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Coqueria Heat Recovery\"/>
    </mc:Choice>
  </mc:AlternateContent>
  <bookViews>
    <workbookView xWindow="0" yWindow="0" windowWidth="24000" windowHeight="9735" tabRatio="699" activeTab="12"/>
  </bookViews>
  <sheets>
    <sheet name="Info" sheetId="30" r:id="rId1"/>
    <sheet name="Dados" sheetId="11" r:id="rId2"/>
    <sheet name="Tipo de Pilha" sheetId="5" r:id="rId3"/>
    <sheet name="Área - us ur" sheetId="4" r:id="rId4"/>
    <sheet name="Material" sheetId="10" r:id="rId5"/>
    <sheet name="Série Vento-Bruta" sheetId="8" r:id="rId6"/>
    <sheet name="Serie Vento - 1 dia" sheetId="31" state="hidden" r:id="rId7"/>
    <sheet name="Serie Vento - 5 dias" sheetId="34" state="hidden" r:id="rId8"/>
    <sheet name="Serie Vento - 8 dias" sheetId="35" state="hidden" r:id="rId9"/>
    <sheet name="P - 1 dia" sheetId="12" r:id="rId10"/>
    <sheet name="P - 5 dias" sheetId="33" r:id="rId11"/>
    <sheet name="P - 8 dias" sheetId="36" r:id="rId12"/>
    <sheet name="TE - Total" sheetId="16" r:id="rId13"/>
  </sheets>
  <definedNames>
    <definedName name="_xlnm._FilterDatabase" localSheetId="5" hidden="1">'Série Vento-Bruta'!$A$3:$D$8538</definedName>
  </definedNames>
  <calcPr calcId="152511"/>
  <pivotCaches>
    <pivotCache cacheId="20" r:id="rId14"/>
    <pivotCache cacheId="21" r:id="rId15"/>
  </pivotCaches>
</workbook>
</file>

<file path=xl/calcChain.xml><?xml version="1.0" encoding="utf-8"?>
<calcChain xmlns="http://schemas.openxmlformats.org/spreadsheetml/2006/main">
  <c r="H8" i="16" l="1"/>
  <c r="G5" i="16" l="1"/>
  <c r="G6" i="16"/>
  <c r="G7" i="16"/>
  <c r="G8" i="16"/>
  <c r="G9" i="16"/>
  <c r="G4" i="16"/>
  <c r="E7" i="11" l="1"/>
  <c r="B4" i="16" l="1"/>
  <c r="E8" i="11" l="1"/>
  <c r="E6" i="11"/>
  <c r="I17" i="11"/>
  <c r="H20" i="11"/>
  <c r="C11" i="16" l="1"/>
  <c r="C10" i="16"/>
  <c r="B11" i="16"/>
  <c r="B10" i="16"/>
  <c r="H363" i="35"/>
  <c r="G363" i="35"/>
  <c r="H362" i="35"/>
  <c r="G362" i="35"/>
  <c r="H361" i="35"/>
  <c r="G361" i="35"/>
  <c r="H360" i="35"/>
  <c r="G360" i="35"/>
  <c r="H359" i="35"/>
  <c r="G359" i="35"/>
  <c r="H358" i="35"/>
  <c r="G358" i="35"/>
  <c r="H357" i="35"/>
  <c r="G357" i="35"/>
  <c r="H356" i="35"/>
  <c r="G356" i="35"/>
  <c r="H355" i="35"/>
  <c r="G355" i="35"/>
  <c r="H354" i="35"/>
  <c r="G354" i="35"/>
  <c r="H353" i="35"/>
  <c r="G353" i="35"/>
  <c r="H352" i="35"/>
  <c r="G352" i="35"/>
  <c r="H351" i="35"/>
  <c r="G351" i="35"/>
  <c r="H350" i="35"/>
  <c r="G350" i="35"/>
  <c r="H349" i="35"/>
  <c r="G349" i="35"/>
  <c r="H348" i="35"/>
  <c r="G348" i="35"/>
  <c r="H347" i="35"/>
  <c r="G347" i="35"/>
  <c r="H346" i="35"/>
  <c r="G346" i="35"/>
  <c r="H345" i="35"/>
  <c r="G345" i="35"/>
  <c r="H344" i="35"/>
  <c r="G344" i="35"/>
  <c r="H343" i="35"/>
  <c r="G343" i="35"/>
  <c r="H342" i="35"/>
  <c r="G342" i="35"/>
  <c r="H341" i="35"/>
  <c r="G341" i="35"/>
  <c r="H340" i="35"/>
  <c r="G340" i="35"/>
  <c r="H339" i="35"/>
  <c r="G339" i="35"/>
  <c r="H338" i="35"/>
  <c r="G338" i="35"/>
  <c r="H337" i="35"/>
  <c r="G337" i="35"/>
  <c r="H336" i="35"/>
  <c r="G336" i="35"/>
  <c r="H335" i="35"/>
  <c r="G335" i="35"/>
  <c r="H334" i="35"/>
  <c r="G334" i="35"/>
  <c r="H333" i="35"/>
  <c r="G333" i="35"/>
  <c r="H332" i="35"/>
  <c r="G332" i="35"/>
  <c r="H331" i="35"/>
  <c r="G331" i="35"/>
  <c r="H330" i="35"/>
  <c r="G330" i="35"/>
  <c r="H329" i="35"/>
  <c r="G329" i="35"/>
  <c r="H328" i="35"/>
  <c r="G328" i="35"/>
  <c r="H327" i="35"/>
  <c r="G327" i="35"/>
  <c r="H326" i="35"/>
  <c r="G326" i="35"/>
  <c r="H325" i="35"/>
  <c r="G325" i="35"/>
  <c r="H324" i="35"/>
  <c r="G324" i="35"/>
  <c r="H323" i="35"/>
  <c r="G323" i="35"/>
  <c r="H322" i="35"/>
  <c r="G322" i="35"/>
  <c r="H321" i="35"/>
  <c r="G321" i="35"/>
  <c r="H320" i="35"/>
  <c r="G320" i="35"/>
  <c r="H319" i="35"/>
  <c r="G319" i="35"/>
  <c r="H318" i="35"/>
  <c r="G318" i="35"/>
  <c r="H317" i="35"/>
  <c r="G317" i="35"/>
  <c r="H316" i="35"/>
  <c r="G316" i="35"/>
  <c r="H315" i="35"/>
  <c r="G315" i="35"/>
  <c r="H314" i="35"/>
  <c r="G314" i="35"/>
  <c r="H313" i="35"/>
  <c r="G313" i="35"/>
  <c r="H312" i="35"/>
  <c r="G312" i="35"/>
  <c r="H311" i="35"/>
  <c r="G311" i="35"/>
  <c r="H310" i="35"/>
  <c r="G310" i="35"/>
  <c r="H309" i="35"/>
  <c r="G309" i="35"/>
  <c r="H308" i="35"/>
  <c r="G308" i="35"/>
  <c r="H307" i="35"/>
  <c r="G307" i="35"/>
  <c r="H306" i="35"/>
  <c r="G306" i="35"/>
  <c r="H305" i="35"/>
  <c r="G305" i="35"/>
  <c r="H304" i="35"/>
  <c r="G304" i="35"/>
  <c r="H303" i="35"/>
  <c r="G303" i="35"/>
  <c r="H302" i="35"/>
  <c r="G302" i="35"/>
  <c r="H301" i="35"/>
  <c r="G301" i="35"/>
  <c r="H300" i="35"/>
  <c r="G300" i="35"/>
  <c r="H299" i="35"/>
  <c r="G299" i="35"/>
  <c r="H298" i="35"/>
  <c r="G298" i="35"/>
  <c r="H297" i="35"/>
  <c r="G297" i="35"/>
  <c r="H296" i="35"/>
  <c r="G296" i="35"/>
  <c r="H295" i="35"/>
  <c r="G295" i="35"/>
  <c r="H294" i="35"/>
  <c r="G294" i="35"/>
  <c r="H293" i="35"/>
  <c r="G293" i="35"/>
  <c r="H292" i="35"/>
  <c r="G292" i="35"/>
  <c r="H291" i="35"/>
  <c r="G291" i="35"/>
  <c r="H290" i="35"/>
  <c r="G290" i="35"/>
  <c r="H289" i="35"/>
  <c r="G289" i="35"/>
  <c r="H288" i="35"/>
  <c r="G288" i="35"/>
  <c r="H287" i="35"/>
  <c r="G287" i="35"/>
  <c r="H286" i="35"/>
  <c r="G286" i="35"/>
  <c r="H285" i="35"/>
  <c r="G285" i="35"/>
  <c r="H284" i="35"/>
  <c r="G284" i="35"/>
  <c r="H283" i="35"/>
  <c r="G283" i="35"/>
  <c r="H282" i="35"/>
  <c r="G282" i="35"/>
  <c r="H281" i="35"/>
  <c r="G281" i="35"/>
  <c r="H280" i="35"/>
  <c r="G280" i="35"/>
  <c r="H279" i="35"/>
  <c r="G279" i="35"/>
  <c r="H278" i="35"/>
  <c r="G278" i="35"/>
  <c r="H277" i="35"/>
  <c r="G277" i="35"/>
  <c r="H276" i="35"/>
  <c r="G276" i="35"/>
  <c r="H275" i="35"/>
  <c r="G275" i="35"/>
  <c r="H274" i="35"/>
  <c r="G274" i="35"/>
  <c r="H273" i="35"/>
  <c r="G273" i="35"/>
  <c r="H272" i="35"/>
  <c r="G272" i="35"/>
  <c r="H271" i="35"/>
  <c r="G271" i="35"/>
  <c r="H270" i="35"/>
  <c r="G270" i="35"/>
  <c r="H269" i="35"/>
  <c r="G269" i="35"/>
  <c r="H268" i="35"/>
  <c r="G268" i="35"/>
  <c r="H267" i="35"/>
  <c r="G267" i="35"/>
  <c r="H266" i="35"/>
  <c r="G266" i="35"/>
  <c r="H265" i="35"/>
  <c r="G265" i="35"/>
  <c r="H264" i="35"/>
  <c r="G264" i="35"/>
  <c r="H263" i="35"/>
  <c r="G263" i="35"/>
  <c r="H262" i="35"/>
  <c r="G262" i="35"/>
  <c r="H261" i="35"/>
  <c r="G261" i="35"/>
  <c r="H260" i="35"/>
  <c r="G260" i="35"/>
  <c r="H259" i="35"/>
  <c r="G259" i="35"/>
  <c r="H258" i="35"/>
  <c r="G258" i="35"/>
  <c r="H257" i="35"/>
  <c r="G257" i="35"/>
  <c r="H256" i="35"/>
  <c r="G256" i="35"/>
  <c r="H255" i="35"/>
  <c r="G255" i="35"/>
  <c r="H254" i="35"/>
  <c r="G254" i="35"/>
  <c r="H253" i="35"/>
  <c r="G253" i="35"/>
  <c r="H252" i="35"/>
  <c r="G252" i="35"/>
  <c r="H251" i="35"/>
  <c r="G251" i="35"/>
  <c r="H250" i="35"/>
  <c r="G250" i="35"/>
  <c r="H249" i="35"/>
  <c r="G249" i="35"/>
  <c r="H248" i="35"/>
  <c r="G248" i="35"/>
  <c r="H247" i="35"/>
  <c r="G247" i="35"/>
  <c r="H246" i="35"/>
  <c r="G246" i="35"/>
  <c r="H245" i="35"/>
  <c r="G245" i="35"/>
  <c r="H244" i="35"/>
  <c r="G244" i="35"/>
  <c r="H243" i="35"/>
  <c r="G243" i="35"/>
  <c r="H242" i="35"/>
  <c r="G242" i="35"/>
  <c r="H241" i="35"/>
  <c r="G241" i="35"/>
  <c r="H240" i="35"/>
  <c r="G240" i="35"/>
  <c r="H239" i="35"/>
  <c r="G239" i="35"/>
  <c r="H238" i="35"/>
  <c r="G238" i="35"/>
  <c r="H237" i="35"/>
  <c r="G237" i="35"/>
  <c r="H236" i="35"/>
  <c r="G236" i="35"/>
  <c r="H235" i="35"/>
  <c r="G235" i="35"/>
  <c r="H234" i="35"/>
  <c r="G234" i="35"/>
  <c r="H233" i="35"/>
  <c r="G233" i="35"/>
  <c r="H232" i="35"/>
  <c r="G232" i="35"/>
  <c r="H231" i="35"/>
  <c r="G231" i="35"/>
  <c r="H230" i="35"/>
  <c r="G230" i="35"/>
  <c r="H229" i="35"/>
  <c r="G229" i="35"/>
  <c r="H228" i="35"/>
  <c r="G228" i="35"/>
  <c r="H227" i="35"/>
  <c r="G227" i="35"/>
  <c r="H226" i="35"/>
  <c r="G226" i="35"/>
  <c r="H225" i="35"/>
  <c r="G225" i="35"/>
  <c r="H224" i="35"/>
  <c r="G224" i="35"/>
  <c r="H223" i="35"/>
  <c r="G223" i="35"/>
  <c r="H222" i="35"/>
  <c r="G222" i="35"/>
  <c r="H221" i="35"/>
  <c r="G221" i="35"/>
  <c r="H220" i="35"/>
  <c r="G220" i="35"/>
  <c r="H219" i="35"/>
  <c r="G219" i="35"/>
  <c r="H218" i="35"/>
  <c r="G218" i="35"/>
  <c r="H217" i="35"/>
  <c r="G217" i="35"/>
  <c r="H216" i="35"/>
  <c r="G216" i="35"/>
  <c r="H215" i="35"/>
  <c r="G215" i="35"/>
  <c r="H214" i="35"/>
  <c r="G214" i="35"/>
  <c r="H213" i="35"/>
  <c r="G213" i="35"/>
  <c r="H212" i="35"/>
  <c r="G212" i="35"/>
  <c r="H211" i="35"/>
  <c r="G211" i="35"/>
  <c r="H210" i="35"/>
  <c r="G210" i="35"/>
  <c r="H209" i="35"/>
  <c r="G209" i="35"/>
  <c r="H208" i="35"/>
  <c r="G208" i="35"/>
  <c r="H207" i="35"/>
  <c r="G207" i="35"/>
  <c r="H206" i="35"/>
  <c r="G206" i="35"/>
  <c r="H205" i="35"/>
  <c r="G205" i="35"/>
  <c r="H204" i="35"/>
  <c r="G204" i="35"/>
  <c r="H203" i="35"/>
  <c r="G203" i="35"/>
  <c r="H202" i="35"/>
  <c r="G202" i="35"/>
  <c r="H201" i="35"/>
  <c r="G201" i="35"/>
  <c r="H200" i="35"/>
  <c r="G200" i="35"/>
  <c r="H199" i="35"/>
  <c r="G199" i="35"/>
  <c r="H198" i="35"/>
  <c r="G198" i="35"/>
  <c r="H197" i="35"/>
  <c r="G197" i="35"/>
  <c r="H196" i="35"/>
  <c r="G196" i="35"/>
  <c r="H195" i="35"/>
  <c r="G195" i="35"/>
  <c r="H194" i="35"/>
  <c r="G194" i="35"/>
  <c r="H193" i="35"/>
  <c r="G193" i="35"/>
  <c r="H192" i="35"/>
  <c r="G192" i="35"/>
  <c r="H191" i="35"/>
  <c r="G191" i="35"/>
  <c r="H190" i="35"/>
  <c r="G190" i="35"/>
  <c r="H189" i="35"/>
  <c r="G189" i="35"/>
  <c r="H188" i="35"/>
  <c r="G188" i="35"/>
  <c r="H187" i="35"/>
  <c r="G187" i="35"/>
  <c r="H186" i="35"/>
  <c r="G186" i="35"/>
  <c r="H185" i="35"/>
  <c r="G185" i="35"/>
  <c r="H184" i="35"/>
  <c r="G184" i="35"/>
  <c r="H183" i="35"/>
  <c r="G183" i="35"/>
  <c r="H182" i="35"/>
  <c r="G182" i="35"/>
  <c r="H181" i="35"/>
  <c r="G181" i="35"/>
  <c r="H180" i="35"/>
  <c r="G180" i="35"/>
  <c r="H179" i="35"/>
  <c r="G179" i="35"/>
  <c r="H178" i="35"/>
  <c r="G178" i="35"/>
  <c r="H177" i="35"/>
  <c r="G177" i="35"/>
  <c r="H176" i="35"/>
  <c r="G176" i="35"/>
  <c r="H175" i="35"/>
  <c r="G175" i="35"/>
  <c r="H174" i="35"/>
  <c r="G174" i="35"/>
  <c r="H173" i="35"/>
  <c r="G173" i="35"/>
  <c r="H172" i="35"/>
  <c r="G172" i="35"/>
  <c r="H171" i="35"/>
  <c r="G171" i="35"/>
  <c r="H170" i="35"/>
  <c r="G170" i="35"/>
  <c r="H169" i="35"/>
  <c r="G169" i="35"/>
  <c r="H168" i="35"/>
  <c r="G168" i="35"/>
  <c r="H167" i="35"/>
  <c r="G167" i="35"/>
  <c r="H166" i="35"/>
  <c r="G166" i="35"/>
  <c r="H165" i="35"/>
  <c r="G165" i="35"/>
  <c r="H164" i="35"/>
  <c r="G164" i="35"/>
  <c r="H163" i="35"/>
  <c r="G163" i="35"/>
  <c r="H162" i="35"/>
  <c r="G162" i="35"/>
  <c r="H161" i="35"/>
  <c r="G161" i="35"/>
  <c r="H160" i="35"/>
  <c r="G160" i="35"/>
  <c r="H159" i="35"/>
  <c r="G159" i="35"/>
  <c r="H158" i="35"/>
  <c r="G158" i="35"/>
  <c r="H157" i="35"/>
  <c r="G157" i="35"/>
  <c r="H156" i="35"/>
  <c r="G156" i="35"/>
  <c r="H155" i="35"/>
  <c r="G155" i="35"/>
  <c r="H154" i="35"/>
  <c r="G154" i="35"/>
  <c r="H153" i="35"/>
  <c r="G153" i="35"/>
  <c r="H152" i="35"/>
  <c r="G152" i="35"/>
  <c r="H151" i="35"/>
  <c r="G151" i="35"/>
  <c r="H150" i="35"/>
  <c r="G150" i="35"/>
  <c r="H149" i="35"/>
  <c r="G149" i="35"/>
  <c r="H148" i="35"/>
  <c r="G148" i="35"/>
  <c r="H147" i="35"/>
  <c r="G147" i="35"/>
  <c r="H146" i="35"/>
  <c r="G146" i="35"/>
  <c r="H145" i="35"/>
  <c r="G145" i="35"/>
  <c r="H144" i="35"/>
  <c r="G144" i="35"/>
  <c r="H143" i="35"/>
  <c r="G143" i="35"/>
  <c r="H142" i="35"/>
  <c r="G142" i="35"/>
  <c r="H141" i="35"/>
  <c r="G141" i="35"/>
  <c r="H140" i="35"/>
  <c r="G140" i="35"/>
  <c r="H139" i="35"/>
  <c r="G139" i="35"/>
  <c r="H138" i="35"/>
  <c r="G138" i="35"/>
  <c r="H137" i="35"/>
  <c r="G137" i="35"/>
  <c r="H136" i="35"/>
  <c r="G136" i="35"/>
  <c r="H135" i="35"/>
  <c r="G135" i="35"/>
  <c r="H134" i="35"/>
  <c r="G134" i="35"/>
  <c r="H133" i="35"/>
  <c r="G133" i="35"/>
  <c r="H132" i="35"/>
  <c r="G132" i="35"/>
  <c r="H131" i="35"/>
  <c r="G131" i="35"/>
  <c r="H130" i="35"/>
  <c r="G130" i="35"/>
  <c r="H129" i="35"/>
  <c r="G129" i="35"/>
  <c r="H128" i="35"/>
  <c r="G128" i="35"/>
  <c r="H127" i="35"/>
  <c r="G127" i="35"/>
  <c r="H126" i="35"/>
  <c r="G126" i="35"/>
  <c r="H125" i="35"/>
  <c r="G125" i="35"/>
  <c r="H124" i="35"/>
  <c r="G124" i="35"/>
  <c r="H123" i="35"/>
  <c r="G123" i="35"/>
  <c r="H122" i="35"/>
  <c r="G122" i="35"/>
  <c r="H121" i="35"/>
  <c r="G121" i="35"/>
  <c r="H120" i="35"/>
  <c r="G120" i="35"/>
  <c r="H119" i="35"/>
  <c r="G119" i="35"/>
  <c r="H118" i="35"/>
  <c r="G118" i="35"/>
  <c r="H117" i="35"/>
  <c r="G117" i="35"/>
  <c r="H116" i="35"/>
  <c r="G116" i="35"/>
  <c r="H115" i="35"/>
  <c r="G115" i="35"/>
  <c r="H114" i="35"/>
  <c r="G114" i="35"/>
  <c r="H113" i="35"/>
  <c r="G113" i="35"/>
  <c r="H112" i="35"/>
  <c r="G112" i="35"/>
  <c r="H111" i="35"/>
  <c r="G111" i="35"/>
  <c r="H110" i="35"/>
  <c r="G110" i="35"/>
  <c r="H109" i="35"/>
  <c r="G109" i="35"/>
  <c r="H108" i="35"/>
  <c r="G108" i="35"/>
  <c r="H107" i="35"/>
  <c r="G107" i="35"/>
  <c r="H106" i="35"/>
  <c r="G106" i="35"/>
  <c r="H105" i="35"/>
  <c r="G105" i="35"/>
  <c r="H104" i="35"/>
  <c r="G104" i="35"/>
  <c r="H103" i="35"/>
  <c r="G103" i="35"/>
  <c r="H102" i="35"/>
  <c r="G102" i="35"/>
  <c r="H101" i="35"/>
  <c r="G101" i="35"/>
  <c r="H100" i="35"/>
  <c r="G100" i="35"/>
  <c r="H99" i="35"/>
  <c r="G99" i="35"/>
  <c r="H98" i="35"/>
  <c r="G98" i="35"/>
  <c r="H97" i="35"/>
  <c r="G97" i="35"/>
  <c r="H96" i="35"/>
  <c r="G96" i="35"/>
  <c r="H95" i="35"/>
  <c r="G95" i="35"/>
  <c r="H94" i="35"/>
  <c r="G94" i="35"/>
  <c r="H93" i="35"/>
  <c r="G93" i="35"/>
  <c r="H92" i="35"/>
  <c r="G92" i="35"/>
  <c r="H91" i="35"/>
  <c r="G91" i="35"/>
  <c r="H90" i="35"/>
  <c r="G90" i="35"/>
  <c r="H89" i="35"/>
  <c r="G89" i="35"/>
  <c r="H88" i="35"/>
  <c r="G88" i="35"/>
  <c r="H87" i="35"/>
  <c r="G87" i="35"/>
  <c r="H86" i="35"/>
  <c r="G86" i="35"/>
  <c r="H85" i="35"/>
  <c r="G85" i="35"/>
  <c r="H84" i="35"/>
  <c r="G84" i="35"/>
  <c r="H83" i="35"/>
  <c r="G83" i="35"/>
  <c r="H82" i="35"/>
  <c r="G82" i="35"/>
  <c r="H81" i="35"/>
  <c r="G81" i="35"/>
  <c r="H80" i="35"/>
  <c r="G80" i="35"/>
  <c r="H79" i="35"/>
  <c r="G79" i="35"/>
  <c r="H78" i="35"/>
  <c r="G78" i="35"/>
  <c r="H77" i="35"/>
  <c r="G77" i="35"/>
  <c r="H76" i="35"/>
  <c r="G76" i="35"/>
  <c r="H75" i="35"/>
  <c r="G75" i="35"/>
  <c r="H74" i="35"/>
  <c r="G74" i="35"/>
  <c r="H73" i="35"/>
  <c r="G73" i="35"/>
  <c r="H72" i="35"/>
  <c r="G72" i="35"/>
  <c r="H71" i="35"/>
  <c r="G71" i="35"/>
  <c r="H70" i="35"/>
  <c r="G70" i="35"/>
  <c r="H69" i="35"/>
  <c r="G69" i="35"/>
  <c r="H68" i="35"/>
  <c r="G68" i="35"/>
  <c r="H67" i="35"/>
  <c r="G67" i="35"/>
  <c r="H66" i="35"/>
  <c r="G66" i="35"/>
  <c r="H65" i="35"/>
  <c r="G65" i="35"/>
  <c r="H64" i="35"/>
  <c r="G64" i="35"/>
  <c r="H63" i="35"/>
  <c r="G63" i="35"/>
  <c r="H62" i="35"/>
  <c r="G62" i="35"/>
  <c r="H61" i="35"/>
  <c r="G61" i="35"/>
  <c r="H60" i="35"/>
  <c r="G60" i="35"/>
  <c r="H59" i="35"/>
  <c r="G59" i="35"/>
  <c r="H58" i="35"/>
  <c r="G58" i="35"/>
  <c r="H57" i="35"/>
  <c r="G57" i="35"/>
  <c r="H56" i="35"/>
  <c r="G56" i="35"/>
  <c r="H55" i="35"/>
  <c r="G55" i="35"/>
  <c r="H54" i="35"/>
  <c r="G54" i="35"/>
  <c r="H53" i="35"/>
  <c r="G53" i="35"/>
  <c r="H52" i="35"/>
  <c r="G52" i="35"/>
  <c r="H51" i="35"/>
  <c r="G51" i="35"/>
  <c r="H50" i="35"/>
  <c r="G50" i="35"/>
  <c r="H49" i="35"/>
  <c r="G49" i="35"/>
  <c r="H48" i="35"/>
  <c r="G48" i="35"/>
  <c r="H47" i="35"/>
  <c r="G47" i="35"/>
  <c r="H46" i="35"/>
  <c r="G46" i="35"/>
  <c r="H45" i="35"/>
  <c r="G45" i="35"/>
  <c r="H44" i="35"/>
  <c r="G44" i="35"/>
  <c r="H43" i="35"/>
  <c r="G43" i="35"/>
  <c r="H42" i="35"/>
  <c r="G42" i="35"/>
  <c r="H41" i="35"/>
  <c r="G41" i="35"/>
  <c r="H40" i="35"/>
  <c r="G40" i="35"/>
  <c r="H39" i="35"/>
  <c r="G39" i="35"/>
  <c r="H38" i="35"/>
  <c r="G38" i="35"/>
  <c r="H37" i="35"/>
  <c r="G37" i="35"/>
  <c r="H36" i="35"/>
  <c r="G36" i="35"/>
  <c r="H35" i="35"/>
  <c r="G35" i="35"/>
  <c r="H34" i="35"/>
  <c r="G34" i="35"/>
  <c r="H33" i="35"/>
  <c r="G33" i="35"/>
  <c r="H32" i="35"/>
  <c r="G32" i="35"/>
  <c r="H31" i="35"/>
  <c r="G31" i="35"/>
  <c r="H30" i="35"/>
  <c r="G30" i="35"/>
  <c r="H29" i="35"/>
  <c r="G29" i="35"/>
  <c r="H28" i="35"/>
  <c r="G28" i="35"/>
  <c r="H27" i="35"/>
  <c r="G27" i="35"/>
  <c r="H26" i="35"/>
  <c r="G26" i="35"/>
  <c r="H25" i="35"/>
  <c r="G25" i="35"/>
  <c r="H24" i="35"/>
  <c r="G24" i="35"/>
  <c r="H23" i="35"/>
  <c r="G23" i="35"/>
  <c r="H22" i="35"/>
  <c r="G22" i="35"/>
  <c r="H21" i="35"/>
  <c r="G21" i="35"/>
  <c r="H20" i="35"/>
  <c r="G20" i="35"/>
  <c r="H19" i="35"/>
  <c r="G19" i="35"/>
  <c r="H18" i="35"/>
  <c r="G18" i="35"/>
  <c r="H17" i="35"/>
  <c r="G17" i="35"/>
  <c r="H16" i="35"/>
  <c r="G16" i="35"/>
  <c r="H15" i="35"/>
  <c r="G15" i="35"/>
  <c r="H14" i="35"/>
  <c r="G14" i="35"/>
  <c r="H13" i="35"/>
  <c r="G13" i="35"/>
  <c r="H12" i="35"/>
  <c r="G12" i="35"/>
  <c r="H11" i="35"/>
  <c r="G11" i="35"/>
  <c r="H10" i="35"/>
  <c r="G10" i="35"/>
  <c r="H9" i="35"/>
  <c r="G9" i="35"/>
  <c r="H8" i="35"/>
  <c r="G8" i="35"/>
  <c r="H7" i="35"/>
  <c r="G7" i="35"/>
  <c r="H6" i="35"/>
  <c r="G6" i="35"/>
  <c r="H5" i="35"/>
  <c r="G5" i="35"/>
  <c r="H4" i="35"/>
  <c r="G4" i="35"/>
  <c r="H3" i="35"/>
  <c r="G3" i="35"/>
  <c r="J3" i="35" s="1"/>
  <c r="A3" i="36" s="1"/>
  <c r="H363" i="34"/>
  <c r="G363" i="34"/>
  <c r="H362" i="34"/>
  <c r="G362" i="34"/>
  <c r="H361" i="34"/>
  <c r="G361" i="34"/>
  <c r="H360" i="34"/>
  <c r="G360" i="34"/>
  <c r="H359" i="34"/>
  <c r="G359" i="34"/>
  <c r="H358" i="34"/>
  <c r="G358" i="34"/>
  <c r="H357" i="34"/>
  <c r="G357" i="34"/>
  <c r="H356" i="34"/>
  <c r="G356" i="34"/>
  <c r="H355" i="34"/>
  <c r="G355" i="34"/>
  <c r="H354" i="34"/>
  <c r="G354" i="34"/>
  <c r="H353" i="34"/>
  <c r="G353" i="34"/>
  <c r="H352" i="34"/>
  <c r="G352" i="34"/>
  <c r="H351" i="34"/>
  <c r="G351" i="34"/>
  <c r="H350" i="34"/>
  <c r="G350" i="34"/>
  <c r="H349" i="34"/>
  <c r="G349" i="34"/>
  <c r="H348" i="34"/>
  <c r="G348" i="34"/>
  <c r="H347" i="34"/>
  <c r="G347" i="34"/>
  <c r="H346" i="34"/>
  <c r="G346" i="34"/>
  <c r="H345" i="34"/>
  <c r="G345" i="34"/>
  <c r="H344" i="34"/>
  <c r="G344" i="34"/>
  <c r="H343" i="34"/>
  <c r="G343" i="34"/>
  <c r="H342" i="34"/>
  <c r="G342" i="34"/>
  <c r="H341" i="34"/>
  <c r="G341" i="34"/>
  <c r="H340" i="34"/>
  <c r="G340" i="34"/>
  <c r="H339" i="34"/>
  <c r="G339" i="34"/>
  <c r="H338" i="34"/>
  <c r="G338" i="34"/>
  <c r="H337" i="34"/>
  <c r="G337" i="34"/>
  <c r="H336" i="34"/>
  <c r="G336" i="34"/>
  <c r="H335" i="34"/>
  <c r="G335" i="34"/>
  <c r="H334" i="34"/>
  <c r="G334" i="34"/>
  <c r="H333" i="34"/>
  <c r="G333" i="34"/>
  <c r="H332" i="34"/>
  <c r="G332" i="34"/>
  <c r="H331" i="34"/>
  <c r="G331" i="34"/>
  <c r="H330" i="34"/>
  <c r="G330" i="34"/>
  <c r="H329" i="34"/>
  <c r="G329" i="34"/>
  <c r="H328" i="34"/>
  <c r="G328" i="34"/>
  <c r="H327" i="34"/>
  <c r="G327" i="34"/>
  <c r="H326" i="34"/>
  <c r="G326" i="34"/>
  <c r="H325" i="34"/>
  <c r="G325" i="34"/>
  <c r="H324" i="34"/>
  <c r="G324" i="34"/>
  <c r="H323" i="34"/>
  <c r="G323" i="34"/>
  <c r="H322" i="34"/>
  <c r="G322" i="34"/>
  <c r="H321" i="34"/>
  <c r="G321" i="34"/>
  <c r="H320" i="34"/>
  <c r="G320" i="34"/>
  <c r="H319" i="34"/>
  <c r="G319" i="34"/>
  <c r="H318" i="34"/>
  <c r="G318" i="34"/>
  <c r="H317" i="34"/>
  <c r="G317" i="34"/>
  <c r="H316" i="34"/>
  <c r="G316" i="34"/>
  <c r="H315" i="34"/>
  <c r="G315" i="34"/>
  <c r="H314" i="34"/>
  <c r="G314" i="34"/>
  <c r="H313" i="34"/>
  <c r="G313" i="34"/>
  <c r="H312" i="34"/>
  <c r="G312" i="34"/>
  <c r="H311" i="34"/>
  <c r="G311" i="34"/>
  <c r="H310" i="34"/>
  <c r="G310" i="34"/>
  <c r="H309" i="34"/>
  <c r="G309" i="34"/>
  <c r="H308" i="34"/>
  <c r="G308" i="34"/>
  <c r="H307" i="34"/>
  <c r="G307" i="34"/>
  <c r="H306" i="34"/>
  <c r="G306" i="34"/>
  <c r="H305" i="34"/>
  <c r="G305" i="34"/>
  <c r="H304" i="34"/>
  <c r="G304" i="34"/>
  <c r="H303" i="34"/>
  <c r="G303" i="34"/>
  <c r="H302" i="34"/>
  <c r="G302" i="34"/>
  <c r="H301" i="34"/>
  <c r="G301" i="34"/>
  <c r="H300" i="34"/>
  <c r="G300" i="34"/>
  <c r="H299" i="34"/>
  <c r="G299" i="34"/>
  <c r="H298" i="34"/>
  <c r="G298" i="34"/>
  <c r="H297" i="34"/>
  <c r="G297" i="34"/>
  <c r="H296" i="34"/>
  <c r="G296" i="34"/>
  <c r="H295" i="34"/>
  <c r="G295" i="34"/>
  <c r="H294" i="34"/>
  <c r="G294" i="34"/>
  <c r="H293" i="34"/>
  <c r="G293" i="34"/>
  <c r="H292" i="34"/>
  <c r="G292" i="34"/>
  <c r="H291" i="34"/>
  <c r="G291" i="34"/>
  <c r="H290" i="34"/>
  <c r="G290" i="34"/>
  <c r="H289" i="34"/>
  <c r="G289" i="34"/>
  <c r="H288" i="34"/>
  <c r="G288" i="34"/>
  <c r="H287" i="34"/>
  <c r="G287" i="34"/>
  <c r="H286" i="34"/>
  <c r="G286" i="34"/>
  <c r="H285" i="34"/>
  <c r="G285" i="34"/>
  <c r="H284" i="34"/>
  <c r="G284" i="34"/>
  <c r="H283" i="34"/>
  <c r="G283" i="34"/>
  <c r="H282" i="34"/>
  <c r="G282" i="34"/>
  <c r="H281" i="34"/>
  <c r="G281" i="34"/>
  <c r="H280" i="34"/>
  <c r="G280" i="34"/>
  <c r="H279" i="34"/>
  <c r="G279" i="34"/>
  <c r="H278" i="34"/>
  <c r="G278" i="34"/>
  <c r="H277" i="34"/>
  <c r="G277" i="34"/>
  <c r="H276" i="34"/>
  <c r="G276" i="34"/>
  <c r="H275" i="34"/>
  <c r="G275" i="34"/>
  <c r="H274" i="34"/>
  <c r="G274" i="34"/>
  <c r="H273" i="34"/>
  <c r="G273" i="34"/>
  <c r="H272" i="34"/>
  <c r="G272" i="34"/>
  <c r="H271" i="34"/>
  <c r="G271" i="34"/>
  <c r="H270" i="34"/>
  <c r="G270" i="34"/>
  <c r="H269" i="34"/>
  <c r="G269" i="34"/>
  <c r="H268" i="34"/>
  <c r="G268" i="34"/>
  <c r="H267" i="34"/>
  <c r="G267" i="34"/>
  <c r="H266" i="34"/>
  <c r="G266" i="34"/>
  <c r="H265" i="34"/>
  <c r="G265" i="34"/>
  <c r="H264" i="34"/>
  <c r="G264" i="34"/>
  <c r="H263" i="34"/>
  <c r="G263" i="34"/>
  <c r="H262" i="34"/>
  <c r="G262" i="34"/>
  <c r="H261" i="34"/>
  <c r="G261" i="34"/>
  <c r="H260" i="34"/>
  <c r="G260" i="34"/>
  <c r="H259" i="34"/>
  <c r="G259" i="34"/>
  <c r="H258" i="34"/>
  <c r="G258" i="34"/>
  <c r="H257" i="34"/>
  <c r="G257" i="34"/>
  <c r="H256" i="34"/>
  <c r="G256" i="34"/>
  <c r="H255" i="34"/>
  <c r="G255" i="34"/>
  <c r="H254" i="34"/>
  <c r="G254" i="34"/>
  <c r="H253" i="34"/>
  <c r="G253" i="34"/>
  <c r="H252" i="34"/>
  <c r="G252" i="34"/>
  <c r="H251" i="34"/>
  <c r="G251" i="34"/>
  <c r="H250" i="34"/>
  <c r="G250" i="34"/>
  <c r="H249" i="34"/>
  <c r="G249" i="34"/>
  <c r="H248" i="34"/>
  <c r="G248" i="34"/>
  <c r="H247" i="34"/>
  <c r="G247" i="34"/>
  <c r="H246" i="34"/>
  <c r="G246" i="34"/>
  <c r="H245" i="34"/>
  <c r="G245" i="34"/>
  <c r="H244" i="34"/>
  <c r="G244" i="34"/>
  <c r="H243" i="34"/>
  <c r="G243" i="34"/>
  <c r="H242" i="34"/>
  <c r="G242" i="34"/>
  <c r="H241" i="34"/>
  <c r="G241" i="34"/>
  <c r="H240" i="34"/>
  <c r="G240" i="34"/>
  <c r="H239" i="34"/>
  <c r="G239" i="34"/>
  <c r="H238" i="34"/>
  <c r="G238" i="34"/>
  <c r="H237" i="34"/>
  <c r="G237" i="34"/>
  <c r="H236" i="34"/>
  <c r="G236" i="34"/>
  <c r="H235" i="34"/>
  <c r="G235" i="34"/>
  <c r="H234" i="34"/>
  <c r="G234" i="34"/>
  <c r="H233" i="34"/>
  <c r="G233" i="34"/>
  <c r="H232" i="34"/>
  <c r="G232" i="34"/>
  <c r="H231" i="34"/>
  <c r="G231" i="34"/>
  <c r="H230" i="34"/>
  <c r="G230" i="34"/>
  <c r="H229" i="34"/>
  <c r="G229" i="34"/>
  <c r="H228" i="34"/>
  <c r="G228" i="34"/>
  <c r="H227" i="34"/>
  <c r="G227" i="34"/>
  <c r="H226" i="34"/>
  <c r="G226" i="34"/>
  <c r="H225" i="34"/>
  <c r="G225" i="34"/>
  <c r="H224" i="34"/>
  <c r="G224" i="34"/>
  <c r="H223" i="34"/>
  <c r="G223" i="34"/>
  <c r="H222" i="34"/>
  <c r="G222" i="34"/>
  <c r="H221" i="34"/>
  <c r="G221" i="34"/>
  <c r="H220" i="34"/>
  <c r="G220" i="34"/>
  <c r="H219" i="34"/>
  <c r="G219" i="34"/>
  <c r="H218" i="34"/>
  <c r="G218" i="34"/>
  <c r="H217" i="34"/>
  <c r="G217" i="34"/>
  <c r="H216" i="34"/>
  <c r="G216" i="34"/>
  <c r="H215" i="34"/>
  <c r="G215" i="34"/>
  <c r="H214" i="34"/>
  <c r="G214" i="34"/>
  <c r="H213" i="34"/>
  <c r="G213" i="34"/>
  <c r="H212" i="34"/>
  <c r="G212" i="34"/>
  <c r="H211" i="34"/>
  <c r="G211" i="34"/>
  <c r="H210" i="34"/>
  <c r="G210" i="34"/>
  <c r="H209" i="34"/>
  <c r="G209" i="34"/>
  <c r="H208" i="34"/>
  <c r="G208" i="34"/>
  <c r="H207" i="34"/>
  <c r="G207" i="34"/>
  <c r="H206" i="34"/>
  <c r="G206" i="34"/>
  <c r="H205" i="34"/>
  <c r="G205" i="34"/>
  <c r="H204" i="34"/>
  <c r="G204" i="34"/>
  <c r="H203" i="34"/>
  <c r="G203" i="34"/>
  <c r="H202" i="34"/>
  <c r="G202" i="34"/>
  <c r="H201" i="34"/>
  <c r="G201" i="34"/>
  <c r="H200" i="34"/>
  <c r="G200" i="34"/>
  <c r="H199" i="34"/>
  <c r="G199" i="34"/>
  <c r="H198" i="34"/>
  <c r="G198" i="34"/>
  <c r="H197" i="34"/>
  <c r="G197" i="34"/>
  <c r="H196" i="34"/>
  <c r="G196" i="34"/>
  <c r="H195" i="34"/>
  <c r="G195" i="34"/>
  <c r="H194" i="34"/>
  <c r="G194" i="34"/>
  <c r="H193" i="34"/>
  <c r="G193" i="34"/>
  <c r="H192" i="34"/>
  <c r="G192" i="34"/>
  <c r="H191" i="34"/>
  <c r="G191" i="34"/>
  <c r="H190" i="34"/>
  <c r="G190" i="34"/>
  <c r="H189" i="34"/>
  <c r="G189" i="34"/>
  <c r="H188" i="34"/>
  <c r="G188" i="34"/>
  <c r="H187" i="34"/>
  <c r="G187" i="34"/>
  <c r="H186" i="34"/>
  <c r="G186" i="34"/>
  <c r="H185" i="34"/>
  <c r="G185" i="34"/>
  <c r="H184" i="34"/>
  <c r="G184" i="34"/>
  <c r="H183" i="34"/>
  <c r="G183" i="34"/>
  <c r="H182" i="34"/>
  <c r="G182" i="34"/>
  <c r="H181" i="34"/>
  <c r="G181" i="34"/>
  <c r="H180" i="34"/>
  <c r="G180" i="34"/>
  <c r="H179" i="34"/>
  <c r="G179" i="34"/>
  <c r="H178" i="34"/>
  <c r="G178" i="34"/>
  <c r="H177" i="34"/>
  <c r="G177" i="34"/>
  <c r="H176" i="34"/>
  <c r="G176" i="34"/>
  <c r="H175" i="34"/>
  <c r="G175" i="34"/>
  <c r="H174" i="34"/>
  <c r="G174" i="34"/>
  <c r="H173" i="34"/>
  <c r="G173" i="34"/>
  <c r="H172" i="34"/>
  <c r="G172" i="34"/>
  <c r="H171" i="34"/>
  <c r="G171" i="34"/>
  <c r="H170" i="34"/>
  <c r="G170" i="34"/>
  <c r="H169" i="34"/>
  <c r="G169" i="34"/>
  <c r="H168" i="34"/>
  <c r="G168" i="34"/>
  <c r="H167" i="34"/>
  <c r="G167" i="34"/>
  <c r="H166" i="34"/>
  <c r="G166" i="34"/>
  <c r="H165" i="34"/>
  <c r="G165" i="34"/>
  <c r="H164" i="34"/>
  <c r="G164" i="34"/>
  <c r="H163" i="34"/>
  <c r="G163" i="34"/>
  <c r="H162" i="34"/>
  <c r="G162" i="34"/>
  <c r="H161" i="34"/>
  <c r="G161" i="34"/>
  <c r="H160" i="34"/>
  <c r="G160" i="34"/>
  <c r="H159" i="34"/>
  <c r="G159" i="34"/>
  <c r="H158" i="34"/>
  <c r="G158" i="34"/>
  <c r="H157" i="34"/>
  <c r="G157" i="34"/>
  <c r="H156" i="34"/>
  <c r="G156" i="34"/>
  <c r="H155" i="34"/>
  <c r="G155" i="34"/>
  <c r="H154" i="34"/>
  <c r="G154" i="34"/>
  <c r="H153" i="34"/>
  <c r="G153" i="34"/>
  <c r="H152" i="34"/>
  <c r="G152" i="34"/>
  <c r="H151" i="34"/>
  <c r="G151" i="34"/>
  <c r="H150" i="34"/>
  <c r="G150" i="34"/>
  <c r="H149" i="34"/>
  <c r="G149" i="34"/>
  <c r="H148" i="34"/>
  <c r="G148" i="34"/>
  <c r="H147" i="34"/>
  <c r="G147" i="34"/>
  <c r="H146" i="34"/>
  <c r="G146" i="34"/>
  <c r="H145" i="34"/>
  <c r="G145" i="34"/>
  <c r="H144" i="34"/>
  <c r="G144" i="34"/>
  <c r="H143" i="34"/>
  <c r="G143" i="34"/>
  <c r="H142" i="34"/>
  <c r="G142" i="34"/>
  <c r="H141" i="34"/>
  <c r="G141" i="34"/>
  <c r="H140" i="34"/>
  <c r="G140" i="34"/>
  <c r="H139" i="34"/>
  <c r="G139" i="34"/>
  <c r="H138" i="34"/>
  <c r="G138" i="34"/>
  <c r="H137" i="34"/>
  <c r="G137" i="34"/>
  <c r="H136" i="34"/>
  <c r="G136" i="34"/>
  <c r="H135" i="34"/>
  <c r="G135" i="34"/>
  <c r="H134" i="34"/>
  <c r="G134" i="34"/>
  <c r="H133" i="34"/>
  <c r="G133" i="34"/>
  <c r="H132" i="34"/>
  <c r="G132" i="34"/>
  <c r="H131" i="34"/>
  <c r="G131" i="34"/>
  <c r="H130" i="34"/>
  <c r="G130" i="34"/>
  <c r="H129" i="34"/>
  <c r="G129" i="34"/>
  <c r="H128" i="34"/>
  <c r="G128" i="34"/>
  <c r="H127" i="34"/>
  <c r="G127" i="34"/>
  <c r="H126" i="34"/>
  <c r="G126" i="34"/>
  <c r="H125" i="34"/>
  <c r="G125" i="34"/>
  <c r="H124" i="34"/>
  <c r="G124" i="34"/>
  <c r="H123" i="34"/>
  <c r="G123" i="34"/>
  <c r="H122" i="34"/>
  <c r="G122" i="34"/>
  <c r="H121" i="34"/>
  <c r="G121" i="34"/>
  <c r="H120" i="34"/>
  <c r="G120" i="34"/>
  <c r="H119" i="34"/>
  <c r="G119" i="34"/>
  <c r="H118" i="34"/>
  <c r="G118" i="34"/>
  <c r="H117" i="34"/>
  <c r="G117" i="34"/>
  <c r="H116" i="34"/>
  <c r="G116" i="34"/>
  <c r="H115" i="34"/>
  <c r="G115" i="34"/>
  <c r="H114" i="34"/>
  <c r="G114" i="34"/>
  <c r="H113" i="34"/>
  <c r="G113" i="34"/>
  <c r="H112" i="34"/>
  <c r="G112" i="34"/>
  <c r="H111" i="34"/>
  <c r="G111" i="34"/>
  <c r="H110" i="34"/>
  <c r="G110" i="34"/>
  <c r="H109" i="34"/>
  <c r="G109" i="34"/>
  <c r="H108" i="34"/>
  <c r="G108" i="34"/>
  <c r="H107" i="34"/>
  <c r="G107" i="34"/>
  <c r="H106" i="34"/>
  <c r="G106" i="34"/>
  <c r="H105" i="34"/>
  <c r="G105" i="34"/>
  <c r="H104" i="34"/>
  <c r="G104" i="34"/>
  <c r="H103" i="34"/>
  <c r="G103" i="34"/>
  <c r="H102" i="34"/>
  <c r="G102" i="34"/>
  <c r="H101" i="34"/>
  <c r="G101" i="34"/>
  <c r="H100" i="34"/>
  <c r="G100" i="34"/>
  <c r="H99" i="34"/>
  <c r="G99" i="34"/>
  <c r="H98" i="34"/>
  <c r="G98" i="34"/>
  <c r="H97" i="34"/>
  <c r="G97" i="34"/>
  <c r="H96" i="34"/>
  <c r="G96" i="34"/>
  <c r="H95" i="34"/>
  <c r="G95" i="34"/>
  <c r="H94" i="34"/>
  <c r="G94" i="34"/>
  <c r="H93" i="34"/>
  <c r="G93" i="34"/>
  <c r="H92" i="34"/>
  <c r="G92" i="34"/>
  <c r="H91" i="34"/>
  <c r="G91" i="34"/>
  <c r="H90" i="34"/>
  <c r="G90" i="34"/>
  <c r="H89" i="34"/>
  <c r="G89" i="34"/>
  <c r="H88" i="34"/>
  <c r="G88" i="34"/>
  <c r="H87" i="34"/>
  <c r="G87" i="34"/>
  <c r="H86" i="34"/>
  <c r="G86" i="34"/>
  <c r="H85" i="34"/>
  <c r="G85" i="34"/>
  <c r="H84" i="34"/>
  <c r="G84" i="34"/>
  <c r="H83" i="34"/>
  <c r="G83" i="34"/>
  <c r="H82" i="34"/>
  <c r="G82" i="34"/>
  <c r="H81" i="34"/>
  <c r="G81" i="34"/>
  <c r="H80" i="34"/>
  <c r="G80" i="34"/>
  <c r="H79" i="34"/>
  <c r="G79" i="34"/>
  <c r="H78" i="34"/>
  <c r="G78" i="34"/>
  <c r="H77" i="34"/>
  <c r="G77" i="34"/>
  <c r="H76" i="34"/>
  <c r="G76" i="34"/>
  <c r="H75" i="34"/>
  <c r="G75" i="34"/>
  <c r="H74" i="34"/>
  <c r="G74" i="34"/>
  <c r="H73" i="34"/>
  <c r="G73" i="34"/>
  <c r="H72" i="34"/>
  <c r="G72" i="34"/>
  <c r="H71" i="34"/>
  <c r="G71" i="34"/>
  <c r="H70" i="34"/>
  <c r="G70" i="34"/>
  <c r="H69" i="34"/>
  <c r="G69" i="34"/>
  <c r="H68" i="34"/>
  <c r="G68" i="34"/>
  <c r="H67" i="34"/>
  <c r="G67" i="34"/>
  <c r="H66" i="34"/>
  <c r="G66" i="34"/>
  <c r="H65" i="34"/>
  <c r="G65" i="34"/>
  <c r="H64" i="34"/>
  <c r="G64" i="34"/>
  <c r="H63" i="34"/>
  <c r="G63" i="34"/>
  <c r="H62" i="34"/>
  <c r="G62" i="34"/>
  <c r="H61" i="34"/>
  <c r="G61" i="34"/>
  <c r="H60" i="34"/>
  <c r="G60" i="34"/>
  <c r="H59" i="34"/>
  <c r="G59" i="34"/>
  <c r="H58" i="34"/>
  <c r="G58" i="34"/>
  <c r="H57" i="34"/>
  <c r="G57" i="34"/>
  <c r="H56" i="34"/>
  <c r="G56" i="34"/>
  <c r="H55" i="34"/>
  <c r="G55" i="34"/>
  <c r="H54" i="34"/>
  <c r="G54" i="34"/>
  <c r="H53" i="34"/>
  <c r="G53" i="34"/>
  <c r="H52" i="34"/>
  <c r="G52" i="34"/>
  <c r="H51" i="34"/>
  <c r="G51" i="34"/>
  <c r="H50" i="34"/>
  <c r="G50" i="34"/>
  <c r="H49" i="34"/>
  <c r="G49" i="34"/>
  <c r="H48" i="34"/>
  <c r="G48" i="34"/>
  <c r="H47" i="34"/>
  <c r="G47" i="34"/>
  <c r="H46" i="34"/>
  <c r="G46" i="34"/>
  <c r="H45" i="34"/>
  <c r="G45" i="34"/>
  <c r="H44" i="34"/>
  <c r="G44" i="34"/>
  <c r="H43" i="34"/>
  <c r="G43" i="34"/>
  <c r="H42" i="34"/>
  <c r="G42" i="34"/>
  <c r="H41" i="34"/>
  <c r="G41" i="34"/>
  <c r="H40" i="34"/>
  <c r="G40" i="34"/>
  <c r="H39" i="34"/>
  <c r="G39" i="34"/>
  <c r="H38" i="34"/>
  <c r="G38" i="34"/>
  <c r="H37" i="34"/>
  <c r="G37" i="34"/>
  <c r="H36" i="34"/>
  <c r="G36" i="34"/>
  <c r="H35" i="34"/>
  <c r="G35" i="34"/>
  <c r="H34" i="34"/>
  <c r="G34" i="34"/>
  <c r="H33" i="34"/>
  <c r="G33" i="34"/>
  <c r="H32" i="34"/>
  <c r="G32" i="34"/>
  <c r="H31" i="34"/>
  <c r="G31" i="34"/>
  <c r="H30" i="34"/>
  <c r="G30" i="34"/>
  <c r="H29" i="34"/>
  <c r="G29" i="34"/>
  <c r="H28" i="34"/>
  <c r="G28" i="34"/>
  <c r="H27" i="34"/>
  <c r="G27" i="34"/>
  <c r="H26" i="34"/>
  <c r="G26" i="34"/>
  <c r="H25" i="34"/>
  <c r="G25" i="34"/>
  <c r="H24" i="34"/>
  <c r="G24" i="34"/>
  <c r="H23" i="34"/>
  <c r="G23" i="34"/>
  <c r="H22" i="34"/>
  <c r="G22" i="34"/>
  <c r="H21" i="34"/>
  <c r="G21" i="34"/>
  <c r="H20" i="34"/>
  <c r="G20" i="34"/>
  <c r="H19" i="34"/>
  <c r="G19" i="34"/>
  <c r="H18" i="34"/>
  <c r="G18" i="34"/>
  <c r="H17" i="34"/>
  <c r="G17" i="34"/>
  <c r="H16" i="34"/>
  <c r="G16" i="34"/>
  <c r="H15" i="34"/>
  <c r="G15" i="34"/>
  <c r="H14" i="34"/>
  <c r="G14" i="34"/>
  <c r="H13" i="34"/>
  <c r="G13" i="34"/>
  <c r="H12" i="34"/>
  <c r="G12" i="34"/>
  <c r="H11" i="34"/>
  <c r="G11" i="34"/>
  <c r="H10" i="34"/>
  <c r="G10" i="34"/>
  <c r="H9" i="34"/>
  <c r="G9" i="34"/>
  <c r="H8" i="34"/>
  <c r="G8" i="34"/>
  <c r="H7" i="34"/>
  <c r="G7" i="34"/>
  <c r="H6" i="34"/>
  <c r="G6" i="34"/>
  <c r="H5" i="34"/>
  <c r="G5" i="34"/>
  <c r="H4" i="34"/>
  <c r="G4" i="34"/>
  <c r="H3" i="34"/>
  <c r="G3" i="34"/>
  <c r="J3" i="34" s="1"/>
  <c r="A3" i="33" s="1"/>
  <c r="K3" i="35" l="1"/>
  <c r="B3" i="36" s="1"/>
  <c r="J4" i="35"/>
  <c r="A4" i="36" s="1"/>
  <c r="K3" i="34"/>
  <c r="B3" i="33" s="1"/>
  <c r="J4" i="34"/>
  <c r="A4" i="33" s="1"/>
  <c r="K4" i="35" l="1"/>
  <c r="B4" i="36" s="1"/>
  <c r="J5" i="35"/>
  <c r="A5" i="36" s="1"/>
  <c r="K4" i="34"/>
  <c r="B4" i="33" s="1"/>
  <c r="J5" i="34"/>
  <c r="A5" i="33" s="1"/>
  <c r="K5" i="35" l="1"/>
  <c r="B5" i="36" s="1"/>
  <c r="J6" i="35"/>
  <c r="A6" i="36" s="1"/>
  <c r="K5" i="34"/>
  <c r="B5" i="33" s="1"/>
  <c r="J6" i="34"/>
  <c r="A6" i="33" s="1"/>
  <c r="I3" i="36" l="1"/>
  <c r="P3" i="36" s="1"/>
  <c r="W3" i="36" s="1"/>
  <c r="E3" i="36"/>
  <c r="L3" i="36" s="1"/>
  <c r="S3" i="36" s="1"/>
  <c r="H3" i="36"/>
  <c r="O3" i="36" s="1"/>
  <c r="V3" i="36" s="1"/>
  <c r="D3" i="36"/>
  <c r="K3" i="36" s="1"/>
  <c r="R3" i="36" s="1"/>
  <c r="G3" i="36"/>
  <c r="N3" i="36" s="1"/>
  <c r="U3" i="36" s="1"/>
  <c r="C3" i="36"/>
  <c r="J3" i="36" s="1"/>
  <c r="Q3" i="36" s="1"/>
  <c r="F3" i="36"/>
  <c r="M3" i="36" s="1"/>
  <c r="T3" i="36" s="1"/>
  <c r="K6" i="35"/>
  <c r="B6" i="36" s="1"/>
  <c r="J7" i="35"/>
  <c r="A7" i="36" s="1"/>
  <c r="K6" i="34"/>
  <c r="B6" i="33" s="1"/>
  <c r="J7" i="34"/>
  <c r="A7" i="33" s="1"/>
  <c r="X3" i="36" l="1"/>
  <c r="I4" i="36"/>
  <c r="P4" i="36" s="1"/>
  <c r="W4" i="36" s="1"/>
  <c r="E4" i="36"/>
  <c r="L4" i="36" s="1"/>
  <c r="S4" i="36" s="1"/>
  <c r="H4" i="36"/>
  <c r="O4" i="36" s="1"/>
  <c r="V4" i="36" s="1"/>
  <c r="D4" i="36"/>
  <c r="K4" i="36" s="1"/>
  <c r="R4" i="36" s="1"/>
  <c r="G4" i="36"/>
  <c r="N4" i="36" s="1"/>
  <c r="U4" i="36" s="1"/>
  <c r="C4" i="36"/>
  <c r="J4" i="36" s="1"/>
  <c r="Q4" i="36" s="1"/>
  <c r="F4" i="36"/>
  <c r="M4" i="36" s="1"/>
  <c r="T4" i="36" s="1"/>
  <c r="F3" i="33"/>
  <c r="M3" i="33" s="1"/>
  <c r="T3" i="33" s="1"/>
  <c r="I3" i="33"/>
  <c r="P3" i="33" s="1"/>
  <c r="W3" i="33" s="1"/>
  <c r="E3" i="33"/>
  <c r="L3" i="33" s="1"/>
  <c r="S3" i="33" s="1"/>
  <c r="G3" i="33"/>
  <c r="N3" i="33" s="1"/>
  <c r="U3" i="33" s="1"/>
  <c r="D3" i="33"/>
  <c r="K3" i="33" s="1"/>
  <c r="R3" i="33" s="1"/>
  <c r="H3" i="33"/>
  <c r="O3" i="33" s="1"/>
  <c r="V3" i="33" s="1"/>
  <c r="C3" i="33"/>
  <c r="J3" i="33" s="1"/>
  <c r="Q3" i="33" s="1"/>
  <c r="K7" i="35"/>
  <c r="B7" i="36" s="1"/>
  <c r="J8" i="35"/>
  <c r="A8" i="36" s="1"/>
  <c r="K7" i="34"/>
  <c r="B7" i="33" s="1"/>
  <c r="J8" i="34"/>
  <c r="A8" i="33" s="1"/>
  <c r="X4" i="36" l="1"/>
  <c r="I5" i="36"/>
  <c r="P5" i="36" s="1"/>
  <c r="W5" i="36" s="1"/>
  <c r="E5" i="36"/>
  <c r="L5" i="36" s="1"/>
  <c r="S5" i="36" s="1"/>
  <c r="H5" i="36"/>
  <c r="O5" i="36" s="1"/>
  <c r="V5" i="36" s="1"/>
  <c r="D5" i="36"/>
  <c r="K5" i="36" s="1"/>
  <c r="R5" i="36" s="1"/>
  <c r="G5" i="36"/>
  <c r="N5" i="36" s="1"/>
  <c r="U5" i="36" s="1"/>
  <c r="C5" i="36"/>
  <c r="J5" i="36" s="1"/>
  <c r="Q5" i="36" s="1"/>
  <c r="F5" i="36"/>
  <c r="M5" i="36" s="1"/>
  <c r="T5" i="36" s="1"/>
  <c r="X3" i="33"/>
  <c r="F4" i="33"/>
  <c r="M4" i="33" s="1"/>
  <c r="T4" i="33" s="1"/>
  <c r="I4" i="33"/>
  <c r="P4" i="33" s="1"/>
  <c r="W4" i="33" s="1"/>
  <c r="E4" i="33"/>
  <c r="L4" i="33" s="1"/>
  <c r="S4" i="33" s="1"/>
  <c r="G4" i="33"/>
  <c r="N4" i="33" s="1"/>
  <c r="U4" i="33" s="1"/>
  <c r="D4" i="33"/>
  <c r="K4" i="33" s="1"/>
  <c r="R4" i="33" s="1"/>
  <c r="H4" i="33"/>
  <c r="O4" i="33" s="1"/>
  <c r="V4" i="33" s="1"/>
  <c r="C4" i="33"/>
  <c r="J4" i="33" s="1"/>
  <c r="K8" i="35"/>
  <c r="B8" i="36" s="1"/>
  <c r="J9" i="35"/>
  <c r="A9" i="36" s="1"/>
  <c r="K8" i="34"/>
  <c r="B8" i="33" s="1"/>
  <c r="J9" i="34"/>
  <c r="A9" i="33" s="1"/>
  <c r="X5" i="36" l="1"/>
  <c r="I6" i="36"/>
  <c r="P6" i="36" s="1"/>
  <c r="W6" i="36" s="1"/>
  <c r="E6" i="36"/>
  <c r="L6" i="36" s="1"/>
  <c r="S6" i="36" s="1"/>
  <c r="H6" i="36"/>
  <c r="O6" i="36" s="1"/>
  <c r="V6" i="36" s="1"/>
  <c r="D6" i="36"/>
  <c r="K6" i="36" s="1"/>
  <c r="R6" i="36" s="1"/>
  <c r="G6" i="36"/>
  <c r="N6" i="36" s="1"/>
  <c r="U6" i="36" s="1"/>
  <c r="C6" i="36"/>
  <c r="J6" i="36" s="1"/>
  <c r="Q6" i="36" s="1"/>
  <c r="F6" i="36"/>
  <c r="M6" i="36" s="1"/>
  <c r="T6" i="36" s="1"/>
  <c r="Q4" i="33"/>
  <c r="X4" i="33" s="1"/>
  <c r="F5" i="33"/>
  <c r="M5" i="33" s="1"/>
  <c r="T5" i="33" s="1"/>
  <c r="I5" i="33"/>
  <c r="P5" i="33" s="1"/>
  <c r="W5" i="33" s="1"/>
  <c r="E5" i="33"/>
  <c r="L5" i="33" s="1"/>
  <c r="S5" i="33" s="1"/>
  <c r="G5" i="33"/>
  <c r="N5" i="33" s="1"/>
  <c r="U5" i="33" s="1"/>
  <c r="D5" i="33"/>
  <c r="K5" i="33" s="1"/>
  <c r="R5" i="33" s="1"/>
  <c r="H5" i="33"/>
  <c r="O5" i="33" s="1"/>
  <c r="V5" i="33" s="1"/>
  <c r="C5" i="33"/>
  <c r="J5" i="33" s="1"/>
  <c r="Q5" i="33" s="1"/>
  <c r="K9" i="35"/>
  <c r="B9" i="36" s="1"/>
  <c r="J10" i="35"/>
  <c r="A10" i="36" s="1"/>
  <c r="K9" i="34"/>
  <c r="B9" i="33" s="1"/>
  <c r="J10" i="34"/>
  <c r="A10" i="33" s="1"/>
  <c r="X6" i="36" l="1"/>
  <c r="I7" i="36"/>
  <c r="P7" i="36" s="1"/>
  <c r="W7" i="36" s="1"/>
  <c r="E7" i="36"/>
  <c r="L7" i="36" s="1"/>
  <c r="S7" i="36" s="1"/>
  <c r="H7" i="36"/>
  <c r="O7" i="36" s="1"/>
  <c r="V7" i="36" s="1"/>
  <c r="D7" i="36"/>
  <c r="K7" i="36" s="1"/>
  <c r="R7" i="36" s="1"/>
  <c r="G7" i="36"/>
  <c r="N7" i="36" s="1"/>
  <c r="U7" i="36" s="1"/>
  <c r="C7" i="36"/>
  <c r="J7" i="36" s="1"/>
  <c r="Q7" i="36" s="1"/>
  <c r="F7" i="36"/>
  <c r="M7" i="36" s="1"/>
  <c r="T7" i="36" s="1"/>
  <c r="X5" i="33"/>
  <c r="F6" i="33"/>
  <c r="M6" i="33" s="1"/>
  <c r="T6" i="33" s="1"/>
  <c r="I6" i="33"/>
  <c r="P6" i="33" s="1"/>
  <c r="W6" i="33" s="1"/>
  <c r="E6" i="33"/>
  <c r="L6" i="33" s="1"/>
  <c r="S6" i="33" s="1"/>
  <c r="G6" i="33"/>
  <c r="N6" i="33" s="1"/>
  <c r="U6" i="33" s="1"/>
  <c r="D6" i="33"/>
  <c r="K6" i="33" s="1"/>
  <c r="R6" i="33" s="1"/>
  <c r="C6" i="33"/>
  <c r="J6" i="33" s="1"/>
  <c r="Q6" i="33" s="1"/>
  <c r="H6" i="33"/>
  <c r="O6" i="33" s="1"/>
  <c r="V6" i="33" s="1"/>
  <c r="K10" i="35"/>
  <c r="B10" i="36" s="1"/>
  <c r="J11" i="35"/>
  <c r="A11" i="36" s="1"/>
  <c r="K10" i="34"/>
  <c r="B10" i="33" s="1"/>
  <c r="J11" i="34"/>
  <c r="X7" i="36" l="1"/>
  <c r="F8" i="36"/>
  <c r="M8" i="36" s="1"/>
  <c r="T8" i="36" s="1"/>
  <c r="I8" i="36"/>
  <c r="P8" i="36" s="1"/>
  <c r="W8" i="36" s="1"/>
  <c r="E8" i="36"/>
  <c r="L8" i="36" s="1"/>
  <c r="S8" i="36" s="1"/>
  <c r="H8" i="36"/>
  <c r="O8" i="36" s="1"/>
  <c r="V8" i="36" s="1"/>
  <c r="D8" i="36"/>
  <c r="K8" i="36" s="1"/>
  <c r="R8" i="36" s="1"/>
  <c r="G8" i="36"/>
  <c r="N8" i="36" s="1"/>
  <c r="U8" i="36" s="1"/>
  <c r="C8" i="36"/>
  <c r="J8" i="36" s="1"/>
  <c r="Q8" i="36" s="1"/>
  <c r="J12" i="34"/>
  <c r="A12" i="33" s="1"/>
  <c r="A11" i="33"/>
  <c r="X6" i="33"/>
  <c r="F7" i="33"/>
  <c r="M7" i="33" s="1"/>
  <c r="T7" i="33" s="1"/>
  <c r="I7" i="33"/>
  <c r="P7" i="33" s="1"/>
  <c r="W7" i="33" s="1"/>
  <c r="E7" i="33"/>
  <c r="L7" i="33" s="1"/>
  <c r="S7" i="33" s="1"/>
  <c r="G7" i="33"/>
  <c r="N7" i="33" s="1"/>
  <c r="U7" i="33" s="1"/>
  <c r="D7" i="33"/>
  <c r="K7" i="33" s="1"/>
  <c r="R7" i="33" s="1"/>
  <c r="H7" i="33"/>
  <c r="O7" i="33" s="1"/>
  <c r="V7" i="33" s="1"/>
  <c r="C7" i="33"/>
  <c r="J7" i="33" s="1"/>
  <c r="Q7" i="33" s="1"/>
  <c r="K11" i="35"/>
  <c r="B11" i="36" s="1"/>
  <c r="J12" i="35"/>
  <c r="A12" i="36" s="1"/>
  <c r="K11" i="34"/>
  <c r="B11" i="33" s="1"/>
  <c r="G9" i="36" l="1"/>
  <c r="N9" i="36" s="1"/>
  <c r="U9" i="36" s="1"/>
  <c r="C9" i="36"/>
  <c r="J9" i="36" s="1"/>
  <c r="Q9" i="36" s="1"/>
  <c r="H9" i="36"/>
  <c r="O9" i="36" s="1"/>
  <c r="V9" i="36" s="1"/>
  <c r="I9" i="36"/>
  <c r="P9" i="36" s="1"/>
  <c r="W9" i="36" s="1"/>
  <c r="F9" i="36"/>
  <c r="M9" i="36" s="1"/>
  <c r="T9" i="36" s="1"/>
  <c r="E9" i="36"/>
  <c r="L9" i="36" s="1"/>
  <c r="S9" i="36" s="1"/>
  <c r="D9" i="36"/>
  <c r="K9" i="36" s="1"/>
  <c r="R9" i="36" s="1"/>
  <c r="X8" i="36"/>
  <c r="X7" i="33"/>
  <c r="F8" i="33"/>
  <c r="M8" i="33" s="1"/>
  <c r="T8" i="33" s="1"/>
  <c r="I8" i="33"/>
  <c r="P8" i="33" s="1"/>
  <c r="W8" i="33" s="1"/>
  <c r="E8" i="33"/>
  <c r="L8" i="33" s="1"/>
  <c r="S8" i="33" s="1"/>
  <c r="G8" i="33"/>
  <c r="N8" i="33" s="1"/>
  <c r="U8" i="33" s="1"/>
  <c r="D8" i="33"/>
  <c r="K8" i="33" s="1"/>
  <c r="R8" i="33" s="1"/>
  <c r="C8" i="33"/>
  <c r="J8" i="33" s="1"/>
  <c r="Q8" i="33" s="1"/>
  <c r="H8" i="33"/>
  <c r="O8" i="33" s="1"/>
  <c r="V8" i="33" s="1"/>
  <c r="K12" i="35"/>
  <c r="B12" i="36" s="1"/>
  <c r="J13" i="35"/>
  <c r="A13" i="36" s="1"/>
  <c r="K12" i="34"/>
  <c r="B12" i="33" s="1"/>
  <c r="J13" i="34"/>
  <c r="A13" i="33" s="1"/>
  <c r="X9" i="36" l="1"/>
  <c r="G10" i="36"/>
  <c r="N10" i="36" s="1"/>
  <c r="U10" i="36" s="1"/>
  <c r="C10" i="36"/>
  <c r="J10" i="36" s="1"/>
  <c r="Q10" i="36" s="1"/>
  <c r="F10" i="36"/>
  <c r="M10" i="36" s="1"/>
  <c r="T10" i="36" s="1"/>
  <c r="I10" i="36"/>
  <c r="P10" i="36" s="1"/>
  <c r="W10" i="36" s="1"/>
  <c r="E10" i="36"/>
  <c r="L10" i="36" s="1"/>
  <c r="S10" i="36" s="1"/>
  <c r="H10" i="36"/>
  <c r="O10" i="36" s="1"/>
  <c r="V10" i="36" s="1"/>
  <c r="D10" i="36"/>
  <c r="K10" i="36" s="1"/>
  <c r="R10" i="36" s="1"/>
  <c r="X8" i="33"/>
  <c r="F9" i="33"/>
  <c r="M9" i="33" s="1"/>
  <c r="T9" i="33" s="1"/>
  <c r="I9" i="33"/>
  <c r="P9" i="33" s="1"/>
  <c r="W9" i="33" s="1"/>
  <c r="E9" i="33"/>
  <c r="L9" i="33" s="1"/>
  <c r="S9" i="33" s="1"/>
  <c r="G9" i="33"/>
  <c r="N9" i="33" s="1"/>
  <c r="U9" i="33" s="1"/>
  <c r="D9" i="33"/>
  <c r="K9" i="33" s="1"/>
  <c r="R9" i="33" s="1"/>
  <c r="C9" i="33"/>
  <c r="J9" i="33" s="1"/>
  <c r="Q9" i="33" s="1"/>
  <c r="H9" i="33"/>
  <c r="O9" i="33" s="1"/>
  <c r="V9" i="33" s="1"/>
  <c r="K13" i="35"/>
  <c r="B13" i="36" s="1"/>
  <c r="J14" i="35"/>
  <c r="A14" i="36" s="1"/>
  <c r="K13" i="34"/>
  <c r="B13" i="33" s="1"/>
  <c r="J14" i="34"/>
  <c r="A14" i="33" s="1"/>
  <c r="X10" i="36" l="1"/>
  <c r="G11" i="36"/>
  <c r="N11" i="36" s="1"/>
  <c r="U11" i="36" s="1"/>
  <c r="C11" i="36"/>
  <c r="J11" i="36" s="1"/>
  <c r="Q11" i="36" s="1"/>
  <c r="F11" i="36"/>
  <c r="M11" i="36" s="1"/>
  <c r="T11" i="36" s="1"/>
  <c r="I11" i="36"/>
  <c r="P11" i="36" s="1"/>
  <c r="W11" i="36" s="1"/>
  <c r="E11" i="36"/>
  <c r="L11" i="36" s="1"/>
  <c r="S11" i="36" s="1"/>
  <c r="H11" i="36"/>
  <c r="O11" i="36" s="1"/>
  <c r="V11" i="36" s="1"/>
  <c r="D11" i="36"/>
  <c r="K11" i="36" s="1"/>
  <c r="R11" i="36" s="1"/>
  <c r="F10" i="33"/>
  <c r="M10" i="33" s="1"/>
  <c r="T10" i="33" s="1"/>
  <c r="I10" i="33"/>
  <c r="P10" i="33" s="1"/>
  <c r="W10" i="33" s="1"/>
  <c r="E10" i="33"/>
  <c r="L10" i="33" s="1"/>
  <c r="S10" i="33" s="1"/>
  <c r="G10" i="33"/>
  <c r="N10" i="33" s="1"/>
  <c r="U10" i="33" s="1"/>
  <c r="D10" i="33"/>
  <c r="K10" i="33" s="1"/>
  <c r="R10" i="33" s="1"/>
  <c r="H10" i="33"/>
  <c r="O10" i="33" s="1"/>
  <c r="V10" i="33" s="1"/>
  <c r="C10" i="33"/>
  <c r="J10" i="33" s="1"/>
  <c r="Q10" i="33" s="1"/>
  <c r="X9" i="33"/>
  <c r="K14" i="35"/>
  <c r="B14" i="36" s="1"/>
  <c r="J15" i="35"/>
  <c r="A15" i="36" s="1"/>
  <c r="K14" i="34"/>
  <c r="B14" i="33" s="1"/>
  <c r="J15" i="34"/>
  <c r="A15" i="33" s="1"/>
  <c r="G12" i="36" l="1"/>
  <c r="N12" i="36" s="1"/>
  <c r="U12" i="36" s="1"/>
  <c r="C12" i="36"/>
  <c r="J12" i="36" s="1"/>
  <c r="Q12" i="36" s="1"/>
  <c r="F12" i="36"/>
  <c r="M12" i="36" s="1"/>
  <c r="T12" i="36" s="1"/>
  <c r="I12" i="36"/>
  <c r="P12" i="36" s="1"/>
  <c r="W12" i="36" s="1"/>
  <c r="E12" i="36"/>
  <c r="L12" i="36" s="1"/>
  <c r="S12" i="36" s="1"/>
  <c r="H12" i="36"/>
  <c r="O12" i="36" s="1"/>
  <c r="V12" i="36" s="1"/>
  <c r="D12" i="36"/>
  <c r="K12" i="36" s="1"/>
  <c r="R12" i="36" s="1"/>
  <c r="X11" i="36"/>
  <c r="X10" i="33"/>
  <c r="F11" i="33"/>
  <c r="M11" i="33" s="1"/>
  <c r="T11" i="33" s="1"/>
  <c r="I11" i="33"/>
  <c r="P11" i="33" s="1"/>
  <c r="W11" i="33" s="1"/>
  <c r="E11" i="33"/>
  <c r="L11" i="33" s="1"/>
  <c r="S11" i="33" s="1"/>
  <c r="G11" i="33"/>
  <c r="N11" i="33" s="1"/>
  <c r="U11" i="33" s="1"/>
  <c r="D11" i="33"/>
  <c r="K11" i="33" s="1"/>
  <c r="R11" i="33" s="1"/>
  <c r="C11" i="33"/>
  <c r="J11" i="33" s="1"/>
  <c r="Q11" i="33" s="1"/>
  <c r="H11" i="33"/>
  <c r="O11" i="33" s="1"/>
  <c r="V11" i="33" s="1"/>
  <c r="K15" i="35"/>
  <c r="B15" i="36" s="1"/>
  <c r="J16" i="35"/>
  <c r="A16" i="36" s="1"/>
  <c r="K15" i="34"/>
  <c r="B15" i="33" s="1"/>
  <c r="J16" i="34"/>
  <c r="A16" i="33" s="1"/>
  <c r="X12" i="36" l="1"/>
  <c r="G13" i="36"/>
  <c r="N13" i="36" s="1"/>
  <c r="U13" i="36" s="1"/>
  <c r="C13" i="36"/>
  <c r="J13" i="36" s="1"/>
  <c r="Q13" i="36" s="1"/>
  <c r="F13" i="36"/>
  <c r="M13" i="36" s="1"/>
  <c r="T13" i="36" s="1"/>
  <c r="I13" i="36"/>
  <c r="P13" i="36" s="1"/>
  <c r="W13" i="36" s="1"/>
  <c r="E13" i="36"/>
  <c r="L13" i="36" s="1"/>
  <c r="S13" i="36" s="1"/>
  <c r="H13" i="36"/>
  <c r="O13" i="36" s="1"/>
  <c r="V13" i="36" s="1"/>
  <c r="D13" i="36"/>
  <c r="K13" i="36" s="1"/>
  <c r="R13" i="36" s="1"/>
  <c r="X11" i="33"/>
  <c r="F12" i="33"/>
  <c r="M12" i="33" s="1"/>
  <c r="T12" i="33" s="1"/>
  <c r="I12" i="33"/>
  <c r="P12" i="33" s="1"/>
  <c r="W12" i="33" s="1"/>
  <c r="E12" i="33"/>
  <c r="L12" i="33" s="1"/>
  <c r="S12" i="33" s="1"/>
  <c r="G12" i="33"/>
  <c r="N12" i="33" s="1"/>
  <c r="U12" i="33" s="1"/>
  <c r="D12" i="33"/>
  <c r="K12" i="33" s="1"/>
  <c r="R12" i="33" s="1"/>
  <c r="H12" i="33"/>
  <c r="O12" i="33" s="1"/>
  <c r="V12" i="33" s="1"/>
  <c r="C12" i="33"/>
  <c r="J12" i="33" s="1"/>
  <c r="Q12" i="33" s="1"/>
  <c r="K16" i="35"/>
  <c r="B16" i="36" s="1"/>
  <c r="J17" i="35"/>
  <c r="A17" i="36" s="1"/>
  <c r="K16" i="34"/>
  <c r="B16" i="33" s="1"/>
  <c r="J17" i="34"/>
  <c r="A17" i="33" s="1"/>
  <c r="X13" i="36" l="1"/>
  <c r="G14" i="36"/>
  <c r="N14" i="36" s="1"/>
  <c r="U14" i="36" s="1"/>
  <c r="C14" i="36"/>
  <c r="J14" i="36" s="1"/>
  <c r="Q14" i="36" s="1"/>
  <c r="F14" i="36"/>
  <c r="M14" i="36" s="1"/>
  <c r="T14" i="36" s="1"/>
  <c r="I14" i="36"/>
  <c r="P14" i="36" s="1"/>
  <c r="W14" i="36" s="1"/>
  <c r="E14" i="36"/>
  <c r="L14" i="36" s="1"/>
  <c r="S14" i="36" s="1"/>
  <c r="H14" i="36"/>
  <c r="O14" i="36" s="1"/>
  <c r="V14" i="36" s="1"/>
  <c r="D14" i="36"/>
  <c r="K14" i="36" s="1"/>
  <c r="R14" i="36" s="1"/>
  <c r="X12" i="33"/>
  <c r="F13" i="33"/>
  <c r="M13" i="33" s="1"/>
  <c r="T13" i="33" s="1"/>
  <c r="I13" i="33"/>
  <c r="P13" i="33" s="1"/>
  <c r="W13" i="33" s="1"/>
  <c r="E13" i="33"/>
  <c r="L13" i="33" s="1"/>
  <c r="S13" i="33" s="1"/>
  <c r="G13" i="33"/>
  <c r="N13" i="33" s="1"/>
  <c r="U13" i="33" s="1"/>
  <c r="D13" i="33"/>
  <c r="K13" i="33" s="1"/>
  <c r="R13" i="33" s="1"/>
  <c r="C13" i="33"/>
  <c r="J13" i="33" s="1"/>
  <c r="Q13" i="33" s="1"/>
  <c r="H13" i="33"/>
  <c r="O13" i="33" s="1"/>
  <c r="V13" i="33" s="1"/>
  <c r="K17" i="35"/>
  <c r="B17" i="36" s="1"/>
  <c r="J18" i="35"/>
  <c r="A18" i="36" s="1"/>
  <c r="K17" i="34"/>
  <c r="B17" i="33" s="1"/>
  <c r="J18" i="34"/>
  <c r="A18" i="33" s="1"/>
  <c r="X14" i="36" l="1"/>
  <c r="G15" i="36"/>
  <c r="N15" i="36" s="1"/>
  <c r="U15" i="36" s="1"/>
  <c r="C15" i="36"/>
  <c r="J15" i="36" s="1"/>
  <c r="Q15" i="36" s="1"/>
  <c r="F15" i="36"/>
  <c r="M15" i="36" s="1"/>
  <c r="T15" i="36" s="1"/>
  <c r="I15" i="36"/>
  <c r="P15" i="36" s="1"/>
  <c r="W15" i="36" s="1"/>
  <c r="E15" i="36"/>
  <c r="L15" i="36" s="1"/>
  <c r="S15" i="36" s="1"/>
  <c r="H15" i="36"/>
  <c r="O15" i="36" s="1"/>
  <c r="V15" i="36" s="1"/>
  <c r="D15" i="36"/>
  <c r="K15" i="36" s="1"/>
  <c r="R15" i="36" s="1"/>
  <c r="X13" i="33"/>
  <c r="F14" i="33"/>
  <c r="M14" i="33" s="1"/>
  <c r="T14" i="33" s="1"/>
  <c r="I14" i="33"/>
  <c r="P14" i="33" s="1"/>
  <c r="W14" i="33" s="1"/>
  <c r="E14" i="33"/>
  <c r="L14" i="33" s="1"/>
  <c r="S14" i="33" s="1"/>
  <c r="G14" i="33"/>
  <c r="N14" i="33" s="1"/>
  <c r="U14" i="33" s="1"/>
  <c r="D14" i="33"/>
  <c r="K14" i="33" s="1"/>
  <c r="R14" i="33" s="1"/>
  <c r="H14" i="33"/>
  <c r="O14" i="33" s="1"/>
  <c r="V14" i="33" s="1"/>
  <c r="C14" i="33"/>
  <c r="J14" i="33" s="1"/>
  <c r="K18" i="35"/>
  <c r="B18" i="36" s="1"/>
  <c r="J19" i="35"/>
  <c r="A19" i="36" s="1"/>
  <c r="K18" i="34"/>
  <c r="B18" i="33" s="1"/>
  <c r="J19" i="34"/>
  <c r="A19" i="33" s="1"/>
  <c r="G16" i="36" l="1"/>
  <c r="N16" i="36" s="1"/>
  <c r="U16" i="36" s="1"/>
  <c r="C16" i="36"/>
  <c r="J16" i="36" s="1"/>
  <c r="Q16" i="36" s="1"/>
  <c r="F16" i="36"/>
  <c r="M16" i="36" s="1"/>
  <c r="T16" i="36" s="1"/>
  <c r="I16" i="36"/>
  <c r="P16" i="36" s="1"/>
  <c r="W16" i="36" s="1"/>
  <c r="E16" i="36"/>
  <c r="L16" i="36" s="1"/>
  <c r="S16" i="36" s="1"/>
  <c r="H16" i="36"/>
  <c r="O16" i="36" s="1"/>
  <c r="V16" i="36" s="1"/>
  <c r="D16" i="36"/>
  <c r="K16" i="36" s="1"/>
  <c r="R16" i="36" s="1"/>
  <c r="X15" i="36"/>
  <c r="Q14" i="33"/>
  <c r="X14" i="33" s="1"/>
  <c r="F15" i="33"/>
  <c r="M15" i="33" s="1"/>
  <c r="T15" i="33" s="1"/>
  <c r="I15" i="33"/>
  <c r="P15" i="33" s="1"/>
  <c r="W15" i="33" s="1"/>
  <c r="E15" i="33"/>
  <c r="L15" i="33" s="1"/>
  <c r="S15" i="33" s="1"/>
  <c r="G15" i="33"/>
  <c r="N15" i="33" s="1"/>
  <c r="U15" i="33" s="1"/>
  <c r="D15" i="33"/>
  <c r="K15" i="33" s="1"/>
  <c r="R15" i="33" s="1"/>
  <c r="C15" i="33"/>
  <c r="J15" i="33" s="1"/>
  <c r="Q15" i="33" s="1"/>
  <c r="H15" i="33"/>
  <c r="O15" i="33" s="1"/>
  <c r="V15" i="33" s="1"/>
  <c r="K19" i="35"/>
  <c r="B19" i="36" s="1"/>
  <c r="J20" i="35"/>
  <c r="A20" i="36" s="1"/>
  <c r="K19" i="34"/>
  <c r="B19" i="33" s="1"/>
  <c r="J20" i="34"/>
  <c r="A20" i="33" s="1"/>
  <c r="X16" i="36" l="1"/>
  <c r="G17" i="36"/>
  <c r="N17" i="36" s="1"/>
  <c r="U17" i="36" s="1"/>
  <c r="C17" i="36"/>
  <c r="J17" i="36" s="1"/>
  <c r="Q17" i="36" s="1"/>
  <c r="F17" i="36"/>
  <c r="M17" i="36" s="1"/>
  <c r="T17" i="36" s="1"/>
  <c r="I17" i="36"/>
  <c r="P17" i="36" s="1"/>
  <c r="W17" i="36" s="1"/>
  <c r="E17" i="36"/>
  <c r="L17" i="36" s="1"/>
  <c r="S17" i="36" s="1"/>
  <c r="H17" i="36"/>
  <c r="O17" i="36" s="1"/>
  <c r="V17" i="36" s="1"/>
  <c r="D17" i="36"/>
  <c r="K17" i="36" s="1"/>
  <c r="R17" i="36" s="1"/>
  <c r="X15" i="33"/>
  <c r="F16" i="33"/>
  <c r="M16" i="33" s="1"/>
  <c r="T16" i="33" s="1"/>
  <c r="I16" i="33"/>
  <c r="P16" i="33" s="1"/>
  <c r="W16" i="33" s="1"/>
  <c r="E16" i="33"/>
  <c r="L16" i="33" s="1"/>
  <c r="S16" i="33" s="1"/>
  <c r="G16" i="33"/>
  <c r="N16" i="33" s="1"/>
  <c r="U16" i="33" s="1"/>
  <c r="D16" i="33"/>
  <c r="K16" i="33" s="1"/>
  <c r="R16" i="33" s="1"/>
  <c r="H16" i="33"/>
  <c r="O16" i="33" s="1"/>
  <c r="V16" i="33" s="1"/>
  <c r="C16" i="33"/>
  <c r="J16" i="33" s="1"/>
  <c r="K20" i="35"/>
  <c r="B20" i="36" s="1"/>
  <c r="J21" i="35"/>
  <c r="A21" i="36" s="1"/>
  <c r="K20" i="34"/>
  <c r="B20" i="33" s="1"/>
  <c r="J21" i="34"/>
  <c r="A21" i="33" s="1"/>
  <c r="G18" i="36" l="1"/>
  <c r="N18" i="36" s="1"/>
  <c r="U18" i="36" s="1"/>
  <c r="C18" i="36"/>
  <c r="J18" i="36" s="1"/>
  <c r="Q18" i="36" s="1"/>
  <c r="F18" i="36"/>
  <c r="M18" i="36" s="1"/>
  <c r="T18" i="36" s="1"/>
  <c r="I18" i="36"/>
  <c r="P18" i="36" s="1"/>
  <c r="W18" i="36" s="1"/>
  <c r="E18" i="36"/>
  <c r="L18" i="36" s="1"/>
  <c r="S18" i="36" s="1"/>
  <c r="H18" i="36"/>
  <c r="O18" i="36" s="1"/>
  <c r="V18" i="36" s="1"/>
  <c r="D18" i="36"/>
  <c r="K18" i="36" s="1"/>
  <c r="R18" i="36" s="1"/>
  <c r="X17" i="36"/>
  <c r="Q16" i="33"/>
  <c r="X16" i="33" s="1"/>
  <c r="F17" i="33"/>
  <c r="M17" i="33" s="1"/>
  <c r="T17" i="33" s="1"/>
  <c r="I17" i="33"/>
  <c r="P17" i="33" s="1"/>
  <c r="W17" i="33" s="1"/>
  <c r="E17" i="33"/>
  <c r="L17" i="33" s="1"/>
  <c r="S17" i="33" s="1"/>
  <c r="G17" i="33"/>
  <c r="N17" i="33" s="1"/>
  <c r="U17" i="33" s="1"/>
  <c r="D17" i="33"/>
  <c r="K17" i="33" s="1"/>
  <c r="R17" i="33" s="1"/>
  <c r="H17" i="33"/>
  <c r="O17" i="33" s="1"/>
  <c r="V17" i="33" s="1"/>
  <c r="C17" i="33"/>
  <c r="J17" i="33" s="1"/>
  <c r="Q17" i="33" s="1"/>
  <c r="K21" i="35"/>
  <c r="B21" i="36" s="1"/>
  <c r="J22" i="35"/>
  <c r="A22" i="36" s="1"/>
  <c r="K21" i="34"/>
  <c r="B21" i="33" s="1"/>
  <c r="J22" i="34"/>
  <c r="A22" i="33" s="1"/>
  <c r="G19" i="36" l="1"/>
  <c r="N19" i="36" s="1"/>
  <c r="U19" i="36" s="1"/>
  <c r="C19" i="36"/>
  <c r="J19" i="36" s="1"/>
  <c r="Q19" i="36" s="1"/>
  <c r="F19" i="36"/>
  <c r="M19" i="36" s="1"/>
  <c r="T19" i="36" s="1"/>
  <c r="I19" i="36"/>
  <c r="P19" i="36" s="1"/>
  <c r="W19" i="36" s="1"/>
  <c r="E19" i="36"/>
  <c r="L19" i="36" s="1"/>
  <c r="S19" i="36" s="1"/>
  <c r="H19" i="36"/>
  <c r="O19" i="36" s="1"/>
  <c r="V19" i="36" s="1"/>
  <c r="D19" i="36"/>
  <c r="K19" i="36" s="1"/>
  <c r="R19" i="36" s="1"/>
  <c r="X18" i="36"/>
  <c r="X17" i="33"/>
  <c r="F18" i="33"/>
  <c r="M18" i="33" s="1"/>
  <c r="T18" i="33" s="1"/>
  <c r="I18" i="33"/>
  <c r="P18" i="33" s="1"/>
  <c r="W18" i="33" s="1"/>
  <c r="E18" i="33"/>
  <c r="L18" i="33" s="1"/>
  <c r="S18" i="33" s="1"/>
  <c r="G18" i="33"/>
  <c r="N18" i="33" s="1"/>
  <c r="U18" i="33" s="1"/>
  <c r="D18" i="33"/>
  <c r="K18" i="33" s="1"/>
  <c r="R18" i="33" s="1"/>
  <c r="C18" i="33"/>
  <c r="J18" i="33" s="1"/>
  <c r="Q18" i="33" s="1"/>
  <c r="H18" i="33"/>
  <c r="O18" i="33" s="1"/>
  <c r="V18" i="33" s="1"/>
  <c r="K22" i="35"/>
  <c r="B22" i="36" s="1"/>
  <c r="J23" i="35"/>
  <c r="A23" i="36" s="1"/>
  <c r="K22" i="34"/>
  <c r="B22" i="33" s="1"/>
  <c r="J23" i="34"/>
  <c r="A23" i="33" s="1"/>
  <c r="X19" i="36" l="1"/>
  <c r="G20" i="36"/>
  <c r="N20" i="36" s="1"/>
  <c r="U20" i="36" s="1"/>
  <c r="C20" i="36"/>
  <c r="J20" i="36" s="1"/>
  <c r="Q20" i="36" s="1"/>
  <c r="F20" i="36"/>
  <c r="M20" i="36" s="1"/>
  <c r="T20" i="36" s="1"/>
  <c r="I20" i="36"/>
  <c r="P20" i="36" s="1"/>
  <c r="W20" i="36" s="1"/>
  <c r="E20" i="36"/>
  <c r="L20" i="36" s="1"/>
  <c r="S20" i="36" s="1"/>
  <c r="H20" i="36"/>
  <c r="O20" i="36" s="1"/>
  <c r="V20" i="36" s="1"/>
  <c r="D20" i="36"/>
  <c r="K20" i="36" s="1"/>
  <c r="R20" i="36" s="1"/>
  <c r="X18" i="33"/>
  <c r="F19" i="33"/>
  <c r="M19" i="33" s="1"/>
  <c r="T19" i="33" s="1"/>
  <c r="I19" i="33"/>
  <c r="P19" i="33" s="1"/>
  <c r="W19" i="33" s="1"/>
  <c r="E19" i="33"/>
  <c r="L19" i="33" s="1"/>
  <c r="S19" i="33" s="1"/>
  <c r="G19" i="33"/>
  <c r="N19" i="33" s="1"/>
  <c r="U19" i="33" s="1"/>
  <c r="D19" i="33"/>
  <c r="K19" i="33" s="1"/>
  <c r="R19" i="33" s="1"/>
  <c r="H19" i="33"/>
  <c r="O19" i="33" s="1"/>
  <c r="V19" i="33" s="1"/>
  <c r="C19" i="33"/>
  <c r="J19" i="33" s="1"/>
  <c r="K23" i="35"/>
  <c r="B23" i="36" s="1"/>
  <c r="J24" i="35"/>
  <c r="A24" i="36" s="1"/>
  <c r="K23" i="34"/>
  <c r="B23" i="33" s="1"/>
  <c r="J24" i="34"/>
  <c r="A24" i="33" s="1"/>
  <c r="X20" i="36" l="1"/>
  <c r="G21" i="36"/>
  <c r="N21" i="36" s="1"/>
  <c r="U21" i="36" s="1"/>
  <c r="C21" i="36"/>
  <c r="J21" i="36" s="1"/>
  <c r="Q21" i="36" s="1"/>
  <c r="F21" i="36"/>
  <c r="M21" i="36" s="1"/>
  <c r="T21" i="36" s="1"/>
  <c r="I21" i="36"/>
  <c r="P21" i="36" s="1"/>
  <c r="W21" i="36" s="1"/>
  <c r="E21" i="36"/>
  <c r="L21" i="36" s="1"/>
  <c r="S21" i="36" s="1"/>
  <c r="H21" i="36"/>
  <c r="O21" i="36" s="1"/>
  <c r="V21" i="36" s="1"/>
  <c r="D21" i="36"/>
  <c r="K21" i="36" s="1"/>
  <c r="R21" i="36" s="1"/>
  <c r="Q19" i="33"/>
  <c r="X19" i="33" s="1"/>
  <c r="F20" i="33"/>
  <c r="M20" i="33" s="1"/>
  <c r="T20" i="33" s="1"/>
  <c r="I20" i="33"/>
  <c r="P20" i="33" s="1"/>
  <c r="W20" i="33" s="1"/>
  <c r="E20" i="33"/>
  <c r="L20" i="33" s="1"/>
  <c r="S20" i="33" s="1"/>
  <c r="G20" i="33"/>
  <c r="N20" i="33" s="1"/>
  <c r="U20" i="33" s="1"/>
  <c r="D20" i="33"/>
  <c r="K20" i="33" s="1"/>
  <c r="R20" i="33" s="1"/>
  <c r="C20" i="33"/>
  <c r="J20" i="33" s="1"/>
  <c r="Q20" i="33" s="1"/>
  <c r="H20" i="33"/>
  <c r="O20" i="33" s="1"/>
  <c r="V20" i="33" s="1"/>
  <c r="K24" i="35"/>
  <c r="B24" i="36" s="1"/>
  <c r="J25" i="35"/>
  <c r="A25" i="36" s="1"/>
  <c r="K24" i="34"/>
  <c r="B24" i="33" s="1"/>
  <c r="J25" i="34"/>
  <c r="A25" i="33" s="1"/>
  <c r="G22" i="36" l="1"/>
  <c r="N22" i="36" s="1"/>
  <c r="U22" i="36" s="1"/>
  <c r="C22" i="36"/>
  <c r="J22" i="36" s="1"/>
  <c r="Q22" i="36" s="1"/>
  <c r="F22" i="36"/>
  <c r="M22" i="36" s="1"/>
  <c r="T22" i="36" s="1"/>
  <c r="I22" i="36"/>
  <c r="P22" i="36" s="1"/>
  <c r="W22" i="36" s="1"/>
  <c r="E22" i="36"/>
  <c r="L22" i="36" s="1"/>
  <c r="S22" i="36" s="1"/>
  <c r="H22" i="36"/>
  <c r="O22" i="36" s="1"/>
  <c r="V22" i="36" s="1"/>
  <c r="D22" i="36"/>
  <c r="K22" i="36" s="1"/>
  <c r="R22" i="36" s="1"/>
  <c r="X21" i="36"/>
  <c r="X20" i="33"/>
  <c r="F21" i="33"/>
  <c r="M21" i="33" s="1"/>
  <c r="T21" i="33" s="1"/>
  <c r="I21" i="33"/>
  <c r="P21" i="33" s="1"/>
  <c r="W21" i="33" s="1"/>
  <c r="E21" i="33"/>
  <c r="L21" i="33" s="1"/>
  <c r="S21" i="33" s="1"/>
  <c r="G21" i="33"/>
  <c r="N21" i="33" s="1"/>
  <c r="U21" i="33" s="1"/>
  <c r="D21" i="33"/>
  <c r="K21" i="33" s="1"/>
  <c r="R21" i="33" s="1"/>
  <c r="H21" i="33"/>
  <c r="O21" i="33" s="1"/>
  <c r="V21" i="33" s="1"/>
  <c r="C21" i="33"/>
  <c r="J21" i="33" s="1"/>
  <c r="Q21" i="33" s="1"/>
  <c r="K25" i="35"/>
  <c r="B25" i="36" s="1"/>
  <c r="J26" i="35"/>
  <c r="A26" i="36" s="1"/>
  <c r="K25" i="34"/>
  <c r="B25" i="33" s="1"/>
  <c r="J26" i="34"/>
  <c r="A26" i="33" s="1"/>
  <c r="H23" i="36" l="1"/>
  <c r="O23" i="36" s="1"/>
  <c r="V23" i="36" s="1"/>
  <c r="G23" i="36"/>
  <c r="N23" i="36" s="1"/>
  <c r="U23" i="36" s="1"/>
  <c r="I23" i="36"/>
  <c r="P23" i="36" s="1"/>
  <c r="W23" i="36" s="1"/>
  <c r="C23" i="36"/>
  <c r="J23" i="36" s="1"/>
  <c r="Q23" i="36" s="1"/>
  <c r="F23" i="36"/>
  <c r="M23" i="36" s="1"/>
  <c r="T23" i="36" s="1"/>
  <c r="E23" i="36"/>
  <c r="L23" i="36" s="1"/>
  <c r="S23" i="36" s="1"/>
  <c r="D23" i="36"/>
  <c r="K23" i="36" s="1"/>
  <c r="R23" i="36" s="1"/>
  <c r="X22" i="36"/>
  <c r="X21" i="33"/>
  <c r="F22" i="33"/>
  <c r="M22" i="33" s="1"/>
  <c r="T22" i="33" s="1"/>
  <c r="I22" i="33"/>
  <c r="P22" i="33" s="1"/>
  <c r="W22" i="33" s="1"/>
  <c r="E22" i="33"/>
  <c r="L22" i="33" s="1"/>
  <c r="S22" i="33" s="1"/>
  <c r="G22" i="33"/>
  <c r="N22" i="33" s="1"/>
  <c r="U22" i="33" s="1"/>
  <c r="D22" i="33"/>
  <c r="K22" i="33" s="1"/>
  <c r="R22" i="33" s="1"/>
  <c r="C22" i="33"/>
  <c r="J22" i="33" s="1"/>
  <c r="Q22" i="33" s="1"/>
  <c r="H22" i="33"/>
  <c r="O22" i="33" s="1"/>
  <c r="V22" i="33" s="1"/>
  <c r="K26" i="35"/>
  <c r="B26" i="36" s="1"/>
  <c r="J27" i="35"/>
  <c r="A27" i="36" s="1"/>
  <c r="K26" i="34"/>
  <c r="B26" i="33" s="1"/>
  <c r="J27" i="34"/>
  <c r="A27" i="33" s="1"/>
  <c r="X23" i="36" l="1"/>
  <c r="F24" i="36"/>
  <c r="M24" i="36" s="1"/>
  <c r="T24" i="36" s="1"/>
  <c r="I24" i="36"/>
  <c r="P24" i="36" s="1"/>
  <c r="W24" i="36" s="1"/>
  <c r="E24" i="36"/>
  <c r="L24" i="36" s="1"/>
  <c r="S24" i="36" s="1"/>
  <c r="H24" i="36"/>
  <c r="O24" i="36" s="1"/>
  <c r="V24" i="36" s="1"/>
  <c r="D24" i="36"/>
  <c r="K24" i="36" s="1"/>
  <c r="R24" i="36" s="1"/>
  <c r="G24" i="36"/>
  <c r="N24" i="36" s="1"/>
  <c r="U24" i="36" s="1"/>
  <c r="C24" i="36"/>
  <c r="J24" i="36" s="1"/>
  <c r="Q24" i="36" s="1"/>
  <c r="X22" i="33"/>
  <c r="F23" i="33"/>
  <c r="M23" i="33" s="1"/>
  <c r="T23" i="33" s="1"/>
  <c r="I23" i="33"/>
  <c r="P23" i="33" s="1"/>
  <c r="W23" i="33" s="1"/>
  <c r="E23" i="33"/>
  <c r="L23" i="33" s="1"/>
  <c r="S23" i="33" s="1"/>
  <c r="G23" i="33"/>
  <c r="N23" i="33" s="1"/>
  <c r="U23" i="33" s="1"/>
  <c r="D23" i="33"/>
  <c r="K23" i="33" s="1"/>
  <c r="R23" i="33" s="1"/>
  <c r="C23" i="33"/>
  <c r="J23" i="33" s="1"/>
  <c r="Q23" i="33" s="1"/>
  <c r="H23" i="33"/>
  <c r="O23" i="33" s="1"/>
  <c r="V23" i="33" s="1"/>
  <c r="K27" i="35"/>
  <c r="B27" i="36" s="1"/>
  <c r="J28" i="35"/>
  <c r="A28" i="36" s="1"/>
  <c r="K27" i="34"/>
  <c r="B27" i="33" s="1"/>
  <c r="J28" i="34"/>
  <c r="A28" i="33" s="1"/>
  <c r="F25" i="36" l="1"/>
  <c r="M25" i="36" s="1"/>
  <c r="T25" i="36" s="1"/>
  <c r="I25" i="36"/>
  <c r="P25" i="36" s="1"/>
  <c r="W25" i="36" s="1"/>
  <c r="E25" i="36"/>
  <c r="L25" i="36" s="1"/>
  <c r="S25" i="36" s="1"/>
  <c r="H25" i="36"/>
  <c r="O25" i="36" s="1"/>
  <c r="V25" i="36" s="1"/>
  <c r="D25" i="36"/>
  <c r="K25" i="36" s="1"/>
  <c r="R25" i="36" s="1"/>
  <c r="G25" i="36"/>
  <c r="N25" i="36" s="1"/>
  <c r="U25" i="36" s="1"/>
  <c r="C25" i="36"/>
  <c r="J25" i="36" s="1"/>
  <c r="Q25" i="36" s="1"/>
  <c r="X24" i="36"/>
  <c r="X23" i="33"/>
  <c r="F24" i="33"/>
  <c r="M24" i="33" s="1"/>
  <c r="T24" i="33" s="1"/>
  <c r="I24" i="33"/>
  <c r="P24" i="33" s="1"/>
  <c r="W24" i="33" s="1"/>
  <c r="E24" i="33"/>
  <c r="L24" i="33" s="1"/>
  <c r="S24" i="33" s="1"/>
  <c r="G24" i="33"/>
  <c r="N24" i="33" s="1"/>
  <c r="U24" i="33" s="1"/>
  <c r="D24" i="33"/>
  <c r="K24" i="33" s="1"/>
  <c r="R24" i="33" s="1"/>
  <c r="H24" i="33"/>
  <c r="O24" i="33" s="1"/>
  <c r="V24" i="33" s="1"/>
  <c r="C24" i="33"/>
  <c r="J24" i="33" s="1"/>
  <c r="K28" i="35"/>
  <c r="B28" i="36" s="1"/>
  <c r="J29" i="35"/>
  <c r="A29" i="36" s="1"/>
  <c r="K28" i="34"/>
  <c r="B28" i="33" s="1"/>
  <c r="J29" i="34"/>
  <c r="A29" i="33" s="1"/>
  <c r="F26" i="36" l="1"/>
  <c r="M26" i="36" s="1"/>
  <c r="T26" i="36" s="1"/>
  <c r="I26" i="36"/>
  <c r="P26" i="36" s="1"/>
  <c r="W26" i="36" s="1"/>
  <c r="E26" i="36"/>
  <c r="L26" i="36" s="1"/>
  <c r="S26" i="36" s="1"/>
  <c r="H26" i="36"/>
  <c r="O26" i="36" s="1"/>
  <c r="V26" i="36" s="1"/>
  <c r="D26" i="36"/>
  <c r="K26" i="36" s="1"/>
  <c r="R26" i="36" s="1"/>
  <c r="G26" i="36"/>
  <c r="N26" i="36" s="1"/>
  <c r="U26" i="36" s="1"/>
  <c r="C26" i="36"/>
  <c r="J26" i="36" s="1"/>
  <c r="Q26" i="36" s="1"/>
  <c r="X25" i="36"/>
  <c r="Q24" i="33"/>
  <c r="X24" i="33" s="1"/>
  <c r="F25" i="33"/>
  <c r="M25" i="33" s="1"/>
  <c r="T25" i="33" s="1"/>
  <c r="I25" i="33"/>
  <c r="P25" i="33" s="1"/>
  <c r="W25" i="33" s="1"/>
  <c r="E25" i="33"/>
  <c r="L25" i="33" s="1"/>
  <c r="S25" i="33" s="1"/>
  <c r="G25" i="33"/>
  <c r="N25" i="33" s="1"/>
  <c r="U25" i="33" s="1"/>
  <c r="D25" i="33"/>
  <c r="K25" i="33" s="1"/>
  <c r="R25" i="33" s="1"/>
  <c r="C25" i="33"/>
  <c r="J25" i="33" s="1"/>
  <c r="Q25" i="33" s="1"/>
  <c r="H25" i="33"/>
  <c r="O25" i="33" s="1"/>
  <c r="V25" i="33" s="1"/>
  <c r="K29" i="35"/>
  <c r="B29" i="36" s="1"/>
  <c r="J30" i="35"/>
  <c r="A30" i="36" s="1"/>
  <c r="K29" i="34"/>
  <c r="B29" i="33" s="1"/>
  <c r="J30" i="34"/>
  <c r="A30" i="33" s="1"/>
  <c r="X26" i="36" l="1"/>
  <c r="F27" i="36"/>
  <c r="M27" i="36" s="1"/>
  <c r="T27" i="36" s="1"/>
  <c r="I27" i="36"/>
  <c r="P27" i="36" s="1"/>
  <c r="W27" i="36" s="1"/>
  <c r="E27" i="36"/>
  <c r="L27" i="36" s="1"/>
  <c r="S27" i="36" s="1"/>
  <c r="H27" i="36"/>
  <c r="O27" i="36" s="1"/>
  <c r="V27" i="36" s="1"/>
  <c r="D27" i="36"/>
  <c r="K27" i="36" s="1"/>
  <c r="R27" i="36" s="1"/>
  <c r="G27" i="36"/>
  <c r="N27" i="36" s="1"/>
  <c r="U27" i="36" s="1"/>
  <c r="C27" i="36"/>
  <c r="J27" i="36" s="1"/>
  <c r="Q27" i="36" s="1"/>
  <c r="F26" i="33"/>
  <c r="M26" i="33" s="1"/>
  <c r="T26" i="33" s="1"/>
  <c r="I26" i="33"/>
  <c r="P26" i="33" s="1"/>
  <c r="W26" i="33" s="1"/>
  <c r="E26" i="33"/>
  <c r="L26" i="33" s="1"/>
  <c r="S26" i="33" s="1"/>
  <c r="G26" i="33"/>
  <c r="N26" i="33" s="1"/>
  <c r="U26" i="33" s="1"/>
  <c r="D26" i="33"/>
  <c r="K26" i="33" s="1"/>
  <c r="R26" i="33" s="1"/>
  <c r="H26" i="33"/>
  <c r="O26" i="33" s="1"/>
  <c r="V26" i="33" s="1"/>
  <c r="C26" i="33"/>
  <c r="J26" i="33" s="1"/>
  <c r="Q26" i="33" s="1"/>
  <c r="X25" i="33"/>
  <c r="K30" i="35"/>
  <c r="B30" i="36" s="1"/>
  <c r="J31" i="35"/>
  <c r="A31" i="36" s="1"/>
  <c r="K30" i="34"/>
  <c r="B30" i="33" s="1"/>
  <c r="J31" i="34"/>
  <c r="A31" i="33" s="1"/>
  <c r="X27" i="36" l="1"/>
  <c r="F28" i="36"/>
  <c r="M28" i="36" s="1"/>
  <c r="T28" i="36" s="1"/>
  <c r="I28" i="36"/>
  <c r="P28" i="36" s="1"/>
  <c r="W28" i="36" s="1"/>
  <c r="E28" i="36"/>
  <c r="L28" i="36" s="1"/>
  <c r="S28" i="36" s="1"/>
  <c r="H28" i="36"/>
  <c r="O28" i="36" s="1"/>
  <c r="V28" i="36" s="1"/>
  <c r="D28" i="36"/>
  <c r="K28" i="36" s="1"/>
  <c r="R28" i="36" s="1"/>
  <c r="G28" i="36"/>
  <c r="N28" i="36" s="1"/>
  <c r="U28" i="36" s="1"/>
  <c r="C28" i="36"/>
  <c r="J28" i="36" s="1"/>
  <c r="Q28" i="36" s="1"/>
  <c r="F27" i="33"/>
  <c r="M27" i="33" s="1"/>
  <c r="T27" i="33" s="1"/>
  <c r="I27" i="33"/>
  <c r="P27" i="33" s="1"/>
  <c r="W27" i="33" s="1"/>
  <c r="E27" i="33"/>
  <c r="L27" i="33" s="1"/>
  <c r="S27" i="33" s="1"/>
  <c r="G27" i="33"/>
  <c r="N27" i="33" s="1"/>
  <c r="U27" i="33" s="1"/>
  <c r="D27" i="33"/>
  <c r="K27" i="33" s="1"/>
  <c r="R27" i="33" s="1"/>
  <c r="C27" i="33"/>
  <c r="J27" i="33" s="1"/>
  <c r="Q27" i="33" s="1"/>
  <c r="H27" i="33"/>
  <c r="O27" i="33" s="1"/>
  <c r="V27" i="33" s="1"/>
  <c r="X26" i="33"/>
  <c r="K31" i="35"/>
  <c r="B31" i="36" s="1"/>
  <c r="J32" i="35"/>
  <c r="A32" i="36" s="1"/>
  <c r="K31" i="34"/>
  <c r="B31" i="33" s="1"/>
  <c r="J32" i="34"/>
  <c r="A32" i="33" s="1"/>
  <c r="X28" i="36" l="1"/>
  <c r="F29" i="36"/>
  <c r="M29" i="36" s="1"/>
  <c r="T29" i="36" s="1"/>
  <c r="I29" i="36"/>
  <c r="P29" i="36" s="1"/>
  <c r="W29" i="36" s="1"/>
  <c r="E29" i="36"/>
  <c r="L29" i="36" s="1"/>
  <c r="S29" i="36" s="1"/>
  <c r="H29" i="36"/>
  <c r="O29" i="36" s="1"/>
  <c r="V29" i="36" s="1"/>
  <c r="D29" i="36"/>
  <c r="K29" i="36" s="1"/>
  <c r="R29" i="36" s="1"/>
  <c r="G29" i="36"/>
  <c r="N29" i="36" s="1"/>
  <c r="U29" i="36" s="1"/>
  <c r="C29" i="36"/>
  <c r="J29" i="36" s="1"/>
  <c r="Q29" i="36" s="1"/>
  <c r="F28" i="33"/>
  <c r="M28" i="33" s="1"/>
  <c r="T28" i="33" s="1"/>
  <c r="I28" i="33"/>
  <c r="P28" i="33" s="1"/>
  <c r="W28" i="33" s="1"/>
  <c r="E28" i="33"/>
  <c r="L28" i="33" s="1"/>
  <c r="S28" i="33" s="1"/>
  <c r="G28" i="33"/>
  <c r="N28" i="33" s="1"/>
  <c r="U28" i="33" s="1"/>
  <c r="D28" i="33"/>
  <c r="K28" i="33" s="1"/>
  <c r="R28" i="33" s="1"/>
  <c r="C28" i="33"/>
  <c r="J28" i="33" s="1"/>
  <c r="Q28" i="33" s="1"/>
  <c r="H28" i="33"/>
  <c r="O28" i="33" s="1"/>
  <c r="V28" i="33" s="1"/>
  <c r="X27" i="33"/>
  <c r="K32" i="35"/>
  <c r="B32" i="36" s="1"/>
  <c r="J33" i="35"/>
  <c r="A33" i="36" s="1"/>
  <c r="K32" i="34"/>
  <c r="B32" i="33" s="1"/>
  <c r="J33" i="34"/>
  <c r="A33" i="33" s="1"/>
  <c r="F30" i="36" l="1"/>
  <c r="M30" i="36" s="1"/>
  <c r="T30" i="36" s="1"/>
  <c r="I30" i="36"/>
  <c r="P30" i="36" s="1"/>
  <c r="W30" i="36" s="1"/>
  <c r="E30" i="36"/>
  <c r="L30" i="36" s="1"/>
  <c r="S30" i="36" s="1"/>
  <c r="H30" i="36"/>
  <c r="O30" i="36" s="1"/>
  <c r="V30" i="36" s="1"/>
  <c r="D30" i="36"/>
  <c r="K30" i="36" s="1"/>
  <c r="R30" i="36" s="1"/>
  <c r="G30" i="36"/>
  <c r="N30" i="36" s="1"/>
  <c r="U30" i="36" s="1"/>
  <c r="C30" i="36"/>
  <c r="J30" i="36" s="1"/>
  <c r="Q30" i="36" s="1"/>
  <c r="X29" i="36"/>
  <c r="F29" i="33"/>
  <c r="M29" i="33" s="1"/>
  <c r="T29" i="33" s="1"/>
  <c r="I29" i="33"/>
  <c r="P29" i="33" s="1"/>
  <c r="W29" i="33" s="1"/>
  <c r="E29" i="33"/>
  <c r="L29" i="33" s="1"/>
  <c r="S29" i="33" s="1"/>
  <c r="G29" i="33"/>
  <c r="N29" i="33" s="1"/>
  <c r="U29" i="33" s="1"/>
  <c r="D29" i="33"/>
  <c r="K29" i="33" s="1"/>
  <c r="R29" i="33" s="1"/>
  <c r="C29" i="33"/>
  <c r="J29" i="33" s="1"/>
  <c r="Q29" i="33" s="1"/>
  <c r="H29" i="33"/>
  <c r="O29" i="33" s="1"/>
  <c r="V29" i="33" s="1"/>
  <c r="X28" i="33"/>
  <c r="K33" i="35"/>
  <c r="B33" i="36" s="1"/>
  <c r="J34" i="35"/>
  <c r="A34" i="36" s="1"/>
  <c r="K33" i="34"/>
  <c r="B33" i="33" s="1"/>
  <c r="J34" i="34"/>
  <c r="A34" i="33" s="1"/>
  <c r="X30" i="36" l="1"/>
  <c r="F31" i="36"/>
  <c r="M31" i="36" s="1"/>
  <c r="T31" i="36" s="1"/>
  <c r="I31" i="36"/>
  <c r="P31" i="36" s="1"/>
  <c r="W31" i="36" s="1"/>
  <c r="E31" i="36"/>
  <c r="L31" i="36" s="1"/>
  <c r="S31" i="36" s="1"/>
  <c r="H31" i="36"/>
  <c r="O31" i="36" s="1"/>
  <c r="V31" i="36" s="1"/>
  <c r="D31" i="36"/>
  <c r="K31" i="36" s="1"/>
  <c r="R31" i="36" s="1"/>
  <c r="G31" i="36"/>
  <c r="N31" i="36" s="1"/>
  <c r="U31" i="36" s="1"/>
  <c r="C31" i="36"/>
  <c r="J31" i="36" s="1"/>
  <c r="Q31" i="36" s="1"/>
  <c r="F30" i="33"/>
  <c r="M30" i="33" s="1"/>
  <c r="T30" i="33" s="1"/>
  <c r="I30" i="33"/>
  <c r="P30" i="33" s="1"/>
  <c r="W30" i="33" s="1"/>
  <c r="E30" i="33"/>
  <c r="L30" i="33" s="1"/>
  <c r="S30" i="33" s="1"/>
  <c r="D30" i="33"/>
  <c r="K30" i="33" s="1"/>
  <c r="R30" i="33" s="1"/>
  <c r="C30" i="33"/>
  <c r="J30" i="33" s="1"/>
  <c r="Q30" i="33" s="1"/>
  <c r="H30" i="33"/>
  <c r="O30" i="33" s="1"/>
  <c r="V30" i="33" s="1"/>
  <c r="G30" i="33"/>
  <c r="N30" i="33" s="1"/>
  <c r="U30" i="33" s="1"/>
  <c r="X29" i="33"/>
  <c r="K34" i="35"/>
  <c r="B34" i="36" s="1"/>
  <c r="J35" i="35"/>
  <c r="A35" i="36" s="1"/>
  <c r="K34" i="34"/>
  <c r="B34" i="33" s="1"/>
  <c r="J35" i="34"/>
  <c r="A35" i="33" s="1"/>
  <c r="X31" i="36" l="1"/>
  <c r="F32" i="36"/>
  <c r="M32" i="36" s="1"/>
  <c r="T32" i="36" s="1"/>
  <c r="I32" i="36"/>
  <c r="P32" i="36" s="1"/>
  <c r="W32" i="36" s="1"/>
  <c r="E32" i="36"/>
  <c r="L32" i="36" s="1"/>
  <c r="S32" i="36" s="1"/>
  <c r="H32" i="36"/>
  <c r="O32" i="36" s="1"/>
  <c r="V32" i="36" s="1"/>
  <c r="D32" i="36"/>
  <c r="K32" i="36" s="1"/>
  <c r="R32" i="36" s="1"/>
  <c r="G32" i="36"/>
  <c r="N32" i="36" s="1"/>
  <c r="U32" i="36" s="1"/>
  <c r="C32" i="36"/>
  <c r="J32" i="36" s="1"/>
  <c r="Q32" i="36" s="1"/>
  <c r="F31" i="33"/>
  <c r="M31" i="33" s="1"/>
  <c r="T31" i="33" s="1"/>
  <c r="I31" i="33"/>
  <c r="P31" i="33" s="1"/>
  <c r="W31" i="33" s="1"/>
  <c r="E31" i="33"/>
  <c r="L31" i="33" s="1"/>
  <c r="S31" i="33" s="1"/>
  <c r="D31" i="33"/>
  <c r="K31" i="33" s="1"/>
  <c r="R31" i="33" s="1"/>
  <c r="C31" i="33"/>
  <c r="J31" i="33" s="1"/>
  <c r="Q31" i="33" s="1"/>
  <c r="H31" i="33"/>
  <c r="O31" i="33" s="1"/>
  <c r="V31" i="33" s="1"/>
  <c r="G31" i="33"/>
  <c r="N31" i="33" s="1"/>
  <c r="U31" i="33" s="1"/>
  <c r="X30" i="33"/>
  <c r="K35" i="35"/>
  <c r="B35" i="36" s="1"/>
  <c r="J36" i="35"/>
  <c r="A36" i="36" s="1"/>
  <c r="K35" i="34"/>
  <c r="B35" i="33" s="1"/>
  <c r="J36" i="34"/>
  <c r="A36" i="33" s="1"/>
  <c r="F33" i="36" l="1"/>
  <c r="M33" i="36" s="1"/>
  <c r="T33" i="36" s="1"/>
  <c r="I33" i="36"/>
  <c r="P33" i="36" s="1"/>
  <c r="W33" i="36" s="1"/>
  <c r="E33" i="36"/>
  <c r="L33" i="36" s="1"/>
  <c r="S33" i="36" s="1"/>
  <c r="H33" i="36"/>
  <c r="O33" i="36" s="1"/>
  <c r="V33" i="36" s="1"/>
  <c r="D33" i="36"/>
  <c r="K33" i="36" s="1"/>
  <c r="R33" i="36" s="1"/>
  <c r="G33" i="36"/>
  <c r="N33" i="36" s="1"/>
  <c r="U33" i="36" s="1"/>
  <c r="C33" i="36"/>
  <c r="J33" i="36" s="1"/>
  <c r="Q33" i="36" s="1"/>
  <c r="X32" i="36"/>
  <c r="F32" i="33"/>
  <c r="M32" i="33" s="1"/>
  <c r="T32" i="33" s="1"/>
  <c r="I32" i="33"/>
  <c r="P32" i="33" s="1"/>
  <c r="W32" i="33" s="1"/>
  <c r="E32" i="33"/>
  <c r="L32" i="33" s="1"/>
  <c r="S32" i="33" s="1"/>
  <c r="D32" i="33"/>
  <c r="K32" i="33" s="1"/>
  <c r="R32" i="33" s="1"/>
  <c r="C32" i="33"/>
  <c r="J32" i="33" s="1"/>
  <c r="Q32" i="33" s="1"/>
  <c r="H32" i="33"/>
  <c r="O32" i="33" s="1"/>
  <c r="V32" i="33" s="1"/>
  <c r="G32" i="33"/>
  <c r="N32" i="33" s="1"/>
  <c r="U32" i="33" s="1"/>
  <c r="X31" i="33"/>
  <c r="K36" i="35"/>
  <c r="B36" i="36" s="1"/>
  <c r="J37" i="35"/>
  <c r="A37" i="36" s="1"/>
  <c r="K36" i="34"/>
  <c r="B36" i="33" s="1"/>
  <c r="J37" i="34"/>
  <c r="A37" i="33" s="1"/>
  <c r="X33" i="36" l="1"/>
  <c r="H34" i="36"/>
  <c r="O34" i="36" s="1"/>
  <c r="V34" i="36" s="1"/>
  <c r="D34" i="36"/>
  <c r="K34" i="36" s="1"/>
  <c r="R34" i="36" s="1"/>
  <c r="G34" i="36"/>
  <c r="N34" i="36" s="1"/>
  <c r="U34" i="36" s="1"/>
  <c r="C34" i="36"/>
  <c r="J34" i="36" s="1"/>
  <c r="Q34" i="36" s="1"/>
  <c r="F34" i="36"/>
  <c r="M34" i="36" s="1"/>
  <c r="T34" i="36" s="1"/>
  <c r="I34" i="36"/>
  <c r="P34" i="36" s="1"/>
  <c r="W34" i="36" s="1"/>
  <c r="E34" i="36"/>
  <c r="L34" i="36" s="1"/>
  <c r="S34" i="36" s="1"/>
  <c r="F33" i="33"/>
  <c r="M33" i="33" s="1"/>
  <c r="T33" i="33" s="1"/>
  <c r="I33" i="33"/>
  <c r="P33" i="33" s="1"/>
  <c r="W33" i="33" s="1"/>
  <c r="E33" i="33"/>
  <c r="L33" i="33" s="1"/>
  <c r="S33" i="33" s="1"/>
  <c r="D33" i="33"/>
  <c r="K33" i="33" s="1"/>
  <c r="R33" i="33" s="1"/>
  <c r="C33" i="33"/>
  <c r="J33" i="33" s="1"/>
  <c r="Q33" i="33" s="1"/>
  <c r="H33" i="33"/>
  <c r="O33" i="33" s="1"/>
  <c r="V33" i="33" s="1"/>
  <c r="G33" i="33"/>
  <c r="N33" i="33" s="1"/>
  <c r="U33" i="33" s="1"/>
  <c r="X32" i="33"/>
  <c r="K37" i="35"/>
  <c r="B37" i="36" s="1"/>
  <c r="J38" i="35"/>
  <c r="A38" i="36" s="1"/>
  <c r="K37" i="34"/>
  <c r="B37" i="33" s="1"/>
  <c r="J38" i="34"/>
  <c r="A38" i="33" s="1"/>
  <c r="X34" i="36" l="1"/>
  <c r="H35" i="36"/>
  <c r="O35" i="36" s="1"/>
  <c r="V35" i="36" s="1"/>
  <c r="D35" i="36"/>
  <c r="K35" i="36" s="1"/>
  <c r="R35" i="36" s="1"/>
  <c r="G35" i="36"/>
  <c r="N35" i="36" s="1"/>
  <c r="U35" i="36" s="1"/>
  <c r="C35" i="36"/>
  <c r="J35" i="36" s="1"/>
  <c r="Q35" i="36" s="1"/>
  <c r="F35" i="36"/>
  <c r="M35" i="36" s="1"/>
  <c r="T35" i="36" s="1"/>
  <c r="E35" i="36"/>
  <c r="L35" i="36" s="1"/>
  <c r="S35" i="36" s="1"/>
  <c r="I35" i="36"/>
  <c r="P35" i="36" s="1"/>
  <c r="W35" i="36" s="1"/>
  <c r="X33" i="33"/>
  <c r="F34" i="33"/>
  <c r="M34" i="33" s="1"/>
  <c r="T34" i="33" s="1"/>
  <c r="I34" i="33"/>
  <c r="P34" i="33" s="1"/>
  <c r="W34" i="33" s="1"/>
  <c r="E34" i="33"/>
  <c r="L34" i="33" s="1"/>
  <c r="S34" i="33" s="1"/>
  <c r="D34" i="33"/>
  <c r="K34" i="33" s="1"/>
  <c r="R34" i="33" s="1"/>
  <c r="C34" i="33"/>
  <c r="J34" i="33" s="1"/>
  <c r="Q34" i="33" s="1"/>
  <c r="H34" i="33"/>
  <c r="O34" i="33" s="1"/>
  <c r="V34" i="33" s="1"/>
  <c r="G34" i="33"/>
  <c r="N34" i="33" s="1"/>
  <c r="U34" i="33" s="1"/>
  <c r="K38" i="35"/>
  <c r="B38" i="36" s="1"/>
  <c r="J39" i="35"/>
  <c r="A39" i="36" s="1"/>
  <c r="K38" i="34"/>
  <c r="B38" i="33" s="1"/>
  <c r="J39" i="34"/>
  <c r="A39" i="33" s="1"/>
  <c r="X35" i="36" l="1"/>
  <c r="H36" i="36"/>
  <c r="O36" i="36" s="1"/>
  <c r="V36" i="36" s="1"/>
  <c r="D36" i="36"/>
  <c r="K36" i="36" s="1"/>
  <c r="R36" i="36" s="1"/>
  <c r="G36" i="36"/>
  <c r="N36" i="36" s="1"/>
  <c r="U36" i="36" s="1"/>
  <c r="C36" i="36"/>
  <c r="J36" i="36" s="1"/>
  <c r="Q36" i="36" s="1"/>
  <c r="F36" i="36"/>
  <c r="M36" i="36" s="1"/>
  <c r="T36" i="36" s="1"/>
  <c r="I36" i="36"/>
  <c r="P36" i="36" s="1"/>
  <c r="W36" i="36" s="1"/>
  <c r="E36" i="36"/>
  <c r="L36" i="36" s="1"/>
  <c r="S36" i="36" s="1"/>
  <c r="X34" i="33"/>
  <c r="F35" i="33"/>
  <c r="M35" i="33" s="1"/>
  <c r="T35" i="33" s="1"/>
  <c r="I35" i="33"/>
  <c r="P35" i="33" s="1"/>
  <c r="W35" i="33" s="1"/>
  <c r="E35" i="33"/>
  <c r="L35" i="33" s="1"/>
  <c r="S35" i="33" s="1"/>
  <c r="D35" i="33"/>
  <c r="K35" i="33" s="1"/>
  <c r="R35" i="33" s="1"/>
  <c r="C35" i="33"/>
  <c r="J35" i="33" s="1"/>
  <c r="Q35" i="33" s="1"/>
  <c r="H35" i="33"/>
  <c r="O35" i="33" s="1"/>
  <c r="V35" i="33" s="1"/>
  <c r="G35" i="33"/>
  <c r="N35" i="33" s="1"/>
  <c r="U35" i="33" s="1"/>
  <c r="K39" i="35"/>
  <c r="B39" i="36" s="1"/>
  <c r="J40" i="35"/>
  <c r="A40" i="36" s="1"/>
  <c r="K39" i="34"/>
  <c r="B39" i="33" s="1"/>
  <c r="J40" i="34"/>
  <c r="A40" i="33" s="1"/>
  <c r="X36" i="36" l="1"/>
  <c r="H37" i="36"/>
  <c r="O37" i="36" s="1"/>
  <c r="V37" i="36" s="1"/>
  <c r="D37" i="36"/>
  <c r="K37" i="36" s="1"/>
  <c r="R37" i="36" s="1"/>
  <c r="G37" i="36"/>
  <c r="N37" i="36" s="1"/>
  <c r="U37" i="36" s="1"/>
  <c r="C37" i="36"/>
  <c r="J37" i="36" s="1"/>
  <c r="Q37" i="36" s="1"/>
  <c r="F37" i="36"/>
  <c r="M37" i="36" s="1"/>
  <c r="T37" i="36" s="1"/>
  <c r="E37" i="36"/>
  <c r="L37" i="36" s="1"/>
  <c r="S37" i="36" s="1"/>
  <c r="I37" i="36"/>
  <c r="P37" i="36" s="1"/>
  <c r="W37" i="36" s="1"/>
  <c r="F36" i="33"/>
  <c r="M36" i="33" s="1"/>
  <c r="T36" i="33" s="1"/>
  <c r="I36" i="33"/>
  <c r="P36" i="33" s="1"/>
  <c r="W36" i="33" s="1"/>
  <c r="E36" i="33"/>
  <c r="L36" i="33" s="1"/>
  <c r="S36" i="33" s="1"/>
  <c r="D36" i="33"/>
  <c r="K36" i="33" s="1"/>
  <c r="R36" i="33" s="1"/>
  <c r="C36" i="33"/>
  <c r="J36" i="33" s="1"/>
  <c r="Q36" i="33" s="1"/>
  <c r="H36" i="33"/>
  <c r="O36" i="33" s="1"/>
  <c r="V36" i="33" s="1"/>
  <c r="G36" i="33"/>
  <c r="N36" i="33" s="1"/>
  <c r="U36" i="33" s="1"/>
  <c r="X35" i="33"/>
  <c r="K40" i="35"/>
  <c r="B40" i="36" s="1"/>
  <c r="J41" i="35"/>
  <c r="A41" i="36" s="1"/>
  <c r="K40" i="34"/>
  <c r="B40" i="33" s="1"/>
  <c r="J41" i="34"/>
  <c r="A41" i="33" s="1"/>
  <c r="X37" i="36" l="1"/>
  <c r="H38" i="36"/>
  <c r="O38" i="36" s="1"/>
  <c r="V38" i="36" s="1"/>
  <c r="D38" i="36"/>
  <c r="K38" i="36" s="1"/>
  <c r="R38" i="36" s="1"/>
  <c r="G38" i="36"/>
  <c r="N38" i="36" s="1"/>
  <c r="U38" i="36" s="1"/>
  <c r="C38" i="36"/>
  <c r="J38" i="36" s="1"/>
  <c r="Q38" i="36" s="1"/>
  <c r="F38" i="36"/>
  <c r="M38" i="36" s="1"/>
  <c r="T38" i="36" s="1"/>
  <c r="I38" i="36"/>
  <c r="P38" i="36" s="1"/>
  <c r="W38" i="36" s="1"/>
  <c r="E38" i="36"/>
  <c r="L38" i="36" s="1"/>
  <c r="S38" i="36" s="1"/>
  <c r="X36" i="33"/>
  <c r="F37" i="33"/>
  <c r="M37" i="33" s="1"/>
  <c r="T37" i="33" s="1"/>
  <c r="I37" i="33"/>
  <c r="P37" i="33" s="1"/>
  <c r="W37" i="33" s="1"/>
  <c r="E37" i="33"/>
  <c r="L37" i="33" s="1"/>
  <c r="S37" i="33" s="1"/>
  <c r="D37" i="33"/>
  <c r="K37" i="33" s="1"/>
  <c r="R37" i="33" s="1"/>
  <c r="C37" i="33"/>
  <c r="J37" i="33" s="1"/>
  <c r="Q37" i="33" s="1"/>
  <c r="H37" i="33"/>
  <c r="O37" i="33" s="1"/>
  <c r="V37" i="33" s="1"/>
  <c r="G37" i="33"/>
  <c r="N37" i="33" s="1"/>
  <c r="U37" i="33" s="1"/>
  <c r="K41" i="35"/>
  <c r="B41" i="36" s="1"/>
  <c r="J42" i="35"/>
  <c r="A42" i="36" s="1"/>
  <c r="K41" i="34"/>
  <c r="B41" i="33" s="1"/>
  <c r="J42" i="34"/>
  <c r="A42" i="33" s="1"/>
  <c r="X38" i="36" l="1"/>
  <c r="H39" i="36"/>
  <c r="O39" i="36" s="1"/>
  <c r="V39" i="36" s="1"/>
  <c r="D39" i="36"/>
  <c r="K39" i="36" s="1"/>
  <c r="R39" i="36" s="1"/>
  <c r="G39" i="36"/>
  <c r="N39" i="36" s="1"/>
  <c r="U39" i="36" s="1"/>
  <c r="C39" i="36"/>
  <c r="J39" i="36" s="1"/>
  <c r="Q39" i="36" s="1"/>
  <c r="F39" i="36"/>
  <c r="M39" i="36" s="1"/>
  <c r="T39" i="36" s="1"/>
  <c r="E39" i="36"/>
  <c r="L39" i="36" s="1"/>
  <c r="S39" i="36" s="1"/>
  <c r="I39" i="36"/>
  <c r="P39" i="36" s="1"/>
  <c r="W39" i="36" s="1"/>
  <c r="F38" i="33"/>
  <c r="M38" i="33" s="1"/>
  <c r="T38" i="33" s="1"/>
  <c r="I38" i="33"/>
  <c r="P38" i="33" s="1"/>
  <c r="W38" i="33" s="1"/>
  <c r="E38" i="33"/>
  <c r="L38" i="33" s="1"/>
  <c r="S38" i="33" s="1"/>
  <c r="D38" i="33"/>
  <c r="K38" i="33" s="1"/>
  <c r="R38" i="33" s="1"/>
  <c r="C38" i="33"/>
  <c r="J38" i="33" s="1"/>
  <c r="Q38" i="33" s="1"/>
  <c r="H38" i="33"/>
  <c r="O38" i="33" s="1"/>
  <c r="V38" i="33" s="1"/>
  <c r="G38" i="33"/>
  <c r="N38" i="33" s="1"/>
  <c r="U38" i="33" s="1"/>
  <c r="X37" i="33"/>
  <c r="K42" i="35"/>
  <c r="B42" i="36" s="1"/>
  <c r="J43" i="35"/>
  <c r="A43" i="36" s="1"/>
  <c r="K42" i="34"/>
  <c r="B42" i="33" s="1"/>
  <c r="J43" i="34"/>
  <c r="A43" i="33" s="1"/>
  <c r="X39" i="36" l="1"/>
  <c r="H40" i="36"/>
  <c r="O40" i="36" s="1"/>
  <c r="V40" i="36" s="1"/>
  <c r="D40" i="36"/>
  <c r="K40" i="36" s="1"/>
  <c r="R40" i="36" s="1"/>
  <c r="G40" i="36"/>
  <c r="N40" i="36" s="1"/>
  <c r="U40" i="36" s="1"/>
  <c r="C40" i="36"/>
  <c r="J40" i="36" s="1"/>
  <c r="Q40" i="36" s="1"/>
  <c r="F40" i="36"/>
  <c r="M40" i="36" s="1"/>
  <c r="T40" i="36" s="1"/>
  <c r="I40" i="36"/>
  <c r="P40" i="36" s="1"/>
  <c r="W40" i="36" s="1"/>
  <c r="E40" i="36"/>
  <c r="L40" i="36" s="1"/>
  <c r="S40" i="36" s="1"/>
  <c r="F39" i="33"/>
  <c r="M39" i="33" s="1"/>
  <c r="T39" i="33" s="1"/>
  <c r="I39" i="33"/>
  <c r="P39" i="33" s="1"/>
  <c r="W39" i="33" s="1"/>
  <c r="E39" i="33"/>
  <c r="L39" i="33" s="1"/>
  <c r="S39" i="33" s="1"/>
  <c r="D39" i="33"/>
  <c r="K39" i="33" s="1"/>
  <c r="R39" i="33" s="1"/>
  <c r="C39" i="33"/>
  <c r="J39" i="33" s="1"/>
  <c r="Q39" i="33" s="1"/>
  <c r="H39" i="33"/>
  <c r="O39" i="33" s="1"/>
  <c r="V39" i="33" s="1"/>
  <c r="G39" i="33"/>
  <c r="N39" i="33" s="1"/>
  <c r="U39" i="33" s="1"/>
  <c r="X38" i="33"/>
  <c r="K43" i="35"/>
  <c r="B43" i="36" s="1"/>
  <c r="J44" i="35"/>
  <c r="A44" i="36" s="1"/>
  <c r="K43" i="34"/>
  <c r="B43" i="33" s="1"/>
  <c r="J44" i="34"/>
  <c r="A44" i="33" s="1"/>
  <c r="X40" i="36" l="1"/>
  <c r="H41" i="36"/>
  <c r="O41" i="36" s="1"/>
  <c r="V41" i="36" s="1"/>
  <c r="D41" i="36"/>
  <c r="K41" i="36" s="1"/>
  <c r="R41" i="36" s="1"/>
  <c r="G41" i="36"/>
  <c r="N41" i="36" s="1"/>
  <c r="U41" i="36" s="1"/>
  <c r="C41" i="36"/>
  <c r="J41" i="36" s="1"/>
  <c r="Q41" i="36" s="1"/>
  <c r="F41" i="36"/>
  <c r="M41" i="36" s="1"/>
  <c r="T41" i="36" s="1"/>
  <c r="E41" i="36"/>
  <c r="L41" i="36" s="1"/>
  <c r="S41" i="36" s="1"/>
  <c r="I41" i="36"/>
  <c r="P41" i="36" s="1"/>
  <c r="W41" i="36" s="1"/>
  <c r="F40" i="33"/>
  <c r="M40" i="33" s="1"/>
  <c r="T40" i="33" s="1"/>
  <c r="I40" i="33"/>
  <c r="P40" i="33" s="1"/>
  <c r="W40" i="33" s="1"/>
  <c r="E40" i="33"/>
  <c r="L40" i="33" s="1"/>
  <c r="S40" i="33" s="1"/>
  <c r="D40" i="33"/>
  <c r="K40" i="33" s="1"/>
  <c r="R40" i="33" s="1"/>
  <c r="C40" i="33"/>
  <c r="J40" i="33" s="1"/>
  <c r="Q40" i="33" s="1"/>
  <c r="H40" i="33"/>
  <c r="O40" i="33" s="1"/>
  <c r="V40" i="33" s="1"/>
  <c r="G40" i="33"/>
  <c r="N40" i="33" s="1"/>
  <c r="U40" i="33" s="1"/>
  <c r="X39" i="33"/>
  <c r="K44" i="35"/>
  <c r="B44" i="36" s="1"/>
  <c r="J45" i="35"/>
  <c r="A45" i="36" s="1"/>
  <c r="K44" i="34"/>
  <c r="B44" i="33" s="1"/>
  <c r="J45" i="34"/>
  <c r="A45" i="33" s="1"/>
  <c r="X41" i="36" l="1"/>
  <c r="H42" i="36"/>
  <c r="O42" i="36" s="1"/>
  <c r="V42" i="36" s="1"/>
  <c r="D42" i="36"/>
  <c r="K42" i="36" s="1"/>
  <c r="R42" i="36" s="1"/>
  <c r="G42" i="36"/>
  <c r="N42" i="36" s="1"/>
  <c r="U42" i="36" s="1"/>
  <c r="C42" i="36"/>
  <c r="J42" i="36" s="1"/>
  <c r="Q42" i="36" s="1"/>
  <c r="F42" i="36"/>
  <c r="M42" i="36" s="1"/>
  <c r="T42" i="36" s="1"/>
  <c r="I42" i="36"/>
  <c r="P42" i="36" s="1"/>
  <c r="W42" i="36" s="1"/>
  <c r="E42" i="36"/>
  <c r="L42" i="36" s="1"/>
  <c r="S42" i="36" s="1"/>
  <c r="F41" i="33"/>
  <c r="M41" i="33" s="1"/>
  <c r="T41" i="33" s="1"/>
  <c r="I41" i="33"/>
  <c r="P41" i="33" s="1"/>
  <c r="W41" i="33" s="1"/>
  <c r="E41" i="33"/>
  <c r="L41" i="33" s="1"/>
  <c r="S41" i="33" s="1"/>
  <c r="D41" i="33"/>
  <c r="K41" i="33" s="1"/>
  <c r="R41" i="33" s="1"/>
  <c r="C41" i="33"/>
  <c r="J41" i="33" s="1"/>
  <c r="Q41" i="33" s="1"/>
  <c r="H41" i="33"/>
  <c r="O41" i="33" s="1"/>
  <c r="V41" i="33" s="1"/>
  <c r="G41" i="33"/>
  <c r="N41" i="33" s="1"/>
  <c r="U41" i="33" s="1"/>
  <c r="X40" i="33"/>
  <c r="K45" i="35"/>
  <c r="B45" i="36" s="1"/>
  <c r="J46" i="35"/>
  <c r="A46" i="36" s="1"/>
  <c r="K45" i="34"/>
  <c r="B45" i="33" s="1"/>
  <c r="J46" i="34"/>
  <c r="A46" i="33" s="1"/>
  <c r="X42" i="36" l="1"/>
  <c r="H43" i="36"/>
  <c r="O43" i="36" s="1"/>
  <c r="V43" i="36" s="1"/>
  <c r="D43" i="36"/>
  <c r="K43" i="36" s="1"/>
  <c r="R43" i="36" s="1"/>
  <c r="G43" i="36"/>
  <c r="N43" i="36" s="1"/>
  <c r="U43" i="36" s="1"/>
  <c r="C43" i="36"/>
  <c r="J43" i="36" s="1"/>
  <c r="Q43" i="36" s="1"/>
  <c r="F43" i="36"/>
  <c r="M43" i="36" s="1"/>
  <c r="T43" i="36" s="1"/>
  <c r="E43" i="36"/>
  <c r="L43" i="36" s="1"/>
  <c r="S43" i="36" s="1"/>
  <c r="I43" i="36"/>
  <c r="P43" i="36" s="1"/>
  <c r="W43" i="36" s="1"/>
  <c r="F42" i="33"/>
  <c r="M42" i="33" s="1"/>
  <c r="T42" i="33" s="1"/>
  <c r="I42" i="33"/>
  <c r="P42" i="33" s="1"/>
  <c r="W42" i="33" s="1"/>
  <c r="E42" i="33"/>
  <c r="L42" i="33" s="1"/>
  <c r="S42" i="33" s="1"/>
  <c r="D42" i="33"/>
  <c r="K42" i="33" s="1"/>
  <c r="R42" i="33" s="1"/>
  <c r="C42" i="33"/>
  <c r="J42" i="33" s="1"/>
  <c r="Q42" i="33" s="1"/>
  <c r="H42" i="33"/>
  <c r="O42" i="33" s="1"/>
  <c r="V42" i="33" s="1"/>
  <c r="G42" i="33"/>
  <c r="N42" i="33" s="1"/>
  <c r="U42" i="33" s="1"/>
  <c r="X41" i="33"/>
  <c r="K46" i="35"/>
  <c r="B46" i="36" s="1"/>
  <c r="J47" i="35"/>
  <c r="K46" i="34"/>
  <c r="B46" i="33" s="1"/>
  <c r="J47" i="34"/>
  <c r="A47" i="33" s="1"/>
  <c r="K47" i="35" l="1"/>
  <c r="B47" i="36" s="1"/>
  <c r="A47" i="36"/>
  <c r="X43" i="36"/>
  <c r="H44" i="36"/>
  <c r="O44" i="36" s="1"/>
  <c r="V44" i="36" s="1"/>
  <c r="D44" i="36"/>
  <c r="K44" i="36" s="1"/>
  <c r="R44" i="36" s="1"/>
  <c r="G44" i="36"/>
  <c r="N44" i="36" s="1"/>
  <c r="U44" i="36" s="1"/>
  <c r="C44" i="36"/>
  <c r="J44" i="36" s="1"/>
  <c r="Q44" i="36" s="1"/>
  <c r="F44" i="36"/>
  <c r="M44" i="36" s="1"/>
  <c r="T44" i="36" s="1"/>
  <c r="I44" i="36"/>
  <c r="P44" i="36" s="1"/>
  <c r="W44" i="36" s="1"/>
  <c r="E44" i="36"/>
  <c r="L44" i="36" s="1"/>
  <c r="S44" i="36" s="1"/>
  <c r="F43" i="33"/>
  <c r="M43" i="33" s="1"/>
  <c r="T43" i="33" s="1"/>
  <c r="I43" i="33"/>
  <c r="P43" i="33" s="1"/>
  <c r="W43" i="33" s="1"/>
  <c r="E43" i="33"/>
  <c r="L43" i="33" s="1"/>
  <c r="S43" i="33" s="1"/>
  <c r="D43" i="33"/>
  <c r="K43" i="33" s="1"/>
  <c r="R43" i="33" s="1"/>
  <c r="C43" i="33"/>
  <c r="J43" i="33" s="1"/>
  <c r="Q43" i="33" s="1"/>
  <c r="H43" i="33"/>
  <c r="O43" i="33" s="1"/>
  <c r="V43" i="33" s="1"/>
  <c r="G43" i="33"/>
  <c r="N43" i="33" s="1"/>
  <c r="U43" i="33" s="1"/>
  <c r="X42" i="33"/>
  <c r="K47" i="34"/>
  <c r="B47" i="33" s="1"/>
  <c r="J48" i="34"/>
  <c r="A48" i="33" s="1"/>
  <c r="X44" i="36" l="1"/>
  <c r="H45" i="36"/>
  <c r="O45" i="36" s="1"/>
  <c r="V45" i="36" s="1"/>
  <c r="D45" i="36"/>
  <c r="K45" i="36" s="1"/>
  <c r="R45" i="36" s="1"/>
  <c r="G45" i="36"/>
  <c r="N45" i="36" s="1"/>
  <c r="U45" i="36" s="1"/>
  <c r="C45" i="36"/>
  <c r="J45" i="36" s="1"/>
  <c r="Q45" i="36" s="1"/>
  <c r="F45" i="36"/>
  <c r="M45" i="36" s="1"/>
  <c r="T45" i="36" s="1"/>
  <c r="E45" i="36"/>
  <c r="L45" i="36" s="1"/>
  <c r="S45" i="36" s="1"/>
  <c r="I45" i="36"/>
  <c r="P45" i="36" s="1"/>
  <c r="W45" i="36" s="1"/>
  <c r="F44" i="33"/>
  <c r="M44" i="33" s="1"/>
  <c r="T44" i="33" s="1"/>
  <c r="I44" i="33"/>
  <c r="P44" i="33" s="1"/>
  <c r="W44" i="33" s="1"/>
  <c r="E44" i="33"/>
  <c r="L44" i="33" s="1"/>
  <c r="S44" i="33" s="1"/>
  <c r="D44" i="33"/>
  <c r="K44" i="33" s="1"/>
  <c r="R44" i="33" s="1"/>
  <c r="C44" i="33"/>
  <c r="J44" i="33" s="1"/>
  <c r="Q44" i="33" s="1"/>
  <c r="H44" i="33"/>
  <c r="O44" i="33" s="1"/>
  <c r="V44" i="33" s="1"/>
  <c r="G44" i="33"/>
  <c r="N44" i="33" s="1"/>
  <c r="U44" i="33" s="1"/>
  <c r="X43" i="33"/>
  <c r="K48" i="34"/>
  <c r="B48" i="33" s="1"/>
  <c r="J49" i="34"/>
  <c r="A49" i="33" s="1"/>
  <c r="X45" i="36" l="1"/>
  <c r="H46" i="36"/>
  <c r="O46" i="36" s="1"/>
  <c r="V46" i="36" s="1"/>
  <c r="D46" i="36"/>
  <c r="K46" i="36" s="1"/>
  <c r="R46" i="36" s="1"/>
  <c r="G46" i="36"/>
  <c r="N46" i="36" s="1"/>
  <c r="U46" i="36" s="1"/>
  <c r="C46" i="36"/>
  <c r="J46" i="36" s="1"/>
  <c r="Q46" i="36" s="1"/>
  <c r="F46" i="36"/>
  <c r="M46" i="36" s="1"/>
  <c r="T46" i="36" s="1"/>
  <c r="I46" i="36"/>
  <c r="P46" i="36" s="1"/>
  <c r="W46" i="36" s="1"/>
  <c r="E46" i="36"/>
  <c r="L46" i="36" s="1"/>
  <c r="S46" i="36" s="1"/>
  <c r="F45" i="33"/>
  <c r="M45" i="33" s="1"/>
  <c r="T45" i="33" s="1"/>
  <c r="I45" i="33"/>
  <c r="P45" i="33" s="1"/>
  <c r="W45" i="33" s="1"/>
  <c r="E45" i="33"/>
  <c r="L45" i="33" s="1"/>
  <c r="S45" i="33" s="1"/>
  <c r="D45" i="33"/>
  <c r="K45" i="33" s="1"/>
  <c r="R45" i="33" s="1"/>
  <c r="C45" i="33"/>
  <c r="J45" i="33" s="1"/>
  <c r="Q45" i="33" s="1"/>
  <c r="H45" i="33"/>
  <c r="O45" i="33" s="1"/>
  <c r="V45" i="33" s="1"/>
  <c r="G45" i="33"/>
  <c r="N45" i="33" s="1"/>
  <c r="U45" i="33" s="1"/>
  <c r="X44" i="33"/>
  <c r="K49" i="34"/>
  <c r="B49" i="33" s="1"/>
  <c r="J50" i="34"/>
  <c r="A50" i="33" s="1"/>
  <c r="X46" i="36" l="1"/>
  <c r="H47" i="36"/>
  <c r="O47" i="36" s="1"/>
  <c r="V47" i="36" s="1"/>
  <c r="D47" i="36"/>
  <c r="K47" i="36" s="1"/>
  <c r="R47" i="36" s="1"/>
  <c r="G47" i="36"/>
  <c r="N47" i="36" s="1"/>
  <c r="U47" i="36" s="1"/>
  <c r="C47" i="36"/>
  <c r="J47" i="36" s="1"/>
  <c r="Q47" i="36" s="1"/>
  <c r="F47" i="36"/>
  <c r="M47" i="36" s="1"/>
  <c r="T47" i="36" s="1"/>
  <c r="E47" i="36"/>
  <c r="L47" i="36" s="1"/>
  <c r="S47" i="36" s="1"/>
  <c r="I47" i="36"/>
  <c r="P47" i="36" s="1"/>
  <c r="W47" i="36" s="1"/>
  <c r="F46" i="33"/>
  <c r="M46" i="33" s="1"/>
  <c r="T46" i="33" s="1"/>
  <c r="I46" i="33"/>
  <c r="P46" i="33" s="1"/>
  <c r="W46" i="33" s="1"/>
  <c r="E46" i="33"/>
  <c r="L46" i="33" s="1"/>
  <c r="S46" i="33" s="1"/>
  <c r="D46" i="33"/>
  <c r="K46" i="33" s="1"/>
  <c r="R46" i="33" s="1"/>
  <c r="C46" i="33"/>
  <c r="J46" i="33" s="1"/>
  <c r="Q46" i="33" s="1"/>
  <c r="H46" i="33"/>
  <c r="O46" i="33" s="1"/>
  <c r="V46" i="33" s="1"/>
  <c r="G46" i="33"/>
  <c r="N46" i="33" s="1"/>
  <c r="U46" i="33" s="1"/>
  <c r="X45" i="33"/>
  <c r="K50" i="34"/>
  <c r="B50" i="33" s="1"/>
  <c r="J51" i="34"/>
  <c r="A51" i="33" s="1"/>
  <c r="X47" i="36" l="1"/>
  <c r="F47" i="33"/>
  <c r="M47" i="33" s="1"/>
  <c r="T47" i="33" s="1"/>
  <c r="I47" i="33"/>
  <c r="P47" i="33" s="1"/>
  <c r="W47" i="33" s="1"/>
  <c r="E47" i="33"/>
  <c r="L47" i="33" s="1"/>
  <c r="S47" i="33" s="1"/>
  <c r="D47" i="33"/>
  <c r="K47" i="33" s="1"/>
  <c r="R47" i="33" s="1"/>
  <c r="C47" i="33"/>
  <c r="J47" i="33" s="1"/>
  <c r="Q47" i="33" s="1"/>
  <c r="H47" i="33"/>
  <c r="O47" i="33" s="1"/>
  <c r="V47" i="33" s="1"/>
  <c r="G47" i="33"/>
  <c r="N47" i="33" s="1"/>
  <c r="U47" i="33" s="1"/>
  <c r="X46" i="33"/>
  <c r="K51" i="34"/>
  <c r="B51" i="33" s="1"/>
  <c r="J52" i="34"/>
  <c r="A52" i="33" s="1"/>
  <c r="AA7" i="36" l="1"/>
  <c r="H11" i="16" s="1"/>
  <c r="G11" i="16" s="1"/>
  <c r="Z7" i="36"/>
  <c r="AB7" i="36"/>
  <c r="F11" i="16" s="1"/>
  <c r="F48" i="33"/>
  <c r="M48" i="33" s="1"/>
  <c r="T48" i="33" s="1"/>
  <c r="I48" i="33"/>
  <c r="P48" i="33" s="1"/>
  <c r="W48" i="33" s="1"/>
  <c r="E48" i="33"/>
  <c r="L48" i="33" s="1"/>
  <c r="S48" i="33" s="1"/>
  <c r="D48" i="33"/>
  <c r="K48" i="33" s="1"/>
  <c r="R48" i="33" s="1"/>
  <c r="C48" i="33"/>
  <c r="J48" i="33" s="1"/>
  <c r="Q48" i="33" s="1"/>
  <c r="H48" i="33"/>
  <c r="O48" i="33" s="1"/>
  <c r="V48" i="33" s="1"/>
  <c r="G48" i="33"/>
  <c r="N48" i="33" s="1"/>
  <c r="U48" i="33" s="1"/>
  <c r="X47" i="33"/>
  <c r="K52" i="34"/>
  <c r="B52" i="33" s="1"/>
  <c r="J53" i="34"/>
  <c r="A53" i="33" s="1"/>
  <c r="F49" i="33" l="1"/>
  <c r="M49" i="33" s="1"/>
  <c r="T49" i="33" s="1"/>
  <c r="I49" i="33"/>
  <c r="P49" i="33" s="1"/>
  <c r="W49" i="33" s="1"/>
  <c r="E49" i="33"/>
  <c r="L49" i="33" s="1"/>
  <c r="S49" i="33" s="1"/>
  <c r="D49" i="33"/>
  <c r="K49" i="33" s="1"/>
  <c r="R49" i="33" s="1"/>
  <c r="C49" i="33"/>
  <c r="J49" i="33" s="1"/>
  <c r="Q49" i="33" s="1"/>
  <c r="H49" i="33"/>
  <c r="O49" i="33" s="1"/>
  <c r="V49" i="33" s="1"/>
  <c r="G49" i="33"/>
  <c r="N49" i="33" s="1"/>
  <c r="U49" i="33" s="1"/>
  <c r="X48" i="33"/>
  <c r="K53" i="34"/>
  <c r="B53" i="33" s="1"/>
  <c r="J54" i="34"/>
  <c r="A54" i="33" s="1"/>
  <c r="X49" i="33" l="1"/>
  <c r="F50" i="33"/>
  <c r="M50" i="33" s="1"/>
  <c r="T50" i="33" s="1"/>
  <c r="I50" i="33"/>
  <c r="P50" i="33" s="1"/>
  <c r="W50" i="33" s="1"/>
  <c r="E50" i="33"/>
  <c r="L50" i="33" s="1"/>
  <c r="S50" i="33" s="1"/>
  <c r="D50" i="33"/>
  <c r="K50" i="33" s="1"/>
  <c r="R50" i="33" s="1"/>
  <c r="C50" i="33"/>
  <c r="J50" i="33" s="1"/>
  <c r="Q50" i="33" s="1"/>
  <c r="H50" i="33"/>
  <c r="O50" i="33" s="1"/>
  <c r="V50" i="33" s="1"/>
  <c r="G50" i="33"/>
  <c r="N50" i="33" s="1"/>
  <c r="U50" i="33" s="1"/>
  <c r="K54" i="34"/>
  <c r="B54" i="33" s="1"/>
  <c r="J55" i="34"/>
  <c r="A55" i="33" s="1"/>
  <c r="X50" i="33" l="1"/>
  <c r="I51" i="33"/>
  <c r="P51" i="33" s="1"/>
  <c r="W51" i="33" s="1"/>
  <c r="H51" i="33"/>
  <c r="O51" i="33" s="1"/>
  <c r="V51" i="33" s="1"/>
  <c r="D51" i="33"/>
  <c r="K51" i="33" s="1"/>
  <c r="R51" i="33" s="1"/>
  <c r="G51" i="33"/>
  <c r="N51" i="33" s="1"/>
  <c r="U51" i="33" s="1"/>
  <c r="F51" i="33"/>
  <c r="M51" i="33" s="1"/>
  <c r="T51" i="33" s="1"/>
  <c r="E51" i="33"/>
  <c r="L51" i="33" s="1"/>
  <c r="S51" i="33" s="1"/>
  <c r="C51" i="33"/>
  <c r="J51" i="33" s="1"/>
  <c r="Q51" i="33" s="1"/>
  <c r="K55" i="34"/>
  <c r="B55" i="33" s="1"/>
  <c r="J56" i="34"/>
  <c r="A56" i="33" s="1"/>
  <c r="X51" i="33" l="1"/>
  <c r="I52" i="33"/>
  <c r="P52" i="33" s="1"/>
  <c r="W52" i="33" s="1"/>
  <c r="E52" i="33"/>
  <c r="L52" i="33" s="1"/>
  <c r="S52" i="33" s="1"/>
  <c r="H52" i="33"/>
  <c r="O52" i="33" s="1"/>
  <c r="V52" i="33" s="1"/>
  <c r="D52" i="33"/>
  <c r="K52" i="33" s="1"/>
  <c r="R52" i="33" s="1"/>
  <c r="G52" i="33"/>
  <c r="N52" i="33" s="1"/>
  <c r="U52" i="33" s="1"/>
  <c r="F52" i="33"/>
  <c r="M52" i="33" s="1"/>
  <c r="T52" i="33" s="1"/>
  <c r="C52" i="33"/>
  <c r="J52" i="33" s="1"/>
  <c r="Q52" i="33" s="1"/>
  <c r="K56" i="34"/>
  <c r="B56" i="33" s="1"/>
  <c r="J57" i="34"/>
  <c r="A57" i="33" s="1"/>
  <c r="I53" i="33" l="1"/>
  <c r="P53" i="33" s="1"/>
  <c r="W53" i="33" s="1"/>
  <c r="E53" i="33"/>
  <c r="L53" i="33" s="1"/>
  <c r="S53" i="33" s="1"/>
  <c r="H53" i="33"/>
  <c r="O53" i="33" s="1"/>
  <c r="V53" i="33" s="1"/>
  <c r="D53" i="33"/>
  <c r="K53" i="33" s="1"/>
  <c r="R53" i="33" s="1"/>
  <c r="G53" i="33"/>
  <c r="N53" i="33" s="1"/>
  <c r="U53" i="33" s="1"/>
  <c r="F53" i="33"/>
  <c r="M53" i="33" s="1"/>
  <c r="T53" i="33" s="1"/>
  <c r="C53" i="33"/>
  <c r="J53" i="33" s="1"/>
  <c r="Q53" i="33" s="1"/>
  <c r="X52" i="33"/>
  <c r="K57" i="34"/>
  <c r="B57" i="33" s="1"/>
  <c r="J58" i="34"/>
  <c r="A58" i="33" s="1"/>
  <c r="X53" i="33" l="1"/>
  <c r="I54" i="33"/>
  <c r="P54" i="33" s="1"/>
  <c r="W54" i="33" s="1"/>
  <c r="E54" i="33"/>
  <c r="L54" i="33" s="1"/>
  <c r="S54" i="33" s="1"/>
  <c r="H54" i="33"/>
  <c r="O54" i="33" s="1"/>
  <c r="V54" i="33" s="1"/>
  <c r="D54" i="33"/>
  <c r="K54" i="33" s="1"/>
  <c r="R54" i="33" s="1"/>
  <c r="G54" i="33"/>
  <c r="N54" i="33" s="1"/>
  <c r="U54" i="33" s="1"/>
  <c r="F54" i="33"/>
  <c r="M54" i="33" s="1"/>
  <c r="T54" i="33" s="1"/>
  <c r="C54" i="33"/>
  <c r="J54" i="33" s="1"/>
  <c r="Q54" i="33" s="1"/>
  <c r="K58" i="34"/>
  <c r="B58" i="33" s="1"/>
  <c r="J59" i="34"/>
  <c r="A59" i="33" s="1"/>
  <c r="I55" i="33" l="1"/>
  <c r="P55" i="33" s="1"/>
  <c r="W55" i="33" s="1"/>
  <c r="E55" i="33"/>
  <c r="L55" i="33" s="1"/>
  <c r="S55" i="33" s="1"/>
  <c r="H55" i="33"/>
  <c r="O55" i="33" s="1"/>
  <c r="V55" i="33" s="1"/>
  <c r="D55" i="33"/>
  <c r="K55" i="33" s="1"/>
  <c r="R55" i="33" s="1"/>
  <c r="G55" i="33"/>
  <c r="N55" i="33" s="1"/>
  <c r="U55" i="33" s="1"/>
  <c r="F55" i="33"/>
  <c r="M55" i="33" s="1"/>
  <c r="T55" i="33" s="1"/>
  <c r="C55" i="33"/>
  <c r="J55" i="33" s="1"/>
  <c r="Q55" i="33" s="1"/>
  <c r="X54" i="33"/>
  <c r="K59" i="34"/>
  <c r="B59" i="33" s="1"/>
  <c r="J60" i="34"/>
  <c r="A60" i="33" s="1"/>
  <c r="X55" i="33" l="1"/>
  <c r="I56" i="33"/>
  <c r="P56" i="33" s="1"/>
  <c r="W56" i="33" s="1"/>
  <c r="E56" i="33"/>
  <c r="L56" i="33" s="1"/>
  <c r="S56" i="33" s="1"/>
  <c r="H56" i="33"/>
  <c r="O56" i="33" s="1"/>
  <c r="V56" i="33" s="1"/>
  <c r="D56" i="33"/>
  <c r="K56" i="33" s="1"/>
  <c r="R56" i="33" s="1"/>
  <c r="G56" i="33"/>
  <c r="N56" i="33" s="1"/>
  <c r="U56" i="33" s="1"/>
  <c r="F56" i="33"/>
  <c r="M56" i="33" s="1"/>
  <c r="T56" i="33" s="1"/>
  <c r="C56" i="33"/>
  <c r="J56" i="33" s="1"/>
  <c r="Q56" i="33" s="1"/>
  <c r="K60" i="34"/>
  <c r="B60" i="33" s="1"/>
  <c r="J61" i="34"/>
  <c r="A61" i="33" s="1"/>
  <c r="I57" i="33" l="1"/>
  <c r="P57" i="33" s="1"/>
  <c r="W57" i="33" s="1"/>
  <c r="E57" i="33"/>
  <c r="L57" i="33" s="1"/>
  <c r="S57" i="33" s="1"/>
  <c r="H57" i="33"/>
  <c r="O57" i="33" s="1"/>
  <c r="V57" i="33" s="1"/>
  <c r="D57" i="33"/>
  <c r="K57" i="33" s="1"/>
  <c r="R57" i="33" s="1"/>
  <c r="G57" i="33"/>
  <c r="N57" i="33" s="1"/>
  <c r="U57" i="33" s="1"/>
  <c r="F57" i="33"/>
  <c r="M57" i="33" s="1"/>
  <c r="T57" i="33" s="1"/>
  <c r="C57" i="33"/>
  <c r="J57" i="33" s="1"/>
  <c r="Q57" i="33" s="1"/>
  <c r="X56" i="33"/>
  <c r="K61" i="34"/>
  <c r="B61" i="33" s="1"/>
  <c r="J62" i="34"/>
  <c r="A62" i="33" s="1"/>
  <c r="X57" i="33" l="1"/>
  <c r="I58" i="33"/>
  <c r="P58" i="33" s="1"/>
  <c r="W58" i="33" s="1"/>
  <c r="E58" i="33"/>
  <c r="L58" i="33" s="1"/>
  <c r="S58" i="33" s="1"/>
  <c r="H58" i="33"/>
  <c r="O58" i="33" s="1"/>
  <c r="V58" i="33" s="1"/>
  <c r="D58" i="33"/>
  <c r="K58" i="33" s="1"/>
  <c r="R58" i="33" s="1"/>
  <c r="G58" i="33"/>
  <c r="N58" i="33" s="1"/>
  <c r="U58" i="33" s="1"/>
  <c r="F58" i="33"/>
  <c r="M58" i="33" s="1"/>
  <c r="T58" i="33" s="1"/>
  <c r="C58" i="33"/>
  <c r="J58" i="33" s="1"/>
  <c r="Q58" i="33" s="1"/>
  <c r="K62" i="34"/>
  <c r="B62" i="33" s="1"/>
  <c r="J63" i="34"/>
  <c r="A63" i="33" s="1"/>
  <c r="I59" i="33" l="1"/>
  <c r="P59" i="33" s="1"/>
  <c r="W59" i="33" s="1"/>
  <c r="E59" i="33"/>
  <c r="L59" i="33" s="1"/>
  <c r="S59" i="33" s="1"/>
  <c r="H59" i="33"/>
  <c r="O59" i="33" s="1"/>
  <c r="V59" i="33" s="1"/>
  <c r="D59" i="33"/>
  <c r="K59" i="33" s="1"/>
  <c r="R59" i="33" s="1"/>
  <c r="G59" i="33"/>
  <c r="N59" i="33" s="1"/>
  <c r="U59" i="33" s="1"/>
  <c r="F59" i="33"/>
  <c r="M59" i="33" s="1"/>
  <c r="T59" i="33" s="1"/>
  <c r="C59" i="33"/>
  <c r="J59" i="33" s="1"/>
  <c r="Q59" i="33" s="1"/>
  <c r="X58" i="33"/>
  <c r="K63" i="34"/>
  <c r="B63" i="33" s="1"/>
  <c r="J64" i="34"/>
  <c r="A64" i="33" s="1"/>
  <c r="I60" i="33" l="1"/>
  <c r="P60" i="33" s="1"/>
  <c r="W60" i="33" s="1"/>
  <c r="E60" i="33"/>
  <c r="L60" i="33" s="1"/>
  <c r="S60" i="33" s="1"/>
  <c r="H60" i="33"/>
  <c r="O60" i="33" s="1"/>
  <c r="V60" i="33" s="1"/>
  <c r="D60" i="33"/>
  <c r="K60" i="33" s="1"/>
  <c r="R60" i="33" s="1"/>
  <c r="G60" i="33"/>
  <c r="N60" i="33" s="1"/>
  <c r="U60" i="33" s="1"/>
  <c r="F60" i="33"/>
  <c r="M60" i="33" s="1"/>
  <c r="T60" i="33" s="1"/>
  <c r="C60" i="33"/>
  <c r="J60" i="33" s="1"/>
  <c r="Q60" i="33" s="1"/>
  <c r="X59" i="33"/>
  <c r="K64" i="34"/>
  <c r="B64" i="33" s="1"/>
  <c r="J65" i="34"/>
  <c r="A65" i="33" s="1"/>
  <c r="X60" i="33" l="1"/>
  <c r="I61" i="33"/>
  <c r="P61" i="33" s="1"/>
  <c r="W61" i="33" s="1"/>
  <c r="E61" i="33"/>
  <c r="L61" i="33" s="1"/>
  <c r="S61" i="33" s="1"/>
  <c r="H61" i="33"/>
  <c r="O61" i="33" s="1"/>
  <c r="V61" i="33" s="1"/>
  <c r="D61" i="33"/>
  <c r="K61" i="33" s="1"/>
  <c r="R61" i="33" s="1"/>
  <c r="G61" i="33"/>
  <c r="N61" i="33" s="1"/>
  <c r="U61" i="33" s="1"/>
  <c r="F61" i="33"/>
  <c r="M61" i="33" s="1"/>
  <c r="T61" i="33" s="1"/>
  <c r="C61" i="33"/>
  <c r="J61" i="33" s="1"/>
  <c r="K65" i="34"/>
  <c r="B65" i="33" s="1"/>
  <c r="J66" i="34"/>
  <c r="A66" i="33" s="1"/>
  <c r="Q61" i="33" l="1"/>
  <c r="X61" i="33" s="1"/>
  <c r="H62" i="33"/>
  <c r="O62" i="33" s="1"/>
  <c r="V62" i="33" s="1"/>
  <c r="D62" i="33"/>
  <c r="K62" i="33" s="1"/>
  <c r="R62" i="33" s="1"/>
  <c r="G62" i="33"/>
  <c r="N62" i="33" s="1"/>
  <c r="U62" i="33" s="1"/>
  <c r="C62" i="33"/>
  <c r="J62" i="33" s="1"/>
  <c r="Q62" i="33" s="1"/>
  <c r="F62" i="33"/>
  <c r="M62" i="33" s="1"/>
  <c r="T62" i="33" s="1"/>
  <c r="I62" i="33"/>
  <c r="P62" i="33" s="1"/>
  <c r="W62" i="33" s="1"/>
  <c r="E62" i="33"/>
  <c r="L62" i="33" s="1"/>
  <c r="S62" i="33" s="1"/>
  <c r="K66" i="34"/>
  <c r="B66" i="33" s="1"/>
  <c r="J67" i="34"/>
  <c r="A67" i="33" s="1"/>
  <c r="X62" i="33" l="1"/>
  <c r="H63" i="33"/>
  <c r="O63" i="33" s="1"/>
  <c r="V63" i="33" s="1"/>
  <c r="D63" i="33"/>
  <c r="K63" i="33" s="1"/>
  <c r="R63" i="33" s="1"/>
  <c r="G63" i="33"/>
  <c r="N63" i="33" s="1"/>
  <c r="U63" i="33" s="1"/>
  <c r="C63" i="33"/>
  <c r="J63" i="33" s="1"/>
  <c r="Q63" i="33" s="1"/>
  <c r="F63" i="33"/>
  <c r="M63" i="33" s="1"/>
  <c r="T63" i="33" s="1"/>
  <c r="E63" i="33"/>
  <c r="L63" i="33" s="1"/>
  <c r="S63" i="33" s="1"/>
  <c r="I63" i="33"/>
  <c r="P63" i="33" s="1"/>
  <c r="W63" i="33" s="1"/>
  <c r="K67" i="34"/>
  <c r="B67" i="33" s="1"/>
  <c r="J68" i="34"/>
  <c r="A68" i="33" s="1"/>
  <c r="H64" i="33" l="1"/>
  <c r="O64" i="33" s="1"/>
  <c r="V64" i="33" s="1"/>
  <c r="D64" i="33"/>
  <c r="K64" i="33" s="1"/>
  <c r="R64" i="33" s="1"/>
  <c r="G64" i="33"/>
  <c r="N64" i="33" s="1"/>
  <c r="U64" i="33" s="1"/>
  <c r="C64" i="33"/>
  <c r="J64" i="33" s="1"/>
  <c r="Q64" i="33" s="1"/>
  <c r="F64" i="33"/>
  <c r="M64" i="33" s="1"/>
  <c r="T64" i="33" s="1"/>
  <c r="I64" i="33"/>
  <c r="P64" i="33" s="1"/>
  <c r="W64" i="33" s="1"/>
  <c r="E64" i="33"/>
  <c r="L64" i="33" s="1"/>
  <c r="S64" i="33" s="1"/>
  <c r="X63" i="33"/>
  <c r="K68" i="34"/>
  <c r="B68" i="33" s="1"/>
  <c r="J69" i="34"/>
  <c r="A69" i="33" s="1"/>
  <c r="H65" i="33" l="1"/>
  <c r="O65" i="33" s="1"/>
  <c r="V65" i="33" s="1"/>
  <c r="D65" i="33"/>
  <c r="K65" i="33" s="1"/>
  <c r="R65" i="33" s="1"/>
  <c r="G65" i="33"/>
  <c r="N65" i="33" s="1"/>
  <c r="U65" i="33" s="1"/>
  <c r="C65" i="33"/>
  <c r="J65" i="33" s="1"/>
  <c r="Q65" i="33" s="1"/>
  <c r="F65" i="33"/>
  <c r="M65" i="33" s="1"/>
  <c r="T65" i="33" s="1"/>
  <c r="E65" i="33"/>
  <c r="L65" i="33" s="1"/>
  <c r="S65" i="33" s="1"/>
  <c r="I65" i="33"/>
  <c r="P65" i="33" s="1"/>
  <c r="W65" i="33" s="1"/>
  <c r="X64" i="33"/>
  <c r="K69" i="34"/>
  <c r="B69" i="33" s="1"/>
  <c r="J70" i="34"/>
  <c r="A70" i="33" s="1"/>
  <c r="H66" i="33" l="1"/>
  <c r="O66" i="33" s="1"/>
  <c r="V66" i="33" s="1"/>
  <c r="D66" i="33"/>
  <c r="K66" i="33" s="1"/>
  <c r="R66" i="33" s="1"/>
  <c r="G66" i="33"/>
  <c r="N66" i="33" s="1"/>
  <c r="U66" i="33" s="1"/>
  <c r="C66" i="33"/>
  <c r="J66" i="33" s="1"/>
  <c r="Q66" i="33" s="1"/>
  <c r="F66" i="33"/>
  <c r="M66" i="33" s="1"/>
  <c r="T66" i="33" s="1"/>
  <c r="I66" i="33"/>
  <c r="P66" i="33" s="1"/>
  <c r="W66" i="33" s="1"/>
  <c r="E66" i="33"/>
  <c r="L66" i="33" s="1"/>
  <c r="S66" i="33" s="1"/>
  <c r="X65" i="33"/>
  <c r="K70" i="34"/>
  <c r="B70" i="33" s="1"/>
  <c r="J71" i="34"/>
  <c r="A71" i="33" s="1"/>
  <c r="H67" i="33" l="1"/>
  <c r="O67" i="33" s="1"/>
  <c r="V67" i="33" s="1"/>
  <c r="D67" i="33"/>
  <c r="K67" i="33" s="1"/>
  <c r="R67" i="33" s="1"/>
  <c r="G67" i="33"/>
  <c r="N67" i="33" s="1"/>
  <c r="U67" i="33" s="1"/>
  <c r="C67" i="33"/>
  <c r="J67" i="33" s="1"/>
  <c r="Q67" i="33" s="1"/>
  <c r="F67" i="33"/>
  <c r="M67" i="33" s="1"/>
  <c r="T67" i="33" s="1"/>
  <c r="E67" i="33"/>
  <c r="L67" i="33" s="1"/>
  <c r="S67" i="33" s="1"/>
  <c r="I67" i="33"/>
  <c r="P67" i="33" s="1"/>
  <c r="W67" i="33" s="1"/>
  <c r="X66" i="33"/>
  <c r="K71" i="34"/>
  <c r="B71" i="33" s="1"/>
  <c r="J72" i="34"/>
  <c r="A72" i="33" s="1"/>
  <c r="H68" i="33" l="1"/>
  <c r="O68" i="33" s="1"/>
  <c r="V68" i="33" s="1"/>
  <c r="D68" i="33"/>
  <c r="K68" i="33" s="1"/>
  <c r="R68" i="33" s="1"/>
  <c r="G68" i="33"/>
  <c r="N68" i="33" s="1"/>
  <c r="U68" i="33" s="1"/>
  <c r="C68" i="33"/>
  <c r="J68" i="33" s="1"/>
  <c r="Q68" i="33" s="1"/>
  <c r="F68" i="33"/>
  <c r="M68" i="33" s="1"/>
  <c r="T68" i="33" s="1"/>
  <c r="I68" i="33"/>
  <c r="P68" i="33" s="1"/>
  <c r="W68" i="33" s="1"/>
  <c r="E68" i="33"/>
  <c r="L68" i="33" s="1"/>
  <c r="S68" i="33" s="1"/>
  <c r="X67" i="33"/>
  <c r="K72" i="34"/>
  <c r="B72" i="33" s="1"/>
  <c r="J73" i="34"/>
  <c r="A73" i="33" s="1"/>
  <c r="H69" i="33" l="1"/>
  <c r="O69" i="33" s="1"/>
  <c r="V69" i="33" s="1"/>
  <c r="D69" i="33"/>
  <c r="K69" i="33" s="1"/>
  <c r="R69" i="33" s="1"/>
  <c r="G69" i="33"/>
  <c r="N69" i="33" s="1"/>
  <c r="U69" i="33" s="1"/>
  <c r="C69" i="33"/>
  <c r="J69" i="33" s="1"/>
  <c r="Q69" i="33" s="1"/>
  <c r="F69" i="33"/>
  <c r="M69" i="33" s="1"/>
  <c r="T69" i="33" s="1"/>
  <c r="E69" i="33"/>
  <c r="L69" i="33" s="1"/>
  <c r="S69" i="33" s="1"/>
  <c r="I69" i="33"/>
  <c r="P69" i="33" s="1"/>
  <c r="W69" i="33" s="1"/>
  <c r="X68" i="33"/>
  <c r="K73" i="34"/>
  <c r="B73" i="33" s="1"/>
  <c r="J74" i="34"/>
  <c r="A74" i="33" s="1"/>
  <c r="H70" i="33" l="1"/>
  <c r="O70" i="33" s="1"/>
  <c r="V70" i="33" s="1"/>
  <c r="D70" i="33"/>
  <c r="K70" i="33" s="1"/>
  <c r="R70" i="33" s="1"/>
  <c r="G70" i="33"/>
  <c r="N70" i="33" s="1"/>
  <c r="U70" i="33" s="1"/>
  <c r="C70" i="33"/>
  <c r="J70" i="33" s="1"/>
  <c r="Q70" i="33" s="1"/>
  <c r="F70" i="33"/>
  <c r="M70" i="33" s="1"/>
  <c r="T70" i="33" s="1"/>
  <c r="I70" i="33"/>
  <c r="P70" i="33" s="1"/>
  <c r="W70" i="33" s="1"/>
  <c r="E70" i="33"/>
  <c r="L70" i="33" s="1"/>
  <c r="S70" i="33" s="1"/>
  <c r="X69" i="33"/>
  <c r="K74" i="34"/>
  <c r="B74" i="33" s="1"/>
  <c r="J75" i="34"/>
  <c r="K75" i="34" l="1"/>
  <c r="B75" i="33" s="1"/>
  <c r="A75" i="33"/>
  <c r="H71" i="33"/>
  <c r="O71" i="33" s="1"/>
  <c r="V71" i="33" s="1"/>
  <c r="D71" i="33"/>
  <c r="K71" i="33" s="1"/>
  <c r="R71" i="33" s="1"/>
  <c r="G71" i="33"/>
  <c r="N71" i="33" s="1"/>
  <c r="U71" i="33" s="1"/>
  <c r="C71" i="33"/>
  <c r="J71" i="33" s="1"/>
  <c r="Q71" i="33" s="1"/>
  <c r="F71" i="33"/>
  <c r="M71" i="33" s="1"/>
  <c r="T71" i="33" s="1"/>
  <c r="E71" i="33"/>
  <c r="L71" i="33" s="1"/>
  <c r="S71" i="33" s="1"/>
  <c r="I71" i="33"/>
  <c r="P71" i="33" s="1"/>
  <c r="W71" i="33" s="1"/>
  <c r="X70" i="33"/>
  <c r="X71" i="33" l="1"/>
  <c r="H72" i="33"/>
  <c r="O72" i="33" s="1"/>
  <c r="V72" i="33" s="1"/>
  <c r="D72" i="33"/>
  <c r="K72" i="33" s="1"/>
  <c r="R72" i="33" s="1"/>
  <c r="G72" i="33"/>
  <c r="N72" i="33" s="1"/>
  <c r="U72" i="33" s="1"/>
  <c r="C72" i="33"/>
  <c r="J72" i="33" s="1"/>
  <c r="Q72" i="33" s="1"/>
  <c r="F72" i="33"/>
  <c r="M72" i="33" s="1"/>
  <c r="T72" i="33" s="1"/>
  <c r="I72" i="33"/>
  <c r="P72" i="33" s="1"/>
  <c r="W72" i="33" s="1"/>
  <c r="E72" i="33"/>
  <c r="L72" i="33" s="1"/>
  <c r="S72" i="33" s="1"/>
  <c r="H73" i="33" l="1"/>
  <c r="O73" i="33" s="1"/>
  <c r="V73" i="33" s="1"/>
  <c r="D73" i="33"/>
  <c r="K73" i="33" s="1"/>
  <c r="R73" i="33" s="1"/>
  <c r="G73" i="33"/>
  <c r="N73" i="33" s="1"/>
  <c r="U73" i="33" s="1"/>
  <c r="C73" i="33"/>
  <c r="J73" i="33" s="1"/>
  <c r="Q73" i="33" s="1"/>
  <c r="F73" i="33"/>
  <c r="M73" i="33" s="1"/>
  <c r="T73" i="33" s="1"/>
  <c r="E73" i="33"/>
  <c r="L73" i="33" s="1"/>
  <c r="S73" i="33" s="1"/>
  <c r="I73" i="33"/>
  <c r="P73" i="33" s="1"/>
  <c r="W73" i="33" s="1"/>
  <c r="X72" i="33"/>
  <c r="X73" i="33" l="1"/>
  <c r="H74" i="33"/>
  <c r="O74" i="33" s="1"/>
  <c r="V74" i="33" s="1"/>
  <c r="D74" i="33"/>
  <c r="K74" i="33" s="1"/>
  <c r="R74" i="33" s="1"/>
  <c r="G74" i="33"/>
  <c r="N74" i="33" s="1"/>
  <c r="U74" i="33" s="1"/>
  <c r="C74" i="33"/>
  <c r="J74" i="33" s="1"/>
  <c r="Q74" i="33" s="1"/>
  <c r="F74" i="33"/>
  <c r="M74" i="33" s="1"/>
  <c r="T74" i="33" s="1"/>
  <c r="I74" i="33"/>
  <c r="P74" i="33" s="1"/>
  <c r="W74" i="33" s="1"/>
  <c r="E74" i="33"/>
  <c r="L74" i="33" s="1"/>
  <c r="S74" i="33" s="1"/>
  <c r="H75" i="33" l="1"/>
  <c r="O75" i="33" s="1"/>
  <c r="V75" i="33" s="1"/>
  <c r="D75" i="33"/>
  <c r="K75" i="33" s="1"/>
  <c r="R75" i="33" s="1"/>
  <c r="G75" i="33"/>
  <c r="N75" i="33" s="1"/>
  <c r="U75" i="33" s="1"/>
  <c r="C75" i="33"/>
  <c r="J75" i="33" s="1"/>
  <c r="Q75" i="33" s="1"/>
  <c r="F75" i="33"/>
  <c r="M75" i="33" s="1"/>
  <c r="T75" i="33" s="1"/>
  <c r="E75" i="33"/>
  <c r="L75" i="33" s="1"/>
  <c r="S75" i="33" s="1"/>
  <c r="I75" i="33"/>
  <c r="P75" i="33" s="1"/>
  <c r="W75" i="33" s="1"/>
  <c r="X74" i="33"/>
  <c r="X75" i="33" l="1"/>
  <c r="AB7" i="33" l="1"/>
  <c r="F10" i="16" s="1"/>
  <c r="Z7" i="33"/>
  <c r="AA7" i="33"/>
  <c r="H10" i="16" s="1"/>
  <c r="G10" i="16" s="1"/>
  <c r="A5" i="12" l="1"/>
  <c r="B5" i="12"/>
  <c r="A6" i="12"/>
  <c r="B6" i="12"/>
  <c r="A7" i="12"/>
  <c r="B7" i="12"/>
  <c r="A8" i="12"/>
  <c r="B8" i="12"/>
  <c r="A9" i="12"/>
  <c r="B9" i="12"/>
  <c r="A10" i="12"/>
  <c r="B10" i="12"/>
  <c r="A11" i="12"/>
  <c r="B11" i="12"/>
  <c r="A12" i="12"/>
  <c r="B12" i="12"/>
  <c r="A13" i="12"/>
  <c r="B13" i="12"/>
  <c r="A14" i="12"/>
  <c r="B14" i="12"/>
  <c r="A15" i="12"/>
  <c r="B15" i="12"/>
  <c r="A16" i="12"/>
  <c r="B16" i="12"/>
  <c r="A17" i="12"/>
  <c r="B17" i="12"/>
  <c r="A18" i="12"/>
  <c r="B18" i="12"/>
  <c r="A19" i="12"/>
  <c r="B19" i="12"/>
  <c r="A20" i="12"/>
  <c r="B20" i="12"/>
  <c r="A21" i="12"/>
  <c r="B21" i="12"/>
  <c r="A22" i="12"/>
  <c r="B22" i="12"/>
  <c r="A23" i="12"/>
  <c r="B23" i="12"/>
  <c r="A24" i="12"/>
  <c r="B24" i="12"/>
  <c r="A25" i="12"/>
  <c r="B25" i="12"/>
  <c r="A26" i="12"/>
  <c r="B26" i="12"/>
  <c r="A27" i="12"/>
  <c r="B27" i="12"/>
  <c r="A28" i="12"/>
  <c r="B28" i="12"/>
  <c r="A29" i="12"/>
  <c r="B29" i="12"/>
  <c r="A30" i="12"/>
  <c r="B30" i="12"/>
  <c r="A31" i="12"/>
  <c r="B31" i="12"/>
  <c r="A32" i="12"/>
  <c r="B32" i="12"/>
  <c r="A33" i="12"/>
  <c r="B33" i="12"/>
  <c r="A34" i="12"/>
  <c r="B34" i="12"/>
  <c r="A35" i="12"/>
  <c r="B35" i="12"/>
  <c r="A36" i="12"/>
  <c r="B36" i="12"/>
  <c r="A37" i="12"/>
  <c r="B37" i="12"/>
  <c r="A38" i="12"/>
  <c r="B38" i="12"/>
  <c r="A39" i="12"/>
  <c r="B39" i="12"/>
  <c r="A40" i="12"/>
  <c r="B40" i="12"/>
  <c r="A41" i="12"/>
  <c r="B41" i="12"/>
  <c r="A42" i="12"/>
  <c r="B42" i="12"/>
  <c r="A43" i="12"/>
  <c r="B43" i="12"/>
  <c r="A44" i="12"/>
  <c r="B44" i="12"/>
  <c r="A45" i="12"/>
  <c r="B45" i="12"/>
  <c r="A46" i="12"/>
  <c r="B46" i="12"/>
  <c r="A47" i="12"/>
  <c r="B47" i="12"/>
  <c r="A48" i="12"/>
  <c r="B48" i="12"/>
  <c r="A49" i="12"/>
  <c r="B49" i="12"/>
  <c r="A50" i="12"/>
  <c r="B50" i="12"/>
  <c r="A51" i="12"/>
  <c r="B51" i="12"/>
  <c r="A52" i="12"/>
  <c r="B52" i="12"/>
  <c r="A53" i="12"/>
  <c r="B53" i="12"/>
  <c r="A54" i="12"/>
  <c r="B54" i="12"/>
  <c r="A55" i="12"/>
  <c r="B55" i="12"/>
  <c r="A56" i="12"/>
  <c r="B56" i="12"/>
  <c r="A57" i="12"/>
  <c r="B57" i="12"/>
  <c r="A58" i="12"/>
  <c r="B58" i="12"/>
  <c r="A59" i="12"/>
  <c r="B59" i="12"/>
  <c r="A60" i="12"/>
  <c r="B60" i="12"/>
  <c r="A61" i="12"/>
  <c r="B61" i="12"/>
  <c r="A62" i="12"/>
  <c r="B62" i="12"/>
  <c r="A63" i="12"/>
  <c r="B63" i="12"/>
  <c r="A64" i="12"/>
  <c r="B64" i="12"/>
  <c r="A65" i="12"/>
  <c r="B65" i="12"/>
  <c r="A66" i="12"/>
  <c r="B66" i="12"/>
  <c r="A67" i="12"/>
  <c r="B67" i="12"/>
  <c r="A68" i="12"/>
  <c r="B68" i="12"/>
  <c r="A69" i="12"/>
  <c r="B69" i="12"/>
  <c r="A70" i="12"/>
  <c r="B70" i="12"/>
  <c r="A71" i="12"/>
  <c r="B71" i="12"/>
  <c r="A72" i="12"/>
  <c r="B72" i="12"/>
  <c r="A73" i="12"/>
  <c r="B73" i="12"/>
  <c r="A74" i="12"/>
  <c r="B74" i="12"/>
  <c r="A75" i="12"/>
  <c r="B75" i="12"/>
  <c r="A76" i="12"/>
  <c r="B76" i="12"/>
  <c r="A77" i="12"/>
  <c r="B77" i="12"/>
  <c r="A78" i="12"/>
  <c r="B78" i="12"/>
  <c r="A79" i="12"/>
  <c r="B79" i="12"/>
  <c r="A80" i="12"/>
  <c r="B80" i="12"/>
  <c r="A81" i="12"/>
  <c r="B81" i="12"/>
  <c r="A82" i="12"/>
  <c r="B82" i="12"/>
  <c r="A83" i="12"/>
  <c r="B83" i="12"/>
  <c r="A84" i="12"/>
  <c r="B84" i="12"/>
  <c r="A85" i="12"/>
  <c r="B85" i="12"/>
  <c r="A86" i="12"/>
  <c r="B86" i="12"/>
  <c r="A87" i="12"/>
  <c r="B87" i="12"/>
  <c r="A88" i="12"/>
  <c r="B88" i="12"/>
  <c r="A89" i="12"/>
  <c r="B89" i="12"/>
  <c r="A90" i="12"/>
  <c r="B90" i="12"/>
  <c r="A91" i="12"/>
  <c r="B91" i="12"/>
  <c r="A92" i="12"/>
  <c r="B92" i="12"/>
  <c r="A93" i="12"/>
  <c r="B93" i="12"/>
  <c r="A94" i="12"/>
  <c r="B94" i="12"/>
  <c r="A95" i="12"/>
  <c r="B95" i="12"/>
  <c r="A96" i="12"/>
  <c r="B96" i="12"/>
  <c r="A97" i="12"/>
  <c r="B97" i="12"/>
  <c r="A98" i="12"/>
  <c r="B98" i="12"/>
  <c r="A99" i="12"/>
  <c r="B99" i="12"/>
  <c r="A100" i="12"/>
  <c r="B100" i="12"/>
  <c r="A101" i="12"/>
  <c r="B101" i="12"/>
  <c r="A102" i="12"/>
  <c r="B102" i="12"/>
  <c r="A103" i="12"/>
  <c r="B103" i="12"/>
  <c r="A104" i="12"/>
  <c r="B104" i="12"/>
  <c r="A105" i="12"/>
  <c r="B105" i="12"/>
  <c r="A106" i="12"/>
  <c r="B106" i="12"/>
  <c r="A107" i="12"/>
  <c r="B107" i="12"/>
  <c r="A108" i="12"/>
  <c r="B108" i="12"/>
  <c r="A109" i="12"/>
  <c r="B109" i="12"/>
  <c r="A110" i="12"/>
  <c r="B110" i="12"/>
  <c r="A111" i="12"/>
  <c r="B111" i="12"/>
  <c r="A112" i="12"/>
  <c r="B112" i="12"/>
  <c r="A113" i="12"/>
  <c r="B113" i="12"/>
  <c r="A114" i="12"/>
  <c r="B114" i="12"/>
  <c r="A115" i="12"/>
  <c r="B115" i="12"/>
  <c r="A116" i="12"/>
  <c r="B116" i="12"/>
  <c r="A117" i="12"/>
  <c r="B117" i="12"/>
  <c r="A118" i="12"/>
  <c r="B118" i="12"/>
  <c r="A119" i="12"/>
  <c r="B119" i="12"/>
  <c r="A120" i="12"/>
  <c r="B120" i="12"/>
  <c r="A121" i="12"/>
  <c r="B121" i="12"/>
  <c r="A122" i="12"/>
  <c r="B122" i="12"/>
  <c r="A123" i="12"/>
  <c r="B123" i="12"/>
  <c r="A124" i="12"/>
  <c r="B124" i="12"/>
  <c r="A125" i="12"/>
  <c r="B125" i="12"/>
  <c r="A126" i="12"/>
  <c r="B126" i="12"/>
  <c r="A127" i="12"/>
  <c r="B127" i="12"/>
  <c r="A128" i="12"/>
  <c r="B128" i="12"/>
  <c r="A129" i="12"/>
  <c r="B129" i="12"/>
  <c r="A130" i="12"/>
  <c r="B130" i="12"/>
  <c r="A131" i="12"/>
  <c r="B131" i="12"/>
  <c r="A132" i="12"/>
  <c r="B132" i="12"/>
  <c r="A133" i="12"/>
  <c r="B133" i="12"/>
  <c r="A134" i="12"/>
  <c r="B134" i="12"/>
  <c r="A135" i="12"/>
  <c r="B135" i="12"/>
  <c r="A136" i="12"/>
  <c r="B136" i="12"/>
  <c r="A137" i="12"/>
  <c r="B137" i="12"/>
  <c r="A138" i="12"/>
  <c r="B138" i="12"/>
  <c r="A139" i="12"/>
  <c r="B139" i="12"/>
  <c r="A140" i="12"/>
  <c r="B140" i="12"/>
  <c r="A141" i="12"/>
  <c r="B141" i="12"/>
  <c r="A142" i="12"/>
  <c r="B142" i="12"/>
  <c r="A143" i="12"/>
  <c r="B143" i="12"/>
  <c r="A144" i="12"/>
  <c r="B144" i="12"/>
  <c r="A145" i="12"/>
  <c r="B145" i="12"/>
  <c r="A146" i="12"/>
  <c r="B146" i="12"/>
  <c r="A147" i="12"/>
  <c r="B147" i="12"/>
  <c r="A148" i="12"/>
  <c r="B148" i="12"/>
  <c r="A149" i="12"/>
  <c r="B149" i="12"/>
  <c r="A150" i="12"/>
  <c r="B150" i="12"/>
  <c r="A151" i="12"/>
  <c r="B151" i="12"/>
  <c r="A152" i="12"/>
  <c r="B152" i="12"/>
  <c r="A153" i="12"/>
  <c r="B153" i="12"/>
  <c r="A154" i="12"/>
  <c r="B154" i="12"/>
  <c r="A155" i="12"/>
  <c r="B155" i="12"/>
  <c r="A156" i="12"/>
  <c r="B156" i="12"/>
  <c r="A157" i="12"/>
  <c r="B157" i="12"/>
  <c r="A158" i="12"/>
  <c r="B158" i="12"/>
  <c r="A159" i="12"/>
  <c r="B159" i="12"/>
  <c r="A160" i="12"/>
  <c r="B160" i="12"/>
  <c r="A161" i="12"/>
  <c r="B161" i="12"/>
  <c r="A162" i="12"/>
  <c r="B162" i="12"/>
  <c r="A163" i="12"/>
  <c r="B163" i="12"/>
  <c r="A164" i="12"/>
  <c r="B164" i="12"/>
  <c r="A165" i="12"/>
  <c r="B165" i="12"/>
  <c r="A166" i="12"/>
  <c r="B166" i="12"/>
  <c r="A167" i="12"/>
  <c r="B167" i="12"/>
  <c r="A168" i="12"/>
  <c r="B168" i="12"/>
  <c r="A169" i="12"/>
  <c r="B169" i="12"/>
  <c r="A170" i="12"/>
  <c r="B170" i="12"/>
  <c r="A171" i="12"/>
  <c r="B171" i="12"/>
  <c r="A172" i="12"/>
  <c r="B172" i="12"/>
  <c r="A173" i="12"/>
  <c r="B173" i="12"/>
  <c r="A174" i="12"/>
  <c r="B174" i="12"/>
  <c r="A175" i="12"/>
  <c r="B175" i="12"/>
  <c r="A176" i="12"/>
  <c r="B176" i="12"/>
  <c r="A177" i="12"/>
  <c r="B177" i="12"/>
  <c r="A178" i="12"/>
  <c r="B178" i="12"/>
  <c r="A179" i="12"/>
  <c r="B179" i="12"/>
  <c r="A180" i="12"/>
  <c r="B180" i="12"/>
  <c r="A181" i="12"/>
  <c r="B181" i="12"/>
  <c r="A182" i="12"/>
  <c r="B182" i="12"/>
  <c r="A183" i="12"/>
  <c r="B183" i="12"/>
  <c r="A184" i="12"/>
  <c r="B184" i="12"/>
  <c r="A185" i="12"/>
  <c r="B185" i="12"/>
  <c r="A186" i="12"/>
  <c r="B186" i="12"/>
  <c r="A187" i="12"/>
  <c r="B187" i="12"/>
  <c r="A188" i="12"/>
  <c r="B188" i="12"/>
  <c r="A189" i="12"/>
  <c r="B189" i="12"/>
  <c r="A190" i="12"/>
  <c r="B190" i="12"/>
  <c r="A191" i="12"/>
  <c r="B191" i="12"/>
  <c r="A192" i="12"/>
  <c r="B192" i="12"/>
  <c r="A193" i="12"/>
  <c r="B193" i="12"/>
  <c r="A194" i="12"/>
  <c r="B194" i="12"/>
  <c r="A195" i="12"/>
  <c r="B195" i="12"/>
  <c r="A196" i="12"/>
  <c r="B196" i="12"/>
  <c r="A197" i="12"/>
  <c r="B197" i="12"/>
  <c r="A198" i="12"/>
  <c r="B198" i="12"/>
  <c r="A199" i="12"/>
  <c r="B199" i="12"/>
  <c r="A200" i="12"/>
  <c r="B200" i="12"/>
  <c r="A201" i="12"/>
  <c r="B201" i="12"/>
  <c r="A202" i="12"/>
  <c r="B202" i="12"/>
  <c r="A203" i="12"/>
  <c r="B203" i="12"/>
  <c r="A204" i="12"/>
  <c r="B204" i="12"/>
  <c r="A205" i="12"/>
  <c r="B205" i="12"/>
  <c r="A206" i="12"/>
  <c r="B206" i="12"/>
  <c r="A207" i="12"/>
  <c r="B207" i="12"/>
  <c r="A208" i="12"/>
  <c r="B208" i="12"/>
  <c r="A209" i="12"/>
  <c r="B209" i="12"/>
  <c r="A210" i="12"/>
  <c r="B210" i="12"/>
  <c r="A211" i="12"/>
  <c r="B211" i="12"/>
  <c r="A212" i="12"/>
  <c r="B212" i="12"/>
  <c r="A213" i="12"/>
  <c r="B213" i="12"/>
  <c r="A214" i="12"/>
  <c r="B214" i="12"/>
  <c r="A215" i="12"/>
  <c r="B215" i="12"/>
  <c r="A216" i="12"/>
  <c r="B216" i="12"/>
  <c r="A217" i="12"/>
  <c r="B217" i="12"/>
  <c r="A218" i="12"/>
  <c r="B218" i="12"/>
  <c r="A219" i="12"/>
  <c r="B219" i="12"/>
  <c r="A220" i="12"/>
  <c r="B220" i="12"/>
  <c r="A221" i="12"/>
  <c r="B221" i="12"/>
  <c r="A222" i="12"/>
  <c r="B222" i="12"/>
  <c r="A223" i="12"/>
  <c r="B223" i="12"/>
  <c r="A224" i="12"/>
  <c r="B224" i="12"/>
  <c r="A225" i="12"/>
  <c r="B225" i="12"/>
  <c r="A226" i="12"/>
  <c r="B226" i="12"/>
  <c r="A227" i="12"/>
  <c r="B227" i="12"/>
  <c r="A228" i="12"/>
  <c r="B228" i="12"/>
  <c r="A229" i="12"/>
  <c r="B229" i="12"/>
  <c r="A230" i="12"/>
  <c r="B230" i="12"/>
  <c r="A231" i="12"/>
  <c r="B231" i="12"/>
  <c r="A232" i="12"/>
  <c r="B232" i="12"/>
  <c r="A233" i="12"/>
  <c r="B233" i="12"/>
  <c r="A234" i="12"/>
  <c r="B234" i="12"/>
  <c r="A235" i="12"/>
  <c r="B235" i="12"/>
  <c r="A236" i="12"/>
  <c r="B236" i="12"/>
  <c r="A237" i="12"/>
  <c r="B237" i="12"/>
  <c r="A238" i="12"/>
  <c r="B238" i="12"/>
  <c r="A239" i="12"/>
  <c r="B239" i="12"/>
  <c r="A240" i="12"/>
  <c r="B240" i="12"/>
  <c r="A241" i="12"/>
  <c r="B241" i="12"/>
  <c r="A242" i="12"/>
  <c r="B242" i="12"/>
  <c r="A243" i="12"/>
  <c r="B243" i="12"/>
  <c r="A244" i="12"/>
  <c r="B244" i="12"/>
  <c r="A245" i="12"/>
  <c r="B245" i="12"/>
  <c r="A246" i="12"/>
  <c r="B246" i="12"/>
  <c r="A247" i="12"/>
  <c r="B247" i="12"/>
  <c r="A248" i="12"/>
  <c r="B248" i="12"/>
  <c r="A249" i="12"/>
  <c r="B249" i="12"/>
  <c r="A250" i="12"/>
  <c r="B250" i="12"/>
  <c r="A251" i="12"/>
  <c r="B251" i="12"/>
  <c r="A252" i="12"/>
  <c r="B252" i="12"/>
  <c r="A253" i="12"/>
  <c r="B253" i="12"/>
  <c r="A254" i="12"/>
  <c r="B254" i="12"/>
  <c r="A255" i="12"/>
  <c r="B255" i="12"/>
  <c r="A256" i="12"/>
  <c r="B256" i="12"/>
  <c r="A257" i="12"/>
  <c r="B257" i="12"/>
  <c r="A258" i="12"/>
  <c r="B258" i="12"/>
  <c r="A259" i="12"/>
  <c r="B259" i="12"/>
  <c r="A260" i="12"/>
  <c r="B260" i="12"/>
  <c r="A261" i="12"/>
  <c r="B261" i="12"/>
  <c r="A262" i="12"/>
  <c r="B262" i="12"/>
  <c r="A263" i="12"/>
  <c r="B263" i="12"/>
  <c r="A264" i="12"/>
  <c r="B264" i="12"/>
  <c r="A265" i="12"/>
  <c r="B265" i="12"/>
  <c r="A266" i="12"/>
  <c r="B266" i="12"/>
  <c r="A267" i="12"/>
  <c r="B267" i="12"/>
  <c r="A268" i="12"/>
  <c r="B268" i="12"/>
  <c r="A269" i="12"/>
  <c r="B269" i="12"/>
  <c r="A270" i="12"/>
  <c r="B270" i="12"/>
  <c r="A271" i="12"/>
  <c r="B271" i="12"/>
  <c r="A272" i="12"/>
  <c r="B272" i="12"/>
  <c r="A273" i="12"/>
  <c r="B273" i="12"/>
  <c r="A274" i="12"/>
  <c r="B274" i="12"/>
  <c r="A275" i="12"/>
  <c r="B275" i="12"/>
  <c r="A276" i="12"/>
  <c r="B276" i="12"/>
  <c r="A277" i="12"/>
  <c r="B277" i="12"/>
  <c r="A278" i="12"/>
  <c r="B278" i="12"/>
  <c r="A279" i="12"/>
  <c r="B279" i="12"/>
  <c r="A280" i="12"/>
  <c r="B280" i="12"/>
  <c r="A281" i="12"/>
  <c r="B281" i="12"/>
  <c r="A282" i="12"/>
  <c r="B282" i="12"/>
  <c r="A283" i="12"/>
  <c r="B283" i="12"/>
  <c r="A284" i="12"/>
  <c r="B284" i="12"/>
  <c r="A285" i="12"/>
  <c r="B285" i="12"/>
  <c r="A286" i="12"/>
  <c r="B286" i="12"/>
  <c r="A287" i="12"/>
  <c r="B287" i="12"/>
  <c r="A288" i="12"/>
  <c r="B288" i="12"/>
  <c r="A289" i="12"/>
  <c r="B289" i="12"/>
  <c r="A290" i="12"/>
  <c r="B290" i="12"/>
  <c r="A291" i="12"/>
  <c r="B291" i="12"/>
  <c r="A292" i="12"/>
  <c r="B292" i="12"/>
  <c r="A293" i="12"/>
  <c r="B293" i="12"/>
  <c r="A294" i="12"/>
  <c r="B294" i="12"/>
  <c r="A295" i="12"/>
  <c r="B295" i="12"/>
  <c r="A296" i="12"/>
  <c r="B296" i="12"/>
  <c r="A297" i="12"/>
  <c r="B297" i="12"/>
  <c r="A298" i="12"/>
  <c r="B298" i="12"/>
  <c r="A299" i="12"/>
  <c r="B299" i="12"/>
  <c r="A300" i="12"/>
  <c r="B300" i="12"/>
  <c r="A301" i="12"/>
  <c r="B301" i="12"/>
  <c r="A302" i="12"/>
  <c r="B302" i="12"/>
  <c r="A303" i="12"/>
  <c r="B303" i="12"/>
  <c r="A304" i="12"/>
  <c r="B304" i="12"/>
  <c r="A305" i="12"/>
  <c r="B305" i="12"/>
  <c r="A306" i="12"/>
  <c r="B306" i="12"/>
  <c r="A307" i="12"/>
  <c r="B307" i="12"/>
  <c r="A308" i="12"/>
  <c r="B308" i="12"/>
  <c r="A309" i="12"/>
  <c r="B309" i="12"/>
  <c r="A310" i="12"/>
  <c r="B310" i="12"/>
  <c r="A311" i="12"/>
  <c r="B311" i="12"/>
  <c r="A312" i="12"/>
  <c r="B312" i="12"/>
  <c r="A313" i="12"/>
  <c r="B313" i="12"/>
  <c r="A314" i="12"/>
  <c r="B314" i="12"/>
  <c r="A315" i="12"/>
  <c r="B315" i="12"/>
  <c r="A316" i="12"/>
  <c r="B316" i="12"/>
  <c r="A317" i="12"/>
  <c r="B317" i="12"/>
  <c r="A318" i="12"/>
  <c r="B318" i="12"/>
  <c r="A319" i="12"/>
  <c r="B319" i="12"/>
  <c r="A320" i="12"/>
  <c r="B320" i="12"/>
  <c r="A321" i="12"/>
  <c r="B321" i="12"/>
  <c r="A322" i="12"/>
  <c r="B322" i="12"/>
  <c r="A323" i="12"/>
  <c r="B323" i="12"/>
  <c r="A324" i="12"/>
  <c r="B324" i="12"/>
  <c r="A325" i="12"/>
  <c r="B325" i="12"/>
  <c r="A326" i="12"/>
  <c r="B326" i="12"/>
  <c r="A327" i="12"/>
  <c r="B327" i="12"/>
  <c r="A328" i="12"/>
  <c r="B328" i="12"/>
  <c r="A329" i="12"/>
  <c r="B329" i="12"/>
  <c r="A330" i="12"/>
  <c r="B330" i="12"/>
  <c r="A331" i="12"/>
  <c r="B331" i="12"/>
  <c r="A332" i="12"/>
  <c r="B332" i="12"/>
  <c r="A333" i="12"/>
  <c r="B333" i="12"/>
  <c r="A334" i="12"/>
  <c r="B334" i="12"/>
  <c r="A335" i="12"/>
  <c r="B335" i="12"/>
  <c r="A336" i="12"/>
  <c r="B336" i="12"/>
  <c r="A337" i="12"/>
  <c r="B337" i="12"/>
  <c r="A338" i="12"/>
  <c r="B338" i="12"/>
  <c r="A339" i="12"/>
  <c r="B339" i="12"/>
  <c r="A340" i="12"/>
  <c r="B340" i="12"/>
  <c r="A341" i="12"/>
  <c r="B341" i="12"/>
  <c r="A342" i="12"/>
  <c r="B342" i="12"/>
  <c r="A343" i="12"/>
  <c r="B343" i="12"/>
  <c r="A344" i="12"/>
  <c r="B344" i="12"/>
  <c r="A345" i="12"/>
  <c r="B345" i="12"/>
  <c r="A346" i="12"/>
  <c r="B346" i="12"/>
  <c r="A347" i="12"/>
  <c r="B347" i="12"/>
  <c r="A348" i="12"/>
  <c r="B348" i="12"/>
  <c r="A349" i="12"/>
  <c r="B349" i="12"/>
  <c r="A350" i="12"/>
  <c r="B350" i="12"/>
  <c r="A351" i="12"/>
  <c r="B351" i="12"/>
  <c r="A352" i="12"/>
  <c r="B352" i="12"/>
  <c r="A353" i="12"/>
  <c r="B353" i="12"/>
  <c r="A354" i="12"/>
  <c r="B354" i="12"/>
  <c r="A355" i="12"/>
  <c r="B355" i="12"/>
  <c r="A356" i="12"/>
  <c r="B356" i="12"/>
  <c r="A357" i="12"/>
  <c r="B357" i="12"/>
  <c r="A358" i="12"/>
  <c r="B358" i="12"/>
  <c r="A359" i="12"/>
  <c r="B359" i="12"/>
  <c r="A360" i="12"/>
  <c r="B360" i="12"/>
  <c r="A361" i="12"/>
  <c r="B361" i="12"/>
  <c r="A362" i="12"/>
  <c r="B362" i="12"/>
  <c r="A363" i="12"/>
  <c r="B363" i="12"/>
  <c r="A364" i="12"/>
  <c r="B364" i="12"/>
  <c r="A365" i="12"/>
  <c r="B365" i="12"/>
  <c r="A366" i="12"/>
  <c r="B366" i="12"/>
  <c r="A367" i="12"/>
  <c r="B367" i="12"/>
  <c r="B4" i="12"/>
  <c r="A4" i="12"/>
  <c r="B3" i="12"/>
  <c r="A3" i="12"/>
  <c r="M6" i="11" l="1"/>
  <c r="M7" i="11"/>
  <c r="M8" i="11"/>
  <c r="O8" i="11"/>
  <c r="N8" i="11"/>
  <c r="B9" i="16" l="1"/>
  <c r="B8" i="16"/>
  <c r="B7" i="16"/>
  <c r="B6" i="16"/>
  <c r="B5" i="16"/>
  <c r="C4" i="16"/>
  <c r="V367" i="12"/>
  <c r="J367" i="12"/>
  <c r="Q367" i="12" s="1"/>
  <c r="I367" i="12"/>
  <c r="P367" i="12" s="1"/>
  <c r="W367" i="12" s="1"/>
  <c r="H367" i="12"/>
  <c r="O367" i="12" s="1"/>
  <c r="G367" i="12"/>
  <c r="N367" i="12" s="1"/>
  <c r="U367" i="12" s="1"/>
  <c r="F367" i="12"/>
  <c r="M367" i="12" s="1"/>
  <c r="T367" i="12" s="1"/>
  <c r="E367" i="12"/>
  <c r="L367" i="12" s="1"/>
  <c r="S367" i="12" s="1"/>
  <c r="D367" i="12"/>
  <c r="K367" i="12" s="1"/>
  <c r="R367" i="12" s="1"/>
  <c r="C367" i="12"/>
  <c r="W366" i="12"/>
  <c r="I366" i="12"/>
  <c r="P366" i="12" s="1"/>
  <c r="H366" i="12"/>
  <c r="O366" i="12" s="1"/>
  <c r="V366" i="12" s="1"/>
  <c r="G366" i="12"/>
  <c r="N366" i="12" s="1"/>
  <c r="U366" i="12" s="1"/>
  <c r="F366" i="12"/>
  <c r="M366" i="12" s="1"/>
  <c r="T366" i="12" s="1"/>
  <c r="E366" i="12"/>
  <c r="L366" i="12" s="1"/>
  <c r="S366" i="12" s="1"/>
  <c r="D366" i="12"/>
  <c r="K366" i="12" s="1"/>
  <c r="R366" i="12" s="1"/>
  <c r="C366" i="12"/>
  <c r="J366" i="12" s="1"/>
  <c r="Q366" i="12" s="1"/>
  <c r="Q365" i="12"/>
  <c r="J365" i="12"/>
  <c r="I365" i="12"/>
  <c r="P365" i="12" s="1"/>
  <c r="W365" i="12" s="1"/>
  <c r="H365" i="12"/>
  <c r="O365" i="12" s="1"/>
  <c r="V365" i="12" s="1"/>
  <c r="G365" i="12"/>
  <c r="N365" i="12" s="1"/>
  <c r="U365" i="12" s="1"/>
  <c r="F365" i="12"/>
  <c r="M365" i="12" s="1"/>
  <c r="T365" i="12" s="1"/>
  <c r="E365" i="12"/>
  <c r="L365" i="12" s="1"/>
  <c r="S365" i="12" s="1"/>
  <c r="D365" i="12"/>
  <c r="K365" i="12" s="1"/>
  <c r="R365" i="12" s="1"/>
  <c r="C365" i="12"/>
  <c r="P364" i="12"/>
  <c r="W364" i="12" s="1"/>
  <c r="I364" i="12"/>
  <c r="H364" i="12"/>
  <c r="O364" i="12" s="1"/>
  <c r="V364" i="12" s="1"/>
  <c r="G364" i="12"/>
  <c r="N364" i="12" s="1"/>
  <c r="U364" i="12" s="1"/>
  <c r="F364" i="12"/>
  <c r="M364" i="12" s="1"/>
  <c r="T364" i="12" s="1"/>
  <c r="E364" i="12"/>
  <c r="L364" i="12" s="1"/>
  <c r="S364" i="12" s="1"/>
  <c r="D364" i="12"/>
  <c r="K364" i="12" s="1"/>
  <c r="R364" i="12" s="1"/>
  <c r="C364" i="12"/>
  <c r="J364" i="12" s="1"/>
  <c r="Q364" i="12" s="1"/>
  <c r="J363" i="12"/>
  <c r="Q363" i="12" s="1"/>
  <c r="I363" i="12"/>
  <c r="P363" i="12" s="1"/>
  <c r="W363" i="12" s="1"/>
  <c r="H363" i="12"/>
  <c r="O363" i="12" s="1"/>
  <c r="V363" i="12" s="1"/>
  <c r="G363" i="12"/>
  <c r="N363" i="12" s="1"/>
  <c r="U363" i="12" s="1"/>
  <c r="F363" i="12"/>
  <c r="M363" i="12" s="1"/>
  <c r="T363" i="12" s="1"/>
  <c r="E363" i="12"/>
  <c r="L363" i="12" s="1"/>
  <c r="S363" i="12" s="1"/>
  <c r="D363" i="12"/>
  <c r="K363" i="12" s="1"/>
  <c r="R363" i="12" s="1"/>
  <c r="C363" i="12"/>
  <c r="W362" i="12"/>
  <c r="P362" i="12"/>
  <c r="L362" i="12"/>
  <c r="S362" i="12" s="1"/>
  <c r="I362" i="12"/>
  <c r="H362" i="12"/>
  <c r="O362" i="12" s="1"/>
  <c r="V362" i="12" s="1"/>
  <c r="G362" i="12"/>
  <c r="N362" i="12" s="1"/>
  <c r="U362" i="12" s="1"/>
  <c r="F362" i="12"/>
  <c r="M362" i="12" s="1"/>
  <c r="T362" i="12" s="1"/>
  <c r="X362" i="12" s="1"/>
  <c r="E362" i="12"/>
  <c r="D362" i="12"/>
  <c r="K362" i="12" s="1"/>
  <c r="R362" i="12" s="1"/>
  <c r="C362" i="12"/>
  <c r="J362" i="12" s="1"/>
  <c r="Q362" i="12" s="1"/>
  <c r="U361" i="12"/>
  <c r="I361" i="12"/>
  <c r="P361" i="12" s="1"/>
  <c r="W361" i="12" s="1"/>
  <c r="H361" i="12"/>
  <c r="O361" i="12" s="1"/>
  <c r="V361" i="12" s="1"/>
  <c r="G361" i="12"/>
  <c r="N361" i="12" s="1"/>
  <c r="F361" i="12"/>
  <c r="M361" i="12" s="1"/>
  <c r="T361" i="12" s="1"/>
  <c r="E361" i="12"/>
  <c r="L361" i="12" s="1"/>
  <c r="S361" i="12" s="1"/>
  <c r="D361" i="12"/>
  <c r="K361" i="12" s="1"/>
  <c r="R361" i="12" s="1"/>
  <c r="C361" i="12"/>
  <c r="J361" i="12" s="1"/>
  <c r="Q361" i="12" s="1"/>
  <c r="P360" i="12"/>
  <c r="W360" i="12" s="1"/>
  <c r="I360" i="12"/>
  <c r="H360" i="12"/>
  <c r="O360" i="12" s="1"/>
  <c r="V360" i="12" s="1"/>
  <c r="G360" i="12"/>
  <c r="N360" i="12" s="1"/>
  <c r="U360" i="12" s="1"/>
  <c r="F360" i="12"/>
  <c r="M360" i="12" s="1"/>
  <c r="T360" i="12" s="1"/>
  <c r="E360" i="12"/>
  <c r="L360" i="12" s="1"/>
  <c r="S360" i="12" s="1"/>
  <c r="D360" i="12"/>
  <c r="K360" i="12" s="1"/>
  <c r="R360" i="12" s="1"/>
  <c r="C360" i="12"/>
  <c r="J360" i="12" s="1"/>
  <c r="Q360" i="12" s="1"/>
  <c r="N359" i="12"/>
  <c r="U359" i="12" s="1"/>
  <c r="J359" i="12"/>
  <c r="Q359" i="12" s="1"/>
  <c r="I359" i="12"/>
  <c r="P359" i="12" s="1"/>
  <c r="W359" i="12" s="1"/>
  <c r="H359" i="12"/>
  <c r="O359" i="12" s="1"/>
  <c r="V359" i="12" s="1"/>
  <c r="G359" i="12"/>
  <c r="F359" i="12"/>
  <c r="M359" i="12" s="1"/>
  <c r="T359" i="12" s="1"/>
  <c r="E359" i="12"/>
  <c r="L359" i="12" s="1"/>
  <c r="S359" i="12" s="1"/>
  <c r="D359" i="12"/>
  <c r="K359" i="12" s="1"/>
  <c r="R359" i="12" s="1"/>
  <c r="C359" i="12"/>
  <c r="P358" i="12"/>
  <c r="W358" i="12" s="1"/>
  <c r="I358" i="12"/>
  <c r="H358" i="12"/>
  <c r="O358" i="12" s="1"/>
  <c r="V358" i="12" s="1"/>
  <c r="G358" i="12"/>
  <c r="N358" i="12" s="1"/>
  <c r="U358" i="12" s="1"/>
  <c r="F358" i="12"/>
  <c r="M358" i="12" s="1"/>
  <c r="T358" i="12" s="1"/>
  <c r="E358" i="12"/>
  <c r="L358" i="12" s="1"/>
  <c r="S358" i="12" s="1"/>
  <c r="D358" i="12"/>
  <c r="K358" i="12" s="1"/>
  <c r="R358" i="12" s="1"/>
  <c r="C358" i="12"/>
  <c r="J358" i="12" s="1"/>
  <c r="Q358" i="12" s="1"/>
  <c r="J357" i="12"/>
  <c r="Q357" i="12" s="1"/>
  <c r="I357" i="12"/>
  <c r="P357" i="12" s="1"/>
  <c r="W357" i="12" s="1"/>
  <c r="H357" i="12"/>
  <c r="O357" i="12" s="1"/>
  <c r="V357" i="12" s="1"/>
  <c r="G357" i="12"/>
  <c r="N357" i="12" s="1"/>
  <c r="U357" i="12" s="1"/>
  <c r="F357" i="12"/>
  <c r="M357" i="12" s="1"/>
  <c r="T357" i="12" s="1"/>
  <c r="E357" i="12"/>
  <c r="L357" i="12" s="1"/>
  <c r="S357" i="12" s="1"/>
  <c r="D357" i="12"/>
  <c r="K357" i="12" s="1"/>
  <c r="R357" i="12" s="1"/>
  <c r="C357" i="12"/>
  <c r="W356" i="12"/>
  <c r="L356" i="12"/>
  <c r="S356" i="12" s="1"/>
  <c r="I356" i="12"/>
  <c r="P356" i="12" s="1"/>
  <c r="H356" i="12"/>
  <c r="O356" i="12" s="1"/>
  <c r="V356" i="12" s="1"/>
  <c r="G356" i="12"/>
  <c r="N356" i="12" s="1"/>
  <c r="U356" i="12" s="1"/>
  <c r="F356" i="12"/>
  <c r="M356" i="12" s="1"/>
  <c r="T356" i="12" s="1"/>
  <c r="E356" i="12"/>
  <c r="D356" i="12"/>
  <c r="K356" i="12" s="1"/>
  <c r="R356" i="12" s="1"/>
  <c r="C356" i="12"/>
  <c r="J356" i="12" s="1"/>
  <c r="Q356" i="12" s="1"/>
  <c r="J355" i="12"/>
  <c r="Q355" i="12" s="1"/>
  <c r="I355" i="12"/>
  <c r="P355" i="12" s="1"/>
  <c r="W355" i="12" s="1"/>
  <c r="H355" i="12"/>
  <c r="O355" i="12" s="1"/>
  <c r="V355" i="12" s="1"/>
  <c r="G355" i="12"/>
  <c r="N355" i="12" s="1"/>
  <c r="U355" i="12" s="1"/>
  <c r="F355" i="12"/>
  <c r="M355" i="12" s="1"/>
  <c r="T355" i="12" s="1"/>
  <c r="E355" i="12"/>
  <c r="L355" i="12" s="1"/>
  <c r="S355" i="12" s="1"/>
  <c r="D355" i="12"/>
  <c r="K355" i="12" s="1"/>
  <c r="R355" i="12" s="1"/>
  <c r="C355" i="12"/>
  <c r="S354" i="12"/>
  <c r="P354" i="12"/>
  <c r="W354" i="12" s="1"/>
  <c r="L354" i="12"/>
  <c r="I354" i="12"/>
  <c r="H354" i="12"/>
  <c r="O354" i="12" s="1"/>
  <c r="V354" i="12" s="1"/>
  <c r="G354" i="12"/>
  <c r="N354" i="12" s="1"/>
  <c r="U354" i="12" s="1"/>
  <c r="F354" i="12"/>
  <c r="M354" i="12" s="1"/>
  <c r="T354" i="12" s="1"/>
  <c r="E354" i="12"/>
  <c r="D354" i="12"/>
  <c r="K354" i="12" s="1"/>
  <c r="R354" i="12" s="1"/>
  <c r="X354" i="12" s="1"/>
  <c r="C354" i="12"/>
  <c r="J354" i="12" s="1"/>
  <c r="Q354" i="12" s="1"/>
  <c r="I353" i="12"/>
  <c r="P353" i="12" s="1"/>
  <c r="W353" i="12" s="1"/>
  <c r="H353" i="12"/>
  <c r="O353" i="12" s="1"/>
  <c r="V353" i="12" s="1"/>
  <c r="G353" i="12"/>
  <c r="N353" i="12" s="1"/>
  <c r="U353" i="12" s="1"/>
  <c r="F353" i="12"/>
  <c r="M353" i="12" s="1"/>
  <c r="T353" i="12" s="1"/>
  <c r="E353" i="12"/>
  <c r="L353" i="12" s="1"/>
  <c r="S353" i="12" s="1"/>
  <c r="D353" i="12"/>
  <c r="K353" i="12" s="1"/>
  <c r="R353" i="12" s="1"/>
  <c r="C353" i="12"/>
  <c r="J353" i="12" s="1"/>
  <c r="Q353" i="12" s="1"/>
  <c r="K352" i="12"/>
  <c r="R352" i="12" s="1"/>
  <c r="I352" i="12"/>
  <c r="P352" i="12" s="1"/>
  <c r="W352" i="12" s="1"/>
  <c r="H352" i="12"/>
  <c r="O352" i="12" s="1"/>
  <c r="V352" i="12" s="1"/>
  <c r="G352" i="12"/>
  <c r="N352" i="12" s="1"/>
  <c r="U352" i="12" s="1"/>
  <c r="F352" i="12"/>
  <c r="M352" i="12" s="1"/>
  <c r="T352" i="12" s="1"/>
  <c r="E352" i="12"/>
  <c r="L352" i="12" s="1"/>
  <c r="S352" i="12" s="1"/>
  <c r="D352" i="12"/>
  <c r="C352" i="12"/>
  <c r="J352" i="12" s="1"/>
  <c r="Q352" i="12" s="1"/>
  <c r="V351" i="12"/>
  <c r="M351" i="12"/>
  <c r="T351" i="12" s="1"/>
  <c r="I351" i="12"/>
  <c r="P351" i="12" s="1"/>
  <c r="W351" i="12" s="1"/>
  <c r="H351" i="12"/>
  <c r="O351" i="12" s="1"/>
  <c r="G351" i="12"/>
  <c r="N351" i="12" s="1"/>
  <c r="U351" i="12" s="1"/>
  <c r="F351" i="12"/>
  <c r="E351" i="12"/>
  <c r="L351" i="12" s="1"/>
  <c r="S351" i="12" s="1"/>
  <c r="D351" i="12"/>
  <c r="K351" i="12" s="1"/>
  <c r="R351" i="12" s="1"/>
  <c r="C351" i="12"/>
  <c r="J351" i="12" s="1"/>
  <c r="Q351" i="12" s="1"/>
  <c r="T350" i="12"/>
  <c r="L350" i="12"/>
  <c r="S350" i="12" s="1"/>
  <c r="I350" i="12"/>
  <c r="P350" i="12" s="1"/>
  <c r="W350" i="12" s="1"/>
  <c r="H350" i="12"/>
  <c r="O350" i="12" s="1"/>
  <c r="V350" i="12" s="1"/>
  <c r="G350" i="12"/>
  <c r="N350" i="12" s="1"/>
  <c r="U350" i="12" s="1"/>
  <c r="F350" i="12"/>
  <c r="M350" i="12" s="1"/>
  <c r="E350" i="12"/>
  <c r="D350" i="12"/>
  <c r="K350" i="12" s="1"/>
  <c r="R350" i="12" s="1"/>
  <c r="C350" i="12"/>
  <c r="J350" i="12" s="1"/>
  <c r="Q350" i="12" s="1"/>
  <c r="J349" i="12"/>
  <c r="Q349" i="12" s="1"/>
  <c r="I349" i="12"/>
  <c r="P349" i="12" s="1"/>
  <c r="W349" i="12" s="1"/>
  <c r="H349" i="12"/>
  <c r="O349" i="12" s="1"/>
  <c r="V349" i="12" s="1"/>
  <c r="G349" i="12"/>
  <c r="N349" i="12" s="1"/>
  <c r="U349" i="12" s="1"/>
  <c r="F349" i="12"/>
  <c r="M349" i="12" s="1"/>
  <c r="T349" i="12" s="1"/>
  <c r="E349" i="12"/>
  <c r="L349" i="12" s="1"/>
  <c r="S349" i="12" s="1"/>
  <c r="D349" i="12"/>
  <c r="K349" i="12" s="1"/>
  <c r="R349" i="12" s="1"/>
  <c r="C349" i="12"/>
  <c r="T348" i="12"/>
  <c r="N348" i="12"/>
  <c r="U348" i="12" s="1"/>
  <c r="K348" i="12"/>
  <c r="R348" i="12" s="1"/>
  <c r="I348" i="12"/>
  <c r="P348" i="12" s="1"/>
  <c r="W348" i="12" s="1"/>
  <c r="H348" i="12"/>
  <c r="O348" i="12" s="1"/>
  <c r="V348" i="12" s="1"/>
  <c r="G348" i="12"/>
  <c r="F348" i="12"/>
  <c r="M348" i="12" s="1"/>
  <c r="E348" i="12"/>
  <c r="L348" i="12" s="1"/>
  <c r="S348" i="12" s="1"/>
  <c r="D348" i="12"/>
  <c r="C348" i="12"/>
  <c r="J348" i="12" s="1"/>
  <c r="Q348" i="12" s="1"/>
  <c r="N347" i="12"/>
  <c r="U347" i="12" s="1"/>
  <c r="J347" i="12"/>
  <c r="Q347" i="12" s="1"/>
  <c r="I347" i="12"/>
  <c r="P347" i="12" s="1"/>
  <c r="W347" i="12" s="1"/>
  <c r="H347" i="12"/>
  <c r="O347" i="12" s="1"/>
  <c r="V347" i="12" s="1"/>
  <c r="G347" i="12"/>
  <c r="F347" i="12"/>
  <c r="M347" i="12" s="1"/>
  <c r="T347" i="12" s="1"/>
  <c r="E347" i="12"/>
  <c r="L347" i="12" s="1"/>
  <c r="S347" i="12" s="1"/>
  <c r="D347" i="12"/>
  <c r="K347" i="12" s="1"/>
  <c r="R347" i="12" s="1"/>
  <c r="C347" i="12"/>
  <c r="V346" i="12"/>
  <c r="N346" i="12"/>
  <c r="U346" i="12" s="1"/>
  <c r="M346" i="12"/>
  <c r="T346" i="12" s="1"/>
  <c r="K346" i="12"/>
  <c r="R346" i="12" s="1"/>
  <c r="I346" i="12"/>
  <c r="P346" i="12" s="1"/>
  <c r="W346" i="12" s="1"/>
  <c r="H346" i="12"/>
  <c r="O346" i="12" s="1"/>
  <c r="G346" i="12"/>
  <c r="F346" i="12"/>
  <c r="E346" i="12"/>
  <c r="L346" i="12" s="1"/>
  <c r="S346" i="12" s="1"/>
  <c r="D346" i="12"/>
  <c r="C346" i="12"/>
  <c r="J346" i="12" s="1"/>
  <c r="Q346" i="12" s="1"/>
  <c r="P345" i="12"/>
  <c r="W345" i="12" s="1"/>
  <c r="L345" i="12"/>
  <c r="S345" i="12" s="1"/>
  <c r="I345" i="12"/>
  <c r="H345" i="12"/>
  <c r="O345" i="12" s="1"/>
  <c r="V345" i="12" s="1"/>
  <c r="G345" i="12"/>
  <c r="N345" i="12" s="1"/>
  <c r="U345" i="12" s="1"/>
  <c r="F345" i="12"/>
  <c r="M345" i="12" s="1"/>
  <c r="T345" i="12" s="1"/>
  <c r="E345" i="12"/>
  <c r="D345" i="12"/>
  <c r="K345" i="12" s="1"/>
  <c r="R345" i="12" s="1"/>
  <c r="C345" i="12"/>
  <c r="J345" i="12" s="1"/>
  <c r="Q345" i="12" s="1"/>
  <c r="V344" i="12"/>
  <c r="N344" i="12"/>
  <c r="U344" i="12" s="1"/>
  <c r="M344" i="12"/>
  <c r="T344" i="12" s="1"/>
  <c r="K344" i="12"/>
  <c r="R344" i="12" s="1"/>
  <c r="I344" i="12"/>
  <c r="P344" i="12" s="1"/>
  <c r="W344" i="12" s="1"/>
  <c r="H344" i="12"/>
  <c r="O344" i="12" s="1"/>
  <c r="G344" i="12"/>
  <c r="F344" i="12"/>
  <c r="E344" i="12"/>
  <c r="L344" i="12" s="1"/>
  <c r="S344" i="12" s="1"/>
  <c r="D344" i="12"/>
  <c r="C344" i="12"/>
  <c r="J344" i="12" s="1"/>
  <c r="Q344" i="12" s="1"/>
  <c r="T343" i="12"/>
  <c r="P343" i="12"/>
  <c r="W343" i="12" s="1"/>
  <c r="L343" i="12"/>
  <c r="S343" i="12" s="1"/>
  <c r="I343" i="12"/>
  <c r="H343" i="12"/>
  <c r="O343" i="12" s="1"/>
  <c r="V343" i="12" s="1"/>
  <c r="G343" i="12"/>
  <c r="N343" i="12" s="1"/>
  <c r="U343" i="12" s="1"/>
  <c r="F343" i="12"/>
  <c r="M343" i="12" s="1"/>
  <c r="E343" i="12"/>
  <c r="D343" i="12"/>
  <c r="K343" i="12" s="1"/>
  <c r="R343" i="12" s="1"/>
  <c r="C343" i="12"/>
  <c r="J343" i="12" s="1"/>
  <c r="Q343" i="12" s="1"/>
  <c r="V342" i="12"/>
  <c r="N342" i="12"/>
  <c r="U342" i="12" s="1"/>
  <c r="M342" i="12"/>
  <c r="T342" i="12" s="1"/>
  <c r="K342" i="12"/>
  <c r="R342" i="12" s="1"/>
  <c r="I342" i="12"/>
  <c r="P342" i="12" s="1"/>
  <c r="W342" i="12" s="1"/>
  <c r="H342" i="12"/>
  <c r="O342" i="12" s="1"/>
  <c r="G342" i="12"/>
  <c r="F342" i="12"/>
  <c r="E342" i="12"/>
  <c r="L342" i="12" s="1"/>
  <c r="S342" i="12" s="1"/>
  <c r="D342" i="12"/>
  <c r="C342" i="12"/>
  <c r="J342" i="12" s="1"/>
  <c r="Q342" i="12" s="1"/>
  <c r="X342" i="12" s="1"/>
  <c r="T341" i="12"/>
  <c r="P341" i="12"/>
  <c r="W341" i="12" s="1"/>
  <c r="L341" i="12"/>
  <c r="S341" i="12" s="1"/>
  <c r="I341" i="12"/>
  <c r="H341" i="12"/>
  <c r="O341" i="12" s="1"/>
  <c r="V341" i="12" s="1"/>
  <c r="G341" i="12"/>
  <c r="N341" i="12" s="1"/>
  <c r="U341" i="12" s="1"/>
  <c r="F341" i="12"/>
  <c r="M341" i="12" s="1"/>
  <c r="E341" i="12"/>
  <c r="D341" i="12"/>
  <c r="K341" i="12" s="1"/>
  <c r="R341" i="12" s="1"/>
  <c r="C341" i="12"/>
  <c r="J341" i="12" s="1"/>
  <c r="Q341" i="12" s="1"/>
  <c r="Q340" i="12"/>
  <c r="N340" i="12"/>
  <c r="U340" i="12" s="1"/>
  <c r="I340" i="12"/>
  <c r="P340" i="12" s="1"/>
  <c r="W340" i="12" s="1"/>
  <c r="H340" i="12"/>
  <c r="O340" i="12" s="1"/>
  <c r="V340" i="12" s="1"/>
  <c r="G340" i="12"/>
  <c r="F340" i="12"/>
  <c r="M340" i="12" s="1"/>
  <c r="T340" i="12" s="1"/>
  <c r="E340" i="12"/>
  <c r="L340" i="12" s="1"/>
  <c r="S340" i="12" s="1"/>
  <c r="D340" i="12"/>
  <c r="K340" i="12" s="1"/>
  <c r="R340" i="12" s="1"/>
  <c r="C340" i="12"/>
  <c r="J340" i="12" s="1"/>
  <c r="U339" i="12"/>
  <c r="I339" i="12"/>
  <c r="P339" i="12" s="1"/>
  <c r="W339" i="12" s="1"/>
  <c r="H339" i="12"/>
  <c r="O339" i="12" s="1"/>
  <c r="V339" i="12" s="1"/>
  <c r="G339" i="12"/>
  <c r="N339" i="12" s="1"/>
  <c r="F339" i="12"/>
  <c r="M339" i="12" s="1"/>
  <c r="T339" i="12" s="1"/>
  <c r="E339" i="12"/>
  <c r="L339" i="12" s="1"/>
  <c r="S339" i="12" s="1"/>
  <c r="D339" i="12"/>
  <c r="K339" i="12" s="1"/>
  <c r="R339" i="12" s="1"/>
  <c r="C339" i="12"/>
  <c r="J339" i="12" s="1"/>
  <c r="Q339" i="12" s="1"/>
  <c r="Q338" i="12"/>
  <c r="M338" i="12"/>
  <c r="T338" i="12" s="1"/>
  <c r="K338" i="12"/>
  <c r="R338" i="12" s="1"/>
  <c r="I338" i="12"/>
  <c r="P338" i="12" s="1"/>
  <c r="W338" i="12" s="1"/>
  <c r="H338" i="12"/>
  <c r="O338" i="12" s="1"/>
  <c r="V338" i="12" s="1"/>
  <c r="G338" i="12"/>
  <c r="N338" i="12" s="1"/>
  <c r="U338" i="12" s="1"/>
  <c r="F338" i="12"/>
  <c r="E338" i="12"/>
  <c r="L338" i="12" s="1"/>
  <c r="S338" i="12" s="1"/>
  <c r="D338" i="12"/>
  <c r="C338" i="12"/>
  <c r="J338" i="12" s="1"/>
  <c r="T337" i="12"/>
  <c r="M337" i="12"/>
  <c r="K337" i="12"/>
  <c r="R337" i="12" s="1"/>
  <c r="I337" i="12"/>
  <c r="P337" i="12" s="1"/>
  <c r="W337" i="12" s="1"/>
  <c r="H337" i="12"/>
  <c r="O337" i="12" s="1"/>
  <c r="V337" i="12" s="1"/>
  <c r="G337" i="12"/>
  <c r="N337" i="12" s="1"/>
  <c r="U337" i="12" s="1"/>
  <c r="F337" i="12"/>
  <c r="E337" i="12"/>
  <c r="L337" i="12" s="1"/>
  <c r="S337" i="12" s="1"/>
  <c r="D337" i="12"/>
  <c r="C337" i="12"/>
  <c r="J337" i="12" s="1"/>
  <c r="Q337" i="12" s="1"/>
  <c r="M336" i="12"/>
  <c r="T336" i="12" s="1"/>
  <c r="K336" i="12"/>
  <c r="R336" i="12" s="1"/>
  <c r="I336" i="12"/>
  <c r="P336" i="12" s="1"/>
  <c r="W336" i="12" s="1"/>
  <c r="H336" i="12"/>
  <c r="O336" i="12" s="1"/>
  <c r="V336" i="12" s="1"/>
  <c r="G336" i="12"/>
  <c r="N336" i="12" s="1"/>
  <c r="U336" i="12" s="1"/>
  <c r="F336" i="12"/>
  <c r="E336" i="12"/>
  <c r="L336" i="12" s="1"/>
  <c r="S336" i="12" s="1"/>
  <c r="D336" i="12"/>
  <c r="C336" i="12"/>
  <c r="J336" i="12" s="1"/>
  <c r="Q336" i="12" s="1"/>
  <c r="T335" i="12"/>
  <c r="M335" i="12"/>
  <c r="K335" i="12"/>
  <c r="R335" i="12" s="1"/>
  <c r="I335" i="12"/>
  <c r="P335" i="12" s="1"/>
  <c r="W335" i="12" s="1"/>
  <c r="H335" i="12"/>
  <c r="O335" i="12" s="1"/>
  <c r="V335" i="12" s="1"/>
  <c r="G335" i="12"/>
  <c r="N335" i="12" s="1"/>
  <c r="U335" i="12" s="1"/>
  <c r="F335" i="12"/>
  <c r="E335" i="12"/>
  <c r="L335" i="12" s="1"/>
  <c r="S335" i="12" s="1"/>
  <c r="D335" i="12"/>
  <c r="C335" i="12"/>
  <c r="J335" i="12" s="1"/>
  <c r="Q335" i="12" s="1"/>
  <c r="M334" i="12"/>
  <c r="T334" i="12" s="1"/>
  <c r="K334" i="12"/>
  <c r="R334" i="12" s="1"/>
  <c r="I334" i="12"/>
  <c r="P334" i="12" s="1"/>
  <c r="W334" i="12" s="1"/>
  <c r="H334" i="12"/>
  <c r="O334" i="12" s="1"/>
  <c r="V334" i="12" s="1"/>
  <c r="G334" i="12"/>
  <c r="N334" i="12" s="1"/>
  <c r="U334" i="12" s="1"/>
  <c r="F334" i="12"/>
  <c r="E334" i="12"/>
  <c r="L334" i="12" s="1"/>
  <c r="S334" i="12" s="1"/>
  <c r="D334" i="12"/>
  <c r="C334" i="12"/>
  <c r="J334" i="12" s="1"/>
  <c r="Q334" i="12" s="1"/>
  <c r="T333" i="12"/>
  <c r="M333" i="12"/>
  <c r="K333" i="12"/>
  <c r="R333" i="12" s="1"/>
  <c r="I333" i="12"/>
  <c r="P333" i="12" s="1"/>
  <c r="W333" i="12" s="1"/>
  <c r="H333" i="12"/>
  <c r="O333" i="12" s="1"/>
  <c r="V333" i="12" s="1"/>
  <c r="G333" i="12"/>
  <c r="N333" i="12" s="1"/>
  <c r="U333" i="12" s="1"/>
  <c r="F333" i="12"/>
  <c r="E333" i="12"/>
  <c r="L333" i="12" s="1"/>
  <c r="S333" i="12" s="1"/>
  <c r="D333" i="12"/>
  <c r="C333" i="12"/>
  <c r="J333" i="12" s="1"/>
  <c r="Q333" i="12" s="1"/>
  <c r="W332" i="12"/>
  <c r="K332" i="12"/>
  <c r="R332" i="12" s="1"/>
  <c r="I332" i="12"/>
  <c r="P332" i="12" s="1"/>
  <c r="H332" i="12"/>
  <c r="O332" i="12" s="1"/>
  <c r="V332" i="12" s="1"/>
  <c r="G332" i="12"/>
  <c r="N332" i="12" s="1"/>
  <c r="U332" i="12" s="1"/>
  <c r="F332" i="12"/>
  <c r="M332" i="12" s="1"/>
  <c r="T332" i="12" s="1"/>
  <c r="E332" i="12"/>
  <c r="L332" i="12" s="1"/>
  <c r="S332" i="12" s="1"/>
  <c r="D332" i="12"/>
  <c r="C332" i="12"/>
  <c r="J332" i="12" s="1"/>
  <c r="Q332" i="12" s="1"/>
  <c r="U331" i="12"/>
  <c r="K331" i="12"/>
  <c r="R331" i="12" s="1"/>
  <c r="I331" i="12"/>
  <c r="P331" i="12" s="1"/>
  <c r="W331" i="12" s="1"/>
  <c r="H331" i="12"/>
  <c r="O331" i="12" s="1"/>
  <c r="V331" i="12" s="1"/>
  <c r="G331" i="12"/>
  <c r="N331" i="12" s="1"/>
  <c r="F331" i="12"/>
  <c r="M331" i="12" s="1"/>
  <c r="T331" i="12" s="1"/>
  <c r="E331" i="12"/>
  <c r="L331" i="12" s="1"/>
  <c r="S331" i="12" s="1"/>
  <c r="D331" i="12"/>
  <c r="C331" i="12"/>
  <c r="J331" i="12" s="1"/>
  <c r="Q331" i="12" s="1"/>
  <c r="W330" i="12"/>
  <c r="M330" i="12"/>
  <c r="T330" i="12" s="1"/>
  <c r="I330" i="12"/>
  <c r="P330" i="12" s="1"/>
  <c r="H330" i="12"/>
  <c r="O330" i="12" s="1"/>
  <c r="V330" i="12" s="1"/>
  <c r="G330" i="12"/>
  <c r="N330" i="12" s="1"/>
  <c r="U330" i="12" s="1"/>
  <c r="F330" i="12"/>
  <c r="E330" i="12"/>
  <c r="L330" i="12" s="1"/>
  <c r="S330" i="12" s="1"/>
  <c r="D330" i="12"/>
  <c r="K330" i="12" s="1"/>
  <c r="R330" i="12" s="1"/>
  <c r="C330" i="12"/>
  <c r="J330" i="12" s="1"/>
  <c r="Q330" i="12" s="1"/>
  <c r="M329" i="12"/>
  <c r="T329" i="12" s="1"/>
  <c r="I329" i="12"/>
  <c r="P329" i="12" s="1"/>
  <c r="W329" i="12" s="1"/>
  <c r="H329" i="12"/>
  <c r="O329" i="12" s="1"/>
  <c r="V329" i="12" s="1"/>
  <c r="G329" i="12"/>
  <c r="N329" i="12" s="1"/>
  <c r="U329" i="12" s="1"/>
  <c r="F329" i="12"/>
  <c r="E329" i="12"/>
  <c r="L329" i="12" s="1"/>
  <c r="S329" i="12" s="1"/>
  <c r="D329" i="12"/>
  <c r="K329" i="12" s="1"/>
  <c r="R329" i="12" s="1"/>
  <c r="C329" i="12"/>
  <c r="J329" i="12" s="1"/>
  <c r="Q329" i="12" s="1"/>
  <c r="M328" i="12"/>
  <c r="T328" i="12" s="1"/>
  <c r="I328" i="12"/>
  <c r="P328" i="12" s="1"/>
  <c r="W328" i="12" s="1"/>
  <c r="H328" i="12"/>
  <c r="O328" i="12" s="1"/>
  <c r="V328" i="12" s="1"/>
  <c r="G328" i="12"/>
  <c r="N328" i="12" s="1"/>
  <c r="U328" i="12" s="1"/>
  <c r="F328" i="12"/>
  <c r="E328" i="12"/>
  <c r="L328" i="12" s="1"/>
  <c r="S328" i="12" s="1"/>
  <c r="D328" i="12"/>
  <c r="K328" i="12" s="1"/>
  <c r="R328" i="12" s="1"/>
  <c r="C328" i="12"/>
  <c r="J328" i="12" s="1"/>
  <c r="Q328" i="12" s="1"/>
  <c r="M327" i="12"/>
  <c r="T327" i="12" s="1"/>
  <c r="I327" i="12"/>
  <c r="P327" i="12" s="1"/>
  <c r="W327" i="12" s="1"/>
  <c r="H327" i="12"/>
  <c r="O327" i="12" s="1"/>
  <c r="V327" i="12" s="1"/>
  <c r="G327" i="12"/>
  <c r="N327" i="12" s="1"/>
  <c r="U327" i="12" s="1"/>
  <c r="F327" i="12"/>
  <c r="E327" i="12"/>
  <c r="L327" i="12" s="1"/>
  <c r="S327" i="12" s="1"/>
  <c r="D327" i="12"/>
  <c r="K327" i="12" s="1"/>
  <c r="R327" i="12" s="1"/>
  <c r="C327" i="12"/>
  <c r="J327" i="12" s="1"/>
  <c r="Q327" i="12" s="1"/>
  <c r="M326" i="12"/>
  <c r="T326" i="12" s="1"/>
  <c r="I326" i="12"/>
  <c r="P326" i="12" s="1"/>
  <c r="W326" i="12" s="1"/>
  <c r="H326" i="12"/>
  <c r="O326" i="12" s="1"/>
  <c r="V326" i="12" s="1"/>
  <c r="G326" i="12"/>
  <c r="N326" i="12" s="1"/>
  <c r="U326" i="12" s="1"/>
  <c r="F326" i="12"/>
  <c r="E326" i="12"/>
  <c r="L326" i="12" s="1"/>
  <c r="S326" i="12" s="1"/>
  <c r="D326" i="12"/>
  <c r="K326" i="12" s="1"/>
  <c r="R326" i="12" s="1"/>
  <c r="C326" i="12"/>
  <c r="J326" i="12" s="1"/>
  <c r="Q326" i="12" s="1"/>
  <c r="M325" i="12"/>
  <c r="T325" i="12" s="1"/>
  <c r="I325" i="12"/>
  <c r="P325" i="12" s="1"/>
  <c r="W325" i="12" s="1"/>
  <c r="H325" i="12"/>
  <c r="O325" i="12" s="1"/>
  <c r="V325" i="12" s="1"/>
  <c r="G325" i="12"/>
  <c r="N325" i="12" s="1"/>
  <c r="U325" i="12" s="1"/>
  <c r="F325" i="12"/>
  <c r="E325" i="12"/>
  <c r="L325" i="12" s="1"/>
  <c r="S325" i="12" s="1"/>
  <c r="D325" i="12"/>
  <c r="K325" i="12" s="1"/>
  <c r="R325" i="12" s="1"/>
  <c r="C325" i="12"/>
  <c r="J325" i="12" s="1"/>
  <c r="Q325" i="12" s="1"/>
  <c r="M324" i="12"/>
  <c r="T324" i="12" s="1"/>
  <c r="I324" i="12"/>
  <c r="P324" i="12" s="1"/>
  <c r="W324" i="12" s="1"/>
  <c r="H324" i="12"/>
  <c r="O324" i="12" s="1"/>
  <c r="V324" i="12" s="1"/>
  <c r="G324" i="12"/>
  <c r="N324" i="12" s="1"/>
  <c r="U324" i="12" s="1"/>
  <c r="F324" i="12"/>
  <c r="E324" i="12"/>
  <c r="L324" i="12" s="1"/>
  <c r="S324" i="12" s="1"/>
  <c r="D324" i="12"/>
  <c r="K324" i="12" s="1"/>
  <c r="R324" i="12" s="1"/>
  <c r="C324" i="12"/>
  <c r="J324" i="12" s="1"/>
  <c r="Q324" i="12" s="1"/>
  <c r="M323" i="12"/>
  <c r="T323" i="12" s="1"/>
  <c r="I323" i="12"/>
  <c r="P323" i="12" s="1"/>
  <c r="W323" i="12" s="1"/>
  <c r="H323" i="12"/>
  <c r="O323" i="12" s="1"/>
  <c r="V323" i="12" s="1"/>
  <c r="G323" i="12"/>
  <c r="N323" i="12" s="1"/>
  <c r="U323" i="12" s="1"/>
  <c r="F323" i="12"/>
  <c r="E323" i="12"/>
  <c r="L323" i="12" s="1"/>
  <c r="S323" i="12" s="1"/>
  <c r="D323" i="12"/>
  <c r="K323" i="12" s="1"/>
  <c r="R323" i="12" s="1"/>
  <c r="C323" i="12"/>
  <c r="J323" i="12" s="1"/>
  <c r="Q323" i="12" s="1"/>
  <c r="Q322" i="12"/>
  <c r="I322" i="12"/>
  <c r="P322" i="12" s="1"/>
  <c r="W322" i="12" s="1"/>
  <c r="H322" i="12"/>
  <c r="O322" i="12" s="1"/>
  <c r="V322" i="12" s="1"/>
  <c r="G322" i="12"/>
  <c r="N322" i="12" s="1"/>
  <c r="U322" i="12" s="1"/>
  <c r="F322" i="12"/>
  <c r="M322" i="12" s="1"/>
  <c r="T322" i="12" s="1"/>
  <c r="E322" i="12"/>
  <c r="L322" i="12" s="1"/>
  <c r="S322" i="12" s="1"/>
  <c r="D322" i="12"/>
  <c r="K322" i="12" s="1"/>
  <c r="R322" i="12" s="1"/>
  <c r="C322" i="12"/>
  <c r="J322" i="12" s="1"/>
  <c r="U321" i="12"/>
  <c r="O321" i="12"/>
  <c r="V321" i="12" s="1"/>
  <c r="I321" i="12"/>
  <c r="P321" i="12" s="1"/>
  <c r="W321" i="12" s="1"/>
  <c r="H321" i="12"/>
  <c r="G321" i="12"/>
  <c r="N321" i="12" s="1"/>
  <c r="F321" i="12"/>
  <c r="M321" i="12" s="1"/>
  <c r="T321" i="12" s="1"/>
  <c r="E321" i="12"/>
  <c r="L321" i="12" s="1"/>
  <c r="S321" i="12" s="1"/>
  <c r="D321" i="12"/>
  <c r="K321" i="12" s="1"/>
  <c r="R321" i="12" s="1"/>
  <c r="C321" i="12"/>
  <c r="J321" i="12" s="1"/>
  <c r="Q321" i="12" s="1"/>
  <c r="W320" i="12"/>
  <c r="O320" i="12"/>
  <c r="V320" i="12" s="1"/>
  <c r="I320" i="12"/>
  <c r="P320" i="12" s="1"/>
  <c r="H320" i="12"/>
  <c r="G320" i="12"/>
  <c r="N320" i="12" s="1"/>
  <c r="U320" i="12" s="1"/>
  <c r="F320" i="12"/>
  <c r="M320" i="12" s="1"/>
  <c r="T320" i="12" s="1"/>
  <c r="E320" i="12"/>
  <c r="L320" i="12" s="1"/>
  <c r="S320" i="12" s="1"/>
  <c r="D320" i="12"/>
  <c r="K320" i="12" s="1"/>
  <c r="R320" i="12" s="1"/>
  <c r="C320" i="12"/>
  <c r="J320" i="12" s="1"/>
  <c r="Q320" i="12" s="1"/>
  <c r="U319" i="12"/>
  <c r="I319" i="12"/>
  <c r="P319" i="12" s="1"/>
  <c r="W319" i="12" s="1"/>
  <c r="H319" i="12"/>
  <c r="O319" i="12" s="1"/>
  <c r="V319" i="12" s="1"/>
  <c r="G319" i="12"/>
  <c r="N319" i="12" s="1"/>
  <c r="F319" i="12"/>
  <c r="M319" i="12" s="1"/>
  <c r="T319" i="12" s="1"/>
  <c r="E319" i="12"/>
  <c r="L319" i="12" s="1"/>
  <c r="S319" i="12" s="1"/>
  <c r="D319" i="12"/>
  <c r="K319" i="12" s="1"/>
  <c r="R319" i="12" s="1"/>
  <c r="C319" i="12"/>
  <c r="J319" i="12" s="1"/>
  <c r="Q319" i="12" s="1"/>
  <c r="W318" i="12"/>
  <c r="I318" i="12"/>
  <c r="P318" i="12" s="1"/>
  <c r="H318" i="12"/>
  <c r="O318" i="12" s="1"/>
  <c r="V318" i="12" s="1"/>
  <c r="G318" i="12"/>
  <c r="N318" i="12" s="1"/>
  <c r="U318" i="12" s="1"/>
  <c r="F318" i="12"/>
  <c r="M318" i="12" s="1"/>
  <c r="T318" i="12" s="1"/>
  <c r="E318" i="12"/>
  <c r="L318" i="12" s="1"/>
  <c r="S318" i="12" s="1"/>
  <c r="D318" i="12"/>
  <c r="K318" i="12" s="1"/>
  <c r="R318" i="12" s="1"/>
  <c r="C318" i="12"/>
  <c r="J318" i="12" s="1"/>
  <c r="Q318" i="12" s="1"/>
  <c r="U317" i="12"/>
  <c r="O317" i="12"/>
  <c r="V317" i="12" s="1"/>
  <c r="I317" i="12"/>
  <c r="P317" i="12" s="1"/>
  <c r="W317" i="12" s="1"/>
  <c r="H317" i="12"/>
  <c r="G317" i="12"/>
  <c r="N317" i="12" s="1"/>
  <c r="F317" i="12"/>
  <c r="M317" i="12" s="1"/>
  <c r="T317" i="12" s="1"/>
  <c r="E317" i="12"/>
  <c r="L317" i="12" s="1"/>
  <c r="S317" i="12" s="1"/>
  <c r="D317" i="12"/>
  <c r="K317" i="12" s="1"/>
  <c r="R317" i="12" s="1"/>
  <c r="C317" i="12"/>
  <c r="J317" i="12" s="1"/>
  <c r="Q317" i="12" s="1"/>
  <c r="R316" i="12"/>
  <c r="M316" i="12"/>
  <c r="T316" i="12" s="1"/>
  <c r="K316" i="12"/>
  <c r="I316" i="12"/>
  <c r="P316" i="12" s="1"/>
  <c r="W316" i="12" s="1"/>
  <c r="H316" i="12"/>
  <c r="O316" i="12" s="1"/>
  <c r="V316" i="12" s="1"/>
  <c r="G316" i="12"/>
  <c r="N316" i="12" s="1"/>
  <c r="U316" i="12" s="1"/>
  <c r="F316" i="12"/>
  <c r="E316" i="12"/>
  <c r="L316" i="12" s="1"/>
  <c r="S316" i="12" s="1"/>
  <c r="D316" i="12"/>
  <c r="C316" i="12"/>
  <c r="J316" i="12" s="1"/>
  <c r="Q316" i="12" s="1"/>
  <c r="T315" i="12"/>
  <c r="M315" i="12"/>
  <c r="K315" i="12"/>
  <c r="R315" i="12" s="1"/>
  <c r="I315" i="12"/>
  <c r="P315" i="12" s="1"/>
  <c r="W315" i="12" s="1"/>
  <c r="H315" i="12"/>
  <c r="O315" i="12" s="1"/>
  <c r="V315" i="12" s="1"/>
  <c r="G315" i="12"/>
  <c r="N315" i="12" s="1"/>
  <c r="U315" i="12" s="1"/>
  <c r="F315" i="12"/>
  <c r="E315" i="12"/>
  <c r="L315" i="12" s="1"/>
  <c r="S315" i="12" s="1"/>
  <c r="D315" i="12"/>
  <c r="C315" i="12"/>
  <c r="J315" i="12" s="1"/>
  <c r="Q315" i="12" s="1"/>
  <c r="W314" i="12"/>
  <c r="K314" i="12"/>
  <c r="R314" i="12" s="1"/>
  <c r="I314" i="12"/>
  <c r="P314" i="12" s="1"/>
  <c r="H314" i="12"/>
  <c r="O314" i="12" s="1"/>
  <c r="V314" i="12" s="1"/>
  <c r="G314" i="12"/>
  <c r="N314" i="12" s="1"/>
  <c r="U314" i="12" s="1"/>
  <c r="F314" i="12"/>
  <c r="M314" i="12" s="1"/>
  <c r="T314" i="12" s="1"/>
  <c r="E314" i="12"/>
  <c r="L314" i="12" s="1"/>
  <c r="S314" i="12" s="1"/>
  <c r="D314" i="12"/>
  <c r="C314" i="12"/>
  <c r="J314" i="12" s="1"/>
  <c r="Q314" i="12" s="1"/>
  <c r="T313" i="12"/>
  <c r="M313" i="12"/>
  <c r="K313" i="12"/>
  <c r="R313" i="12" s="1"/>
  <c r="I313" i="12"/>
  <c r="P313" i="12" s="1"/>
  <c r="W313" i="12" s="1"/>
  <c r="H313" i="12"/>
  <c r="O313" i="12" s="1"/>
  <c r="V313" i="12" s="1"/>
  <c r="G313" i="12"/>
  <c r="N313" i="12" s="1"/>
  <c r="U313" i="12" s="1"/>
  <c r="F313" i="12"/>
  <c r="E313" i="12"/>
  <c r="L313" i="12" s="1"/>
  <c r="S313" i="12" s="1"/>
  <c r="D313" i="12"/>
  <c r="C313" i="12"/>
  <c r="J313" i="12" s="1"/>
  <c r="Q313" i="12" s="1"/>
  <c r="Q312" i="12"/>
  <c r="N312" i="12"/>
  <c r="U312" i="12" s="1"/>
  <c r="I312" i="12"/>
  <c r="P312" i="12" s="1"/>
  <c r="W312" i="12" s="1"/>
  <c r="H312" i="12"/>
  <c r="O312" i="12" s="1"/>
  <c r="V312" i="12" s="1"/>
  <c r="G312" i="12"/>
  <c r="F312" i="12"/>
  <c r="M312" i="12" s="1"/>
  <c r="T312" i="12" s="1"/>
  <c r="E312" i="12"/>
  <c r="L312" i="12" s="1"/>
  <c r="S312" i="12" s="1"/>
  <c r="D312" i="12"/>
  <c r="K312" i="12" s="1"/>
  <c r="R312" i="12" s="1"/>
  <c r="C312" i="12"/>
  <c r="J312" i="12" s="1"/>
  <c r="W311" i="12"/>
  <c r="I311" i="12"/>
  <c r="P311" i="12" s="1"/>
  <c r="H311" i="12"/>
  <c r="O311" i="12" s="1"/>
  <c r="V311" i="12" s="1"/>
  <c r="G311" i="12"/>
  <c r="N311" i="12" s="1"/>
  <c r="U311" i="12" s="1"/>
  <c r="F311" i="12"/>
  <c r="M311" i="12" s="1"/>
  <c r="T311" i="12" s="1"/>
  <c r="E311" i="12"/>
  <c r="L311" i="12" s="1"/>
  <c r="S311" i="12" s="1"/>
  <c r="D311" i="12"/>
  <c r="K311" i="12" s="1"/>
  <c r="R311" i="12" s="1"/>
  <c r="C311" i="12"/>
  <c r="J311" i="12" s="1"/>
  <c r="Q311" i="12" s="1"/>
  <c r="U310" i="12"/>
  <c r="I310" i="12"/>
  <c r="P310" i="12" s="1"/>
  <c r="W310" i="12" s="1"/>
  <c r="H310" i="12"/>
  <c r="O310" i="12" s="1"/>
  <c r="V310" i="12" s="1"/>
  <c r="G310" i="12"/>
  <c r="N310" i="12" s="1"/>
  <c r="F310" i="12"/>
  <c r="M310" i="12" s="1"/>
  <c r="T310" i="12" s="1"/>
  <c r="E310" i="12"/>
  <c r="L310" i="12" s="1"/>
  <c r="S310" i="12" s="1"/>
  <c r="D310" i="12"/>
  <c r="K310" i="12" s="1"/>
  <c r="R310" i="12" s="1"/>
  <c r="C310" i="12"/>
  <c r="J310" i="12" s="1"/>
  <c r="Q310" i="12" s="1"/>
  <c r="W309" i="12"/>
  <c r="O309" i="12"/>
  <c r="V309" i="12" s="1"/>
  <c r="K309" i="12"/>
  <c r="R309" i="12" s="1"/>
  <c r="I309" i="12"/>
  <c r="P309" i="12" s="1"/>
  <c r="H309" i="12"/>
  <c r="G309" i="12"/>
  <c r="N309" i="12" s="1"/>
  <c r="U309" i="12" s="1"/>
  <c r="F309" i="12"/>
  <c r="M309" i="12" s="1"/>
  <c r="T309" i="12" s="1"/>
  <c r="E309" i="12"/>
  <c r="L309" i="12" s="1"/>
  <c r="S309" i="12" s="1"/>
  <c r="D309" i="12"/>
  <c r="C309" i="12"/>
  <c r="J309" i="12" s="1"/>
  <c r="Q309" i="12" s="1"/>
  <c r="U308" i="12"/>
  <c r="I308" i="12"/>
  <c r="P308" i="12" s="1"/>
  <c r="W308" i="12" s="1"/>
  <c r="H308" i="12"/>
  <c r="O308" i="12" s="1"/>
  <c r="V308" i="12" s="1"/>
  <c r="G308" i="12"/>
  <c r="N308" i="12" s="1"/>
  <c r="F308" i="12"/>
  <c r="M308" i="12" s="1"/>
  <c r="T308" i="12" s="1"/>
  <c r="E308" i="12"/>
  <c r="L308" i="12" s="1"/>
  <c r="S308" i="12" s="1"/>
  <c r="D308" i="12"/>
  <c r="K308" i="12" s="1"/>
  <c r="R308" i="12" s="1"/>
  <c r="C308" i="12"/>
  <c r="J308" i="12" s="1"/>
  <c r="Q308" i="12" s="1"/>
  <c r="Q307" i="12"/>
  <c r="M307" i="12"/>
  <c r="T307" i="12" s="1"/>
  <c r="K307" i="12"/>
  <c r="R307" i="12" s="1"/>
  <c r="I307" i="12"/>
  <c r="P307" i="12" s="1"/>
  <c r="W307" i="12" s="1"/>
  <c r="H307" i="12"/>
  <c r="O307" i="12" s="1"/>
  <c r="V307" i="12" s="1"/>
  <c r="G307" i="12"/>
  <c r="N307" i="12" s="1"/>
  <c r="U307" i="12" s="1"/>
  <c r="F307" i="12"/>
  <c r="E307" i="12"/>
  <c r="L307" i="12" s="1"/>
  <c r="S307" i="12" s="1"/>
  <c r="D307" i="12"/>
  <c r="C307" i="12"/>
  <c r="J307" i="12" s="1"/>
  <c r="T306" i="12"/>
  <c r="M306" i="12"/>
  <c r="K306" i="12"/>
  <c r="R306" i="12" s="1"/>
  <c r="I306" i="12"/>
  <c r="P306" i="12" s="1"/>
  <c r="W306" i="12" s="1"/>
  <c r="H306" i="12"/>
  <c r="O306" i="12" s="1"/>
  <c r="V306" i="12" s="1"/>
  <c r="G306" i="12"/>
  <c r="N306" i="12" s="1"/>
  <c r="U306" i="12" s="1"/>
  <c r="F306" i="12"/>
  <c r="E306" i="12"/>
  <c r="L306" i="12" s="1"/>
  <c r="S306" i="12" s="1"/>
  <c r="D306" i="12"/>
  <c r="C306" i="12"/>
  <c r="J306" i="12" s="1"/>
  <c r="Q306" i="12" s="1"/>
  <c r="W305" i="12"/>
  <c r="I305" i="12"/>
  <c r="P305" i="12" s="1"/>
  <c r="H305" i="12"/>
  <c r="O305" i="12" s="1"/>
  <c r="V305" i="12" s="1"/>
  <c r="G305" i="12"/>
  <c r="N305" i="12" s="1"/>
  <c r="U305" i="12" s="1"/>
  <c r="F305" i="12"/>
  <c r="M305" i="12" s="1"/>
  <c r="T305" i="12" s="1"/>
  <c r="E305" i="12"/>
  <c r="L305" i="12" s="1"/>
  <c r="S305" i="12" s="1"/>
  <c r="D305" i="12"/>
  <c r="K305" i="12" s="1"/>
  <c r="R305" i="12" s="1"/>
  <c r="C305" i="12"/>
  <c r="J305" i="12" s="1"/>
  <c r="Q305" i="12" s="1"/>
  <c r="U304" i="12"/>
  <c r="O304" i="12"/>
  <c r="V304" i="12" s="1"/>
  <c r="K304" i="12"/>
  <c r="R304" i="12" s="1"/>
  <c r="I304" i="12"/>
  <c r="P304" i="12" s="1"/>
  <c r="W304" i="12" s="1"/>
  <c r="H304" i="12"/>
  <c r="G304" i="12"/>
  <c r="N304" i="12" s="1"/>
  <c r="F304" i="12"/>
  <c r="M304" i="12" s="1"/>
  <c r="T304" i="12" s="1"/>
  <c r="E304" i="12"/>
  <c r="L304" i="12" s="1"/>
  <c r="S304" i="12" s="1"/>
  <c r="D304" i="12"/>
  <c r="C304" i="12"/>
  <c r="J304" i="12" s="1"/>
  <c r="Q304" i="12" s="1"/>
  <c r="W303" i="12"/>
  <c r="I303" i="12"/>
  <c r="P303" i="12" s="1"/>
  <c r="H303" i="12"/>
  <c r="O303" i="12" s="1"/>
  <c r="V303" i="12" s="1"/>
  <c r="G303" i="12"/>
  <c r="N303" i="12" s="1"/>
  <c r="U303" i="12" s="1"/>
  <c r="F303" i="12"/>
  <c r="M303" i="12" s="1"/>
  <c r="T303" i="12" s="1"/>
  <c r="E303" i="12"/>
  <c r="L303" i="12" s="1"/>
  <c r="S303" i="12" s="1"/>
  <c r="D303" i="12"/>
  <c r="K303" i="12" s="1"/>
  <c r="R303" i="12" s="1"/>
  <c r="C303" i="12"/>
  <c r="J303" i="12" s="1"/>
  <c r="Q303" i="12" s="1"/>
  <c r="U302" i="12"/>
  <c r="O302" i="12"/>
  <c r="V302" i="12" s="1"/>
  <c r="K302" i="12"/>
  <c r="R302" i="12" s="1"/>
  <c r="I302" i="12"/>
  <c r="P302" i="12" s="1"/>
  <c r="W302" i="12" s="1"/>
  <c r="H302" i="12"/>
  <c r="G302" i="12"/>
  <c r="N302" i="12" s="1"/>
  <c r="F302" i="12"/>
  <c r="M302" i="12" s="1"/>
  <c r="T302" i="12" s="1"/>
  <c r="E302" i="12"/>
  <c r="L302" i="12" s="1"/>
  <c r="S302" i="12" s="1"/>
  <c r="D302" i="12"/>
  <c r="C302" i="12"/>
  <c r="J302" i="12" s="1"/>
  <c r="Q302" i="12" s="1"/>
  <c r="W301" i="12"/>
  <c r="I301" i="12"/>
  <c r="P301" i="12" s="1"/>
  <c r="H301" i="12"/>
  <c r="O301" i="12" s="1"/>
  <c r="V301" i="12" s="1"/>
  <c r="G301" i="12"/>
  <c r="N301" i="12" s="1"/>
  <c r="U301" i="12" s="1"/>
  <c r="F301" i="12"/>
  <c r="M301" i="12" s="1"/>
  <c r="T301" i="12" s="1"/>
  <c r="E301" i="12"/>
  <c r="L301" i="12" s="1"/>
  <c r="S301" i="12" s="1"/>
  <c r="D301" i="12"/>
  <c r="K301" i="12" s="1"/>
  <c r="R301" i="12" s="1"/>
  <c r="C301" i="12"/>
  <c r="J301" i="12" s="1"/>
  <c r="Q301" i="12" s="1"/>
  <c r="U300" i="12"/>
  <c r="O300" i="12"/>
  <c r="V300" i="12" s="1"/>
  <c r="K300" i="12"/>
  <c r="R300" i="12" s="1"/>
  <c r="I300" i="12"/>
  <c r="P300" i="12" s="1"/>
  <c r="W300" i="12" s="1"/>
  <c r="H300" i="12"/>
  <c r="G300" i="12"/>
  <c r="N300" i="12" s="1"/>
  <c r="F300" i="12"/>
  <c r="M300" i="12" s="1"/>
  <c r="T300" i="12" s="1"/>
  <c r="E300" i="12"/>
  <c r="L300" i="12" s="1"/>
  <c r="S300" i="12" s="1"/>
  <c r="D300" i="12"/>
  <c r="C300" i="12"/>
  <c r="J300" i="12" s="1"/>
  <c r="Q300" i="12" s="1"/>
  <c r="X300" i="12" s="1"/>
  <c r="Q299" i="12"/>
  <c r="M299" i="12"/>
  <c r="T299" i="12" s="1"/>
  <c r="I299" i="12"/>
  <c r="P299" i="12" s="1"/>
  <c r="W299" i="12" s="1"/>
  <c r="H299" i="12"/>
  <c r="O299" i="12" s="1"/>
  <c r="V299" i="12" s="1"/>
  <c r="G299" i="12"/>
  <c r="N299" i="12" s="1"/>
  <c r="U299" i="12" s="1"/>
  <c r="F299" i="12"/>
  <c r="E299" i="12"/>
  <c r="L299" i="12" s="1"/>
  <c r="S299" i="12" s="1"/>
  <c r="D299" i="12"/>
  <c r="K299" i="12" s="1"/>
  <c r="R299" i="12" s="1"/>
  <c r="C299" i="12"/>
  <c r="J299" i="12" s="1"/>
  <c r="T298" i="12"/>
  <c r="M298" i="12"/>
  <c r="I298" i="12"/>
  <c r="P298" i="12" s="1"/>
  <c r="W298" i="12" s="1"/>
  <c r="H298" i="12"/>
  <c r="O298" i="12" s="1"/>
  <c r="V298" i="12" s="1"/>
  <c r="G298" i="12"/>
  <c r="N298" i="12" s="1"/>
  <c r="U298" i="12" s="1"/>
  <c r="F298" i="12"/>
  <c r="E298" i="12"/>
  <c r="L298" i="12" s="1"/>
  <c r="S298" i="12" s="1"/>
  <c r="D298" i="12"/>
  <c r="K298" i="12" s="1"/>
  <c r="R298" i="12" s="1"/>
  <c r="C298" i="12"/>
  <c r="J298" i="12" s="1"/>
  <c r="Q298" i="12" s="1"/>
  <c r="M297" i="12"/>
  <c r="T297" i="12" s="1"/>
  <c r="I297" i="12"/>
  <c r="P297" i="12" s="1"/>
  <c r="W297" i="12" s="1"/>
  <c r="H297" i="12"/>
  <c r="O297" i="12" s="1"/>
  <c r="V297" i="12" s="1"/>
  <c r="G297" i="12"/>
  <c r="N297" i="12" s="1"/>
  <c r="U297" i="12" s="1"/>
  <c r="F297" i="12"/>
  <c r="E297" i="12"/>
  <c r="L297" i="12" s="1"/>
  <c r="S297" i="12" s="1"/>
  <c r="D297" i="12"/>
  <c r="K297" i="12" s="1"/>
  <c r="R297" i="12" s="1"/>
  <c r="C297" i="12"/>
  <c r="J297" i="12" s="1"/>
  <c r="Q297" i="12" s="1"/>
  <c r="O296" i="12"/>
  <c r="V296" i="12" s="1"/>
  <c r="M296" i="12"/>
  <c r="T296" i="12" s="1"/>
  <c r="I296" i="12"/>
  <c r="P296" i="12" s="1"/>
  <c r="W296" i="12" s="1"/>
  <c r="H296" i="12"/>
  <c r="G296" i="12"/>
  <c r="N296" i="12" s="1"/>
  <c r="U296" i="12" s="1"/>
  <c r="F296" i="12"/>
  <c r="E296" i="12"/>
  <c r="L296" i="12" s="1"/>
  <c r="S296" i="12" s="1"/>
  <c r="D296" i="12"/>
  <c r="K296" i="12" s="1"/>
  <c r="R296" i="12" s="1"/>
  <c r="C296" i="12"/>
  <c r="J296" i="12" s="1"/>
  <c r="Q296" i="12" s="1"/>
  <c r="M295" i="12"/>
  <c r="T295" i="12" s="1"/>
  <c r="I295" i="12"/>
  <c r="P295" i="12" s="1"/>
  <c r="W295" i="12" s="1"/>
  <c r="H295" i="12"/>
  <c r="O295" i="12" s="1"/>
  <c r="V295" i="12" s="1"/>
  <c r="G295" i="12"/>
  <c r="N295" i="12" s="1"/>
  <c r="U295" i="12" s="1"/>
  <c r="F295" i="12"/>
  <c r="E295" i="12"/>
  <c r="L295" i="12" s="1"/>
  <c r="S295" i="12" s="1"/>
  <c r="D295" i="12"/>
  <c r="K295" i="12" s="1"/>
  <c r="R295" i="12" s="1"/>
  <c r="C295" i="12"/>
  <c r="J295" i="12" s="1"/>
  <c r="Q295" i="12" s="1"/>
  <c r="O294" i="12"/>
  <c r="V294" i="12" s="1"/>
  <c r="M294" i="12"/>
  <c r="T294" i="12" s="1"/>
  <c r="I294" i="12"/>
  <c r="P294" i="12" s="1"/>
  <c r="W294" i="12" s="1"/>
  <c r="H294" i="12"/>
  <c r="G294" i="12"/>
  <c r="N294" i="12" s="1"/>
  <c r="U294" i="12" s="1"/>
  <c r="F294" i="12"/>
  <c r="E294" i="12"/>
  <c r="L294" i="12" s="1"/>
  <c r="S294" i="12" s="1"/>
  <c r="D294" i="12"/>
  <c r="K294" i="12" s="1"/>
  <c r="R294" i="12" s="1"/>
  <c r="C294" i="12"/>
  <c r="J294" i="12" s="1"/>
  <c r="Q294" i="12" s="1"/>
  <c r="M293" i="12"/>
  <c r="T293" i="12" s="1"/>
  <c r="I293" i="12"/>
  <c r="P293" i="12" s="1"/>
  <c r="W293" i="12" s="1"/>
  <c r="H293" i="12"/>
  <c r="O293" i="12" s="1"/>
  <c r="V293" i="12" s="1"/>
  <c r="G293" i="12"/>
  <c r="N293" i="12" s="1"/>
  <c r="U293" i="12" s="1"/>
  <c r="F293" i="12"/>
  <c r="E293" i="12"/>
  <c r="L293" i="12" s="1"/>
  <c r="S293" i="12" s="1"/>
  <c r="D293" i="12"/>
  <c r="K293" i="12" s="1"/>
  <c r="R293" i="12" s="1"/>
  <c r="C293" i="12"/>
  <c r="J293" i="12" s="1"/>
  <c r="Q293" i="12" s="1"/>
  <c r="O292" i="12"/>
  <c r="V292" i="12" s="1"/>
  <c r="M292" i="12"/>
  <c r="T292" i="12" s="1"/>
  <c r="I292" i="12"/>
  <c r="P292" i="12" s="1"/>
  <c r="W292" i="12" s="1"/>
  <c r="H292" i="12"/>
  <c r="G292" i="12"/>
  <c r="N292" i="12" s="1"/>
  <c r="U292" i="12" s="1"/>
  <c r="F292" i="12"/>
  <c r="E292" i="12"/>
  <c r="L292" i="12" s="1"/>
  <c r="S292" i="12" s="1"/>
  <c r="D292" i="12"/>
  <c r="K292" i="12" s="1"/>
  <c r="R292" i="12" s="1"/>
  <c r="C292" i="12"/>
  <c r="J292" i="12" s="1"/>
  <c r="Q292" i="12" s="1"/>
  <c r="X292" i="12" s="1"/>
  <c r="Q291" i="12"/>
  <c r="O291" i="12"/>
  <c r="V291" i="12" s="1"/>
  <c r="I291" i="12"/>
  <c r="P291" i="12" s="1"/>
  <c r="W291" i="12" s="1"/>
  <c r="H291" i="12"/>
  <c r="G291" i="12"/>
  <c r="N291" i="12" s="1"/>
  <c r="U291" i="12" s="1"/>
  <c r="F291" i="12"/>
  <c r="M291" i="12" s="1"/>
  <c r="T291" i="12" s="1"/>
  <c r="E291" i="12"/>
  <c r="L291" i="12" s="1"/>
  <c r="S291" i="12" s="1"/>
  <c r="D291" i="12"/>
  <c r="K291" i="12" s="1"/>
  <c r="R291" i="12" s="1"/>
  <c r="C291" i="12"/>
  <c r="J291" i="12" s="1"/>
  <c r="U290" i="12"/>
  <c r="I290" i="12"/>
  <c r="P290" i="12" s="1"/>
  <c r="W290" i="12" s="1"/>
  <c r="H290" i="12"/>
  <c r="O290" i="12" s="1"/>
  <c r="V290" i="12" s="1"/>
  <c r="G290" i="12"/>
  <c r="N290" i="12" s="1"/>
  <c r="F290" i="12"/>
  <c r="M290" i="12" s="1"/>
  <c r="T290" i="12" s="1"/>
  <c r="E290" i="12"/>
  <c r="L290" i="12" s="1"/>
  <c r="S290" i="12" s="1"/>
  <c r="D290" i="12"/>
  <c r="K290" i="12" s="1"/>
  <c r="R290" i="12" s="1"/>
  <c r="C290" i="12"/>
  <c r="J290" i="12" s="1"/>
  <c r="Q290" i="12" s="1"/>
  <c r="Q289" i="12"/>
  <c r="K289" i="12"/>
  <c r="R289" i="12" s="1"/>
  <c r="I289" i="12"/>
  <c r="P289" i="12" s="1"/>
  <c r="W289" i="12" s="1"/>
  <c r="H289" i="12"/>
  <c r="O289" i="12" s="1"/>
  <c r="V289" i="12" s="1"/>
  <c r="G289" i="12"/>
  <c r="N289" i="12" s="1"/>
  <c r="U289" i="12" s="1"/>
  <c r="F289" i="12"/>
  <c r="M289" i="12" s="1"/>
  <c r="T289" i="12" s="1"/>
  <c r="E289" i="12"/>
  <c r="L289" i="12" s="1"/>
  <c r="S289" i="12" s="1"/>
  <c r="D289" i="12"/>
  <c r="C289" i="12"/>
  <c r="J289" i="12" s="1"/>
  <c r="U288" i="12"/>
  <c r="K288" i="12"/>
  <c r="R288" i="12" s="1"/>
  <c r="I288" i="12"/>
  <c r="P288" i="12" s="1"/>
  <c r="W288" i="12" s="1"/>
  <c r="H288" i="12"/>
  <c r="O288" i="12" s="1"/>
  <c r="V288" i="12" s="1"/>
  <c r="G288" i="12"/>
  <c r="N288" i="12" s="1"/>
  <c r="F288" i="12"/>
  <c r="M288" i="12" s="1"/>
  <c r="T288" i="12" s="1"/>
  <c r="E288" i="12"/>
  <c r="L288" i="12" s="1"/>
  <c r="S288" i="12" s="1"/>
  <c r="D288" i="12"/>
  <c r="C288" i="12"/>
  <c r="J288" i="12" s="1"/>
  <c r="Q288" i="12" s="1"/>
  <c r="W287" i="12"/>
  <c r="K287" i="12"/>
  <c r="R287" i="12" s="1"/>
  <c r="I287" i="12"/>
  <c r="P287" i="12" s="1"/>
  <c r="H287" i="12"/>
  <c r="O287" i="12" s="1"/>
  <c r="V287" i="12" s="1"/>
  <c r="G287" i="12"/>
  <c r="N287" i="12" s="1"/>
  <c r="U287" i="12" s="1"/>
  <c r="F287" i="12"/>
  <c r="M287" i="12" s="1"/>
  <c r="T287" i="12" s="1"/>
  <c r="E287" i="12"/>
  <c r="L287" i="12" s="1"/>
  <c r="S287" i="12" s="1"/>
  <c r="D287" i="12"/>
  <c r="C287" i="12"/>
  <c r="J287" i="12" s="1"/>
  <c r="Q287" i="12" s="1"/>
  <c r="U286" i="12"/>
  <c r="K286" i="12"/>
  <c r="R286" i="12" s="1"/>
  <c r="I286" i="12"/>
  <c r="P286" i="12" s="1"/>
  <c r="W286" i="12" s="1"/>
  <c r="H286" i="12"/>
  <c r="O286" i="12" s="1"/>
  <c r="V286" i="12" s="1"/>
  <c r="G286" i="12"/>
  <c r="N286" i="12" s="1"/>
  <c r="F286" i="12"/>
  <c r="M286" i="12" s="1"/>
  <c r="T286" i="12" s="1"/>
  <c r="E286" i="12"/>
  <c r="L286" i="12" s="1"/>
  <c r="S286" i="12" s="1"/>
  <c r="D286" i="12"/>
  <c r="C286" i="12"/>
  <c r="J286" i="12" s="1"/>
  <c r="Q286" i="12" s="1"/>
  <c r="W285" i="12"/>
  <c r="K285" i="12"/>
  <c r="R285" i="12" s="1"/>
  <c r="I285" i="12"/>
  <c r="P285" i="12" s="1"/>
  <c r="H285" i="12"/>
  <c r="O285" i="12" s="1"/>
  <c r="V285" i="12" s="1"/>
  <c r="G285" i="12"/>
  <c r="N285" i="12" s="1"/>
  <c r="U285" i="12" s="1"/>
  <c r="F285" i="12"/>
  <c r="M285" i="12" s="1"/>
  <c r="T285" i="12" s="1"/>
  <c r="E285" i="12"/>
  <c r="L285" i="12" s="1"/>
  <c r="S285" i="12" s="1"/>
  <c r="D285" i="12"/>
  <c r="C285" i="12"/>
  <c r="J285" i="12" s="1"/>
  <c r="Q285" i="12" s="1"/>
  <c r="V284" i="12"/>
  <c r="U284" i="12"/>
  <c r="O284" i="12"/>
  <c r="N284" i="12"/>
  <c r="K284" i="12"/>
  <c r="R284" i="12" s="1"/>
  <c r="J284" i="12"/>
  <c r="Q284" i="12" s="1"/>
  <c r="I284" i="12"/>
  <c r="P284" i="12" s="1"/>
  <c r="W284" i="12" s="1"/>
  <c r="H284" i="12"/>
  <c r="G284" i="12"/>
  <c r="F284" i="12"/>
  <c r="M284" i="12" s="1"/>
  <c r="T284" i="12" s="1"/>
  <c r="E284" i="12"/>
  <c r="L284" i="12" s="1"/>
  <c r="S284" i="12" s="1"/>
  <c r="D284" i="12"/>
  <c r="C284" i="12"/>
  <c r="M283" i="12"/>
  <c r="T283" i="12" s="1"/>
  <c r="I283" i="12"/>
  <c r="P283" i="12" s="1"/>
  <c r="W283" i="12" s="1"/>
  <c r="H283" i="12"/>
  <c r="O283" i="12" s="1"/>
  <c r="V283" i="12" s="1"/>
  <c r="G283" i="12"/>
  <c r="N283" i="12" s="1"/>
  <c r="U283" i="12" s="1"/>
  <c r="F283" i="12"/>
  <c r="E283" i="12"/>
  <c r="L283" i="12" s="1"/>
  <c r="S283" i="12" s="1"/>
  <c r="D283" i="12"/>
  <c r="K283" i="12" s="1"/>
  <c r="R283" i="12" s="1"/>
  <c r="C283" i="12"/>
  <c r="J283" i="12" s="1"/>
  <c r="Q283" i="12" s="1"/>
  <c r="U282" i="12"/>
  <c r="N282" i="12"/>
  <c r="M282" i="12"/>
  <c r="T282" i="12" s="1"/>
  <c r="J282" i="12"/>
  <c r="Q282" i="12" s="1"/>
  <c r="I282" i="12"/>
  <c r="P282" i="12" s="1"/>
  <c r="W282" i="12" s="1"/>
  <c r="H282" i="12"/>
  <c r="O282" i="12" s="1"/>
  <c r="V282" i="12" s="1"/>
  <c r="G282" i="12"/>
  <c r="F282" i="12"/>
  <c r="E282" i="12"/>
  <c r="L282" i="12" s="1"/>
  <c r="S282" i="12" s="1"/>
  <c r="D282" i="12"/>
  <c r="K282" i="12" s="1"/>
  <c r="R282" i="12" s="1"/>
  <c r="C282" i="12"/>
  <c r="T281" i="12"/>
  <c r="S281" i="12"/>
  <c r="M281" i="12"/>
  <c r="L281" i="12"/>
  <c r="I281" i="12"/>
  <c r="P281" i="12" s="1"/>
  <c r="W281" i="12" s="1"/>
  <c r="H281" i="12"/>
  <c r="O281" i="12" s="1"/>
  <c r="V281" i="12" s="1"/>
  <c r="G281" i="12"/>
  <c r="N281" i="12" s="1"/>
  <c r="U281" i="12" s="1"/>
  <c r="F281" i="12"/>
  <c r="E281" i="12"/>
  <c r="D281" i="12"/>
  <c r="K281" i="12" s="1"/>
  <c r="R281" i="12" s="1"/>
  <c r="C281" i="12"/>
  <c r="J281" i="12" s="1"/>
  <c r="Q281" i="12" s="1"/>
  <c r="Q280" i="12"/>
  <c r="M280" i="12"/>
  <c r="T280" i="12" s="1"/>
  <c r="I280" i="12"/>
  <c r="P280" i="12" s="1"/>
  <c r="W280" i="12" s="1"/>
  <c r="H280" i="12"/>
  <c r="O280" i="12" s="1"/>
  <c r="V280" i="12" s="1"/>
  <c r="G280" i="12"/>
  <c r="N280" i="12" s="1"/>
  <c r="U280" i="12" s="1"/>
  <c r="F280" i="12"/>
  <c r="E280" i="12"/>
  <c r="L280" i="12" s="1"/>
  <c r="S280" i="12" s="1"/>
  <c r="D280" i="12"/>
  <c r="K280" i="12" s="1"/>
  <c r="R280" i="12" s="1"/>
  <c r="C280" i="12"/>
  <c r="J280" i="12" s="1"/>
  <c r="P279" i="12"/>
  <c r="W279" i="12" s="1"/>
  <c r="L279" i="12"/>
  <c r="S279" i="12" s="1"/>
  <c r="K279" i="12"/>
  <c r="R279" i="12" s="1"/>
  <c r="I279" i="12"/>
  <c r="H279" i="12"/>
  <c r="O279" i="12" s="1"/>
  <c r="V279" i="12" s="1"/>
  <c r="G279" i="12"/>
  <c r="N279" i="12" s="1"/>
  <c r="U279" i="12" s="1"/>
  <c r="F279" i="12"/>
  <c r="M279" i="12" s="1"/>
  <c r="T279" i="12" s="1"/>
  <c r="E279" i="12"/>
  <c r="D279" i="12"/>
  <c r="C279" i="12"/>
  <c r="J279" i="12" s="1"/>
  <c r="Q279" i="12" s="1"/>
  <c r="V278" i="12"/>
  <c r="O278" i="12"/>
  <c r="K278" i="12"/>
  <c r="R278" i="12" s="1"/>
  <c r="I278" i="12"/>
  <c r="P278" i="12" s="1"/>
  <c r="W278" i="12" s="1"/>
  <c r="H278" i="12"/>
  <c r="G278" i="12"/>
  <c r="N278" i="12" s="1"/>
  <c r="U278" i="12" s="1"/>
  <c r="F278" i="12"/>
  <c r="M278" i="12" s="1"/>
  <c r="T278" i="12" s="1"/>
  <c r="E278" i="12"/>
  <c r="L278" i="12" s="1"/>
  <c r="S278" i="12" s="1"/>
  <c r="D278" i="12"/>
  <c r="C278" i="12"/>
  <c r="J278" i="12" s="1"/>
  <c r="Q278" i="12" s="1"/>
  <c r="P277" i="12"/>
  <c r="W277" i="12" s="1"/>
  <c r="O277" i="12"/>
  <c r="V277" i="12" s="1"/>
  <c r="K277" i="12"/>
  <c r="R277" i="12" s="1"/>
  <c r="I277" i="12"/>
  <c r="H277" i="12"/>
  <c r="G277" i="12"/>
  <c r="N277" i="12" s="1"/>
  <c r="U277" i="12" s="1"/>
  <c r="F277" i="12"/>
  <c r="M277" i="12" s="1"/>
  <c r="T277" i="12" s="1"/>
  <c r="E277" i="12"/>
  <c r="L277" i="12" s="1"/>
  <c r="S277" i="12" s="1"/>
  <c r="D277" i="12"/>
  <c r="C277" i="12"/>
  <c r="J277" i="12" s="1"/>
  <c r="Q277" i="12" s="1"/>
  <c r="V276" i="12"/>
  <c r="U276" i="12"/>
  <c r="O276" i="12"/>
  <c r="N276" i="12"/>
  <c r="K276" i="12"/>
  <c r="R276" i="12" s="1"/>
  <c r="J276" i="12"/>
  <c r="Q276" i="12" s="1"/>
  <c r="I276" i="12"/>
  <c r="P276" i="12" s="1"/>
  <c r="W276" i="12" s="1"/>
  <c r="H276" i="12"/>
  <c r="G276" i="12"/>
  <c r="F276" i="12"/>
  <c r="M276" i="12" s="1"/>
  <c r="T276" i="12" s="1"/>
  <c r="E276" i="12"/>
  <c r="L276" i="12" s="1"/>
  <c r="S276" i="12" s="1"/>
  <c r="D276" i="12"/>
  <c r="C276" i="12"/>
  <c r="M275" i="12"/>
  <c r="T275" i="12" s="1"/>
  <c r="I275" i="12"/>
  <c r="P275" i="12" s="1"/>
  <c r="W275" i="12" s="1"/>
  <c r="H275" i="12"/>
  <c r="O275" i="12" s="1"/>
  <c r="V275" i="12" s="1"/>
  <c r="G275" i="12"/>
  <c r="N275" i="12" s="1"/>
  <c r="U275" i="12" s="1"/>
  <c r="F275" i="12"/>
  <c r="E275" i="12"/>
  <c r="L275" i="12" s="1"/>
  <c r="S275" i="12" s="1"/>
  <c r="D275" i="12"/>
  <c r="K275" i="12" s="1"/>
  <c r="R275" i="12" s="1"/>
  <c r="C275" i="12"/>
  <c r="J275" i="12" s="1"/>
  <c r="Q275" i="12" s="1"/>
  <c r="U274" i="12"/>
  <c r="N274" i="12"/>
  <c r="M274" i="12"/>
  <c r="T274" i="12" s="1"/>
  <c r="J274" i="12"/>
  <c r="Q274" i="12" s="1"/>
  <c r="I274" i="12"/>
  <c r="P274" i="12" s="1"/>
  <c r="W274" i="12" s="1"/>
  <c r="H274" i="12"/>
  <c r="O274" i="12" s="1"/>
  <c r="V274" i="12" s="1"/>
  <c r="G274" i="12"/>
  <c r="F274" i="12"/>
  <c r="E274" i="12"/>
  <c r="L274" i="12" s="1"/>
  <c r="S274" i="12" s="1"/>
  <c r="D274" i="12"/>
  <c r="K274" i="12" s="1"/>
  <c r="R274" i="12" s="1"/>
  <c r="C274" i="12"/>
  <c r="T273" i="12"/>
  <c r="S273" i="12"/>
  <c r="M273" i="12"/>
  <c r="L273" i="12"/>
  <c r="I273" i="12"/>
  <c r="P273" i="12" s="1"/>
  <c r="W273" i="12" s="1"/>
  <c r="H273" i="12"/>
  <c r="O273" i="12" s="1"/>
  <c r="V273" i="12" s="1"/>
  <c r="G273" i="12"/>
  <c r="N273" i="12" s="1"/>
  <c r="U273" i="12" s="1"/>
  <c r="F273" i="12"/>
  <c r="E273" i="12"/>
  <c r="D273" i="12"/>
  <c r="K273" i="12" s="1"/>
  <c r="R273" i="12" s="1"/>
  <c r="C273" i="12"/>
  <c r="J273" i="12" s="1"/>
  <c r="Q273" i="12" s="1"/>
  <c r="Q272" i="12"/>
  <c r="M272" i="12"/>
  <c r="T272" i="12" s="1"/>
  <c r="I272" i="12"/>
  <c r="P272" i="12" s="1"/>
  <c r="W272" i="12" s="1"/>
  <c r="H272" i="12"/>
  <c r="O272" i="12" s="1"/>
  <c r="V272" i="12" s="1"/>
  <c r="G272" i="12"/>
  <c r="N272" i="12" s="1"/>
  <c r="U272" i="12" s="1"/>
  <c r="F272" i="12"/>
  <c r="E272" i="12"/>
  <c r="L272" i="12" s="1"/>
  <c r="S272" i="12" s="1"/>
  <c r="D272" i="12"/>
  <c r="K272" i="12" s="1"/>
  <c r="R272" i="12" s="1"/>
  <c r="C272" i="12"/>
  <c r="J272" i="12" s="1"/>
  <c r="P271" i="12"/>
  <c r="W271" i="12" s="1"/>
  <c r="L271" i="12"/>
  <c r="S271" i="12" s="1"/>
  <c r="K271" i="12"/>
  <c r="R271" i="12" s="1"/>
  <c r="I271" i="12"/>
  <c r="H271" i="12"/>
  <c r="O271" i="12" s="1"/>
  <c r="V271" i="12" s="1"/>
  <c r="G271" i="12"/>
  <c r="N271" i="12" s="1"/>
  <c r="U271" i="12" s="1"/>
  <c r="F271" i="12"/>
  <c r="M271" i="12" s="1"/>
  <c r="T271" i="12" s="1"/>
  <c r="E271" i="12"/>
  <c r="D271" i="12"/>
  <c r="C271" i="12"/>
  <c r="J271" i="12" s="1"/>
  <c r="Q271" i="12" s="1"/>
  <c r="N270" i="12"/>
  <c r="U270" i="12" s="1"/>
  <c r="M270" i="12"/>
  <c r="T270" i="12" s="1"/>
  <c r="J270" i="12"/>
  <c r="Q270" i="12" s="1"/>
  <c r="I270" i="12"/>
  <c r="P270" i="12" s="1"/>
  <c r="W270" i="12" s="1"/>
  <c r="H270" i="12"/>
  <c r="O270" i="12" s="1"/>
  <c r="V270" i="12" s="1"/>
  <c r="G270" i="12"/>
  <c r="F270" i="12"/>
  <c r="E270" i="12"/>
  <c r="L270" i="12" s="1"/>
  <c r="S270" i="12" s="1"/>
  <c r="D270" i="12"/>
  <c r="K270" i="12" s="1"/>
  <c r="R270" i="12" s="1"/>
  <c r="C270" i="12"/>
  <c r="P269" i="12"/>
  <c r="W269" i="12" s="1"/>
  <c r="M269" i="12"/>
  <c r="T269" i="12" s="1"/>
  <c r="I269" i="12"/>
  <c r="H269" i="12"/>
  <c r="O269" i="12" s="1"/>
  <c r="V269" i="12" s="1"/>
  <c r="G269" i="12"/>
  <c r="N269" i="12" s="1"/>
  <c r="U269" i="12" s="1"/>
  <c r="F269" i="12"/>
  <c r="E269" i="12"/>
  <c r="L269" i="12" s="1"/>
  <c r="S269" i="12" s="1"/>
  <c r="D269" i="12"/>
  <c r="K269" i="12" s="1"/>
  <c r="R269" i="12" s="1"/>
  <c r="C269" i="12"/>
  <c r="J269" i="12" s="1"/>
  <c r="Q269" i="12" s="1"/>
  <c r="O268" i="12"/>
  <c r="V268" i="12" s="1"/>
  <c r="N268" i="12"/>
  <c r="U268" i="12" s="1"/>
  <c r="K268" i="12"/>
  <c r="R268" i="12" s="1"/>
  <c r="J268" i="12"/>
  <c r="Q268" i="12" s="1"/>
  <c r="I268" i="12"/>
  <c r="P268" i="12" s="1"/>
  <c r="W268" i="12" s="1"/>
  <c r="H268" i="12"/>
  <c r="G268" i="12"/>
  <c r="F268" i="12"/>
  <c r="M268" i="12" s="1"/>
  <c r="T268" i="12" s="1"/>
  <c r="E268" i="12"/>
  <c r="L268" i="12" s="1"/>
  <c r="S268" i="12" s="1"/>
  <c r="D268" i="12"/>
  <c r="C268" i="12"/>
  <c r="T267" i="12"/>
  <c r="I267" i="12"/>
  <c r="P267" i="12" s="1"/>
  <c r="W267" i="12" s="1"/>
  <c r="H267" i="12"/>
  <c r="O267" i="12" s="1"/>
  <c r="V267" i="12" s="1"/>
  <c r="G267" i="12"/>
  <c r="N267" i="12" s="1"/>
  <c r="U267" i="12" s="1"/>
  <c r="F267" i="12"/>
  <c r="M267" i="12" s="1"/>
  <c r="E267" i="12"/>
  <c r="L267" i="12" s="1"/>
  <c r="S267" i="12" s="1"/>
  <c r="D267" i="12"/>
  <c r="K267" i="12" s="1"/>
  <c r="R267" i="12" s="1"/>
  <c r="C267" i="12"/>
  <c r="J267" i="12" s="1"/>
  <c r="Q267" i="12" s="1"/>
  <c r="R266" i="12"/>
  <c r="O266" i="12"/>
  <c r="V266" i="12" s="1"/>
  <c r="K266" i="12"/>
  <c r="J266" i="12"/>
  <c r="Q266" i="12" s="1"/>
  <c r="I266" i="12"/>
  <c r="P266" i="12" s="1"/>
  <c r="W266" i="12" s="1"/>
  <c r="H266" i="12"/>
  <c r="G266" i="12"/>
  <c r="N266" i="12" s="1"/>
  <c r="U266" i="12" s="1"/>
  <c r="F266" i="12"/>
  <c r="M266" i="12" s="1"/>
  <c r="T266" i="12" s="1"/>
  <c r="E266" i="12"/>
  <c r="L266" i="12" s="1"/>
  <c r="S266" i="12" s="1"/>
  <c r="D266" i="12"/>
  <c r="C266" i="12"/>
  <c r="T265" i="12"/>
  <c r="I265" i="12"/>
  <c r="P265" i="12" s="1"/>
  <c r="W265" i="12" s="1"/>
  <c r="H265" i="12"/>
  <c r="O265" i="12" s="1"/>
  <c r="V265" i="12" s="1"/>
  <c r="G265" i="12"/>
  <c r="N265" i="12" s="1"/>
  <c r="U265" i="12" s="1"/>
  <c r="F265" i="12"/>
  <c r="M265" i="12" s="1"/>
  <c r="E265" i="12"/>
  <c r="L265" i="12" s="1"/>
  <c r="S265" i="12" s="1"/>
  <c r="D265" i="12"/>
  <c r="K265" i="12" s="1"/>
  <c r="R265" i="12" s="1"/>
  <c r="C265" i="12"/>
  <c r="J265" i="12" s="1"/>
  <c r="Q265" i="12" s="1"/>
  <c r="V264" i="12"/>
  <c r="R264" i="12"/>
  <c r="M264" i="12"/>
  <c r="T264" i="12" s="1"/>
  <c r="K264" i="12"/>
  <c r="I264" i="12"/>
  <c r="P264" i="12" s="1"/>
  <c r="W264" i="12" s="1"/>
  <c r="H264" i="12"/>
  <c r="O264" i="12" s="1"/>
  <c r="G264" i="12"/>
  <c r="N264" i="12" s="1"/>
  <c r="U264" i="12" s="1"/>
  <c r="F264" i="12"/>
  <c r="E264" i="12"/>
  <c r="L264" i="12" s="1"/>
  <c r="S264" i="12" s="1"/>
  <c r="D264" i="12"/>
  <c r="C264" i="12"/>
  <c r="J264" i="12" s="1"/>
  <c r="Q264" i="12" s="1"/>
  <c r="T263" i="12"/>
  <c r="M263" i="12"/>
  <c r="I263" i="12"/>
  <c r="P263" i="12" s="1"/>
  <c r="W263" i="12" s="1"/>
  <c r="H263" i="12"/>
  <c r="O263" i="12" s="1"/>
  <c r="V263" i="12" s="1"/>
  <c r="G263" i="12"/>
  <c r="N263" i="12" s="1"/>
  <c r="U263" i="12" s="1"/>
  <c r="F263" i="12"/>
  <c r="E263" i="12"/>
  <c r="L263" i="12" s="1"/>
  <c r="S263" i="12" s="1"/>
  <c r="D263" i="12"/>
  <c r="K263" i="12" s="1"/>
  <c r="R263" i="12" s="1"/>
  <c r="C263" i="12"/>
  <c r="J263" i="12" s="1"/>
  <c r="Q263" i="12" s="1"/>
  <c r="O262" i="12"/>
  <c r="V262" i="12" s="1"/>
  <c r="K262" i="12"/>
  <c r="R262" i="12" s="1"/>
  <c r="I262" i="12"/>
  <c r="P262" i="12" s="1"/>
  <c r="W262" i="12" s="1"/>
  <c r="H262" i="12"/>
  <c r="G262" i="12"/>
  <c r="N262" i="12" s="1"/>
  <c r="U262" i="12" s="1"/>
  <c r="F262" i="12"/>
  <c r="M262" i="12" s="1"/>
  <c r="T262" i="12" s="1"/>
  <c r="E262" i="12"/>
  <c r="L262" i="12" s="1"/>
  <c r="S262" i="12" s="1"/>
  <c r="D262" i="12"/>
  <c r="C262" i="12"/>
  <c r="J262" i="12" s="1"/>
  <c r="Q262" i="12" s="1"/>
  <c r="T261" i="12"/>
  <c r="L261" i="12"/>
  <c r="S261" i="12" s="1"/>
  <c r="I261" i="12"/>
  <c r="P261" i="12" s="1"/>
  <c r="W261" i="12" s="1"/>
  <c r="H261" i="12"/>
  <c r="O261" i="12" s="1"/>
  <c r="V261" i="12" s="1"/>
  <c r="G261" i="12"/>
  <c r="N261" i="12" s="1"/>
  <c r="U261" i="12" s="1"/>
  <c r="F261" i="12"/>
  <c r="M261" i="12" s="1"/>
  <c r="E261" i="12"/>
  <c r="D261" i="12"/>
  <c r="K261" i="12" s="1"/>
  <c r="R261" i="12" s="1"/>
  <c r="C261" i="12"/>
  <c r="J261" i="12" s="1"/>
  <c r="Q261" i="12" s="1"/>
  <c r="N260" i="12"/>
  <c r="U260" i="12" s="1"/>
  <c r="M260" i="12"/>
  <c r="T260" i="12" s="1"/>
  <c r="I260" i="12"/>
  <c r="P260" i="12" s="1"/>
  <c r="W260" i="12" s="1"/>
  <c r="H260" i="12"/>
  <c r="O260" i="12" s="1"/>
  <c r="V260" i="12" s="1"/>
  <c r="G260" i="12"/>
  <c r="F260" i="12"/>
  <c r="E260" i="12"/>
  <c r="L260" i="12" s="1"/>
  <c r="S260" i="12" s="1"/>
  <c r="D260" i="12"/>
  <c r="K260" i="12" s="1"/>
  <c r="R260" i="12" s="1"/>
  <c r="C260" i="12"/>
  <c r="J260" i="12" s="1"/>
  <c r="Q260" i="12" s="1"/>
  <c r="M259" i="12"/>
  <c r="T259" i="12" s="1"/>
  <c r="I259" i="12"/>
  <c r="P259" i="12" s="1"/>
  <c r="W259" i="12" s="1"/>
  <c r="H259" i="12"/>
  <c r="O259" i="12" s="1"/>
  <c r="V259" i="12" s="1"/>
  <c r="G259" i="12"/>
  <c r="N259" i="12" s="1"/>
  <c r="U259" i="12" s="1"/>
  <c r="F259" i="12"/>
  <c r="E259" i="12"/>
  <c r="L259" i="12" s="1"/>
  <c r="S259" i="12" s="1"/>
  <c r="D259" i="12"/>
  <c r="K259" i="12" s="1"/>
  <c r="R259" i="12" s="1"/>
  <c r="C259" i="12"/>
  <c r="J259" i="12" s="1"/>
  <c r="Q259" i="12" s="1"/>
  <c r="R258" i="12"/>
  <c r="O258" i="12"/>
  <c r="V258" i="12" s="1"/>
  <c r="N258" i="12"/>
  <c r="U258" i="12" s="1"/>
  <c r="K258" i="12"/>
  <c r="J258" i="12"/>
  <c r="Q258" i="12" s="1"/>
  <c r="I258" i="12"/>
  <c r="P258" i="12" s="1"/>
  <c r="W258" i="12" s="1"/>
  <c r="H258" i="12"/>
  <c r="G258" i="12"/>
  <c r="F258" i="12"/>
  <c r="M258" i="12" s="1"/>
  <c r="T258" i="12" s="1"/>
  <c r="E258" i="12"/>
  <c r="L258" i="12" s="1"/>
  <c r="S258" i="12" s="1"/>
  <c r="D258" i="12"/>
  <c r="C258" i="12"/>
  <c r="M257" i="12"/>
  <c r="T257" i="12" s="1"/>
  <c r="I257" i="12"/>
  <c r="P257" i="12" s="1"/>
  <c r="W257" i="12" s="1"/>
  <c r="H257" i="12"/>
  <c r="O257" i="12" s="1"/>
  <c r="V257" i="12" s="1"/>
  <c r="G257" i="12"/>
  <c r="N257" i="12" s="1"/>
  <c r="U257" i="12" s="1"/>
  <c r="F257" i="12"/>
  <c r="E257" i="12"/>
  <c r="L257" i="12" s="1"/>
  <c r="S257" i="12" s="1"/>
  <c r="D257" i="12"/>
  <c r="K257" i="12" s="1"/>
  <c r="R257" i="12" s="1"/>
  <c r="C257" i="12"/>
  <c r="J257" i="12" s="1"/>
  <c r="Q257" i="12" s="1"/>
  <c r="O256" i="12"/>
  <c r="V256" i="12" s="1"/>
  <c r="K256" i="12"/>
  <c r="R256" i="12" s="1"/>
  <c r="I256" i="12"/>
  <c r="P256" i="12" s="1"/>
  <c r="W256" i="12" s="1"/>
  <c r="H256" i="12"/>
  <c r="G256" i="12"/>
  <c r="N256" i="12" s="1"/>
  <c r="U256" i="12" s="1"/>
  <c r="F256" i="12"/>
  <c r="M256" i="12" s="1"/>
  <c r="T256" i="12" s="1"/>
  <c r="E256" i="12"/>
  <c r="L256" i="12" s="1"/>
  <c r="S256" i="12" s="1"/>
  <c r="D256" i="12"/>
  <c r="C256" i="12"/>
  <c r="J256" i="12" s="1"/>
  <c r="Q256" i="12" s="1"/>
  <c r="M255" i="12"/>
  <c r="T255" i="12" s="1"/>
  <c r="I255" i="12"/>
  <c r="P255" i="12" s="1"/>
  <c r="W255" i="12" s="1"/>
  <c r="H255" i="12"/>
  <c r="O255" i="12" s="1"/>
  <c r="V255" i="12" s="1"/>
  <c r="G255" i="12"/>
  <c r="N255" i="12" s="1"/>
  <c r="U255" i="12" s="1"/>
  <c r="F255" i="12"/>
  <c r="E255" i="12"/>
  <c r="L255" i="12" s="1"/>
  <c r="S255" i="12" s="1"/>
  <c r="D255" i="12"/>
  <c r="K255" i="12" s="1"/>
  <c r="R255" i="12" s="1"/>
  <c r="C255" i="12"/>
  <c r="J255" i="12" s="1"/>
  <c r="Q255" i="12" s="1"/>
  <c r="N254" i="12"/>
  <c r="U254" i="12" s="1"/>
  <c r="M254" i="12"/>
  <c r="T254" i="12" s="1"/>
  <c r="K254" i="12"/>
  <c r="R254" i="12" s="1"/>
  <c r="I254" i="12"/>
  <c r="P254" i="12" s="1"/>
  <c r="W254" i="12" s="1"/>
  <c r="H254" i="12"/>
  <c r="O254" i="12" s="1"/>
  <c r="V254" i="12" s="1"/>
  <c r="G254" i="12"/>
  <c r="F254" i="12"/>
  <c r="E254" i="12"/>
  <c r="L254" i="12" s="1"/>
  <c r="S254" i="12" s="1"/>
  <c r="D254" i="12"/>
  <c r="C254" i="12"/>
  <c r="J254" i="12" s="1"/>
  <c r="Q254" i="12" s="1"/>
  <c r="T253" i="12"/>
  <c r="M253" i="12"/>
  <c r="I253" i="12"/>
  <c r="P253" i="12" s="1"/>
  <c r="W253" i="12" s="1"/>
  <c r="H253" i="12"/>
  <c r="O253" i="12" s="1"/>
  <c r="V253" i="12" s="1"/>
  <c r="G253" i="12"/>
  <c r="N253" i="12" s="1"/>
  <c r="U253" i="12" s="1"/>
  <c r="F253" i="12"/>
  <c r="E253" i="12"/>
  <c r="L253" i="12" s="1"/>
  <c r="S253" i="12" s="1"/>
  <c r="D253" i="12"/>
  <c r="K253" i="12" s="1"/>
  <c r="R253" i="12" s="1"/>
  <c r="C253" i="12"/>
  <c r="J253" i="12" s="1"/>
  <c r="Q253" i="12" s="1"/>
  <c r="R252" i="12"/>
  <c r="O252" i="12"/>
  <c r="V252" i="12" s="1"/>
  <c r="K252" i="12"/>
  <c r="I252" i="12"/>
  <c r="P252" i="12" s="1"/>
  <c r="W252" i="12" s="1"/>
  <c r="H252" i="12"/>
  <c r="G252" i="12"/>
  <c r="N252" i="12" s="1"/>
  <c r="U252" i="12" s="1"/>
  <c r="F252" i="12"/>
  <c r="M252" i="12" s="1"/>
  <c r="T252" i="12" s="1"/>
  <c r="E252" i="12"/>
  <c r="L252" i="12" s="1"/>
  <c r="S252" i="12" s="1"/>
  <c r="D252" i="12"/>
  <c r="C252" i="12"/>
  <c r="J252" i="12" s="1"/>
  <c r="Q252" i="12" s="1"/>
  <c r="T251" i="12"/>
  <c r="M251" i="12"/>
  <c r="I251" i="12"/>
  <c r="P251" i="12" s="1"/>
  <c r="W251" i="12" s="1"/>
  <c r="H251" i="12"/>
  <c r="O251" i="12" s="1"/>
  <c r="V251" i="12" s="1"/>
  <c r="G251" i="12"/>
  <c r="N251" i="12" s="1"/>
  <c r="U251" i="12" s="1"/>
  <c r="F251" i="12"/>
  <c r="E251" i="12"/>
  <c r="L251" i="12" s="1"/>
  <c r="S251" i="12" s="1"/>
  <c r="D251" i="12"/>
  <c r="K251" i="12" s="1"/>
  <c r="R251" i="12" s="1"/>
  <c r="C251" i="12"/>
  <c r="J251" i="12" s="1"/>
  <c r="Q251" i="12" s="1"/>
  <c r="N250" i="12"/>
  <c r="U250" i="12" s="1"/>
  <c r="M250" i="12"/>
  <c r="T250" i="12" s="1"/>
  <c r="K250" i="12"/>
  <c r="R250" i="12" s="1"/>
  <c r="I250" i="12"/>
  <c r="P250" i="12" s="1"/>
  <c r="W250" i="12" s="1"/>
  <c r="H250" i="12"/>
  <c r="O250" i="12" s="1"/>
  <c r="V250" i="12" s="1"/>
  <c r="G250" i="12"/>
  <c r="F250" i="12"/>
  <c r="E250" i="12"/>
  <c r="L250" i="12" s="1"/>
  <c r="S250" i="12" s="1"/>
  <c r="D250" i="12"/>
  <c r="C250" i="12"/>
  <c r="J250" i="12" s="1"/>
  <c r="Q250" i="12" s="1"/>
  <c r="T249" i="12"/>
  <c r="M249" i="12"/>
  <c r="I249" i="12"/>
  <c r="P249" i="12" s="1"/>
  <c r="W249" i="12" s="1"/>
  <c r="H249" i="12"/>
  <c r="O249" i="12" s="1"/>
  <c r="V249" i="12" s="1"/>
  <c r="G249" i="12"/>
  <c r="N249" i="12" s="1"/>
  <c r="U249" i="12" s="1"/>
  <c r="F249" i="12"/>
  <c r="E249" i="12"/>
  <c r="L249" i="12" s="1"/>
  <c r="S249" i="12" s="1"/>
  <c r="D249" i="12"/>
  <c r="K249" i="12" s="1"/>
  <c r="R249" i="12" s="1"/>
  <c r="C249" i="12"/>
  <c r="J249" i="12" s="1"/>
  <c r="Q249" i="12" s="1"/>
  <c r="O248" i="12"/>
  <c r="V248" i="12" s="1"/>
  <c r="N248" i="12"/>
  <c r="U248" i="12" s="1"/>
  <c r="K248" i="12"/>
  <c r="R248" i="12" s="1"/>
  <c r="I248" i="12"/>
  <c r="P248" i="12" s="1"/>
  <c r="W248" i="12" s="1"/>
  <c r="H248" i="12"/>
  <c r="G248" i="12"/>
  <c r="F248" i="12"/>
  <c r="M248" i="12" s="1"/>
  <c r="T248" i="12" s="1"/>
  <c r="E248" i="12"/>
  <c r="L248" i="12" s="1"/>
  <c r="S248" i="12" s="1"/>
  <c r="D248" i="12"/>
  <c r="C248" i="12"/>
  <c r="J248" i="12" s="1"/>
  <c r="Q248" i="12" s="1"/>
  <c r="T247" i="12"/>
  <c r="M247" i="12"/>
  <c r="L247" i="12"/>
  <c r="S247" i="12" s="1"/>
  <c r="I247" i="12"/>
  <c r="P247" i="12" s="1"/>
  <c r="W247" i="12" s="1"/>
  <c r="H247" i="12"/>
  <c r="O247" i="12" s="1"/>
  <c r="V247" i="12" s="1"/>
  <c r="G247" i="12"/>
  <c r="N247" i="12" s="1"/>
  <c r="U247" i="12" s="1"/>
  <c r="F247" i="12"/>
  <c r="E247" i="12"/>
  <c r="D247" i="12"/>
  <c r="K247" i="12" s="1"/>
  <c r="R247" i="12" s="1"/>
  <c r="C247" i="12"/>
  <c r="J247" i="12" s="1"/>
  <c r="Q247" i="12" s="1"/>
  <c r="N246" i="12"/>
  <c r="U246" i="12" s="1"/>
  <c r="M246" i="12"/>
  <c r="T246" i="12" s="1"/>
  <c r="I246" i="12"/>
  <c r="P246" i="12" s="1"/>
  <c r="W246" i="12" s="1"/>
  <c r="H246" i="12"/>
  <c r="O246" i="12" s="1"/>
  <c r="V246" i="12" s="1"/>
  <c r="G246" i="12"/>
  <c r="F246" i="12"/>
  <c r="E246" i="12"/>
  <c r="L246" i="12" s="1"/>
  <c r="S246" i="12" s="1"/>
  <c r="D246" i="12"/>
  <c r="K246" i="12" s="1"/>
  <c r="R246" i="12" s="1"/>
  <c r="C246" i="12"/>
  <c r="J246" i="12" s="1"/>
  <c r="Q246" i="12" s="1"/>
  <c r="M245" i="12"/>
  <c r="T245" i="12" s="1"/>
  <c r="I245" i="12"/>
  <c r="P245" i="12" s="1"/>
  <c r="W245" i="12" s="1"/>
  <c r="H245" i="12"/>
  <c r="O245" i="12" s="1"/>
  <c r="V245" i="12" s="1"/>
  <c r="G245" i="12"/>
  <c r="N245" i="12" s="1"/>
  <c r="U245" i="12" s="1"/>
  <c r="F245" i="12"/>
  <c r="E245" i="12"/>
  <c r="L245" i="12" s="1"/>
  <c r="S245" i="12" s="1"/>
  <c r="D245" i="12"/>
  <c r="K245" i="12" s="1"/>
  <c r="R245" i="12" s="1"/>
  <c r="C245" i="12"/>
  <c r="J245" i="12" s="1"/>
  <c r="Q245" i="12" s="1"/>
  <c r="R244" i="12"/>
  <c r="O244" i="12"/>
  <c r="V244" i="12" s="1"/>
  <c r="N244" i="12"/>
  <c r="U244" i="12" s="1"/>
  <c r="K244" i="12"/>
  <c r="J244" i="12"/>
  <c r="Q244" i="12" s="1"/>
  <c r="I244" i="12"/>
  <c r="P244" i="12" s="1"/>
  <c r="W244" i="12" s="1"/>
  <c r="H244" i="12"/>
  <c r="G244" i="12"/>
  <c r="F244" i="12"/>
  <c r="M244" i="12" s="1"/>
  <c r="T244" i="12" s="1"/>
  <c r="E244" i="12"/>
  <c r="L244" i="12" s="1"/>
  <c r="S244" i="12" s="1"/>
  <c r="D244" i="12"/>
  <c r="C244" i="12"/>
  <c r="I243" i="12"/>
  <c r="P243" i="12" s="1"/>
  <c r="W243" i="12" s="1"/>
  <c r="H243" i="12"/>
  <c r="O243" i="12" s="1"/>
  <c r="V243" i="12" s="1"/>
  <c r="G243" i="12"/>
  <c r="N243" i="12" s="1"/>
  <c r="U243" i="12" s="1"/>
  <c r="F243" i="12"/>
  <c r="M243" i="12" s="1"/>
  <c r="T243" i="12" s="1"/>
  <c r="E243" i="12"/>
  <c r="L243" i="12" s="1"/>
  <c r="S243" i="12" s="1"/>
  <c r="D243" i="12"/>
  <c r="K243" i="12" s="1"/>
  <c r="R243" i="12" s="1"/>
  <c r="C243" i="12"/>
  <c r="J243" i="12" s="1"/>
  <c r="Q243" i="12" s="1"/>
  <c r="U242" i="12"/>
  <c r="K242" i="12"/>
  <c r="R242" i="12" s="1"/>
  <c r="I242" i="12"/>
  <c r="P242" i="12" s="1"/>
  <c r="W242" i="12" s="1"/>
  <c r="H242" i="12"/>
  <c r="O242" i="12" s="1"/>
  <c r="V242" i="12" s="1"/>
  <c r="G242" i="12"/>
  <c r="N242" i="12" s="1"/>
  <c r="F242" i="12"/>
  <c r="M242" i="12" s="1"/>
  <c r="T242" i="12" s="1"/>
  <c r="E242" i="12"/>
  <c r="L242" i="12" s="1"/>
  <c r="S242" i="12" s="1"/>
  <c r="D242" i="12"/>
  <c r="C242" i="12"/>
  <c r="J242" i="12" s="1"/>
  <c r="Q242" i="12" s="1"/>
  <c r="U241" i="12"/>
  <c r="I241" i="12"/>
  <c r="P241" i="12" s="1"/>
  <c r="W241" i="12" s="1"/>
  <c r="H241" i="12"/>
  <c r="O241" i="12" s="1"/>
  <c r="V241" i="12" s="1"/>
  <c r="G241" i="12"/>
  <c r="N241" i="12" s="1"/>
  <c r="F241" i="12"/>
  <c r="M241" i="12" s="1"/>
  <c r="T241" i="12" s="1"/>
  <c r="E241" i="12"/>
  <c r="L241" i="12" s="1"/>
  <c r="S241" i="12" s="1"/>
  <c r="D241" i="12"/>
  <c r="K241" i="12" s="1"/>
  <c r="R241" i="12" s="1"/>
  <c r="C241" i="12"/>
  <c r="J241" i="12" s="1"/>
  <c r="Q241" i="12" s="1"/>
  <c r="X241" i="12" s="1"/>
  <c r="U240" i="12"/>
  <c r="I240" i="12"/>
  <c r="P240" i="12" s="1"/>
  <c r="W240" i="12" s="1"/>
  <c r="H240" i="12"/>
  <c r="O240" i="12" s="1"/>
  <c r="V240" i="12" s="1"/>
  <c r="G240" i="12"/>
  <c r="N240" i="12" s="1"/>
  <c r="F240" i="12"/>
  <c r="M240" i="12" s="1"/>
  <c r="T240" i="12" s="1"/>
  <c r="E240" i="12"/>
  <c r="L240" i="12" s="1"/>
  <c r="S240" i="12" s="1"/>
  <c r="D240" i="12"/>
  <c r="K240" i="12" s="1"/>
  <c r="R240" i="12" s="1"/>
  <c r="C240" i="12"/>
  <c r="J240" i="12" s="1"/>
  <c r="Q240" i="12" s="1"/>
  <c r="I239" i="12"/>
  <c r="P239" i="12" s="1"/>
  <c r="W239" i="12" s="1"/>
  <c r="H239" i="12"/>
  <c r="O239" i="12" s="1"/>
  <c r="V239" i="12" s="1"/>
  <c r="G239" i="12"/>
  <c r="N239" i="12" s="1"/>
  <c r="U239" i="12" s="1"/>
  <c r="F239" i="12"/>
  <c r="M239" i="12" s="1"/>
  <c r="T239" i="12" s="1"/>
  <c r="E239" i="12"/>
  <c r="L239" i="12" s="1"/>
  <c r="S239" i="12" s="1"/>
  <c r="D239" i="12"/>
  <c r="K239" i="12" s="1"/>
  <c r="R239" i="12" s="1"/>
  <c r="C239" i="12"/>
  <c r="J239" i="12" s="1"/>
  <c r="Q239" i="12" s="1"/>
  <c r="O238" i="12"/>
  <c r="V238" i="12" s="1"/>
  <c r="J238" i="12"/>
  <c r="Q238" i="12" s="1"/>
  <c r="I238" i="12"/>
  <c r="P238" i="12" s="1"/>
  <c r="W238" i="12" s="1"/>
  <c r="H238" i="12"/>
  <c r="G238" i="12"/>
  <c r="N238" i="12" s="1"/>
  <c r="U238" i="12" s="1"/>
  <c r="F238" i="12"/>
  <c r="M238" i="12" s="1"/>
  <c r="T238" i="12" s="1"/>
  <c r="E238" i="12"/>
  <c r="L238" i="12" s="1"/>
  <c r="S238" i="12" s="1"/>
  <c r="D238" i="12"/>
  <c r="K238" i="12" s="1"/>
  <c r="R238" i="12" s="1"/>
  <c r="C238" i="12"/>
  <c r="U237" i="12"/>
  <c r="S237" i="12"/>
  <c r="I237" i="12"/>
  <c r="P237" i="12" s="1"/>
  <c r="W237" i="12" s="1"/>
  <c r="H237" i="12"/>
  <c r="O237" i="12" s="1"/>
  <c r="V237" i="12" s="1"/>
  <c r="G237" i="12"/>
  <c r="N237" i="12" s="1"/>
  <c r="F237" i="12"/>
  <c r="M237" i="12" s="1"/>
  <c r="T237" i="12" s="1"/>
  <c r="E237" i="12"/>
  <c r="L237" i="12" s="1"/>
  <c r="D237" i="12"/>
  <c r="K237" i="12" s="1"/>
  <c r="R237" i="12" s="1"/>
  <c r="C237" i="12"/>
  <c r="J237" i="12" s="1"/>
  <c r="Q237" i="12" s="1"/>
  <c r="S236" i="12"/>
  <c r="L236" i="12"/>
  <c r="K236" i="12"/>
  <c r="R236" i="12" s="1"/>
  <c r="I236" i="12"/>
  <c r="P236" i="12" s="1"/>
  <c r="W236" i="12" s="1"/>
  <c r="H236" i="12"/>
  <c r="O236" i="12" s="1"/>
  <c r="V236" i="12" s="1"/>
  <c r="G236" i="12"/>
  <c r="N236" i="12" s="1"/>
  <c r="U236" i="12" s="1"/>
  <c r="F236" i="12"/>
  <c r="M236" i="12" s="1"/>
  <c r="T236" i="12" s="1"/>
  <c r="E236" i="12"/>
  <c r="D236" i="12"/>
  <c r="C236" i="12"/>
  <c r="J236" i="12" s="1"/>
  <c r="Q236" i="12" s="1"/>
  <c r="P235" i="12"/>
  <c r="W235" i="12" s="1"/>
  <c r="M235" i="12"/>
  <c r="T235" i="12" s="1"/>
  <c r="L235" i="12"/>
  <c r="S235" i="12" s="1"/>
  <c r="I235" i="12"/>
  <c r="H235" i="12"/>
  <c r="O235" i="12" s="1"/>
  <c r="V235" i="12" s="1"/>
  <c r="G235" i="12"/>
  <c r="N235" i="12" s="1"/>
  <c r="U235" i="12" s="1"/>
  <c r="F235" i="12"/>
  <c r="E235" i="12"/>
  <c r="D235" i="12"/>
  <c r="K235" i="12" s="1"/>
  <c r="R235" i="12" s="1"/>
  <c r="X235" i="12" s="1"/>
  <c r="C235" i="12"/>
  <c r="J235" i="12" s="1"/>
  <c r="Q235" i="12" s="1"/>
  <c r="R234" i="12"/>
  <c r="N234" i="12"/>
  <c r="U234" i="12" s="1"/>
  <c r="K234" i="12"/>
  <c r="I234" i="12"/>
  <c r="P234" i="12" s="1"/>
  <c r="W234" i="12" s="1"/>
  <c r="H234" i="12"/>
  <c r="O234" i="12" s="1"/>
  <c r="V234" i="12" s="1"/>
  <c r="G234" i="12"/>
  <c r="F234" i="12"/>
  <c r="M234" i="12" s="1"/>
  <c r="T234" i="12" s="1"/>
  <c r="E234" i="12"/>
  <c r="L234" i="12" s="1"/>
  <c r="S234" i="12" s="1"/>
  <c r="D234" i="12"/>
  <c r="C234" i="12"/>
  <c r="J234" i="12" s="1"/>
  <c r="Q234" i="12" s="1"/>
  <c r="P233" i="12"/>
  <c r="W233" i="12" s="1"/>
  <c r="L233" i="12"/>
  <c r="S233" i="12" s="1"/>
  <c r="I233" i="12"/>
  <c r="H233" i="12"/>
  <c r="O233" i="12" s="1"/>
  <c r="V233" i="12" s="1"/>
  <c r="G233" i="12"/>
  <c r="N233" i="12" s="1"/>
  <c r="U233" i="12" s="1"/>
  <c r="F233" i="12"/>
  <c r="M233" i="12" s="1"/>
  <c r="T233" i="12" s="1"/>
  <c r="E233" i="12"/>
  <c r="D233" i="12"/>
  <c r="K233" i="12" s="1"/>
  <c r="R233" i="12" s="1"/>
  <c r="C233" i="12"/>
  <c r="J233" i="12" s="1"/>
  <c r="Q233" i="12" s="1"/>
  <c r="P232" i="12"/>
  <c r="W232" i="12" s="1"/>
  <c r="N232" i="12"/>
  <c r="U232" i="12" s="1"/>
  <c r="I232" i="12"/>
  <c r="H232" i="12"/>
  <c r="O232" i="12" s="1"/>
  <c r="V232" i="12" s="1"/>
  <c r="G232" i="12"/>
  <c r="F232" i="12"/>
  <c r="M232" i="12" s="1"/>
  <c r="T232" i="12" s="1"/>
  <c r="E232" i="12"/>
  <c r="L232" i="12" s="1"/>
  <c r="S232" i="12" s="1"/>
  <c r="D232" i="12"/>
  <c r="K232" i="12" s="1"/>
  <c r="R232" i="12" s="1"/>
  <c r="C232" i="12"/>
  <c r="J232" i="12" s="1"/>
  <c r="Q232" i="12" s="1"/>
  <c r="P231" i="12"/>
  <c r="W231" i="12" s="1"/>
  <c r="L231" i="12"/>
  <c r="S231" i="12" s="1"/>
  <c r="J231" i="12"/>
  <c r="Q231" i="12" s="1"/>
  <c r="I231" i="12"/>
  <c r="H231" i="12"/>
  <c r="O231" i="12" s="1"/>
  <c r="V231" i="12" s="1"/>
  <c r="G231" i="12"/>
  <c r="N231" i="12" s="1"/>
  <c r="U231" i="12" s="1"/>
  <c r="F231" i="12"/>
  <c r="M231" i="12" s="1"/>
  <c r="T231" i="12" s="1"/>
  <c r="E231" i="12"/>
  <c r="D231" i="12"/>
  <c r="K231" i="12" s="1"/>
  <c r="R231" i="12" s="1"/>
  <c r="C231" i="12"/>
  <c r="W230" i="12"/>
  <c r="N230" i="12"/>
  <c r="U230" i="12" s="1"/>
  <c r="L230" i="12"/>
  <c r="S230" i="12" s="1"/>
  <c r="I230" i="12"/>
  <c r="P230" i="12" s="1"/>
  <c r="H230" i="12"/>
  <c r="O230" i="12" s="1"/>
  <c r="V230" i="12" s="1"/>
  <c r="G230" i="12"/>
  <c r="F230" i="12"/>
  <c r="M230" i="12" s="1"/>
  <c r="T230" i="12" s="1"/>
  <c r="E230" i="12"/>
  <c r="D230" i="12"/>
  <c r="K230" i="12" s="1"/>
  <c r="R230" i="12" s="1"/>
  <c r="C230" i="12"/>
  <c r="J230" i="12" s="1"/>
  <c r="Q230" i="12" s="1"/>
  <c r="P229" i="12"/>
  <c r="W229" i="12" s="1"/>
  <c r="M229" i="12"/>
  <c r="T229" i="12" s="1"/>
  <c r="L229" i="12"/>
  <c r="S229" i="12" s="1"/>
  <c r="I229" i="12"/>
  <c r="H229" i="12"/>
  <c r="O229" i="12" s="1"/>
  <c r="V229" i="12" s="1"/>
  <c r="G229" i="12"/>
  <c r="N229" i="12" s="1"/>
  <c r="U229" i="12" s="1"/>
  <c r="F229" i="12"/>
  <c r="E229" i="12"/>
  <c r="D229" i="12"/>
  <c r="K229" i="12" s="1"/>
  <c r="R229" i="12" s="1"/>
  <c r="C229" i="12"/>
  <c r="J229" i="12" s="1"/>
  <c r="Q229" i="12" s="1"/>
  <c r="S228" i="12"/>
  <c r="L228" i="12"/>
  <c r="K228" i="12"/>
  <c r="R228" i="12" s="1"/>
  <c r="I228" i="12"/>
  <c r="P228" i="12" s="1"/>
  <c r="W228" i="12" s="1"/>
  <c r="H228" i="12"/>
  <c r="O228" i="12" s="1"/>
  <c r="V228" i="12" s="1"/>
  <c r="G228" i="12"/>
  <c r="N228" i="12" s="1"/>
  <c r="U228" i="12" s="1"/>
  <c r="F228" i="12"/>
  <c r="M228" i="12" s="1"/>
  <c r="T228" i="12" s="1"/>
  <c r="E228" i="12"/>
  <c r="D228" i="12"/>
  <c r="C228" i="12"/>
  <c r="J228" i="12" s="1"/>
  <c r="Q228" i="12" s="1"/>
  <c r="P227" i="12"/>
  <c r="W227" i="12" s="1"/>
  <c r="M227" i="12"/>
  <c r="T227" i="12" s="1"/>
  <c r="L227" i="12"/>
  <c r="S227" i="12" s="1"/>
  <c r="I227" i="12"/>
  <c r="H227" i="12"/>
  <c r="O227" i="12" s="1"/>
  <c r="V227" i="12" s="1"/>
  <c r="G227" i="12"/>
  <c r="N227" i="12" s="1"/>
  <c r="U227" i="12" s="1"/>
  <c r="F227" i="12"/>
  <c r="E227" i="12"/>
  <c r="D227" i="12"/>
  <c r="K227" i="12" s="1"/>
  <c r="R227" i="12" s="1"/>
  <c r="X227" i="12" s="1"/>
  <c r="C227" i="12"/>
  <c r="J227" i="12" s="1"/>
  <c r="Q227" i="12" s="1"/>
  <c r="R226" i="12"/>
  <c r="N226" i="12"/>
  <c r="U226" i="12" s="1"/>
  <c r="K226" i="12"/>
  <c r="I226" i="12"/>
  <c r="P226" i="12" s="1"/>
  <c r="W226" i="12" s="1"/>
  <c r="H226" i="12"/>
  <c r="O226" i="12" s="1"/>
  <c r="V226" i="12" s="1"/>
  <c r="G226" i="12"/>
  <c r="F226" i="12"/>
  <c r="M226" i="12" s="1"/>
  <c r="T226" i="12" s="1"/>
  <c r="E226" i="12"/>
  <c r="L226" i="12" s="1"/>
  <c r="S226" i="12" s="1"/>
  <c r="D226" i="12"/>
  <c r="C226" i="12"/>
  <c r="J226" i="12" s="1"/>
  <c r="Q226" i="12" s="1"/>
  <c r="P225" i="12"/>
  <c r="W225" i="12" s="1"/>
  <c r="L225" i="12"/>
  <c r="S225" i="12" s="1"/>
  <c r="I225" i="12"/>
  <c r="H225" i="12"/>
  <c r="O225" i="12" s="1"/>
  <c r="V225" i="12" s="1"/>
  <c r="G225" i="12"/>
  <c r="N225" i="12" s="1"/>
  <c r="U225" i="12" s="1"/>
  <c r="F225" i="12"/>
  <c r="M225" i="12" s="1"/>
  <c r="T225" i="12" s="1"/>
  <c r="E225" i="12"/>
  <c r="D225" i="12"/>
  <c r="K225" i="12" s="1"/>
  <c r="R225" i="12" s="1"/>
  <c r="C225" i="12"/>
  <c r="J225" i="12" s="1"/>
  <c r="Q225" i="12" s="1"/>
  <c r="P224" i="12"/>
  <c r="W224" i="12" s="1"/>
  <c r="N224" i="12"/>
  <c r="U224" i="12" s="1"/>
  <c r="I224" i="12"/>
  <c r="H224" i="12"/>
  <c r="O224" i="12" s="1"/>
  <c r="V224" i="12" s="1"/>
  <c r="G224" i="12"/>
  <c r="F224" i="12"/>
  <c r="M224" i="12" s="1"/>
  <c r="T224" i="12" s="1"/>
  <c r="E224" i="12"/>
  <c r="L224" i="12" s="1"/>
  <c r="S224" i="12" s="1"/>
  <c r="D224" i="12"/>
  <c r="K224" i="12" s="1"/>
  <c r="R224" i="12" s="1"/>
  <c r="C224" i="12"/>
  <c r="J224" i="12" s="1"/>
  <c r="Q224" i="12" s="1"/>
  <c r="P223" i="12"/>
  <c r="W223" i="12" s="1"/>
  <c r="L223" i="12"/>
  <c r="S223" i="12" s="1"/>
  <c r="J223" i="12"/>
  <c r="Q223" i="12" s="1"/>
  <c r="I223" i="12"/>
  <c r="H223" i="12"/>
  <c r="O223" i="12" s="1"/>
  <c r="V223" i="12" s="1"/>
  <c r="G223" i="12"/>
  <c r="N223" i="12" s="1"/>
  <c r="U223" i="12" s="1"/>
  <c r="F223" i="12"/>
  <c r="M223" i="12" s="1"/>
  <c r="T223" i="12" s="1"/>
  <c r="E223" i="12"/>
  <c r="D223" i="12"/>
  <c r="K223" i="12" s="1"/>
  <c r="R223" i="12" s="1"/>
  <c r="C223" i="12"/>
  <c r="W222" i="12"/>
  <c r="N222" i="12"/>
  <c r="U222" i="12" s="1"/>
  <c r="L222" i="12"/>
  <c r="S222" i="12" s="1"/>
  <c r="I222" i="12"/>
  <c r="P222" i="12" s="1"/>
  <c r="H222" i="12"/>
  <c r="O222" i="12" s="1"/>
  <c r="V222" i="12" s="1"/>
  <c r="G222" i="12"/>
  <c r="F222" i="12"/>
  <c r="M222" i="12" s="1"/>
  <c r="T222" i="12" s="1"/>
  <c r="E222" i="12"/>
  <c r="D222" i="12"/>
  <c r="K222" i="12" s="1"/>
  <c r="R222" i="12" s="1"/>
  <c r="C222" i="12"/>
  <c r="J222" i="12" s="1"/>
  <c r="Q222" i="12" s="1"/>
  <c r="P221" i="12"/>
  <c r="W221" i="12" s="1"/>
  <c r="M221" i="12"/>
  <c r="T221" i="12" s="1"/>
  <c r="L221" i="12"/>
  <c r="S221" i="12" s="1"/>
  <c r="I221" i="12"/>
  <c r="H221" i="12"/>
  <c r="O221" i="12" s="1"/>
  <c r="V221" i="12" s="1"/>
  <c r="G221" i="12"/>
  <c r="N221" i="12" s="1"/>
  <c r="U221" i="12" s="1"/>
  <c r="F221" i="12"/>
  <c r="E221" i="12"/>
  <c r="D221" i="12"/>
  <c r="K221" i="12" s="1"/>
  <c r="R221" i="12" s="1"/>
  <c r="C221" i="12"/>
  <c r="J221" i="12" s="1"/>
  <c r="Q221" i="12" s="1"/>
  <c r="S220" i="12"/>
  <c r="P220" i="12"/>
  <c r="W220" i="12" s="1"/>
  <c r="L220" i="12"/>
  <c r="I220" i="12"/>
  <c r="H220" i="12"/>
  <c r="O220" i="12" s="1"/>
  <c r="V220" i="12" s="1"/>
  <c r="G220" i="12"/>
  <c r="N220" i="12" s="1"/>
  <c r="U220" i="12" s="1"/>
  <c r="F220" i="12"/>
  <c r="M220" i="12" s="1"/>
  <c r="T220" i="12" s="1"/>
  <c r="E220" i="12"/>
  <c r="D220" i="12"/>
  <c r="K220" i="12" s="1"/>
  <c r="R220" i="12" s="1"/>
  <c r="C220" i="12"/>
  <c r="J220" i="12" s="1"/>
  <c r="Q220" i="12" s="1"/>
  <c r="P219" i="12"/>
  <c r="W219" i="12" s="1"/>
  <c r="L219" i="12"/>
  <c r="S219" i="12" s="1"/>
  <c r="I219" i="12"/>
  <c r="H219" i="12"/>
  <c r="O219" i="12" s="1"/>
  <c r="V219" i="12" s="1"/>
  <c r="G219" i="12"/>
  <c r="N219" i="12" s="1"/>
  <c r="U219" i="12" s="1"/>
  <c r="F219" i="12"/>
  <c r="M219" i="12" s="1"/>
  <c r="T219" i="12" s="1"/>
  <c r="E219" i="12"/>
  <c r="D219" i="12"/>
  <c r="K219" i="12" s="1"/>
  <c r="R219" i="12" s="1"/>
  <c r="C219" i="12"/>
  <c r="J219" i="12" s="1"/>
  <c r="Q219" i="12" s="1"/>
  <c r="P218" i="12"/>
  <c r="W218" i="12" s="1"/>
  <c r="L218" i="12"/>
  <c r="S218" i="12" s="1"/>
  <c r="I218" i="12"/>
  <c r="H218" i="12"/>
  <c r="O218" i="12" s="1"/>
  <c r="V218" i="12" s="1"/>
  <c r="G218" i="12"/>
  <c r="N218" i="12" s="1"/>
  <c r="U218" i="12" s="1"/>
  <c r="F218" i="12"/>
  <c r="M218" i="12" s="1"/>
  <c r="T218" i="12" s="1"/>
  <c r="E218" i="12"/>
  <c r="D218" i="12"/>
  <c r="K218" i="12" s="1"/>
  <c r="R218" i="12" s="1"/>
  <c r="C218" i="12"/>
  <c r="J218" i="12" s="1"/>
  <c r="Q218" i="12" s="1"/>
  <c r="P217" i="12"/>
  <c r="W217" i="12" s="1"/>
  <c r="L217" i="12"/>
  <c r="S217" i="12" s="1"/>
  <c r="I217" i="12"/>
  <c r="H217" i="12"/>
  <c r="O217" i="12" s="1"/>
  <c r="V217" i="12" s="1"/>
  <c r="G217" i="12"/>
  <c r="N217" i="12" s="1"/>
  <c r="U217" i="12" s="1"/>
  <c r="F217" i="12"/>
  <c r="M217" i="12" s="1"/>
  <c r="T217" i="12" s="1"/>
  <c r="E217" i="12"/>
  <c r="D217" i="12"/>
  <c r="K217" i="12" s="1"/>
  <c r="R217" i="12" s="1"/>
  <c r="C217" i="12"/>
  <c r="J217" i="12" s="1"/>
  <c r="Q217" i="12" s="1"/>
  <c r="P216" i="12"/>
  <c r="W216" i="12" s="1"/>
  <c r="L216" i="12"/>
  <c r="S216" i="12" s="1"/>
  <c r="I216" i="12"/>
  <c r="H216" i="12"/>
  <c r="O216" i="12" s="1"/>
  <c r="V216" i="12" s="1"/>
  <c r="G216" i="12"/>
  <c r="N216" i="12" s="1"/>
  <c r="U216" i="12" s="1"/>
  <c r="F216" i="12"/>
  <c r="M216" i="12" s="1"/>
  <c r="T216" i="12" s="1"/>
  <c r="E216" i="12"/>
  <c r="D216" i="12"/>
  <c r="K216" i="12" s="1"/>
  <c r="R216" i="12" s="1"/>
  <c r="C216" i="12"/>
  <c r="J216" i="12" s="1"/>
  <c r="Q216" i="12" s="1"/>
  <c r="P215" i="12"/>
  <c r="W215" i="12" s="1"/>
  <c r="L215" i="12"/>
  <c r="S215" i="12" s="1"/>
  <c r="I215" i="12"/>
  <c r="H215" i="12"/>
  <c r="O215" i="12" s="1"/>
  <c r="V215" i="12" s="1"/>
  <c r="G215" i="12"/>
  <c r="N215" i="12" s="1"/>
  <c r="U215" i="12" s="1"/>
  <c r="F215" i="12"/>
  <c r="M215" i="12" s="1"/>
  <c r="T215" i="12" s="1"/>
  <c r="E215" i="12"/>
  <c r="D215" i="12"/>
  <c r="K215" i="12" s="1"/>
  <c r="R215" i="12" s="1"/>
  <c r="C215" i="12"/>
  <c r="J215" i="12" s="1"/>
  <c r="Q215" i="12" s="1"/>
  <c r="P214" i="12"/>
  <c r="W214" i="12" s="1"/>
  <c r="L214" i="12"/>
  <c r="S214" i="12" s="1"/>
  <c r="I214" i="12"/>
  <c r="H214" i="12"/>
  <c r="O214" i="12" s="1"/>
  <c r="V214" i="12" s="1"/>
  <c r="G214" i="12"/>
  <c r="N214" i="12" s="1"/>
  <c r="U214" i="12" s="1"/>
  <c r="F214" i="12"/>
  <c r="M214" i="12" s="1"/>
  <c r="T214" i="12" s="1"/>
  <c r="E214" i="12"/>
  <c r="D214" i="12"/>
  <c r="K214" i="12" s="1"/>
  <c r="R214" i="12" s="1"/>
  <c r="C214" i="12"/>
  <c r="J214" i="12" s="1"/>
  <c r="Q214" i="12" s="1"/>
  <c r="P213" i="12"/>
  <c r="W213" i="12" s="1"/>
  <c r="L213" i="12"/>
  <c r="S213" i="12" s="1"/>
  <c r="I213" i="12"/>
  <c r="H213" i="12"/>
  <c r="O213" i="12" s="1"/>
  <c r="V213" i="12" s="1"/>
  <c r="G213" i="12"/>
  <c r="N213" i="12" s="1"/>
  <c r="U213" i="12" s="1"/>
  <c r="F213" i="12"/>
  <c r="M213" i="12" s="1"/>
  <c r="T213" i="12" s="1"/>
  <c r="E213" i="12"/>
  <c r="D213" i="12"/>
  <c r="K213" i="12" s="1"/>
  <c r="R213" i="12" s="1"/>
  <c r="C213" i="12"/>
  <c r="J213" i="12" s="1"/>
  <c r="Q213" i="12" s="1"/>
  <c r="P212" i="12"/>
  <c r="W212" i="12" s="1"/>
  <c r="L212" i="12"/>
  <c r="S212" i="12" s="1"/>
  <c r="I212" i="12"/>
  <c r="H212" i="12"/>
  <c r="O212" i="12" s="1"/>
  <c r="V212" i="12" s="1"/>
  <c r="G212" i="12"/>
  <c r="N212" i="12" s="1"/>
  <c r="U212" i="12" s="1"/>
  <c r="F212" i="12"/>
  <c r="M212" i="12" s="1"/>
  <c r="T212" i="12" s="1"/>
  <c r="E212" i="12"/>
  <c r="D212" i="12"/>
  <c r="K212" i="12" s="1"/>
  <c r="R212" i="12" s="1"/>
  <c r="C212" i="12"/>
  <c r="J212" i="12" s="1"/>
  <c r="Q212" i="12" s="1"/>
  <c r="P211" i="12"/>
  <c r="W211" i="12" s="1"/>
  <c r="L211" i="12"/>
  <c r="S211" i="12" s="1"/>
  <c r="I211" i="12"/>
  <c r="H211" i="12"/>
  <c r="O211" i="12" s="1"/>
  <c r="V211" i="12" s="1"/>
  <c r="G211" i="12"/>
  <c r="N211" i="12" s="1"/>
  <c r="U211" i="12" s="1"/>
  <c r="F211" i="12"/>
  <c r="M211" i="12" s="1"/>
  <c r="T211" i="12" s="1"/>
  <c r="E211" i="12"/>
  <c r="D211" i="12"/>
  <c r="K211" i="12" s="1"/>
  <c r="R211" i="12" s="1"/>
  <c r="C211" i="12"/>
  <c r="J211" i="12" s="1"/>
  <c r="Q211" i="12" s="1"/>
  <c r="P210" i="12"/>
  <c r="W210" i="12" s="1"/>
  <c r="L210" i="12"/>
  <c r="S210" i="12" s="1"/>
  <c r="I210" i="12"/>
  <c r="H210" i="12"/>
  <c r="O210" i="12" s="1"/>
  <c r="V210" i="12" s="1"/>
  <c r="G210" i="12"/>
  <c r="N210" i="12" s="1"/>
  <c r="U210" i="12" s="1"/>
  <c r="F210" i="12"/>
  <c r="M210" i="12" s="1"/>
  <c r="T210" i="12" s="1"/>
  <c r="E210" i="12"/>
  <c r="D210" i="12"/>
  <c r="K210" i="12" s="1"/>
  <c r="R210" i="12" s="1"/>
  <c r="C210" i="12"/>
  <c r="J210" i="12" s="1"/>
  <c r="Q210" i="12" s="1"/>
  <c r="P209" i="12"/>
  <c r="W209" i="12" s="1"/>
  <c r="L209" i="12"/>
  <c r="S209" i="12" s="1"/>
  <c r="I209" i="12"/>
  <c r="H209" i="12"/>
  <c r="O209" i="12" s="1"/>
  <c r="V209" i="12" s="1"/>
  <c r="G209" i="12"/>
  <c r="N209" i="12" s="1"/>
  <c r="U209" i="12" s="1"/>
  <c r="F209" i="12"/>
  <c r="M209" i="12" s="1"/>
  <c r="T209" i="12" s="1"/>
  <c r="E209" i="12"/>
  <c r="D209" i="12"/>
  <c r="K209" i="12" s="1"/>
  <c r="R209" i="12" s="1"/>
  <c r="C209" i="12"/>
  <c r="J209" i="12" s="1"/>
  <c r="Q209" i="12" s="1"/>
  <c r="P208" i="12"/>
  <c r="W208" i="12" s="1"/>
  <c r="L208" i="12"/>
  <c r="S208" i="12" s="1"/>
  <c r="I208" i="12"/>
  <c r="H208" i="12"/>
  <c r="O208" i="12" s="1"/>
  <c r="V208" i="12" s="1"/>
  <c r="G208" i="12"/>
  <c r="N208" i="12" s="1"/>
  <c r="U208" i="12" s="1"/>
  <c r="F208" i="12"/>
  <c r="M208" i="12" s="1"/>
  <c r="T208" i="12" s="1"/>
  <c r="E208" i="12"/>
  <c r="D208" i="12"/>
  <c r="K208" i="12" s="1"/>
  <c r="R208" i="12" s="1"/>
  <c r="C208" i="12"/>
  <c r="J208" i="12" s="1"/>
  <c r="Q208" i="12" s="1"/>
  <c r="P207" i="12"/>
  <c r="W207" i="12" s="1"/>
  <c r="L207" i="12"/>
  <c r="S207" i="12" s="1"/>
  <c r="I207" i="12"/>
  <c r="H207" i="12"/>
  <c r="O207" i="12" s="1"/>
  <c r="V207" i="12" s="1"/>
  <c r="G207" i="12"/>
  <c r="N207" i="12" s="1"/>
  <c r="U207" i="12" s="1"/>
  <c r="F207" i="12"/>
  <c r="M207" i="12" s="1"/>
  <c r="T207" i="12" s="1"/>
  <c r="E207" i="12"/>
  <c r="D207" i="12"/>
  <c r="K207" i="12" s="1"/>
  <c r="R207" i="12" s="1"/>
  <c r="C207" i="12"/>
  <c r="J207" i="12" s="1"/>
  <c r="Q207" i="12" s="1"/>
  <c r="P206" i="12"/>
  <c r="W206" i="12" s="1"/>
  <c r="L206" i="12"/>
  <c r="S206" i="12" s="1"/>
  <c r="I206" i="12"/>
  <c r="H206" i="12"/>
  <c r="O206" i="12" s="1"/>
  <c r="V206" i="12" s="1"/>
  <c r="G206" i="12"/>
  <c r="N206" i="12" s="1"/>
  <c r="U206" i="12" s="1"/>
  <c r="F206" i="12"/>
  <c r="M206" i="12" s="1"/>
  <c r="T206" i="12" s="1"/>
  <c r="E206" i="12"/>
  <c r="D206" i="12"/>
  <c r="K206" i="12" s="1"/>
  <c r="R206" i="12" s="1"/>
  <c r="C206" i="12"/>
  <c r="J206" i="12" s="1"/>
  <c r="Q206" i="12" s="1"/>
  <c r="P205" i="12"/>
  <c r="W205" i="12" s="1"/>
  <c r="L205" i="12"/>
  <c r="S205" i="12" s="1"/>
  <c r="I205" i="12"/>
  <c r="H205" i="12"/>
  <c r="O205" i="12" s="1"/>
  <c r="V205" i="12" s="1"/>
  <c r="G205" i="12"/>
  <c r="N205" i="12" s="1"/>
  <c r="U205" i="12" s="1"/>
  <c r="F205" i="12"/>
  <c r="M205" i="12" s="1"/>
  <c r="T205" i="12" s="1"/>
  <c r="E205" i="12"/>
  <c r="D205" i="12"/>
  <c r="K205" i="12" s="1"/>
  <c r="R205" i="12" s="1"/>
  <c r="C205" i="12"/>
  <c r="J205" i="12" s="1"/>
  <c r="Q205" i="12" s="1"/>
  <c r="P204" i="12"/>
  <c r="W204" i="12" s="1"/>
  <c r="L204" i="12"/>
  <c r="S204" i="12" s="1"/>
  <c r="I204" i="12"/>
  <c r="H204" i="12"/>
  <c r="O204" i="12" s="1"/>
  <c r="V204" i="12" s="1"/>
  <c r="G204" i="12"/>
  <c r="N204" i="12" s="1"/>
  <c r="U204" i="12" s="1"/>
  <c r="F204" i="12"/>
  <c r="M204" i="12" s="1"/>
  <c r="T204" i="12" s="1"/>
  <c r="E204" i="12"/>
  <c r="D204" i="12"/>
  <c r="K204" i="12" s="1"/>
  <c r="R204" i="12" s="1"/>
  <c r="C204" i="12"/>
  <c r="J204" i="12" s="1"/>
  <c r="Q204" i="12" s="1"/>
  <c r="P203" i="12"/>
  <c r="W203" i="12" s="1"/>
  <c r="L203" i="12"/>
  <c r="S203" i="12" s="1"/>
  <c r="I203" i="12"/>
  <c r="H203" i="12"/>
  <c r="O203" i="12" s="1"/>
  <c r="V203" i="12" s="1"/>
  <c r="G203" i="12"/>
  <c r="N203" i="12" s="1"/>
  <c r="U203" i="12" s="1"/>
  <c r="F203" i="12"/>
  <c r="M203" i="12" s="1"/>
  <c r="T203" i="12" s="1"/>
  <c r="E203" i="12"/>
  <c r="D203" i="12"/>
  <c r="K203" i="12" s="1"/>
  <c r="R203" i="12" s="1"/>
  <c r="C203" i="12"/>
  <c r="J203" i="12" s="1"/>
  <c r="Q203" i="12" s="1"/>
  <c r="O202" i="12"/>
  <c r="V202" i="12" s="1"/>
  <c r="N202" i="12"/>
  <c r="U202" i="12" s="1"/>
  <c r="I202" i="12"/>
  <c r="P202" i="12" s="1"/>
  <c r="W202" i="12" s="1"/>
  <c r="H202" i="12"/>
  <c r="G202" i="12"/>
  <c r="F202" i="12"/>
  <c r="M202" i="12" s="1"/>
  <c r="T202" i="12" s="1"/>
  <c r="E202" i="12"/>
  <c r="L202" i="12" s="1"/>
  <c r="S202" i="12" s="1"/>
  <c r="D202" i="12"/>
  <c r="K202" i="12" s="1"/>
  <c r="R202" i="12" s="1"/>
  <c r="C202" i="12"/>
  <c r="J202" i="12" s="1"/>
  <c r="Q202" i="12" s="1"/>
  <c r="N201" i="12"/>
  <c r="U201" i="12" s="1"/>
  <c r="M201" i="12"/>
  <c r="T201" i="12" s="1"/>
  <c r="I201" i="12"/>
  <c r="P201" i="12" s="1"/>
  <c r="W201" i="12" s="1"/>
  <c r="H201" i="12"/>
  <c r="O201" i="12" s="1"/>
  <c r="V201" i="12" s="1"/>
  <c r="G201" i="12"/>
  <c r="F201" i="12"/>
  <c r="E201" i="12"/>
  <c r="L201" i="12" s="1"/>
  <c r="S201" i="12" s="1"/>
  <c r="D201" i="12"/>
  <c r="K201" i="12" s="1"/>
  <c r="R201" i="12" s="1"/>
  <c r="C201" i="12"/>
  <c r="J201" i="12" s="1"/>
  <c r="Q201" i="12" s="1"/>
  <c r="S200" i="12"/>
  <c r="N200" i="12"/>
  <c r="U200" i="12" s="1"/>
  <c r="I200" i="12"/>
  <c r="P200" i="12" s="1"/>
  <c r="W200" i="12" s="1"/>
  <c r="H200" i="12"/>
  <c r="O200" i="12" s="1"/>
  <c r="V200" i="12" s="1"/>
  <c r="G200" i="12"/>
  <c r="F200" i="12"/>
  <c r="M200" i="12" s="1"/>
  <c r="T200" i="12" s="1"/>
  <c r="E200" i="12"/>
  <c r="L200" i="12" s="1"/>
  <c r="D200" i="12"/>
  <c r="K200" i="12" s="1"/>
  <c r="R200" i="12" s="1"/>
  <c r="C200" i="12"/>
  <c r="J200" i="12" s="1"/>
  <c r="Q200" i="12" s="1"/>
  <c r="Q199" i="12"/>
  <c r="N199" i="12"/>
  <c r="U199" i="12" s="1"/>
  <c r="J199" i="12"/>
  <c r="I199" i="12"/>
  <c r="P199" i="12" s="1"/>
  <c r="W199" i="12" s="1"/>
  <c r="H199" i="12"/>
  <c r="O199" i="12" s="1"/>
  <c r="V199" i="12" s="1"/>
  <c r="G199" i="12"/>
  <c r="F199" i="12"/>
  <c r="M199" i="12" s="1"/>
  <c r="T199" i="12" s="1"/>
  <c r="E199" i="12"/>
  <c r="L199" i="12" s="1"/>
  <c r="S199" i="12" s="1"/>
  <c r="D199" i="12"/>
  <c r="K199" i="12" s="1"/>
  <c r="R199" i="12" s="1"/>
  <c r="C199" i="12"/>
  <c r="W198" i="12"/>
  <c r="L198" i="12"/>
  <c r="S198" i="12" s="1"/>
  <c r="K198" i="12"/>
  <c r="R198" i="12" s="1"/>
  <c r="I198" i="12"/>
  <c r="P198" i="12" s="1"/>
  <c r="H198" i="12"/>
  <c r="O198" i="12" s="1"/>
  <c r="V198" i="12" s="1"/>
  <c r="G198" i="12"/>
  <c r="N198" i="12" s="1"/>
  <c r="U198" i="12" s="1"/>
  <c r="F198" i="12"/>
  <c r="M198" i="12" s="1"/>
  <c r="T198" i="12" s="1"/>
  <c r="E198" i="12"/>
  <c r="D198" i="12"/>
  <c r="C198" i="12"/>
  <c r="J198" i="12" s="1"/>
  <c r="Q198" i="12" s="1"/>
  <c r="X198" i="12" s="1"/>
  <c r="M197" i="12"/>
  <c r="T197" i="12" s="1"/>
  <c r="L197" i="12"/>
  <c r="S197" i="12" s="1"/>
  <c r="I197" i="12"/>
  <c r="P197" i="12" s="1"/>
  <c r="W197" i="12" s="1"/>
  <c r="H197" i="12"/>
  <c r="O197" i="12" s="1"/>
  <c r="V197" i="12" s="1"/>
  <c r="G197" i="12"/>
  <c r="N197" i="12" s="1"/>
  <c r="U197" i="12" s="1"/>
  <c r="F197" i="12"/>
  <c r="E197" i="12"/>
  <c r="D197" i="12"/>
  <c r="K197" i="12" s="1"/>
  <c r="R197" i="12" s="1"/>
  <c r="C197" i="12"/>
  <c r="J197" i="12" s="1"/>
  <c r="Q197" i="12" s="1"/>
  <c r="P196" i="12"/>
  <c r="W196" i="12" s="1"/>
  <c r="O196" i="12"/>
  <c r="V196" i="12" s="1"/>
  <c r="K196" i="12"/>
  <c r="R196" i="12" s="1"/>
  <c r="I196" i="12"/>
  <c r="H196" i="12"/>
  <c r="G196" i="12"/>
  <c r="N196" i="12" s="1"/>
  <c r="U196" i="12" s="1"/>
  <c r="F196" i="12"/>
  <c r="M196" i="12" s="1"/>
  <c r="T196" i="12" s="1"/>
  <c r="E196" i="12"/>
  <c r="L196" i="12" s="1"/>
  <c r="S196" i="12" s="1"/>
  <c r="D196" i="12"/>
  <c r="C196" i="12"/>
  <c r="J196" i="12" s="1"/>
  <c r="Q196" i="12" s="1"/>
  <c r="N195" i="12"/>
  <c r="U195" i="12" s="1"/>
  <c r="M195" i="12"/>
  <c r="T195" i="12" s="1"/>
  <c r="I195" i="12"/>
  <c r="P195" i="12" s="1"/>
  <c r="W195" i="12" s="1"/>
  <c r="H195" i="12"/>
  <c r="O195" i="12" s="1"/>
  <c r="V195" i="12" s="1"/>
  <c r="G195" i="12"/>
  <c r="F195" i="12"/>
  <c r="E195" i="12"/>
  <c r="L195" i="12" s="1"/>
  <c r="S195" i="12" s="1"/>
  <c r="D195" i="12"/>
  <c r="K195" i="12" s="1"/>
  <c r="R195" i="12" s="1"/>
  <c r="C195" i="12"/>
  <c r="J195" i="12" s="1"/>
  <c r="Q195" i="12" s="1"/>
  <c r="P194" i="12"/>
  <c r="W194" i="12" s="1"/>
  <c r="O194" i="12"/>
  <c r="V194" i="12" s="1"/>
  <c r="L194" i="12"/>
  <c r="S194" i="12" s="1"/>
  <c r="K194" i="12"/>
  <c r="R194" i="12" s="1"/>
  <c r="I194" i="12"/>
  <c r="H194" i="12"/>
  <c r="G194" i="12"/>
  <c r="N194" i="12" s="1"/>
  <c r="U194" i="12" s="1"/>
  <c r="F194" i="12"/>
  <c r="M194" i="12" s="1"/>
  <c r="T194" i="12" s="1"/>
  <c r="E194" i="12"/>
  <c r="D194" i="12"/>
  <c r="C194" i="12"/>
  <c r="J194" i="12" s="1"/>
  <c r="Q194" i="12" s="1"/>
  <c r="M193" i="12"/>
  <c r="T193" i="12" s="1"/>
  <c r="I193" i="12"/>
  <c r="P193" i="12" s="1"/>
  <c r="W193" i="12" s="1"/>
  <c r="H193" i="12"/>
  <c r="O193" i="12" s="1"/>
  <c r="V193" i="12" s="1"/>
  <c r="G193" i="12"/>
  <c r="N193" i="12" s="1"/>
  <c r="U193" i="12" s="1"/>
  <c r="F193" i="12"/>
  <c r="E193" i="12"/>
  <c r="L193" i="12" s="1"/>
  <c r="S193" i="12" s="1"/>
  <c r="D193" i="12"/>
  <c r="K193" i="12" s="1"/>
  <c r="R193" i="12" s="1"/>
  <c r="C193" i="12"/>
  <c r="J193" i="12" s="1"/>
  <c r="Q193" i="12" s="1"/>
  <c r="P192" i="12"/>
  <c r="W192" i="12" s="1"/>
  <c r="O192" i="12"/>
  <c r="V192" i="12" s="1"/>
  <c r="K192" i="12"/>
  <c r="R192" i="12" s="1"/>
  <c r="I192" i="12"/>
  <c r="H192" i="12"/>
  <c r="G192" i="12"/>
  <c r="N192" i="12" s="1"/>
  <c r="U192" i="12" s="1"/>
  <c r="F192" i="12"/>
  <c r="M192" i="12" s="1"/>
  <c r="T192" i="12" s="1"/>
  <c r="E192" i="12"/>
  <c r="L192" i="12" s="1"/>
  <c r="S192" i="12" s="1"/>
  <c r="D192" i="12"/>
  <c r="C192" i="12"/>
  <c r="J192" i="12" s="1"/>
  <c r="Q192" i="12" s="1"/>
  <c r="N191" i="12"/>
  <c r="U191" i="12" s="1"/>
  <c r="M191" i="12"/>
  <c r="T191" i="12" s="1"/>
  <c r="I191" i="12"/>
  <c r="P191" i="12" s="1"/>
  <c r="W191" i="12" s="1"/>
  <c r="H191" i="12"/>
  <c r="O191" i="12" s="1"/>
  <c r="V191" i="12" s="1"/>
  <c r="G191" i="12"/>
  <c r="F191" i="12"/>
  <c r="E191" i="12"/>
  <c r="L191" i="12" s="1"/>
  <c r="S191" i="12" s="1"/>
  <c r="D191" i="12"/>
  <c r="K191" i="12" s="1"/>
  <c r="R191" i="12" s="1"/>
  <c r="C191" i="12"/>
  <c r="J191" i="12" s="1"/>
  <c r="Q191" i="12" s="1"/>
  <c r="P190" i="12"/>
  <c r="W190" i="12" s="1"/>
  <c r="I190" i="12"/>
  <c r="H190" i="12"/>
  <c r="O190" i="12" s="1"/>
  <c r="V190" i="12" s="1"/>
  <c r="G190" i="12"/>
  <c r="N190" i="12" s="1"/>
  <c r="U190" i="12" s="1"/>
  <c r="F190" i="12"/>
  <c r="M190" i="12" s="1"/>
  <c r="T190" i="12" s="1"/>
  <c r="E190" i="12"/>
  <c r="L190" i="12" s="1"/>
  <c r="S190" i="12" s="1"/>
  <c r="D190" i="12"/>
  <c r="K190" i="12" s="1"/>
  <c r="R190" i="12" s="1"/>
  <c r="C190" i="12"/>
  <c r="J190" i="12" s="1"/>
  <c r="Q190" i="12" s="1"/>
  <c r="Q189" i="12"/>
  <c r="N189" i="12"/>
  <c r="U189" i="12" s="1"/>
  <c r="M189" i="12"/>
  <c r="T189" i="12" s="1"/>
  <c r="I189" i="12"/>
  <c r="P189" i="12" s="1"/>
  <c r="W189" i="12" s="1"/>
  <c r="H189" i="12"/>
  <c r="O189" i="12" s="1"/>
  <c r="V189" i="12" s="1"/>
  <c r="G189" i="12"/>
  <c r="F189" i="12"/>
  <c r="E189" i="12"/>
  <c r="L189" i="12" s="1"/>
  <c r="S189" i="12" s="1"/>
  <c r="D189" i="12"/>
  <c r="K189" i="12" s="1"/>
  <c r="R189" i="12" s="1"/>
  <c r="C189" i="12"/>
  <c r="J189" i="12" s="1"/>
  <c r="P188" i="12"/>
  <c r="W188" i="12" s="1"/>
  <c r="L188" i="12"/>
  <c r="S188" i="12" s="1"/>
  <c r="I188" i="12"/>
  <c r="H188" i="12"/>
  <c r="O188" i="12" s="1"/>
  <c r="V188" i="12" s="1"/>
  <c r="G188" i="12"/>
  <c r="N188" i="12" s="1"/>
  <c r="U188" i="12" s="1"/>
  <c r="F188" i="12"/>
  <c r="M188" i="12" s="1"/>
  <c r="T188" i="12" s="1"/>
  <c r="E188" i="12"/>
  <c r="D188" i="12"/>
  <c r="K188" i="12" s="1"/>
  <c r="R188" i="12" s="1"/>
  <c r="C188" i="12"/>
  <c r="J188" i="12" s="1"/>
  <c r="Q188" i="12" s="1"/>
  <c r="X188" i="12" s="1"/>
  <c r="J187" i="12"/>
  <c r="Q187" i="12" s="1"/>
  <c r="I187" i="12"/>
  <c r="P187" i="12" s="1"/>
  <c r="W187" i="12" s="1"/>
  <c r="H187" i="12"/>
  <c r="O187" i="12" s="1"/>
  <c r="V187" i="12" s="1"/>
  <c r="G187" i="12"/>
  <c r="N187" i="12" s="1"/>
  <c r="U187" i="12" s="1"/>
  <c r="F187" i="12"/>
  <c r="M187" i="12" s="1"/>
  <c r="T187" i="12" s="1"/>
  <c r="E187" i="12"/>
  <c r="L187" i="12" s="1"/>
  <c r="S187" i="12" s="1"/>
  <c r="D187" i="12"/>
  <c r="K187" i="12" s="1"/>
  <c r="R187" i="12" s="1"/>
  <c r="C187" i="12"/>
  <c r="I186" i="12"/>
  <c r="P186" i="12" s="1"/>
  <c r="W186" i="12" s="1"/>
  <c r="H186" i="12"/>
  <c r="O186" i="12" s="1"/>
  <c r="V186" i="12" s="1"/>
  <c r="G186" i="12"/>
  <c r="N186" i="12" s="1"/>
  <c r="U186" i="12" s="1"/>
  <c r="F186" i="12"/>
  <c r="M186" i="12" s="1"/>
  <c r="T186" i="12" s="1"/>
  <c r="E186" i="12"/>
  <c r="L186" i="12" s="1"/>
  <c r="S186" i="12" s="1"/>
  <c r="D186" i="12"/>
  <c r="K186" i="12" s="1"/>
  <c r="R186" i="12" s="1"/>
  <c r="C186" i="12"/>
  <c r="J186" i="12" s="1"/>
  <c r="Q186" i="12" s="1"/>
  <c r="N185" i="12"/>
  <c r="U185" i="12" s="1"/>
  <c r="I185" i="12"/>
  <c r="P185" i="12" s="1"/>
  <c r="W185" i="12" s="1"/>
  <c r="H185" i="12"/>
  <c r="O185" i="12" s="1"/>
  <c r="V185" i="12" s="1"/>
  <c r="G185" i="12"/>
  <c r="F185" i="12"/>
  <c r="M185" i="12" s="1"/>
  <c r="T185" i="12" s="1"/>
  <c r="E185" i="12"/>
  <c r="L185" i="12" s="1"/>
  <c r="S185" i="12" s="1"/>
  <c r="D185" i="12"/>
  <c r="K185" i="12" s="1"/>
  <c r="R185" i="12" s="1"/>
  <c r="C185" i="12"/>
  <c r="J185" i="12" s="1"/>
  <c r="Q185" i="12" s="1"/>
  <c r="P184" i="12"/>
  <c r="W184" i="12" s="1"/>
  <c r="O184" i="12"/>
  <c r="V184" i="12" s="1"/>
  <c r="N184" i="12"/>
  <c r="U184" i="12" s="1"/>
  <c r="J184" i="12"/>
  <c r="Q184" i="12" s="1"/>
  <c r="I184" i="12"/>
  <c r="H184" i="12"/>
  <c r="G184" i="12"/>
  <c r="F184" i="12"/>
  <c r="M184" i="12" s="1"/>
  <c r="T184" i="12" s="1"/>
  <c r="E184" i="12"/>
  <c r="L184" i="12" s="1"/>
  <c r="S184" i="12" s="1"/>
  <c r="D184" i="12"/>
  <c r="K184" i="12" s="1"/>
  <c r="R184" i="12" s="1"/>
  <c r="C184" i="12"/>
  <c r="U183" i="12"/>
  <c r="P183" i="12"/>
  <c r="W183" i="12" s="1"/>
  <c r="M183" i="12"/>
  <c r="T183" i="12" s="1"/>
  <c r="L183" i="12"/>
  <c r="S183" i="12" s="1"/>
  <c r="I183" i="12"/>
  <c r="H183" i="12"/>
  <c r="O183" i="12" s="1"/>
  <c r="V183" i="12" s="1"/>
  <c r="G183" i="12"/>
  <c r="N183" i="12" s="1"/>
  <c r="F183" i="12"/>
  <c r="E183" i="12"/>
  <c r="D183" i="12"/>
  <c r="K183" i="12" s="1"/>
  <c r="R183" i="12" s="1"/>
  <c r="X183" i="12" s="1"/>
  <c r="C183" i="12"/>
  <c r="J183" i="12" s="1"/>
  <c r="Q183" i="12" s="1"/>
  <c r="P182" i="12"/>
  <c r="W182" i="12" s="1"/>
  <c r="I182" i="12"/>
  <c r="H182" i="12"/>
  <c r="O182" i="12" s="1"/>
  <c r="V182" i="12" s="1"/>
  <c r="G182" i="12"/>
  <c r="N182" i="12" s="1"/>
  <c r="U182" i="12" s="1"/>
  <c r="F182" i="12"/>
  <c r="M182" i="12" s="1"/>
  <c r="T182" i="12" s="1"/>
  <c r="E182" i="12"/>
  <c r="L182" i="12" s="1"/>
  <c r="S182" i="12" s="1"/>
  <c r="D182" i="12"/>
  <c r="K182" i="12" s="1"/>
  <c r="R182" i="12" s="1"/>
  <c r="C182" i="12"/>
  <c r="J182" i="12" s="1"/>
  <c r="Q182" i="12" s="1"/>
  <c r="N181" i="12"/>
  <c r="U181" i="12" s="1"/>
  <c r="J181" i="12"/>
  <c r="Q181" i="12" s="1"/>
  <c r="I181" i="12"/>
  <c r="P181" i="12" s="1"/>
  <c r="W181" i="12" s="1"/>
  <c r="H181" i="12"/>
  <c r="O181" i="12" s="1"/>
  <c r="V181" i="12" s="1"/>
  <c r="G181" i="12"/>
  <c r="F181" i="12"/>
  <c r="M181" i="12" s="1"/>
  <c r="T181" i="12" s="1"/>
  <c r="E181" i="12"/>
  <c r="L181" i="12" s="1"/>
  <c r="S181" i="12" s="1"/>
  <c r="D181" i="12"/>
  <c r="K181" i="12" s="1"/>
  <c r="R181" i="12" s="1"/>
  <c r="C181" i="12"/>
  <c r="T180" i="12"/>
  <c r="I180" i="12"/>
  <c r="P180" i="12" s="1"/>
  <c r="W180" i="12" s="1"/>
  <c r="H180" i="12"/>
  <c r="O180" i="12" s="1"/>
  <c r="V180" i="12" s="1"/>
  <c r="G180" i="12"/>
  <c r="N180" i="12" s="1"/>
  <c r="U180" i="12" s="1"/>
  <c r="F180" i="12"/>
  <c r="M180" i="12" s="1"/>
  <c r="E180" i="12"/>
  <c r="L180" i="12" s="1"/>
  <c r="S180" i="12" s="1"/>
  <c r="D180" i="12"/>
  <c r="K180" i="12" s="1"/>
  <c r="R180" i="12" s="1"/>
  <c r="C180" i="12"/>
  <c r="J180" i="12" s="1"/>
  <c r="Q180" i="12" s="1"/>
  <c r="N179" i="12"/>
  <c r="U179" i="12" s="1"/>
  <c r="I179" i="12"/>
  <c r="P179" i="12" s="1"/>
  <c r="W179" i="12" s="1"/>
  <c r="H179" i="12"/>
  <c r="O179" i="12" s="1"/>
  <c r="V179" i="12" s="1"/>
  <c r="G179" i="12"/>
  <c r="F179" i="12"/>
  <c r="M179" i="12" s="1"/>
  <c r="T179" i="12" s="1"/>
  <c r="E179" i="12"/>
  <c r="L179" i="12" s="1"/>
  <c r="S179" i="12" s="1"/>
  <c r="D179" i="12"/>
  <c r="K179" i="12" s="1"/>
  <c r="R179" i="12" s="1"/>
  <c r="C179" i="12"/>
  <c r="J179" i="12" s="1"/>
  <c r="Q179" i="12" s="1"/>
  <c r="K178" i="12"/>
  <c r="R178" i="12" s="1"/>
  <c r="I178" i="12"/>
  <c r="P178" i="12" s="1"/>
  <c r="W178" i="12" s="1"/>
  <c r="H178" i="12"/>
  <c r="O178" i="12" s="1"/>
  <c r="V178" i="12" s="1"/>
  <c r="G178" i="12"/>
  <c r="N178" i="12" s="1"/>
  <c r="U178" i="12" s="1"/>
  <c r="F178" i="12"/>
  <c r="M178" i="12" s="1"/>
  <c r="T178" i="12" s="1"/>
  <c r="E178" i="12"/>
  <c r="L178" i="12" s="1"/>
  <c r="S178" i="12" s="1"/>
  <c r="D178" i="12"/>
  <c r="C178" i="12"/>
  <c r="J178" i="12" s="1"/>
  <c r="Q178" i="12" s="1"/>
  <c r="V177" i="12"/>
  <c r="I177" i="12"/>
  <c r="P177" i="12" s="1"/>
  <c r="W177" i="12" s="1"/>
  <c r="H177" i="12"/>
  <c r="O177" i="12" s="1"/>
  <c r="G177" i="12"/>
  <c r="N177" i="12" s="1"/>
  <c r="U177" i="12" s="1"/>
  <c r="F177" i="12"/>
  <c r="M177" i="12" s="1"/>
  <c r="T177" i="12" s="1"/>
  <c r="E177" i="12"/>
  <c r="L177" i="12" s="1"/>
  <c r="S177" i="12" s="1"/>
  <c r="D177" i="12"/>
  <c r="K177" i="12" s="1"/>
  <c r="R177" i="12" s="1"/>
  <c r="C177" i="12"/>
  <c r="J177" i="12" s="1"/>
  <c r="Q177" i="12" s="1"/>
  <c r="R176" i="12"/>
  <c r="N176" i="12"/>
  <c r="U176" i="12" s="1"/>
  <c r="J176" i="12"/>
  <c r="Q176" i="12" s="1"/>
  <c r="I176" i="12"/>
  <c r="P176" i="12" s="1"/>
  <c r="W176" i="12" s="1"/>
  <c r="H176" i="12"/>
  <c r="O176" i="12" s="1"/>
  <c r="V176" i="12" s="1"/>
  <c r="G176" i="12"/>
  <c r="F176" i="12"/>
  <c r="M176" i="12" s="1"/>
  <c r="T176" i="12" s="1"/>
  <c r="E176" i="12"/>
  <c r="L176" i="12" s="1"/>
  <c r="S176" i="12" s="1"/>
  <c r="D176" i="12"/>
  <c r="K176" i="12" s="1"/>
  <c r="C176" i="12"/>
  <c r="P175" i="12"/>
  <c r="W175" i="12" s="1"/>
  <c r="M175" i="12"/>
  <c r="T175" i="12" s="1"/>
  <c r="L175" i="12"/>
  <c r="S175" i="12" s="1"/>
  <c r="I175" i="12"/>
  <c r="H175" i="12"/>
  <c r="O175" i="12" s="1"/>
  <c r="V175" i="12" s="1"/>
  <c r="G175" i="12"/>
  <c r="N175" i="12" s="1"/>
  <c r="U175" i="12" s="1"/>
  <c r="F175" i="12"/>
  <c r="E175" i="12"/>
  <c r="D175" i="12"/>
  <c r="K175" i="12" s="1"/>
  <c r="R175" i="12" s="1"/>
  <c r="C175" i="12"/>
  <c r="J175" i="12" s="1"/>
  <c r="Q175" i="12" s="1"/>
  <c r="X175" i="12" s="1"/>
  <c r="P174" i="12"/>
  <c r="W174" i="12" s="1"/>
  <c r="O174" i="12"/>
  <c r="V174" i="12" s="1"/>
  <c r="K174" i="12"/>
  <c r="R174" i="12" s="1"/>
  <c r="I174" i="12"/>
  <c r="H174" i="12"/>
  <c r="G174" i="12"/>
  <c r="N174" i="12" s="1"/>
  <c r="U174" i="12" s="1"/>
  <c r="F174" i="12"/>
  <c r="M174" i="12" s="1"/>
  <c r="T174" i="12" s="1"/>
  <c r="E174" i="12"/>
  <c r="L174" i="12" s="1"/>
  <c r="S174" i="12" s="1"/>
  <c r="D174" i="12"/>
  <c r="C174" i="12"/>
  <c r="J174" i="12" s="1"/>
  <c r="Q174" i="12" s="1"/>
  <c r="M173" i="12"/>
  <c r="T173" i="12" s="1"/>
  <c r="I173" i="12"/>
  <c r="P173" i="12" s="1"/>
  <c r="W173" i="12" s="1"/>
  <c r="H173" i="12"/>
  <c r="O173" i="12" s="1"/>
  <c r="V173" i="12" s="1"/>
  <c r="G173" i="12"/>
  <c r="N173" i="12" s="1"/>
  <c r="U173" i="12" s="1"/>
  <c r="F173" i="12"/>
  <c r="E173" i="12"/>
  <c r="L173" i="12" s="1"/>
  <c r="S173" i="12" s="1"/>
  <c r="D173" i="12"/>
  <c r="K173" i="12" s="1"/>
  <c r="R173" i="12" s="1"/>
  <c r="C173" i="12"/>
  <c r="J173" i="12" s="1"/>
  <c r="Q173" i="12" s="1"/>
  <c r="J172" i="12"/>
  <c r="Q172" i="12" s="1"/>
  <c r="I172" i="12"/>
  <c r="P172" i="12" s="1"/>
  <c r="W172" i="12" s="1"/>
  <c r="H172" i="12"/>
  <c r="O172" i="12" s="1"/>
  <c r="V172" i="12" s="1"/>
  <c r="G172" i="12"/>
  <c r="N172" i="12" s="1"/>
  <c r="U172" i="12" s="1"/>
  <c r="F172" i="12"/>
  <c r="M172" i="12" s="1"/>
  <c r="T172" i="12" s="1"/>
  <c r="E172" i="12"/>
  <c r="L172" i="12" s="1"/>
  <c r="S172" i="12" s="1"/>
  <c r="D172" i="12"/>
  <c r="K172" i="12" s="1"/>
  <c r="R172" i="12" s="1"/>
  <c r="C172" i="12"/>
  <c r="T171" i="12"/>
  <c r="N171" i="12"/>
  <c r="U171" i="12" s="1"/>
  <c r="M171" i="12"/>
  <c r="I171" i="12"/>
  <c r="P171" i="12" s="1"/>
  <c r="W171" i="12" s="1"/>
  <c r="H171" i="12"/>
  <c r="O171" i="12" s="1"/>
  <c r="V171" i="12" s="1"/>
  <c r="G171" i="12"/>
  <c r="F171" i="12"/>
  <c r="E171" i="12"/>
  <c r="L171" i="12" s="1"/>
  <c r="S171" i="12" s="1"/>
  <c r="D171" i="12"/>
  <c r="K171" i="12" s="1"/>
  <c r="R171" i="12" s="1"/>
  <c r="C171" i="12"/>
  <c r="J171" i="12" s="1"/>
  <c r="Q171" i="12" s="1"/>
  <c r="I170" i="12"/>
  <c r="P170" i="12" s="1"/>
  <c r="W170" i="12" s="1"/>
  <c r="H170" i="12"/>
  <c r="O170" i="12" s="1"/>
  <c r="V170" i="12" s="1"/>
  <c r="G170" i="12"/>
  <c r="N170" i="12" s="1"/>
  <c r="U170" i="12" s="1"/>
  <c r="F170" i="12"/>
  <c r="M170" i="12" s="1"/>
  <c r="T170" i="12" s="1"/>
  <c r="E170" i="12"/>
  <c r="L170" i="12" s="1"/>
  <c r="S170" i="12" s="1"/>
  <c r="D170" i="12"/>
  <c r="K170" i="12" s="1"/>
  <c r="R170" i="12" s="1"/>
  <c r="C170" i="12"/>
  <c r="J170" i="12" s="1"/>
  <c r="Q170" i="12" s="1"/>
  <c r="M169" i="12"/>
  <c r="T169" i="12" s="1"/>
  <c r="I169" i="12"/>
  <c r="P169" i="12" s="1"/>
  <c r="W169" i="12" s="1"/>
  <c r="H169" i="12"/>
  <c r="O169" i="12" s="1"/>
  <c r="V169" i="12" s="1"/>
  <c r="G169" i="12"/>
  <c r="N169" i="12" s="1"/>
  <c r="U169" i="12" s="1"/>
  <c r="F169" i="12"/>
  <c r="E169" i="12"/>
  <c r="L169" i="12" s="1"/>
  <c r="S169" i="12" s="1"/>
  <c r="D169" i="12"/>
  <c r="K169" i="12" s="1"/>
  <c r="R169" i="12" s="1"/>
  <c r="C169" i="12"/>
  <c r="J169" i="12" s="1"/>
  <c r="Q169" i="12" s="1"/>
  <c r="K168" i="12"/>
  <c r="R168" i="12" s="1"/>
  <c r="I168" i="12"/>
  <c r="P168" i="12" s="1"/>
  <c r="W168" i="12" s="1"/>
  <c r="H168" i="12"/>
  <c r="O168" i="12" s="1"/>
  <c r="V168" i="12" s="1"/>
  <c r="G168" i="12"/>
  <c r="N168" i="12" s="1"/>
  <c r="U168" i="12" s="1"/>
  <c r="F168" i="12"/>
  <c r="M168" i="12" s="1"/>
  <c r="T168" i="12" s="1"/>
  <c r="E168" i="12"/>
  <c r="L168" i="12" s="1"/>
  <c r="S168" i="12" s="1"/>
  <c r="D168" i="12"/>
  <c r="C168" i="12"/>
  <c r="J168" i="12" s="1"/>
  <c r="Q168" i="12" s="1"/>
  <c r="V167" i="12"/>
  <c r="T167" i="12"/>
  <c r="I167" i="12"/>
  <c r="P167" i="12" s="1"/>
  <c r="W167" i="12" s="1"/>
  <c r="H167" i="12"/>
  <c r="O167" i="12" s="1"/>
  <c r="G167" i="12"/>
  <c r="N167" i="12" s="1"/>
  <c r="U167" i="12" s="1"/>
  <c r="F167" i="12"/>
  <c r="M167" i="12" s="1"/>
  <c r="E167" i="12"/>
  <c r="L167" i="12" s="1"/>
  <c r="S167" i="12" s="1"/>
  <c r="D167" i="12"/>
  <c r="K167" i="12" s="1"/>
  <c r="R167" i="12" s="1"/>
  <c r="C167" i="12"/>
  <c r="J167" i="12" s="1"/>
  <c r="Q167" i="12" s="1"/>
  <c r="P166" i="12"/>
  <c r="W166" i="12" s="1"/>
  <c r="N166" i="12"/>
  <c r="U166" i="12" s="1"/>
  <c r="I166" i="12"/>
  <c r="H166" i="12"/>
  <c r="O166" i="12" s="1"/>
  <c r="V166" i="12" s="1"/>
  <c r="G166" i="12"/>
  <c r="F166" i="12"/>
  <c r="M166" i="12" s="1"/>
  <c r="T166" i="12" s="1"/>
  <c r="E166" i="12"/>
  <c r="L166" i="12" s="1"/>
  <c r="S166" i="12" s="1"/>
  <c r="D166" i="12"/>
  <c r="K166" i="12" s="1"/>
  <c r="R166" i="12" s="1"/>
  <c r="C166" i="12"/>
  <c r="J166" i="12" s="1"/>
  <c r="Q166" i="12" s="1"/>
  <c r="U165" i="12"/>
  <c r="N165" i="12"/>
  <c r="J165" i="12"/>
  <c r="Q165" i="12" s="1"/>
  <c r="I165" i="12"/>
  <c r="P165" i="12" s="1"/>
  <c r="W165" i="12" s="1"/>
  <c r="H165" i="12"/>
  <c r="O165" i="12" s="1"/>
  <c r="V165" i="12" s="1"/>
  <c r="G165" i="12"/>
  <c r="F165" i="12"/>
  <c r="M165" i="12" s="1"/>
  <c r="T165" i="12" s="1"/>
  <c r="E165" i="12"/>
  <c r="L165" i="12" s="1"/>
  <c r="S165" i="12" s="1"/>
  <c r="D165" i="12"/>
  <c r="K165" i="12" s="1"/>
  <c r="R165" i="12" s="1"/>
  <c r="C165" i="12"/>
  <c r="S164" i="12"/>
  <c r="P164" i="12"/>
  <c r="W164" i="12" s="1"/>
  <c r="L164" i="12"/>
  <c r="I164" i="12"/>
  <c r="H164" i="12"/>
  <c r="O164" i="12" s="1"/>
  <c r="V164" i="12" s="1"/>
  <c r="G164" i="12"/>
  <c r="N164" i="12" s="1"/>
  <c r="U164" i="12" s="1"/>
  <c r="F164" i="12"/>
  <c r="M164" i="12" s="1"/>
  <c r="T164" i="12" s="1"/>
  <c r="E164" i="12"/>
  <c r="D164" i="12"/>
  <c r="K164" i="12" s="1"/>
  <c r="R164" i="12" s="1"/>
  <c r="C164" i="12"/>
  <c r="J164" i="12" s="1"/>
  <c r="Q164" i="12" s="1"/>
  <c r="N163" i="12"/>
  <c r="U163" i="12" s="1"/>
  <c r="M163" i="12"/>
  <c r="T163" i="12" s="1"/>
  <c r="I163" i="12"/>
  <c r="P163" i="12" s="1"/>
  <c r="W163" i="12" s="1"/>
  <c r="H163" i="12"/>
  <c r="O163" i="12" s="1"/>
  <c r="V163" i="12" s="1"/>
  <c r="G163" i="12"/>
  <c r="F163" i="12"/>
  <c r="E163" i="12"/>
  <c r="L163" i="12" s="1"/>
  <c r="S163" i="12" s="1"/>
  <c r="D163" i="12"/>
  <c r="K163" i="12" s="1"/>
  <c r="R163" i="12" s="1"/>
  <c r="C163" i="12"/>
  <c r="J163" i="12" s="1"/>
  <c r="Q163" i="12" s="1"/>
  <c r="L162" i="12"/>
  <c r="S162" i="12" s="1"/>
  <c r="I162" i="12"/>
  <c r="P162" i="12" s="1"/>
  <c r="W162" i="12" s="1"/>
  <c r="H162" i="12"/>
  <c r="O162" i="12" s="1"/>
  <c r="V162" i="12" s="1"/>
  <c r="G162" i="12"/>
  <c r="N162" i="12" s="1"/>
  <c r="U162" i="12" s="1"/>
  <c r="F162" i="12"/>
  <c r="M162" i="12" s="1"/>
  <c r="T162" i="12" s="1"/>
  <c r="E162" i="12"/>
  <c r="D162" i="12"/>
  <c r="K162" i="12" s="1"/>
  <c r="R162" i="12" s="1"/>
  <c r="C162" i="12"/>
  <c r="J162" i="12" s="1"/>
  <c r="Q162" i="12" s="1"/>
  <c r="M161" i="12"/>
  <c r="T161" i="12" s="1"/>
  <c r="I161" i="12"/>
  <c r="P161" i="12" s="1"/>
  <c r="W161" i="12" s="1"/>
  <c r="H161" i="12"/>
  <c r="O161" i="12" s="1"/>
  <c r="V161" i="12" s="1"/>
  <c r="G161" i="12"/>
  <c r="N161" i="12" s="1"/>
  <c r="U161" i="12" s="1"/>
  <c r="F161" i="12"/>
  <c r="E161" i="12"/>
  <c r="L161" i="12" s="1"/>
  <c r="S161" i="12" s="1"/>
  <c r="D161" i="12"/>
  <c r="K161" i="12" s="1"/>
  <c r="R161" i="12" s="1"/>
  <c r="C161" i="12"/>
  <c r="J161" i="12" s="1"/>
  <c r="Q161" i="12" s="1"/>
  <c r="X161" i="12" s="1"/>
  <c r="V160" i="12"/>
  <c r="K160" i="12"/>
  <c r="R160" i="12" s="1"/>
  <c r="I160" i="12"/>
  <c r="P160" i="12" s="1"/>
  <c r="W160" i="12" s="1"/>
  <c r="H160" i="12"/>
  <c r="O160" i="12" s="1"/>
  <c r="G160" i="12"/>
  <c r="N160" i="12" s="1"/>
  <c r="U160" i="12" s="1"/>
  <c r="F160" i="12"/>
  <c r="M160" i="12" s="1"/>
  <c r="T160" i="12" s="1"/>
  <c r="E160" i="12"/>
  <c r="L160" i="12" s="1"/>
  <c r="S160" i="12" s="1"/>
  <c r="D160" i="12"/>
  <c r="C160" i="12"/>
  <c r="J160" i="12" s="1"/>
  <c r="Q160" i="12" s="1"/>
  <c r="V159" i="12"/>
  <c r="T159" i="12"/>
  <c r="I159" i="12"/>
  <c r="P159" i="12" s="1"/>
  <c r="W159" i="12" s="1"/>
  <c r="H159" i="12"/>
  <c r="O159" i="12" s="1"/>
  <c r="G159" i="12"/>
  <c r="N159" i="12" s="1"/>
  <c r="U159" i="12" s="1"/>
  <c r="F159" i="12"/>
  <c r="M159" i="12" s="1"/>
  <c r="E159" i="12"/>
  <c r="L159" i="12" s="1"/>
  <c r="S159" i="12" s="1"/>
  <c r="D159" i="12"/>
  <c r="K159" i="12" s="1"/>
  <c r="R159" i="12" s="1"/>
  <c r="C159" i="12"/>
  <c r="J159" i="12" s="1"/>
  <c r="Q159" i="12" s="1"/>
  <c r="P158" i="12"/>
  <c r="W158" i="12" s="1"/>
  <c r="N158" i="12"/>
  <c r="U158" i="12" s="1"/>
  <c r="J158" i="12"/>
  <c r="Q158" i="12" s="1"/>
  <c r="I158" i="12"/>
  <c r="H158" i="12"/>
  <c r="O158" i="12" s="1"/>
  <c r="V158" i="12" s="1"/>
  <c r="G158" i="12"/>
  <c r="F158" i="12"/>
  <c r="M158" i="12" s="1"/>
  <c r="T158" i="12" s="1"/>
  <c r="E158" i="12"/>
  <c r="L158" i="12" s="1"/>
  <c r="S158" i="12" s="1"/>
  <c r="D158" i="12"/>
  <c r="K158" i="12" s="1"/>
  <c r="R158" i="12" s="1"/>
  <c r="C158" i="12"/>
  <c r="V157" i="12"/>
  <c r="U157" i="12"/>
  <c r="P157" i="12"/>
  <c r="W157" i="12" s="1"/>
  <c r="J157" i="12"/>
  <c r="Q157" i="12" s="1"/>
  <c r="I157" i="12"/>
  <c r="H157" i="12"/>
  <c r="O157" i="12" s="1"/>
  <c r="G157" i="12"/>
  <c r="N157" i="12" s="1"/>
  <c r="F157" i="12"/>
  <c r="M157" i="12" s="1"/>
  <c r="T157" i="12" s="1"/>
  <c r="E157" i="12"/>
  <c r="L157" i="12" s="1"/>
  <c r="S157" i="12" s="1"/>
  <c r="D157" i="12"/>
  <c r="K157" i="12" s="1"/>
  <c r="R157" i="12" s="1"/>
  <c r="C157" i="12"/>
  <c r="T156" i="12"/>
  <c r="M156" i="12"/>
  <c r="L156" i="12"/>
  <c r="S156" i="12" s="1"/>
  <c r="I156" i="12"/>
  <c r="P156" i="12" s="1"/>
  <c r="W156" i="12" s="1"/>
  <c r="H156" i="12"/>
  <c r="O156" i="12" s="1"/>
  <c r="V156" i="12" s="1"/>
  <c r="X156" i="12" s="1"/>
  <c r="G156" i="12"/>
  <c r="N156" i="12" s="1"/>
  <c r="U156" i="12" s="1"/>
  <c r="F156" i="12"/>
  <c r="E156" i="12"/>
  <c r="D156" i="12"/>
  <c r="K156" i="12" s="1"/>
  <c r="R156" i="12" s="1"/>
  <c r="C156" i="12"/>
  <c r="J156" i="12" s="1"/>
  <c r="Q156" i="12" s="1"/>
  <c r="Q155" i="12"/>
  <c r="M155" i="12"/>
  <c r="T155" i="12" s="1"/>
  <c r="K155" i="12"/>
  <c r="R155" i="12" s="1"/>
  <c r="I155" i="12"/>
  <c r="P155" i="12" s="1"/>
  <c r="W155" i="12" s="1"/>
  <c r="H155" i="12"/>
  <c r="O155" i="12" s="1"/>
  <c r="V155" i="12" s="1"/>
  <c r="G155" i="12"/>
  <c r="N155" i="12" s="1"/>
  <c r="U155" i="12" s="1"/>
  <c r="F155" i="12"/>
  <c r="E155" i="12"/>
  <c r="L155" i="12" s="1"/>
  <c r="S155" i="12" s="1"/>
  <c r="D155" i="12"/>
  <c r="C155" i="12"/>
  <c r="J155" i="12" s="1"/>
  <c r="S154" i="12"/>
  <c r="P154" i="12"/>
  <c r="W154" i="12" s="1"/>
  <c r="L154" i="12"/>
  <c r="K154" i="12"/>
  <c r="R154" i="12" s="1"/>
  <c r="I154" i="12"/>
  <c r="H154" i="12"/>
  <c r="O154" i="12" s="1"/>
  <c r="V154" i="12" s="1"/>
  <c r="G154" i="12"/>
  <c r="N154" i="12" s="1"/>
  <c r="U154" i="12" s="1"/>
  <c r="F154" i="12"/>
  <c r="M154" i="12" s="1"/>
  <c r="T154" i="12" s="1"/>
  <c r="E154" i="12"/>
  <c r="D154" i="12"/>
  <c r="C154" i="12"/>
  <c r="J154" i="12" s="1"/>
  <c r="Q154" i="12" s="1"/>
  <c r="M153" i="12"/>
  <c r="T153" i="12" s="1"/>
  <c r="J153" i="12"/>
  <c r="Q153" i="12" s="1"/>
  <c r="I153" i="12"/>
  <c r="P153" i="12" s="1"/>
  <c r="W153" i="12" s="1"/>
  <c r="H153" i="12"/>
  <c r="O153" i="12" s="1"/>
  <c r="V153" i="12" s="1"/>
  <c r="G153" i="12"/>
  <c r="N153" i="12" s="1"/>
  <c r="U153" i="12" s="1"/>
  <c r="F153" i="12"/>
  <c r="E153" i="12"/>
  <c r="L153" i="12" s="1"/>
  <c r="S153" i="12" s="1"/>
  <c r="D153" i="12"/>
  <c r="K153" i="12" s="1"/>
  <c r="R153" i="12" s="1"/>
  <c r="C153" i="12"/>
  <c r="P152" i="12"/>
  <c r="W152" i="12" s="1"/>
  <c r="O152" i="12"/>
  <c r="V152" i="12" s="1"/>
  <c r="K152" i="12"/>
  <c r="R152" i="12" s="1"/>
  <c r="I152" i="12"/>
  <c r="H152" i="12"/>
  <c r="G152" i="12"/>
  <c r="N152" i="12" s="1"/>
  <c r="U152" i="12" s="1"/>
  <c r="F152" i="12"/>
  <c r="M152" i="12" s="1"/>
  <c r="T152" i="12" s="1"/>
  <c r="E152" i="12"/>
  <c r="L152" i="12" s="1"/>
  <c r="S152" i="12" s="1"/>
  <c r="D152" i="12"/>
  <c r="C152" i="12"/>
  <c r="J152" i="12" s="1"/>
  <c r="Q152" i="12" s="1"/>
  <c r="U151" i="12"/>
  <c r="O151" i="12"/>
  <c r="V151" i="12" s="1"/>
  <c r="K151" i="12"/>
  <c r="R151" i="12" s="1"/>
  <c r="I151" i="12"/>
  <c r="P151" i="12" s="1"/>
  <c r="W151" i="12" s="1"/>
  <c r="H151" i="12"/>
  <c r="G151" i="12"/>
  <c r="N151" i="12" s="1"/>
  <c r="F151" i="12"/>
  <c r="M151" i="12" s="1"/>
  <c r="T151" i="12" s="1"/>
  <c r="E151" i="12"/>
  <c r="L151" i="12" s="1"/>
  <c r="S151" i="12" s="1"/>
  <c r="D151" i="12"/>
  <c r="C151" i="12"/>
  <c r="J151" i="12" s="1"/>
  <c r="Q151" i="12" s="1"/>
  <c r="I150" i="12"/>
  <c r="P150" i="12" s="1"/>
  <c r="W150" i="12" s="1"/>
  <c r="H150" i="12"/>
  <c r="O150" i="12" s="1"/>
  <c r="V150" i="12" s="1"/>
  <c r="G150" i="12"/>
  <c r="N150" i="12" s="1"/>
  <c r="U150" i="12" s="1"/>
  <c r="F150" i="12"/>
  <c r="M150" i="12" s="1"/>
  <c r="T150" i="12" s="1"/>
  <c r="E150" i="12"/>
  <c r="L150" i="12" s="1"/>
  <c r="S150" i="12" s="1"/>
  <c r="D150" i="12"/>
  <c r="K150" i="12" s="1"/>
  <c r="R150" i="12" s="1"/>
  <c r="C150" i="12"/>
  <c r="J150" i="12" s="1"/>
  <c r="Q150" i="12" s="1"/>
  <c r="R149" i="12"/>
  <c r="N149" i="12"/>
  <c r="U149" i="12" s="1"/>
  <c r="J149" i="12"/>
  <c r="Q149" i="12" s="1"/>
  <c r="I149" i="12"/>
  <c r="P149" i="12" s="1"/>
  <c r="W149" i="12" s="1"/>
  <c r="H149" i="12"/>
  <c r="O149" i="12" s="1"/>
  <c r="V149" i="12" s="1"/>
  <c r="G149" i="12"/>
  <c r="F149" i="12"/>
  <c r="M149" i="12" s="1"/>
  <c r="T149" i="12" s="1"/>
  <c r="E149" i="12"/>
  <c r="L149" i="12" s="1"/>
  <c r="S149" i="12" s="1"/>
  <c r="D149" i="12"/>
  <c r="K149" i="12" s="1"/>
  <c r="C149" i="12"/>
  <c r="W148" i="12"/>
  <c r="M148" i="12"/>
  <c r="T148" i="12" s="1"/>
  <c r="I148" i="12"/>
  <c r="P148" i="12" s="1"/>
  <c r="H148" i="12"/>
  <c r="O148" i="12" s="1"/>
  <c r="V148" i="12" s="1"/>
  <c r="G148" i="12"/>
  <c r="N148" i="12" s="1"/>
  <c r="U148" i="12" s="1"/>
  <c r="F148" i="12"/>
  <c r="E148" i="12"/>
  <c r="L148" i="12" s="1"/>
  <c r="S148" i="12" s="1"/>
  <c r="D148" i="12"/>
  <c r="K148" i="12" s="1"/>
  <c r="R148" i="12" s="1"/>
  <c r="C148" i="12"/>
  <c r="J148" i="12" s="1"/>
  <c r="Q148" i="12" s="1"/>
  <c r="Q147" i="12"/>
  <c r="N147" i="12"/>
  <c r="U147" i="12" s="1"/>
  <c r="M147" i="12"/>
  <c r="T147" i="12" s="1"/>
  <c r="I147" i="12"/>
  <c r="P147" i="12" s="1"/>
  <c r="W147" i="12" s="1"/>
  <c r="H147" i="12"/>
  <c r="O147" i="12" s="1"/>
  <c r="V147" i="12" s="1"/>
  <c r="G147" i="12"/>
  <c r="F147" i="12"/>
  <c r="E147" i="12"/>
  <c r="L147" i="12" s="1"/>
  <c r="S147" i="12" s="1"/>
  <c r="D147" i="12"/>
  <c r="K147" i="12" s="1"/>
  <c r="R147" i="12" s="1"/>
  <c r="C147" i="12"/>
  <c r="J147" i="12" s="1"/>
  <c r="P146" i="12"/>
  <c r="W146" i="12" s="1"/>
  <c r="L146" i="12"/>
  <c r="S146" i="12" s="1"/>
  <c r="K146" i="12"/>
  <c r="R146" i="12" s="1"/>
  <c r="I146" i="12"/>
  <c r="H146" i="12"/>
  <c r="O146" i="12" s="1"/>
  <c r="V146" i="12" s="1"/>
  <c r="G146" i="12"/>
  <c r="N146" i="12" s="1"/>
  <c r="U146" i="12" s="1"/>
  <c r="F146" i="12"/>
  <c r="M146" i="12" s="1"/>
  <c r="T146" i="12" s="1"/>
  <c r="E146" i="12"/>
  <c r="D146" i="12"/>
  <c r="C146" i="12"/>
  <c r="J146" i="12" s="1"/>
  <c r="Q146" i="12" s="1"/>
  <c r="O145" i="12"/>
  <c r="V145" i="12" s="1"/>
  <c r="J145" i="12"/>
  <c r="Q145" i="12" s="1"/>
  <c r="I145" i="12"/>
  <c r="P145" i="12" s="1"/>
  <c r="W145" i="12" s="1"/>
  <c r="H145" i="12"/>
  <c r="G145" i="12"/>
  <c r="N145" i="12" s="1"/>
  <c r="U145" i="12" s="1"/>
  <c r="F145" i="12"/>
  <c r="M145" i="12" s="1"/>
  <c r="T145" i="12" s="1"/>
  <c r="E145" i="12"/>
  <c r="L145" i="12" s="1"/>
  <c r="S145" i="12" s="1"/>
  <c r="D145" i="12"/>
  <c r="K145" i="12" s="1"/>
  <c r="R145" i="12" s="1"/>
  <c r="C145" i="12"/>
  <c r="O144" i="12"/>
  <c r="V144" i="12" s="1"/>
  <c r="K144" i="12"/>
  <c r="R144" i="12" s="1"/>
  <c r="I144" i="12"/>
  <c r="P144" i="12" s="1"/>
  <c r="W144" i="12" s="1"/>
  <c r="H144" i="12"/>
  <c r="G144" i="12"/>
  <c r="N144" i="12" s="1"/>
  <c r="U144" i="12" s="1"/>
  <c r="F144" i="12"/>
  <c r="M144" i="12" s="1"/>
  <c r="T144" i="12" s="1"/>
  <c r="E144" i="12"/>
  <c r="L144" i="12" s="1"/>
  <c r="S144" i="12" s="1"/>
  <c r="D144" i="12"/>
  <c r="C144" i="12"/>
  <c r="J144" i="12" s="1"/>
  <c r="Q144" i="12" s="1"/>
  <c r="O143" i="12"/>
  <c r="V143" i="12" s="1"/>
  <c r="N143" i="12"/>
  <c r="U143" i="12" s="1"/>
  <c r="K143" i="12"/>
  <c r="R143" i="12" s="1"/>
  <c r="I143" i="12"/>
  <c r="P143" i="12" s="1"/>
  <c r="W143" i="12" s="1"/>
  <c r="H143" i="12"/>
  <c r="G143" i="12"/>
  <c r="F143" i="12"/>
  <c r="M143" i="12" s="1"/>
  <c r="T143" i="12" s="1"/>
  <c r="E143" i="12"/>
  <c r="L143" i="12" s="1"/>
  <c r="S143" i="12" s="1"/>
  <c r="D143" i="12"/>
  <c r="C143" i="12"/>
  <c r="J143" i="12" s="1"/>
  <c r="Q143" i="12" s="1"/>
  <c r="T142" i="12"/>
  <c r="P142" i="12"/>
  <c r="W142" i="12" s="1"/>
  <c r="M142" i="12"/>
  <c r="I142" i="12"/>
  <c r="H142" i="12"/>
  <c r="O142" i="12" s="1"/>
  <c r="V142" i="12" s="1"/>
  <c r="G142" i="12"/>
  <c r="N142" i="12" s="1"/>
  <c r="U142" i="12" s="1"/>
  <c r="F142" i="12"/>
  <c r="E142" i="12"/>
  <c r="L142" i="12" s="1"/>
  <c r="S142" i="12" s="1"/>
  <c r="D142" i="12"/>
  <c r="K142" i="12" s="1"/>
  <c r="R142" i="12" s="1"/>
  <c r="C142" i="12"/>
  <c r="J142" i="12" s="1"/>
  <c r="Q142" i="12" s="1"/>
  <c r="R141" i="12"/>
  <c r="N141" i="12"/>
  <c r="U141" i="12" s="1"/>
  <c r="M141" i="12"/>
  <c r="T141" i="12" s="1"/>
  <c r="J141" i="12"/>
  <c r="Q141" i="12" s="1"/>
  <c r="I141" i="12"/>
  <c r="P141" i="12" s="1"/>
  <c r="W141" i="12" s="1"/>
  <c r="H141" i="12"/>
  <c r="O141" i="12" s="1"/>
  <c r="V141" i="12" s="1"/>
  <c r="G141" i="12"/>
  <c r="F141" i="12"/>
  <c r="E141" i="12"/>
  <c r="L141" i="12" s="1"/>
  <c r="S141" i="12" s="1"/>
  <c r="D141" i="12"/>
  <c r="K141" i="12" s="1"/>
  <c r="C141" i="12"/>
  <c r="O140" i="12"/>
  <c r="V140" i="12" s="1"/>
  <c r="M140" i="12"/>
  <c r="T140" i="12" s="1"/>
  <c r="L140" i="12"/>
  <c r="S140" i="12" s="1"/>
  <c r="I140" i="12"/>
  <c r="P140" i="12" s="1"/>
  <c r="W140" i="12" s="1"/>
  <c r="H140" i="12"/>
  <c r="G140" i="12"/>
  <c r="N140" i="12" s="1"/>
  <c r="U140" i="12" s="1"/>
  <c r="F140" i="12"/>
  <c r="E140" i="12"/>
  <c r="D140" i="12"/>
  <c r="K140" i="12" s="1"/>
  <c r="R140" i="12" s="1"/>
  <c r="C140" i="12"/>
  <c r="J140" i="12" s="1"/>
  <c r="Q140" i="12" s="1"/>
  <c r="Q139" i="12"/>
  <c r="M139" i="12"/>
  <c r="T139" i="12" s="1"/>
  <c r="K139" i="12"/>
  <c r="R139" i="12" s="1"/>
  <c r="I139" i="12"/>
  <c r="P139" i="12" s="1"/>
  <c r="W139" i="12" s="1"/>
  <c r="H139" i="12"/>
  <c r="O139" i="12" s="1"/>
  <c r="V139" i="12" s="1"/>
  <c r="G139" i="12"/>
  <c r="N139" i="12" s="1"/>
  <c r="U139" i="12" s="1"/>
  <c r="F139" i="12"/>
  <c r="E139" i="12"/>
  <c r="L139" i="12" s="1"/>
  <c r="S139" i="12" s="1"/>
  <c r="D139" i="12"/>
  <c r="C139" i="12"/>
  <c r="J139" i="12" s="1"/>
  <c r="P138" i="12"/>
  <c r="W138" i="12" s="1"/>
  <c r="L138" i="12"/>
  <c r="S138" i="12" s="1"/>
  <c r="K138" i="12"/>
  <c r="R138" i="12" s="1"/>
  <c r="I138" i="12"/>
  <c r="H138" i="12"/>
  <c r="O138" i="12" s="1"/>
  <c r="V138" i="12" s="1"/>
  <c r="G138" i="12"/>
  <c r="N138" i="12" s="1"/>
  <c r="U138" i="12" s="1"/>
  <c r="F138" i="12"/>
  <c r="M138" i="12" s="1"/>
  <c r="T138" i="12" s="1"/>
  <c r="E138" i="12"/>
  <c r="D138" i="12"/>
  <c r="C138" i="12"/>
  <c r="J138" i="12" s="1"/>
  <c r="Q138" i="12" s="1"/>
  <c r="V137" i="12"/>
  <c r="O137" i="12"/>
  <c r="J137" i="12"/>
  <c r="Q137" i="12" s="1"/>
  <c r="I137" i="12"/>
  <c r="P137" i="12" s="1"/>
  <c r="W137" i="12" s="1"/>
  <c r="H137" i="12"/>
  <c r="G137" i="12"/>
  <c r="N137" i="12" s="1"/>
  <c r="U137" i="12" s="1"/>
  <c r="F137" i="12"/>
  <c r="M137" i="12" s="1"/>
  <c r="T137" i="12" s="1"/>
  <c r="E137" i="12"/>
  <c r="L137" i="12" s="1"/>
  <c r="S137" i="12" s="1"/>
  <c r="D137" i="12"/>
  <c r="K137" i="12" s="1"/>
  <c r="R137" i="12" s="1"/>
  <c r="C137" i="12"/>
  <c r="W136" i="12"/>
  <c r="O136" i="12"/>
  <c r="V136" i="12" s="1"/>
  <c r="K136" i="12"/>
  <c r="R136" i="12" s="1"/>
  <c r="I136" i="12"/>
  <c r="P136" i="12" s="1"/>
  <c r="H136" i="12"/>
  <c r="G136" i="12"/>
  <c r="N136" i="12" s="1"/>
  <c r="U136" i="12" s="1"/>
  <c r="F136" i="12"/>
  <c r="M136" i="12" s="1"/>
  <c r="T136" i="12" s="1"/>
  <c r="E136" i="12"/>
  <c r="L136" i="12" s="1"/>
  <c r="S136" i="12" s="1"/>
  <c r="D136" i="12"/>
  <c r="C136" i="12"/>
  <c r="J136" i="12" s="1"/>
  <c r="Q136" i="12" s="1"/>
  <c r="U135" i="12"/>
  <c r="O135" i="12"/>
  <c r="V135" i="12" s="1"/>
  <c r="N135" i="12"/>
  <c r="K135" i="12"/>
  <c r="R135" i="12" s="1"/>
  <c r="I135" i="12"/>
  <c r="P135" i="12" s="1"/>
  <c r="W135" i="12" s="1"/>
  <c r="H135" i="12"/>
  <c r="G135" i="12"/>
  <c r="F135" i="12"/>
  <c r="M135" i="12" s="1"/>
  <c r="T135" i="12" s="1"/>
  <c r="E135" i="12"/>
  <c r="L135" i="12" s="1"/>
  <c r="S135" i="12" s="1"/>
  <c r="D135" i="12"/>
  <c r="C135" i="12"/>
  <c r="J135" i="12" s="1"/>
  <c r="Q135" i="12" s="1"/>
  <c r="T134" i="12"/>
  <c r="P134" i="12"/>
  <c r="W134" i="12" s="1"/>
  <c r="M134" i="12"/>
  <c r="I134" i="12"/>
  <c r="H134" i="12"/>
  <c r="O134" i="12" s="1"/>
  <c r="V134" i="12" s="1"/>
  <c r="G134" i="12"/>
  <c r="N134" i="12" s="1"/>
  <c r="U134" i="12" s="1"/>
  <c r="F134" i="12"/>
  <c r="E134" i="12"/>
  <c r="L134" i="12" s="1"/>
  <c r="S134" i="12" s="1"/>
  <c r="D134" i="12"/>
  <c r="K134" i="12" s="1"/>
  <c r="R134" i="12" s="1"/>
  <c r="C134" i="12"/>
  <c r="J134" i="12" s="1"/>
  <c r="Q134" i="12" s="1"/>
  <c r="N133" i="12"/>
  <c r="U133" i="12" s="1"/>
  <c r="M133" i="12"/>
  <c r="T133" i="12" s="1"/>
  <c r="J133" i="12"/>
  <c r="Q133" i="12" s="1"/>
  <c r="I133" i="12"/>
  <c r="P133" i="12" s="1"/>
  <c r="W133" i="12" s="1"/>
  <c r="H133" i="12"/>
  <c r="O133" i="12" s="1"/>
  <c r="V133" i="12" s="1"/>
  <c r="G133" i="12"/>
  <c r="F133" i="12"/>
  <c r="E133" i="12"/>
  <c r="L133" i="12" s="1"/>
  <c r="S133" i="12" s="1"/>
  <c r="D133" i="12"/>
  <c r="K133" i="12" s="1"/>
  <c r="R133" i="12" s="1"/>
  <c r="C133" i="12"/>
  <c r="S132" i="12"/>
  <c r="O132" i="12"/>
  <c r="V132" i="12" s="1"/>
  <c r="M132" i="12"/>
  <c r="T132" i="12" s="1"/>
  <c r="L132" i="12"/>
  <c r="I132" i="12"/>
  <c r="P132" i="12" s="1"/>
  <c r="W132" i="12" s="1"/>
  <c r="H132" i="12"/>
  <c r="G132" i="12"/>
  <c r="N132" i="12" s="1"/>
  <c r="U132" i="12" s="1"/>
  <c r="F132" i="12"/>
  <c r="E132" i="12"/>
  <c r="D132" i="12"/>
  <c r="K132" i="12" s="1"/>
  <c r="R132" i="12" s="1"/>
  <c r="C132" i="12"/>
  <c r="J132" i="12" s="1"/>
  <c r="Q132" i="12" s="1"/>
  <c r="M131" i="12"/>
  <c r="T131" i="12" s="1"/>
  <c r="K131" i="12"/>
  <c r="R131" i="12" s="1"/>
  <c r="I131" i="12"/>
  <c r="P131" i="12" s="1"/>
  <c r="W131" i="12" s="1"/>
  <c r="H131" i="12"/>
  <c r="O131" i="12" s="1"/>
  <c r="V131" i="12" s="1"/>
  <c r="G131" i="12"/>
  <c r="N131" i="12" s="1"/>
  <c r="U131" i="12" s="1"/>
  <c r="F131" i="12"/>
  <c r="E131" i="12"/>
  <c r="L131" i="12" s="1"/>
  <c r="S131" i="12" s="1"/>
  <c r="D131" i="12"/>
  <c r="C131" i="12"/>
  <c r="J131" i="12" s="1"/>
  <c r="Q131" i="12" s="1"/>
  <c r="P130" i="12"/>
  <c r="W130" i="12" s="1"/>
  <c r="L130" i="12"/>
  <c r="S130" i="12" s="1"/>
  <c r="K130" i="12"/>
  <c r="R130" i="12" s="1"/>
  <c r="I130" i="12"/>
  <c r="H130" i="12"/>
  <c r="O130" i="12" s="1"/>
  <c r="V130" i="12" s="1"/>
  <c r="G130" i="12"/>
  <c r="N130" i="12" s="1"/>
  <c r="U130" i="12" s="1"/>
  <c r="F130" i="12"/>
  <c r="M130" i="12" s="1"/>
  <c r="T130" i="12" s="1"/>
  <c r="E130" i="12"/>
  <c r="D130" i="12"/>
  <c r="C130" i="12"/>
  <c r="J130" i="12" s="1"/>
  <c r="Q130" i="12" s="1"/>
  <c r="O129" i="12"/>
  <c r="V129" i="12" s="1"/>
  <c r="J129" i="12"/>
  <c r="Q129" i="12" s="1"/>
  <c r="I129" i="12"/>
  <c r="P129" i="12" s="1"/>
  <c r="W129" i="12" s="1"/>
  <c r="H129" i="12"/>
  <c r="G129" i="12"/>
  <c r="N129" i="12" s="1"/>
  <c r="U129" i="12" s="1"/>
  <c r="F129" i="12"/>
  <c r="M129" i="12" s="1"/>
  <c r="T129" i="12" s="1"/>
  <c r="E129" i="12"/>
  <c r="L129" i="12" s="1"/>
  <c r="S129" i="12" s="1"/>
  <c r="D129" i="12"/>
  <c r="K129" i="12" s="1"/>
  <c r="R129" i="12" s="1"/>
  <c r="C129" i="12"/>
  <c r="O128" i="12"/>
  <c r="V128" i="12" s="1"/>
  <c r="K128" i="12"/>
  <c r="R128" i="12" s="1"/>
  <c r="I128" i="12"/>
  <c r="P128" i="12" s="1"/>
  <c r="W128" i="12" s="1"/>
  <c r="H128" i="12"/>
  <c r="G128" i="12"/>
  <c r="N128" i="12" s="1"/>
  <c r="U128" i="12" s="1"/>
  <c r="F128" i="12"/>
  <c r="M128" i="12" s="1"/>
  <c r="T128" i="12" s="1"/>
  <c r="E128" i="12"/>
  <c r="L128" i="12" s="1"/>
  <c r="S128" i="12" s="1"/>
  <c r="D128" i="12"/>
  <c r="C128" i="12"/>
  <c r="J128" i="12" s="1"/>
  <c r="Q128" i="12" s="1"/>
  <c r="U127" i="12"/>
  <c r="O127" i="12"/>
  <c r="V127" i="12" s="1"/>
  <c r="N127" i="12"/>
  <c r="K127" i="12"/>
  <c r="R127" i="12" s="1"/>
  <c r="I127" i="12"/>
  <c r="P127" i="12" s="1"/>
  <c r="W127" i="12" s="1"/>
  <c r="H127" i="12"/>
  <c r="G127" i="12"/>
  <c r="F127" i="12"/>
  <c r="M127" i="12" s="1"/>
  <c r="T127" i="12" s="1"/>
  <c r="E127" i="12"/>
  <c r="L127" i="12" s="1"/>
  <c r="S127" i="12" s="1"/>
  <c r="D127" i="12"/>
  <c r="C127" i="12"/>
  <c r="J127" i="12" s="1"/>
  <c r="Q127" i="12" s="1"/>
  <c r="P126" i="12"/>
  <c r="W126" i="12" s="1"/>
  <c r="M126" i="12"/>
  <c r="T126" i="12" s="1"/>
  <c r="I126" i="12"/>
  <c r="H126" i="12"/>
  <c r="O126" i="12" s="1"/>
  <c r="V126" i="12" s="1"/>
  <c r="G126" i="12"/>
  <c r="N126" i="12" s="1"/>
  <c r="U126" i="12" s="1"/>
  <c r="F126" i="12"/>
  <c r="E126" i="12"/>
  <c r="L126" i="12" s="1"/>
  <c r="S126" i="12" s="1"/>
  <c r="D126" i="12"/>
  <c r="K126" i="12" s="1"/>
  <c r="R126" i="12" s="1"/>
  <c r="C126" i="12"/>
  <c r="J126" i="12" s="1"/>
  <c r="Q126" i="12" s="1"/>
  <c r="R125" i="12"/>
  <c r="N125" i="12"/>
  <c r="U125" i="12" s="1"/>
  <c r="M125" i="12"/>
  <c r="T125" i="12" s="1"/>
  <c r="J125" i="12"/>
  <c r="Q125" i="12" s="1"/>
  <c r="I125" i="12"/>
  <c r="P125" i="12" s="1"/>
  <c r="W125" i="12" s="1"/>
  <c r="H125" i="12"/>
  <c r="O125" i="12" s="1"/>
  <c r="V125" i="12" s="1"/>
  <c r="G125" i="12"/>
  <c r="F125" i="12"/>
  <c r="E125" i="12"/>
  <c r="L125" i="12" s="1"/>
  <c r="S125" i="12" s="1"/>
  <c r="D125" i="12"/>
  <c r="K125" i="12" s="1"/>
  <c r="C125" i="12"/>
  <c r="O124" i="12"/>
  <c r="V124" i="12" s="1"/>
  <c r="M124" i="12"/>
  <c r="T124" i="12" s="1"/>
  <c r="L124" i="12"/>
  <c r="S124" i="12" s="1"/>
  <c r="I124" i="12"/>
  <c r="P124" i="12" s="1"/>
  <c r="W124" i="12" s="1"/>
  <c r="H124" i="12"/>
  <c r="G124" i="12"/>
  <c r="N124" i="12" s="1"/>
  <c r="U124" i="12" s="1"/>
  <c r="F124" i="12"/>
  <c r="E124" i="12"/>
  <c r="D124" i="12"/>
  <c r="K124" i="12" s="1"/>
  <c r="R124" i="12" s="1"/>
  <c r="C124" i="12"/>
  <c r="J124" i="12" s="1"/>
  <c r="Q124" i="12" s="1"/>
  <c r="Q123" i="12"/>
  <c r="M123" i="12"/>
  <c r="T123" i="12" s="1"/>
  <c r="K123" i="12"/>
  <c r="R123" i="12" s="1"/>
  <c r="I123" i="12"/>
  <c r="P123" i="12" s="1"/>
  <c r="W123" i="12" s="1"/>
  <c r="H123" i="12"/>
  <c r="O123" i="12" s="1"/>
  <c r="V123" i="12" s="1"/>
  <c r="G123" i="12"/>
  <c r="N123" i="12" s="1"/>
  <c r="U123" i="12" s="1"/>
  <c r="F123" i="12"/>
  <c r="E123" i="12"/>
  <c r="L123" i="12" s="1"/>
  <c r="S123" i="12" s="1"/>
  <c r="D123" i="12"/>
  <c r="C123" i="12"/>
  <c r="J123" i="12" s="1"/>
  <c r="P122" i="12"/>
  <c r="W122" i="12" s="1"/>
  <c r="L122" i="12"/>
  <c r="S122" i="12" s="1"/>
  <c r="K122" i="12"/>
  <c r="R122" i="12" s="1"/>
  <c r="I122" i="12"/>
  <c r="H122" i="12"/>
  <c r="O122" i="12" s="1"/>
  <c r="V122" i="12" s="1"/>
  <c r="G122" i="12"/>
  <c r="N122" i="12" s="1"/>
  <c r="U122" i="12" s="1"/>
  <c r="F122" i="12"/>
  <c r="M122" i="12" s="1"/>
  <c r="T122" i="12" s="1"/>
  <c r="E122" i="12"/>
  <c r="D122" i="12"/>
  <c r="C122" i="12"/>
  <c r="J122" i="12" s="1"/>
  <c r="Q122" i="12" s="1"/>
  <c r="V121" i="12"/>
  <c r="O121" i="12"/>
  <c r="J121" i="12"/>
  <c r="Q121" i="12" s="1"/>
  <c r="I121" i="12"/>
  <c r="P121" i="12" s="1"/>
  <c r="W121" i="12" s="1"/>
  <c r="H121" i="12"/>
  <c r="G121" i="12"/>
  <c r="N121" i="12" s="1"/>
  <c r="U121" i="12" s="1"/>
  <c r="F121" i="12"/>
  <c r="M121" i="12" s="1"/>
  <c r="T121" i="12" s="1"/>
  <c r="E121" i="12"/>
  <c r="L121" i="12" s="1"/>
  <c r="S121" i="12" s="1"/>
  <c r="D121" i="12"/>
  <c r="K121" i="12" s="1"/>
  <c r="R121" i="12" s="1"/>
  <c r="C121" i="12"/>
  <c r="W120" i="12"/>
  <c r="O120" i="12"/>
  <c r="V120" i="12" s="1"/>
  <c r="K120" i="12"/>
  <c r="R120" i="12" s="1"/>
  <c r="I120" i="12"/>
  <c r="P120" i="12" s="1"/>
  <c r="H120" i="12"/>
  <c r="G120" i="12"/>
  <c r="N120" i="12" s="1"/>
  <c r="U120" i="12" s="1"/>
  <c r="F120" i="12"/>
  <c r="M120" i="12" s="1"/>
  <c r="T120" i="12" s="1"/>
  <c r="E120" i="12"/>
  <c r="L120" i="12" s="1"/>
  <c r="S120" i="12" s="1"/>
  <c r="D120" i="12"/>
  <c r="C120" i="12"/>
  <c r="J120" i="12" s="1"/>
  <c r="Q120" i="12" s="1"/>
  <c r="O119" i="12"/>
  <c r="V119" i="12" s="1"/>
  <c r="N119" i="12"/>
  <c r="U119" i="12" s="1"/>
  <c r="K119" i="12"/>
  <c r="R119" i="12" s="1"/>
  <c r="I119" i="12"/>
  <c r="P119" i="12" s="1"/>
  <c r="W119" i="12" s="1"/>
  <c r="H119" i="12"/>
  <c r="G119" i="12"/>
  <c r="F119" i="12"/>
  <c r="M119" i="12" s="1"/>
  <c r="T119" i="12" s="1"/>
  <c r="E119" i="12"/>
  <c r="L119" i="12" s="1"/>
  <c r="S119" i="12" s="1"/>
  <c r="D119" i="12"/>
  <c r="C119" i="12"/>
  <c r="J119" i="12" s="1"/>
  <c r="Q119" i="12" s="1"/>
  <c r="P118" i="12"/>
  <c r="W118" i="12" s="1"/>
  <c r="M118" i="12"/>
  <c r="T118" i="12" s="1"/>
  <c r="I118" i="12"/>
  <c r="H118" i="12"/>
  <c r="O118" i="12" s="1"/>
  <c r="V118" i="12" s="1"/>
  <c r="G118" i="12"/>
  <c r="N118" i="12" s="1"/>
  <c r="U118" i="12" s="1"/>
  <c r="F118" i="12"/>
  <c r="E118" i="12"/>
  <c r="L118" i="12" s="1"/>
  <c r="S118" i="12" s="1"/>
  <c r="D118" i="12"/>
  <c r="K118" i="12" s="1"/>
  <c r="R118" i="12" s="1"/>
  <c r="C118" i="12"/>
  <c r="J118" i="12" s="1"/>
  <c r="Q118" i="12" s="1"/>
  <c r="N117" i="12"/>
  <c r="U117" i="12" s="1"/>
  <c r="M117" i="12"/>
  <c r="T117" i="12" s="1"/>
  <c r="J117" i="12"/>
  <c r="Q117" i="12" s="1"/>
  <c r="I117" i="12"/>
  <c r="P117" i="12" s="1"/>
  <c r="W117" i="12" s="1"/>
  <c r="H117" i="12"/>
  <c r="O117" i="12" s="1"/>
  <c r="V117" i="12" s="1"/>
  <c r="G117" i="12"/>
  <c r="F117" i="12"/>
  <c r="E117" i="12"/>
  <c r="L117" i="12" s="1"/>
  <c r="S117" i="12" s="1"/>
  <c r="D117" i="12"/>
  <c r="K117" i="12" s="1"/>
  <c r="R117" i="12" s="1"/>
  <c r="C117" i="12"/>
  <c r="S116" i="12"/>
  <c r="O116" i="12"/>
  <c r="V116" i="12" s="1"/>
  <c r="M116" i="12"/>
  <c r="T116" i="12" s="1"/>
  <c r="L116" i="12"/>
  <c r="I116" i="12"/>
  <c r="P116" i="12" s="1"/>
  <c r="W116" i="12" s="1"/>
  <c r="H116" i="12"/>
  <c r="G116" i="12"/>
  <c r="N116" i="12" s="1"/>
  <c r="U116" i="12" s="1"/>
  <c r="F116" i="12"/>
  <c r="E116" i="12"/>
  <c r="D116" i="12"/>
  <c r="K116" i="12" s="1"/>
  <c r="R116" i="12" s="1"/>
  <c r="C116" i="12"/>
  <c r="J116" i="12" s="1"/>
  <c r="Q116" i="12" s="1"/>
  <c r="M115" i="12"/>
  <c r="T115" i="12" s="1"/>
  <c r="K115" i="12"/>
  <c r="R115" i="12" s="1"/>
  <c r="I115" i="12"/>
  <c r="P115" i="12" s="1"/>
  <c r="W115" i="12" s="1"/>
  <c r="H115" i="12"/>
  <c r="O115" i="12" s="1"/>
  <c r="V115" i="12" s="1"/>
  <c r="G115" i="12"/>
  <c r="N115" i="12" s="1"/>
  <c r="U115" i="12" s="1"/>
  <c r="F115" i="12"/>
  <c r="E115" i="12"/>
  <c r="L115" i="12" s="1"/>
  <c r="S115" i="12" s="1"/>
  <c r="D115" i="12"/>
  <c r="C115" i="12"/>
  <c r="J115" i="12" s="1"/>
  <c r="Q115" i="12" s="1"/>
  <c r="P114" i="12"/>
  <c r="W114" i="12" s="1"/>
  <c r="L114" i="12"/>
  <c r="S114" i="12" s="1"/>
  <c r="K114" i="12"/>
  <c r="R114" i="12" s="1"/>
  <c r="I114" i="12"/>
  <c r="H114" i="12"/>
  <c r="O114" i="12" s="1"/>
  <c r="V114" i="12" s="1"/>
  <c r="G114" i="12"/>
  <c r="N114" i="12" s="1"/>
  <c r="U114" i="12" s="1"/>
  <c r="F114" i="12"/>
  <c r="M114" i="12" s="1"/>
  <c r="T114" i="12" s="1"/>
  <c r="E114" i="12"/>
  <c r="D114" i="12"/>
  <c r="C114" i="12"/>
  <c r="J114" i="12" s="1"/>
  <c r="Q114" i="12" s="1"/>
  <c r="O113" i="12"/>
  <c r="V113" i="12" s="1"/>
  <c r="J113" i="12"/>
  <c r="Q113" i="12" s="1"/>
  <c r="I113" i="12"/>
  <c r="P113" i="12" s="1"/>
  <c r="W113" i="12" s="1"/>
  <c r="H113" i="12"/>
  <c r="G113" i="12"/>
  <c r="N113" i="12" s="1"/>
  <c r="U113" i="12" s="1"/>
  <c r="F113" i="12"/>
  <c r="M113" i="12" s="1"/>
  <c r="T113" i="12" s="1"/>
  <c r="E113" i="12"/>
  <c r="L113" i="12" s="1"/>
  <c r="S113" i="12" s="1"/>
  <c r="D113" i="12"/>
  <c r="K113" i="12" s="1"/>
  <c r="R113" i="12" s="1"/>
  <c r="C113" i="12"/>
  <c r="O112" i="12"/>
  <c r="V112" i="12" s="1"/>
  <c r="K112" i="12"/>
  <c r="R112" i="12" s="1"/>
  <c r="I112" i="12"/>
  <c r="P112" i="12" s="1"/>
  <c r="W112" i="12" s="1"/>
  <c r="H112" i="12"/>
  <c r="G112" i="12"/>
  <c r="N112" i="12" s="1"/>
  <c r="U112" i="12" s="1"/>
  <c r="F112" i="12"/>
  <c r="M112" i="12" s="1"/>
  <c r="T112" i="12" s="1"/>
  <c r="E112" i="12"/>
  <c r="L112" i="12" s="1"/>
  <c r="S112" i="12" s="1"/>
  <c r="D112" i="12"/>
  <c r="C112" i="12"/>
  <c r="J112" i="12" s="1"/>
  <c r="Q112" i="12" s="1"/>
  <c r="U111" i="12"/>
  <c r="O111" i="12"/>
  <c r="V111" i="12" s="1"/>
  <c r="N111" i="12"/>
  <c r="K111" i="12"/>
  <c r="R111" i="12" s="1"/>
  <c r="I111" i="12"/>
  <c r="P111" i="12" s="1"/>
  <c r="W111" i="12" s="1"/>
  <c r="H111" i="12"/>
  <c r="G111" i="12"/>
  <c r="F111" i="12"/>
  <c r="M111" i="12" s="1"/>
  <c r="T111" i="12" s="1"/>
  <c r="E111" i="12"/>
  <c r="L111" i="12" s="1"/>
  <c r="S111" i="12" s="1"/>
  <c r="D111" i="12"/>
  <c r="C111" i="12"/>
  <c r="J111" i="12" s="1"/>
  <c r="Q111" i="12" s="1"/>
  <c r="T110" i="12"/>
  <c r="P110" i="12"/>
  <c r="W110" i="12" s="1"/>
  <c r="M110" i="12"/>
  <c r="I110" i="12"/>
  <c r="H110" i="12"/>
  <c r="O110" i="12" s="1"/>
  <c r="V110" i="12" s="1"/>
  <c r="G110" i="12"/>
  <c r="N110" i="12" s="1"/>
  <c r="U110" i="12" s="1"/>
  <c r="F110" i="12"/>
  <c r="E110" i="12"/>
  <c r="L110" i="12" s="1"/>
  <c r="S110" i="12" s="1"/>
  <c r="D110" i="12"/>
  <c r="K110" i="12" s="1"/>
  <c r="R110" i="12" s="1"/>
  <c r="C110" i="12"/>
  <c r="J110" i="12" s="1"/>
  <c r="Q110" i="12" s="1"/>
  <c r="R109" i="12"/>
  <c r="N109" i="12"/>
  <c r="U109" i="12" s="1"/>
  <c r="M109" i="12"/>
  <c r="T109" i="12" s="1"/>
  <c r="J109" i="12"/>
  <c r="Q109" i="12" s="1"/>
  <c r="I109" i="12"/>
  <c r="P109" i="12" s="1"/>
  <c r="W109" i="12" s="1"/>
  <c r="H109" i="12"/>
  <c r="O109" i="12" s="1"/>
  <c r="V109" i="12" s="1"/>
  <c r="G109" i="12"/>
  <c r="F109" i="12"/>
  <c r="E109" i="12"/>
  <c r="L109" i="12" s="1"/>
  <c r="S109" i="12" s="1"/>
  <c r="D109" i="12"/>
  <c r="K109" i="12" s="1"/>
  <c r="C109" i="12"/>
  <c r="O108" i="12"/>
  <c r="V108" i="12" s="1"/>
  <c r="M108" i="12"/>
  <c r="T108" i="12" s="1"/>
  <c r="L108" i="12"/>
  <c r="S108" i="12" s="1"/>
  <c r="I108" i="12"/>
  <c r="P108" i="12" s="1"/>
  <c r="W108" i="12" s="1"/>
  <c r="H108" i="12"/>
  <c r="G108" i="12"/>
  <c r="N108" i="12" s="1"/>
  <c r="U108" i="12" s="1"/>
  <c r="F108" i="12"/>
  <c r="E108" i="12"/>
  <c r="D108" i="12"/>
  <c r="K108" i="12" s="1"/>
  <c r="R108" i="12" s="1"/>
  <c r="C108" i="12"/>
  <c r="J108" i="12" s="1"/>
  <c r="Q108" i="12" s="1"/>
  <c r="Q107" i="12"/>
  <c r="M107" i="12"/>
  <c r="T107" i="12" s="1"/>
  <c r="K107" i="12"/>
  <c r="R107" i="12" s="1"/>
  <c r="I107" i="12"/>
  <c r="P107" i="12" s="1"/>
  <c r="W107" i="12" s="1"/>
  <c r="H107" i="12"/>
  <c r="O107" i="12" s="1"/>
  <c r="V107" i="12" s="1"/>
  <c r="G107" i="12"/>
  <c r="N107" i="12" s="1"/>
  <c r="U107" i="12" s="1"/>
  <c r="F107" i="12"/>
  <c r="E107" i="12"/>
  <c r="L107" i="12" s="1"/>
  <c r="S107" i="12" s="1"/>
  <c r="D107" i="12"/>
  <c r="C107" i="12"/>
  <c r="J107" i="12" s="1"/>
  <c r="P106" i="12"/>
  <c r="W106" i="12" s="1"/>
  <c r="L106" i="12"/>
  <c r="S106" i="12" s="1"/>
  <c r="K106" i="12"/>
  <c r="R106" i="12" s="1"/>
  <c r="I106" i="12"/>
  <c r="H106" i="12"/>
  <c r="O106" i="12" s="1"/>
  <c r="V106" i="12" s="1"/>
  <c r="G106" i="12"/>
  <c r="N106" i="12" s="1"/>
  <c r="U106" i="12" s="1"/>
  <c r="F106" i="12"/>
  <c r="M106" i="12" s="1"/>
  <c r="T106" i="12" s="1"/>
  <c r="E106" i="12"/>
  <c r="D106" i="12"/>
  <c r="C106" i="12"/>
  <c r="J106" i="12" s="1"/>
  <c r="Q106" i="12" s="1"/>
  <c r="V105" i="12"/>
  <c r="O105" i="12"/>
  <c r="J105" i="12"/>
  <c r="Q105" i="12" s="1"/>
  <c r="I105" i="12"/>
  <c r="P105" i="12" s="1"/>
  <c r="W105" i="12" s="1"/>
  <c r="H105" i="12"/>
  <c r="G105" i="12"/>
  <c r="N105" i="12" s="1"/>
  <c r="U105" i="12" s="1"/>
  <c r="F105" i="12"/>
  <c r="M105" i="12" s="1"/>
  <c r="T105" i="12" s="1"/>
  <c r="E105" i="12"/>
  <c r="L105" i="12" s="1"/>
  <c r="S105" i="12" s="1"/>
  <c r="D105" i="12"/>
  <c r="K105" i="12" s="1"/>
  <c r="R105" i="12" s="1"/>
  <c r="C105" i="12"/>
  <c r="W104" i="12"/>
  <c r="O104" i="12"/>
  <c r="V104" i="12" s="1"/>
  <c r="K104" i="12"/>
  <c r="R104" i="12" s="1"/>
  <c r="I104" i="12"/>
  <c r="P104" i="12" s="1"/>
  <c r="H104" i="12"/>
  <c r="G104" i="12"/>
  <c r="N104" i="12" s="1"/>
  <c r="U104" i="12" s="1"/>
  <c r="F104" i="12"/>
  <c r="M104" i="12" s="1"/>
  <c r="T104" i="12" s="1"/>
  <c r="E104" i="12"/>
  <c r="L104" i="12" s="1"/>
  <c r="S104" i="12" s="1"/>
  <c r="D104" i="12"/>
  <c r="C104" i="12"/>
  <c r="J104" i="12" s="1"/>
  <c r="Q104" i="12" s="1"/>
  <c r="Q103" i="12"/>
  <c r="O103" i="12"/>
  <c r="V103" i="12" s="1"/>
  <c r="K103" i="12"/>
  <c r="R103" i="12" s="1"/>
  <c r="I103" i="12"/>
  <c r="P103" i="12" s="1"/>
  <c r="W103" i="12" s="1"/>
  <c r="H103" i="12"/>
  <c r="G103" i="12"/>
  <c r="N103" i="12" s="1"/>
  <c r="U103" i="12" s="1"/>
  <c r="F103" i="12"/>
  <c r="M103" i="12" s="1"/>
  <c r="T103" i="12" s="1"/>
  <c r="E103" i="12"/>
  <c r="L103" i="12" s="1"/>
  <c r="S103" i="12" s="1"/>
  <c r="D103" i="12"/>
  <c r="C103" i="12"/>
  <c r="J103" i="12" s="1"/>
  <c r="T102" i="12"/>
  <c r="P102" i="12"/>
  <c r="W102" i="12" s="1"/>
  <c r="M102" i="12"/>
  <c r="I102" i="12"/>
  <c r="H102" i="12"/>
  <c r="O102" i="12" s="1"/>
  <c r="V102" i="12" s="1"/>
  <c r="G102" i="12"/>
  <c r="N102" i="12" s="1"/>
  <c r="U102" i="12" s="1"/>
  <c r="F102" i="12"/>
  <c r="E102" i="12"/>
  <c r="L102" i="12" s="1"/>
  <c r="S102" i="12" s="1"/>
  <c r="D102" i="12"/>
  <c r="K102" i="12" s="1"/>
  <c r="R102" i="12" s="1"/>
  <c r="C102" i="12"/>
  <c r="J102" i="12" s="1"/>
  <c r="Q102" i="12" s="1"/>
  <c r="R101" i="12"/>
  <c r="N101" i="12"/>
  <c r="U101" i="12" s="1"/>
  <c r="J101" i="12"/>
  <c r="Q101" i="12" s="1"/>
  <c r="I101" i="12"/>
  <c r="P101" i="12" s="1"/>
  <c r="W101" i="12" s="1"/>
  <c r="H101" i="12"/>
  <c r="O101" i="12" s="1"/>
  <c r="V101" i="12" s="1"/>
  <c r="G101" i="12"/>
  <c r="F101" i="12"/>
  <c r="M101" i="12" s="1"/>
  <c r="T101" i="12" s="1"/>
  <c r="E101" i="12"/>
  <c r="L101" i="12" s="1"/>
  <c r="S101" i="12" s="1"/>
  <c r="D101" i="12"/>
  <c r="K101" i="12" s="1"/>
  <c r="C101" i="12"/>
  <c r="W100" i="12"/>
  <c r="O100" i="12"/>
  <c r="V100" i="12" s="1"/>
  <c r="M100" i="12"/>
  <c r="T100" i="12" s="1"/>
  <c r="L100" i="12"/>
  <c r="S100" i="12" s="1"/>
  <c r="I100" i="12"/>
  <c r="P100" i="12" s="1"/>
  <c r="H100" i="12"/>
  <c r="G100" i="12"/>
  <c r="N100" i="12" s="1"/>
  <c r="U100" i="12" s="1"/>
  <c r="F100" i="12"/>
  <c r="E100" i="12"/>
  <c r="D100" i="12"/>
  <c r="K100" i="12" s="1"/>
  <c r="R100" i="12" s="1"/>
  <c r="C100" i="12"/>
  <c r="J100" i="12" s="1"/>
  <c r="Q100" i="12" s="1"/>
  <c r="U99" i="12"/>
  <c r="Q99" i="12"/>
  <c r="N99" i="12"/>
  <c r="M99" i="12"/>
  <c r="T99" i="12" s="1"/>
  <c r="K99" i="12"/>
  <c r="R99" i="12" s="1"/>
  <c r="I99" i="12"/>
  <c r="P99" i="12" s="1"/>
  <c r="W99" i="12" s="1"/>
  <c r="H99" i="12"/>
  <c r="O99" i="12" s="1"/>
  <c r="V99" i="12" s="1"/>
  <c r="G99" i="12"/>
  <c r="F99" i="12"/>
  <c r="E99" i="12"/>
  <c r="L99" i="12" s="1"/>
  <c r="S99" i="12" s="1"/>
  <c r="D99" i="12"/>
  <c r="C99" i="12"/>
  <c r="J99" i="12" s="1"/>
  <c r="P98" i="12"/>
  <c r="W98" i="12" s="1"/>
  <c r="L98" i="12"/>
  <c r="S98" i="12" s="1"/>
  <c r="K98" i="12"/>
  <c r="R98" i="12" s="1"/>
  <c r="I98" i="12"/>
  <c r="H98" i="12"/>
  <c r="O98" i="12" s="1"/>
  <c r="V98" i="12" s="1"/>
  <c r="G98" i="12"/>
  <c r="N98" i="12" s="1"/>
  <c r="U98" i="12" s="1"/>
  <c r="F98" i="12"/>
  <c r="M98" i="12" s="1"/>
  <c r="T98" i="12" s="1"/>
  <c r="E98" i="12"/>
  <c r="D98" i="12"/>
  <c r="C98" i="12"/>
  <c r="J98" i="12" s="1"/>
  <c r="Q98" i="12" s="1"/>
  <c r="J97" i="12"/>
  <c r="Q97" i="12" s="1"/>
  <c r="I97" i="12"/>
  <c r="P97" i="12" s="1"/>
  <c r="W97" i="12" s="1"/>
  <c r="H97" i="12"/>
  <c r="O97" i="12" s="1"/>
  <c r="V97" i="12" s="1"/>
  <c r="G97" i="12"/>
  <c r="N97" i="12" s="1"/>
  <c r="U97" i="12" s="1"/>
  <c r="F97" i="12"/>
  <c r="M97" i="12" s="1"/>
  <c r="T97" i="12" s="1"/>
  <c r="E97" i="12"/>
  <c r="L97" i="12" s="1"/>
  <c r="S97" i="12" s="1"/>
  <c r="D97" i="12"/>
  <c r="K97" i="12" s="1"/>
  <c r="R97" i="12" s="1"/>
  <c r="C97" i="12"/>
  <c r="W96" i="12"/>
  <c r="O96" i="12"/>
  <c r="V96" i="12" s="1"/>
  <c r="K96" i="12"/>
  <c r="R96" i="12" s="1"/>
  <c r="I96" i="12"/>
  <c r="P96" i="12" s="1"/>
  <c r="H96" i="12"/>
  <c r="G96" i="12"/>
  <c r="N96" i="12" s="1"/>
  <c r="U96" i="12" s="1"/>
  <c r="F96" i="12"/>
  <c r="M96" i="12" s="1"/>
  <c r="T96" i="12" s="1"/>
  <c r="E96" i="12"/>
  <c r="L96" i="12" s="1"/>
  <c r="S96" i="12" s="1"/>
  <c r="D96" i="12"/>
  <c r="C96" i="12"/>
  <c r="J96" i="12" s="1"/>
  <c r="Q96" i="12" s="1"/>
  <c r="Q95" i="12"/>
  <c r="O95" i="12"/>
  <c r="V95" i="12" s="1"/>
  <c r="K95" i="12"/>
  <c r="R95" i="12" s="1"/>
  <c r="I95" i="12"/>
  <c r="P95" i="12" s="1"/>
  <c r="W95" i="12" s="1"/>
  <c r="H95" i="12"/>
  <c r="G95" i="12"/>
  <c r="N95" i="12" s="1"/>
  <c r="U95" i="12" s="1"/>
  <c r="F95" i="12"/>
  <c r="M95" i="12" s="1"/>
  <c r="T95" i="12" s="1"/>
  <c r="E95" i="12"/>
  <c r="L95" i="12" s="1"/>
  <c r="S95" i="12" s="1"/>
  <c r="D95" i="12"/>
  <c r="C95" i="12"/>
  <c r="J95" i="12" s="1"/>
  <c r="T94" i="12"/>
  <c r="P94" i="12"/>
  <c r="W94" i="12" s="1"/>
  <c r="M94" i="12"/>
  <c r="I94" i="12"/>
  <c r="H94" i="12"/>
  <c r="O94" i="12" s="1"/>
  <c r="V94" i="12" s="1"/>
  <c r="G94" i="12"/>
  <c r="N94" i="12" s="1"/>
  <c r="U94" i="12" s="1"/>
  <c r="F94" i="12"/>
  <c r="E94" i="12"/>
  <c r="L94" i="12" s="1"/>
  <c r="S94" i="12" s="1"/>
  <c r="D94" i="12"/>
  <c r="K94" i="12" s="1"/>
  <c r="R94" i="12" s="1"/>
  <c r="C94" i="12"/>
  <c r="J94" i="12" s="1"/>
  <c r="Q94" i="12" s="1"/>
  <c r="R93" i="12"/>
  <c r="N93" i="12"/>
  <c r="U93" i="12" s="1"/>
  <c r="J93" i="12"/>
  <c r="Q93" i="12" s="1"/>
  <c r="I93" i="12"/>
  <c r="P93" i="12" s="1"/>
  <c r="W93" i="12" s="1"/>
  <c r="H93" i="12"/>
  <c r="O93" i="12" s="1"/>
  <c r="V93" i="12" s="1"/>
  <c r="G93" i="12"/>
  <c r="F93" i="12"/>
  <c r="M93" i="12" s="1"/>
  <c r="T93" i="12" s="1"/>
  <c r="E93" i="12"/>
  <c r="L93" i="12" s="1"/>
  <c r="S93" i="12" s="1"/>
  <c r="D93" i="12"/>
  <c r="K93" i="12" s="1"/>
  <c r="C93" i="12"/>
  <c r="W92" i="12"/>
  <c r="O92" i="12"/>
  <c r="V92" i="12" s="1"/>
  <c r="M92" i="12"/>
  <c r="T92" i="12" s="1"/>
  <c r="L92" i="12"/>
  <c r="S92" i="12" s="1"/>
  <c r="I92" i="12"/>
  <c r="P92" i="12" s="1"/>
  <c r="H92" i="12"/>
  <c r="G92" i="12"/>
  <c r="N92" i="12" s="1"/>
  <c r="U92" i="12" s="1"/>
  <c r="F92" i="12"/>
  <c r="E92" i="12"/>
  <c r="D92" i="12"/>
  <c r="K92" i="12" s="1"/>
  <c r="R92" i="12" s="1"/>
  <c r="C92" i="12"/>
  <c r="J92" i="12" s="1"/>
  <c r="Q92" i="12" s="1"/>
  <c r="U91" i="12"/>
  <c r="Q91" i="12"/>
  <c r="N91" i="12"/>
  <c r="M91" i="12"/>
  <c r="T91" i="12" s="1"/>
  <c r="K91" i="12"/>
  <c r="R91" i="12" s="1"/>
  <c r="I91" i="12"/>
  <c r="P91" i="12" s="1"/>
  <c r="W91" i="12" s="1"/>
  <c r="H91" i="12"/>
  <c r="O91" i="12" s="1"/>
  <c r="V91" i="12" s="1"/>
  <c r="G91" i="12"/>
  <c r="F91" i="12"/>
  <c r="E91" i="12"/>
  <c r="L91" i="12" s="1"/>
  <c r="S91" i="12" s="1"/>
  <c r="D91" i="12"/>
  <c r="C91" i="12"/>
  <c r="J91" i="12" s="1"/>
  <c r="P90" i="12"/>
  <c r="W90" i="12" s="1"/>
  <c r="L90" i="12"/>
  <c r="S90" i="12" s="1"/>
  <c r="K90" i="12"/>
  <c r="R90" i="12" s="1"/>
  <c r="I90" i="12"/>
  <c r="H90" i="12"/>
  <c r="O90" i="12" s="1"/>
  <c r="V90" i="12" s="1"/>
  <c r="G90" i="12"/>
  <c r="N90" i="12" s="1"/>
  <c r="U90" i="12" s="1"/>
  <c r="F90" i="12"/>
  <c r="M90" i="12" s="1"/>
  <c r="T90" i="12" s="1"/>
  <c r="E90" i="12"/>
  <c r="D90" i="12"/>
  <c r="C90" i="12"/>
  <c r="J90" i="12" s="1"/>
  <c r="Q90" i="12" s="1"/>
  <c r="O89" i="12"/>
  <c r="V89" i="12" s="1"/>
  <c r="M89" i="12"/>
  <c r="T89" i="12" s="1"/>
  <c r="K89" i="12"/>
  <c r="R89" i="12" s="1"/>
  <c r="I89" i="12"/>
  <c r="P89" i="12" s="1"/>
  <c r="W89" i="12" s="1"/>
  <c r="H89" i="12"/>
  <c r="G89" i="12"/>
  <c r="N89" i="12" s="1"/>
  <c r="U89" i="12" s="1"/>
  <c r="F89" i="12"/>
  <c r="E89" i="12"/>
  <c r="L89" i="12" s="1"/>
  <c r="S89" i="12" s="1"/>
  <c r="D89" i="12"/>
  <c r="C89" i="12"/>
  <c r="J89" i="12" s="1"/>
  <c r="Q89" i="12" s="1"/>
  <c r="O88" i="12"/>
  <c r="V88" i="12" s="1"/>
  <c r="K88" i="12"/>
  <c r="R88" i="12" s="1"/>
  <c r="I88" i="12"/>
  <c r="P88" i="12" s="1"/>
  <c r="W88" i="12" s="1"/>
  <c r="H88" i="12"/>
  <c r="G88" i="12"/>
  <c r="N88" i="12" s="1"/>
  <c r="U88" i="12" s="1"/>
  <c r="F88" i="12"/>
  <c r="M88" i="12" s="1"/>
  <c r="T88" i="12" s="1"/>
  <c r="E88" i="12"/>
  <c r="L88" i="12" s="1"/>
  <c r="S88" i="12" s="1"/>
  <c r="D88" i="12"/>
  <c r="C88" i="12"/>
  <c r="J88" i="12" s="1"/>
  <c r="Q88" i="12" s="1"/>
  <c r="V87" i="12"/>
  <c r="O87" i="12"/>
  <c r="N87" i="12"/>
  <c r="U87" i="12" s="1"/>
  <c r="K87" i="12"/>
  <c r="R87" i="12" s="1"/>
  <c r="J87" i="12"/>
  <c r="Q87" i="12" s="1"/>
  <c r="X87" i="12" s="1"/>
  <c r="I87" i="12"/>
  <c r="P87" i="12" s="1"/>
  <c r="W87" i="12" s="1"/>
  <c r="H87" i="12"/>
  <c r="G87" i="12"/>
  <c r="F87" i="12"/>
  <c r="M87" i="12" s="1"/>
  <c r="T87" i="12" s="1"/>
  <c r="E87" i="12"/>
  <c r="L87" i="12" s="1"/>
  <c r="S87" i="12" s="1"/>
  <c r="D87" i="12"/>
  <c r="C87" i="12"/>
  <c r="M86" i="12"/>
  <c r="T86" i="12" s="1"/>
  <c r="I86" i="12"/>
  <c r="P86" i="12" s="1"/>
  <c r="W86" i="12" s="1"/>
  <c r="H86" i="12"/>
  <c r="O86" i="12" s="1"/>
  <c r="V86" i="12" s="1"/>
  <c r="G86" i="12"/>
  <c r="N86" i="12" s="1"/>
  <c r="U86" i="12" s="1"/>
  <c r="F86" i="12"/>
  <c r="E86" i="12"/>
  <c r="L86" i="12" s="1"/>
  <c r="S86" i="12" s="1"/>
  <c r="D86" i="12"/>
  <c r="K86" i="12" s="1"/>
  <c r="R86" i="12" s="1"/>
  <c r="C86" i="12"/>
  <c r="J86" i="12" s="1"/>
  <c r="Q86" i="12" s="1"/>
  <c r="U85" i="12"/>
  <c r="R85" i="12"/>
  <c r="O85" i="12"/>
  <c r="V85" i="12" s="1"/>
  <c r="N85" i="12"/>
  <c r="M85" i="12"/>
  <c r="T85" i="12" s="1"/>
  <c r="J85" i="12"/>
  <c r="Q85" i="12" s="1"/>
  <c r="I85" i="12"/>
  <c r="P85" i="12" s="1"/>
  <c r="W85" i="12" s="1"/>
  <c r="H85" i="12"/>
  <c r="G85" i="12"/>
  <c r="F85" i="12"/>
  <c r="E85" i="12"/>
  <c r="L85" i="12" s="1"/>
  <c r="S85" i="12" s="1"/>
  <c r="D85" i="12"/>
  <c r="K85" i="12" s="1"/>
  <c r="C85" i="12"/>
  <c r="W84" i="12"/>
  <c r="T84" i="12"/>
  <c r="M84" i="12"/>
  <c r="L84" i="12"/>
  <c r="S84" i="12" s="1"/>
  <c r="I84" i="12"/>
  <c r="P84" i="12" s="1"/>
  <c r="H84" i="12"/>
  <c r="O84" i="12" s="1"/>
  <c r="V84" i="12" s="1"/>
  <c r="G84" i="12"/>
  <c r="N84" i="12" s="1"/>
  <c r="U84" i="12" s="1"/>
  <c r="F84" i="12"/>
  <c r="E84" i="12"/>
  <c r="D84" i="12"/>
  <c r="K84" i="12" s="1"/>
  <c r="R84" i="12" s="1"/>
  <c r="C84" i="12"/>
  <c r="J84" i="12" s="1"/>
  <c r="Q84" i="12" s="1"/>
  <c r="Q83" i="12"/>
  <c r="M83" i="12"/>
  <c r="T83" i="12" s="1"/>
  <c r="I83" i="12"/>
  <c r="P83" i="12" s="1"/>
  <c r="W83" i="12" s="1"/>
  <c r="H83" i="12"/>
  <c r="O83" i="12" s="1"/>
  <c r="V83" i="12" s="1"/>
  <c r="G83" i="12"/>
  <c r="N83" i="12" s="1"/>
  <c r="U83" i="12" s="1"/>
  <c r="F83" i="12"/>
  <c r="E83" i="12"/>
  <c r="L83" i="12" s="1"/>
  <c r="S83" i="12" s="1"/>
  <c r="D83" i="12"/>
  <c r="K83" i="12" s="1"/>
  <c r="R83" i="12" s="1"/>
  <c r="C83" i="12"/>
  <c r="J83" i="12" s="1"/>
  <c r="O82" i="12"/>
  <c r="V82" i="12" s="1"/>
  <c r="K82" i="12"/>
  <c r="R82" i="12" s="1"/>
  <c r="I82" i="12"/>
  <c r="P82" i="12" s="1"/>
  <c r="W82" i="12" s="1"/>
  <c r="H82" i="12"/>
  <c r="G82" i="12"/>
  <c r="N82" i="12" s="1"/>
  <c r="U82" i="12" s="1"/>
  <c r="F82" i="12"/>
  <c r="M82" i="12" s="1"/>
  <c r="T82" i="12" s="1"/>
  <c r="E82" i="12"/>
  <c r="L82" i="12" s="1"/>
  <c r="S82" i="12" s="1"/>
  <c r="D82" i="12"/>
  <c r="C82" i="12"/>
  <c r="J82" i="12" s="1"/>
  <c r="Q82" i="12" s="1"/>
  <c r="I81" i="12"/>
  <c r="P81" i="12" s="1"/>
  <c r="W81" i="12" s="1"/>
  <c r="H81" i="12"/>
  <c r="O81" i="12" s="1"/>
  <c r="V81" i="12" s="1"/>
  <c r="G81" i="12"/>
  <c r="N81" i="12" s="1"/>
  <c r="U81" i="12" s="1"/>
  <c r="F81" i="12"/>
  <c r="M81" i="12" s="1"/>
  <c r="T81" i="12" s="1"/>
  <c r="E81" i="12"/>
  <c r="L81" i="12" s="1"/>
  <c r="S81" i="12" s="1"/>
  <c r="D81" i="12"/>
  <c r="K81" i="12" s="1"/>
  <c r="R81" i="12" s="1"/>
  <c r="C81" i="12"/>
  <c r="J81" i="12" s="1"/>
  <c r="Q81" i="12" s="1"/>
  <c r="O80" i="12"/>
  <c r="V80" i="12" s="1"/>
  <c r="K80" i="12"/>
  <c r="R80" i="12" s="1"/>
  <c r="I80" i="12"/>
  <c r="P80" i="12" s="1"/>
  <c r="W80" i="12" s="1"/>
  <c r="H80" i="12"/>
  <c r="G80" i="12"/>
  <c r="N80" i="12" s="1"/>
  <c r="U80" i="12" s="1"/>
  <c r="F80" i="12"/>
  <c r="M80" i="12" s="1"/>
  <c r="T80" i="12" s="1"/>
  <c r="E80" i="12"/>
  <c r="L80" i="12" s="1"/>
  <c r="S80" i="12" s="1"/>
  <c r="D80" i="12"/>
  <c r="C80" i="12"/>
  <c r="J80" i="12" s="1"/>
  <c r="Q80" i="12" s="1"/>
  <c r="I79" i="12"/>
  <c r="P79" i="12" s="1"/>
  <c r="W79" i="12" s="1"/>
  <c r="H79" i="12"/>
  <c r="O79" i="12" s="1"/>
  <c r="V79" i="12" s="1"/>
  <c r="G79" i="12"/>
  <c r="N79" i="12" s="1"/>
  <c r="U79" i="12" s="1"/>
  <c r="F79" i="12"/>
  <c r="M79" i="12" s="1"/>
  <c r="T79" i="12" s="1"/>
  <c r="E79" i="12"/>
  <c r="L79" i="12" s="1"/>
  <c r="S79" i="12" s="1"/>
  <c r="D79" i="12"/>
  <c r="K79" i="12" s="1"/>
  <c r="R79" i="12" s="1"/>
  <c r="C79" i="12"/>
  <c r="J79" i="12" s="1"/>
  <c r="Q79" i="12" s="1"/>
  <c r="O78" i="12"/>
  <c r="V78" i="12" s="1"/>
  <c r="K78" i="12"/>
  <c r="R78" i="12" s="1"/>
  <c r="I78" i="12"/>
  <c r="P78" i="12" s="1"/>
  <c r="W78" i="12" s="1"/>
  <c r="H78" i="12"/>
  <c r="G78" i="12"/>
  <c r="N78" i="12" s="1"/>
  <c r="U78" i="12" s="1"/>
  <c r="F78" i="12"/>
  <c r="M78" i="12" s="1"/>
  <c r="T78" i="12" s="1"/>
  <c r="E78" i="12"/>
  <c r="L78" i="12" s="1"/>
  <c r="S78" i="12" s="1"/>
  <c r="D78" i="12"/>
  <c r="C78" i="12"/>
  <c r="J78" i="12" s="1"/>
  <c r="Q78" i="12" s="1"/>
  <c r="N77" i="12"/>
  <c r="U77" i="12" s="1"/>
  <c r="J77" i="12"/>
  <c r="Q77" i="12" s="1"/>
  <c r="I77" i="12"/>
  <c r="P77" i="12" s="1"/>
  <c r="W77" i="12" s="1"/>
  <c r="H77" i="12"/>
  <c r="O77" i="12" s="1"/>
  <c r="V77" i="12" s="1"/>
  <c r="G77" i="12"/>
  <c r="F77" i="12"/>
  <c r="M77" i="12" s="1"/>
  <c r="T77" i="12" s="1"/>
  <c r="E77" i="12"/>
  <c r="L77" i="12" s="1"/>
  <c r="S77" i="12" s="1"/>
  <c r="D77" i="12"/>
  <c r="K77" i="12" s="1"/>
  <c r="R77" i="12" s="1"/>
  <c r="C77" i="12"/>
  <c r="W76" i="12"/>
  <c r="P76" i="12"/>
  <c r="M76" i="12"/>
  <c r="T76" i="12" s="1"/>
  <c r="L76" i="12"/>
  <c r="S76" i="12" s="1"/>
  <c r="I76" i="12"/>
  <c r="H76" i="12"/>
  <c r="O76" i="12" s="1"/>
  <c r="V76" i="12" s="1"/>
  <c r="G76" i="12"/>
  <c r="N76" i="12" s="1"/>
  <c r="U76" i="12" s="1"/>
  <c r="F76" i="12"/>
  <c r="E76" i="12"/>
  <c r="D76" i="12"/>
  <c r="K76" i="12" s="1"/>
  <c r="R76" i="12" s="1"/>
  <c r="C76" i="12"/>
  <c r="J76" i="12" s="1"/>
  <c r="Q76" i="12" s="1"/>
  <c r="N75" i="12"/>
  <c r="U75" i="12" s="1"/>
  <c r="J75" i="12"/>
  <c r="Q75" i="12" s="1"/>
  <c r="I75" i="12"/>
  <c r="P75" i="12" s="1"/>
  <c r="W75" i="12" s="1"/>
  <c r="H75" i="12"/>
  <c r="O75" i="12" s="1"/>
  <c r="V75" i="12" s="1"/>
  <c r="G75" i="12"/>
  <c r="F75" i="12"/>
  <c r="M75" i="12" s="1"/>
  <c r="T75" i="12" s="1"/>
  <c r="E75" i="12"/>
  <c r="L75" i="12" s="1"/>
  <c r="S75" i="12" s="1"/>
  <c r="D75" i="12"/>
  <c r="K75" i="12" s="1"/>
  <c r="R75" i="12" s="1"/>
  <c r="C75" i="12"/>
  <c r="W74" i="12"/>
  <c r="P74" i="12"/>
  <c r="M74" i="12"/>
  <c r="T74" i="12" s="1"/>
  <c r="L74" i="12"/>
  <c r="S74" i="12" s="1"/>
  <c r="I74" i="12"/>
  <c r="H74" i="12"/>
  <c r="O74" i="12" s="1"/>
  <c r="V74" i="12" s="1"/>
  <c r="G74" i="12"/>
  <c r="N74" i="12" s="1"/>
  <c r="U74" i="12" s="1"/>
  <c r="F74" i="12"/>
  <c r="E74" i="12"/>
  <c r="D74" i="12"/>
  <c r="K74" i="12" s="1"/>
  <c r="R74" i="12" s="1"/>
  <c r="C74" i="12"/>
  <c r="J74" i="12" s="1"/>
  <c r="Q74" i="12" s="1"/>
  <c r="N73" i="12"/>
  <c r="U73" i="12" s="1"/>
  <c r="J73" i="12"/>
  <c r="Q73" i="12" s="1"/>
  <c r="I73" i="12"/>
  <c r="P73" i="12" s="1"/>
  <c r="W73" i="12" s="1"/>
  <c r="H73" i="12"/>
  <c r="O73" i="12" s="1"/>
  <c r="V73" i="12" s="1"/>
  <c r="G73" i="12"/>
  <c r="F73" i="12"/>
  <c r="M73" i="12" s="1"/>
  <c r="T73" i="12" s="1"/>
  <c r="E73" i="12"/>
  <c r="L73" i="12" s="1"/>
  <c r="S73" i="12" s="1"/>
  <c r="D73" i="12"/>
  <c r="K73" i="12" s="1"/>
  <c r="R73" i="12" s="1"/>
  <c r="C73" i="12"/>
  <c r="W72" i="12"/>
  <c r="P72" i="12"/>
  <c r="M72" i="12"/>
  <c r="T72" i="12" s="1"/>
  <c r="L72" i="12"/>
  <c r="S72" i="12" s="1"/>
  <c r="I72" i="12"/>
  <c r="H72" i="12"/>
  <c r="O72" i="12" s="1"/>
  <c r="V72" i="12" s="1"/>
  <c r="G72" i="12"/>
  <c r="N72" i="12" s="1"/>
  <c r="U72" i="12" s="1"/>
  <c r="F72" i="12"/>
  <c r="E72" i="12"/>
  <c r="D72" i="12"/>
  <c r="K72" i="12" s="1"/>
  <c r="R72" i="12" s="1"/>
  <c r="C72" i="12"/>
  <c r="J72" i="12" s="1"/>
  <c r="Q72" i="12" s="1"/>
  <c r="N71" i="12"/>
  <c r="U71" i="12" s="1"/>
  <c r="J71" i="12"/>
  <c r="Q71" i="12" s="1"/>
  <c r="I71" i="12"/>
  <c r="P71" i="12" s="1"/>
  <c r="W71" i="12" s="1"/>
  <c r="H71" i="12"/>
  <c r="O71" i="12" s="1"/>
  <c r="V71" i="12" s="1"/>
  <c r="G71" i="12"/>
  <c r="F71" i="12"/>
  <c r="M71" i="12" s="1"/>
  <c r="T71" i="12" s="1"/>
  <c r="E71" i="12"/>
  <c r="L71" i="12" s="1"/>
  <c r="S71" i="12" s="1"/>
  <c r="D71" i="12"/>
  <c r="K71" i="12" s="1"/>
  <c r="R71" i="12" s="1"/>
  <c r="C71" i="12"/>
  <c r="W70" i="12"/>
  <c r="P70" i="12"/>
  <c r="M70" i="12"/>
  <c r="T70" i="12" s="1"/>
  <c r="L70" i="12"/>
  <c r="S70" i="12" s="1"/>
  <c r="I70" i="12"/>
  <c r="H70" i="12"/>
  <c r="O70" i="12" s="1"/>
  <c r="V70" i="12" s="1"/>
  <c r="G70" i="12"/>
  <c r="N70" i="12" s="1"/>
  <c r="U70" i="12" s="1"/>
  <c r="F70" i="12"/>
  <c r="E70" i="12"/>
  <c r="D70" i="12"/>
  <c r="K70" i="12" s="1"/>
  <c r="R70" i="12" s="1"/>
  <c r="C70" i="12"/>
  <c r="J70" i="12" s="1"/>
  <c r="Q70" i="12" s="1"/>
  <c r="N69" i="12"/>
  <c r="U69" i="12" s="1"/>
  <c r="J69" i="12"/>
  <c r="Q69" i="12" s="1"/>
  <c r="I69" i="12"/>
  <c r="P69" i="12" s="1"/>
  <c r="W69" i="12" s="1"/>
  <c r="H69" i="12"/>
  <c r="O69" i="12" s="1"/>
  <c r="V69" i="12" s="1"/>
  <c r="G69" i="12"/>
  <c r="F69" i="12"/>
  <c r="M69" i="12" s="1"/>
  <c r="T69" i="12" s="1"/>
  <c r="E69" i="12"/>
  <c r="L69" i="12" s="1"/>
  <c r="S69" i="12" s="1"/>
  <c r="D69" i="12"/>
  <c r="K69" i="12" s="1"/>
  <c r="R69" i="12" s="1"/>
  <c r="C69" i="12"/>
  <c r="W68" i="12"/>
  <c r="P68" i="12"/>
  <c r="M68" i="12"/>
  <c r="T68" i="12" s="1"/>
  <c r="L68" i="12"/>
  <c r="S68" i="12" s="1"/>
  <c r="I68" i="12"/>
  <c r="H68" i="12"/>
  <c r="O68" i="12" s="1"/>
  <c r="V68" i="12" s="1"/>
  <c r="G68" i="12"/>
  <c r="N68" i="12" s="1"/>
  <c r="U68" i="12" s="1"/>
  <c r="F68" i="12"/>
  <c r="E68" i="12"/>
  <c r="D68" i="12"/>
  <c r="K68" i="12" s="1"/>
  <c r="R68" i="12" s="1"/>
  <c r="C68" i="12"/>
  <c r="J68" i="12" s="1"/>
  <c r="Q68" i="12" s="1"/>
  <c r="N67" i="12"/>
  <c r="U67" i="12" s="1"/>
  <c r="J67" i="12"/>
  <c r="Q67" i="12" s="1"/>
  <c r="I67" i="12"/>
  <c r="P67" i="12" s="1"/>
  <c r="W67" i="12" s="1"/>
  <c r="H67" i="12"/>
  <c r="O67" i="12" s="1"/>
  <c r="V67" i="12" s="1"/>
  <c r="G67" i="12"/>
  <c r="F67" i="12"/>
  <c r="M67" i="12" s="1"/>
  <c r="T67" i="12" s="1"/>
  <c r="E67" i="12"/>
  <c r="L67" i="12" s="1"/>
  <c r="S67" i="12" s="1"/>
  <c r="D67" i="12"/>
  <c r="K67" i="12" s="1"/>
  <c r="R67" i="12" s="1"/>
  <c r="C67" i="12"/>
  <c r="W66" i="12"/>
  <c r="P66" i="12"/>
  <c r="M66" i="12"/>
  <c r="T66" i="12" s="1"/>
  <c r="L66" i="12"/>
  <c r="S66" i="12" s="1"/>
  <c r="I66" i="12"/>
  <c r="H66" i="12"/>
  <c r="O66" i="12" s="1"/>
  <c r="V66" i="12" s="1"/>
  <c r="G66" i="12"/>
  <c r="N66" i="12" s="1"/>
  <c r="U66" i="12" s="1"/>
  <c r="F66" i="12"/>
  <c r="E66" i="12"/>
  <c r="D66" i="12"/>
  <c r="K66" i="12" s="1"/>
  <c r="R66" i="12" s="1"/>
  <c r="C66" i="12"/>
  <c r="J66" i="12" s="1"/>
  <c r="Q66" i="12" s="1"/>
  <c r="N65" i="12"/>
  <c r="U65" i="12" s="1"/>
  <c r="J65" i="12"/>
  <c r="Q65" i="12" s="1"/>
  <c r="I65" i="12"/>
  <c r="P65" i="12" s="1"/>
  <c r="W65" i="12" s="1"/>
  <c r="H65" i="12"/>
  <c r="O65" i="12" s="1"/>
  <c r="V65" i="12" s="1"/>
  <c r="G65" i="12"/>
  <c r="F65" i="12"/>
  <c r="M65" i="12" s="1"/>
  <c r="T65" i="12" s="1"/>
  <c r="E65" i="12"/>
  <c r="L65" i="12" s="1"/>
  <c r="S65" i="12" s="1"/>
  <c r="D65" i="12"/>
  <c r="K65" i="12" s="1"/>
  <c r="R65" i="12" s="1"/>
  <c r="C65" i="12"/>
  <c r="W64" i="12"/>
  <c r="P64" i="12"/>
  <c r="M64" i="12"/>
  <c r="T64" i="12" s="1"/>
  <c r="L64" i="12"/>
  <c r="S64" i="12" s="1"/>
  <c r="I64" i="12"/>
  <c r="H64" i="12"/>
  <c r="O64" i="12" s="1"/>
  <c r="V64" i="12" s="1"/>
  <c r="G64" i="12"/>
  <c r="N64" i="12" s="1"/>
  <c r="U64" i="12" s="1"/>
  <c r="F64" i="12"/>
  <c r="E64" i="12"/>
  <c r="D64" i="12"/>
  <c r="K64" i="12" s="1"/>
  <c r="R64" i="12" s="1"/>
  <c r="C64" i="12"/>
  <c r="J64" i="12" s="1"/>
  <c r="Q64" i="12" s="1"/>
  <c r="N63" i="12"/>
  <c r="U63" i="12" s="1"/>
  <c r="J63" i="12"/>
  <c r="Q63" i="12" s="1"/>
  <c r="I63" i="12"/>
  <c r="P63" i="12" s="1"/>
  <c r="W63" i="12" s="1"/>
  <c r="H63" i="12"/>
  <c r="O63" i="12" s="1"/>
  <c r="V63" i="12" s="1"/>
  <c r="G63" i="12"/>
  <c r="F63" i="12"/>
  <c r="M63" i="12" s="1"/>
  <c r="T63" i="12" s="1"/>
  <c r="E63" i="12"/>
  <c r="L63" i="12" s="1"/>
  <c r="S63" i="12" s="1"/>
  <c r="D63" i="12"/>
  <c r="K63" i="12" s="1"/>
  <c r="R63" i="12" s="1"/>
  <c r="C63" i="12"/>
  <c r="W62" i="12"/>
  <c r="P62" i="12"/>
  <c r="M62" i="12"/>
  <c r="T62" i="12" s="1"/>
  <c r="L62" i="12"/>
  <c r="S62" i="12" s="1"/>
  <c r="I62" i="12"/>
  <c r="H62" i="12"/>
  <c r="O62" i="12" s="1"/>
  <c r="V62" i="12" s="1"/>
  <c r="G62" i="12"/>
  <c r="N62" i="12" s="1"/>
  <c r="U62" i="12" s="1"/>
  <c r="F62" i="12"/>
  <c r="E62" i="12"/>
  <c r="D62" i="12"/>
  <c r="K62" i="12" s="1"/>
  <c r="R62" i="12" s="1"/>
  <c r="C62" i="12"/>
  <c r="J62" i="12" s="1"/>
  <c r="Q62" i="12" s="1"/>
  <c r="O61" i="12"/>
  <c r="V61" i="12" s="1"/>
  <c r="N61" i="12"/>
  <c r="U61" i="12" s="1"/>
  <c r="J61" i="12"/>
  <c r="Q61" i="12" s="1"/>
  <c r="I61" i="12"/>
  <c r="P61" i="12" s="1"/>
  <c r="W61" i="12" s="1"/>
  <c r="H61" i="12"/>
  <c r="G61" i="12"/>
  <c r="F61" i="12"/>
  <c r="M61" i="12" s="1"/>
  <c r="T61" i="12" s="1"/>
  <c r="E61" i="12"/>
  <c r="L61" i="12" s="1"/>
  <c r="S61" i="12" s="1"/>
  <c r="D61" i="12"/>
  <c r="K61" i="12" s="1"/>
  <c r="R61" i="12" s="1"/>
  <c r="C61" i="12"/>
  <c r="W60" i="12"/>
  <c r="P60" i="12"/>
  <c r="M60" i="12"/>
  <c r="T60" i="12" s="1"/>
  <c r="L60" i="12"/>
  <c r="S60" i="12" s="1"/>
  <c r="I60" i="12"/>
  <c r="H60" i="12"/>
  <c r="O60" i="12" s="1"/>
  <c r="V60" i="12" s="1"/>
  <c r="G60" i="12"/>
  <c r="N60" i="12" s="1"/>
  <c r="U60" i="12" s="1"/>
  <c r="F60" i="12"/>
  <c r="E60" i="12"/>
  <c r="D60" i="12"/>
  <c r="K60" i="12" s="1"/>
  <c r="R60" i="12" s="1"/>
  <c r="C60" i="12"/>
  <c r="J60" i="12" s="1"/>
  <c r="Q60" i="12" s="1"/>
  <c r="O59" i="12"/>
  <c r="V59" i="12" s="1"/>
  <c r="N59" i="12"/>
  <c r="U59" i="12" s="1"/>
  <c r="J59" i="12"/>
  <c r="Q59" i="12" s="1"/>
  <c r="I59" i="12"/>
  <c r="P59" i="12" s="1"/>
  <c r="W59" i="12" s="1"/>
  <c r="H59" i="12"/>
  <c r="G59" i="12"/>
  <c r="F59" i="12"/>
  <c r="M59" i="12" s="1"/>
  <c r="T59" i="12" s="1"/>
  <c r="E59" i="12"/>
  <c r="L59" i="12" s="1"/>
  <c r="S59" i="12" s="1"/>
  <c r="D59" i="12"/>
  <c r="K59" i="12" s="1"/>
  <c r="R59" i="12" s="1"/>
  <c r="C59" i="12"/>
  <c r="W58" i="12"/>
  <c r="P58" i="12"/>
  <c r="M58" i="12"/>
  <c r="T58" i="12" s="1"/>
  <c r="L58" i="12"/>
  <c r="S58" i="12" s="1"/>
  <c r="I58" i="12"/>
  <c r="H58" i="12"/>
  <c r="O58" i="12" s="1"/>
  <c r="V58" i="12" s="1"/>
  <c r="G58" i="12"/>
  <c r="N58" i="12" s="1"/>
  <c r="U58" i="12" s="1"/>
  <c r="F58" i="12"/>
  <c r="E58" i="12"/>
  <c r="D58" i="12"/>
  <c r="K58" i="12" s="1"/>
  <c r="R58" i="12" s="1"/>
  <c r="C58" i="12"/>
  <c r="J58" i="12" s="1"/>
  <c r="Q58" i="12" s="1"/>
  <c r="O57" i="12"/>
  <c r="V57" i="12" s="1"/>
  <c r="N57" i="12"/>
  <c r="U57" i="12" s="1"/>
  <c r="J57" i="12"/>
  <c r="Q57" i="12" s="1"/>
  <c r="I57" i="12"/>
  <c r="P57" i="12" s="1"/>
  <c r="W57" i="12" s="1"/>
  <c r="H57" i="12"/>
  <c r="G57" i="12"/>
  <c r="F57" i="12"/>
  <c r="M57" i="12" s="1"/>
  <c r="T57" i="12" s="1"/>
  <c r="E57" i="12"/>
  <c r="L57" i="12" s="1"/>
  <c r="S57" i="12" s="1"/>
  <c r="D57" i="12"/>
  <c r="K57" i="12" s="1"/>
  <c r="R57" i="12" s="1"/>
  <c r="C57" i="12"/>
  <c r="W56" i="12"/>
  <c r="P56" i="12"/>
  <c r="M56" i="12"/>
  <c r="T56" i="12" s="1"/>
  <c r="L56" i="12"/>
  <c r="S56" i="12" s="1"/>
  <c r="I56" i="12"/>
  <c r="H56" i="12"/>
  <c r="O56" i="12" s="1"/>
  <c r="V56" i="12" s="1"/>
  <c r="G56" i="12"/>
  <c r="N56" i="12" s="1"/>
  <c r="U56" i="12" s="1"/>
  <c r="F56" i="12"/>
  <c r="E56" i="12"/>
  <c r="D56" i="12"/>
  <c r="K56" i="12" s="1"/>
  <c r="R56" i="12" s="1"/>
  <c r="C56" i="12"/>
  <c r="J56" i="12" s="1"/>
  <c r="Q56" i="12" s="1"/>
  <c r="O55" i="12"/>
  <c r="V55" i="12" s="1"/>
  <c r="N55" i="12"/>
  <c r="U55" i="12" s="1"/>
  <c r="J55" i="12"/>
  <c r="Q55" i="12" s="1"/>
  <c r="I55" i="12"/>
  <c r="P55" i="12" s="1"/>
  <c r="W55" i="12" s="1"/>
  <c r="H55" i="12"/>
  <c r="G55" i="12"/>
  <c r="F55" i="12"/>
  <c r="M55" i="12" s="1"/>
  <c r="T55" i="12" s="1"/>
  <c r="E55" i="12"/>
  <c r="L55" i="12" s="1"/>
  <c r="S55" i="12" s="1"/>
  <c r="D55" i="12"/>
  <c r="K55" i="12" s="1"/>
  <c r="R55" i="12" s="1"/>
  <c r="C55" i="12"/>
  <c r="W54" i="12"/>
  <c r="P54" i="12"/>
  <c r="M54" i="12"/>
  <c r="T54" i="12" s="1"/>
  <c r="L54" i="12"/>
  <c r="S54" i="12" s="1"/>
  <c r="I54" i="12"/>
  <c r="H54" i="12"/>
  <c r="O54" i="12" s="1"/>
  <c r="V54" i="12" s="1"/>
  <c r="G54" i="12"/>
  <c r="N54" i="12" s="1"/>
  <c r="U54" i="12" s="1"/>
  <c r="F54" i="12"/>
  <c r="E54" i="12"/>
  <c r="D54" i="12"/>
  <c r="K54" i="12" s="1"/>
  <c r="R54" i="12" s="1"/>
  <c r="C54" i="12"/>
  <c r="J54" i="12" s="1"/>
  <c r="Q54" i="12" s="1"/>
  <c r="O53" i="12"/>
  <c r="V53" i="12" s="1"/>
  <c r="N53" i="12"/>
  <c r="U53" i="12" s="1"/>
  <c r="J53" i="12"/>
  <c r="Q53" i="12" s="1"/>
  <c r="I53" i="12"/>
  <c r="P53" i="12" s="1"/>
  <c r="W53" i="12" s="1"/>
  <c r="H53" i="12"/>
  <c r="G53" i="12"/>
  <c r="F53" i="12"/>
  <c r="M53" i="12" s="1"/>
  <c r="T53" i="12" s="1"/>
  <c r="E53" i="12"/>
  <c r="L53" i="12" s="1"/>
  <c r="S53" i="12" s="1"/>
  <c r="D53" i="12"/>
  <c r="K53" i="12" s="1"/>
  <c r="R53" i="12" s="1"/>
  <c r="C53" i="12"/>
  <c r="W52" i="12"/>
  <c r="P52" i="12"/>
  <c r="M52" i="12"/>
  <c r="T52" i="12" s="1"/>
  <c r="L52" i="12"/>
  <c r="S52" i="12" s="1"/>
  <c r="I52" i="12"/>
  <c r="H52" i="12"/>
  <c r="O52" i="12" s="1"/>
  <c r="V52" i="12" s="1"/>
  <c r="G52" i="12"/>
  <c r="N52" i="12" s="1"/>
  <c r="U52" i="12" s="1"/>
  <c r="F52" i="12"/>
  <c r="E52" i="12"/>
  <c r="D52" i="12"/>
  <c r="K52" i="12" s="1"/>
  <c r="R52" i="12" s="1"/>
  <c r="C52" i="12"/>
  <c r="J52" i="12" s="1"/>
  <c r="Q52" i="12" s="1"/>
  <c r="O51" i="12"/>
  <c r="V51" i="12" s="1"/>
  <c r="N51" i="12"/>
  <c r="U51" i="12" s="1"/>
  <c r="J51" i="12"/>
  <c r="Q51" i="12" s="1"/>
  <c r="I51" i="12"/>
  <c r="P51" i="12" s="1"/>
  <c r="W51" i="12" s="1"/>
  <c r="H51" i="12"/>
  <c r="G51" i="12"/>
  <c r="F51" i="12"/>
  <c r="M51" i="12" s="1"/>
  <c r="T51" i="12" s="1"/>
  <c r="E51" i="12"/>
  <c r="L51" i="12" s="1"/>
  <c r="S51" i="12" s="1"/>
  <c r="D51" i="12"/>
  <c r="K51" i="12" s="1"/>
  <c r="R51" i="12" s="1"/>
  <c r="C51" i="12"/>
  <c r="W50" i="12"/>
  <c r="P50" i="12"/>
  <c r="M50" i="12"/>
  <c r="T50" i="12" s="1"/>
  <c r="L50" i="12"/>
  <c r="S50" i="12" s="1"/>
  <c r="I50" i="12"/>
  <c r="H50" i="12"/>
  <c r="O50" i="12" s="1"/>
  <c r="V50" i="12" s="1"/>
  <c r="G50" i="12"/>
  <c r="N50" i="12" s="1"/>
  <c r="U50" i="12" s="1"/>
  <c r="F50" i="12"/>
  <c r="E50" i="12"/>
  <c r="D50" i="12"/>
  <c r="K50" i="12" s="1"/>
  <c r="R50" i="12" s="1"/>
  <c r="C50" i="12"/>
  <c r="J50" i="12" s="1"/>
  <c r="Q50" i="12" s="1"/>
  <c r="O49" i="12"/>
  <c r="V49" i="12" s="1"/>
  <c r="N49" i="12"/>
  <c r="U49" i="12" s="1"/>
  <c r="J49" i="12"/>
  <c r="Q49" i="12" s="1"/>
  <c r="I49" i="12"/>
  <c r="P49" i="12" s="1"/>
  <c r="W49" i="12" s="1"/>
  <c r="H49" i="12"/>
  <c r="G49" i="12"/>
  <c r="F49" i="12"/>
  <c r="M49" i="12" s="1"/>
  <c r="T49" i="12" s="1"/>
  <c r="E49" i="12"/>
  <c r="L49" i="12" s="1"/>
  <c r="S49" i="12" s="1"/>
  <c r="D49" i="12"/>
  <c r="K49" i="12" s="1"/>
  <c r="R49" i="12" s="1"/>
  <c r="C49" i="12"/>
  <c r="W48" i="12"/>
  <c r="P48" i="12"/>
  <c r="M48" i="12"/>
  <c r="T48" i="12" s="1"/>
  <c r="L48" i="12"/>
  <c r="S48" i="12" s="1"/>
  <c r="I48" i="12"/>
  <c r="H48" i="12"/>
  <c r="O48" i="12" s="1"/>
  <c r="V48" i="12" s="1"/>
  <c r="G48" i="12"/>
  <c r="N48" i="12" s="1"/>
  <c r="U48" i="12" s="1"/>
  <c r="F48" i="12"/>
  <c r="E48" i="12"/>
  <c r="D48" i="12"/>
  <c r="K48" i="12" s="1"/>
  <c r="R48" i="12" s="1"/>
  <c r="C48" i="12"/>
  <c r="J48" i="12" s="1"/>
  <c r="Q48" i="12" s="1"/>
  <c r="O47" i="12"/>
  <c r="V47" i="12" s="1"/>
  <c r="N47" i="12"/>
  <c r="U47" i="12" s="1"/>
  <c r="J47" i="12"/>
  <c r="Q47" i="12" s="1"/>
  <c r="I47" i="12"/>
  <c r="P47" i="12" s="1"/>
  <c r="W47" i="12" s="1"/>
  <c r="H47" i="12"/>
  <c r="G47" i="12"/>
  <c r="F47" i="12"/>
  <c r="M47" i="12" s="1"/>
  <c r="T47" i="12" s="1"/>
  <c r="E47" i="12"/>
  <c r="L47" i="12" s="1"/>
  <c r="S47" i="12" s="1"/>
  <c r="D47" i="12"/>
  <c r="K47" i="12" s="1"/>
  <c r="R47" i="12" s="1"/>
  <c r="C47" i="12"/>
  <c r="W46" i="12"/>
  <c r="P46" i="12"/>
  <c r="M46" i="12"/>
  <c r="T46" i="12" s="1"/>
  <c r="L46" i="12"/>
  <c r="S46" i="12" s="1"/>
  <c r="I46" i="12"/>
  <c r="H46" i="12"/>
  <c r="O46" i="12" s="1"/>
  <c r="V46" i="12" s="1"/>
  <c r="G46" i="12"/>
  <c r="N46" i="12" s="1"/>
  <c r="U46" i="12" s="1"/>
  <c r="F46" i="12"/>
  <c r="E46" i="12"/>
  <c r="D46" i="12"/>
  <c r="K46" i="12" s="1"/>
  <c r="R46" i="12" s="1"/>
  <c r="C46" i="12"/>
  <c r="J46" i="12" s="1"/>
  <c r="Q46" i="12" s="1"/>
  <c r="O45" i="12"/>
  <c r="V45" i="12" s="1"/>
  <c r="N45" i="12"/>
  <c r="U45" i="12" s="1"/>
  <c r="J45" i="12"/>
  <c r="Q45" i="12" s="1"/>
  <c r="I45" i="12"/>
  <c r="P45" i="12" s="1"/>
  <c r="W45" i="12" s="1"/>
  <c r="H45" i="12"/>
  <c r="G45" i="12"/>
  <c r="F45" i="12"/>
  <c r="M45" i="12" s="1"/>
  <c r="T45" i="12" s="1"/>
  <c r="E45" i="12"/>
  <c r="L45" i="12" s="1"/>
  <c r="S45" i="12" s="1"/>
  <c r="D45" i="12"/>
  <c r="K45" i="12" s="1"/>
  <c r="R45" i="12" s="1"/>
  <c r="C45" i="12"/>
  <c r="W44" i="12"/>
  <c r="P44" i="12"/>
  <c r="M44" i="12"/>
  <c r="T44" i="12" s="1"/>
  <c r="L44" i="12"/>
  <c r="S44" i="12" s="1"/>
  <c r="I44" i="12"/>
  <c r="H44" i="12"/>
  <c r="O44" i="12" s="1"/>
  <c r="V44" i="12" s="1"/>
  <c r="G44" i="12"/>
  <c r="N44" i="12" s="1"/>
  <c r="U44" i="12" s="1"/>
  <c r="F44" i="12"/>
  <c r="E44" i="12"/>
  <c r="D44" i="12"/>
  <c r="K44" i="12" s="1"/>
  <c r="R44" i="12" s="1"/>
  <c r="C44" i="12"/>
  <c r="J44" i="12" s="1"/>
  <c r="Q44" i="12" s="1"/>
  <c r="O43" i="12"/>
  <c r="V43" i="12" s="1"/>
  <c r="N43" i="12"/>
  <c r="U43" i="12" s="1"/>
  <c r="J43" i="12"/>
  <c r="Q43" i="12" s="1"/>
  <c r="I43" i="12"/>
  <c r="P43" i="12" s="1"/>
  <c r="W43" i="12" s="1"/>
  <c r="H43" i="12"/>
  <c r="G43" i="12"/>
  <c r="F43" i="12"/>
  <c r="M43" i="12" s="1"/>
  <c r="T43" i="12" s="1"/>
  <c r="E43" i="12"/>
  <c r="L43" i="12" s="1"/>
  <c r="S43" i="12" s="1"/>
  <c r="D43" i="12"/>
  <c r="K43" i="12" s="1"/>
  <c r="R43" i="12" s="1"/>
  <c r="C43" i="12"/>
  <c r="W42" i="12"/>
  <c r="P42" i="12"/>
  <c r="M42" i="12"/>
  <c r="T42" i="12" s="1"/>
  <c r="L42" i="12"/>
  <c r="S42" i="12" s="1"/>
  <c r="I42" i="12"/>
  <c r="H42" i="12"/>
  <c r="O42" i="12" s="1"/>
  <c r="V42" i="12" s="1"/>
  <c r="G42" i="12"/>
  <c r="N42" i="12" s="1"/>
  <c r="U42" i="12" s="1"/>
  <c r="F42" i="12"/>
  <c r="E42" i="12"/>
  <c r="D42" i="12"/>
  <c r="K42" i="12" s="1"/>
  <c r="R42" i="12" s="1"/>
  <c r="C42" i="12"/>
  <c r="J42" i="12" s="1"/>
  <c r="Q42" i="12" s="1"/>
  <c r="O41" i="12"/>
  <c r="V41" i="12" s="1"/>
  <c r="N41" i="12"/>
  <c r="U41" i="12" s="1"/>
  <c r="J41" i="12"/>
  <c r="Q41" i="12" s="1"/>
  <c r="I41" i="12"/>
  <c r="P41" i="12" s="1"/>
  <c r="W41" i="12" s="1"/>
  <c r="H41" i="12"/>
  <c r="G41" i="12"/>
  <c r="F41" i="12"/>
  <c r="M41" i="12" s="1"/>
  <c r="T41" i="12" s="1"/>
  <c r="E41" i="12"/>
  <c r="L41" i="12" s="1"/>
  <c r="S41" i="12" s="1"/>
  <c r="D41" i="12"/>
  <c r="K41" i="12" s="1"/>
  <c r="R41" i="12" s="1"/>
  <c r="C41" i="12"/>
  <c r="W40" i="12"/>
  <c r="P40" i="12"/>
  <c r="M40" i="12"/>
  <c r="T40" i="12" s="1"/>
  <c r="L40" i="12"/>
  <c r="S40" i="12" s="1"/>
  <c r="I40" i="12"/>
  <c r="H40" i="12"/>
  <c r="O40" i="12" s="1"/>
  <c r="V40" i="12" s="1"/>
  <c r="G40" i="12"/>
  <c r="N40" i="12" s="1"/>
  <c r="U40" i="12" s="1"/>
  <c r="F40" i="12"/>
  <c r="E40" i="12"/>
  <c r="D40" i="12"/>
  <c r="K40" i="12" s="1"/>
  <c r="R40" i="12" s="1"/>
  <c r="C40" i="12"/>
  <c r="J40" i="12" s="1"/>
  <c r="Q40" i="12" s="1"/>
  <c r="O39" i="12"/>
  <c r="V39" i="12" s="1"/>
  <c r="N39" i="12"/>
  <c r="U39" i="12" s="1"/>
  <c r="J39" i="12"/>
  <c r="Q39" i="12" s="1"/>
  <c r="I39" i="12"/>
  <c r="P39" i="12" s="1"/>
  <c r="W39" i="12" s="1"/>
  <c r="H39" i="12"/>
  <c r="G39" i="12"/>
  <c r="F39" i="12"/>
  <c r="M39" i="12" s="1"/>
  <c r="T39" i="12" s="1"/>
  <c r="E39" i="12"/>
  <c r="L39" i="12" s="1"/>
  <c r="S39" i="12" s="1"/>
  <c r="D39" i="12"/>
  <c r="K39" i="12" s="1"/>
  <c r="R39" i="12" s="1"/>
  <c r="C39" i="12"/>
  <c r="W38" i="12"/>
  <c r="P38" i="12"/>
  <c r="M38" i="12"/>
  <c r="T38" i="12" s="1"/>
  <c r="L38" i="12"/>
  <c r="S38" i="12" s="1"/>
  <c r="I38" i="12"/>
  <c r="H38" i="12"/>
  <c r="O38" i="12" s="1"/>
  <c r="V38" i="12" s="1"/>
  <c r="G38" i="12"/>
  <c r="N38" i="12" s="1"/>
  <c r="U38" i="12" s="1"/>
  <c r="F38" i="12"/>
  <c r="E38" i="12"/>
  <c r="D38" i="12"/>
  <c r="K38" i="12" s="1"/>
  <c r="R38" i="12" s="1"/>
  <c r="C38" i="12"/>
  <c r="J38" i="12" s="1"/>
  <c r="Q38" i="12" s="1"/>
  <c r="O37" i="12"/>
  <c r="V37" i="12" s="1"/>
  <c r="N37" i="12"/>
  <c r="U37" i="12" s="1"/>
  <c r="J37" i="12"/>
  <c r="Q37" i="12" s="1"/>
  <c r="I37" i="12"/>
  <c r="P37" i="12" s="1"/>
  <c r="W37" i="12" s="1"/>
  <c r="H37" i="12"/>
  <c r="G37" i="12"/>
  <c r="F37" i="12"/>
  <c r="M37" i="12" s="1"/>
  <c r="T37" i="12" s="1"/>
  <c r="E37" i="12"/>
  <c r="L37" i="12" s="1"/>
  <c r="S37" i="12" s="1"/>
  <c r="D37" i="12"/>
  <c r="K37" i="12" s="1"/>
  <c r="R37" i="12" s="1"/>
  <c r="C37" i="12"/>
  <c r="W36" i="12"/>
  <c r="P36" i="12"/>
  <c r="M36" i="12"/>
  <c r="T36" i="12" s="1"/>
  <c r="L36" i="12"/>
  <c r="S36" i="12" s="1"/>
  <c r="I36" i="12"/>
  <c r="H36" i="12"/>
  <c r="O36" i="12" s="1"/>
  <c r="V36" i="12" s="1"/>
  <c r="G36" i="12"/>
  <c r="N36" i="12" s="1"/>
  <c r="U36" i="12" s="1"/>
  <c r="F36" i="12"/>
  <c r="E36" i="12"/>
  <c r="D36" i="12"/>
  <c r="K36" i="12" s="1"/>
  <c r="R36" i="12" s="1"/>
  <c r="C36" i="12"/>
  <c r="J36" i="12" s="1"/>
  <c r="Q36" i="12" s="1"/>
  <c r="O35" i="12"/>
  <c r="V35" i="12" s="1"/>
  <c r="N35" i="12"/>
  <c r="U35" i="12" s="1"/>
  <c r="J35" i="12"/>
  <c r="Q35" i="12" s="1"/>
  <c r="I35" i="12"/>
  <c r="P35" i="12" s="1"/>
  <c r="W35" i="12" s="1"/>
  <c r="H35" i="12"/>
  <c r="G35" i="12"/>
  <c r="F35" i="12"/>
  <c r="M35" i="12" s="1"/>
  <c r="T35" i="12" s="1"/>
  <c r="E35" i="12"/>
  <c r="L35" i="12" s="1"/>
  <c r="S35" i="12" s="1"/>
  <c r="D35" i="12"/>
  <c r="K35" i="12" s="1"/>
  <c r="R35" i="12" s="1"/>
  <c r="C35" i="12"/>
  <c r="W34" i="12"/>
  <c r="P34" i="12"/>
  <c r="M34" i="12"/>
  <c r="T34" i="12" s="1"/>
  <c r="L34" i="12"/>
  <c r="S34" i="12" s="1"/>
  <c r="I34" i="12"/>
  <c r="H34" i="12"/>
  <c r="O34" i="12" s="1"/>
  <c r="V34" i="12" s="1"/>
  <c r="G34" i="12"/>
  <c r="N34" i="12" s="1"/>
  <c r="U34" i="12" s="1"/>
  <c r="F34" i="12"/>
  <c r="E34" i="12"/>
  <c r="D34" i="12"/>
  <c r="K34" i="12" s="1"/>
  <c r="R34" i="12" s="1"/>
  <c r="C34" i="12"/>
  <c r="J34" i="12" s="1"/>
  <c r="Q34" i="12" s="1"/>
  <c r="O33" i="12"/>
  <c r="V33" i="12" s="1"/>
  <c r="N33" i="12"/>
  <c r="U33" i="12" s="1"/>
  <c r="J33" i="12"/>
  <c r="Q33" i="12" s="1"/>
  <c r="I33" i="12"/>
  <c r="P33" i="12" s="1"/>
  <c r="W33" i="12" s="1"/>
  <c r="H33" i="12"/>
  <c r="G33" i="12"/>
  <c r="F33" i="12"/>
  <c r="M33" i="12" s="1"/>
  <c r="T33" i="12" s="1"/>
  <c r="E33" i="12"/>
  <c r="L33" i="12" s="1"/>
  <c r="S33" i="12" s="1"/>
  <c r="D33" i="12"/>
  <c r="K33" i="12" s="1"/>
  <c r="R33" i="12" s="1"/>
  <c r="C33" i="12"/>
  <c r="W32" i="12"/>
  <c r="P32" i="12"/>
  <c r="M32" i="12"/>
  <c r="T32" i="12" s="1"/>
  <c r="L32" i="12"/>
  <c r="S32" i="12" s="1"/>
  <c r="I32" i="12"/>
  <c r="H32" i="12"/>
  <c r="O32" i="12" s="1"/>
  <c r="V32" i="12" s="1"/>
  <c r="G32" i="12"/>
  <c r="N32" i="12" s="1"/>
  <c r="U32" i="12" s="1"/>
  <c r="F32" i="12"/>
  <c r="E32" i="12"/>
  <c r="D32" i="12"/>
  <c r="K32" i="12" s="1"/>
  <c r="R32" i="12" s="1"/>
  <c r="C32" i="12"/>
  <c r="J32" i="12" s="1"/>
  <c r="Q32" i="12" s="1"/>
  <c r="O31" i="12"/>
  <c r="V31" i="12" s="1"/>
  <c r="N31" i="12"/>
  <c r="U31" i="12" s="1"/>
  <c r="J31" i="12"/>
  <c r="Q31" i="12" s="1"/>
  <c r="I31" i="12"/>
  <c r="P31" i="12" s="1"/>
  <c r="W31" i="12" s="1"/>
  <c r="H31" i="12"/>
  <c r="G31" i="12"/>
  <c r="F31" i="12"/>
  <c r="M31" i="12" s="1"/>
  <c r="T31" i="12" s="1"/>
  <c r="E31" i="12"/>
  <c r="L31" i="12" s="1"/>
  <c r="S31" i="12" s="1"/>
  <c r="D31" i="12"/>
  <c r="K31" i="12" s="1"/>
  <c r="R31" i="12" s="1"/>
  <c r="C31" i="12"/>
  <c r="W30" i="12"/>
  <c r="P30" i="12"/>
  <c r="M30" i="12"/>
  <c r="T30" i="12" s="1"/>
  <c r="L30" i="12"/>
  <c r="S30" i="12" s="1"/>
  <c r="I30" i="12"/>
  <c r="H30" i="12"/>
  <c r="O30" i="12" s="1"/>
  <c r="V30" i="12" s="1"/>
  <c r="G30" i="12"/>
  <c r="N30" i="12" s="1"/>
  <c r="U30" i="12" s="1"/>
  <c r="F30" i="12"/>
  <c r="E30" i="12"/>
  <c r="D30" i="12"/>
  <c r="K30" i="12" s="1"/>
  <c r="R30" i="12" s="1"/>
  <c r="C30" i="12"/>
  <c r="J30" i="12" s="1"/>
  <c r="Q30" i="12" s="1"/>
  <c r="O29" i="12"/>
  <c r="V29" i="12" s="1"/>
  <c r="N29" i="12"/>
  <c r="U29" i="12" s="1"/>
  <c r="J29" i="12"/>
  <c r="Q29" i="12" s="1"/>
  <c r="I29" i="12"/>
  <c r="P29" i="12" s="1"/>
  <c r="W29" i="12" s="1"/>
  <c r="H29" i="12"/>
  <c r="G29" i="12"/>
  <c r="F29" i="12"/>
  <c r="M29" i="12" s="1"/>
  <c r="T29" i="12" s="1"/>
  <c r="E29" i="12"/>
  <c r="L29" i="12" s="1"/>
  <c r="S29" i="12" s="1"/>
  <c r="D29" i="12"/>
  <c r="K29" i="12" s="1"/>
  <c r="R29" i="12" s="1"/>
  <c r="C29" i="12"/>
  <c r="W28" i="12"/>
  <c r="P28" i="12"/>
  <c r="M28" i="12"/>
  <c r="T28" i="12" s="1"/>
  <c r="L28" i="12"/>
  <c r="S28" i="12" s="1"/>
  <c r="I28" i="12"/>
  <c r="H28" i="12"/>
  <c r="O28" i="12" s="1"/>
  <c r="V28" i="12" s="1"/>
  <c r="G28" i="12"/>
  <c r="N28" i="12" s="1"/>
  <c r="U28" i="12" s="1"/>
  <c r="F28" i="12"/>
  <c r="E28" i="12"/>
  <c r="D28" i="12"/>
  <c r="K28" i="12" s="1"/>
  <c r="R28" i="12" s="1"/>
  <c r="C28" i="12"/>
  <c r="J28" i="12" s="1"/>
  <c r="Q28" i="12" s="1"/>
  <c r="O27" i="12"/>
  <c r="V27" i="12" s="1"/>
  <c r="N27" i="12"/>
  <c r="U27" i="12" s="1"/>
  <c r="J27" i="12"/>
  <c r="Q27" i="12" s="1"/>
  <c r="I27" i="12"/>
  <c r="P27" i="12" s="1"/>
  <c r="W27" i="12" s="1"/>
  <c r="H27" i="12"/>
  <c r="G27" i="12"/>
  <c r="F27" i="12"/>
  <c r="M27" i="12" s="1"/>
  <c r="T27" i="12" s="1"/>
  <c r="E27" i="12"/>
  <c r="L27" i="12" s="1"/>
  <c r="S27" i="12" s="1"/>
  <c r="D27" i="12"/>
  <c r="K27" i="12" s="1"/>
  <c r="R27" i="12" s="1"/>
  <c r="C27" i="12"/>
  <c r="W26" i="12"/>
  <c r="P26" i="12"/>
  <c r="M26" i="12"/>
  <c r="T26" i="12" s="1"/>
  <c r="L26" i="12"/>
  <c r="S26" i="12" s="1"/>
  <c r="I26" i="12"/>
  <c r="H26" i="12"/>
  <c r="O26" i="12" s="1"/>
  <c r="V26" i="12" s="1"/>
  <c r="G26" i="12"/>
  <c r="N26" i="12" s="1"/>
  <c r="U26" i="12" s="1"/>
  <c r="F26" i="12"/>
  <c r="E26" i="12"/>
  <c r="D26" i="12"/>
  <c r="K26" i="12" s="1"/>
  <c r="R26" i="12" s="1"/>
  <c r="C26" i="12"/>
  <c r="J26" i="12" s="1"/>
  <c r="Q26" i="12" s="1"/>
  <c r="O25" i="12"/>
  <c r="V25" i="12" s="1"/>
  <c r="N25" i="12"/>
  <c r="U25" i="12" s="1"/>
  <c r="J25" i="12"/>
  <c r="Q25" i="12" s="1"/>
  <c r="I25" i="12"/>
  <c r="P25" i="12" s="1"/>
  <c r="W25" i="12" s="1"/>
  <c r="H25" i="12"/>
  <c r="G25" i="12"/>
  <c r="F25" i="12"/>
  <c r="M25" i="12" s="1"/>
  <c r="T25" i="12" s="1"/>
  <c r="E25" i="12"/>
  <c r="L25" i="12" s="1"/>
  <c r="S25" i="12" s="1"/>
  <c r="D25" i="12"/>
  <c r="K25" i="12" s="1"/>
  <c r="R25" i="12" s="1"/>
  <c r="C25" i="12"/>
  <c r="W24" i="12"/>
  <c r="P24" i="12"/>
  <c r="M24" i="12"/>
  <c r="T24" i="12" s="1"/>
  <c r="L24" i="12"/>
  <c r="S24" i="12" s="1"/>
  <c r="I24" i="12"/>
  <c r="H24" i="12"/>
  <c r="O24" i="12" s="1"/>
  <c r="V24" i="12" s="1"/>
  <c r="G24" i="12"/>
  <c r="N24" i="12" s="1"/>
  <c r="U24" i="12" s="1"/>
  <c r="F24" i="12"/>
  <c r="E24" i="12"/>
  <c r="D24" i="12"/>
  <c r="K24" i="12" s="1"/>
  <c r="R24" i="12" s="1"/>
  <c r="C24" i="12"/>
  <c r="J24" i="12" s="1"/>
  <c r="Q24" i="12" s="1"/>
  <c r="O23" i="12"/>
  <c r="V23" i="12" s="1"/>
  <c r="N23" i="12"/>
  <c r="U23" i="12" s="1"/>
  <c r="J23" i="12"/>
  <c r="Q23" i="12" s="1"/>
  <c r="I23" i="12"/>
  <c r="P23" i="12" s="1"/>
  <c r="W23" i="12" s="1"/>
  <c r="H23" i="12"/>
  <c r="G23" i="12"/>
  <c r="F23" i="12"/>
  <c r="M23" i="12" s="1"/>
  <c r="T23" i="12" s="1"/>
  <c r="E23" i="12"/>
  <c r="L23" i="12" s="1"/>
  <c r="S23" i="12" s="1"/>
  <c r="D23" i="12"/>
  <c r="K23" i="12" s="1"/>
  <c r="R23" i="12" s="1"/>
  <c r="C23" i="12"/>
  <c r="W22" i="12"/>
  <c r="P22" i="12"/>
  <c r="M22" i="12"/>
  <c r="T22" i="12" s="1"/>
  <c r="L22" i="12"/>
  <c r="S22" i="12" s="1"/>
  <c r="I22" i="12"/>
  <c r="H22" i="12"/>
  <c r="O22" i="12" s="1"/>
  <c r="V22" i="12" s="1"/>
  <c r="G22" i="12"/>
  <c r="N22" i="12" s="1"/>
  <c r="U22" i="12" s="1"/>
  <c r="F22" i="12"/>
  <c r="E22" i="12"/>
  <c r="D22" i="12"/>
  <c r="K22" i="12" s="1"/>
  <c r="R22" i="12" s="1"/>
  <c r="C22" i="12"/>
  <c r="J22" i="12" s="1"/>
  <c r="Q22" i="12" s="1"/>
  <c r="O21" i="12"/>
  <c r="V21" i="12" s="1"/>
  <c r="N21" i="12"/>
  <c r="U21" i="12" s="1"/>
  <c r="J21" i="12"/>
  <c r="Q21" i="12" s="1"/>
  <c r="I21" i="12"/>
  <c r="P21" i="12" s="1"/>
  <c r="W21" i="12" s="1"/>
  <c r="H21" i="12"/>
  <c r="G21" i="12"/>
  <c r="F21" i="12"/>
  <c r="M21" i="12" s="1"/>
  <c r="T21" i="12" s="1"/>
  <c r="E21" i="12"/>
  <c r="L21" i="12" s="1"/>
  <c r="S21" i="12" s="1"/>
  <c r="D21" i="12"/>
  <c r="K21" i="12" s="1"/>
  <c r="R21" i="12" s="1"/>
  <c r="C21" i="12"/>
  <c r="W20" i="12"/>
  <c r="P20" i="12"/>
  <c r="M20" i="12"/>
  <c r="T20" i="12" s="1"/>
  <c r="L20" i="12"/>
  <c r="S20" i="12" s="1"/>
  <c r="I20" i="12"/>
  <c r="H20" i="12"/>
  <c r="O20" i="12" s="1"/>
  <c r="V20" i="12" s="1"/>
  <c r="G20" i="12"/>
  <c r="N20" i="12" s="1"/>
  <c r="U20" i="12" s="1"/>
  <c r="F20" i="12"/>
  <c r="E20" i="12"/>
  <c r="D20" i="12"/>
  <c r="K20" i="12" s="1"/>
  <c r="R20" i="12" s="1"/>
  <c r="C20" i="12"/>
  <c r="J20" i="12" s="1"/>
  <c r="Q20" i="12" s="1"/>
  <c r="O19" i="12"/>
  <c r="V19" i="12" s="1"/>
  <c r="N19" i="12"/>
  <c r="U19" i="12" s="1"/>
  <c r="J19" i="12"/>
  <c r="Q19" i="12" s="1"/>
  <c r="I19" i="12"/>
  <c r="P19" i="12" s="1"/>
  <c r="W19" i="12" s="1"/>
  <c r="H19" i="12"/>
  <c r="G19" i="12"/>
  <c r="F19" i="12"/>
  <c r="M19" i="12" s="1"/>
  <c r="T19" i="12" s="1"/>
  <c r="E19" i="12"/>
  <c r="L19" i="12" s="1"/>
  <c r="S19" i="12" s="1"/>
  <c r="D19" i="12"/>
  <c r="K19" i="12" s="1"/>
  <c r="R19" i="12" s="1"/>
  <c r="C19" i="12"/>
  <c r="W18" i="12"/>
  <c r="P18" i="12"/>
  <c r="M18" i="12"/>
  <c r="T18" i="12" s="1"/>
  <c r="L18" i="12"/>
  <c r="S18" i="12" s="1"/>
  <c r="I18" i="12"/>
  <c r="H18" i="12"/>
  <c r="O18" i="12" s="1"/>
  <c r="V18" i="12" s="1"/>
  <c r="G18" i="12"/>
  <c r="N18" i="12" s="1"/>
  <c r="U18" i="12" s="1"/>
  <c r="F18" i="12"/>
  <c r="E18" i="12"/>
  <c r="D18" i="12"/>
  <c r="K18" i="12" s="1"/>
  <c r="R18" i="12" s="1"/>
  <c r="C18" i="12"/>
  <c r="J18" i="12" s="1"/>
  <c r="Q18" i="12" s="1"/>
  <c r="O17" i="12"/>
  <c r="V17" i="12" s="1"/>
  <c r="N17" i="12"/>
  <c r="U17" i="12" s="1"/>
  <c r="J17" i="12"/>
  <c r="Q17" i="12" s="1"/>
  <c r="I17" i="12"/>
  <c r="P17" i="12" s="1"/>
  <c r="W17" i="12" s="1"/>
  <c r="H17" i="12"/>
  <c r="G17" i="12"/>
  <c r="F17" i="12"/>
  <c r="M17" i="12" s="1"/>
  <c r="T17" i="12" s="1"/>
  <c r="E17" i="12"/>
  <c r="L17" i="12" s="1"/>
  <c r="S17" i="12" s="1"/>
  <c r="D17" i="12"/>
  <c r="K17" i="12" s="1"/>
  <c r="R17" i="12" s="1"/>
  <c r="C17" i="12"/>
  <c r="W16" i="12"/>
  <c r="P16" i="12"/>
  <c r="M16" i="12"/>
  <c r="T16" i="12" s="1"/>
  <c r="L16" i="12"/>
  <c r="S16" i="12" s="1"/>
  <c r="I16" i="12"/>
  <c r="H16" i="12"/>
  <c r="O16" i="12" s="1"/>
  <c r="V16" i="12" s="1"/>
  <c r="G16" i="12"/>
  <c r="N16" i="12" s="1"/>
  <c r="U16" i="12" s="1"/>
  <c r="F16" i="12"/>
  <c r="E16" i="12"/>
  <c r="D16" i="12"/>
  <c r="K16" i="12" s="1"/>
  <c r="R16" i="12" s="1"/>
  <c r="C16" i="12"/>
  <c r="J16" i="12" s="1"/>
  <c r="Q16" i="12" s="1"/>
  <c r="K15" i="12"/>
  <c r="R15" i="12" s="1"/>
  <c r="I15" i="12"/>
  <c r="P15" i="12" s="1"/>
  <c r="W15" i="12" s="1"/>
  <c r="H15" i="12"/>
  <c r="O15" i="12" s="1"/>
  <c r="V15" i="12" s="1"/>
  <c r="G15" i="12"/>
  <c r="N15" i="12" s="1"/>
  <c r="U15" i="12" s="1"/>
  <c r="F15" i="12"/>
  <c r="M15" i="12" s="1"/>
  <c r="T15" i="12" s="1"/>
  <c r="E15" i="12"/>
  <c r="L15" i="12" s="1"/>
  <c r="S15" i="12" s="1"/>
  <c r="D15" i="12"/>
  <c r="C15" i="12"/>
  <c r="J15" i="12" s="1"/>
  <c r="Q15" i="12" s="1"/>
  <c r="U14" i="12"/>
  <c r="I14" i="12"/>
  <c r="P14" i="12" s="1"/>
  <c r="W14" i="12" s="1"/>
  <c r="H14" i="12"/>
  <c r="O14" i="12" s="1"/>
  <c r="V14" i="12" s="1"/>
  <c r="G14" i="12"/>
  <c r="N14" i="12" s="1"/>
  <c r="F14" i="12"/>
  <c r="M14" i="12" s="1"/>
  <c r="T14" i="12" s="1"/>
  <c r="E14" i="12"/>
  <c r="L14" i="12" s="1"/>
  <c r="S14" i="12" s="1"/>
  <c r="D14" i="12"/>
  <c r="K14" i="12" s="1"/>
  <c r="R14" i="12" s="1"/>
  <c r="C14" i="12"/>
  <c r="J14" i="12" s="1"/>
  <c r="Q14" i="12" s="1"/>
  <c r="I13" i="12"/>
  <c r="P13" i="12" s="1"/>
  <c r="W13" i="12" s="1"/>
  <c r="H13" i="12"/>
  <c r="O13" i="12" s="1"/>
  <c r="V13" i="12" s="1"/>
  <c r="G13" i="12"/>
  <c r="N13" i="12" s="1"/>
  <c r="U13" i="12" s="1"/>
  <c r="F13" i="12"/>
  <c r="M13" i="12" s="1"/>
  <c r="T13" i="12" s="1"/>
  <c r="E13" i="12"/>
  <c r="L13" i="12" s="1"/>
  <c r="S13" i="12" s="1"/>
  <c r="D13" i="12"/>
  <c r="K13" i="12" s="1"/>
  <c r="R13" i="12" s="1"/>
  <c r="C13" i="12"/>
  <c r="J13" i="12" s="1"/>
  <c r="Q13" i="12" s="1"/>
  <c r="P12" i="12"/>
  <c r="W12" i="12" s="1"/>
  <c r="I12" i="12"/>
  <c r="H12" i="12"/>
  <c r="O12" i="12" s="1"/>
  <c r="V12" i="12" s="1"/>
  <c r="G12" i="12"/>
  <c r="N12" i="12" s="1"/>
  <c r="U12" i="12" s="1"/>
  <c r="F12" i="12"/>
  <c r="M12" i="12" s="1"/>
  <c r="T12" i="12" s="1"/>
  <c r="E12" i="12"/>
  <c r="L12" i="12" s="1"/>
  <c r="S12" i="12" s="1"/>
  <c r="D12" i="12"/>
  <c r="K12" i="12" s="1"/>
  <c r="R12" i="12" s="1"/>
  <c r="C12" i="12"/>
  <c r="J12" i="12" s="1"/>
  <c r="Q12" i="12" s="1"/>
  <c r="W11" i="12"/>
  <c r="K11" i="12"/>
  <c r="R11" i="12" s="1"/>
  <c r="I11" i="12"/>
  <c r="P11" i="12" s="1"/>
  <c r="H11" i="12"/>
  <c r="O11" i="12" s="1"/>
  <c r="V11" i="12" s="1"/>
  <c r="G11" i="12"/>
  <c r="N11" i="12" s="1"/>
  <c r="U11" i="12" s="1"/>
  <c r="F11" i="12"/>
  <c r="M11" i="12" s="1"/>
  <c r="T11" i="12" s="1"/>
  <c r="E11" i="12"/>
  <c r="L11" i="12" s="1"/>
  <c r="S11" i="12" s="1"/>
  <c r="D11" i="12"/>
  <c r="C11" i="12"/>
  <c r="J11" i="12" s="1"/>
  <c r="Q11" i="12" s="1"/>
  <c r="U10" i="12"/>
  <c r="I10" i="12"/>
  <c r="P10" i="12" s="1"/>
  <c r="W10" i="12" s="1"/>
  <c r="H10" i="12"/>
  <c r="O10" i="12" s="1"/>
  <c r="V10" i="12" s="1"/>
  <c r="G10" i="12"/>
  <c r="N10" i="12" s="1"/>
  <c r="F10" i="12"/>
  <c r="M10" i="12" s="1"/>
  <c r="T10" i="12" s="1"/>
  <c r="E10" i="12"/>
  <c r="L10" i="12" s="1"/>
  <c r="S10" i="12" s="1"/>
  <c r="D10" i="12"/>
  <c r="K10" i="12" s="1"/>
  <c r="R10" i="12" s="1"/>
  <c r="C10" i="12"/>
  <c r="J10" i="12" s="1"/>
  <c r="Q10" i="12" s="1"/>
  <c r="I9" i="12"/>
  <c r="P9" i="12" s="1"/>
  <c r="W9" i="12" s="1"/>
  <c r="H9" i="12"/>
  <c r="O9" i="12" s="1"/>
  <c r="V9" i="12" s="1"/>
  <c r="G9" i="12"/>
  <c r="N9" i="12" s="1"/>
  <c r="U9" i="12" s="1"/>
  <c r="F9" i="12"/>
  <c r="M9" i="12" s="1"/>
  <c r="T9" i="12" s="1"/>
  <c r="E9" i="12"/>
  <c r="L9" i="12" s="1"/>
  <c r="S9" i="12" s="1"/>
  <c r="D9" i="12"/>
  <c r="K9" i="12" s="1"/>
  <c r="R9" i="12" s="1"/>
  <c r="C9" i="12"/>
  <c r="J9" i="12" s="1"/>
  <c r="Q9" i="12" s="1"/>
  <c r="P8" i="12"/>
  <c r="W8" i="12" s="1"/>
  <c r="I8" i="12"/>
  <c r="H8" i="12"/>
  <c r="O8" i="12" s="1"/>
  <c r="V8" i="12" s="1"/>
  <c r="G8" i="12"/>
  <c r="N8" i="12" s="1"/>
  <c r="U8" i="12" s="1"/>
  <c r="F8" i="12"/>
  <c r="M8" i="12" s="1"/>
  <c r="T8" i="12" s="1"/>
  <c r="E8" i="12"/>
  <c r="L8" i="12" s="1"/>
  <c r="S8" i="12" s="1"/>
  <c r="D8" i="12"/>
  <c r="K8" i="12" s="1"/>
  <c r="R8" i="12" s="1"/>
  <c r="C8" i="12"/>
  <c r="J8" i="12" s="1"/>
  <c r="Q8" i="12" s="1"/>
  <c r="N7" i="12"/>
  <c r="U7" i="12" s="1"/>
  <c r="J7" i="12"/>
  <c r="Q7" i="12" s="1"/>
  <c r="I7" i="12"/>
  <c r="P7" i="12" s="1"/>
  <c r="W7" i="12" s="1"/>
  <c r="H7" i="12"/>
  <c r="O7" i="12" s="1"/>
  <c r="V7" i="12" s="1"/>
  <c r="G7" i="12"/>
  <c r="F7" i="12"/>
  <c r="M7" i="12" s="1"/>
  <c r="T7" i="12" s="1"/>
  <c r="E7" i="12"/>
  <c r="L7" i="12" s="1"/>
  <c r="S7" i="12" s="1"/>
  <c r="D7" i="12"/>
  <c r="K7" i="12" s="1"/>
  <c r="R7" i="12" s="1"/>
  <c r="C7" i="12"/>
  <c r="N6" i="12"/>
  <c r="U6" i="12" s="1"/>
  <c r="I6" i="12"/>
  <c r="P6" i="12" s="1"/>
  <c r="W6" i="12" s="1"/>
  <c r="H6" i="12"/>
  <c r="O6" i="12" s="1"/>
  <c r="V6" i="12" s="1"/>
  <c r="G6" i="12"/>
  <c r="F6" i="12"/>
  <c r="M6" i="12" s="1"/>
  <c r="T6" i="12" s="1"/>
  <c r="E6" i="12"/>
  <c r="L6" i="12" s="1"/>
  <c r="S6" i="12" s="1"/>
  <c r="D6" i="12"/>
  <c r="K6" i="12" s="1"/>
  <c r="R6" i="12" s="1"/>
  <c r="C6" i="12"/>
  <c r="J6" i="12" s="1"/>
  <c r="Q6" i="12" s="1"/>
  <c r="N5" i="12"/>
  <c r="U5" i="12" s="1"/>
  <c r="L5" i="12"/>
  <c r="S5" i="12" s="1"/>
  <c r="I5" i="12"/>
  <c r="P5" i="12" s="1"/>
  <c r="W5" i="12" s="1"/>
  <c r="H5" i="12"/>
  <c r="O5" i="12" s="1"/>
  <c r="V5" i="12" s="1"/>
  <c r="G5" i="12"/>
  <c r="F5" i="12"/>
  <c r="M5" i="12" s="1"/>
  <c r="T5" i="12" s="1"/>
  <c r="E5" i="12"/>
  <c r="D5" i="12"/>
  <c r="K5" i="12" s="1"/>
  <c r="R5" i="12" s="1"/>
  <c r="C5" i="12"/>
  <c r="J5" i="12" s="1"/>
  <c r="Q5" i="12" s="1"/>
  <c r="L4" i="12"/>
  <c r="S4" i="12" s="1"/>
  <c r="J4" i="12"/>
  <c r="Q4" i="12" s="1"/>
  <c r="I4" i="12"/>
  <c r="P4" i="12" s="1"/>
  <c r="W4" i="12" s="1"/>
  <c r="H4" i="12"/>
  <c r="O4" i="12" s="1"/>
  <c r="V4" i="12" s="1"/>
  <c r="G4" i="12"/>
  <c r="N4" i="12" s="1"/>
  <c r="U4" i="12" s="1"/>
  <c r="F4" i="12"/>
  <c r="M4" i="12" s="1"/>
  <c r="T4" i="12" s="1"/>
  <c r="E4" i="12"/>
  <c r="D4" i="12"/>
  <c r="K4" i="12" s="1"/>
  <c r="R4" i="12" s="1"/>
  <c r="C4" i="12"/>
  <c r="N3" i="12"/>
  <c r="U3" i="12" s="1"/>
  <c r="J3" i="12"/>
  <c r="Q3" i="12" s="1"/>
  <c r="I3" i="12"/>
  <c r="P3" i="12" s="1"/>
  <c r="W3" i="12" s="1"/>
  <c r="H3" i="12"/>
  <c r="O3" i="12" s="1"/>
  <c r="V3" i="12" s="1"/>
  <c r="G3" i="12"/>
  <c r="F3" i="12"/>
  <c r="M3" i="12" s="1"/>
  <c r="T3" i="12" s="1"/>
  <c r="E3" i="12"/>
  <c r="L3" i="12" s="1"/>
  <c r="S3" i="12" s="1"/>
  <c r="D3" i="12"/>
  <c r="K3" i="12" s="1"/>
  <c r="R3" i="12" s="1"/>
  <c r="C3" i="12"/>
  <c r="AB1" i="12"/>
  <c r="D8650" i="8"/>
  <c r="D8649" i="8"/>
  <c r="D8648" i="8"/>
  <c r="D8647" i="8"/>
  <c r="D8646" i="8"/>
  <c r="D8645" i="8"/>
  <c r="D8644" i="8"/>
  <c r="D8643" i="8"/>
  <c r="D8642" i="8"/>
  <c r="D8641" i="8"/>
  <c r="D8640" i="8"/>
  <c r="D8639" i="8"/>
  <c r="D8638" i="8"/>
  <c r="D8637" i="8"/>
  <c r="D8636" i="8"/>
  <c r="D8635" i="8"/>
  <c r="D8634" i="8"/>
  <c r="D8633" i="8"/>
  <c r="D8632" i="8"/>
  <c r="D8631" i="8"/>
  <c r="D8630" i="8"/>
  <c r="D8629" i="8"/>
  <c r="D8628" i="8"/>
  <c r="D8627" i="8"/>
  <c r="D8626" i="8"/>
  <c r="D8625" i="8"/>
  <c r="D8624" i="8"/>
  <c r="D8623" i="8"/>
  <c r="D8622" i="8"/>
  <c r="D8621" i="8"/>
  <c r="D8620" i="8"/>
  <c r="D8619" i="8"/>
  <c r="D8618" i="8"/>
  <c r="D8617" i="8"/>
  <c r="D8616" i="8"/>
  <c r="D8615" i="8"/>
  <c r="D8614" i="8"/>
  <c r="D8613" i="8"/>
  <c r="D8612" i="8"/>
  <c r="D8611" i="8"/>
  <c r="D8610" i="8"/>
  <c r="D8609" i="8"/>
  <c r="D8608" i="8"/>
  <c r="D8607" i="8"/>
  <c r="D8606" i="8"/>
  <c r="D8605" i="8"/>
  <c r="D8604" i="8"/>
  <c r="D8603" i="8"/>
  <c r="D8602" i="8"/>
  <c r="D8601" i="8"/>
  <c r="D8600" i="8"/>
  <c r="D8599" i="8"/>
  <c r="D8598" i="8"/>
  <c r="D8597" i="8"/>
  <c r="D8596" i="8"/>
  <c r="D8595" i="8"/>
  <c r="D8594" i="8"/>
  <c r="D8593" i="8"/>
  <c r="D8592" i="8"/>
  <c r="D8591" i="8"/>
  <c r="D8590" i="8"/>
  <c r="D8589" i="8"/>
  <c r="D8588" i="8"/>
  <c r="D8587" i="8"/>
  <c r="D8586" i="8"/>
  <c r="D8585" i="8"/>
  <c r="D8584" i="8"/>
  <c r="D8583" i="8"/>
  <c r="D8582" i="8"/>
  <c r="D8581" i="8"/>
  <c r="D8580" i="8"/>
  <c r="D8579" i="8"/>
  <c r="D8578" i="8"/>
  <c r="D8577" i="8"/>
  <c r="D8576" i="8"/>
  <c r="D8575" i="8"/>
  <c r="D8574" i="8"/>
  <c r="D8573" i="8"/>
  <c r="D8572" i="8"/>
  <c r="D8571" i="8"/>
  <c r="D8570" i="8"/>
  <c r="D8569" i="8"/>
  <c r="D8568" i="8"/>
  <c r="D8567" i="8"/>
  <c r="D8566" i="8"/>
  <c r="D8565" i="8"/>
  <c r="D8564" i="8"/>
  <c r="D8563" i="8"/>
  <c r="D8562" i="8"/>
  <c r="D8561" i="8"/>
  <c r="D8560" i="8"/>
  <c r="D8559" i="8"/>
  <c r="D8558" i="8"/>
  <c r="D8557" i="8"/>
  <c r="D8556" i="8"/>
  <c r="D8555" i="8"/>
  <c r="D8554" i="8"/>
  <c r="D8553" i="8"/>
  <c r="D8552" i="8"/>
  <c r="D8551" i="8"/>
  <c r="D8550" i="8"/>
  <c r="D8549" i="8"/>
  <c r="D8548" i="8"/>
  <c r="D8547" i="8"/>
  <c r="D8546" i="8"/>
  <c r="D8545" i="8"/>
  <c r="D8544" i="8"/>
  <c r="D8543" i="8"/>
  <c r="D8542" i="8"/>
  <c r="D8541" i="8"/>
  <c r="D8540" i="8"/>
  <c r="D8539" i="8"/>
  <c r="D8538" i="8"/>
  <c r="D8537" i="8"/>
  <c r="D8536" i="8"/>
  <c r="D8535" i="8"/>
  <c r="D8534" i="8"/>
  <c r="D8533" i="8"/>
  <c r="D8532" i="8"/>
  <c r="D8531" i="8"/>
  <c r="D8530" i="8"/>
  <c r="D8529" i="8"/>
  <c r="D8528" i="8"/>
  <c r="D8527" i="8"/>
  <c r="D8526" i="8"/>
  <c r="D8525" i="8"/>
  <c r="D8524" i="8"/>
  <c r="D8523" i="8"/>
  <c r="D8522" i="8"/>
  <c r="D8521" i="8"/>
  <c r="D8520" i="8"/>
  <c r="D8519" i="8"/>
  <c r="D8518" i="8"/>
  <c r="D8517" i="8"/>
  <c r="D8516" i="8"/>
  <c r="D8515" i="8"/>
  <c r="D8514" i="8"/>
  <c r="D8513" i="8"/>
  <c r="D8512" i="8"/>
  <c r="D8511" i="8"/>
  <c r="D8510" i="8"/>
  <c r="D8509" i="8"/>
  <c r="D8508" i="8"/>
  <c r="D8507" i="8"/>
  <c r="D8506" i="8"/>
  <c r="D8505" i="8"/>
  <c r="D8504" i="8"/>
  <c r="D8503" i="8"/>
  <c r="D8502" i="8"/>
  <c r="D8501" i="8"/>
  <c r="D8500" i="8"/>
  <c r="D8499" i="8"/>
  <c r="D8498" i="8"/>
  <c r="D8497" i="8"/>
  <c r="D8496" i="8"/>
  <c r="D8495" i="8"/>
  <c r="D8494" i="8"/>
  <c r="D8493" i="8"/>
  <c r="D8492" i="8"/>
  <c r="D8491" i="8"/>
  <c r="D8490" i="8"/>
  <c r="D8489" i="8"/>
  <c r="D8488" i="8"/>
  <c r="D8487" i="8"/>
  <c r="D8486" i="8"/>
  <c r="D8485" i="8"/>
  <c r="D8484" i="8"/>
  <c r="D8483" i="8"/>
  <c r="D8482" i="8"/>
  <c r="D8481" i="8"/>
  <c r="D8480" i="8"/>
  <c r="D8479" i="8"/>
  <c r="D8478" i="8"/>
  <c r="D8477" i="8"/>
  <c r="D8476" i="8"/>
  <c r="D8475" i="8"/>
  <c r="D8474" i="8"/>
  <c r="D8473" i="8"/>
  <c r="D8472" i="8"/>
  <c r="D8471" i="8"/>
  <c r="D8470" i="8"/>
  <c r="D8469" i="8"/>
  <c r="D8468" i="8"/>
  <c r="D8467" i="8"/>
  <c r="D8466" i="8"/>
  <c r="D8465" i="8"/>
  <c r="D8464" i="8"/>
  <c r="D8463" i="8"/>
  <c r="D8462" i="8"/>
  <c r="D8461" i="8"/>
  <c r="D8460" i="8"/>
  <c r="D8459" i="8"/>
  <c r="D8458" i="8"/>
  <c r="D8457" i="8"/>
  <c r="D8456" i="8"/>
  <c r="D8455" i="8"/>
  <c r="D8454" i="8"/>
  <c r="D8453" i="8"/>
  <c r="D8452" i="8"/>
  <c r="D8451" i="8"/>
  <c r="D8450" i="8"/>
  <c r="D8449" i="8"/>
  <c r="D8448" i="8"/>
  <c r="D8447" i="8"/>
  <c r="D8446" i="8"/>
  <c r="D8445" i="8"/>
  <c r="D8444" i="8"/>
  <c r="D8443" i="8"/>
  <c r="D8442" i="8"/>
  <c r="D8441" i="8"/>
  <c r="D8440" i="8"/>
  <c r="D8439" i="8"/>
  <c r="D8438" i="8"/>
  <c r="D8437" i="8"/>
  <c r="D8436" i="8"/>
  <c r="D8435" i="8"/>
  <c r="D8434" i="8"/>
  <c r="D8433" i="8"/>
  <c r="D8432" i="8"/>
  <c r="D8431" i="8"/>
  <c r="D8430" i="8"/>
  <c r="D8429" i="8"/>
  <c r="D8428" i="8"/>
  <c r="D8427" i="8"/>
  <c r="D8426" i="8"/>
  <c r="D8425" i="8"/>
  <c r="D8424" i="8"/>
  <c r="D8423" i="8"/>
  <c r="D8422" i="8"/>
  <c r="D8421" i="8"/>
  <c r="D8420" i="8"/>
  <c r="D8419" i="8"/>
  <c r="D8418" i="8"/>
  <c r="D8417" i="8"/>
  <c r="D8416" i="8"/>
  <c r="D8415" i="8"/>
  <c r="D8414" i="8"/>
  <c r="D8413" i="8"/>
  <c r="D8412" i="8"/>
  <c r="D8411" i="8"/>
  <c r="D8410" i="8"/>
  <c r="D8409" i="8"/>
  <c r="D8408" i="8"/>
  <c r="D8407" i="8"/>
  <c r="D8406" i="8"/>
  <c r="D8405" i="8"/>
  <c r="D8404" i="8"/>
  <c r="D8403" i="8"/>
  <c r="D8402" i="8"/>
  <c r="D8401" i="8"/>
  <c r="D8400" i="8"/>
  <c r="D8399" i="8"/>
  <c r="D8398" i="8"/>
  <c r="D8397" i="8"/>
  <c r="D8396" i="8"/>
  <c r="D8395" i="8"/>
  <c r="D8394" i="8"/>
  <c r="D8393" i="8"/>
  <c r="D8392" i="8"/>
  <c r="D8391" i="8"/>
  <c r="D8390" i="8"/>
  <c r="D8389" i="8"/>
  <c r="D8388" i="8"/>
  <c r="D8387" i="8"/>
  <c r="D8386" i="8"/>
  <c r="D8385" i="8"/>
  <c r="D8384" i="8"/>
  <c r="D8383" i="8"/>
  <c r="D8382" i="8"/>
  <c r="D8381" i="8"/>
  <c r="D8380" i="8"/>
  <c r="D8379" i="8"/>
  <c r="D8378" i="8"/>
  <c r="D8377" i="8"/>
  <c r="D8376" i="8"/>
  <c r="D8375" i="8"/>
  <c r="D8374" i="8"/>
  <c r="D8373" i="8"/>
  <c r="D8372" i="8"/>
  <c r="D8371" i="8"/>
  <c r="D8370" i="8"/>
  <c r="D8369" i="8"/>
  <c r="D8368" i="8"/>
  <c r="D8367" i="8"/>
  <c r="D8366" i="8"/>
  <c r="D8365" i="8"/>
  <c r="D8364" i="8"/>
  <c r="D8363" i="8"/>
  <c r="D8362" i="8"/>
  <c r="D8361" i="8"/>
  <c r="D8360" i="8"/>
  <c r="D8359" i="8"/>
  <c r="D8358" i="8"/>
  <c r="D8357" i="8"/>
  <c r="D8356" i="8"/>
  <c r="D8355" i="8"/>
  <c r="D8354" i="8"/>
  <c r="D8353" i="8"/>
  <c r="D8352" i="8"/>
  <c r="D8351" i="8"/>
  <c r="D8350" i="8"/>
  <c r="D8349" i="8"/>
  <c r="D8348" i="8"/>
  <c r="D8347" i="8"/>
  <c r="D8346" i="8"/>
  <c r="D8345" i="8"/>
  <c r="D8344" i="8"/>
  <c r="D8343" i="8"/>
  <c r="D8342" i="8"/>
  <c r="D8341" i="8"/>
  <c r="D8340" i="8"/>
  <c r="D8339" i="8"/>
  <c r="D8338" i="8"/>
  <c r="D8337" i="8"/>
  <c r="D8336" i="8"/>
  <c r="D8335" i="8"/>
  <c r="D8334" i="8"/>
  <c r="D8333" i="8"/>
  <c r="D8332" i="8"/>
  <c r="D8331" i="8"/>
  <c r="D8330" i="8"/>
  <c r="D8329" i="8"/>
  <c r="D8328" i="8"/>
  <c r="D8327" i="8"/>
  <c r="D8326" i="8"/>
  <c r="D8325" i="8"/>
  <c r="D8324" i="8"/>
  <c r="D8323" i="8"/>
  <c r="D8322" i="8"/>
  <c r="D8321" i="8"/>
  <c r="D8320" i="8"/>
  <c r="D8319" i="8"/>
  <c r="D8318" i="8"/>
  <c r="D8317" i="8"/>
  <c r="D8316" i="8"/>
  <c r="D8315" i="8"/>
  <c r="D8314" i="8"/>
  <c r="D8313" i="8"/>
  <c r="D8312" i="8"/>
  <c r="D8311" i="8"/>
  <c r="D8310" i="8"/>
  <c r="D8309" i="8"/>
  <c r="D8308" i="8"/>
  <c r="D8307" i="8"/>
  <c r="D8306" i="8"/>
  <c r="D8305" i="8"/>
  <c r="D8304" i="8"/>
  <c r="D8303" i="8"/>
  <c r="D8302" i="8"/>
  <c r="D8301" i="8"/>
  <c r="D8300" i="8"/>
  <c r="D8299" i="8"/>
  <c r="D8298" i="8"/>
  <c r="D8297" i="8"/>
  <c r="D8296" i="8"/>
  <c r="D8295" i="8"/>
  <c r="D8294" i="8"/>
  <c r="D8293" i="8"/>
  <c r="D8292" i="8"/>
  <c r="D8291" i="8"/>
  <c r="D8290" i="8"/>
  <c r="D8289" i="8"/>
  <c r="D8288" i="8"/>
  <c r="D8287" i="8"/>
  <c r="D8286" i="8"/>
  <c r="D8285" i="8"/>
  <c r="D8284" i="8"/>
  <c r="D8283" i="8"/>
  <c r="D8282" i="8"/>
  <c r="D8281" i="8"/>
  <c r="D8280" i="8"/>
  <c r="D8279" i="8"/>
  <c r="D8278" i="8"/>
  <c r="D8277" i="8"/>
  <c r="D8276" i="8"/>
  <c r="D8275" i="8"/>
  <c r="D8274" i="8"/>
  <c r="D8273" i="8"/>
  <c r="D8272" i="8"/>
  <c r="D8271" i="8"/>
  <c r="D8270" i="8"/>
  <c r="D8269" i="8"/>
  <c r="D8268" i="8"/>
  <c r="D8267" i="8"/>
  <c r="D8266" i="8"/>
  <c r="D8265" i="8"/>
  <c r="D8264" i="8"/>
  <c r="D8263" i="8"/>
  <c r="D8262" i="8"/>
  <c r="D8261" i="8"/>
  <c r="D8260" i="8"/>
  <c r="D8259" i="8"/>
  <c r="D8258" i="8"/>
  <c r="D8257" i="8"/>
  <c r="D8256" i="8"/>
  <c r="D8255" i="8"/>
  <c r="D8254" i="8"/>
  <c r="D8253" i="8"/>
  <c r="D8252" i="8"/>
  <c r="D8251" i="8"/>
  <c r="D8250" i="8"/>
  <c r="D8249" i="8"/>
  <c r="D8248" i="8"/>
  <c r="D8247" i="8"/>
  <c r="D8246" i="8"/>
  <c r="D8245" i="8"/>
  <c r="D8244" i="8"/>
  <c r="D8243" i="8"/>
  <c r="D8242" i="8"/>
  <c r="D8241" i="8"/>
  <c r="D8240" i="8"/>
  <c r="D8239" i="8"/>
  <c r="D8238" i="8"/>
  <c r="D8237" i="8"/>
  <c r="D8236" i="8"/>
  <c r="D8235" i="8"/>
  <c r="D8234" i="8"/>
  <c r="D8233" i="8"/>
  <c r="D8232" i="8"/>
  <c r="D8231" i="8"/>
  <c r="D8230" i="8"/>
  <c r="D8229" i="8"/>
  <c r="D8228" i="8"/>
  <c r="D8227" i="8"/>
  <c r="D8226" i="8"/>
  <c r="D8225" i="8"/>
  <c r="D8224" i="8"/>
  <c r="D8223" i="8"/>
  <c r="D8222" i="8"/>
  <c r="D8221" i="8"/>
  <c r="D8220" i="8"/>
  <c r="D8219" i="8"/>
  <c r="D8218" i="8"/>
  <c r="D8217" i="8"/>
  <c r="D8216" i="8"/>
  <c r="D8215" i="8"/>
  <c r="D8214" i="8"/>
  <c r="D8213" i="8"/>
  <c r="D8212" i="8"/>
  <c r="D8211" i="8"/>
  <c r="D8210" i="8"/>
  <c r="D8209" i="8"/>
  <c r="D8208" i="8"/>
  <c r="D8207" i="8"/>
  <c r="D8206" i="8"/>
  <c r="D8205" i="8"/>
  <c r="D8204" i="8"/>
  <c r="D8203" i="8"/>
  <c r="D8202" i="8"/>
  <c r="D8201" i="8"/>
  <c r="D8200" i="8"/>
  <c r="D8199" i="8"/>
  <c r="D8198" i="8"/>
  <c r="D8197" i="8"/>
  <c r="D8196" i="8"/>
  <c r="D8195" i="8"/>
  <c r="D8194" i="8"/>
  <c r="D8193" i="8"/>
  <c r="D8192" i="8"/>
  <c r="D8191" i="8"/>
  <c r="D8190" i="8"/>
  <c r="D8189" i="8"/>
  <c r="D8188" i="8"/>
  <c r="D8187" i="8"/>
  <c r="D8186" i="8"/>
  <c r="D8185" i="8"/>
  <c r="D8184" i="8"/>
  <c r="D8183" i="8"/>
  <c r="D8182" i="8"/>
  <c r="D8181" i="8"/>
  <c r="D8180" i="8"/>
  <c r="D8179" i="8"/>
  <c r="D8178" i="8"/>
  <c r="D8177" i="8"/>
  <c r="D8176" i="8"/>
  <c r="D8175" i="8"/>
  <c r="D8174" i="8"/>
  <c r="D8173" i="8"/>
  <c r="D8172" i="8"/>
  <c r="D8171" i="8"/>
  <c r="D8170" i="8"/>
  <c r="D8169" i="8"/>
  <c r="D8168" i="8"/>
  <c r="D8167" i="8"/>
  <c r="D8166" i="8"/>
  <c r="D8165" i="8"/>
  <c r="D8164" i="8"/>
  <c r="D8163" i="8"/>
  <c r="D8162" i="8"/>
  <c r="D8161" i="8"/>
  <c r="D8160" i="8"/>
  <c r="D8159" i="8"/>
  <c r="D8158" i="8"/>
  <c r="D8157" i="8"/>
  <c r="D8156" i="8"/>
  <c r="D8155" i="8"/>
  <c r="D8154" i="8"/>
  <c r="D8153" i="8"/>
  <c r="D8152" i="8"/>
  <c r="D8151" i="8"/>
  <c r="D8150" i="8"/>
  <c r="D8149" i="8"/>
  <c r="D8148" i="8"/>
  <c r="D8147" i="8"/>
  <c r="D8146" i="8"/>
  <c r="D8145" i="8"/>
  <c r="D8144" i="8"/>
  <c r="D8143" i="8"/>
  <c r="D8142" i="8"/>
  <c r="D8141" i="8"/>
  <c r="D8140" i="8"/>
  <c r="D8139" i="8"/>
  <c r="D8138" i="8"/>
  <c r="D8137" i="8"/>
  <c r="D8136" i="8"/>
  <c r="D8135" i="8"/>
  <c r="D8134" i="8"/>
  <c r="D8133" i="8"/>
  <c r="D8132" i="8"/>
  <c r="D8131" i="8"/>
  <c r="D8130" i="8"/>
  <c r="D8129" i="8"/>
  <c r="D8128" i="8"/>
  <c r="D8127" i="8"/>
  <c r="D8126" i="8"/>
  <c r="D8125" i="8"/>
  <c r="D8124" i="8"/>
  <c r="D8123" i="8"/>
  <c r="D8122" i="8"/>
  <c r="D8121" i="8"/>
  <c r="D8120" i="8"/>
  <c r="D8119" i="8"/>
  <c r="D8118" i="8"/>
  <c r="D8117" i="8"/>
  <c r="D8116" i="8"/>
  <c r="D8115" i="8"/>
  <c r="D8114" i="8"/>
  <c r="D8113" i="8"/>
  <c r="D8112" i="8"/>
  <c r="D8111" i="8"/>
  <c r="D8110" i="8"/>
  <c r="D8109" i="8"/>
  <c r="D8108" i="8"/>
  <c r="D8107" i="8"/>
  <c r="D8106" i="8"/>
  <c r="D8105" i="8"/>
  <c r="D8104" i="8"/>
  <c r="D8103" i="8"/>
  <c r="D8102" i="8"/>
  <c r="D8101" i="8"/>
  <c r="D8100" i="8"/>
  <c r="D8099" i="8"/>
  <c r="D8098" i="8"/>
  <c r="D8097" i="8"/>
  <c r="D8096" i="8"/>
  <c r="D8095" i="8"/>
  <c r="D8094" i="8"/>
  <c r="D8093" i="8"/>
  <c r="D8092" i="8"/>
  <c r="D8091" i="8"/>
  <c r="D8090" i="8"/>
  <c r="D8089" i="8"/>
  <c r="D8088" i="8"/>
  <c r="D8087" i="8"/>
  <c r="D8086" i="8"/>
  <c r="D8085" i="8"/>
  <c r="D8084" i="8"/>
  <c r="D8083" i="8"/>
  <c r="D8082" i="8"/>
  <c r="D8081" i="8"/>
  <c r="D8080" i="8"/>
  <c r="D8079" i="8"/>
  <c r="D8078" i="8"/>
  <c r="D8077" i="8"/>
  <c r="D8076" i="8"/>
  <c r="D8075" i="8"/>
  <c r="D8074" i="8"/>
  <c r="D8073" i="8"/>
  <c r="D8072" i="8"/>
  <c r="D8071" i="8"/>
  <c r="D8070" i="8"/>
  <c r="D8069" i="8"/>
  <c r="D8068" i="8"/>
  <c r="D8067" i="8"/>
  <c r="D8066" i="8"/>
  <c r="D8065" i="8"/>
  <c r="D8064" i="8"/>
  <c r="D8063" i="8"/>
  <c r="D8062" i="8"/>
  <c r="D8061" i="8"/>
  <c r="D8060" i="8"/>
  <c r="D8059" i="8"/>
  <c r="D8058" i="8"/>
  <c r="D8057" i="8"/>
  <c r="D8056" i="8"/>
  <c r="D8055" i="8"/>
  <c r="D8054" i="8"/>
  <c r="D8053" i="8"/>
  <c r="D8052" i="8"/>
  <c r="D8051" i="8"/>
  <c r="D8050" i="8"/>
  <c r="D8049" i="8"/>
  <c r="D8048" i="8"/>
  <c r="D8047" i="8"/>
  <c r="D8046" i="8"/>
  <c r="D8045" i="8"/>
  <c r="D8044" i="8"/>
  <c r="D8043" i="8"/>
  <c r="D8042" i="8"/>
  <c r="D8041" i="8"/>
  <c r="D8040" i="8"/>
  <c r="D8039" i="8"/>
  <c r="D8038" i="8"/>
  <c r="D8037" i="8"/>
  <c r="D8036" i="8"/>
  <c r="D8035" i="8"/>
  <c r="D8034" i="8"/>
  <c r="D8033" i="8"/>
  <c r="D8032" i="8"/>
  <c r="D8031" i="8"/>
  <c r="D8030" i="8"/>
  <c r="D8029" i="8"/>
  <c r="D8028" i="8"/>
  <c r="D8027" i="8"/>
  <c r="D8026" i="8"/>
  <c r="D8025" i="8"/>
  <c r="D8024" i="8"/>
  <c r="D8023" i="8"/>
  <c r="D8022" i="8"/>
  <c r="D8021" i="8"/>
  <c r="D8020" i="8"/>
  <c r="D8019" i="8"/>
  <c r="D8018" i="8"/>
  <c r="D8017" i="8"/>
  <c r="D8016" i="8"/>
  <c r="D8015" i="8"/>
  <c r="D8014" i="8"/>
  <c r="D8013" i="8"/>
  <c r="D8012" i="8"/>
  <c r="D8011" i="8"/>
  <c r="D8010" i="8"/>
  <c r="D8009" i="8"/>
  <c r="D8008" i="8"/>
  <c r="D8007" i="8"/>
  <c r="D8006" i="8"/>
  <c r="D8005" i="8"/>
  <c r="D8004" i="8"/>
  <c r="D8003" i="8"/>
  <c r="D8002" i="8"/>
  <c r="D8001" i="8"/>
  <c r="D8000" i="8"/>
  <c r="D7999" i="8"/>
  <c r="D7998" i="8"/>
  <c r="D7997" i="8"/>
  <c r="D7996" i="8"/>
  <c r="D7995" i="8"/>
  <c r="D7994" i="8"/>
  <c r="D7993" i="8"/>
  <c r="D7992" i="8"/>
  <c r="D7991" i="8"/>
  <c r="D7990" i="8"/>
  <c r="D7989" i="8"/>
  <c r="D7988" i="8"/>
  <c r="D7987" i="8"/>
  <c r="D7986" i="8"/>
  <c r="D7985" i="8"/>
  <c r="D7984" i="8"/>
  <c r="D7983" i="8"/>
  <c r="D7982" i="8"/>
  <c r="D7981" i="8"/>
  <c r="D7980" i="8"/>
  <c r="D7979" i="8"/>
  <c r="D7978" i="8"/>
  <c r="D7977" i="8"/>
  <c r="D7976" i="8"/>
  <c r="D7975" i="8"/>
  <c r="D7974" i="8"/>
  <c r="D7973" i="8"/>
  <c r="D7972" i="8"/>
  <c r="D7971" i="8"/>
  <c r="D7970" i="8"/>
  <c r="D7969" i="8"/>
  <c r="D7968" i="8"/>
  <c r="D7967" i="8"/>
  <c r="D7966" i="8"/>
  <c r="D7965" i="8"/>
  <c r="D7964" i="8"/>
  <c r="D7963" i="8"/>
  <c r="D7962" i="8"/>
  <c r="D7961" i="8"/>
  <c r="D7960" i="8"/>
  <c r="D7959" i="8"/>
  <c r="D7958" i="8"/>
  <c r="D7957" i="8"/>
  <c r="D7956" i="8"/>
  <c r="D7955" i="8"/>
  <c r="D7954" i="8"/>
  <c r="D7953" i="8"/>
  <c r="D7952" i="8"/>
  <c r="D7951" i="8"/>
  <c r="D7950" i="8"/>
  <c r="D7949" i="8"/>
  <c r="D7948" i="8"/>
  <c r="D7947" i="8"/>
  <c r="D7946" i="8"/>
  <c r="D7945" i="8"/>
  <c r="D7944" i="8"/>
  <c r="D7943" i="8"/>
  <c r="D7942" i="8"/>
  <c r="D7941" i="8"/>
  <c r="D7940" i="8"/>
  <c r="D7939" i="8"/>
  <c r="D7938" i="8"/>
  <c r="D7937" i="8"/>
  <c r="D7936" i="8"/>
  <c r="D7935" i="8"/>
  <c r="D7934" i="8"/>
  <c r="D7933" i="8"/>
  <c r="D7932" i="8"/>
  <c r="D7931" i="8"/>
  <c r="D7930" i="8"/>
  <c r="D7929" i="8"/>
  <c r="D7928" i="8"/>
  <c r="D7927" i="8"/>
  <c r="D7926" i="8"/>
  <c r="D7925" i="8"/>
  <c r="D7924" i="8"/>
  <c r="D7923" i="8"/>
  <c r="D7922" i="8"/>
  <c r="D7921" i="8"/>
  <c r="D7920" i="8"/>
  <c r="D7919" i="8"/>
  <c r="D7918" i="8"/>
  <c r="D7917" i="8"/>
  <c r="D7916" i="8"/>
  <c r="D7915" i="8"/>
  <c r="D7914" i="8"/>
  <c r="D7913" i="8"/>
  <c r="D7912" i="8"/>
  <c r="D7911" i="8"/>
  <c r="D7910" i="8"/>
  <c r="D7909" i="8"/>
  <c r="D7908" i="8"/>
  <c r="D7907" i="8"/>
  <c r="D7906" i="8"/>
  <c r="D7905" i="8"/>
  <c r="D7904" i="8"/>
  <c r="D7903" i="8"/>
  <c r="D7902" i="8"/>
  <c r="D7901" i="8"/>
  <c r="D7900" i="8"/>
  <c r="D7899" i="8"/>
  <c r="D7898" i="8"/>
  <c r="D7897" i="8"/>
  <c r="D7896" i="8"/>
  <c r="D7895" i="8"/>
  <c r="D7894" i="8"/>
  <c r="D7893" i="8"/>
  <c r="D7892" i="8"/>
  <c r="D7891" i="8"/>
  <c r="D7890" i="8"/>
  <c r="D7889" i="8"/>
  <c r="D7888" i="8"/>
  <c r="D7887" i="8"/>
  <c r="D7886" i="8"/>
  <c r="D7885" i="8"/>
  <c r="D7884" i="8"/>
  <c r="D7883" i="8"/>
  <c r="D7882" i="8"/>
  <c r="D7881" i="8"/>
  <c r="D7880" i="8"/>
  <c r="D7879" i="8"/>
  <c r="D7878" i="8"/>
  <c r="D7877" i="8"/>
  <c r="D7876" i="8"/>
  <c r="D7875" i="8"/>
  <c r="D7874" i="8"/>
  <c r="D7873" i="8"/>
  <c r="D7872" i="8"/>
  <c r="D7871" i="8"/>
  <c r="D7870" i="8"/>
  <c r="D7869" i="8"/>
  <c r="D7868" i="8"/>
  <c r="D7867" i="8"/>
  <c r="D7866" i="8"/>
  <c r="D7865" i="8"/>
  <c r="D7864" i="8"/>
  <c r="D7863" i="8"/>
  <c r="D7862" i="8"/>
  <c r="D7861" i="8"/>
  <c r="D7860" i="8"/>
  <c r="D7859" i="8"/>
  <c r="D7858" i="8"/>
  <c r="D7857" i="8"/>
  <c r="D7856" i="8"/>
  <c r="D7855" i="8"/>
  <c r="D7854" i="8"/>
  <c r="D7853" i="8"/>
  <c r="D7852" i="8"/>
  <c r="D7851" i="8"/>
  <c r="D7850" i="8"/>
  <c r="D7849" i="8"/>
  <c r="D7848" i="8"/>
  <c r="D7847" i="8"/>
  <c r="D7846" i="8"/>
  <c r="D7845" i="8"/>
  <c r="D7844" i="8"/>
  <c r="D7843" i="8"/>
  <c r="D7842" i="8"/>
  <c r="D7841" i="8"/>
  <c r="D7840" i="8"/>
  <c r="D7839" i="8"/>
  <c r="D7838" i="8"/>
  <c r="D7837" i="8"/>
  <c r="D7836" i="8"/>
  <c r="D7835" i="8"/>
  <c r="D7834" i="8"/>
  <c r="D7833" i="8"/>
  <c r="D7832" i="8"/>
  <c r="D7831" i="8"/>
  <c r="D7830" i="8"/>
  <c r="D7829" i="8"/>
  <c r="D7828" i="8"/>
  <c r="D7827" i="8"/>
  <c r="D7826" i="8"/>
  <c r="D7825" i="8"/>
  <c r="D7824" i="8"/>
  <c r="D7823" i="8"/>
  <c r="D7822" i="8"/>
  <c r="D7821" i="8"/>
  <c r="D7820" i="8"/>
  <c r="D7819" i="8"/>
  <c r="D7818" i="8"/>
  <c r="D7817" i="8"/>
  <c r="D7816" i="8"/>
  <c r="D7815" i="8"/>
  <c r="D7814" i="8"/>
  <c r="D7813" i="8"/>
  <c r="D7812" i="8"/>
  <c r="D7811" i="8"/>
  <c r="D7810" i="8"/>
  <c r="D7809" i="8"/>
  <c r="D7808" i="8"/>
  <c r="D7807" i="8"/>
  <c r="D7806" i="8"/>
  <c r="D7805" i="8"/>
  <c r="D7804" i="8"/>
  <c r="D7803" i="8"/>
  <c r="D7802" i="8"/>
  <c r="D7801" i="8"/>
  <c r="D7800" i="8"/>
  <c r="D7799" i="8"/>
  <c r="D7798" i="8"/>
  <c r="D7797" i="8"/>
  <c r="D7796" i="8"/>
  <c r="D7795" i="8"/>
  <c r="D7794" i="8"/>
  <c r="D7793" i="8"/>
  <c r="D7792" i="8"/>
  <c r="D7791" i="8"/>
  <c r="D7790" i="8"/>
  <c r="D7789" i="8"/>
  <c r="D7788" i="8"/>
  <c r="D7787" i="8"/>
  <c r="D7786" i="8"/>
  <c r="D7785" i="8"/>
  <c r="D7784" i="8"/>
  <c r="D7783" i="8"/>
  <c r="D7782" i="8"/>
  <c r="D7781" i="8"/>
  <c r="D7780" i="8"/>
  <c r="D7779" i="8"/>
  <c r="D7778" i="8"/>
  <c r="D7777" i="8"/>
  <c r="D7776" i="8"/>
  <c r="D7775" i="8"/>
  <c r="D7774" i="8"/>
  <c r="D7773" i="8"/>
  <c r="D7772" i="8"/>
  <c r="D7771" i="8"/>
  <c r="D7770" i="8"/>
  <c r="D7769" i="8"/>
  <c r="D7768" i="8"/>
  <c r="D7767" i="8"/>
  <c r="D7766" i="8"/>
  <c r="D7765" i="8"/>
  <c r="D7764" i="8"/>
  <c r="D7763" i="8"/>
  <c r="D7762" i="8"/>
  <c r="D7761" i="8"/>
  <c r="D7760" i="8"/>
  <c r="D7759" i="8"/>
  <c r="D7758" i="8"/>
  <c r="D7757" i="8"/>
  <c r="D7756" i="8"/>
  <c r="D7755" i="8"/>
  <c r="D7754" i="8"/>
  <c r="D7753" i="8"/>
  <c r="D7752" i="8"/>
  <c r="D7751" i="8"/>
  <c r="D7750" i="8"/>
  <c r="D7749" i="8"/>
  <c r="D7748" i="8"/>
  <c r="D7747" i="8"/>
  <c r="D7746" i="8"/>
  <c r="D7745" i="8"/>
  <c r="D7744" i="8"/>
  <c r="D7743" i="8"/>
  <c r="D7742" i="8"/>
  <c r="D7741" i="8"/>
  <c r="D7740" i="8"/>
  <c r="D7739" i="8"/>
  <c r="D7738" i="8"/>
  <c r="D7737" i="8"/>
  <c r="D7736" i="8"/>
  <c r="D7735" i="8"/>
  <c r="D7734" i="8"/>
  <c r="D7733" i="8"/>
  <c r="D7732" i="8"/>
  <c r="D7731" i="8"/>
  <c r="D7730" i="8"/>
  <c r="D7729" i="8"/>
  <c r="D7728" i="8"/>
  <c r="D7727" i="8"/>
  <c r="D7726" i="8"/>
  <c r="D7725" i="8"/>
  <c r="D7724" i="8"/>
  <c r="D7723" i="8"/>
  <c r="D7722" i="8"/>
  <c r="D7721" i="8"/>
  <c r="D7720" i="8"/>
  <c r="D7719" i="8"/>
  <c r="D7718" i="8"/>
  <c r="D7717" i="8"/>
  <c r="D7716" i="8"/>
  <c r="D7715" i="8"/>
  <c r="D7714" i="8"/>
  <c r="D7713" i="8"/>
  <c r="D7712" i="8"/>
  <c r="D7711" i="8"/>
  <c r="D7710" i="8"/>
  <c r="D7709" i="8"/>
  <c r="D7708" i="8"/>
  <c r="D7707" i="8"/>
  <c r="D7706" i="8"/>
  <c r="D7705" i="8"/>
  <c r="D7704" i="8"/>
  <c r="D7703" i="8"/>
  <c r="D7702" i="8"/>
  <c r="D7701" i="8"/>
  <c r="D7700" i="8"/>
  <c r="D7699" i="8"/>
  <c r="D7698" i="8"/>
  <c r="D7697" i="8"/>
  <c r="D7696" i="8"/>
  <c r="D7695" i="8"/>
  <c r="D7694" i="8"/>
  <c r="D7693" i="8"/>
  <c r="D7692" i="8"/>
  <c r="D7691" i="8"/>
  <c r="D7690" i="8"/>
  <c r="D7689" i="8"/>
  <c r="D7688" i="8"/>
  <c r="D7687" i="8"/>
  <c r="D7686" i="8"/>
  <c r="D7685" i="8"/>
  <c r="D7684" i="8"/>
  <c r="D7683" i="8"/>
  <c r="D7682" i="8"/>
  <c r="D7681" i="8"/>
  <c r="D7680" i="8"/>
  <c r="D7679" i="8"/>
  <c r="D7678" i="8"/>
  <c r="D7677" i="8"/>
  <c r="D7676" i="8"/>
  <c r="D7675" i="8"/>
  <c r="D7674" i="8"/>
  <c r="D7673" i="8"/>
  <c r="D7672" i="8"/>
  <c r="D7671" i="8"/>
  <c r="D7670" i="8"/>
  <c r="D7669" i="8"/>
  <c r="D7668" i="8"/>
  <c r="D7667" i="8"/>
  <c r="D7666" i="8"/>
  <c r="D7665" i="8"/>
  <c r="D7664" i="8"/>
  <c r="D7663" i="8"/>
  <c r="D7662" i="8"/>
  <c r="D7661" i="8"/>
  <c r="D7660" i="8"/>
  <c r="D7659" i="8"/>
  <c r="D7658" i="8"/>
  <c r="D7657" i="8"/>
  <c r="D7656" i="8"/>
  <c r="D7655" i="8"/>
  <c r="D7654" i="8"/>
  <c r="D7653" i="8"/>
  <c r="D7652" i="8"/>
  <c r="D7651" i="8"/>
  <c r="D7650" i="8"/>
  <c r="D7649" i="8"/>
  <c r="D7648" i="8"/>
  <c r="D7647" i="8"/>
  <c r="D7646" i="8"/>
  <c r="D7645" i="8"/>
  <c r="D7644" i="8"/>
  <c r="D7643" i="8"/>
  <c r="D7642" i="8"/>
  <c r="D7641" i="8"/>
  <c r="D7640" i="8"/>
  <c r="D7639" i="8"/>
  <c r="D7638" i="8"/>
  <c r="D7637" i="8"/>
  <c r="D7636" i="8"/>
  <c r="D7635" i="8"/>
  <c r="D7634" i="8"/>
  <c r="D7633" i="8"/>
  <c r="D7632" i="8"/>
  <c r="D7631" i="8"/>
  <c r="D7630" i="8"/>
  <c r="D7629" i="8"/>
  <c r="D7628" i="8"/>
  <c r="D7627" i="8"/>
  <c r="D7626" i="8"/>
  <c r="D7625" i="8"/>
  <c r="D7624" i="8"/>
  <c r="D7623" i="8"/>
  <c r="D7622" i="8"/>
  <c r="D7621" i="8"/>
  <c r="D7620" i="8"/>
  <c r="D7619" i="8"/>
  <c r="D7618" i="8"/>
  <c r="D7617" i="8"/>
  <c r="D7616" i="8"/>
  <c r="D7615" i="8"/>
  <c r="D7614" i="8"/>
  <c r="D7613" i="8"/>
  <c r="D7612" i="8"/>
  <c r="D7611" i="8"/>
  <c r="D7610" i="8"/>
  <c r="D7609" i="8"/>
  <c r="D7608" i="8"/>
  <c r="D7607" i="8"/>
  <c r="D7606" i="8"/>
  <c r="D7605" i="8"/>
  <c r="D7604" i="8"/>
  <c r="D7603" i="8"/>
  <c r="D7602" i="8"/>
  <c r="D7601" i="8"/>
  <c r="D7600" i="8"/>
  <c r="D7599" i="8"/>
  <c r="D7598" i="8"/>
  <c r="D7597" i="8"/>
  <c r="D7596" i="8"/>
  <c r="D7595" i="8"/>
  <c r="D7594" i="8"/>
  <c r="D7593" i="8"/>
  <c r="D7592" i="8"/>
  <c r="D7591" i="8"/>
  <c r="D7590" i="8"/>
  <c r="D7589" i="8"/>
  <c r="D7588" i="8"/>
  <c r="D7587" i="8"/>
  <c r="D7586" i="8"/>
  <c r="D7585" i="8"/>
  <c r="D7584" i="8"/>
  <c r="D7583" i="8"/>
  <c r="D7582" i="8"/>
  <c r="D7581" i="8"/>
  <c r="D7580" i="8"/>
  <c r="D7579" i="8"/>
  <c r="D7578" i="8"/>
  <c r="D7577" i="8"/>
  <c r="D7576" i="8"/>
  <c r="D7575" i="8"/>
  <c r="D7574" i="8"/>
  <c r="D7573" i="8"/>
  <c r="D7572" i="8"/>
  <c r="D7571" i="8"/>
  <c r="D7570" i="8"/>
  <c r="D7569" i="8"/>
  <c r="D7568" i="8"/>
  <c r="D7567" i="8"/>
  <c r="D7566" i="8"/>
  <c r="D7565" i="8"/>
  <c r="D7564" i="8"/>
  <c r="D7563" i="8"/>
  <c r="D7562" i="8"/>
  <c r="D7561" i="8"/>
  <c r="D7560" i="8"/>
  <c r="D7559" i="8"/>
  <c r="D7558" i="8"/>
  <c r="D7557" i="8"/>
  <c r="D7556" i="8"/>
  <c r="D7555" i="8"/>
  <c r="D7554" i="8"/>
  <c r="D7553" i="8"/>
  <c r="D7552" i="8"/>
  <c r="D7551" i="8"/>
  <c r="D7550" i="8"/>
  <c r="D7549" i="8"/>
  <c r="D7548" i="8"/>
  <c r="D7547" i="8"/>
  <c r="D7546" i="8"/>
  <c r="D7545" i="8"/>
  <c r="D7544" i="8"/>
  <c r="D7543" i="8"/>
  <c r="D7542" i="8"/>
  <c r="D7541" i="8"/>
  <c r="D7540" i="8"/>
  <c r="D7539" i="8"/>
  <c r="D7538" i="8"/>
  <c r="D7537" i="8"/>
  <c r="D7536" i="8"/>
  <c r="D7535" i="8"/>
  <c r="D7534" i="8"/>
  <c r="D7533" i="8"/>
  <c r="D7532" i="8"/>
  <c r="D7531" i="8"/>
  <c r="D7530" i="8"/>
  <c r="D7529" i="8"/>
  <c r="D7528" i="8"/>
  <c r="D7527" i="8"/>
  <c r="D7526" i="8"/>
  <c r="D7525" i="8"/>
  <c r="D7524" i="8"/>
  <c r="D7523" i="8"/>
  <c r="D7522" i="8"/>
  <c r="D7521" i="8"/>
  <c r="D7520" i="8"/>
  <c r="D7519" i="8"/>
  <c r="D7518" i="8"/>
  <c r="D7517" i="8"/>
  <c r="D7516" i="8"/>
  <c r="D7515" i="8"/>
  <c r="D7514" i="8"/>
  <c r="D7513" i="8"/>
  <c r="D7512" i="8"/>
  <c r="D7511" i="8"/>
  <c r="D7510" i="8"/>
  <c r="D7509" i="8"/>
  <c r="D7508" i="8"/>
  <c r="D7507" i="8"/>
  <c r="D7506" i="8"/>
  <c r="D7505" i="8"/>
  <c r="D7504" i="8"/>
  <c r="D7503" i="8"/>
  <c r="D7502" i="8"/>
  <c r="D7501" i="8"/>
  <c r="D7500" i="8"/>
  <c r="D7499" i="8"/>
  <c r="D7498" i="8"/>
  <c r="D7497" i="8"/>
  <c r="D7496" i="8"/>
  <c r="D7495" i="8"/>
  <c r="D7494" i="8"/>
  <c r="D7493" i="8"/>
  <c r="D7492" i="8"/>
  <c r="D7491" i="8"/>
  <c r="D7490" i="8"/>
  <c r="D7489" i="8"/>
  <c r="D7488" i="8"/>
  <c r="D7487" i="8"/>
  <c r="D7486" i="8"/>
  <c r="D7485" i="8"/>
  <c r="D7484" i="8"/>
  <c r="D7483" i="8"/>
  <c r="D7482" i="8"/>
  <c r="D7481" i="8"/>
  <c r="D7480" i="8"/>
  <c r="D7479" i="8"/>
  <c r="D7478" i="8"/>
  <c r="D7477" i="8"/>
  <c r="D7476" i="8"/>
  <c r="D7475" i="8"/>
  <c r="D7474" i="8"/>
  <c r="D7473" i="8"/>
  <c r="D7472" i="8"/>
  <c r="D7471" i="8"/>
  <c r="D7470" i="8"/>
  <c r="D7469" i="8"/>
  <c r="D7468" i="8"/>
  <c r="D7467" i="8"/>
  <c r="D7466" i="8"/>
  <c r="D7465" i="8"/>
  <c r="D7464" i="8"/>
  <c r="D7463" i="8"/>
  <c r="D7462" i="8"/>
  <c r="D7461" i="8"/>
  <c r="D7460" i="8"/>
  <c r="D7459" i="8"/>
  <c r="D7458" i="8"/>
  <c r="D7457" i="8"/>
  <c r="D7456" i="8"/>
  <c r="D7455" i="8"/>
  <c r="D7454" i="8"/>
  <c r="D7453" i="8"/>
  <c r="D7452" i="8"/>
  <c r="D7451" i="8"/>
  <c r="D7450" i="8"/>
  <c r="D7449" i="8"/>
  <c r="D7448" i="8"/>
  <c r="D7447" i="8"/>
  <c r="D7446" i="8"/>
  <c r="D7445" i="8"/>
  <c r="D7444" i="8"/>
  <c r="D7443" i="8"/>
  <c r="D7442" i="8"/>
  <c r="D7441" i="8"/>
  <c r="D7440" i="8"/>
  <c r="D7439" i="8"/>
  <c r="D7438" i="8"/>
  <c r="D7437" i="8"/>
  <c r="D7436" i="8"/>
  <c r="D7435" i="8"/>
  <c r="D7434" i="8"/>
  <c r="D7433" i="8"/>
  <c r="D7432" i="8"/>
  <c r="D7431" i="8"/>
  <c r="D7430" i="8"/>
  <c r="D7429" i="8"/>
  <c r="D7428" i="8"/>
  <c r="D7427" i="8"/>
  <c r="D7426" i="8"/>
  <c r="D7425" i="8"/>
  <c r="D7424" i="8"/>
  <c r="D7423" i="8"/>
  <c r="D7422" i="8"/>
  <c r="D7421" i="8"/>
  <c r="D7420" i="8"/>
  <c r="D7419" i="8"/>
  <c r="D7418" i="8"/>
  <c r="D7417" i="8"/>
  <c r="D7416" i="8"/>
  <c r="D7415" i="8"/>
  <c r="D7414" i="8"/>
  <c r="D7413" i="8"/>
  <c r="D7412" i="8"/>
  <c r="D7411" i="8"/>
  <c r="D7410" i="8"/>
  <c r="D7409" i="8"/>
  <c r="D7408" i="8"/>
  <c r="D7407" i="8"/>
  <c r="D7406" i="8"/>
  <c r="D7405" i="8"/>
  <c r="D7404" i="8"/>
  <c r="D7403" i="8"/>
  <c r="D7402" i="8"/>
  <c r="D7401" i="8"/>
  <c r="D7400" i="8"/>
  <c r="D7399" i="8"/>
  <c r="D7398" i="8"/>
  <c r="D7397" i="8"/>
  <c r="D7396" i="8"/>
  <c r="D7395" i="8"/>
  <c r="D7394" i="8"/>
  <c r="D7393" i="8"/>
  <c r="D7392" i="8"/>
  <c r="D7391" i="8"/>
  <c r="D7390" i="8"/>
  <c r="D7389" i="8"/>
  <c r="D7388" i="8"/>
  <c r="D7387" i="8"/>
  <c r="D7386" i="8"/>
  <c r="D7385" i="8"/>
  <c r="D7384" i="8"/>
  <c r="D7383" i="8"/>
  <c r="D7382" i="8"/>
  <c r="D7381" i="8"/>
  <c r="D7380" i="8"/>
  <c r="D7379" i="8"/>
  <c r="D7378" i="8"/>
  <c r="D7377" i="8"/>
  <c r="D7376" i="8"/>
  <c r="D7375" i="8"/>
  <c r="D7374" i="8"/>
  <c r="D7373" i="8"/>
  <c r="D7372" i="8"/>
  <c r="D7371" i="8"/>
  <c r="D7370" i="8"/>
  <c r="D7369" i="8"/>
  <c r="D7368" i="8"/>
  <c r="D7367" i="8"/>
  <c r="D7366" i="8"/>
  <c r="D7365" i="8"/>
  <c r="D7364" i="8"/>
  <c r="D7363" i="8"/>
  <c r="D7362" i="8"/>
  <c r="D7361" i="8"/>
  <c r="D7360" i="8"/>
  <c r="D7359" i="8"/>
  <c r="D7358" i="8"/>
  <c r="D7357" i="8"/>
  <c r="D7356" i="8"/>
  <c r="D7355" i="8"/>
  <c r="D7354" i="8"/>
  <c r="D7353" i="8"/>
  <c r="D7352" i="8"/>
  <c r="D7351" i="8"/>
  <c r="D7350" i="8"/>
  <c r="D7349" i="8"/>
  <c r="D7348" i="8"/>
  <c r="D7347" i="8"/>
  <c r="D7346" i="8"/>
  <c r="D7345" i="8"/>
  <c r="D7344" i="8"/>
  <c r="D7343" i="8"/>
  <c r="D7342" i="8"/>
  <c r="D7341" i="8"/>
  <c r="D7340" i="8"/>
  <c r="D7339" i="8"/>
  <c r="D7338" i="8"/>
  <c r="D7337" i="8"/>
  <c r="D7336" i="8"/>
  <c r="D7335" i="8"/>
  <c r="D7334" i="8"/>
  <c r="D7333" i="8"/>
  <c r="D7332" i="8"/>
  <c r="D7331" i="8"/>
  <c r="D7330" i="8"/>
  <c r="D7329" i="8"/>
  <c r="D7328" i="8"/>
  <c r="D7327" i="8"/>
  <c r="D7326" i="8"/>
  <c r="D7325" i="8"/>
  <c r="D7324" i="8"/>
  <c r="D7323" i="8"/>
  <c r="D7322" i="8"/>
  <c r="D7321" i="8"/>
  <c r="D7320" i="8"/>
  <c r="D7319" i="8"/>
  <c r="D7318" i="8"/>
  <c r="D7317" i="8"/>
  <c r="D7316" i="8"/>
  <c r="D7315" i="8"/>
  <c r="D7314" i="8"/>
  <c r="D7313" i="8"/>
  <c r="D7312" i="8"/>
  <c r="D7311" i="8"/>
  <c r="D7310" i="8"/>
  <c r="D7309" i="8"/>
  <c r="D7308" i="8"/>
  <c r="D7307" i="8"/>
  <c r="D7306" i="8"/>
  <c r="D7305" i="8"/>
  <c r="D7304" i="8"/>
  <c r="D7303" i="8"/>
  <c r="D7302" i="8"/>
  <c r="D7301" i="8"/>
  <c r="D7300" i="8"/>
  <c r="D7299" i="8"/>
  <c r="D7298" i="8"/>
  <c r="D7297" i="8"/>
  <c r="D7296" i="8"/>
  <c r="D7295" i="8"/>
  <c r="D7294" i="8"/>
  <c r="D7293" i="8"/>
  <c r="D7292" i="8"/>
  <c r="D7291" i="8"/>
  <c r="D7290" i="8"/>
  <c r="D7289" i="8"/>
  <c r="D7288" i="8"/>
  <c r="D7287" i="8"/>
  <c r="D7286" i="8"/>
  <c r="D7285" i="8"/>
  <c r="D7284" i="8"/>
  <c r="D7283" i="8"/>
  <c r="D7282" i="8"/>
  <c r="D7281" i="8"/>
  <c r="D7280" i="8"/>
  <c r="D7279" i="8"/>
  <c r="D7278" i="8"/>
  <c r="D7277" i="8"/>
  <c r="D7276" i="8"/>
  <c r="D7275" i="8"/>
  <c r="D7274" i="8"/>
  <c r="D7273" i="8"/>
  <c r="D7272" i="8"/>
  <c r="D7271" i="8"/>
  <c r="D7270" i="8"/>
  <c r="D7269" i="8"/>
  <c r="D7268" i="8"/>
  <c r="D7267" i="8"/>
  <c r="D7266" i="8"/>
  <c r="D7265" i="8"/>
  <c r="D7264" i="8"/>
  <c r="D7263" i="8"/>
  <c r="D7262" i="8"/>
  <c r="D7261" i="8"/>
  <c r="D7260" i="8"/>
  <c r="D7259" i="8"/>
  <c r="D7258" i="8"/>
  <c r="D7257" i="8"/>
  <c r="D7256" i="8"/>
  <c r="D7255" i="8"/>
  <c r="D7254" i="8"/>
  <c r="D7253" i="8"/>
  <c r="D7252" i="8"/>
  <c r="D7251" i="8"/>
  <c r="D7250" i="8"/>
  <c r="D7249" i="8"/>
  <c r="D7248" i="8"/>
  <c r="D7247" i="8"/>
  <c r="D7246" i="8"/>
  <c r="D7245" i="8"/>
  <c r="D7244" i="8"/>
  <c r="D7243" i="8"/>
  <c r="D7242" i="8"/>
  <c r="D7241" i="8"/>
  <c r="D7240" i="8"/>
  <c r="D7239" i="8"/>
  <c r="D7238" i="8"/>
  <c r="D7237" i="8"/>
  <c r="D7236" i="8"/>
  <c r="D7235" i="8"/>
  <c r="D7234" i="8"/>
  <c r="D7233" i="8"/>
  <c r="D7232" i="8"/>
  <c r="D7231" i="8"/>
  <c r="D7230" i="8"/>
  <c r="D7229" i="8"/>
  <c r="D7228" i="8"/>
  <c r="D7227" i="8"/>
  <c r="D7226" i="8"/>
  <c r="D7225" i="8"/>
  <c r="D7224" i="8"/>
  <c r="D7223" i="8"/>
  <c r="D7222" i="8"/>
  <c r="D7221" i="8"/>
  <c r="D7220" i="8"/>
  <c r="D7219" i="8"/>
  <c r="D7218" i="8"/>
  <c r="D7217" i="8"/>
  <c r="D7216" i="8"/>
  <c r="D7215" i="8"/>
  <c r="D7214" i="8"/>
  <c r="D7213" i="8"/>
  <c r="D7212" i="8"/>
  <c r="D7211" i="8"/>
  <c r="D7210" i="8"/>
  <c r="D7209" i="8"/>
  <c r="D7208" i="8"/>
  <c r="D7207" i="8"/>
  <c r="D7206" i="8"/>
  <c r="D7205" i="8"/>
  <c r="D7204" i="8"/>
  <c r="D7203" i="8"/>
  <c r="D7202" i="8"/>
  <c r="D7201" i="8"/>
  <c r="D7200" i="8"/>
  <c r="D7199" i="8"/>
  <c r="D7198" i="8"/>
  <c r="D7197" i="8"/>
  <c r="D7196" i="8"/>
  <c r="D7195" i="8"/>
  <c r="D7194" i="8"/>
  <c r="D7193" i="8"/>
  <c r="D7192" i="8"/>
  <c r="D7191" i="8"/>
  <c r="D7190" i="8"/>
  <c r="D7189" i="8"/>
  <c r="D7188" i="8"/>
  <c r="D7187" i="8"/>
  <c r="D7186" i="8"/>
  <c r="D7185" i="8"/>
  <c r="D7184" i="8"/>
  <c r="D7183" i="8"/>
  <c r="D7182" i="8"/>
  <c r="D7181" i="8"/>
  <c r="D7180" i="8"/>
  <c r="D7179" i="8"/>
  <c r="D7178" i="8"/>
  <c r="D7177" i="8"/>
  <c r="D7176" i="8"/>
  <c r="D7175" i="8"/>
  <c r="D7174" i="8"/>
  <c r="D7173" i="8"/>
  <c r="D7172" i="8"/>
  <c r="D7171" i="8"/>
  <c r="D7170" i="8"/>
  <c r="D7169" i="8"/>
  <c r="D7168" i="8"/>
  <c r="D7167" i="8"/>
  <c r="D7166" i="8"/>
  <c r="D7165" i="8"/>
  <c r="D7164" i="8"/>
  <c r="D7163" i="8"/>
  <c r="D7162" i="8"/>
  <c r="D7161" i="8"/>
  <c r="D7160" i="8"/>
  <c r="D7159" i="8"/>
  <c r="D7158" i="8"/>
  <c r="D7157" i="8"/>
  <c r="D7156" i="8"/>
  <c r="D7155" i="8"/>
  <c r="D7154" i="8"/>
  <c r="D7153" i="8"/>
  <c r="D7152" i="8"/>
  <c r="D7151" i="8"/>
  <c r="D7150" i="8"/>
  <c r="D7149" i="8"/>
  <c r="D7148" i="8"/>
  <c r="D7147" i="8"/>
  <c r="D7146" i="8"/>
  <c r="D7145" i="8"/>
  <c r="D7144" i="8"/>
  <c r="D7143" i="8"/>
  <c r="D7142" i="8"/>
  <c r="D7141" i="8"/>
  <c r="D7140" i="8"/>
  <c r="D7139" i="8"/>
  <c r="D7138" i="8"/>
  <c r="D7137" i="8"/>
  <c r="D7136" i="8"/>
  <c r="D7135" i="8"/>
  <c r="D7134" i="8"/>
  <c r="D7133" i="8"/>
  <c r="D7132" i="8"/>
  <c r="D7131" i="8"/>
  <c r="D7130" i="8"/>
  <c r="D7129" i="8"/>
  <c r="D7128" i="8"/>
  <c r="D7127" i="8"/>
  <c r="D7126" i="8"/>
  <c r="D7125" i="8"/>
  <c r="D7124" i="8"/>
  <c r="D7123" i="8"/>
  <c r="D7122" i="8"/>
  <c r="D7121" i="8"/>
  <c r="D7120" i="8"/>
  <c r="D7119" i="8"/>
  <c r="D7118" i="8"/>
  <c r="D7117" i="8"/>
  <c r="D7116" i="8"/>
  <c r="D7115" i="8"/>
  <c r="D7114" i="8"/>
  <c r="D7113" i="8"/>
  <c r="D7112" i="8"/>
  <c r="D7111" i="8"/>
  <c r="D7110" i="8"/>
  <c r="D7109" i="8"/>
  <c r="D7108" i="8"/>
  <c r="D7107" i="8"/>
  <c r="D7106" i="8"/>
  <c r="D7105" i="8"/>
  <c r="D7104" i="8"/>
  <c r="D7103" i="8"/>
  <c r="D7102" i="8"/>
  <c r="D7101" i="8"/>
  <c r="D7100" i="8"/>
  <c r="D7099" i="8"/>
  <c r="D7098" i="8"/>
  <c r="D7097" i="8"/>
  <c r="D7096" i="8"/>
  <c r="D7095" i="8"/>
  <c r="D7094" i="8"/>
  <c r="D7093" i="8"/>
  <c r="D7092" i="8"/>
  <c r="D7091" i="8"/>
  <c r="D7090" i="8"/>
  <c r="D7089" i="8"/>
  <c r="D7088" i="8"/>
  <c r="D7087" i="8"/>
  <c r="D7086" i="8"/>
  <c r="D7085" i="8"/>
  <c r="D7084" i="8"/>
  <c r="D7083" i="8"/>
  <c r="D7082" i="8"/>
  <c r="D7081" i="8"/>
  <c r="D7080" i="8"/>
  <c r="D7079" i="8"/>
  <c r="D7078" i="8"/>
  <c r="D7077" i="8"/>
  <c r="D7076" i="8"/>
  <c r="D7075" i="8"/>
  <c r="D7074" i="8"/>
  <c r="D7073" i="8"/>
  <c r="D7072" i="8"/>
  <c r="D7071" i="8"/>
  <c r="D7070" i="8"/>
  <c r="D7069" i="8"/>
  <c r="D7068" i="8"/>
  <c r="D7067" i="8"/>
  <c r="D7066" i="8"/>
  <c r="D7065" i="8"/>
  <c r="D7064" i="8"/>
  <c r="D7063" i="8"/>
  <c r="D7062" i="8"/>
  <c r="D7061" i="8"/>
  <c r="D7060" i="8"/>
  <c r="D7059" i="8"/>
  <c r="D7058" i="8"/>
  <c r="D7057" i="8"/>
  <c r="D7056" i="8"/>
  <c r="D7055" i="8"/>
  <c r="D7054" i="8"/>
  <c r="D7053" i="8"/>
  <c r="D7052" i="8"/>
  <c r="D7051" i="8"/>
  <c r="D7050" i="8"/>
  <c r="D7049" i="8"/>
  <c r="D7048" i="8"/>
  <c r="D7047" i="8"/>
  <c r="D7046" i="8"/>
  <c r="D7045" i="8"/>
  <c r="D7044" i="8"/>
  <c r="D7043" i="8"/>
  <c r="D7042" i="8"/>
  <c r="D7041" i="8"/>
  <c r="D7040" i="8"/>
  <c r="D7039" i="8"/>
  <c r="D7038" i="8"/>
  <c r="D7037" i="8"/>
  <c r="D7036" i="8"/>
  <c r="D7035" i="8"/>
  <c r="D7034" i="8"/>
  <c r="D7033" i="8"/>
  <c r="D7032" i="8"/>
  <c r="D7031" i="8"/>
  <c r="D7030" i="8"/>
  <c r="D7029" i="8"/>
  <c r="D7028" i="8"/>
  <c r="D7027" i="8"/>
  <c r="D7026" i="8"/>
  <c r="D7025" i="8"/>
  <c r="D7024" i="8"/>
  <c r="D7023" i="8"/>
  <c r="D7022" i="8"/>
  <c r="D7021" i="8"/>
  <c r="D7020" i="8"/>
  <c r="D7019" i="8"/>
  <c r="D7018" i="8"/>
  <c r="D7017" i="8"/>
  <c r="D7016" i="8"/>
  <c r="D7015" i="8"/>
  <c r="D7014" i="8"/>
  <c r="D7013" i="8"/>
  <c r="D7012" i="8"/>
  <c r="D7011" i="8"/>
  <c r="D7010" i="8"/>
  <c r="D7009" i="8"/>
  <c r="D7008" i="8"/>
  <c r="D7007" i="8"/>
  <c r="D7006" i="8"/>
  <c r="D7005" i="8"/>
  <c r="D7004" i="8"/>
  <c r="D7003" i="8"/>
  <c r="D7002" i="8"/>
  <c r="D7001" i="8"/>
  <c r="D7000" i="8"/>
  <c r="D6999" i="8"/>
  <c r="D6998" i="8"/>
  <c r="D6997" i="8"/>
  <c r="D6996" i="8"/>
  <c r="D6995" i="8"/>
  <c r="D6994" i="8"/>
  <c r="D6993" i="8"/>
  <c r="D6992" i="8"/>
  <c r="D6991" i="8"/>
  <c r="D6990" i="8"/>
  <c r="D6989" i="8"/>
  <c r="D6988" i="8"/>
  <c r="D6987" i="8"/>
  <c r="D6986" i="8"/>
  <c r="D6985" i="8"/>
  <c r="D6984" i="8"/>
  <c r="D6983" i="8"/>
  <c r="D6982" i="8"/>
  <c r="D6981" i="8"/>
  <c r="D6980" i="8"/>
  <c r="D6979" i="8"/>
  <c r="D6978" i="8"/>
  <c r="D6977" i="8"/>
  <c r="D6976" i="8"/>
  <c r="D6975" i="8"/>
  <c r="D6974" i="8"/>
  <c r="D6973" i="8"/>
  <c r="D6972" i="8"/>
  <c r="D6971" i="8"/>
  <c r="D6970" i="8"/>
  <c r="D6969" i="8"/>
  <c r="D6968" i="8"/>
  <c r="D6967" i="8"/>
  <c r="D6966" i="8"/>
  <c r="D6965" i="8"/>
  <c r="D6964" i="8"/>
  <c r="D6963" i="8"/>
  <c r="D6962" i="8"/>
  <c r="D6961" i="8"/>
  <c r="D6960" i="8"/>
  <c r="D6959" i="8"/>
  <c r="D6958" i="8"/>
  <c r="D6957" i="8"/>
  <c r="D6956" i="8"/>
  <c r="D6955" i="8"/>
  <c r="D6954" i="8"/>
  <c r="D6953" i="8"/>
  <c r="D6952" i="8"/>
  <c r="D6951" i="8"/>
  <c r="D6950" i="8"/>
  <c r="D6949" i="8"/>
  <c r="D6948" i="8"/>
  <c r="D6947" i="8"/>
  <c r="D6946" i="8"/>
  <c r="D6945" i="8"/>
  <c r="D6944" i="8"/>
  <c r="D6943" i="8"/>
  <c r="D6942" i="8"/>
  <c r="D6941" i="8"/>
  <c r="D6940" i="8"/>
  <c r="D6939" i="8"/>
  <c r="D6938" i="8"/>
  <c r="D6937" i="8"/>
  <c r="D6936" i="8"/>
  <c r="D6935" i="8"/>
  <c r="D6934" i="8"/>
  <c r="D6933" i="8"/>
  <c r="D6932" i="8"/>
  <c r="D6931" i="8"/>
  <c r="D6930" i="8"/>
  <c r="D6929" i="8"/>
  <c r="D6928" i="8"/>
  <c r="D6927" i="8"/>
  <c r="D6926" i="8"/>
  <c r="D6925" i="8"/>
  <c r="D6924" i="8"/>
  <c r="D6923" i="8"/>
  <c r="D6922" i="8"/>
  <c r="D6921" i="8"/>
  <c r="D6920" i="8"/>
  <c r="D6919" i="8"/>
  <c r="D6918" i="8"/>
  <c r="D6917" i="8"/>
  <c r="D6916" i="8"/>
  <c r="D6915" i="8"/>
  <c r="D6914" i="8"/>
  <c r="D6913" i="8"/>
  <c r="D6912" i="8"/>
  <c r="D6911" i="8"/>
  <c r="D6910" i="8"/>
  <c r="D6909" i="8"/>
  <c r="D6908" i="8"/>
  <c r="D6907" i="8"/>
  <c r="D6906" i="8"/>
  <c r="D6905" i="8"/>
  <c r="D6904" i="8"/>
  <c r="D6903" i="8"/>
  <c r="D6902" i="8"/>
  <c r="D6901" i="8"/>
  <c r="D6900" i="8"/>
  <c r="D6899" i="8"/>
  <c r="D6898" i="8"/>
  <c r="D6897" i="8"/>
  <c r="D6896" i="8"/>
  <c r="D6895" i="8"/>
  <c r="D6894" i="8"/>
  <c r="D6893" i="8"/>
  <c r="D6892" i="8"/>
  <c r="D6891" i="8"/>
  <c r="D6890" i="8"/>
  <c r="D6889" i="8"/>
  <c r="D6888" i="8"/>
  <c r="D6887" i="8"/>
  <c r="D6886" i="8"/>
  <c r="D6885" i="8"/>
  <c r="D6884" i="8"/>
  <c r="D6883" i="8"/>
  <c r="D6882" i="8"/>
  <c r="D6881" i="8"/>
  <c r="D6880" i="8"/>
  <c r="D6879" i="8"/>
  <c r="D6878" i="8"/>
  <c r="D6877" i="8"/>
  <c r="D6876" i="8"/>
  <c r="D6875" i="8"/>
  <c r="D6874" i="8"/>
  <c r="D6873" i="8"/>
  <c r="D6872" i="8"/>
  <c r="D6871" i="8"/>
  <c r="D6870" i="8"/>
  <c r="D6869" i="8"/>
  <c r="D6868" i="8"/>
  <c r="D6867" i="8"/>
  <c r="D6866" i="8"/>
  <c r="D6865" i="8"/>
  <c r="D6864" i="8"/>
  <c r="D6863" i="8"/>
  <c r="D6862" i="8"/>
  <c r="D6861" i="8"/>
  <c r="D6860" i="8"/>
  <c r="D6859" i="8"/>
  <c r="D6858" i="8"/>
  <c r="D6857" i="8"/>
  <c r="D6856" i="8"/>
  <c r="D6855" i="8"/>
  <c r="D6854" i="8"/>
  <c r="D6853" i="8"/>
  <c r="D6852" i="8"/>
  <c r="D6851" i="8"/>
  <c r="D6850" i="8"/>
  <c r="D6849" i="8"/>
  <c r="D6848" i="8"/>
  <c r="D6847" i="8"/>
  <c r="D6846" i="8"/>
  <c r="D6845" i="8"/>
  <c r="D6844" i="8"/>
  <c r="D6843" i="8"/>
  <c r="D6842" i="8"/>
  <c r="D6841" i="8"/>
  <c r="D6840" i="8"/>
  <c r="D6839" i="8"/>
  <c r="D6838" i="8"/>
  <c r="D6837" i="8"/>
  <c r="D6836" i="8"/>
  <c r="D6835" i="8"/>
  <c r="D6834" i="8"/>
  <c r="D6833" i="8"/>
  <c r="D6832" i="8"/>
  <c r="D6831" i="8"/>
  <c r="D6830" i="8"/>
  <c r="D6829" i="8"/>
  <c r="D6828" i="8"/>
  <c r="D6827" i="8"/>
  <c r="D6826" i="8"/>
  <c r="D6825" i="8"/>
  <c r="D6824" i="8"/>
  <c r="D6823" i="8"/>
  <c r="D6822" i="8"/>
  <c r="D6821" i="8"/>
  <c r="D6820" i="8"/>
  <c r="D6819" i="8"/>
  <c r="D6818" i="8"/>
  <c r="D6817" i="8"/>
  <c r="D6816" i="8"/>
  <c r="D6815" i="8"/>
  <c r="D6814" i="8"/>
  <c r="D6813" i="8"/>
  <c r="D6812" i="8"/>
  <c r="D6811" i="8"/>
  <c r="D6810" i="8"/>
  <c r="D6809" i="8"/>
  <c r="D6808" i="8"/>
  <c r="D6807" i="8"/>
  <c r="D6806" i="8"/>
  <c r="D6805" i="8"/>
  <c r="D6804" i="8"/>
  <c r="D6803" i="8"/>
  <c r="D6802" i="8"/>
  <c r="D6801" i="8"/>
  <c r="D6800" i="8"/>
  <c r="D6799" i="8"/>
  <c r="D6798" i="8"/>
  <c r="D6797" i="8"/>
  <c r="D6796" i="8"/>
  <c r="D6795" i="8"/>
  <c r="D6794" i="8"/>
  <c r="D6793" i="8"/>
  <c r="D6792" i="8"/>
  <c r="D6791" i="8"/>
  <c r="D6790" i="8"/>
  <c r="D6789" i="8"/>
  <c r="D6788" i="8"/>
  <c r="D6787" i="8"/>
  <c r="D6786" i="8"/>
  <c r="D6785" i="8"/>
  <c r="D6784" i="8"/>
  <c r="D6783" i="8"/>
  <c r="D6782" i="8"/>
  <c r="D6781" i="8"/>
  <c r="D6780" i="8"/>
  <c r="D6779" i="8"/>
  <c r="D6778" i="8"/>
  <c r="D6777" i="8"/>
  <c r="D6776" i="8"/>
  <c r="D6775" i="8"/>
  <c r="D6774" i="8"/>
  <c r="D6773" i="8"/>
  <c r="D6772" i="8"/>
  <c r="D6771" i="8"/>
  <c r="D6770" i="8"/>
  <c r="D6769" i="8"/>
  <c r="D6768" i="8"/>
  <c r="D6767" i="8"/>
  <c r="D6766" i="8"/>
  <c r="D6765" i="8"/>
  <c r="D6764" i="8"/>
  <c r="D6763" i="8"/>
  <c r="D6762" i="8"/>
  <c r="D6761" i="8"/>
  <c r="D6760" i="8"/>
  <c r="D6759" i="8"/>
  <c r="D6758" i="8"/>
  <c r="D6757" i="8"/>
  <c r="D6756" i="8"/>
  <c r="D6755" i="8"/>
  <c r="D6754" i="8"/>
  <c r="D6753" i="8"/>
  <c r="D6752" i="8"/>
  <c r="D6751" i="8"/>
  <c r="D6750" i="8"/>
  <c r="D6749" i="8"/>
  <c r="D6748" i="8"/>
  <c r="D6747" i="8"/>
  <c r="D6746" i="8"/>
  <c r="D6745" i="8"/>
  <c r="D6744" i="8"/>
  <c r="D6743" i="8"/>
  <c r="D6742" i="8"/>
  <c r="D6741" i="8"/>
  <c r="D6740" i="8"/>
  <c r="D6739" i="8"/>
  <c r="D6738" i="8"/>
  <c r="D6737" i="8"/>
  <c r="D6736" i="8"/>
  <c r="D6735" i="8"/>
  <c r="D6734" i="8"/>
  <c r="D6733" i="8"/>
  <c r="D6732" i="8"/>
  <c r="D6731" i="8"/>
  <c r="D6730" i="8"/>
  <c r="D6729" i="8"/>
  <c r="D6728" i="8"/>
  <c r="D6727" i="8"/>
  <c r="D6726" i="8"/>
  <c r="D6725" i="8"/>
  <c r="D6724" i="8"/>
  <c r="D6723" i="8"/>
  <c r="D6722" i="8"/>
  <c r="D6721" i="8"/>
  <c r="D6720" i="8"/>
  <c r="D6719" i="8"/>
  <c r="D6718" i="8"/>
  <c r="D6717" i="8"/>
  <c r="D6716" i="8"/>
  <c r="D6715" i="8"/>
  <c r="D6714" i="8"/>
  <c r="D6713" i="8"/>
  <c r="D6712" i="8"/>
  <c r="D6711" i="8"/>
  <c r="D6710" i="8"/>
  <c r="D6709" i="8"/>
  <c r="D6708" i="8"/>
  <c r="D6707" i="8"/>
  <c r="D6706" i="8"/>
  <c r="D6705" i="8"/>
  <c r="D6704" i="8"/>
  <c r="D6703" i="8"/>
  <c r="D6702" i="8"/>
  <c r="D6701" i="8"/>
  <c r="D6700" i="8"/>
  <c r="D6699" i="8"/>
  <c r="D6698" i="8"/>
  <c r="D6697" i="8"/>
  <c r="D6696" i="8"/>
  <c r="D6695" i="8"/>
  <c r="D6694" i="8"/>
  <c r="D6693" i="8"/>
  <c r="D6692" i="8"/>
  <c r="D6691" i="8"/>
  <c r="D6690" i="8"/>
  <c r="D6689" i="8"/>
  <c r="D6688" i="8"/>
  <c r="D6687" i="8"/>
  <c r="D6686" i="8"/>
  <c r="D6685" i="8"/>
  <c r="D6684" i="8"/>
  <c r="D6683" i="8"/>
  <c r="D6682" i="8"/>
  <c r="D6681" i="8"/>
  <c r="D6680" i="8"/>
  <c r="D6679" i="8"/>
  <c r="D6678" i="8"/>
  <c r="D6677" i="8"/>
  <c r="D6676" i="8"/>
  <c r="D6675" i="8"/>
  <c r="D6674" i="8"/>
  <c r="D6673" i="8"/>
  <c r="D6672" i="8"/>
  <c r="D6671" i="8"/>
  <c r="D6670" i="8"/>
  <c r="D6669" i="8"/>
  <c r="D6668" i="8"/>
  <c r="D6667" i="8"/>
  <c r="D6666" i="8"/>
  <c r="D6665" i="8"/>
  <c r="D6664" i="8"/>
  <c r="D6663" i="8"/>
  <c r="D6662" i="8"/>
  <c r="D6661" i="8"/>
  <c r="D6660" i="8"/>
  <c r="D6659" i="8"/>
  <c r="D6658" i="8"/>
  <c r="D6657" i="8"/>
  <c r="D6656" i="8"/>
  <c r="D6655" i="8"/>
  <c r="D6654" i="8"/>
  <c r="D6653" i="8"/>
  <c r="D6652" i="8"/>
  <c r="D6651" i="8"/>
  <c r="D6650" i="8"/>
  <c r="D6649" i="8"/>
  <c r="D6648" i="8"/>
  <c r="D6647" i="8"/>
  <c r="D6646" i="8"/>
  <c r="D6645" i="8"/>
  <c r="D6644" i="8"/>
  <c r="D6643" i="8"/>
  <c r="D6642" i="8"/>
  <c r="D6641" i="8"/>
  <c r="D6640" i="8"/>
  <c r="D6639" i="8"/>
  <c r="D6638" i="8"/>
  <c r="D6637" i="8"/>
  <c r="D6636" i="8"/>
  <c r="D6635" i="8"/>
  <c r="D6634" i="8"/>
  <c r="D6633" i="8"/>
  <c r="D6632" i="8"/>
  <c r="D6631" i="8"/>
  <c r="D6630" i="8"/>
  <c r="D6629" i="8"/>
  <c r="D6628" i="8"/>
  <c r="D6627" i="8"/>
  <c r="D6626" i="8"/>
  <c r="D6625" i="8"/>
  <c r="D6624" i="8"/>
  <c r="D6623" i="8"/>
  <c r="D6622" i="8"/>
  <c r="D6621" i="8"/>
  <c r="D6620" i="8"/>
  <c r="D6619" i="8"/>
  <c r="D6618" i="8"/>
  <c r="D6617" i="8"/>
  <c r="D6616" i="8"/>
  <c r="D6615" i="8"/>
  <c r="D6614" i="8"/>
  <c r="D6613" i="8"/>
  <c r="D6612" i="8"/>
  <c r="D6611" i="8"/>
  <c r="D6610" i="8"/>
  <c r="D6609" i="8"/>
  <c r="D6608" i="8"/>
  <c r="D6607" i="8"/>
  <c r="D6606" i="8"/>
  <c r="D6605" i="8"/>
  <c r="D6604" i="8"/>
  <c r="D6603" i="8"/>
  <c r="D6602" i="8"/>
  <c r="D6601" i="8"/>
  <c r="D6600" i="8"/>
  <c r="D6599" i="8"/>
  <c r="D6598" i="8"/>
  <c r="D6597" i="8"/>
  <c r="D6596" i="8"/>
  <c r="D6595" i="8"/>
  <c r="D6594" i="8"/>
  <c r="D6593" i="8"/>
  <c r="D6592" i="8"/>
  <c r="D6591" i="8"/>
  <c r="D6590" i="8"/>
  <c r="D6589" i="8"/>
  <c r="D6588" i="8"/>
  <c r="D6587" i="8"/>
  <c r="D6586" i="8"/>
  <c r="D6585" i="8"/>
  <c r="D6584" i="8"/>
  <c r="D6583" i="8"/>
  <c r="D6582" i="8"/>
  <c r="D6581" i="8"/>
  <c r="D6580" i="8"/>
  <c r="D6579" i="8"/>
  <c r="D6578" i="8"/>
  <c r="D6577" i="8"/>
  <c r="D6576" i="8"/>
  <c r="D6575" i="8"/>
  <c r="D6574" i="8"/>
  <c r="D6573" i="8"/>
  <c r="D6572" i="8"/>
  <c r="D6571" i="8"/>
  <c r="D6570" i="8"/>
  <c r="D6569" i="8"/>
  <c r="D6568" i="8"/>
  <c r="D6567" i="8"/>
  <c r="D6566" i="8"/>
  <c r="D6565" i="8"/>
  <c r="D6564" i="8"/>
  <c r="D6563" i="8"/>
  <c r="D6562" i="8"/>
  <c r="D6561" i="8"/>
  <c r="D6560" i="8"/>
  <c r="D6559" i="8"/>
  <c r="D6558" i="8"/>
  <c r="D6557" i="8"/>
  <c r="D6556" i="8"/>
  <c r="D6555" i="8"/>
  <c r="D6554" i="8"/>
  <c r="D6553" i="8"/>
  <c r="D6552" i="8"/>
  <c r="D6551" i="8"/>
  <c r="D6550" i="8"/>
  <c r="D6549" i="8"/>
  <c r="D6548" i="8"/>
  <c r="D6547" i="8"/>
  <c r="D6546" i="8"/>
  <c r="D6545" i="8"/>
  <c r="D6544" i="8"/>
  <c r="D6543" i="8"/>
  <c r="D6542" i="8"/>
  <c r="D6541" i="8"/>
  <c r="D6540" i="8"/>
  <c r="D6539" i="8"/>
  <c r="D6538" i="8"/>
  <c r="D6537" i="8"/>
  <c r="D6536" i="8"/>
  <c r="D6535" i="8"/>
  <c r="D6534" i="8"/>
  <c r="D6533" i="8"/>
  <c r="D6532" i="8"/>
  <c r="D6531" i="8"/>
  <c r="D6530" i="8"/>
  <c r="D6529" i="8"/>
  <c r="D6528" i="8"/>
  <c r="D6527" i="8"/>
  <c r="D6526" i="8"/>
  <c r="D6525" i="8"/>
  <c r="D6524" i="8"/>
  <c r="D6523" i="8"/>
  <c r="D6522" i="8"/>
  <c r="D6521" i="8"/>
  <c r="D6520" i="8"/>
  <c r="D6519" i="8"/>
  <c r="D6518" i="8"/>
  <c r="D6517" i="8"/>
  <c r="D6516" i="8"/>
  <c r="D6515" i="8"/>
  <c r="D6514" i="8"/>
  <c r="D6513" i="8"/>
  <c r="D6512" i="8"/>
  <c r="D6511" i="8"/>
  <c r="D6510" i="8"/>
  <c r="D6509" i="8"/>
  <c r="D6508" i="8"/>
  <c r="D6507" i="8"/>
  <c r="D6506" i="8"/>
  <c r="D6505" i="8"/>
  <c r="D6504" i="8"/>
  <c r="D6503" i="8"/>
  <c r="D6502" i="8"/>
  <c r="D6501" i="8"/>
  <c r="D6500" i="8"/>
  <c r="D6499" i="8"/>
  <c r="D6498" i="8"/>
  <c r="D6497" i="8"/>
  <c r="D6496" i="8"/>
  <c r="D6495" i="8"/>
  <c r="D6494" i="8"/>
  <c r="D6493" i="8"/>
  <c r="D6492" i="8"/>
  <c r="D6491" i="8"/>
  <c r="D6490" i="8"/>
  <c r="D6489" i="8"/>
  <c r="D6488" i="8"/>
  <c r="D6487" i="8"/>
  <c r="D6486" i="8"/>
  <c r="D6485" i="8"/>
  <c r="D6484" i="8"/>
  <c r="D6483" i="8"/>
  <c r="D6482" i="8"/>
  <c r="D6481" i="8"/>
  <c r="D6480" i="8"/>
  <c r="D6479" i="8"/>
  <c r="D6478" i="8"/>
  <c r="D6477" i="8"/>
  <c r="D6476" i="8"/>
  <c r="D6475" i="8"/>
  <c r="D6474" i="8"/>
  <c r="D6473" i="8"/>
  <c r="D6472" i="8"/>
  <c r="D6471" i="8"/>
  <c r="D6470" i="8"/>
  <c r="D6469" i="8"/>
  <c r="D6468" i="8"/>
  <c r="D6467" i="8"/>
  <c r="D6466" i="8"/>
  <c r="D6465" i="8"/>
  <c r="D6464" i="8"/>
  <c r="D6463" i="8"/>
  <c r="D6462" i="8"/>
  <c r="D6461" i="8"/>
  <c r="D6460" i="8"/>
  <c r="D6459" i="8"/>
  <c r="D6458" i="8"/>
  <c r="D6457" i="8"/>
  <c r="D6456" i="8"/>
  <c r="D6455" i="8"/>
  <c r="D6454" i="8"/>
  <c r="D6453" i="8"/>
  <c r="D6452" i="8"/>
  <c r="D6451" i="8"/>
  <c r="D6450" i="8"/>
  <c r="D6449" i="8"/>
  <c r="D6448" i="8"/>
  <c r="D6447" i="8"/>
  <c r="D6446" i="8"/>
  <c r="D6445" i="8"/>
  <c r="D6444" i="8"/>
  <c r="D6443" i="8"/>
  <c r="D6442" i="8"/>
  <c r="D6441" i="8"/>
  <c r="D6440" i="8"/>
  <c r="D6439" i="8"/>
  <c r="D6438" i="8"/>
  <c r="D6437" i="8"/>
  <c r="D6436" i="8"/>
  <c r="D6435" i="8"/>
  <c r="D6434" i="8"/>
  <c r="D6433" i="8"/>
  <c r="D6432" i="8"/>
  <c r="D6431" i="8"/>
  <c r="D6430" i="8"/>
  <c r="D6429" i="8"/>
  <c r="D6428" i="8"/>
  <c r="D6427" i="8"/>
  <c r="D6426" i="8"/>
  <c r="D6425" i="8"/>
  <c r="D6424" i="8"/>
  <c r="D6423" i="8"/>
  <c r="D6422" i="8"/>
  <c r="D6421" i="8"/>
  <c r="D6420" i="8"/>
  <c r="D6419" i="8"/>
  <c r="D6418" i="8"/>
  <c r="D6417" i="8"/>
  <c r="D6416" i="8"/>
  <c r="D6415" i="8"/>
  <c r="D6414" i="8"/>
  <c r="D6413" i="8"/>
  <c r="D6412" i="8"/>
  <c r="D6411" i="8"/>
  <c r="D6410" i="8"/>
  <c r="D6409" i="8"/>
  <c r="D6408" i="8"/>
  <c r="D6407" i="8"/>
  <c r="D6406" i="8"/>
  <c r="D6405" i="8"/>
  <c r="D6404" i="8"/>
  <c r="D6403" i="8"/>
  <c r="D6402" i="8"/>
  <c r="D6401" i="8"/>
  <c r="D6400" i="8"/>
  <c r="D6399" i="8"/>
  <c r="D6398" i="8"/>
  <c r="D6397" i="8"/>
  <c r="D6396" i="8"/>
  <c r="D6395" i="8"/>
  <c r="D6394" i="8"/>
  <c r="D6393" i="8"/>
  <c r="D6392" i="8"/>
  <c r="D6391" i="8"/>
  <c r="D6390" i="8"/>
  <c r="D6389" i="8"/>
  <c r="D6388" i="8"/>
  <c r="D6387" i="8"/>
  <c r="D6386" i="8"/>
  <c r="D6385" i="8"/>
  <c r="D6384" i="8"/>
  <c r="D6383" i="8"/>
  <c r="D6382" i="8"/>
  <c r="D6381" i="8"/>
  <c r="D6380" i="8"/>
  <c r="D6379" i="8"/>
  <c r="D6378" i="8"/>
  <c r="D6377" i="8"/>
  <c r="D6376" i="8"/>
  <c r="D6375" i="8"/>
  <c r="D6374" i="8"/>
  <c r="D6373" i="8"/>
  <c r="D6372" i="8"/>
  <c r="D6371" i="8"/>
  <c r="D6370" i="8"/>
  <c r="D6369" i="8"/>
  <c r="D6368" i="8"/>
  <c r="D6367" i="8"/>
  <c r="D6366" i="8"/>
  <c r="D6365" i="8"/>
  <c r="D6364" i="8"/>
  <c r="D6363" i="8"/>
  <c r="D6362" i="8"/>
  <c r="D6361" i="8"/>
  <c r="D6360" i="8"/>
  <c r="D6359" i="8"/>
  <c r="D6358" i="8"/>
  <c r="D6357" i="8"/>
  <c r="D6356" i="8"/>
  <c r="D6355" i="8"/>
  <c r="D6354" i="8"/>
  <c r="D6353" i="8"/>
  <c r="D6352" i="8"/>
  <c r="D6351" i="8"/>
  <c r="D6350" i="8"/>
  <c r="D6349" i="8"/>
  <c r="D6348" i="8"/>
  <c r="D6347" i="8"/>
  <c r="D6346" i="8"/>
  <c r="D6345" i="8"/>
  <c r="D6344" i="8"/>
  <c r="D6343" i="8"/>
  <c r="D6342" i="8"/>
  <c r="D6341" i="8"/>
  <c r="D6340" i="8"/>
  <c r="D6339" i="8"/>
  <c r="D6338" i="8"/>
  <c r="D6337" i="8"/>
  <c r="D6336" i="8"/>
  <c r="D6335" i="8"/>
  <c r="D6334" i="8"/>
  <c r="D6333" i="8"/>
  <c r="D6332" i="8"/>
  <c r="D6331" i="8"/>
  <c r="D6330" i="8"/>
  <c r="D6329" i="8"/>
  <c r="D6328" i="8"/>
  <c r="D6327" i="8"/>
  <c r="D6326" i="8"/>
  <c r="D6325" i="8"/>
  <c r="D6324" i="8"/>
  <c r="D6323" i="8"/>
  <c r="D6322" i="8"/>
  <c r="D6321" i="8"/>
  <c r="D6320" i="8"/>
  <c r="D6319" i="8"/>
  <c r="D6318" i="8"/>
  <c r="D6317" i="8"/>
  <c r="D6316" i="8"/>
  <c r="D6315" i="8"/>
  <c r="D6314" i="8"/>
  <c r="D6313" i="8"/>
  <c r="D6312" i="8"/>
  <c r="D6311" i="8"/>
  <c r="D6310" i="8"/>
  <c r="D6309" i="8"/>
  <c r="D6308" i="8"/>
  <c r="D6307" i="8"/>
  <c r="D6306" i="8"/>
  <c r="D6305" i="8"/>
  <c r="D6304" i="8"/>
  <c r="D6303" i="8"/>
  <c r="D6302" i="8"/>
  <c r="D6301" i="8"/>
  <c r="D6300" i="8"/>
  <c r="D6299" i="8"/>
  <c r="D6298" i="8"/>
  <c r="D6297" i="8"/>
  <c r="D6296" i="8"/>
  <c r="D6295" i="8"/>
  <c r="D6294" i="8"/>
  <c r="D6293" i="8"/>
  <c r="D6292" i="8"/>
  <c r="D6291" i="8"/>
  <c r="D6290" i="8"/>
  <c r="D6289" i="8"/>
  <c r="D6288" i="8"/>
  <c r="D6287" i="8"/>
  <c r="D6286" i="8"/>
  <c r="D6285" i="8"/>
  <c r="D6284" i="8"/>
  <c r="D6283" i="8"/>
  <c r="D6282" i="8"/>
  <c r="D6281" i="8"/>
  <c r="D6280" i="8"/>
  <c r="D6279" i="8"/>
  <c r="D6278" i="8"/>
  <c r="D6277" i="8"/>
  <c r="D6276" i="8"/>
  <c r="D6275" i="8"/>
  <c r="D6274" i="8"/>
  <c r="D6273" i="8"/>
  <c r="D6272" i="8"/>
  <c r="D6271" i="8"/>
  <c r="D6270" i="8"/>
  <c r="D6269" i="8"/>
  <c r="D6268" i="8"/>
  <c r="D6267" i="8"/>
  <c r="D6266" i="8"/>
  <c r="D6265" i="8"/>
  <c r="D6264" i="8"/>
  <c r="D6263" i="8"/>
  <c r="D6262" i="8"/>
  <c r="D6261" i="8"/>
  <c r="D6260" i="8"/>
  <c r="D6259" i="8"/>
  <c r="D6258" i="8"/>
  <c r="D6257" i="8"/>
  <c r="D6256" i="8"/>
  <c r="D6255" i="8"/>
  <c r="D6254" i="8"/>
  <c r="D6253" i="8"/>
  <c r="D6252" i="8"/>
  <c r="D6251" i="8"/>
  <c r="D6250" i="8"/>
  <c r="D6249" i="8"/>
  <c r="D6248" i="8"/>
  <c r="D6247" i="8"/>
  <c r="D6246" i="8"/>
  <c r="D6245" i="8"/>
  <c r="D6244" i="8"/>
  <c r="D6243" i="8"/>
  <c r="D6242" i="8"/>
  <c r="D6241" i="8"/>
  <c r="D6240" i="8"/>
  <c r="D6239" i="8"/>
  <c r="D6238" i="8"/>
  <c r="D6237" i="8"/>
  <c r="D6236" i="8"/>
  <c r="D6235" i="8"/>
  <c r="D6234" i="8"/>
  <c r="D6233" i="8"/>
  <c r="D6232" i="8"/>
  <c r="D6231" i="8"/>
  <c r="D6230" i="8"/>
  <c r="D6229" i="8"/>
  <c r="D6228" i="8"/>
  <c r="D6227" i="8"/>
  <c r="D6226" i="8"/>
  <c r="D6225" i="8"/>
  <c r="D6224" i="8"/>
  <c r="D6223" i="8"/>
  <c r="D6222" i="8"/>
  <c r="D6221" i="8"/>
  <c r="D6220" i="8"/>
  <c r="D6219" i="8"/>
  <c r="D6218" i="8"/>
  <c r="D6217" i="8"/>
  <c r="D6216" i="8"/>
  <c r="D6215" i="8"/>
  <c r="D6214" i="8"/>
  <c r="D6213" i="8"/>
  <c r="D6212" i="8"/>
  <c r="D6211" i="8"/>
  <c r="D6210" i="8"/>
  <c r="D6209" i="8"/>
  <c r="D6208" i="8"/>
  <c r="D6207" i="8"/>
  <c r="D6206" i="8"/>
  <c r="D6205" i="8"/>
  <c r="D6204" i="8"/>
  <c r="D6203" i="8"/>
  <c r="D6202" i="8"/>
  <c r="D6201" i="8"/>
  <c r="D6200" i="8"/>
  <c r="D6199" i="8"/>
  <c r="D6198" i="8"/>
  <c r="D6197" i="8"/>
  <c r="D6196" i="8"/>
  <c r="D6195" i="8"/>
  <c r="D6194" i="8"/>
  <c r="D6193" i="8"/>
  <c r="D6192" i="8"/>
  <c r="D6191" i="8"/>
  <c r="D6190" i="8"/>
  <c r="D6189" i="8"/>
  <c r="D6188" i="8"/>
  <c r="D6187" i="8"/>
  <c r="D6186" i="8"/>
  <c r="D6185" i="8"/>
  <c r="D6184" i="8"/>
  <c r="D6183" i="8"/>
  <c r="D6182" i="8"/>
  <c r="D6181" i="8"/>
  <c r="D6180" i="8"/>
  <c r="D6179" i="8"/>
  <c r="D6178" i="8"/>
  <c r="D6177" i="8"/>
  <c r="D6176" i="8"/>
  <c r="D6175" i="8"/>
  <c r="D6174" i="8"/>
  <c r="D6173" i="8"/>
  <c r="D6172" i="8"/>
  <c r="D6171" i="8"/>
  <c r="D6170" i="8"/>
  <c r="D6169" i="8"/>
  <c r="D6168" i="8"/>
  <c r="D6167" i="8"/>
  <c r="D6166" i="8"/>
  <c r="D6165" i="8"/>
  <c r="D6164" i="8"/>
  <c r="D6163" i="8"/>
  <c r="D6162" i="8"/>
  <c r="D6161" i="8"/>
  <c r="D6160" i="8"/>
  <c r="D6159" i="8"/>
  <c r="D6158" i="8"/>
  <c r="D6157" i="8"/>
  <c r="D6156" i="8"/>
  <c r="D6155" i="8"/>
  <c r="D6154" i="8"/>
  <c r="D6153" i="8"/>
  <c r="D6152" i="8"/>
  <c r="D6151" i="8"/>
  <c r="D6150" i="8"/>
  <c r="D6149" i="8"/>
  <c r="D6148" i="8"/>
  <c r="D6147" i="8"/>
  <c r="D6146" i="8"/>
  <c r="D6145" i="8"/>
  <c r="D6144" i="8"/>
  <c r="D6143" i="8"/>
  <c r="D6142" i="8"/>
  <c r="D6141" i="8"/>
  <c r="D6140" i="8"/>
  <c r="D6139" i="8"/>
  <c r="D6138" i="8"/>
  <c r="D6137" i="8"/>
  <c r="D6136" i="8"/>
  <c r="D6135" i="8"/>
  <c r="D6134" i="8"/>
  <c r="D6133" i="8"/>
  <c r="D6132" i="8"/>
  <c r="D6131" i="8"/>
  <c r="D6130" i="8"/>
  <c r="D6129" i="8"/>
  <c r="D6128" i="8"/>
  <c r="D6127" i="8"/>
  <c r="D6126" i="8"/>
  <c r="D6125" i="8"/>
  <c r="D6124" i="8"/>
  <c r="D6123" i="8"/>
  <c r="D6122" i="8"/>
  <c r="D6121" i="8"/>
  <c r="D6120" i="8"/>
  <c r="D6119" i="8"/>
  <c r="D6118" i="8"/>
  <c r="D6117" i="8"/>
  <c r="D6116" i="8"/>
  <c r="D6115" i="8"/>
  <c r="D6114" i="8"/>
  <c r="D6113" i="8"/>
  <c r="D6112" i="8"/>
  <c r="D6111" i="8"/>
  <c r="D6110" i="8"/>
  <c r="D6109" i="8"/>
  <c r="D6108" i="8"/>
  <c r="D6107" i="8"/>
  <c r="D6106" i="8"/>
  <c r="D6105" i="8"/>
  <c r="D6104" i="8"/>
  <c r="D6103" i="8"/>
  <c r="D6102" i="8"/>
  <c r="D6101" i="8"/>
  <c r="D6100" i="8"/>
  <c r="D6099" i="8"/>
  <c r="D6098" i="8"/>
  <c r="D6097" i="8"/>
  <c r="D6096" i="8"/>
  <c r="D6095" i="8"/>
  <c r="D6094" i="8"/>
  <c r="D6093" i="8"/>
  <c r="D6092" i="8"/>
  <c r="D6091" i="8"/>
  <c r="D6090" i="8"/>
  <c r="D6089" i="8"/>
  <c r="D6088" i="8"/>
  <c r="D6087" i="8"/>
  <c r="D6086" i="8"/>
  <c r="D6085" i="8"/>
  <c r="D6084" i="8"/>
  <c r="D6083" i="8"/>
  <c r="D6082" i="8"/>
  <c r="D6081" i="8"/>
  <c r="D6080" i="8"/>
  <c r="D6079" i="8"/>
  <c r="D6078" i="8"/>
  <c r="D6077" i="8"/>
  <c r="D6076" i="8"/>
  <c r="D6075" i="8"/>
  <c r="D6074" i="8"/>
  <c r="D6073" i="8"/>
  <c r="D6072" i="8"/>
  <c r="D6071" i="8"/>
  <c r="D6070" i="8"/>
  <c r="D6069" i="8"/>
  <c r="D6068" i="8"/>
  <c r="D6067" i="8"/>
  <c r="D6066" i="8"/>
  <c r="D6065" i="8"/>
  <c r="D6064" i="8"/>
  <c r="D6063" i="8"/>
  <c r="D6062" i="8"/>
  <c r="D6061" i="8"/>
  <c r="D6060" i="8"/>
  <c r="D6059" i="8"/>
  <c r="D6058" i="8"/>
  <c r="D6057" i="8"/>
  <c r="D6056" i="8"/>
  <c r="D6055" i="8"/>
  <c r="D6054" i="8"/>
  <c r="D6053" i="8"/>
  <c r="D6052" i="8"/>
  <c r="D6051" i="8"/>
  <c r="D6050" i="8"/>
  <c r="D6049" i="8"/>
  <c r="D6048" i="8"/>
  <c r="D6047" i="8"/>
  <c r="D6046" i="8"/>
  <c r="D6045" i="8"/>
  <c r="D6044" i="8"/>
  <c r="D6043" i="8"/>
  <c r="D6042" i="8"/>
  <c r="D6041" i="8"/>
  <c r="D6040" i="8"/>
  <c r="D6039" i="8"/>
  <c r="D6038" i="8"/>
  <c r="D6037" i="8"/>
  <c r="D6036" i="8"/>
  <c r="D6035" i="8"/>
  <c r="D6034" i="8"/>
  <c r="D6033" i="8"/>
  <c r="D6032" i="8"/>
  <c r="D6031" i="8"/>
  <c r="D6030" i="8"/>
  <c r="D6029" i="8"/>
  <c r="D6028" i="8"/>
  <c r="D6027" i="8"/>
  <c r="D6026" i="8"/>
  <c r="D6025" i="8"/>
  <c r="D6024" i="8"/>
  <c r="D6023" i="8"/>
  <c r="D6022" i="8"/>
  <c r="D6021" i="8"/>
  <c r="D6020" i="8"/>
  <c r="D6019" i="8"/>
  <c r="D6018" i="8"/>
  <c r="D6017" i="8"/>
  <c r="D6016" i="8"/>
  <c r="D6015" i="8"/>
  <c r="D6014" i="8"/>
  <c r="D6013" i="8"/>
  <c r="D6012" i="8"/>
  <c r="D6011" i="8"/>
  <c r="D6010" i="8"/>
  <c r="D6009" i="8"/>
  <c r="D6008" i="8"/>
  <c r="D6007" i="8"/>
  <c r="D6006" i="8"/>
  <c r="D6005" i="8"/>
  <c r="D6004" i="8"/>
  <c r="D6003" i="8"/>
  <c r="D6002" i="8"/>
  <c r="D6001" i="8"/>
  <c r="D6000" i="8"/>
  <c r="D5999" i="8"/>
  <c r="D5998" i="8"/>
  <c r="D5997" i="8"/>
  <c r="D5996" i="8"/>
  <c r="D5995" i="8"/>
  <c r="D5994" i="8"/>
  <c r="D5993" i="8"/>
  <c r="D5992" i="8"/>
  <c r="D5991" i="8"/>
  <c r="D5990" i="8"/>
  <c r="D5989" i="8"/>
  <c r="D5988" i="8"/>
  <c r="D5987" i="8"/>
  <c r="D5986" i="8"/>
  <c r="D5985" i="8"/>
  <c r="D5984" i="8"/>
  <c r="D5983" i="8"/>
  <c r="D5982" i="8"/>
  <c r="D5981" i="8"/>
  <c r="D5980" i="8"/>
  <c r="D5979" i="8"/>
  <c r="D5978" i="8"/>
  <c r="D5977" i="8"/>
  <c r="D5976" i="8"/>
  <c r="D5975" i="8"/>
  <c r="D5974" i="8"/>
  <c r="D5973" i="8"/>
  <c r="D5972" i="8"/>
  <c r="D5971" i="8"/>
  <c r="D5970" i="8"/>
  <c r="D5969" i="8"/>
  <c r="D5968" i="8"/>
  <c r="D5967" i="8"/>
  <c r="D5966" i="8"/>
  <c r="D5965" i="8"/>
  <c r="D5964" i="8"/>
  <c r="D5963" i="8"/>
  <c r="D5962" i="8"/>
  <c r="D5961" i="8"/>
  <c r="D5960" i="8"/>
  <c r="D5959" i="8"/>
  <c r="D5958" i="8"/>
  <c r="D5957" i="8"/>
  <c r="D5956" i="8"/>
  <c r="D5955" i="8"/>
  <c r="D5954" i="8"/>
  <c r="D5953" i="8"/>
  <c r="D5952" i="8"/>
  <c r="D5951" i="8"/>
  <c r="D5950" i="8"/>
  <c r="D5949" i="8"/>
  <c r="D5948" i="8"/>
  <c r="D5947" i="8"/>
  <c r="D5946" i="8"/>
  <c r="D5945" i="8"/>
  <c r="D5944" i="8"/>
  <c r="D5943" i="8"/>
  <c r="D5942" i="8"/>
  <c r="D5941" i="8"/>
  <c r="D5940" i="8"/>
  <c r="D5939" i="8"/>
  <c r="D5938" i="8"/>
  <c r="D5937" i="8"/>
  <c r="D5936" i="8"/>
  <c r="D5935" i="8"/>
  <c r="D5934" i="8"/>
  <c r="D5933" i="8"/>
  <c r="D5932" i="8"/>
  <c r="D5931" i="8"/>
  <c r="D5930" i="8"/>
  <c r="D5929" i="8"/>
  <c r="D5928" i="8"/>
  <c r="D5927" i="8"/>
  <c r="D5926" i="8"/>
  <c r="D5925" i="8"/>
  <c r="D5924" i="8"/>
  <c r="D5923" i="8"/>
  <c r="D5922" i="8"/>
  <c r="D5921" i="8"/>
  <c r="D5920" i="8"/>
  <c r="D5919" i="8"/>
  <c r="D5918" i="8"/>
  <c r="D5917" i="8"/>
  <c r="D5916" i="8"/>
  <c r="D5915" i="8"/>
  <c r="D5914" i="8"/>
  <c r="D5913" i="8"/>
  <c r="D5912" i="8"/>
  <c r="D5911" i="8"/>
  <c r="D5910" i="8"/>
  <c r="D5909" i="8"/>
  <c r="D5908" i="8"/>
  <c r="D5907" i="8"/>
  <c r="D5906" i="8"/>
  <c r="D5905" i="8"/>
  <c r="D5904" i="8"/>
  <c r="D5903" i="8"/>
  <c r="D5902" i="8"/>
  <c r="D5901" i="8"/>
  <c r="D5900" i="8"/>
  <c r="D5899" i="8"/>
  <c r="D5898" i="8"/>
  <c r="D5897" i="8"/>
  <c r="D5896" i="8"/>
  <c r="D5895" i="8"/>
  <c r="D5894" i="8"/>
  <c r="D5893" i="8"/>
  <c r="D5892" i="8"/>
  <c r="D5891" i="8"/>
  <c r="D5890" i="8"/>
  <c r="D5889" i="8"/>
  <c r="D5888" i="8"/>
  <c r="D5887" i="8"/>
  <c r="D5886" i="8"/>
  <c r="D5885" i="8"/>
  <c r="D5884" i="8"/>
  <c r="D5883" i="8"/>
  <c r="D5882" i="8"/>
  <c r="D5881" i="8"/>
  <c r="D5880" i="8"/>
  <c r="D5879" i="8"/>
  <c r="D5878" i="8"/>
  <c r="D5877" i="8"/>
  <c r="D5876" i="8"/>
  <c r="D5875" i="8"/>
  <c r="D5874" i="8"/>
  <c r="D5873" i="8"/>
  <c r="D5872" i="8"/>
  <c r="D5871" i="8"/>
  <c r="D5870" i="8"/>
  <c r="D5869" i="8"/>
  <c r="D5868" i="8"/>
  <c r="D5867" i="8"/>
  <c r="D5866" i="8"/>
  <c r="D5865" i="8"/>
  <c r="D5864" i="8"/>
  <c r="D5863" i="8"/>
  <c r="D5862" i="8"/>
  <c r="D5861" i="8"/>
  <c r="D5860" i="8"/>
  <c r="D5859" i="8"/>
  <c r="D5858" i="8"/>
  <c r="D5857" i="8"/>
  <c r="D5856" i="8"/>
  <c r="D5855" i="8"/>
  <c r="D5854" i="8"/>
  <c r="D5853" i="8"/>
  <c r="D5852" i="8"/>
  <c r="D5851" i="8"/>
  <c r="D5850" i="8"/>
  <c r="D5849" i="8"/>
  <c r="D5848" i="8"/>
  <c r="D5847" i="8"/>
  <c r="D5846" i="8"/>
  <c r="D5845" i="8"/>
  <c r="D5844" i="8"/>
  <c r="D5843" i="8"/>
  <c r="D5842" i="8"/>
  <c r="D5841" i="8"/>
  <c r="D5840" i="8"/>
  <c r="D5839" i="8"/>
  <c r="D5838" i="8"/>
  <c r="D5837" i="8"/>
  <c r="D5836" i="8"/>
  <c r="D5835" i="8"/>
  <c r="D5834" i="8"/>
  <c r="D5833" i="8"/>
  <c r="D5832" i="8"/>
  <c r="D5831" i="8"/>
  <c r="D5830" i="8"/>
  <c r="D5829" i="8"/>
  <c r="D5828" i="8"/>
  <c r="D5827" i="8"/>
  <c r="D5826" i="8"/>
  <c r="D5825" i="8"/>
  <c r="D5824" i="8"/>
  <c r="D5823" i="8"/>
  <c r="D5822" i="8"/>
  <c r="D5821" i="8"/>
  <c r="D5820" i="8"/>
  <c r="D5819" i="8"/>
  <c r="D5818" i="8"/>
  <c r="D5817" i="8"/>
  <c r="D5816" i="8"/>
  <c r="D5815" i="8"/>
  <c r="D5814" i="8"/>
  <c r="D5813" i="8"/>
  <c r="D5812" i="8"/>
  <c r="D5811" i="8"/>
  <c r="D5810" i="8"/>
  <c r="D5809" i="8"/>
  <c r="D5808" i="8"/>
  <c r="D5807" i="8"/>
  <c r="D5806" i="8"/>
  <c r="D5805" i="8"/>
  <c r="D5804" i="8"/>
  <c r="D5803" i="8"/>
  <c r="D5802" i="8"/>
  <c r="D5801" i="8"/>
  <c r="D5800" i="8"/>
  <c r="D5799" i="8"/>
  <c r="D5798" i="8"/>
  <c r="D5797" i="8"/>
  <c r="D5796" i="8"/>
  <c r="D5795" i="8"/>
  <c r="D5794" i="8"/>
  <c r="D5793" i="8"/>
  <c r="D5792" i="8"/>
  <c r="D5791" i="8"/>
  <c r="D5790" i="8"/>
  <c r="D5789" i="8"/>
  <c r="D5788" i="8"/>
  <c r="D5787" i="8"/>
  <c r="D5786" i="8"/>
  <c r="D5785" i="8"/>
  <c r="D5784" i="8"/>
  <c r="D5783" i="8"/>
  <c r="D5782" i="8"/>
  <c r="D5781" i="8"/>
  <c r="D5780" i="8"/>
  <c r="D5779" i="8"/>
  <c r="D5778" i="8"/>
  <c r="D5777" i="8"/>
  <c r="D5776" i="8"/>
  <c r="D5775" i="8"/>
  <c r="D5774" i="8"/>
  <c r="D5773" i="8"/>
  <c r="D5772" i="8"/>
  <c r="D5771" i="8"/>
  <c r="D5770" i="8"/>
  <c r="D5769" i="8"/>
  <c r="D5768" i="8"/>
  <c r="D5767" i="8"/>
  <c r="D5766" i="8"/>
  <c r="D5765" i="8"/>
  <c r="D5764" i="8"/>
  <c r="D5763" i="8"/>
  <c r="D5762" i="8"/>
  <c r="D5761" i="8"/>
  <c r="D5760" i="8"/>
  <c r="D5759" i="8"/>
  <c r="D5758" i="8"/>
  <c r="D5757" i="8"/>
  <c r="D5756" i="8"/>
  <c r="D5755" i="8"/>
  <c r="D5754" i="8"/>
  <c r="D5753" i="8"/>
  <c r="D5752" i="8"/>
  <c r="D5751" i="8"/>
  <c r="D5750" i="8"/>
  <c r="D5749" i="8"/>
  <c r="D5748" i="8"/>
  <c r="D5747" i="8"/>
  <c r="D5746" i="8"/>
  <c r="D5745" i="8"/>
  <c r="D5744" i="8"/>
  <c r="D5743" i="8"/>
  <c r="D5742" i="8"/>
  <c r="D5741" i="8"/>
  <c r="D5740" i="8"/>
  <c r="D5739" i="8"/>
  <c r="D5738" i="8"/>
  <c r="D5737" i="8"/>
  <c r="D5736" i="8"/>
  <c r="D5735" i="8"/>
  <c r="D5734" i="8"/>
  <c r="D5733" i="8"/>
  <c r="D5732" i="8"/>
  <c r="D5731" i="8"/>
  <c r="D5730" i="8"/>
  <c r="D5729" i="8"/>
  <c r="D5728" i="8"/>
  <c r="D5727" i="8"/>
  <c r="D5726" i="8"/>
  <c r="D5725" i="8"/>
  <c r="D5724" i="8"/>
  <c r="D5723" i="8"/>
  <c r="D5722" i="8"/>
  <c r="D5721" i="8"/>
  <c r="D5720" i="8"/>
  <c r="D5719" i="8"/>
  <c r="D5718" i="8"/>
  <c r="D5717" i="8"/>
  <c r="D5716" i="8"/>
  <c r="D5715" i="8"/>
  <c r="D5714" i="8"/>
  <c r="D5713" i="8"/>
  <c r="D5712" i="8"/>
  <c r="D5711" i="8"/>
  <c r="D5710" i="8"/>
  <c r="D5709" i="8"/>
  <c r="D5708" i="8"/>
  <c r="D5707" i="8"/>
  <c r="D5706" i="8"/>
  <c r="D5705" i="8"/>
  <c r="D5704" i="8"/>
  <c r="D5703" i="8"/>
  <c r="D5702" i="8"/>
  <c r="D5701" i="8"/>
  <c r="D5700" i="8"/>
  <c r="D5699" i="8"/>
  <c r="D5698" i="8"/>
  <c r="D5697" i="8"/>
  <c r="D5696" i="8"/>
  <c r="D5695" i="8"/>
  <c r="D5694" i="8"/>
  <c r="D5693" i="8"/>
  <c r="D5692" i="8"/>
  <c r="D5691" i="8"/>
  <c r="D5690" i="8"/>
  <c r="D5689" i="8"/>
  <c r="D5688" i="8"/>
  <c r="D5687" i="8"/>
  <c r="D5686" i="8"/>
  <c r="D5685" i="8"/>
  <c r="D5684" i="8"/>
  <c r="D5683" i="8"/>
  <c r="D5682" i="8"/>
  <c r="D5681" i="8"/>
  <c r="D5680" i="8"/>
  <c r="D5679" i="8"/>
  <c r="D5678" i="8"/>
  <c r="D5677" i="8"/>
  <c r="D5676" i="8"/>
  <c r="D5675" i="8"/>
  <c r="D5674" i="8"/>
  <c r="D5673" i="8"/>
  <c r="D5672" i="8"/>
  <c r="D5671" i="8"/>
  <c r="D5670" i="8"/>
  <c r="D5669" i="8"/>
  <c r="D5668" i="8"/>
  <c r="D5667" i="8"/>
  <c r="D5666" i="8"/>
  <c r="D5665" i="8"/>
  <c r="D5664" i="8"/>
  <c r="D5663" i="8"/>
  <c r="D5662" i="8"/>
  <c r="D5661" i="8"/>
  <c r="D5660" i="8"/>
  <c r="D5659" i="8"/>
  <c r="D5658" i="8"/>
  <c r="D5657" i="8"/>
  <c r="D5656" i="8"/>
  <c r="D5655" i="8"/>
  <c r="D5654" i="8"/>
  <c r="D5653" i="8"/>
  <c r="D5652" i="8"/>
  <c r="D5651" i="8"/>
  <c r="D5650" i="8"/>
  <c r="D5649" i="8"/>
  <c r="D5648" i="8"/>
  <c r="D5647" i="8"/>
  <c r="D5646" i="8"/>
  <c r="D5645" i="8"/>
  <c r="D5644" i="8"/>
  <c r="D5643" i="8"/>
  <c r="D5642" i="8"/>
  <c r="D5641" i="8"/>
  <c r="D5640" i="8"/>
  <c r="D5639" i="8"/>
  <c r="D5638" i="8"/>
  <c r="D5637" i="8"/>
  <c r="D5636" i="8"/>
  <c r="D5635" i="8"/>
  <c r="D5634" i="8"/>
  <c r="D5633" i="8"/>
  <c r="D5632" i="8"/>
  <c r="D5631" i="8"/>
  <c r="D5630" i="8"/>
  <c r="D5629" i="8"/>
  <c r="D5628" i="8"/>
  <c r="D5627" i="8"/>
  <c r="D5626" i="8"/>
  <c r="D5625" i="8"/>
  <c r="D5624" i="8"/>
  <c r="D5623" i="8"/>
  <c r="D5622" i="8"/>
  <c r="D5621" i="8"/>
  <c r="D5620" i="8"/>
  <c r="D5619" i="8"/>
  <c r="D5618" i="8"/>
  <c r="D5617" i="8"/>
  <c r="D5616" i="8"/>
  <c r="D5615" i="8"/>
  <c r="D5614" i="8"/>
  <c r="D5613" i="8"/>
  <c r="D5612" i="8"/>
  <c r="D5611" i="8"/>
  <c r="D5610" i="8"/>
  <c r="D5609" i="8"/>
  <c r="D5608" i="8"/>
  <c r="D5607" i="8"/>
  <c r="D5606" i="8"/>
  <c r="D5605" i="8"/>
  <c r="D5604" i="8"/>
  <c r="D5603" i="8"/>
  <c r="D5602" i="8"/>
  <c r="D5601" i="8"/>
  <c r="D5600" i="8"/>
  <c r="D5599" i="8"/>
  <c r="D5598" i="8"/>
  <c r="D5597" i="8"/>
  <c r="D5596" i="8"/>
  <c r="D5595" i="8"/>
  <c r="D5594" i="8"/>
  <c r="D5593" i="8"/>
  <c r="D5592" i="8"/>
  <c r="D5591" i="8"/>
  <c r="D5590" i="8"/>
  <c r="D5589" i="8"/>
  <c r="D5588" i="8"/>
  <c r="D5587" i="8"/>
  <c r="D5586" i="8"/>
  <c r="D5585" i="8"/>
  <c r="D5584" i="8"/>
  <c r="D5583" i="8"/>
  <c r="D5582" i="8"/>
  <c r="D5581" i="8"/>
  <c r="D5580" i="8"/>
  <c r="D5579" i="8"/>
  <c r="D5578" i="8"/>
  <c r="D5577" i="8"/>
  <c r="D5576" i="8"/>
  <c r="D5575" i="8"/>
  <c r="D5574" i="8"/>
  <c r="D5573" i="8"/>
  <c r="D5572" i="8"/>
  <c r="D5571" i="8"/>
  <c r="D5570" i="8"/>
  <c r="D5569" i="8"/>
  <c r="D5568" i="8"/>
  <c r="D5567" i="8"/>
  <c r="D5566" i="8"/>
  <c r="D5565" i="8"/>
  <c r="D5564" i="8"/>
  <c r="D5563" i="8"/>
  <c r="D5562" i="8"/>
  <c r="D5561" i="8"/>
  <c r="D5560" i="8"/>
  <c r="D5559" i="8"/>
  <c r="D5558" i="8"/>
  <c r="D5557" i="8"/>
  <c r="D5556" i="8"/>
  <c r="D5555" i="8"/>
  <c r="D5554" i="8"/>
  <c r="D5553" i="8"/>
  <c r="D5552" i="8"/>
  <c r="D5551" i="8"/>
  <c r="D5550" i="8"/>
  <c r="D5549" i="8"/>
  <c r="D5548" i="8"/>
  <c r="D5547" i="8"/>
  <c r="D5546" i="8"/>
  <c r="D5545" i="8"/>
  <c r="D5544" i="8"/>
  <c r="D5543" i="8"/>
  <c r="D5542" i="8"/>
  <c r="D5541" i="8"/>
  <c r="D5540" i="8"/>
  <c r="D5539" i="8"/>
  <c r="D5538" i="8"/>
  <c r="D5537" i="8"/>
  <c r="D5536" i="8"/>
  <c r="D5535" i="8"/>
  <c r="D5534" i="8"/>
  <c r="D5533" i="8"/>
  <c r="D5532" i="8"/>
  <c r="D5531" i="8"/>
  <c r="D5530" i="8"/>
  <c r="D5529" i="8"/>
  <c r="D5528" i="8"/>
  <c r="D5527" i="8"/>
  <c r="D5526" i="8"/>
  <c r="D5525" i="8"/>
  <c r="D5524" i="8"/>
  <c r="D5523" i="8"/>
  <c r="D5522" i="8"/>
  <c r="D5521" i="8"/>
  <c r="D5520" i="8"/>
  <c r="D5519" i="8"/>
  <c r="D5518" i="8"/>
  <c r="D5517" i="8"/>
  <c r="D5516" i="8"/>
  <c r="D5515" i="8"/>
  <c r="D5514" i="8"/>
  <c r="D5513" i="8"/>
  <c r="D5512" i="8"/>
  <c r="D5511" i="8"/>
  <c r="D5510" i="8"/>
  <c r="D5509" i="8"/>
  <c r="D5508" i="8"/>
  <c r="D5507" i="8"/>
  <c r="D5506" i="8"/>
  <c r="D5505" i="8"/>
  <c r="D5504" i="8"/>
  <c r="D5503" i="8"/>
  <c r="D5502" i="8"/>
  <c r="D5501" i="8"/>
  <c r="D5500" i="8"/>
  <c r="D5499" i="8"/>
  <c r="D5498" i="8"/>
  <c r="D5497" i="8"/>
  <c r="D5496" i="8"/>
  <c r="D5495" i="8"/>
  <c r="D5494" i="8"/>
  <c r="D5493" i="8"/>
  <c r="D5492" i="8"/>
  <c r="D5491" i="8"/>
  <c r="D5490" i="8"/>
  <c r="D5489" i="8"/>
  <c r="D5488" i="8"/>
  <c r="D5487" i="8"/>
  <c r="D5486" i="8"/>
  <c r="D5485" i="8"/>
  <c r="D5484" i="8"/>
  <c r="D5483" i="8"/>
  <c r="D5482" i="8"/>
  <c r="D5481" i="8"/>
  <c r="D5480" i="8"/>
  <c r="D5479" i="8"/>
  <c r="D5478" i="8"/>
  <c r="D5477" i="8"/>
  <c r="D5476" i="8"/>
  <c r="D5475" i="8"/>
  <c r="D5474" i="8"/>
  <c r="D5473" i="8"/>
  <c r="D5472" i="8"/>
  <c r="D5471" i="8"/>
  <c r="D5470" i="8"/>
  <c r="D5469" i="8"/>
  <c r="D5468" i="8"/>
  <c r="D5467" i="8"/>
  <c r="D5466" i="8"/>
  <c r="D5465" i="8"/>
  <c r="D5464" i="8"/>
  <c r="D5463" i="8"/>
  <c r="D5462" i="8"/>
  <c r="D5461" i="8"/>
  <c r="D5460" i="8"/>
  <c r="D5459" i="8"/>
  <c r="D5458" i="8"/>
  <c r="D5457" i="8"/>
  <c r="D5456" i="8"/>
  <c r="D5455" i="8"/>
  <c r="D5454" i="8"/>
  <c r="D5453" i="8"/>
  <c r="D5452" i="8"/>
  <c r="D5451" i="8"/>
  <c r="D5450" i="8"/>
  <c r="D5449" i="8"/>
  <c r="D5448" i="8"/>
  <c r="D5447" i="8"/>
  <c r="D5446" i="8"/>
  <c r="D5445" i="8"/>
  <c r="D5444" i="8"/>
  <c r="D5443" i="8"/>
  <c r="D5442" i="8"/>
  <c r="D5441" i="8"/>
  <c r="D5440" i="8"/>
  <c r="D5439" i="8"/>
  <c r="D5438" i="8"/>
  <c r="D5437" i="8"/>
  <c r="D5436" i="8"/>
  <c r="D5435" i="8"/>
  <c r="D5434" i="8"/>
  <c r="D5433" i="8"/>
  <c r="D5432" i="8"/>
  <c r="D5431" i="8"/>
  <c r="D5430" i="8"/>
  <c r="D5429" i="8"/>
  <c r="D5428" i="8"/>
  <c r="D5427" i="8"/>
  <c r="D5426" i="8"/>
  <c r="D5425" i="8"/>
  <c r="D5424" i="8"/>
  <c r="D5423" i="8"/>
  <c r="D5422" i="8"/>
  <c r="D5421" i="8"/>
  <c r="D5420" i="8"/>
  <c r="D5419" i="8"/>
  <c r="D5418" i="8"/>
  <c r="D5417" i="8"/>
  <c r="D5416" i="8"/>
  <c r="D5415" i="8"/>
  <c r="D5414" i="8"/>
  <c r="D5413" i="8"/>
  <c r="D5412" i="8"/>
  <c r="D5411" i="8"/>
  <c r="D5410" i="8"/>
  <c r="D5409" i="8"/>
  <c r="D5408" i="8"/>
  <c r="D5407" i="8"/>
  <c r="D5406" i="8"/>
  <c r="D5405" i="8"/>
  <c r="D5404" i="8"/>
  <c r="D5403" i="8"/>
  <c r="D5402" i="8"/>
  <c r="D5401" i="8"/>
  <c r="D5400" i="8"/>
  <c r="D5399" i="8"/>
  <c r="D5398" i="8"/>
  <c r="D5397" i="8"/>
  <c r="D5396" i="8"/>
  <c r="D5395" i="8"/>
  <c r="D5394" i="8"/>
  <c r="D5393" i="8"/>
  <c r="D5392" i="8"/>
  <c r="D5391" i="8"/>
  <c r="D5390" i="8"/>
  <c r="D5389" i="8"/>
  <c r="D5388" i="8"/>
  <c r="D5387" i="8"/>
  <c r="D5386" i="8"/>
  <c r="D5385" i="8"/>
  <c r="D5384" i="8"/>
  <c r="D5383" i="8"/>
  <c r="D5382" i="8"/>
  <c r="D5381" i="8"/>
  <c r="D5380" i="8"/>
  <c r="D5379" i="8"/>
  <c r="D5378" i="8"/>
  <c r="D5377" i="8"/>
  <c r="D5376" i="8"/>
  <c r="D5375" i="8"/>
  <c r="D5374" i="8"/>
  <c r="D5373" i="8"/>
  <c r="D5372" i="8"/>
  <c r="D5371" i="8"/>
  <c r="D5370" i="8"/>
  <c r="D5369" i="8"/>
  <c r="D5368" i="8"/>
  <c r="D5367" i="8"/>
  <c r="D5366" i="8"/>
  <c r="D5365" i="8"/>
  <c r="D5364" i="8"/>
  <c r="D5363" i="8"/>
  <c r="D5362" i="8"/>
  <c r="D5361" i="8"/>
  <c r="D5360" i="8"/>
  <c r="D5359" i="8"/>
  <c r="D5358" i="8"/>
  <c r="D5357" i="8"/>
  <c r="D5356" i="8"/>
  <c r="D5355" i="8"/>
  <c r="D5354" i="8"/>
  <c r="D5353" i="8"/>
  <c r="D5352" i="8"/>
  <c r="D5351" i="8"/>
  <c r="D5350" i="8"/>
  <c r="D5349" i="8"/>
  <c r="D5348" i="8"/>
  <c r="D5347" i="8"/>
  <c r="D5346" i="8"/>
  <c r="D5345" i="8"/>
  <c r="D5344" i="8"/>
  <c r="D5343" i="8"/>
  <c r="D5342" i="8"/>
  <c r="D5341" i="8"/>
  <c r="D5340" i="8"/>
  <c r="D5339" i="8"/>
  <c r="D5338" i="8"/>
  <c r="D5337" i="8"/>
  <c r="D5336" i="8"/>
  <c r="D5335" i="8"/>
  <c r="D5334" i="8"/>
  <c r="D5333" i="8"/>
  <c r="D5332" i="8"/>
  <c r="D5331" i="8"/>
  <c r="D5330" i="8"/>
  <c r="D5329" i="8"/>
  <c r="D5328" i="8"/>
  <c r="D5327" i="8"/>
  <c r="D5326" i="8"/>
  <c r="D5325" i="8"/>
  <c r="D5324" i="8"/>
  <c r="D5323" i="8"/>
  <c r="D5322" i="8"/>
  <c r="D5321" i="8"/>
  <c r="D5320" i="8"/>
  <c r="D5319" i="8"/>
  <c r="D5318" i="8"/>
  <c r="D5317" i="8"/>
  <c r="D5316" i="8"/>
  <c r="D5315" i="8"/>
  <c r="D5314" i="8"/>
  <c r="D5313" i="8"/>
  <c r="D5312" i="8"/>
  <c r="D5311" i="8"/>
  <c r="D5310" i="8"/>
  <c r="D5309" i="8"/>
  <c r="D5308" i="8"/>
  <c r="D5307" i="8"/>
  <c r="D5306" i="8"/>
  <c r="D5305" i="8"/>
  <c r="D5304" i="8"/>
  <c r="D5303" i="8"/>
  <c r="D5302" i="8"/>
  <c r="D5301" i="8"/>
  <c r="D5300" i="8"/>
  <c r="D5299" i="8"/>
  <c r="D5298" i="8"/>
  <c r="D5297" i="8"/>
  <c r="D5296" i="8"/>
  <c r="D5295" i="8"/>
  <c r="D5294" i="8"/>
  <c r="D5293" i="8"/>
  <c r="D5292" i="8"/>
  <c r="D5291" i="8"/>
  <c r="D5290" i="8"/>
  <c r="D5289" i="8"/>
  <c r="D5288" i="8"/>
  <c r="D5287" i="8"/>
  <c r="D5286" i="8"/>
  <c r="D5285" i="8"/>
  <c r="D5284" i="8"/>
  <c r="D5283" i="8"/>
  <c r="D5282" i="8"/>
  <c r="D5281" i="8"/>
  <c r="D5280" i="8"/>
  <c r="D5279" i="8"/>
  <c r="D5278" i="8"/>
  <c r="D5277" i="8"/>
  <c r="D5276" i="8"/>
  <c r="D5275" i="8"/>
  <c r="D5274" i="8"/>
  <c r="D5273" i="8"/>
  <c r="D5272" i="8"/>
  <c r="D5271" i="8"/>
  <c r="D5270" i="8"/>
  <c r="D5269" i="8"/>
  <c r="D5268" i="8"/>
  <c r="D5267" i="8"/>
  <c r="D5266" i="8"/>
  <c r="D5265" i="8"/>
  <c r="D5264" i="8"/>
  <c r="D5263" i="8"/>
  <c r="D5262" i="8"/>
  <c r="D5261" i="8"/>
  <c r="D5260" i="8"/>
  <c r="D5259" i="8"/>
  <c r="D5258" i="8"/>
  <c r="D5257" i="8"/>
  <c r="D5256" i="8"/>
  <c r="D5255" i="8"/>
  <c r="D5254" i="8"/>
  <c r="D5253" i="8"/>
  <c r="D5252" i="8"/>
  <c r="D5251" i="8"/>
  <c r="D5250" i="8"/>
  <c r="D5249" i="8"/>
  <c r="D5248" i="8"/>
  <c r="D5247" i="8"/>
  <c r="D5246" i="8"/>
  <c r="D5245" i="8"/>
  <c r="D5244" i="8"/>
  <c r="D5243" i="8"/>
  <c r="D5242" i="8"/>
  <c r="D5241" i="8"/>
  <c r="D5240" i="8"/>
  <c r="D5239" i="8"/>
  <c r="D5238" i="8"/>
  <c r="D5237" i="8"/>
  <c r="D5236" i="8"/>
  <c r="D5235" i="8"/>
  <c r="D5234" i="8"/>
  <c r="D5233" i="8"/>
  <c r="D5232" i="8"/>
  <c r="D5231" i="8"/>
  <c r="D5230" i="8"/>
  <c r="D5229" i="8"/>
  <c r="D5228" i="8"/>
  <c r="D5227" i="8"/>
  <c r="D5226" i="8"/>
  <c r="D5225" i="8"/>
  <c r="D5224" i="8"/>
  <c r="D5223" i="8"/>
  <c r="D5222" i="8"/>
  <c r="D5221" i="8"/>
  <c r="D5220" i="8"/>
  <c r="D5219" i="8"/>
  <c r="D5218" i="8"/>
  <c r="D5217" i="8"/>
  <c r="D5216" i="8"/>
  <c r="D5215" i="8"/>
  <c r="D5214" i="8"/>
  <c r="D5213" i="8"/>
  <c r="D5212" i="8"/>
  <c r="D5211" i="8"/>
  <c r="D5210" i="8"/>
  <c r="D5209" i="8"/>
  <c r="D5208" i="8"/>
  <c r="D5207" i="8"/>
  <c r="D5206" i="8"/>
  <c r="D5205" i="8"/>
  <c r="D5204" i="8"/>
  <c r="D5203" i="8"/>
  <c r="D5202" i="8"/>
  <c r="D5201" i="8"/>
  <c r="D5200" i="8"/>
  <c r="D5199" i="8"/>
  <c r="D5198" i="8"/>
  <c r="D5197" i="8"/>
  <c r="D5196" i="8"/>
  <c r="D5195" i="8"/>
  <c r="D5194" i="8"/>
  <c r="D5193" i="8"/>
  <c r="D5192" i="8"/>
  <c r="D5191" i="8"/>
  <c r="D5190" i="8"/>
  <c r="D5189" i="8"/>
  <c r="D5188" i="8"/>
  <c r="D5187" i="8"/>
  <c r="D5186" i="8"/>
  <c r="D5185" i="8"/>
  <c r="D5184" i="8"/>
  <c r="D5183" i="8"/>
  <c r="D5182" i="8"/>
  <c r="D5181" i="8"/>
  <c r="D5180" i="8"/>
  <c r="D5179" i="8"/>
  <c r="D5178" i="8"/>
  <c r="D5177" i="8"/>
  <c r="D5176" i="8"/>
  <c r="D5175" i="8"/>
  <c r="D5174" i="8"/>
  <c r="D5173" i="8"/>
  <c r="D5172" i="8"/>
  <c r="D5171" i="8"/>
  <c r="D5170" i="8"/>
  <c r="D5169" i="8"/>
  <c r="D5168" i="8"/>
  <c r="D5167" i="8"/>
  <c r="D5166" i="8"/>
  <c r="D5165" i="8"/>
  <c r="D5164" i="8"/>
  <c r="D5163" i="8"/>
  <c r="D5162" i="8"/>
  <c r="D5161" i="8"/>
  <c r="D5160" i="8"/>
  <c r="D5159" i="8"/>
  <c r="D5158" i="8"/>
  <c r="D5157" i="8"/>
  <c r="D5156" i="8"/>
  <c r="D5155" i="8"/>
  <c r="D5154" i="8"/>
  <c r="D5153" i="8"/>
  <c r="D5152" i="8"/>
  <c r="D5151" i="8"/>
  <c r="D5150" i="8"/>
  <c r="D5149" i="8"/>
  <c r="D5148" i="8"/>
  <c r="D5147" i="8"/>
  <c r="D5146" i="8"/>
  <c r="D5145" i="8"/>
  <c r="D5144" i="8"/>
  <c r="D5143" i="8"/>
  <c r="D5142" i="8"/>
  <c r="D5141" i="8"/>
  <c r="D5140" i="8"/>
  <c r="D5139" i="8"/>
  <c r="D5138" i="8"/>
  <c r="D5137" i="8"/>
  <c r="D5136" i="8"/>
  <c r="D5135" i="8"/>
  <c r="D5134" i="8"/>
  <c r="D5133" i="8"/>
  <c r="D5132" i="8"/>
  <c r="D5131" i="8"/>
  <c r="D5130" i="8"/>
  <c r="D5129" i="8"/>
  <c r="D5128" i="8"/>
  <c r="D5127" i="8"/>
  <c r="D5126" i="8"/>
  <c r="D5125" i="8"/>
  <c r="D5124" i="8"/>
  <c r="D5123" i="8"/>
  <c r="D5122" i="8"/>
  <c r="D5121" i="8"/>
  <c r="D5120" i="8"/>
  <c r="D5119" i="8"/>
  <c r="D5118" i="8"/>
  <c r="D5117" i="8"/>
  <c r="D5116" i="8"/>
  <c r="D5115" i="8"/>
  <c r="D5114" i="8"/>
  <c r="D5113" i="8"/>
  <c r="D5112" i="8"/>
  <c r="D5111" i="8"/>
  <c r="D5110" i="8"/>
  <c r="D5109" i="8"/>
  <c r="D5108" i="8"/>
  <c r="D5107" i="8"/>
  <c r="D5106" i="8"/>
  <c r="D5105" i="8"/>
  <c r="D5104" i="8"/>
  <c r="D5103" i="8"/>
  <c r="D5102" i="8"/>
  <c r="D5101" i="8"/>
  <c r="D5100" i="8"/>
  <c r="D5099" i="8"/>
  <c r="D5098" i="8"/>
  <c r="D5097" i="8"/>
  <c r="D5096" i="8"/>
  <c r="D5095" i="8"/>
  <c r="D5094" i="8"/>
  <c r="D5093" i="8"/>
  <c r="D5092" i="8"/>
  <c r="D5091" i="8"/>
  <c r="D5090" i="8"/>
  <c r="D5089" i="8"/>
  <c r="D5088" i="8"/>
  <c r="D5087" i="8"/>
  <c r="D5086" i="8"/>
  <c r="D5085" i="8"/>
  <c r="D5084" i="8"/>
  <c r="D5083" i="8"/>
  <c r="D5082" i="8"/>
  <c r="D5081" i="8"/>
  <c r="D5080" i="8"/>
  <c r="D5079" i="8"/>
  <c r="D5078" i="8"/>
  <c r="D5077" i="8"/>
  <c r="D5076" i="8"/>
  <c r="D5075" i="8"/>
  <c r="D5074" i="8"/>
  <c r="D5073" i="8"/>
  <c r="D5072" i="8"/>
  <c r="D5071" i="8"/>
  <c r="D5070" i="8"/>
  <c r="D5069" i="8"/>
  <c r="D5068" i="8"/>
  <c r="D5067" i="8"/>
  <c r="D5066" i="8"/>
  <c r="D5065" i="8"/>
  <c r="D5064" i="8"/>
  <c r="D5063" i="8"/>
  <c r="D5062" i="8"/>
  <c r="D5061" i="8"/>
  <c r="D5060" i="8"/>
  <c r="D5059" i="8"/>
  <c r="D5058" i="8"/>
  <c r="D5057" i="8"/>
  <c r="D5056" i="8"/>
  <c r="D5055" i="8"/>
  <c r="D5054" i="8"/>
  <c r="D5053" i="8"/>
  <c r="D5052" i="8"/>
  <c r="D5051" i="8"/>
  <c r="D5050" i="8"/>
  <c r="D5049" i="8"/>
  <c r="D5048" i="8"/>
  <c r="D5047" i="8"/>
  <c r="D5046" i="8"/>
  <c r="D5045" i="8"/>
  <c r="D5044" i="8"/>
  <c r="D5043" i="8"/>
  <c r="D5042" i="8"/>
  <c r="D5041" i="8"/>
  <c r="D5040" i="8"/>
  <c r="D5039" i="8"/>
  <c r="D5038" i="8"/>
  <c r="D5037" i="8"/>
  <c r="D5036" i="8"/>
  <c r="D5035" i="8"/>
  <c r="D5034" i="8"/>
  <c r="D5033" i="8"/>
  <c r="D5032" i="8"/>
  <c r="D5031" i="8"/>
  <c r="D5030" i="8"/>
  <c r="D5029" i="8"/>
  <c r="D5028" i="8"/>
  <c r="D5027" i="8"/>
  <c r="D5026" i="8"/>
  <c r="D5025" i="8"/>
  <c r="D5024" i="8"/>
  <c r="D5023" i="8"/>
  <c r="D5022" i="8"/>
  <c r="D5021" i="8"/>
  <c r="D5020" i="8"/>
  <c r="D5019" i="8"/>
  <c r="D5018" i="8"/>
  <c r="D5017" i="8"/>
  <c r="D5016" i="8"/>
  <c r="D5015" i="8"/>
  <c r="D5014" i="8"/>
  <c r="D5013" i="8"/>
  <c r="D5012" i="8"/>
  <c r="D5011" i="8"/>
  <c r="D5010" i="8"/>
  <c r="D5009" i="8"/>
  <c r="D5008" i="8"/>
  <c r="D5007" i="8"/>
  <c r="D5006" i="8"/>
  <c r="D5005" i="8"/>
  <c r="D5004" i="8"/>
  <c r="D5003" i="8"/>
  <c r="D5002" i="8"/>
  <c r="D5001" i="8"/>
  <c r="D5000" i="8"/>
  <c r="D4999" i="8"/>
  <c r="D4998" i="8"/>
  <c r="D4997" i="8"/>
  <c r="D4996" i="8"/>
  <c r="D4995" i="8"/>
  <c r="D4994" i="8"/>
  <c r="D4993" i="8"/>
  <c r="D4992" i="8"/>
  <c r="D4991" i="8"/>
  <c r="D4990" i="8"/>
  <c r="D4989" i="8"/>
  <c r="D4988" i="8"/>
  <c r="D4987" i="8"/>
  <c r="D4986" i="8"/>
  <c r="D4985" i="8"/>
  <c r="D4984" i="8"/>
  <c r="D4983" i="8"/>
  <c r="D4982" i="8"/>
  <c r="D4981" i="8"/>
  <c r="D4980" i="8"/>
  <c r="D4979" i="8"/>
  <c r="D4978" i="8"/>
  <c r="D4977" i="8"/>
  <c r="D4976" i="8"/>
  <c r="D4975" i="8"/>
  <c r="D4974" i="8"/>
  <c r="D4973" i="8"/>
  <c r="D4972" i="8"/>
  <c r="D4971" i="8"/>
  <c r="D4970" i="8"/>
  <c r="D4969" i="8"/>
  <c r="D4968" i="8"/>
  <c r="D4967" i="8"/>
  <c r="D4966" i="8"/>
  <c r="D4965" i="8"/>
  <c r="D4964" i="8"/>
  <c r="D4963" i="8"/>
  <c r="D4962" i="8"/>
  <c r="D4961" i="8"/>
  <c r="D4960" i="8"/>
  <c r="D4959" i="8"/>
  <c r="D4958" i="8"/>
  <c r="D4957" i="8"/>
  <c r="D4956" i="8"/>
  <c r="D4955" i="8"/>
  <c r="D4954" i="8"/>
  <c r="D4953" i="8"/>
  <c r="D4952" i="8"/>
  <c r="D4951" i="8"/>
  <c r="D4950" i="8"/>
  <c r="D4949" i="8"/>
  <c r="D4948" i="8"/>
  <c r="D4947" i="8"/>
  <c r="D4946" i="8"/>
  <c r="D4945" i="8"/>
  <c r="D4944" i="8"/>
  <c r="D4943" i="8"/>
  <c r="D4942" i="8"/>
  <c r="D4941" i="8"/>
  <c r="D4940" i="8"/>
  <c r="D4939" i="8"/>
  <c r="D4938" i="8"/>
  <c r="D4937" i="8"/>
  <c r="D4936" i="8"/>
  <c r="D4935" i="8"/>
  <c r="D4934" i="8"/>
  <c r="D4933" i="8"/>
  <c r="D4932" i="8"/>
  <c r="D4931" i="8"/>
  <c r="D4930" i="8"/>
  <c r="D4929" i="8"/>
  <c r="D4928" i="8"/>
  <c r="D4927" i="8"/>
  <c r="D4926" i="8"/>
  <c r="D4925" i="8"/>
  <c r="D4924" i="8"/>
  <c r="D4923" i="8"/>
  <c r="D4922" i="8"/>
  <c r="D4921" i="8"/>
  <c r="D4920" i="8"/>
  <c r="D4919" i="8"/>
  <c r="D4918" i="8"/>
  <c r="D4917" i="8"/>
  <c r="D4916" i="8"/>
  <c r="D4915" i="8"/>
  <c r="D4914" i="8"/>
  <c r="D4913" i="8"/>
  <c r="D4912" i="8"/>
  <c r="D4911" i="8"/>
  <c r="D4910" i="8"/>
  <c r="D4909" i="8"/>
  <c r="D4908" i="8"/>
  <c r="D4907" i="8"/>
  <c r="D4906" i="8"/>
  <c r="D4905" i="8"/>
  <c r="D4904" i="8"/>
  <c r="D4903" i="8"/>
  <c r="D4902" i="8"/>
  <c r="D4901" i="8"/>
  <c r="D4900" i="8"/>
  <c r="D4899" i="8"/>
  <c r="D4898" i="8"/>
  <c r="D4897" i="8"/>
  <c r="D4896" i="8"/>
  <c r="D4895" i="8"/>
  <c r="D4894" i="8"/>
  <c r="D4893" i="8"/>
  <c r="D4892" i="8"/>
  <c r="D4891" i="8"/>
  <c r="D4890" i="8"/>
  <c r="D4889" i="8"/>
  <c r="D4888" i="8"/>
  <c r="D4887" i="8"/>
  <c r="D4886" i="8"/>
  <c r="D4885" i="8"/>
  <c r="D4884" i="8"/>
  <c r="D4883" i="8"/>
  <c r="D4882" i="8"/>
  <c r="D4881" i="8"/>
  <c r="D4880" i="8"/>
  <c r="D4879" i="8"/>
  <c r="D4878" i="8"/>
  <c r="D4877" i="8"/>
  <c r="D4876" i="8"/>
  <c r="D4875" i="8"/>
  <c r="D4874" i="8"/>
  <c r="D4873" i="8"/>
  <c r="D4872" i="8"/>
  <c r="D4871" i="8"/>
  <c r="D4870" i="8"/>
  <c r="D4869" i="8"/>
  <c r="D4868" i="8"/>
  <c r="D4867" i="8"/>
  <c r="D4866" i="8"/>
  <c r="D4865" i="8"/>
  <c r="D4864" i="8"/>
  <c r="D4863" i="8"/>
  <c r="D4862" i="8"/>
  <c r="D4861" i="8"/>
  <c r="D4860" i="8"/>
  <c r="D4859" i="8"/>
  <c r="D4858" i="8"/>
  <c r="D4857" i="8"/>
  <c r="D4856" i="8"/>
  <c r="D4855" i="8"/>
  <c r="D4854" i="8"/>
  <c r="D4853" i="8"/>
  <c r="D4852" i="8"/>
  <c r="D4851" i="8"/>
  <c r="D4850" i="8"/>
  <c r="D4849" i="8"/>
  <c r="D4848" i="8"/>
  <c r="D4847" i="8"/>
  <c r="D4846" i="8"/>
  <c r="D4845" i="8"/>
  <c r="D4844" i="8"/>
  <c r="D4843" i="8"/>
  <c r="D4842" i="8"/>
  <c r="D4841" i="8"/>
  <c r="D4840" i="8"/>
  <c r="D4839" i="8"/>
  <c r="D4838" i="8"/>
  <c r="D4837" i="8"/>
  <c r="D4836" i="8"/>
  <c r="D4835" i="8"/>
  <c r="D4834" i="8"/>
  <c r="D4833" i="8"/>
  <c r="D4832" i="8"/>
  <c r="D4831" i="8"/>
  <c r="D4830" i="8"/>
  <c r="D4829" i="8"/>
  <c r="D4828" i="8"/>
  <c r="D4827" i="8"/>
  <c r="D4826" i="8"/>
  <c r="D4825" i="8"/>
  <c r="D4824" i="8"/>
  <c r="D4823" i="8"/>
  <c r="D4822" i="8"/>
  <c r="D4821" i="8"/>
  <c r="D4820" i="8"/>
  <c r="D4819" i="8"/>
  <c r="D4818" i="8"/>
  <c r="D4817" i="8"/>
  <c r="D4816" i="8"/>
  <c r="D4815" i="8"/>
  <c r="D4814" i="8"/>
  <c r="D4813" i="8"/>
  <c r="D4812" i="8"/>
  <c r="D4811" i="8"/>
  <c r="D4810" i="8"/>
  <c r="D4809" i="8"/>
  <c r="D4808" i="8"/>
  <c r="D4807" i="8"/>
  <c r="D4806" i="8"/>
  <c r="D4805" i="8"/>
  <c r="D4804" i="8"/>
  <c r="D4803" i="8"/>
  <c r="D4802" i="8"/>
  <c r="D4801" i="8"/>
  <c r="D4800" i="8"/>
  <c r="D4799" i="8"/>
  <c r="D4798" i="8"/>
  <c r="D4797" i="8"/>
  <c r="D4796" i="8"/>
  <c r="D4795" i="8"/>
  <c r="D4794" i="8"/>
  <c r="D4793" i="8"/>
  <c r="D4792" i="8"/>
  <c r="D4791" i="8"/>
  <c r="D4790" i="8"/>
  <c r="D4789" i="8"/>
  <c r="D4788" i="8"/>
  <c r="D4787" i="8"/>
  <c r="D4786" i="8"/>
  <c r="D4785" i="8"/>
  <c r="D4784" i="8"/>
  <c r="D4783" i="8"/>
  <c r="D4782" i="8"/>
  <c r="D4781" i="8"/>
  <c r="D4780" i="8"/>
  <c r="D4779" i="8"/>
  <c r="D4778" i="8"/>
  <c r="D4777" i="8"/>
  <c r="D4776" i="8"/>
  <c r="D4775" i="8"/>
  <c r="D4774" i="8"/>
  <c r="D4773" i="8"/>
  <c r="D4772" i="8"/>
  <c r="D4771" i="8"/>
  <c r="D4770" i="8"/>
  <c r="D4769" i="8"/>
  <c r="D4768" i="8"/>
  <c r="D4767" i="8"/>
  <c r="D4766" i="8"/>
  <c r="D4765" i="8"/>
  <c r="D4764" i="8"/>
  <c r="D4763" i="8"/>
  <c r="D4762" i="8"/>
  <c r="D4761" i="8"/>
  <c r="D4760" i="8"/>
  <c r="D4759" i="8"/>
  <c r="D4758" i="8"/>
  <c r="D4757" i="8"/>
  <c r="D4756" i="8"/>
  <c r="D4755" i="8"/>
  <c r="D4754" i="8"/>
  <c r="D4753" i="8"/>
  <c r="D4752" i="8"/>
  <c r="D4751" i="8"/>
  <c r="D4750" i="8"/>
  <c r="D4749" i="8"/>
  <c r="D4748" i="8"/>
  <c r="D4747" i="8"/>
  <c r="D4746" i="8"/>
  <c r="D4745" i="8"/>
  <c r="D4744" i="8"/>
  <c r="D4743" i="8"/>
  <c r="D4742" i="8"/>
  <c r="D4741" i="8"/>
  <c r="D4740" i="8"/>
  <c r="D4739" i="8"/>
  <c r="D4738" i="8"/>
  <c r="D4737" i="8"/>
  <c r="D4736" i="8"/>
  <c r="D4735" i="8"/>
  <c r="D4734" i="8"/>
  <c r="D4733" i="8"/>
  <c r="D4732" i="8"/>
  <c r="D4731" i="8"/>
  <c r="D4730" i="8"/>
  <c r="D4729" i="8"/>
  <c r="D4728" i="8"/>
  <c r="D4727" i="8"/>
  <c r="D4726" i="8"/>
  <c r="D4725" i="8"/>
  <c r="D4724" i="8"/>
  <c r="D4723" i="8"/>
  <c r="D4722" i="8"/>
  <c r="D4721" i="8"/>
  <c r="D4720" i="8"/>
  <c r="D4719" i="8"/>
  <c r="D4718" i="8"/>
  <c r="D4717" i="8"/>
  <c r="D4716" i="8"/>
  <c r="D4715" i="8"/>
  <c r="D4714" i="8"/>
  <c r="D4713" i="8"/>
  <c r="D4712" i="8"/>
  <c r="D4711" i="8"/>
  <c r="D4710" i="8"/>
  <c r="D4709" i="8"/>
  <c r="D4708" i="8"/>
  <c r="D4707" i="8"/>
  <c r="D4706" i="8"/>
  <c r="D4705" i="8"/>
  <c r="D4704" i="8"/>
  <c r="D4703" i="8"/>
  <c r="D4702" i="8"/>
  <c r="D4701" i="8"/>
  <c r="D4700" i="8"/>
  <c r="D4699" i="8"/>
  <c r="D4698" i="8"/>
  <c r="D4697" i="8"/>
  <c r="D4696" i="8"/>
  <c r="D4695" i="8"/>
  <c r="D4694" i="8"/>
  <c r="D4693" i="8"/>
  <c r="D4692" i="8"/>
  <c r="D4691" i="8"/>
  <c r="D4690" i="8"/>
  <c r="D4689" i="8"/>
  <c r="D4688" i="8"/>
  <c r="D4687" i="8"/>
  <c r="D4686" i="8"/>
  <c r="D4685" i="8"/>
  <c r="D4684" i="8"/>
  <c r="D4683" i="8"/>
  <c r="D4682" i="8"/>
  <c r="D4681" i="8"/>
  <c r="D4680" i="8"/>
  <c r="D4679" i="8"/>
  <c r="D4678" i="8"/>
  <c r="D4677" i="8"/>
  <c r="D4676" i="8"/>
  <c r="D4675" i="8"/>
  <c r="D4674" i="8"/>
  <c r="D4673" i="8"/>
  <c r="D4672" i="8"/>
  <c r="D4671" i="8"/>
  <c r="D4670" i="8"/>
  <c r="D4669" i="8"/>
  <c r="D4668" i="8"/>
  <c r="D4667" i="8"/>
  <c r="D4666" i="8"/>
  <c r="D4665" i="8"/>
  <c r="D4664" i="8"/>
  <c r="D4663" i="8"/>
  <c r="D4662" i="8"/>
  <c r="D4661" i="8"/>
  <c r="D4660" i="8"/>
  <c r="D4659" i="8"/>
  <c r="D4658" i="8"/>
  <c r="D4657" i="8"/>
  <c r="D4656" i="8"/>
  <c r="D4655" i="8"/>
  <c r="D4654" i="8"/>
  <c r="D4653" i="8"/>
  <c r="D4652" i="8"/>
  <c r="D4651" i="8"/>
  <c r="D4650" i="8"/>
  <c r="D4649" i="8"/>
  <c r="D4648" i="8"/>
  <c r="D4647" i="8"/>
  <c r="D4646" i="8"/>
  <c r="D4645" i="8"/>
  <c r="D4644" i="8"/>
  <c r="D4643" i="8"/>
  <c r="D4642" i="8"/>
  <c r="D4641" i="8"/>
  <c r="D4640" i="8"/>
  <c r="D4639" i="8"/>
  <c r="D4638" i="8"/>
  <c r="D4637" i="8"/>
  <c r="D4636" i="8"/>
  <c r="D4635" i="8"/>
  <c r="D4634" i="8"/>
  <c r="D4633" i="8"/>
  <c r="D4632" i="8"/>
  <c r="D4631" i="8"/>
  <c r="D4630" i="8"/>
  <c r="D4629" i="8"/>
  <c r="D4628" i="8"/>
  <c r="D4627" i="8"/>
  <c r="D4626" i="8"/>
  <c r="D4625" i="8"/>
  <c r="D4624" i="8"/>
  <c r="D4623" i="8"/>
  <c r="D4622" i="8"/>
  <c r="D4621" i="8"/>
  <c r="D4620" i="8"/>
  <c r="D4619" i="8"/>
  <c r="D4618" i="8"/>
  <c r="D4617" i="8"/>
  <c r="D4616" i="8"/>
  <c r="D4615" i="8"/>
  <c r="D4614" i="8"/>
  <c r="D4613" i="8"/>
  <c r="D4612" i="8"/>
  <c r="D4611" i="8"/>
  <c r="D4610" i="8"/>
  <c r="D4609" i="8"/>
  <c r="D4608" i="8"/>
  <c r="D4607" i="8"/>
  <c r="D4606" i="8"/>
  <c r="D4605" i="8"/>
  <c r="D4604" i="8"/>
  <c r="D4603" i="8"/>
  <c r="D4602" i="8"/>
  <c r="D4601" i="8"/>
  <c r="D4600" i="8"/>
  <c r="D4599" i="8"/>
  <c r="D4598" i="8"/>
  <c r="D4597" i="8"/>
  <c r="D4596" i="8"/>
  <c r="D4595" i="8"/>
  <c r="D4594" i="8"/>
  <c r="D4593" i="8"/>
  <c r="D4592" i="8"/>
  <c r="D4591" i="8"/>
  <c r="D4590" i="8"/>
  <c r="D4589" i="8"/>
  <c r="D4588" i="8"/>
  <c r="D4587" i="8"/>
  <c r="D4586" i="8"/>
  <c r="D4585" i="8"/>
  <c r="D4584" i="8"/>
  <c r="D4583" i="8"/>
  <c r="D4582" i="8"/>
  <c r="D4581" i="8"/>
  <c r="D4580" i="8"/>
  <c r="D4579" i="8"/>
  <c r="D4578" i="8"/>
  <c r="D4577" i="8"/>
  <c r="D4576" i="8"/>
  <c r="D4575" i="8"/>
  <c r="D4574" i="8"/>
  <c r="D4573" i="8"/>
  <c r="D4572" i="8"/>
  <c r="D4571" i="8"/>
  <c r="D4570" i="8"/>
  <c r="D4569" i="8"/>
  <c r="D4568" i="8"/>
  <c r="D4567" i="8"/>
  <c r="D4566" i="8"/>
  <c r="D4565" i="8"/>
  <c r="D4564" i="8"/>
  <c r="D4563" i="8"/>
  <c r="D4562" i="8"/>
  <c r="D4561" i="8"/>
  <c r="D4560" i="8"/>
  <c r="D4559" i="8"/>
  <c r="D4558" i="8"/>
  <c r="D4557" i="8"/>
  <c r="D4556" i="8"/>
  <c r="D4555" i="8"/>
  <c r="D4554" i="8"/>
  <c r="D4553" i="8"/>
  <c r="D4552" i="8"/>
  <c r="D4551" i="8"/>
  <c r="D4550" i="8"/>
  <c r="D4549" i="8"/>
  <c r="D4548" i="8"/>
  <c r="D4547" i="8"/>
  <c r="D4546" i="8"/>
  <c r="D4545" i="8"/>
  <c r="D4544" i="8"/>
  <c r="D4543" i="8"/>
  <c r="D4542" i="8"/>
  <c r="D4541" i="8"/>
  <c r="D4540" i="8"/>
  <c r="D4539" i="8"/>
  <c r="D4538" i="8"/>
  <c r="D4537" i="8"/>
  <c r="D4536" i="8"/>
  <c r="D4535" i="8"/>
  <c r="D4534" i="8"/>
  <c r="D4533" i="8"/>
  <c r="D4532" i="8"/>
  <c r="D4531" i="8"/>
  <c r="D4530" i="8"/>
  <c r="D4529" i="8"/>
  <c r="D4528" i="8"/>
  <c r="D4527" i="8"/>
  <c r="D4526" i="8"/>
  <c r="D4525" i="8"/>
  <c r="D4524" i="8"/>
  <c r="D4523" i="8"/>
  <c r="D4522" i="8"/>
  <c r="D4521" i="8"/>
  <c r="D4520" i="8"/>
  <c r="D4519" i="8"/>
  <c r="D4518" i="8"/>
  <c r="D4517" i="8"/>
  <c r="D4516" i="8"/>
  <c r="D4515" i="8"/>
  <c r="D4514" i="8"/>
  <c r="D4513" i="8"/>
  <c r="D4512" i="8"/>
  <c r="D4511" i="8"/>
  <c r="D4510" i="8"/>
  <c r="D4509" i="8"/>
  <c r="D4508" i="8"/>
  <c r="D4507" i="8"/>
  <c r="D4506" i="8"/>
  <c r="D4505" i="8"/>
  <c r="D4504" i="8"/>
  <c r="D4503" i="8"/>
  <c r="D4502" i="8"/>
  <c r="D4501" i="8"/>
  <c r="D4500" i="8"/>
  <c r="D4499" i="8"/>
  <c r="D4498" i="8"/>
  <c r="D4497" i="8"/>
  <c r="D4496" i="8"/>
  <c r="D4495" i="8"/>
  <c r="D4494" i="8"/>
  <c r="D4493" i="8"/>
  <c r="D4492" i="8"/>
  <c r="D4491" i="8"/>
  <c r="D4490" i="8"/>
  <c r="D4489" i="8"/>
  <c r="D4488" i="8"/>
  <c r="D4487" i="8"/>
  <c r="D4486" i="8"/>
  <c r="D4485" i="8"/>
  <c r="D4484" i="8"/>
  <c r="D4483" i="8"/>
  <c r="D4482" i="8"/>
  <c r="D4481" i="8"/>
  <c r="D4480" i="8"/>
  <c r="D4479" i="8"/>
  <c r="D4478" i="8"/>
  <c r="D4477" i="8"/>
  <c r="D4476" i="8"/>
  <c r="D4475" i="8"/>
  <c r="D4474" i="8"/>
  <c r="D4473" i="8"/>
  <c r="D4472" i="8"/>
  <c r="D4471" i="8"/>
  <c r="D4470" i="8"/>
  <c r="D4469" i="8"/>
  <c r="D4468" i="8"/>
  <c r="D4467" i="8"/>
  <c r="D4466" i="8"/>
  <c r="D4465" i="8"/>
  <c r="D4464" i="8"/>
  <c r="D4463" i="8"/>
  <c r="D4462" i="8"/>
  <c r="D4461" i="8"/>
  <c r="D4460" i="8"/>
  <c r="D4459" i="8"/>
  <c r="D4458" i="8"/>
  <c r="D4457" i="8"/>
  <c r="D4456" i="8"/>
  <c r="D4455" i="8"/>
  <c r="D4454" i="8"/>
  <c r="D4453" i="8"/>
  <c r="D4452" i="8"/>
  <c r="D4451" i="8"/>
  <c r="D4450" i="8"/>
  <c r="D4449" i="8"/>
  <c r="D4448" i="8"/>
  <c r="D4447" i="8"/>
  <c r="D4446" i="8"/>
  <c r="D4445" i="8"/>
  <c r="D4444" i="8"/>
  <c r="D4443" i="8"/>
  <c r="D4442" i="8"/>
  <c r="D4441" i="8"/>
  <c r="D4440" i="8"/>
  <c r="D4439" i="8"/>
  <c r="D4438" i="8"/>
  <c r="D4437" i="8"/>
  <c r="D4436" i="8"/>
  <c r="D4435" i="8"/>
  <c r="D4434" i="8"/>
  <c r="D4433" i="8"/>
  <c r="D4432" i="8"/>
  <c r="D4431" i="8"/>
  <c r="D4430" i="8"/>
  <c r="D4429" i="8"/>
  <c r="D4428" i="8"/>
  <c r="D4427" i="8"/>
  <c r="D4426" i="8"/>
  <c r="D4425" i="8"/>
  <c r="D4424" i="8"/>
  <c r="D4423" i="8"/>
  <c r="D4422" i="8"/>
  <c r="D4421" i="8"/>
  <c r="D4420" i="8"/>
  <c r="D4419" i="8"/>
  <c r="D4418" i="8"/>
  <c r="D4417" i="8"/>
  <c r="D4416" i="8"/>
  <c r="D4415" i="8"/>
  <c r="D4414" i="8"/>
  <c r="D4413" i="8"/>
  <c r="D4412" i="8"/>
  <c r="D4411" i="8"/>
  <c r="D4410" i="8"/>
  <c r="D4409" i="8"/>
  <c r="D4408" i="8"/>
  <c r="D4407" i="8"/>
  <c r="D4406" i="8"/>
  <c r="D4405" i="8"/>
  <c r="D4404" i="8"/>
  <c r="D4403" i="8"/>
  <c r="D4402" i="8"/>
  <c r="D4401" i="8"/>
  <c r="D4400" i="8"/>
  <c r="D4399" i="8"/>
  <c r="D4398" i="8"/>
  <c r="D4397" i="8"/>
  <c r="D4396" i="8"/>
  <c r="D4395" i="8"/>
  <c r="D4394" i="8"/>
  <c r="D4393" i="8"/>
  <c r="D4392" i="8"/>
  <c r="D4391" i="8"/>
  <c r="D4390" i="8"/>
  <c r="D4389" i="8"/>
  <c r="D4388" i="8"/>
  <c r="D4387" i="8"/>
  <c r="D4386" i="8"/>
  <c r="D4385" i="8"/>
  <c r="D4384" i="8"/>
  <c r="D4383" i="8"/>
  <c r="D4382" i="8"/>
  <c r="D4381" i="8"/>
  <c r="D4380" i="8"/>
  <c r="D4379" i="8"/>
  <c r="D4378" i="8"/>
  <c r="D4377" i="8"/>
  <c r="D4376" i="8"/>
  <c r="D4375" i="8"/>
  <c r="D4374" i="8"/>
  <c r="D4373" i="8"/>
  <c r="D4372" i="8"/>
  <c r="D4371" i="8"/>
  <c r="D4370" i="8"/>
  <c r="D4369" i="8"/>
  <c r="D4368" i="8"/>
  <c r="D4367" i="8"/>
  <c r="D4366" i="8"/>
  <c r="D4365" i="8"/>
  <c r="D4364" i="8"/>
  <c r="D4363" i="8"/>
  <c r="D4362" i="8"/>
  <c r="D4361" i="8"/>
  <c r="D4360" i="8"/>
  <c r="D4359" i="8"/>
  <c r="D4358" i="8"/>
  <c r="D4357" i="8"/>
  <c r="D4356" i="8"/>
  <c r="D4355" i="8"/>
  <c r="D4354" i="8"/>
  <c r="D4353" i="8"/>
  <c r="D4352" i="8"/>
  <c r="D4351" i="8"/>
  <c r="D4350" i="8"/>
  <c r="D4349" i="8"/>
  <c r="D4348" i="8"/>
  <c r="D4347" i="8"/>
  <c r="D4346" i="8"/>
  <c r="D4345" i="8"/>
  <c r="D4344" i="8"/>
  <c r="D4343" i="8"/>
  <c r="D4342" i="8"/>
  <c r="D4341" i="8"/>
  <c r="D4340" i="8"/>
  <c r="D4339" i="8"/>
  <c r="D4338" i="8"/>
  <c r="D4337" i="8"/>
  <c r="D4336" i="8"/>
  <c r="D4335" i="8"/>
  <c r="D4334" i="8"/>
  <c r="D4333" i="8"/>
  <c r="D4332" i="8"/>
  <c r="D4331" i="8"/>
  <c r="D4330" i="8"/>
  <c r="D4329" i="8"/>
  <c r="D4328" i="8"/>
  <c r="D4327" i="8"/>
  <c r="D4326" i="8"/>
  <c r="D4325" i="8"/>
  <c r="D4324" i="8"/>
  <c r="D4323" i="8"/>
  <c r="D4322" i="8"/>
  <c r="D4321" i="8"/>
  <c r="D4320" i="8"/>
  <c r="D4319" i="8"/>
  <c r="D4318" i="8"/>
  <c r="D4317" i="8"/>
  <c r="D4316" i="8"/>
  <c r="D4315" i="8"/>
  <c r="D4314" i="8"/>
  <c r="D4313" i="8"/>
  <c r="D4312" i="8"/>
  <c r="D4311" i="8"/>
  <c r="D4310" i="8"/>
  <c r="D4309" i="8"/>
  <c r="D4308" i="8"/>
  <c r="D4307" i="8"/>
  <c r="D4306" i="8"/>
  <c r="D4305" i="8"/>
  <c r="D4304" i="8"/>
  <c r="D4303" i="8"/>
  <c r="D4302" i="8"/>
  <c r="D4301" i="8"/>
  <c r="D4300" i="8"/>
  <c r="D4299" i="8"/>
  <c r="D4298" i="8"/>
  <c r="D4297" i="8"/>
  <c r="D4296" i="8"/>
  <c r="D4295" i="8"/>
  <c r="D4294" i="8"/>
  <c r="D4293" i="8"/>
  <c r="D4292" i="8"/>
  <c r="D4291" i="8"/>
  <c r="D4290" i="8"/>
  <c r="D4289" i="8"/>
  <c r="D4288" i="8"/>
  <c r="D4287" i="8"/>
  <c r="D4286" i="8"/>
  <c r="D4285" i="8"/>
  <c r="D4284" i="8"/>
  <c r="D4283" i="8"/>
  <c r="D4282" i="8"/>
  <c r="D4281" i="8"/>
  <c r="D4280" i="8"/>
  <c r="D4279" i="8"/>
  <c r="D4278" i="8"/>
  <c r="D4277" i="8"/>
  <c r="D4276" i="8"/>
  <c r="D4275" i="8"/>
  <c r="D4274" i="8"/>
  <c r="D4273" i="8"/>
  <c r="D4272" i="8"/>
  <c r="D4271" i="8"/>
  <c r="D4270" i="8"/>
  <c r="D4269" i="8"/>
  <c r="D4268" i="8"/>
  <c r="D4267" i="8"/>
  <c r="D4266" i="8"/>
  <c r="D4265" i="8"/>
  <c r="D4264" i="8"/>
  <c r="D4263" i="8"/>
  <c r="D4262" i="8"/>
  <c r="D4261" i="8"/>
  <c r="D4260" i="8"/>
  <c r="D4259" i="8"/>
  <c r="D4258" i="8"/>
  <c r="D4257" i="8"/>
  <c r="D4256" i="8"/>
  <c r="D4255" i="8"/>
  <c r="D4254" i="8"/>
  <c r="D4253" i="8"/>
  <c r="D4252" i="8"/>
  <c r="D4251" i="8"/>
  <c r="D4250" i="8"/>
  <c r="D4249" i="8"/>
  <c r="D4248" i="8"/>
  <c r="D4247" i="8"/>
  <c r="D4246" i="8"/>
  <c r="D4245" i="8"/>
  <c r="D4244" i="8"/>
  <c r="D4243" i="8"/>
  <c r="D4242" i="8"/>
  <c r="D4241" i="8"/>
  <c r="D4240" i="8"/>
  <c r="D4239" i="8"/>
  <c r="D4238" i="8"/>
  <c r="D4237" i="8"/>
  <c r="D4236" i="8"/>
  <c r="D4235" i="8"/>
  <c r="D4234" i="8"/>
  <c r="D4233" i="8"/>
  <c r="D4232" i="8"/>
  <c r="D4231" i="8"/>
  <c r="D4230" i="8"/>
  <c r="D4229" i="8"/>
  <c r="D4228" i="8"/>
  <c r="D4227" i="8"/>
  <c r="D4226" i="8"/>
  <c r="D4225" i="8"/>
  <c r="D4224" i="8"/>
  <c r="D4223" i="8"/>
  <c r="D4222" i="8"/>
  <c r="D4221" i="8"/>
  <c r="D4220" i="8"/>
  <c r="D4219" i="8"/>
  <c r="D4218" i="8"/>
  <c r="D4217" i="8"/>
  <c r="D4216" i="8"/>
  <c r="D4215" i="8"/>
  <c r="D4214" i="8"/>
  <c r="D4213" i="8"/>
  <c r="D4212" i="8"/>
  <c r="D4211" i="8"/>
  <c r="D4210" i="8"/>
  <c r="D4209" i="8"/>
  <c r="D4208" i="8"/>
  <c r="D4207" i="8"/>
  <c r="D4206" i="8"/>
  <c r="D4205" i="8"/>
  <c r="D4204" i="8"/>
  <c r="D4203" i="8"/>
  <c r="D4202" i="8"/>
  <c r="D4201" i="8"/>
  <c r="D4200" i="8"/>
  <c r="D4199" i="8"/>
  <c r="D4198" i="8"/>
  <c r="D4197" i="8"/>
  <c r="D4196" i="8"/>
  <c r="D4195" i="8"/>
  <c r="D4194" i="8"/>
  <c r="D4193" i="8"/>
  <c r="D4192" i="8"/>
  <c r="D4191" i="8"/>
  <c r="D4190" i="8"/>
  <c r="D4189" i="8"/>
  <c r="D4188" i="8"/>
  <c r="D4187" i="8"/>
  <c r="D4186" i="8"/>
  <c r="D4185" i="8"/>
  <c r="D4184" i="8"/>
  <c r="D4183" i="8"/>
  <c r="D4182" i="8"/>
  <c r="D4181" i="8"/>
  <c r="D4180" i="8"/>
  <c r="D4179" i="8"/>
  <c r="D4178" i="8"/>
  <c r="D4177" i="8"/>
  <c r="D4176" i="8"/>
  <c r="D4175" i="8"/>
  <c r="D4174" i="8"/>
  <c r="D4173" i="8"/>
  <c r="D4172" i="8"/>
  <c r="D4171" i="8"/>
  <c r="D4170" i="8"/>
  <c r="D4169" i="8"/>
  <c r="D4168" i="8"/>
  <c r="D4167" i="8"/>
  <c r="D4166" i="8"/>
  <c r="D4165" i="8"/>
  <c r="D4164" i="8"/>
  <c r="D4163" i="8"/>
  <c r="D4162" i="8"/>
  <c r="D4161" i="8"/>
  <c r="D4160" i="8"/>
  <c r="D4159" i="8"/>
  <c r="D4158" i="8"/>
  <c r="D4157" i="8"/>
  <c r="D4156" i="8"/>
  <c r="D4155" i="8"/>
  <c r="D4154" i="8"/>
  <c r="D4153" i="8"/>
  <c r="D4152" i="8"/>
  <c r="D4151" i="8"/>
  <c r="D4150" i="8"/>
  <c r="D4149" i="8"/>
  <c r="D4148" i="8"/>
  <c r="D4147" i="8"/>
  <c r="D4146" i="8"/>
  <c r="D4145" i="8"/>
  <c r="D4144" i="8"/>
  <c r="D4143" i="8"/>
  <c r="D4142" i="8"/>
  <c r="D4141" i="8"/>
  <c r="D4140" i="8"/>
  <c r="D4139" i="8"/>
  <c r="D4138" i="8"/>
  <c r="D4137" i="8"/>
  <c r="D4136" i="8"/>
  <c r="D4135" i="8"/>
  <c r="D4134" i="8"/>
  <c r="D4133" i="8"/>
  <c r="D4132" i="8"/>
  <c r="D4131" i="8"/>
  <c r="D4130" i="8"/>
  <c r="D4129" i="8"/>
  <c r="D4128" i="8"/>
  <c r="D4127" i="8"/>
  <c r="D4126" i="8"/>
  <c r="D4125" i="8"/>
  <c r="D4124" i="8"/>
  <c r="D4123" i="8"/>
  <c r="D4122" i="8"/>
  <c r="D4121" i="8"/>
  <c r="D4120" i="8"/>
  <c r="D4119" i="8"/>
  <c r="D4118" i="8"/>
  <c r="D4117" i="8"/>
  <c r="D4116" i="8"/>
  <c r="D4115" i="8"/>
  <c r="D4114" i="8"/>
  <c r="D4113" i="8"/>
  <c r="D4112" i="8"/>
  <c r="D4111" i="8"/>
  <c r="D4110" i="8"/>
  <c r="D4109" i="8"/>
  <c r="D4108" i="8"/>
  <c r="D4107" i="8"/>
  <c r="D4106" i="8"/>
  <c r="D4105" i="8"/>
  <c r="D4104" i="8"/>
  <c r="D4103" i="8"/>
  <c r="D4102" i="8"/>
  <c r="D4101" i="8"/>
  <c r="D4100" i="8"/>
  <c r="D4099" i="8"/>
  <c r="D4098" i="8"/>
  <c r="D4097" i="8"/>
  <c r="D4096" i="8"/>
  <c r="D4095" i="8"/>
  <c r="D4094" i="8"/>
  <c r="D4093" i="8"/>
  <c r="D4092" i="8"/>
  <c r="D4091" i="8"/>
  <c r="D4090" i="8"/>
  <c r="D4089" i="8"/>
  <c r="D4088" i="8"/>
  <c r="D4087" i="8"/>
  <c r="D4086" i="8"/>
  <c r="D4085" i="8"/>
  <c r="D4084" i="8"/>
  <c r="D4083" i="8"/>
  <c r="D4082" i="8"/>
  <c r="D4081" i="8"/>
  <c r="D4080" i="8"/>
  <c r="D4079" i="8"/>
  <c r="D4078" i="8"/>
  <c r="D4077" i="8"/>
  <c r="D4076" i="8"/>
  <c r="D4075" i="8"/>
  <c r="D4074" i="8"/>
  <c r="D4073" i="8"/>
  <c r="D4072" i="8"/>
  <c r="D4071" i="8"/>
  <c r="D4070" i="8"/>
  <c r="D4069" i="8"/>
  <c r="D4068" i="8"/>
  <c r="D4067" i="8"/>
  <c r="D4066" i="8"/>
  <c r="D4065" i="8"/>
  <c r="D4064" i="8"/>
  <c r="D4063" i="8"/>
  <c r="D4062" i="8"/>
  <c r="D4061" i="8"/>
  <c r="D4060" i="8"/>
  <c r="D4059" i="8"/>
  <c r="D4058" i="8"/>
  <c r="D4057" i="8"/>
  <c r="D4056" i="8"/>
  <c r="D4055" i="8"/>
  <c r="D4054" i="8"/>
  <c r="D4053" i="8"/>
  <c r="D4052" i="8"/>
  <c r="D4051" i="8"/>
  <c r="D4050" i="8"/>
  <c r="D4049" i="8"/>
  <c r="D4048" i="8"/>
  <c r="D4047" i="8"/>
  <c r="D4046" i="8"/>
  <c r="D4045" i="8"/>
  <c r="D4044" i="8"/>
  <c r="D4043" i="8"/>
  <c r="D4042" i="8"/>
  <c r="D4041" i="8"/>
  <c r="D4040" i="8"/>
  <c r="D4039" i="8"/>
  <c r="D4038" i="8"/>
  <c r="D4037" i="8"/>
  <c r="D4036" i="8"/>
  <c r="D4035" i="8"/>
  <c r="D4034" i="8"/>
  <c r="D4033" i="8"/>
  <c r="D4032" i="8"/>
  <c r="D4031" i="8"/>
  <c r="D4030" i="8"/>
  <c r="D4029" i="8"/>
  <c r="D4028" i="8"/>
  <c r="D4027" i="8"/>
  <c r="D4026" i="8"/>
  <c r="D4025" i="8"/>
  <c r="D4024" i="8"/>
  <c r="D4023" i="8"/>
  <c r="D4022" i="8"/>
  <c r="D4021" i="8"/>
  <c r="D4020" i="8"/>
  <c r="D4019" i="8"/>
  <c r="D4018" i="8"/>
  <c r="D4017" i="8"/>
  <c r="D4016" i="8"/>
  <c r="D4015" i="8"/>
  <c r="D4014" i="8"/>
  <c r="D4013" i="8"/>
  <c r="D4012" i="8"/>
  <c r="D4011" i="8"/>
  <c r="D4010" i="8"/>
  <c r="D4009" i="8"/>
  <c r="D4008" i="8"/>
  <c r="D4007" i="8"/>
  <c r="D4006" i="8"/>
  <c r="D4005" i="8"/>
  <c r="D4004" i="8"/>
  <c r="D4003" i="8"/>
  <c r="D4002" i="8"/>
  <c r="D4001" i="8"/>
  <c r="D4000" i="8"/>
  <c r="D3999" i="8"/>
  <c r="D3998" i="8"/>
  <c r="D3997" i="8"/>
  <c r="D3996" i="8"/>
  <c r="D3995" i="8"/>
  <c r="D3994" i="8"/>
  <c r="D3993" i="8"/>
  <c r="D3992" i="8"/>
  <c r="D3991" i="8"/>
  <c r="D3990" i="8"/>
  <c r="D3989" i="8"/>
  <c r="D3988" i="8"/>
  <c r="D3987" i="8"/>
  <c r="D3986" i="8"/>
  <c r="D3985" i="8"/>
  <c r="D3984" i="8"/>
  <c r="D3983" i="8"/>
  <c r="D3982" i="8"/>
  <c r="D3981" i="8"/>
  <c r="D3980" i="8"/>
  <c r="D3979" i="8"/>
  <c r="D3978" i="8"/>
  <c r="D3977" i="8"/>
  <c r="D3976" i="8"/>
  <c r="D3975" i="8"/>
  <c r="D3974" i="8"/>
  <c r="D3973" i="8"/>
  <c r="D3972" i="8"/>
  <c r="D3971" i="8"/>
  <c r="D3970" i="8"/>
  <c r="D3969" i="8"/>
  <c r="D3968" i="8"/>
  <c r="D3967" i="8"/>
  <c r="D3966" i="8"/>
  <c r="D3965" i="8"/>
  <c r="D3964" i="8"/>
  <c r="D3963" i="8"/>
  <c r="D3962" i="8"/>
  <c r="D3961" i="8"/>
  <c r="D3960" i="8"/>
  <c r="D3959" i="8"/>
  <c r="D3958" i="8"/>
  <c r="D3957" i="8"/>
  <c r="D3956" i="8"/>
  <c r="D3955" i="8"/>
  <c r="D3954" i="8"/>
  <c r="D3953" i="8"/>
  <c r="D3952" i="8"/>
  <c r="D3951" i="8"/>
  <c r="D3950" i="8"/>
  <c r="D3949" i="8"/>
  <c r="D3948" i="8"/>
  <c r="D3947" i="8"/>
  <c r="D3946" i="8"/>
  <c r="D3945" i="8"/>
  <c r="D3944" i="8"/>
  <c r="D3943" i="8"/>
  <c r="D3942" i="8"/>
  <c r="D3941" i="8"/>
  <c r="D3940" i="8"/>
  <c r="D3939" i="8"/>
  <c r="D3938" i="8"/>
  <c r="D3937" i="8"/>
  <c r="D3936" i="8"/>
  <c r="D3935" i="8"/>
  <c r="D3934" i="8"/>
  <c r="D3933" i="8"/>
  <c r="D3932" i="8"/>
  <c r="D3931" i="8"/>
  <c r="D3930" i="8"/>
  <c r="D3929" i="8"/>
  <c r="D3928" i="8"/>
  <c r="D3927" i="8"/>
  <c r="D3926" i="8"/>
  <c r="D3925" i="8"/>
  <c r="D3924" i="8"/>
  <c r="D3923" i="8"/>
  <c r="D3922" i="8"/>
  <c r="D3921" i="8"/>
  <c r="D3920" i="8"/>
  <c r="D3919" i="8"/>
  <c r="D3918" i="8"/>
  <c r="D3917" i="8"/>
  <c r="D3916" i="8"/>
  <c r="D3915" i="8"/>
  <c r="D3914" i="8"/>
  <c r="D3913" i="8"/>
  <c r="D3912" i="8"/>
  <c r="D3911" i="8"/>
  <c r="D3910" i="8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7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80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7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7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3759" i="8"/>
  <c r="D3758" i="8"/>
  <c r="D3757" i="8"/>
  <c r="D3756" i="8"/>
  <c r="D3755" i="8"/>
  <c r="D3754" i="8"/>
  <c r="D3753" i="8"/>
  <c r="D3752" i="8"/>
  <c r="D3751" i="8"/>
  <c r="D3750" i="8"/>
  <c r="D3749" i="8"/>
  <c r="D3748" i="8"/>
  <c r="D3747" i="8"/>
  <c r="D3746" i="8"/>
  <c r="D3745" i="8"/>
  <c r="D3744" i="8"/>
  <c r="D3743" i="8"/>
  <c r="D3742" i="8"/>
  <c r="D3741" i="8"/>
  <c r="D3740" i="8"/>
  <c r="D3739" i="8"/>
  <c r="D3738" i="8"/>
  <c r="D3737" i="8"/>
  <c r="D3736" i="8"/>
  <c r="D3735" i="8"/>
  <c r="D3734" i="8"/>
  <c r="D3733" i="8"/>
  <c r="D3732" i="8"/>
  <c r="D3731" i="8"/>
  <c r="D3730" i="8"/>
  <c r="D3729" i="8"/>
  <c r="D3728" i="8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E8" i="10"/>
  <c r="E7" i="10"/>
  <c r="E6" i="10"/>
  <c r="E5" i="10"/>
  <c r="B7" i="4"/>
  <c r="B6" i="4"/>
  <c r="C5" i="4"/>
  <c r="B5" i="4"/>
  <c r="C4" i="4"/>
  <c r="B4" i="4"/>
  <c r="J21" i="11"/>
  <c r="I21" i="11"/>
  <c r="H21" i="11"/>
  <c r="J20" i="11"/>
  <c r="I20" i="11"/>
  <c r="J19" i="11"/>
  <c r="I19" i="11"/>
  <c r="H19" i="11"/>
  <c r="J18" i="11"/>
  <c r="I18" i="11"/>
  <c r="H18" i="11"/>
  <c r="J17" i="11"/>
  <c r="H17" i="11"/>
  <c r="K8" i="11"/>
  <c r="O7" i="11"/>
  <c r="N7" i="11"/>
  <c r="K7" i="11"/>
  <c r="O6" i="11"/>
  <c r="N6" i="11"/>
  <c r="K6" i="11"/>
  <c r="X119" i="12" l="1"/>
  <c r="X88" i="12"/>
  <c r="X96" i="12"/>
  <c r="X104" i="12"/>
  <c r="X111" i="12"/>
  <c r="X143" i="12"/>
  <c r="X178" i="12"/>
  <c r="X181" i="12"/>
  <c r="X78" i="12"/>
  <c r="X80" i="12"/>
  <c r="X82" i="12"/>
  <c r="X135" i="12"/>
  <c r="X205" i="12"/>
  <c r="X213" i="12"/>
  <c r="X16" i="12"/>
  <c r="X18" i="12"/>
  <c r="X20" i="12"/>
  <c r="X22" i="12"/>
  <c r="X24" i="12"/>
  <c r="X26" i="12"/>
  <c r="X28" i="12"/>
  <c r="X30" i="12"/>
  <c r="X32" i="12"/>
  <c r="X34" i="12"/>
  <c r="X36" i="12"/>
  <c r="X38" i="12"/>
  <c r="X40" i="12"/>
  <c r="X42" i="12"/>
  <c r="X44" i="12"/>
  <c r="X46" i="12"/>
  <c r="X48" i="12"/>
  <c r="X50" i="12"/>
  <c r="X52" i="12"/>
  <c r="X54" i="12"/>
  <c r="X56" i="12"/>
  <c r="X58" i="12"/>
  <c r="X60" i="12"/>
  <c r="X62" i="12"/>
  <c r="X64" i="12"/>
  <c r="X66" i="12"/>
  <c r="X68" i="12"/>
  <c r="X70" i="12"/>
  <c r="X72" i="12"/>
  <c r="X74" i="12"/>
  <c r="X76" i="12"/>
  <c r="X95" i="12"/>
  <c r="X103" i="12"/>
  <c r="X127" i="12"/>
  <c r="X151" i="12"/>
  <c r="X164" i="12"/>
  <c r="X112" i="12"/>
  <c r="X120" i="12"/>
  <c r="X128" i="12"/>
  <c r="X136" i="12"/>
  <c r="X144" i="12"/>
  <c r="X152" i="12"/>
  <c r="X166" i="12"/>
  <c r="X199" i="12"/>
  <c r="X169" i="12"/>
  <c r="X186" i="12"/>
  <c r="X203" i="12"/>
  <c r="X209" i="12"/>
  <c r="X211" i="12"/>
  <c r="X217" i="12"/>
  <c r="X219" i="12"/>
  <c r="X225" i="12"/>
  <c r="X233" i="12"/>
  <c r="X202" i="12"/>
  <c r="X221" i="12"/>
  <c r="X229" i="12"/>
  <c r="X237" i="12"/>
  <c r="X171" i="12"/>
  <c r="X191" i="12"/>
  <c r="X207" i="12"/>
  <c r="X215" i="12"/>
  <c r="X223" i="12"/>
  <c r="X231" i="12"/>
  <c r="X276" i="12"/>
  <c r="X284" i="12"/>
  <c r="X293" i="12"/>
  <c r="X270" i="12"/>
  <c r="X277" i="12"/>
  <c r="X285" i="12"/>
  <c r="X287" i="12"/>
  <c r="X344" i="12"/>
  <c r="X346" i="12"/>
  <c r="X360" i="12"/>
  <c r="X367" i="12"/>
  <c r="X301" i="12"/>
  <c r="X303" i="12"/>
  <c r="X331" i="12"/>
  <c r="X332" i="12"/>
  <c r="X356" i="12"/>
  <c r="X336" i="12"/>
  <c r="X340" i="12"/>
  <c r="X366" i="12"/>
  <c r="X308" i="12"/>
  <c r="X309" i="12"/>
  <c r="X320" i="12"/>
  <c r="X6" i="12"/>
  <c r="X5" i="12"/>
  <c r="X10" i="12"/>
  <c r="X14" i="12"/>
  <c r="X9" i="12"/>
  <c r="X13" i="12"/>
  <c r="X4" i="12"/>
  <c r="X11" i="12"/>
  <c r="X15" i="12"/>
  <c r="X3" i="12"/>
  <c r="X7" i="12"/>
  <c r="X8" i="12"/>
  <c r="X12" i="12"/>
  <c r="X157" i="12"/>
  <c r="X232" i="12"/>
  <c r="X338" i="12"/>
  <c r="X85" i="12"/>
  <c r="X86" i="12"/>
  <c r="X93" i="12"/>
  <c r="X94" i="12"/>
  <c r="X101" i="12"/>
  <c r="X102" i="12"/>
  <c r="X109" i="12"/>
  <c r="X110" i="12"/>
  <c r="X117" i="12"/>
  <c r="X118" i="12"/>
  <c r="X125" i="12"/>
  <c r="X126" i="12"/>
  <c r="X133" i="12"/>
  <c r="X134" i="12"/>
  <c r="X141" i="12"/>
  <c r="X142" i="12"/>
  <c r="X149" i="12"/>
  <c r="X150" i="12"/>
  <c r="X158" i="12"/>
  <c r="X163" i="12"/>
  <c r="X165" i="12"/>
  <c r="X170" i="12"/>
  <c r="X180" i="12"/>
  <c r="X187" i="12"/>
  <c r="X162" i="12"/>
  <c r="X17" i="12"/>
  <c r="X19" i="12"/>
  <c r="X21" i="12"/>
  <c r="X23" i="12"/>
  <c r="X25" i="12"/>
  <c r="X27" i="12"/>
  <c r="X29" i="12"/>
  <c r="X31" i="12"/>
  <c r="X33" i="12"/>
  <c r="X35" i="12"/>
  <c r="X37" i="12"/>
  <c r="X39" i="12"/>
  <c r="X41" i="12"/>
  <c r="X43" i="12"/>
  <c r="X45" i="12"/>
  <c r="X47" i="12"/>
  <c r="X49" i="12"/>
  <c r="X51" i="12"/>
  <c r="X53" i="12"/>
  <c r="X55" i="12"/>
  <c r="X57" i="12"/>
  <c r="X59" i="12"/>
  <c r="X61" i="12"/>
  <c r="X63" i="12"/>
  <c r="X65" i="12"/>
  <c r="X67" i="12"/>
  <c r="X69" i="12"/>
  <c r="X71" i="12"/>
  <c r="X73" i="12"/>
  <c r="X75" i="12"/>
  <c r="X77" i="12"/>
  <c r="X79" i="12"/>
  <c r="X81" i="12"/>
  <c r="X83" i="12"/>
  <c r="X84" i="12"/>
  <c r="X91" i="12"/>
  <c r="X92" i="12"/>
  <c r="X99" i="12"/>
  <c r="X100" i="12"/>
  <c r="X107" i="12"/>
  <c r="X108" i="12"/>
  <c r="X115" i="12"/>
  <c r="X116" i="12"/>
  <c r="X123" i="12"/>
  <c r="X124" i="12"/>
  <c r="X131" i="12"/>
  <c r="X132" i="12"/>
  <c r="X139" i="12"/>
  <c r="X140" i="12"/>
  <c r="X147" i="12"/>
  <c r="X148" i="12"/>
  <c r="X155" i="12"/>
  <c r="X159" i="12"/>
  <c r="X160" i="12"/>
  <c r="X176" i="12"/>
  <c r="X179" i="12"/>
  <c r="X182" i="12"/>
  <c r="X174" i="12"/>
  <c r="X89" i="12"/>
  <c r="X90" i="12"/>
  <c r="X97" i="12"/>
  <c r="X98" i="12"/>
  <c r="X105" i="12"/>
  <c r="X106" i="12"/>
  <c r="X113" i="12"/>
  <c r="X114" i="12"/>
  <c r="X121" i="12"/>
  <c r="X122" i="12"/>
  <c r="X129" i="12"/>
  <c r="X130" i="12"/>
  <c r="X137" i="12"/>
  <c r="X138" i="12"/>
  <c r="X145" i="12"/>
  <c r="X146" i="12"/>
  <c r="X153" i="12"/>
  <c r="X154" i="12"/>
  <c r="X167" i="12"/>
  <c r="X168" i="12"/>
  <c r="X173" i="12"/>
  <c r="X177" i="12"/>
  <c r="X189" i="12"/>
  <c r="X192" i="12"/>
  <c r="X193" i="12"/>
  <c r="X208" i="12"/>
  <c r="X297" i="12"/>
  <c r="X312" i="12"/>
  <c r="X172" i="12"/>
  <c r="X184" i="12"/>
  <c r="X195" i="12"/>
  <c r="X197" i="12"/>
  <c r="X200" i="12"/>
  <c r="X201" i="12"/>
  <c r="X216" i="12"/>
  <c r="X242" i="12"/>
  <c r="X185" i="12"/>
  <c r="X190" i="12"/>
  <c r="X194" i="12"/>
  <c r="X224" i="12"/>
  <c r="X239" i="12"/>
  <c r="X210" i="12"/>
  <c r="X218" i="12"/>
  <c r="X226" i="12"/>
  <c r="X234" i="12"/>
  <c r="X240" i="12"/>
  <c r="X244" i="12"/>
  <c r="X245" i="12"/>
  <c r="X248" i="12"/>
  <c r="X249" i="12"/>
  <c r="X252" i="12"/>
  <c r="X253" i="12"/>
  <c r="X256" i="12"/>
  <c r="X257" i="12"/>
  <c r="X260" i="12"/>
  <c r="X261" i="12"/>
  <c r="X264" i="12"/>
  <c r="X265" i="12"/>
  <c r="X196" i="12"/>
  <c r="X204" i="12"/>
  <c r="X212" i="12"/>
  <c r="X220" i="12"/>
  <c r="X228" i="12"/>
  <c r="X236" i="12"/>
  <c r="X238" i="12"/>
  <c r="X243" i="12"/>
  <c r="X266" i="12"/>
  <c r="X267" i="12"/>
  <c r="X289" i="12"/>
  <c r="X295" i="12"/>
  <c r="X305" i="12"/>
  <c r="X311" i="12"/>
  <c r="X206" i="12"/>
  <c r="X214" i="12"/>
  <c r="X222" i="12"/>
  <c r="X230" i="12"/>
  <c r="X246" i="12"/>
  <c r="X247" i="12"/>
  <c r="X250" i="12"/>
  <c r="X251" i="12"/>
  <c r="X254" i="12"/>
  <c r="X255" i="12"/>
  <c r="X258" i="12"/>
  <c r="X259" i="12"/>
  <c r="X262" i="12"/>
  <c r="X263" i="12"/>
  <c r="X268" i="12"/>
  <c r="X269" i="12"/>
  <c r="X274" i="12"/>
  <c r="X275" i="12"/>
  <c r="X282" i="12"/>
  <c r="X283" i="12"/>
  <c r="X286" i="12"/>
  <c r="X291" i="12"/>
  <c r="X294" i="12"/>
  <c r="X299" i="12"/>
  <c r="X302" i="12"/>
  <c r="X307" i="12"/>
  <c r="X310" i="12"/>
  <c r="X323" i="12"/>
  <c r="X324" i="12"/>
  <c r="X330" i="12"/>
  <c r="X334" i="12"/>
  <c r="X272" i="12"/>
  <c r="X273" i="12"/>
  <c r="X280" i="12"/>
  <c r="X281" i="12"/>
  <c r="X288" i="12"/>
  <c r="X296" i="12"/>
  <c r="X304" i="12"/>
  <c r="X315" i="12"/>
  <c r="X316" i="12"/>
  <c r="X322" i="12"/>
  <c r="X326" i="12"/>
  <c r="X347" i="12"/>
  <c r="X271" i="12"/>
  <c r="X278" i="12"/>
  <c r="X279" i="12"/>
  <c r="X290" i="12"/>
  <c r="X298" i="12"/>
  <c r="X306" i="12"/>
  <c r="X314" i="12"/>
  <c r="X318" i="12"/>
  <c r="X328" i="12"/>
  <c r="X339" i="12"/>
  <c r="X313" i="12"/>
  <c r="X321" i="12"/>
  <c r="X329" i="12"/>
  <c r="X337" i="12"/>
  <c r="X355" i="12"/>
  <c r="X357" i="12"/>
  <c r="X361" i="12"/>
  <c r="X319" i="12"/>
  <c r="X327" i="12"/>
  <c r="X335" i="12"/>
  <c r="X363" i="12"/>
  <c r="X317" i="12"/>
  <c r="X325" i="12"/>
  <c r="X333" i="12"/>
  <c r="X341" i="12"/>
  <c r="X343" i="12"/>
  <c r="X345" i="12"/>
  <c r="X350" i="12"/>
  <c r="X352" i="12"/>
  <c r="X348" i="12"/>
  <c r="X353" i="12"/>
  <c r="X364" i="12"/>
  <c r="X349" i="12"/>
  <c r="X358" i="12"/>
  <c r="X365" i="12"/>
  <c r="X351" i="12"/>
  <c r="X359" i="12"/>
  <c r="AB7" i="12" l="1"/>
  <c r="AA7" i="12"/>
  <c r="Z7" i="12"/>
  <c r="H9" i="16" l="1"/>
  <c r="H7" i="16"/>
  <c r="H5" i="16"/>
  <c r="H6" i="16"/>
  <c r="H4" i="16"/>
  <c r="F9" i="16"/>
  <c r="F8" i="16"/>
  <c r="F7" i="16"/>
  <c r="F6" i="16"/>
  <c r="F5" i="16"/>
  <c r="F4" i="16"/>
  <c r="F12" i="16" l="1"/>
  <c r="H12" i="16"/>
  <c r="G12" i="16"/>
</calcChain>
</file>

<file path=xl/comments1.xml><?xml version="1.0" encoding="utf-8"?>
<comments xmlns="http://schemas.openxmlformats.org/spreadsheetml/2006/main">
  <authors>
    <author>Andrielly Moutinho Knupp</author>
  </authors>
  <commentList>
    <comment ref="E3" authorId="0" shapeId="0">
      <text>
        <r>
          <rPr>
            <sz val="9"/>
            <color indexed="81"/>
            <rFont val="Segoe UI"/>
            <family val="2"/>
          </rPr>
          <t xml:space="preserve">As = π x r x raiz (r² + h²)
</t>
        </r>
      </text>
    </comment>
    <comment ref="N3" authorId="0" shapeId="0">
      <text>
        <r>
          <rPr>
            <sz val="9"/>
            <color indexed="81"/>
            <rFont val="Segoe UI"/>
            <family val="2"/>
          </rPr>
          <t>Considerando 1 distúrbio no processo de formação da pilha cônica = 1 distúrbio
A recuperação é feita por baixo e o material é encaminhado para correria. Portanto, não há alteração direta na superfície, e não foi considerado distúrbio.</t>
        </r>
      </text>
    </comment>
    <comment ref="O3" authorId="0" shapeId="0">
      <text>
        <r>
          <rPr>
            <sz val="9"/>
            <color indexed="81"/>
            <rFont val="Segoe UI"/>
            <family val="2"/>
          </rPr>
          <t>Considerando 1 distúrbio no processo de formação e recuperação da pilha cônica = 2 distúrbios / pilha</t>
        </r>
      </text>
    </comment>
  </commentList>
</comments>
</file>

<file path=xl/comments2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3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>Ut correspondente a granulometria do material apresentado na aba "Dados" (Tabela 3.1.2.1.2.1-9 Distribuição granulométrica dos materiais movimentados - Carvão, Moinha e Coque)</t>
        </r>
      </text>
    </comment>
  </commentList>
</comments>
</file>

<file path=xl/comments4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>Ut correspondente a granulometria do material apresentado na aba "Dados" (Tabela 3.1.2.1.2.1-9 Distribuição granulométrica dos materiais movimentados - Carvão, Moinha e Coque)</t>
        </r>
      </text>
    </comment>
  </commentList>
</comments>
</file>

<file path=xl/comments5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>Ut correspondente a granulometria do material apresentado na aba "Dados" (Tabela 3.1.2.1.2.1-9 Distribuição granulométrica dos materiais movimentados - Carvão, Moinha e Coque)</t>
        </r>
      </text>
    </comment>
  </commentList>
</comments>
</file>

<file path=xl/comments6.xml><?xml version="1.0" encoding="utf-8"?>
<comments xmlns="http://schemas.openxmlformats.org/spreadsheetml/2006/main">
  <authors>
    <author>Andrielly Moutinho Knupp</author>
  </authors>
  <commentList>
    <comment ref="C11" authorId="0" shapeId="0">
      <text>
        <r>
          <rPr>
            <sz val="9"/>
            <color indexed="81"/>
            <rFont val="Segoe UI"/>
            <family val="2"/>
          </rPr>
          <t xml:space="preserve">100 pilhas
</t>
        </r>
      </text>
    </comment>
  </commentList>
</comments>
</file>

<file path=xl/sharedStrings.xml><?xml version="1.0" encoding="utf-8"?>
<sst xmlns="http://schemas.openxmlformats.org/spreadsheetml/2006/main" count="295" uniqueCount="144">
  <si>
    <t>Data</t>
  </si>
  <si>
    <t>P [g/m²] para cada us/ur</t>
  </si>
  <si>
    <t>A</t>
  </si>
  <si>
    <t>Pilha</t>
  </si>
  <si>
    <t>B1</t>
  </si>
  <si>
    <t>B2</t>
  </si>
  <si>
    <t>B3</t>
  </si>
  <si>
    <t>us/ur</t>
  </si>
  <si>
    <t>0,2a</t>
  </si>
  <si>
    <t>0,2b</t>
  </si>
  <si>
    <t>0,2c</t>
  </si>
  <si>
    <t>0,6a</t>
  </si>
  <si>
    <t>0,6b</t>
  </si>
  <si>
    <t>u* [m/s] para cada us/ur</t>
  </si>
  <si>
    <t>Selecione o Tipo da Pilha</t>
  </si>
  <si>
    <t>Velocidade de Fricção [m/s]</t>
  </si>
  <si>
    <t>Fastest Mile medido a 10m de altura [m/s]</t>
  </si>
  <si>
    <t>P</t>
  </si>
  <si>
    <t>Porcentagem da Área de Superfície da Pilha para cada us/ur</t>
  </si>
  <si>
    <t>Série de Rajada de Vento</t>
  </si>
  <si>
    <t>WS Média [m/s]</t>
  </si>
  <si>
    <t>WD [º]</t>
  </si>
  <si>
    <t>Fastest Mile [m/s]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</si>
  <si>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</si>
  <si>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</si>
  <si>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</si>
  <si>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</si>
  <si>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</si>
  <si>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</si>
  <si>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</si>
  <si>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Fator de Rajada</t>
  </si>
  <si>
    <t>Fonte: https://www3.epa.gov/ttn/chief/ap42/ch13/final/c13s0205.pdf</t>
  </si>
  <si>
    <t>Material</t>
  </si>
  <si>
    <t>Carvão</t>
  </si>
  <si>
    <t>M</t>
  </si>
  <si>
    <t>Fonte</t>
  </si>
  <si>
    <t>Total</t>
  </si>
  <si>
    <t>Pilha de Estocagem</t>
  </si>
  <si>
    <t>Quantidade</t>
  </si>
  <si>
    <t>Área estocagem</t>
  </si>
  <si>
    <t>Área Ocupada</t>
  </si>
  <si>
    <t>Largura</t>
  </si>
  <si>
    <t>Base Circular</t>
  </si>
  <si>
    <t>Altura</t>
  </si>
  <si>
    <t>Capacidade de estocagem</t>
  </si>
  <si>
    <t>Umidade média</t>
  </si>
  <si>
    <t>Nº Distúrbios</t>
  </si>
  <si>
    <t>Média/mês</t>
  </si>
  <si>
    <t>Quantidade movimentada</t>
  </si>
  <si>
    <t>(un)</t>
  </si>
  <si>
    <r>
      <t>(m</t>
    </r>
    <r>
      <rPr>
        <b/>
        <vertAlign val="superscript"/>
        <sz val="11"/>
        <color theme="1"/>
        <rFont val="Calibri"/>
        <family val="2"/>
      </rPr>
      <t>2</t>
    </r>
    <r>
      <rPr>
        <b/>
        <sz val="11"/>
        <color rgb="FF000000"/>
        <rFont val="Calibri"/>
        <family val="2"/>
      </rPr>
      <t>)</t>
    </r>
  </si>
  <si>
    <t>(m)</t>
  </si>
  <si>
    <t>(ton)</t>
  </si>
  <si>
    <t>(%)</t>
  </si>
  <si>
    <t>Ton/ano</t>
  </si>
  <si>
    <t xml:space="preserve">Pilha de Emergência - Coque </t>
  </si>
  <si>
    <t xml:space="preserve">Pilha de carvão </t>
  </si>
  <si>
    <t>Pilha de Coque e Moinha</t>
  </si>
  <si>
    <t>Fonte: Tabela 3.1.2.1.2.1-7: Material manuseado nas pilhas de Carvão, Coque e Moinha (Inventário das Fontes Fixas de Emissões de Poluentes Atmosféricos 2015 (Sol Coqueria, 2015))</t>
  </si>
  <si>
    <t>Fonte: Tabela 3.1.2.1.2.1-9: Distribuição granulométrica dos materiais movimentados – Carvão, Moinha e Coque (Inventário das Fontes Fixas de Emissões de Poluentes Atmosféricos 2015 (Sol Coqueria, 2015))</t>
  </si>
  <si>
    <t>Granulometria</t>
  </si>
  <si>
    <t>Peneiras</t>
  </si>
  <si>
    <t>(mm)</t>
  </si>
  <si>
    <t>Pilha de Carvão</t>
  </si>
  <si>
    <t>Pilha de Moinha</t>
  </si>
  <si>
    <t xml:space="preserve">Peso Retido </t>
  </si>
  <si>
    <t>(kg)</t>
  </si>
  <si>
    <t>Percentual retido</t>
  </si>
  <si>
    <t>r =</t>
  </si>
  <si>
    <t xml:space="preserve">g = </t>
  </si>
  <si>
    <r>
      <t xml:space="preserve">At = </t>
    </r>
    <r>
      <rPr>
        <sz val="9"/>
        <color theme="1"/>
        <rFont val="PMingLiU-ExtB"/>
        <family val="1"/>
      </rPr>
      <t>°</t>
    </r>
    <r>
      <rPr>
        <sz val="9"/>
        <color theme="1"/>
        <rFont val="Calibri"/>
        <family val="2"/>
      </rPr>
      <t>π x r (r + g)</t>
    </r>
  </si>
  <si>
    <r>
      <t xml:space="preserve">As = </t>
    </r>
    <r>
      <rPr>
        <sz val="9"/>
        <color theme="1"/>
        <rFont val="Calibri"/>
        <family val="2"/>
      </rPr>
      <t>π</t>
    </r>
    <r>
      <rPr>
        <sz val="9"/>
        <color theme="1"/>
        <rFont val="Arial"/>
        <family val="2"/>
      </rPr>
      <t xml:space="preserve"> x r x raiz (r² + h²)</t>
    </r>
  </si>
  <si>
    <t>Al = π x r²</t>
  </si>
  <si>
    <t>Área Ocupada - Recalculada</t>
  </si>
  <si>
    <t>Tyler Sieve Nº</t>
  </si>
  <si>
    <t>Opening (mm)</t>
  </si>
  <si>
    <t>Midpoint</t>
  </si>
  <si>
    <t>-</t>
  </si>
  <si>
    <t>Fonte: https://www3.epa.gov/ttn/chief/ap42/ch13/final/c13s0205.pdf (USEPA, 2006)</t>
  </si>
  <si>
    <t>Table 13.2.5-1 Field Procedure for Determination of Threshold Friction Velocity</t>
  </si>
  <si>
    <t>Table 13.2.5-2 Threshold Friction Velocities</t>
  </si>
  <si>
    <t>Threshold Friction Velocity (m/s)</t>
  </si>
  <si>
    <t>Roughness Height (cm)</t>
  </si>
  <si>
    <t>Threshold Friction Velocity at 10 m (m/s)</t>
  </si>
  <si>
    <t>Pilha A</t>
  </si>
  <si>
    <t xml:space="preserve">Intervalo de Ocorrência dos Distúrbios </t>
  </si>
  <si>
    <t>(Dia)</t>
  </si>
  <si>
    <t>S</t>
  </si>
  <si>
    <t>Equações:</t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</si>
  <si>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</si>
  <si>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</si>
  <si>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Relação da velocidade de superfície com a velocidade do vento</t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</si>
  <si>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  <r>
      <rPr>
        <vertAlign val="subscript"/>
        <sz val="8"/>
        <color theme="1"/>
        <rFont val="Arial"/>
        <family val="2"/>
      </rPr>
      <t>t</t>
    </r>
  </si>
  <si>
    <t>Velocidade Limiar de Arraste [m/s]</t>
  </si>
  <si>
    <t>Potencial de Erosão [g/m²]</t>
  </si>
  <si>
    <t>N</t>
  </si>
  <si>
    <t>Número de distúrbios por ano</t>
  </si>
  <si>
    <t>P para cada us/ur [kg/m²] - Aplicação da Fração Erodível</t>
  </si>
  <si>
    <r>
      <rPr>
        <b/>
        <sz val="8"/>
        <color theme="1"/>
        <rFont val="Symbol"/>
        <family val="1"/>
        <charset val="2"/>
      </rPr>
      <t>S</t>
    </r>
    <r>
      <rPr>
        <b/>
        <sz val="8"/>
        <color theme="1"/>
        <rFont val="Arial"/>
        <family val="2"/>
      </rPr>
      <t xml:space="preserve"> [kg/m²]</t>
    </r>
  </si>
  <si>
    <t>Área Total [m²]</t>
  </si>
  <si>
    <t>Pilhas de Carvão - Sol Coqueria</t>
  </si>
  <si>
    <t>Média</t>
  </si>
  <si>
    <t>Soma</t>
  </si>
  <si>
    <t>Média - Não Nulos</t>
  </si>
  <si>
    <r>
      <rPr>
        <b/>
        <sz val="9"/>
        <color theme="1"/>
        <rFont val="Arial"/>
        <family val="2"/>
      </rPr>
      <t>Planilha que apresenta as emissões da Sol Coqueria, considerando que:</t>
    </r>
    <r>
      <rPr>
        <sz val="9"/>
        <color theme="1"/>
        <rFont val="Arial"/>
        <family val="2"/>
      </rPr>
      <t xml:space="preserve">
- A série de vento diária foi obtida no METAR para Estação Meteorológica do Aeroporto de Vitória para o ano de 2015;
- Formato da pilha: cone. Tipo da pilha: A;
- Valor do número de distúrbios informado pela empresa, sendo utilizado o intervalo de dias em que estes ocorrem;
- A velocidade limiar de arraste (threshold friction velocity) considerada para o carvão foi referente ao resultado obtido pelo método de Gillette (1,0 m/s) (Table 13.2.5-1 Field Procedure for Determination of Threshold Friction Velocity).
</t>
    </r>
    <r>
      <rPr>
        <b/>
        <sz val="9"/>
        <color theme="1"/>
        <rFont val="Arial"/>
        <family val="2"/>
      </rPr>
      <t>Apresentada a taxa de emissão correspondente a cada pilha e o cômputo global.</t>
    </r>
  </si>
  <si>
    <t>Pilha B</t>
  </si>
  <si>
    <t>Pilha C</t>
  </si>
  <si>
    <t>Pilha D</t>
  </si>
  <si>
    <t>Pilha E</t>
  </si>
  <si>
    <t>Pilha F</t>
  </si>
  <si>
    <t>Coque</t>
  </si>
  <si>
    <t>Coque e Moinha</t>
  </si>
  <si>
    <r>
      <t>u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>* (cm/s)</t>
    </r>
  </si>
  <si>
    <r>
      <t>u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>* (m/s)</t>
    </r>
  </si>
  <si>
    <r>
      <t>z</t>
    </r>
    <r>
      <rPr>
        <vertAlign val="subscript"/>
        <sz val="8"/>
        <color theme="1"/>
        <rFont val="Arial"/>
        <family val="2"/>
      </rPr>
      <t>0</t>
    </r>
    <r>
      <rPr>
        <sz val="8"/>
        <color theme="1"/>
        <rFont val="Arial"/>
        <family val="2"/>
      </rPr>
      <t xml:space="preserve"> = Act</t>
    </r>
  </si>
  <si>
    <r>
      <t>z</t>
    </r>
    <r>
      <rPr>
        <vertAlign val="subscript"/>
        <sz val="8"/>
        <color theme="1"/>
        <rFont val="Arial"/>
        <family val="2"/>
      </rPr>
      <t>0</t>
    </r>
    <r>
      <rPr>
        <sz val="8"/>
        <color theme="1"/>
        <rFont val="Arial"/>
        <family val="2"/>
      </rPr>
      <t xml:space="preserve"> = 0,5 cm</t>
    </r>
  </si>
  <si>
    <r>
      <t xml:space="preserve">Overburden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</si>
  <si>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Scoria (roadbed material)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</si>
  <si>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Ground coal (surrounding coal pile)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</si>
  <si>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Uncrusted coal pile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</si>
  <si>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Scraper tracks on coal pile </t>
    </r>
    <r>
      <rPr>
        <vertAlign val="superscript"/>
        <sz val="8"/>
        <color theme="1"/>
        <rFont val="Arial"/>
        <family val="2"/>
      </rPr>
      <t xml:space="preserve">a,b </t>
    </r>
  </si>
  <si>
    <r>
      <t xml:space="preserve">Fine coal dust on concrete pad </t>
    </r>
    <r>
      <rPr>
        <vertAlign val="superscript"/>
        <sz val="8"/>
        <color theme="1"/>
        <rFont val="Arial"/>
        <family val="2"/>
      </rPr>
      <t xml:space="preserve">c </t>
    </r>
  </si>
  <si>
    <r>
      <rPr>
        <vertAlign val="superscript"/>
        <sz val="8"/>
        <color theme="1"/>
        <rFont val="Arial"/>
        <family val="2"/>
      </rPr>
      <t xml:space="preserve">a </t>
    </r>
    <r>
      <rPr>
        <sz val="8"/>
        <color theme="1"/>
        <rFont val="Arial"/>
        <family val="2"/>
      </rPr>
      <t>Western surface coal mine</t>
    </r>
  </si>
  <si>
    <r>
      <rPr>
        <vertAlign val="superscript"/>
        <sz val="8"/>
        <color theme="1"/>
        <rFont val="Arial"/>
        <family val="2"/>
      </rPr>
      <t xml:space="preserve">b </t>
    </r>
    <r>
      <rPr>
        <sz val="8"/>
        <color theme="1"/>
        <rFont val="Arial"/>
        <family val="2"/>
      </rPr>
      <t>Lightly crusted</t>
    </r>
  </si>
  <si>
    <r>
      <rPr>
        <vertAlign val="superscript"/>
        <sz val="8"/>
        <color theme="1"/>
        <rFont val="Arial"/>
        <family val="2"/>
      </rPr>
      <t xml:space="preserve">c </t>
    </r>
    <r>
      <rPr>
        <sz val="8"/>
        <color theme="1"/>
        <rFont val="Arial"/>
        <family val="2"/>
      </rPr>
      <t>Eastern power plant</t>
    </r>
  </si>
  <si>
    <t>Taxa de Emissão de PM</t>
  </si>
  <si>
    <t>[kg/Evento]</t>
  </si>
  <si>
    <t>[kg/dia]</t>
  </si>
  <si>
    <t xml:space="preserve">[kg/Período] </t>
  </si>
  <si>
    <r>
      <rPr>
        <b/>
        <sz val="9"/>
        <color theme="1"/>
        <rFont val="Arial"/>
        <family val="2"/>
      </rPr>
      <t xml:space="preserve">Abas: 
</t>
    </r>
    <r>
      <rPr>
        <sz val="9"/>
        <color theme="1"/>
        <rFont val="Arial"/>
        <family val="2"/>
      </rPr>
      <t xml:space="preserve">
</t>
    </r>
    <r>
      <rPr>
        <i/>
        <sz val="9"/>
        <color theme="1"/>
        <rFont val="Arial"/>
        <family val="2"/>
      </rPr>
      <t>Dados</t>
    </r>
    <r>
      <rPr>
        <sz val="9"/>
        <color theme="1"/>
        <rFont val="Arial"/>
        <family val="2"/>
      </rPr>
      <t xml:space="preserve"> - informações recebidas do empreendimento. Nesta aba também contém estimativas de área e número de distúrbios.
</t>
    </r>
    <r>
      <rPr>
        <i/>
        <sz val="9"/>
        <color theme="1"/>
        <rFont val="Arial"/>
        <family val="2"/>
      </rPr>
      <t>Tipo de Pilha</t>
    </r>
    <r>
      <rPr>
        <sz val="9"/>
        <color theme="1"/>
        <rFont val="Arial"/>
        <family val="2"/>
      </rPr>
      <t xml:space="preserve"> - apresenta as configurações de pilhas conforme AP42.
</t>
    </r>
    <r>
      <rPr>
        <i/>
        <sz val="9"/>
        <color theme="1"/>
        <rFont val="Arial"/>
        <family val="2"/>
      </rPr>
      <t xml:space="preserve">Área - us/ur </t>
    </r>
    <r>
      <rPr>
        <sz val="9"/>
        <color theme="1"/>
        <rFont val="Arial"/>
        <family val="2"/>
      </rPr>
      <t xml:space="preserve">- apresenta as relações us/ur e as frações erodíveis correspondentes.
</t>
    </r>
    <r>
      <rPr>
        <i/>
        <sz val="9"/>
        <color theme="1"/>
        <rFont val="Arial"/>
        <family val="2"/>
      </rPr>
      <t xml:space="preserve">Material </t>
    </r>
    <r>
      <rPr>
        <sz val="9"/>
        <color theme="1"/>
        <rFont val="Arial"/>
        <family val="2"/>
      </rPr>
      <t xml:space="preserve">- tabelas do AP42, contendo as velocidades limiares de arraste.
</t>
    </r>
    <r>
      <rPr>
        <i/>
        <sz val="9"/>
        <color theme="1"/>
        <rFont val="Arial"/>
        <family val="2"/>
      </rPr>
      <t>Série Vento-Bruta</t>
    </r>
    <r>
      <rPr>
        <sz val="9"/>
        <color theme="1"/>
        <rFont val="Arial"/>
        <family val="2"/>
      </rPr>
      <t xml:space="preserve"> - dados da estação meteorólogica utilizada e conversão do valor medido para fastest mile.
Série Vento-1,25 dias - seleção da velocidade limiar de arraste (fastest mile) a cada 1,25 dias.
</t>
    </r>
    <r>
      <rPr>
        <i/>
        <sz val="9"/>
        <color theme="1"/>
        <rFont val="Arial"/>
        <family val="2"/>
      </rPr>
      <t>P - 1,25 dias</t>
    </r>
    <r>
      <rPr>
        <sz val="9"/>
        <color theme="1"/>
        <rFont val="Arial"/>
        <family val="2"/>
      </rPr>
      <t xml:space="preserve"> - potencial de erosão eólica considerando o intervalo de ocorrência de distúrbios a cada 1,25 dias.
</t>
    </r>
    <r>
      <rPr>
        <i/>
        <sz val="9"/>
        <color theme="1"/>
        <rFont val="Arial"/>
        <family val="2"/>
      </rPr>
      <t xml:space="preserve">TE - Total </t>
    </r>
    <r>
      <rPr>
        <sz val="9"/>
        <color theme="1"/>
        <rFont val="Arial"/>
        <family val="2"/>
      </rPr>
      <t xml:space="preserve">- apresenta as taxas de emissão total de material particulado total para os pátios inventariados. </t>
    </r>
  </si>
  <si>
    <t>Quantidade Pilhas - 2015</t>
  </si>
  <si>
    <t>Intervalo de Ocorrência dos Distúrbios</t>
  </si>
  <si>
    <t>Calculado - Metodologia adotada Vale e AMT</t>
  </si>
  <si>
    <t>Número Distúrbios (N) - 2015</t>
  </si>
  <si>
    <t>Rótulos de Linha</t>
  </si>
  <si>
    <t>Máx de Fastest Mile [m/s]</t>
  </si>
  <si>
    <t>(vazio)</t>
  </si>
  <si>
    <t>Total Geral</t>
  </si>
  <si>
    <t>Obtenção do Valor Máximo - Intervalo 5 dias</t>
  </si>
  <si>
    <t>Obtenção do Valor Máximo - Intervalo 8 dias</t>
  </si>
  <si>
    <t>u*t [m/s]</t>
  </si>
  <si>
    <t>Intervalo de Ocorrência de Distúrbios (dia) - Adotado</t>
  </si>
  <si>
    <t>Intervalo de Ocorrência de Distúrbios (dia)</t>
  </si>
  <si>
    <t xml:space="preserve">Distúbios [N]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</si>
</sst>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"/>
    <numFmt numFmtId="165" formatCode="#,##0.000000"/>
    <numFmt numFmtId="166" formatCode="0.0"/>
    <numFmt numFmtId="167" formatCode="#,##0.000"/>
  </numFmts>
  <fonts count="25" x14ac:knownFonts="1"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8"/>
      <color theme="1"/>
      <name val="Arial"/>
      <family val="2"/>
    </font>
    <font>
      <b/>
      <sz val="9"/>
      <color indexed="81"/>
      <name val="Segoe UI"/>
      <family val="2"/>
    </font>
    <font>
      <sz val="9"/>
      <color theme="1"/>
      <name val="Arial"/>
      <family val="2"/>
    </font>
    <font>
      <b/>
      <sz val="8"/>
      <color theme="0"/>
      <name val="Arial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vertAlign val="superscript"/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theme="1"/>
      <name val="Calibri"/>
      <family val="2"/>
    </font>
    <font>
      <sz val="9"/>
      <color theme="1"/>
      <name val="PMingLiU-ExtB"/>
      <family val="1"/>
    </font>
    <font>
      <sz val="9"/>
      <color theme="1"/>
      <name val="Calibri"/>
      <family val="2"/>
    </font>
    <font>
      <sz val="9"/>
      <color indexed="81"/>
      <name val="Segoe UI"/>
      <family val="2"/>
    </font>
    <font>
      <b/>
      <sz val="9"/>
      <color theme="1"/>
      <name val="Arial"/>
      <family val="2"/>
    </font>
    <font>
      <b/>
      <sz val="8"/>
      <color theme="1"/>
      <name val="Symbol"/>
      <family val="1"/>
      <charset val="2"/>
    </font>
    <font>
      <sz val="8"/>
      <color theme="1"/>
      <name val="Calibri"/>
      <family val="2"/>
    </font>
    <font>
      <i/>
      <sz val="9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/>
      <top style="thin">
        <color rgb="FFD9D9D9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D9D9D9"/>
      </left>
      <right/>
      <top/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/>
      <diagonal/>
    </border>
    <border>
      <left style="thin">
        <color rgb="FFD9D9D9"/>
      </left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 style="medium">
        <color indexed="64"/>
      </left>
      <right style="thick">
        <color indexed="64"/>
      </right>
      <top/>
      <bottom/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rgb="FFD9D9D9"/>
      </right>
      <top style="medium">
        <color indexed="64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medium">
        <color indexed="64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medium">
        <color indexed="64"/>
      </top>
      <bottom style="thin">
        <color rgb="FFD9D9D9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thin">
        <color rgb="FFD9D9D9"/>
      </top>
      <bottom style="thin">
        <color rgb="FFD9D9D9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 style="medium">
        <color indexed="64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indexed="64"/>
      </bottom>
      <diagonal/>
    </border>
    <border>
      <left style="thin">
        <color rgb="FFD9D9D9"/>
      </left>
      <right style="medium">
        <color indexed="64"/>
      </right>
      <top style="thin">
        <color rgb="FFD9D9D9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23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10" fontId="0" fillId="0" borderId="0" xfId="0" applyNumberFormat="1" applyAlignment="1">
      <alignment vertic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" fontId="3" fillId="4" borderId="0" xfId="0" applyNumberFormat="1" applyFont="1" applyFill="1" applyAlignment="1">
      <alignment horizontal="center" vertical="center"/>
    </xf>
    <xf numFmtId="0" fontId="10" fillId="0" borderId="0" xfId="0" applyFont="1"/>
    <xf numFmtId="4" fontId="8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6" xfId="0" applyBorder="1"/>
    <xf numFmtId="0" fontId="0" fillId="0" borderId="6" xfId="0" applyBorder="1" applyAlignment="1">
      <alignment horizontal="left" vertical="center"/>
    </xf>
    <xf numFmtId="4" fontId="0" fillId="0" borderId="6" xfId="0" applyNumberFormat="1" applyBorder="1" applyAlignment="1">
      <alignment horizontal="center" vertical="center"/>
    </xf>
    <xf numFmtId="4" fontId="2" fillId="5" borderId="6" xfId="0" applyNumberFormat="1" applyFont="1" applyFill="1" applyBorder="1" applyAlignment="1">
      <alignment horizontal="center" vertical="center"/>
    </xf>
    <xf numFmtId="4" fontId="0" fillId="0" borderId="0" xfId="0" applyNumberFormat="1"/>
    <xf numFmtId="1" fontId="10" fillId="0" borderId="0" xfId="0" applyNumberFormat="1" applyFont="1"/>
    <xf numFmtId="0" fontId="13" fillId="7" borderId="10" xfId="0" applyFont="1" applyFill="1" applyBorder="1" applyAlignment="1">
      <alignment horizontal="center" vertical="center" wrapText="1"/>
    </xf>
    <xf numFmtId="0" fontId="14" fillId="7" borderId="10" xfId="0" applyFont="1" applyFill="1" applyBorder="1" applyAlignment="1">
      <alignment horizontal="center" vertical="center" wrapText="1"/>
    </xf>
    <xf numFmtId="0" fontId="14" fillId="7" borderId="9" xfId="0" applyFont="1" applyFill="1" applyBorder="1" applyAlignment="1">
      <alignment horizontal="center" vertical="center" wrapText="1"/>
    </xf>
    <xf numFmtId="0" fontId="13" fillId="7" borderId="11" xfId="0" applyFont="1" applyFill="1" applyBorder="1" applyAlignment="1">
      <alignment horizontal="center" vertical="center" wrapText="1"/>
    </xf>
    <xf numFmtId="0" fontId="13" fillId="7" borderId="9" xfId="0" applyFont="1" applyFill="1" applyBorder="1" applyAlignment="1">
      <alignment horizontal="center" vertical="center" wrapText="1"/>
    </xf>
    <xf numFmtId="0" fontId="16" fillId="0" borderId="7" xfId="0" applyFont="1" applyBorder="1" applyAlignment="1">
      <alignment vertical="center" wrapText="1"/>
    </xf>
    <xf numFmtId="0" fontId="16" fillId="0" borderId="11" xfId="0" applyFont="1" applyBorder="1" applyAlignment="1">
      <alignment horizontal="center" vertical="center" wrapText="1"/>
    </xf>
    <xf numFmtId="0" fontId="10" fillId="0" borderId="0" xfId="0" applyFont="1" applyAlignment="1">
      <alignment vertical="center"/>
    </xf>
    <xf numFmtId="4" fontId="16" fillId="0" borderId="11" xfId="0" applyNumberFormat="1" applyFont="1" applyBorder="1" applyAlignment="1">
      <alignment horizontal="center" vertical="center" wrapText="1"/>
    </xf>
    <xf numFmtId="3" fontId="16" fillId="0" borderId="11" xfId="0" applyNumberFormat="1" applyFont="1" applyBorder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16" fillId="7" borderId="10" xfId="0" applyFont="1" applyFill="1" applyBorder="1" applyAlignment="1">
      <alignment horizontal="center" vertical="center" wrapText="1"/>
    </xf>
    <xf numFmtId="0" fontId="16" fillId="7" borderId="9" xfId="0" applyFont="1" applyFill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2" fontId="10" fillId="0" borderId="0" xfId="0" applyNumberFormat="1" applyFont="1"/>
    <xf numFmtId="166" fontId="10" fillId="0" borderId="0" xfId="0" applyNumberFormat="1" applyFont="1"/>
    <xf numFmtId="0" fontId="10" fillId="8" borderId="0" xfId="0" applyFont="1" applyFill="1" applyAlignment="1">
      <alignment horizontal="right"/>
    </xf>
    <xf numFmtId="1" fontId="10" fillId="8" borderId="0" xfId="0" applyNumberFormat="1" applyFont="1" applyFill="1"/>
    <xf numFmtId="0" fontId="0" fillId="0" borderId="0" xfId="0" applyFont="1" applyAlignment="1">
      <alignment vertical="center"/>
    </xf>
    <xf numFmtId="0" fontId="0" fillId="0" borderId="1" xfId="0" applyFill="1" applyBorder="1" applyAlignment="1">
      <alignment horizontal="center" vertical="center"/>
    </xf>
    <xf numFmtId="22" fontId="0" fillId="0" borderId="0" xfId="0" applyNumberFormat="1" applyAlignment="1">
      <alignment vertical="center"/>
    </xf>
    <xf numFmtId="0" fontId="0" fillId="0" borderId="0" xfId="0" applyBorder="1"/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9" borderId="9" xfId="0" applyFont="1" applyFill="1" applyBorder="1" applyAlignment="1">
      <alignment horizontal="center" vertical="center" wrapText="1"/>
    </xf>
    <xf numFmtId="22" fontId="4" fillId="0" borderId="21" xfId="0" applyNumberFormat="1" applyFont="1" applyFill="1" applyBorder="1" applyAlignment="1" applyProtection="1">
      <alignment horizontal="center" vertical="center"/>
    </xf>
    <xf numFmtId="0" fontId="4" fillId="0" borderId="22" xfId="0" applyNumberFormat="1" applyFont="1" applyFill="1" applyBorder="1" applyAlignment="1" applyProtection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26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164" fontId="0" fillId="0" borderId="27" xfId="0" applyNumberFormat="1" applyFill="1" applyBorder="1" applyAlignment="1">
      <alignment vertical="center"/>
    </xf>
    <xf numFmtId="164" fontId="0" fillId="0" borderId="26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164" fontId="0" fillId="0" borderId="27" xfId="0" applyNumberFormat="1" applyBorder="1" applyAlignment="1">
      <alignment vertical="center"/>
    </xf>
    <xf numFmtId="164" fontId="0" fillId="0" borderId="28" xfId="0" applyNumberFormat="1" applyBorder="1" applyAlignment="1">
      <alignment vertical="center"/>
    </xf>
    <xf numFmtId="164" fontId="0" fillId="0" borderId="29" xfId="0" applyNumberFormat="1" applyBorder="1" applyAlignment="1">
      <alignment vertical="center"/>
    </xf>
    <xf numFmtId="164" fontId="0" fillId="0" borderId="30" xfId="0" applyNumberFormat="1" applyBorder="1" applyAlignment="1">
      <alignment vertical="center"/>
    </xf>
    <xf numFmtId="0" fontId="3" fillId="0" borderId="0" xfId="0" applyFont="1" applyFill="1" applyBorder="1" applyAlignment="1">
      <alignment horizontal="left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4" fontId="2" fillId="2" borderId="1" xfId="0" applyNumberFormat="1" applyFont="1" applyFill="1" applyBorder="1" applyAlignment="1">
      <alignment horizontal="center" vertical="center"/>
    </xf>
    <xf numFmtId="11" fontId="0" fillId="2" borderId="1" xfId="0" applyNumberFormat="1" applyFill="1" applyBorder="1" applyAlignment="1">
      <alignment horizontal="center" vertical="center"/>
    </xf>
    <xf numFmtId="0" fontId="22" fillId="0" borderId="20" xfId="0" applyFont="1" applyFill="1" applyBorder="1" applyAlignment="1">
      <alignment horizontal="center" vertical="center"/>
    </xf>
    <xf numFmtId="167" fontId="0" fillId="0" borderId="31" xfId="0" applyNumberFormat="1" applyFill="1" applyBorder="1" applyAlignment="1">
      <alignment horizontal="center" vertical="center"/>
    </xf>
    <xf numFmtId="167" fontId="0" fillId="0" borderId="32" xfId="0" applyNumberFormat="1" applyFill="1" applyBorder="1" applyAlignment="1">
      <alignment horizontal="center" vertical="center"/>
    </xf>
    <xf numFmtId="167" fontId="0" fillId="0" borderId="33" xfId="0" applyNumberForma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 wrapText="1"/>
    </xf>
    <xf numFmtId="4" fontId="0" fillId="0" borderId="0" xfId="0" applyNumberFormat="1" applyBorder="1" applyAlignment="1">
      <alignment horizontal="center" vertical="center"/>
    </xf>
    <xf numFmtId="165" fontId="0" fillId="0" borderId="26" xfId="0" applyNumberFormat="1" applyFill="1" applyBorder="1" applyAlignment="1">
      <alignment horizontal="center" vertical="center"/>
    </xf>
    <xf numFmtId="165" fontId="0" fillId="0" borderId="0" xfId="0" applyNumberFormat="1" applyFill="1" applyBorder="1" applyAlignment="1">
      <alignment horizontal="center" vertical="center"/>
    </xf>
    <xf numFmtId="165" fontId="0" fillId="0" borderId="27" xfId="0" applyNumberFormat="1" applyFill="1" applyBorder="1" applyAlignment="1">
      <alignment horizontal="center" vertical="center"/>
    </xf>
    <xf numFmtId="165" fontId="0" fillId="0" borderId="28" xfId="0" applyNumberFormat="1" applyFill="1" applyBorder="1" applyAlignment="1">
      <alignment horizontal="center" vertical="center"/>
    </xf>
    <xf numFmtId="165" fontId="0" fillId="0" borderId="29" xfId="0" applyNumberFormat="1" applyFill="1" applyBorder="1" applyAlignment="1">
      <alignment horizontal="center" vertical="center"/>
    </xf>
    <xf numFmtId="165" fontId="0" fillId="0" borderId="30" xfId="0" applyNumberFormat="1" applyFill="1" applyBorder="1" applyAlignment="1">
      <alignment horizontal="center" vertical="center"/>
    </xf>
    <xf numFmtId="0" fontId="0" fillId="0" borderId="0" xfId="0" applyFont="1"/>
    <xf numFmtId="0" fontId="0" fillId="5" borderId="6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6" xfId="0" applyFont="1" applyBorder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22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4" fontId="8" fillId="0" borderId="25" xfId="1" applyNumberFormat="1" applyFont="1" applyFill="1" applyBorder="1" applyAlignment="1">
      <alignment horizontal="center" vertical="center"/>
    </xf>
    <xf numFmtId="4" fontId="8" fillId="0" borderId="27" xfId="1" applyNumberFormat="1" applyFont="1" applyFill="1" applyBorder="1" applyAlignment="1">
      <alignment horizontal="center" vertical="center"/>
    </xf>
    <xf numFmtId="4" fontId="8" fillId="0" borderId="30" xfId="1" applyNumberFormat="1" applyFont="1" applyFill="1" applyBorder="1" applyAlignment="1">
      <alignment horizontal="center" vertical="center"/>
    </xf>
    <xf numFmtId="0" fontId="13" fillId="7" borderId="40" xfId="0" applyFont="1" applyFill="1" applyBorder="1" applyAlignment="1">
      <alignment horizontal="center" vertical="center" wrapText="1"/>
    </xf>
    <xf numFmtId="0" fontId="16" fillId="7" borderId="27" xfId="0" applyFont="1" applyFill="1" applyBorder="1" applyAlignment="1">
      <alignment horizontal="center" vertical="center" wrapText="1"/>
    </xf>
    <xf numFmtId="0" fontId="0" fillId="7" borderId="42" xfId="0" applyFill="1" applyBorder="1" applyAlignment="1">
      <alignment vertical="center" wrapText="1"/>
    </xf>
    <xf numFmtId="0" fontId="16" fillId="7" borderId="41" xfId="0" applyFont="1" applyFill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14" fillId="0" borderId="42" xfId="0" applyFont="1" applyBorder="1" applyAlignment="1">
      <alignment horizontal="center" vertical="center" wrapText="1"/>
    </xf>
    <xf numFmtId="166" fontId="16" fillId="0" borderId="11" xfId="0" applyNumberFormat="1" applyFont="1" applyBorder="1" applyAlignment="1">
      <alignment horizontal="center" vertical="center" wrapText="1"/>
    </xf>
    <xf numFmtId="0" fontId="14" fillId="9" borderId="20" xfId="0" applyFont="1" applyFill="1" applyBorder="1" applyAlignment="1">
      <alignment horizontal="center" vertical="center" wrapText="1"/>
    </xf>
    <xf numFmtId="3" fontId="16" fillId="0" borderId="11" xfId="0" applyNumberFormat="1" applyFont="1" applyBorder="1" applyAlignment="1">
      <alignment horizontal="center" wrapText="1"/>
    </xf>
    <xf numFmtId="1" fontId="16" fillId="0" borderId="11" xfId="0" applyNumberFormat="1" applyFont="1" applyBorder="1" applyAlignment="1">
      <alignment horizontal="center" wrapText="1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4" fontId="0" fillId="0" borderId="23" xfId="0" applyNumberFormat="1" applyFill="1" applyBorder="1" applyAlignment="1">
      <alignment horizontal="center" vertical="center"/>
    </xf>
    <xf numFmtId="14" fontId="0" fillId="0" borderId="26" xfId="0" applyNumberFormat="1" applyFill="1" applyBorder="1" applyAlignment="1">
      <alignment horizontal="center" vertical="center"/>
    </xf>
    <xf numFmtId="14" fontId="0" fillId="0" borderId="28" xfId="0" applyNumberForma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 applyProtection="1">
      <alignment horizontal="center" vertical="center" wrapText="1"/>
    </xf>
    <xf numFmtId="2" fontId="4" fillId="0" borderId="0" xfId="0" applyNumberFormat="1" applyFont="1" applyFill="1" applyBorder="1" applyAlignment="1" applyProtection="1">
      <alignment horizontal="center" vertical="center" wrapText="1"/>
    </xf>
    <xf numFmtId="2" fontId="3" fillId="4" borderId="0" xfId="0" applyNumberFormat="1" applyFont="1" applyFill="1" applyAlignment="1">
      <alignment horizontal="center" vertical="center"/>
    </xf>
    <xf numFmtId="22" fontId="0" fillId="0" borderId="0" xfId="0" applyNumberFormat="1"/>
    <xf numFmtId="1" fontId="0" fillId="0" borderId="0" xfId="0" applyNumberFormat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22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2" fontId="4" fillId="0" borderId="0" xfId="0" applyNumberFormat="1" applyFont="1" applyFill="1" applyBorder="1" applyAlignment="1" applyProtection="1">
      <alignment horizontal="center" vertical="center" wrapText="1"/>
    </xf>
    <xf numFmtId="164" fontId="0" fillId="0" borderId="23" xfId="0" applyNumberFormat="1" applyFill="1" applyBorder="1" applyAlignment="1">
      <alignment vertical="center"/>
    </xf>
    <xf numFmtId="164" fontId="0" fillId="0" borderId="24" xfId="0" applyNumberFormat="1" applyFill="1" applyBorder="1" applyAlignment="1">
      <alignment vertical="center"/>
    </xf>
    <xf numFmtId="164" fontId="0" fillId="0" borderId="25" xfId="0" applyNumberFormat="1" applyFill="1" applyBorder="1" applyAlignment="1">
      <alignment vertical="center"/>
    </xf>
    <xf numFmtId="167" fontId="0" fillId="0" borderId="25" xfId="0" applyNumberFormat="1" applyFill="1" applyBorder="1" applyAlignment="1">
      <alignment horizontal="center" vertical="center"/>
    </xf>
    <xf numFmtId="167" fontId="0" fillId="0" borderId="27" xfId="0" applyNumberFormat="1" applyFill="1" applyBorder="1" applyAlignment="1">
      <alignment horizontal="center" vertical="center"/>
    </xf>
    <xf numFmtId="164" fontId="0" fillId="0" borderId="28" xfId="0" applyNumberFormat="1" applyFill="1" applyBorder="1" applyAlignment="1">
      <alignment vertical="center"/>
    </xf>
    <xf numFmtId="164" fontId="0" fillId="0" borderId="29" xfId="0" applyNumberFormat="1" applyFill="1" applyBorder="1" applyAlignment="1">
      <alignment vertical="center"/>
    </xf>
    <xf numFmtId="164" fontId="0" fillId="0" borderId="30" xfId="0" applyNumberFormat="1" applyFill="1" applyBorder="1" applyAlignment="1">
      <alignment vertical="center"/>
    </xf>
    <xf numFmtId="167" fontId="0" fillId="0" borderId="30" xfId="0" applyNumberFormat="1" applyFill="1" applyBorder="1" applyAlignment="1">
      <alignment horizontal="center" vertical="center"/>
    </xf>
    <xf numFmtId="22" fontId="4" fillId="0" borderId="23" xfId="0" applyNumberFormat="1" applyFont="1" applyFill="1" applyBorder="1" applyAlignment="1" applyProtection="1">
      <alignment horizontal="center" vertical="center"/>
    </xf>
    <xf numFmtId="0" fontId="4" fillId="0" borderId="24" xfId="0" applyNumberFormat="1" applyFont="1" applyFill="1" applyBorder="1" applyAlignment="1" applyProtection="1">
      <alignment horizontal="center" vertical="center"/>
    </xf>
    <xf numFmtId="165" fontId="0" fillId="0" borderId="6" xfId="0" applyNumberFormat="1" applyFill="1" applyBorder="1" applyAlignment="1">
      <alignment vertical="center"/>
    </xf>
    <xf numFmtId="165" fontId="0" fillId="0" borderId="44" xfId="0" applyNumberFormat="1" applyFill="1" applyBorder="1" applyAlignment="1">
      <alignment vertical="center"/>
    </xf>
    <xf numFmtId="165" fontId="0" fillId="0" borderId="45" xfId="0" applyNumberFormat="1" applyFill="1" applyBorder="1" applyAlignment="1">
      <alignment vertical="center"/>
    </xf>
    <xf numFmtId="165" fontId="0" fillId="0" borderId="46" xfId="0" applyNumberFormat="1" applyFill="1" applyBorder="1" applyAlignment="1">
      <alignment vertical="center"/>
    </xf>
    <xf numFmtId="165" fontId="0" fillId="0" borderId="47" xfId="0" applyNumberFormat="1" applyFill="1" applyBorder="1" applyAlignment="1">
      <alignment vertical="center"/>
    </xf>
    <xf numFmtId="165" fontId="0" fillId="0" borderId="48" xfId="0" applyNumberFormat="1" applyFill="1" applyBorder="1" applyAlignment="1">
      <alignment vertical="center"/>
    </xf>
    <xf numFmtId="165" fontId="0" fillId="0" borderId="49" xfId="0" applyNumberFormat="1" applyFill="1" applyBorder="1" applyAlignment="1">
      <alignment vertical="center"/>
    </xf>
    <xf numFmtId="165" fontId="0" fillId="0" borderId="50" xfId="0" applyNumberFormat="1" applyFill="1" applyBorder="1" applyAlignment="1">
      <alignment vertical="center"/>
    </xf>
    <xf numFmtId="165" fontId="0" fillId="0" borderId="51" xfId="0" applyNumberFormat="1" applyFill="1" applyBorder="1" applyAlignment="1">
      <alignment vertical="center"/>
    </xf>
    <xf numFmtId="22" fontId="4" fillId="0" borderId="38" xfId="0" applyNumberFormat="1" applyFont="1" applyFill="1" applyBorder="1" applyAlignment="1" applyProtection="1">
      <alignment horizontal="center" vertical="center"/>
    </xf>
    <xf numFmtId="0" fontId="4" fillId="0" borderId="38" xfId="0" applyNumberFormat="1" applyFont="1" applyFill="1" applyBorder="1" applyAlignment="1" applyProtection="1">
      <alignment horizontal="center" vertical="center"/>
    </xf>
    <xf numFmtId="14" fontId="0" fillId="0" borderId="44" xfId="0" applyNumberFormat="1" applyFill="1" applyBorder="1" applyAlignment="1">
      <alignment horizontal="center" vertical="center"/>
    </xf>
    <xf numFmtId="4" fontId="8" fillId="0" borderId="46" xfId="1" applyNumberFormat="1" applyFont="1" applyFill="1" applyBorder="1" applyAlignment="1">
      <alignment horizontal="center" vertical="center"/>
    </xf>
    <xf numFmtId="14" fontId="0" fillId="0" borderId="47" xfId="0" applyNumberFormat="1" applyFill="1" applyBorder="1" applyAlignment="1">
      <alignment horizontal="center" vertical="center"/>
    </xf>
    <xf numFmtId="4" fontId="8" fillId="0" borderId="48" xfId="1" applyNumberFormat="1" applyFont="1" applyFill="1" applyBorder="1" applyAlignment="1">
      <alignment horizontal="center" vertical="center"/>
    </xf>
    <xf numFmtId="14" fontId="0" fillId="0" borderId="49" xfId="0" applyNumberFormat="1" applyFill="1" applyBorder="1" applyAlignment="1">
      <alignment horizontal="center" vertical="center"/>
    </xf>
    <xf numFmtId="4" fontId="8" fillId="0" borderId="51" xfId="1" applyNumberFormat="1" applyFont="1" applyFill="1" applyBorder="1" applyAlignment="1">
      <alignment horizontal="center" vertical="center"/>
    </xf>
    <xf numFmtId="0" fontId="0" fillId="0" borderId="6" xfId="0" applyFill="1" applyBorder="1" applyAlignment="1">
      <alignment horizontal="left" vertical="center"/>
    </xf>
    <xf numFmtId="4" fontId="0" fillId="0" borderId="6" xfId="0" applyNumberFormat="1" applyFill="1" applyBorder="1" applyAlignment="1">
      <alignment horizontal="center" vertical="center"/>
    </xf>
    <xf numFmtId="164" fontId="0" fillId="0" borderId="6" xfId="0" applyNumberFormat="1" applyFill="1" applyBorder="1" applyAlignment="1">
      <alignment horizontal="center" vertical="center"/>
    </xf>
    <xf numFmtId="3" fontId="0" fillId="0" borderId="6" xfId="0" applyNumberFormat="1" applyFill="1" applyBorder="1" applyAlignment="1">
      <alignment horizontal="center" vertical="center"/>
    </xf>
    <xf numFmtId="0" fontId="10" fillId="0" borderId="0" xfId="0" applyFont="1" applyFill="1" applyAlignment="1">
      <alignment vertical="center" wrapText="1"/>
    </xf>
    <xf numFmtId="0" fontId="10" fillId="0" borderId="0" xfId="0" applyFont="1" applyAlignment="1">
      <alignment horizontal="left" vertical="center" wrapText="1"/>
    </xf>
    <xf numFmtId="0" fontId="13" fillId="7" borderId="21" xfId="0" applyFont="1" applyFill="1" applyBorder="1" applyAlignment="1">
      <alignment horizontal="center" vertical="center" wrapText="1"/>
    </xf>
    <xf numFmtId="0" fontId="13" fillId="7" borderId="22" xfId="0" applyFont="1" applyFill="1" applyBorder="1" applyAlignment="1">
      <alignment horizontal="center" vertical="center" wrapText="1"/>
    </xf>
    <xf numFmtId="0" fontId="13" fillId="7" borderId="19" xfId="0" applyFont="1" applyFill="1" applyBorder="1" applyAlignment="1">
      <alignment horizontal="center" vertical="center" wrapText="1"/>
    </xf>
    <xf numFmtId="0" fontId="13" fillId="7" borderId="14" xfId="0" applyFont="1" applyFill="1" applyBorder="1" applyAlignment="1">
      <alignment horizontal="center" vertical="center" wrapText="1"/>
    </xf>
    <xf numFmtId="0" fontId="13" fillId="7" borderId="9" xfId="0" applyFont="1" applyFill="1" applyBorder="1" applyAlignment="1">
      <alignment horizontal="center" vertical="center" wrapText="1"/>
    </xf>
    <xf numFmtId="0" fontId="13" fillId="7" borderId="41" xfId="0" applyFont="1" applyFill="1" applyBorder="1" applyAlignment="1">
      <alignment horizontal="center" vertical="center" wrapText="1"/>
    </xf>
    <xf numFmtId="0" fontId="13" fillId="7" borderId="12" xfId="0" applyFont="1" applyFill="1" applyBorder="1" applyAlignment="1">
      <alignment horizontal="center" vertical="center" wrapText="1"/>
    </xf>
    <xf numFmtId="0" fontId="13" fillId="7" borderId="7" xfId="0" applyFont="1" applyFill="1" applyBorder="1" applyAlignment="1">
      <alignment horizontal="center" vertical="center" wrapText="1"/>
    </xf>
    <xf numFmtId="0" fontId="14" fillId="9" borderId="12" xfId="0" applyFont="1" applyFill="1" applyBorder="1" applyAlignment="1">
      <alignment horizontal="center" vertical="center" wrapText="1"/>
    </xf>
    <xf numFmtId="0" fontId="14" fillId="9" borderId="13" xfId="0" applyFont="1" applyFill="1" applyBorder="1" applyAlignment="1">
      <alignment horizontal="center" vertical="center" wrapText="1"/>
    </xf>
    <xf numFmtId="0" fontId="13" fillId="7" borderId="8" xfId="0" applyFont="1" applyFill="1" applyBorder="1" applyAlignment="1">
      <alignment horizontal="center" vertical="center" wrapText="1"/>
    </xf>
    <xf numFmtId="0" fontId="13" fillId="7" borderId="13" xfId="0" applyFont="1" applyFill="1" applyBorder="1" applyAlignment="1">
      <alignment horizontal="center" vertical="center" wrapText="1"/>
    </xf>
    <xf numFmtId="0" fontId="14" fillId="7" borderId="12" xfId="0" applyFont="1" applyFill="1" applyBorder="1" applyAlignment="1">
      <alignment horizontal="center" vertical="center" wrapText="1"/>
    </xf>
    <xf numFmtId="0" fontId="14" fillId="7" borderId="13" xfId="0" applyFont="1" applyFill="1" applyBorder="1" applyAlignment="1">
      <alignment horizontal="center" vertical="center" wrapText="1"/>
    </xf>
    <xf numFmtId="0" fontId="12" fillId="0" borderId="14" xfId="0" applyFont="1" applyBorder="1" applyAlignment="1">
      <alignment horizontal="center" wrapText="1"/>
    </xf>
    <xf numFmtId="0" fontId="12" fillId="0" borderId="15" xfId="0" applyFont="1" applyBorder="1" applyAlignment="1">
      <alignment horizontal="center" wrapText="1"/>
    </xf>
    <xf numFmtId="0" fontId="14" fillId="9" borderId="8" xfId="0" applyFont="1" applyFill="1" applyBorder="1" applyAlignment="1">
      <alignment horizontal="center" vertical="center" wrapText="1"/>
    </xf>
    <xf numFmtId="0" fontId="14" fillId="9" borderId="14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5" borderId="18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0" fontId="0" fillId="5" borderId="18" xfId="0" applyFont="1" applyFill="1" applyBorder="1" applyAlignment="1">
      <alignment horizontal="center" vertical="center" wrapText="1"/>
    </xf>
    <xf numFmtId="0" fontId="0" fillId="5" borderId="16" xfId="0" applyFont="1" applyFill="1" applyBorder="1" applyAlignment="1">
      <alignment horizontal="center" vertical="center" wrapText="1"/>
    </xf>
    <xf numFmtId="0" fontId="0" fillId="5" borderId="17" xfId="0" applyFont="1" applyFill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2" fillId="5" borderId="35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11" fillId="6" borderId="34" xfId="0" applyFont="1" applyFill="1" applyBorder="1" applyAlignment="1">
      <alignment horizontal="center" vertical="center"/>
    </xf>
    <xf numFmtId="0" fontId="11" fillId="6" borderId="16" xfId="0" applyFont="1" applyFill="1" applyBorder="1" applyAlignment="1">
      <alignment horizontal="center" vertical="center"/>
    </xf>
    <xf numFmtId="166" fontId="0" fillId="0" borderId="36" xfId="0" applyNumberFormat="1" applyBorder="1" applyAlignment="1">
      <alignment horizontal="center" vertical="center"/>
    </xf>
    <xf numFmtId="166" fontId="0" fillId="0" borderId="37" xfId="0" applyNumberFormat="1" applyBorder="1" applyAlignment="1">
      <alignment horizontal="center" vertical="center"/>
    </xf>
    <xf numFmtId="166" fontId="0" fillId="0" borderId="34" xfId="0" applyNumberForma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1" fillId="6" borderId="17" xfId="0" applyFont="1" applyFill="1" applyBorder="1" applyAlignment="1">
      <alignment horizontal="center" vertical="center"/>
    </xf>
    <xf numFmtId="0" fontId="11" fillId="6" borderId="38" xfId="0" applyFont="1" applyFill="1" applyBorder="1" applyAlignment="1">
      <alignment horizontal="center" vertical="center" wrapText="1"/>
    </xf>
    <xf numFmtId="0" fontId="11" fillId="6" borderId="39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54"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</dxfs>
  <tableStyles count="0" defaultTableStyle="TableStyleMedium9" defaultPivotStyle="PivotStyleLight16"/>
  <colors>
    <mruColors>
      <color rgb="FFD9D9D9"/>
      <color rgb="FFDCE6F1"/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19050</xdr:rowOff>
    </xdr:from>
    <xdr:to>
      <xdr:col>12</xdr:col>
      <xdr:colOff>409575</xdr:colOff>
      <xdr:row>43</xdr:row>
      <xdr:rowOff>152400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209550"/>
          <a:ext cx="6800850" cy="81343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47625</xdr:rowOff>
    </xdr:from>
    <xdr:to>
      <xdr:col>11</xdr:col>
      <xdr:colOff>95250</xdr:colOff>
      <xdr:row>22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52625"/>
          <a:ext cx="5962650" cy="24003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15" name="Imagem 1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16" name="Imagem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17" name="Imagem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18" name="Imagem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106516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620875" y="3395662"/>
              <a:ext cx="106516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620875" y="3395662"/>
              <a:ext cx="106516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𝑥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/>
            <xdr:cNvSpPr txBox="1"/>
          </xdr:nvSpPr>
          <xdr:spPr>
            <a:xfrm>
              <a:off x="14630400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6" name="CaixaDeTexto 5"/>
            <xdr:cNvSpPr txBox="1"/>
          </xdr:nvSpPr>
          <xdr:spPr>
            <a:xfrm>
              <a:off x="14630400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7" name="CaixaDeTexto 6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8" name="CaixaDeTexto 7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63040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63040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61135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61135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63040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63040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61135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61135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64945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lientes/PRJ1301096-Estudo%20QAr%20RGV/02-Invent&#225;rio/Memorial%20de%20C&#225;lculo/UFES_Erosao%20Eolica-Transfer&#234;ncias/UFES_R3/Vale/Eros&#227;o%20E&#243;lica_P&#225;tio%20Carv&#227;o_Val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lientes/PRJ1301096-Estudo%20QAr%20RGV/02-Invent&#225;rio/Memorial%20de%20C&#225;lculo/UFES_Erosao%20Eolica-Transfer&#234;ncias/UFES_R3/Vale/Eros&#227;o%20E&#243;lica_P&#225;tio%20Carv&#227;o_Vale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ielly Moutinho Knupp" refreshedDate="43353.419280787035" createdVersion="5" refreshedVersion="5" minRefreshableVersion="3" recordCount="8648">
  <cacheSource type="worksheet">
    <worksheetSource ref="A1:C1048576" sheet="Plan2" r:id="rId2"/>
  </cacheSource>
  <cacheFields count="3">
    <cacheField name="Data" numFmtId="0">
      <sharedItems containsNonDate="0" containsDate="1" containsString="0" containsBlank="1" minDate="2015-01-01T00:00:00" maxDate="2016-01-01T00:00:00" count="36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Hora" numFmtId="0">
      <sharedItems containsNonDate="0" containsDate="1" containsString="0" containsBlank="1" minDate="1899-12-30T00:00:00" maxDate="1899-12-31T00:00:00"/>
    </cacheField>
    <cacheField name="Fastest Mile [m/s]" numFmtId="0">
      <sharedItems containsString="0" containsBlank="1" containsNumber="1" minValue="0" maxValue="25.773644399999998" count="26">
        <n v="11.16857924"/>
        <n v="10.309457759999999"/>
        <n v="8.5912147999999995"/>
        <n v="5.1547288799999995"/>
        <n v="4.2956073999999997"/>
        <n v="3.43648592"/>
        <n v="12.027700719999999"/>
        <n v="15.464186639999999"/>
        <n v="16.32330812"/>
        <n v="14.605065159999999"/>
        <n v="9.4503362800000001"/>
        <n v="13.74594368"/>
        <n v="12.886822199999999"/>
        <n v="6.8729718399999999"/>
        <n v="6.0138503599999993"/>
        <n v="7.7320933199999997"/>
        <n v="2.5773644399999998"/>
        <n v="1.71824296"/>
        <n v="0.85912147999999999"/>
        <n v="0"/>
        <n v="17.182429599999999"/>
        <n v="18.041551079999998"/>
        <n v="19.759794039999999"/>
        <n v="18.90067256"/>
        <n v="25.7736443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ielly Moutinho Knupp" refreshedDate="43353.419280787035" createdVersion="5" refreshedVersion="5" minRefreshableVersion="3" recordCount="8648">
  <cacheSource type="worksheet">
    <worksheetSource ref="A1:C1048576" sheet="Plan2" r:id="rId2"/>
  </cacheSource>
  <cacheFields count="3">
    <cacheField name="Data" numFmtId="0">
      <sharedItems containsNonDate="0" containsDate="1" containsString="0" containsBlank="1" minDate="2015-01-01T00:00:00" maxDate="2016-01-01T00:00:00" count="36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Hora" numFmtId="0">
      <sharedItems containsNonDate="0" containsDate="1" containsString="0" containsBlank="1" minDate="1899-12-30T00:00:00" maxDate="1899-12-31T00:00:00"/>
    </cacheField>
    <cacheField name="Fastest Mile [m/s]" numFmtId="0">
      <sharedItems containsString="0" containsBlank="1" containsNumber="1" minValue="0" maxValue="25.773644399999998" count="26">
        <n v="11.16857924"/>
        <n v="10.309457759999999"/>
        <n v="8.5912147999999995"/>
        <n v="5.1547288799999995"/>
        <n v="4.2956073999999997"/>
        <n v="3.43648592"/>
        <n v="12.027700719999999"/>
        <n v="15.464186639999999"/>
        <n v="16.32330812"/>
        <n v="14.605065159999999"/>
        <n v="9.4503362800000001"/>
        <n v="13.74594368"/>
        <n v="12.886822199999999"/>
        <n v="6.8729718399999999"/>
        <n v="6.0138503599999993"/>
        <n v="7.7320933199999997"/>
        <n v="2.5773644399999998"/>
        <n v="1.71824296"/>
        <n v="0.85912147999999999"/>
        <n v="0"/>
        <n v="17.182429599999999"/>
        <n v="18.041551079999998"/>
        <n v="19.759794039999999"/>
        <n v="18.90067256"/>
        <n v="25.7736443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8">
  <r>
    <x v="0"/>
    <d v="1899-12-30T00:00:00"/>
    <x v="0"/>
  </r>
  <r>
    <x v="0"/>
    <d v="1899-12-30T01:00:00"/>
    <x v="1"/>
  </r>
  <r>
    <x v="0"/>
    <d v="1899-12-30T02:00:00"/>
    <x v="2"/>
  </r>
  <r>
    <x v="0"/>
    <d v="1899-12-30T03:00:00"/>
    <x v="2"/>
  </r>
  <r>
    <x v="0"/>
    <d v="1899-12-30T04:00:00"/>
    <x v="3"/>
  </r>
  <r>
    <x v="0"/>
    <d v="1899-12-30T05:00:00"/>
    <x v="4"/>
  </r>
  <r>
    <x v="0"/>
    <d v="1899-12-30T06:00:00"/>
    <x v="3"/>
  </r>
  <r>
    <x v="0"/>
    <d v="1899-12-30T07:00:00"/>
    <x v="5"/>
  </r>
  <r>
    <x v="0"/>
    <d v="1899-12-30T08:00:00"/>
    <x v="2"/>
  </r>
  <r>
    <x v="0"/>
    <d v="1899-12-30T09:00:00"/>
    <x v="3"/>
  </r>
  <r>
    <x v="0"/>
    <d v="1899-12-30T10:00:00"/>
    <x v="2"/>
  </r>
  <r>
    <x v="0"/>
    <d v="1899-12-30T11:00:00"/>
    <x v="6"/>
  </r>
  <r>
    <x v="0"/>
    <d v="1899-12-30T12:00:00"/>
    <x v="0"/>
  </r>
  <r>
    <x v="0"/>
    <d v="1899-12-30T13:00:00"/>
    <x v="0"/>
  </r>
  <r>
    <x v="0"/>
    <d v="1899-12-30T14:00:00"/>
    <x v="0"/>
  </r>
  <r>
    <x v="0"/>
    <d v="1899-12-30T15:00:00"/>
    <x v="7"/>
  </r>
  <r>
    <x v="0"/>
    <d v="1899-12-30T16:00:00"/>
    <x v="8"/>
  </r>
  <r>
    <x v="0"/>
    <d v="1899-12-30T17:00:00"/>
    <x v="7"/>
  </r>
  <r>
    <x v="0"/>
    <d v="1899-12-30T18:00:00"/>
    <x v="7"/>
  </r>
  <r>
    <x v="0"/>
    <d v="1899-12-30T19:00:00"/>
    <x v="9"/>
  </r>
  <r>
    <x v="0"/>
    <d v="1899-12-30T20:00:00"/>
    <x v="7"/>
  </r>
  <r>
    <x v="0"/>
    <d v="1899-12-30T21:00:00"/>
    <x v="8"/>
  </r>
  <r>
    <x v="0"/>
    <d v="1899-12-30T22:00:00"/>
    <x v="6"/>
  </r>
  <r>
    <x v="0"/>
    <d v="1899-12-30T23:00:00"/>
    <x v="2"/>
  </r>
  <r>
    <x v="1"/>
    <d v="1899-12-30T00:00:00"/>
    <x v="2"/>
  </r>
  <r>
    <x v="1"/>
    <d v="1899-12-30T01:00:00"/>
    <x v="1"/>
  </r>
  <r>
    <x v="1"/>
    <d v="1899-12-30T02:00:00"/>
    <x v="10"/>
  </r>
  <r>
    <x v="1"/>
    <d v="1899-12-30T03:00:00"/>
    <x v="0"/>
  </r>
  <r>
    <x v="1"/>
    <d v="1899-12-30T04:00:00"/>
    <x v="0"/>
  </r>
  <r>
    <x v="1"/>
    <d v="1899-12-30T05:00:00"/>
    <x v="1"/>
  </r>
  <r>
    <x v="1"/>
    <d v="1899-12-30T06:00:00"/>
    <x v="2"/>
  </r>
  <r>
    <x v="1"/>
    <d v="1899-12-30T07:00:00"/>
    <x v="1"/>
  </r>
  <r>
    <x v="1"/>
    <d v="1899-12-30T08:00:00"/>
    <x v="0"/>
  </r>
  <r>
    <x v="1"/>
    <d v="1899-12-30T09:00:00"/>
    <x v="2"/>
  </r>
  <r>
    <x v="1"/>
    <d v="1899-12-30T10:00:00"/>
    <x v="1"/>
  </r>
  <r>
    <x v="1"/>
    <d v="1899-12-30T11:00:00"/>
    <x v="6"/>
  </r>
  <r>
    <x v="1"/>
    <d v="1899-12-30T12:00:00"/>
    <x v="11"/>
  </r>
  <r>
    <x v="1"/>
    <d v="1899-12-30T13:00:00"/>
    <x v="7"/>
  </r>
  <r>
    <x v="1"/>
    <d v="1899-12-30T14:00:00"/>
    <x v="11"/>
  </r>
  <r>
    <x v="1"/>
    <d v="1899-12-30T15:00:00"/>
    <x v="12"/>
  </r>
  <r>
    <x v="1"/>
    <d v="1899-12-30T16:00:00"/>
    <x v="9"/>
  </r>
  <r>
    <x v="1"/>
    <d v="1899-12-30T17:00:00"/>
    <x v="7"/>
  </r>
  <r>
    <x v="1"/>
    <d v="1899-12-30T18:00:00"/>
    <x v="8"/>
  </r>
  <r>
    <x v="1"/>
    <d v="1899-12-30T19:00:00"/>
    <x v="7"/>
  </r>
  <r>
    <x v="1"/>
    <d v="1899-12-30T20:00:00"/>
    <x v="7"/>
  </r>
  <r>
    <x v="1"/>
    <d v="1899-12-30T21:00:00"/>
    <x v="1"/>
  </r>
  <r>
    <x v="1"/>
    <d v="1899-12-30T22:00:00"/>
    <x v="1"/>
  </r>
  <r>
    <x v="1"/>
    <d v="1899-12-30T23:00:00"/>
    <x v="10"/>
  </r>
  <r>
    <x v="2"/>
    <d v="1899-12-30T00:00:00"/>
    <x v="1"/>
  </r>
  <r>
    <x v="2"/>
    <d v="1899-12-30T01:00:00"/>
    <x v="0"/>
  </r>
  <r>
    <x v="2"/>
    <d v="1899-12-30T02:00:00"/>
    <x v="1"/>
  </r>
  <r>
    <x v="2"/>
    <d v="1899-12-30T03:00:00"/>
    <x v="1"/>
  </r>
  <r>
    <x v="2"/>
    <d v="1899-12-30T04:00:00"/>
    <x v="6"/>
  </r>
  <r>
    <x v="2"/>
    <d v="1899-12-30T05:00:00"/>
    <x v="13"/>
  </r>
  <r>
    <x v="2"/>
    <d v="1899-12-30T06:00:00"/>
    <x v="2"/>
  </r>
  <r>
    <x v="2"/>
    <d v="1899-12-30T07:00:00"/>
    <x v="2"/>
  </r>
  <r>
    <x v="2"/>
    <d v="1899-12-30T08:00:00"/>
    <x v="13"/>
  </r>
  <r>
    <x v="2"/>
    <d v="1899-12-30T09:00:00"/>
    <x v="10"/>
  </r>
  <r>
    <x v="2"/>
    <d v="1899-12-30T10:00:00"/>
    <x v="0"/>
  </r>
  <r>
    <x v="2"/>
    <d v="1899-12-30T11:00:00"/>
    <x v="0"/>
  </r>
  <r>
    <x v="2"/>
    <d v="1899-12-30T12:00:00"/>
    <x v="6"/>
  </r>
  <r>
    <x v="2"/>
    <d v="1899-12-30T13:00:00"/>
    <x v="0"/>
  </r>
  <r>
    <x v="2"/>
    <d v="1899-12-30T14:00:00"/>
    <x v="10"/>
  </r>
  <r>
    <x v="2"/>
    <d v="1899-12-30T15:00:00"/>
    <x v="0"/>
  </r>
  <r>
    <x v="2"/>
    <d v="1899-12-30T16:00:00"/>
    <x v="12"/>
  </r>
  <r>
    <x v="2"/>
    <d v="1899-12-30T17:00:00"/>
    <x v="9"/>
  </r>
  <r>
    <x v="2"/>
    <d v="1899-12-30T18:00:00"/>
    <x v="12"/>
  </r>
  <r>
    <x v="2"/>
    <d v="1899-12-30T19:00:00"/>
    <x v="6"/>
  </r>
  <r>
    <x v="2"/>
    <d v="1899-12-30T20:00:00"/>
    <x v="6"/>
  </r>
  <r>
    <x v="2"/>
    <d v="1899-12-30T21:00:00"/>
    <x v="6"/>
  </r>
  <r>
    <x v="2"/>
    <d v="1899-12-30T22:00:00"/>
    <x v="10"/>
  </r>
  <r>
    <x v="2"/>
    <d v="1899-12-30T23:00:00"/>
    <x v="0"/>
  </r>
  <r>
    <x v="3"/>
    <d v="1899-12-30T00:00:00"/>
    <x v="1"/>
  </r>
  <r>
    <x v="3"/>
    <d v="1899-12-30T01:00:00"/>
    <x v="2"/>
  </r>
  <r>
    <x v="3"/>
    <d v="1899-12-30T02:00:00"/>
    <x v="14"/>
  </r>
  <r>
    <x v="3"/>
    <d v="1899-12-30T03:00:00"/>
    <x v="2"/>
  </r>
  <r>
    <x v="3"/>
    <d v="1899-12-30T04:00:00"/>
    <x v="14"/>
  </r>
  <r>
    <x v="3"/>
    <d v="1899-12-30T05:00:00"/>
    <x v="3"/>
  </r>
  <r>
    <x v="3"/>
    <d v="1899-12-30T06:00:00"/>
    <x v="5"/>
  </r>
  <r>
    <x v="3"/>
    <d v="1899-12-30T07:00:00"/>
    <x v="4"/>
  </r>
  <r>
    <x v="3"/>
    <d v="1899-12-30T08:00:00"/>
    <x v="4"/>
  </r>
  <r>
    <x v="3"/>
    <d v="1899-12-30T09:00:00"/>
    <x v="13"/>
  </r>
  <r>
    <x v="3"/>
    <d v="1899-12-30T10:00:00"/>
    <x v="15"/>
  </r>
  <r>
    <x v="3"/>
    <d v="1899-12-30T11:00:00"/>
    <x v="15"/>
  </r>
  <r>
    <x v="3"/>
    <d v="1899-12-30T12:00:00"/>
    <x v="10"/>
  </r>
  <r>
    <x v="3"/>
    <d v="1899-12-30T13:00:00"/>
    <x v="15"/>
  </r>
  <r>
    <x v="3"/>
    <d v="1899-12-30T14:00:00"/>
    <x v="10"/>
  </r>
  <r>
    <x v="3"/>
    <d v="1899-12-30T15:00:00"/>
    <x v="4"/>
  </r>
  <r>
    <x v="3"/>
    <d v="1899-12-30T16:00:00"/>
    <x v="12"/>
  </r>
  <r>
    <x v="3"/>
    <d v="1899-12-30T17:00:00"/>
    <x v="6"/>
  </r>
  <r>
    <x v="3"/>
    <d v="1899-12-30T18:00:00"/>
    <x v="7"/>
  </r>
  <r>
    <x v="3"/>
    <d v="1899-12-30T19:00:00"/>
    <x v="11"/>
  </r>
  <r>
    <x v="3"/>
    <d v="1899-12-30T20:00:00"/>
    <x v="11"/>
  </r>
  <r>
    <x v="3"/>
    <d v="1899-12-30T21:00:00"/>
    <x v="9"/>
  </r>
  <r>
    <x v="3"/>
    <d v="1899-12-30T22:00:00"/>
    <x v="1"/>
  </r>
  <r>
    <x v="3"/>
    <d v="1899-12-30T23:00:00"/>
    <x v="2"/>
  </r>
  <r>
    <x v="4"/>
    <d v="1899-12-30T00:00:00"/>
    <x v="15"/>
  </r>
  <r>
    <x v="4"/>
    <d v="1899-12-30T01:00:00"/>
    <x v="13"/>
  </r>
  <r>
    <x v="4"/>
    <d v="1899-12-30T02:00:00"/>
    <x v="4"/>
  </r>
  <r>
    <x v="4"/>
    <d v="1899-12-30T03:00:00"/>
    <x v="4"/>
  </r>
  <r>
    <x v="4"/>
    <d v="1899-12-30T04:00:00"/>
    <x v="4"/>
  </r>
  <r>
    <x v="4"/>
    <d v="1899-12-30T05:00:00"/>
    <x v="4"/>
  </r>
  <r>
    <x v="4"/>
    <d v="1899-12-30T06:00:00"/>
    <x v="3"/>
  </r>
  <r>
    <x v="4"/>
    <d v="1899-12-30T07:00:00"/>
    <x v="14"/>
  </r>
  <r>
    <x v="4"/>
    <d v="1899-12-30T08:00:00"/>
    <x v="16"/>
  </r>
  <r>
    <x v="4"/>
    <d v="1899-12-30T09:00:00"/>
    <x v="3"/>
  </r>
  <r>
    <x v="4"/>
    <d v="1899-12-30T10:00:00"/>
    <x v="15"/>
  </r>
  <r>
    <x v="4"/>
    <d v="1899-12-30T11:00:00"/>
    <x v="1"/>
  </r>
  <r>
    <x v="4"/>
    <d v="1899-12-30T12:00:00"/>
    <x v="1"/>
  </r>
  <r>
    <x v="4"/>
    <d v="1899-12-30T13:00:00"/>
    <x v="13"/>
  </r>
  <r>
    <x v="4"/>
    <d v="1899-12-30T14:00:00"/>
    <x v="10"/>
  </r>
  <r>
    <x v="4"/>
    <d v="1899-12-30T15:00:00"/>
    <x v="0"/>
  </r>
  <r>
    <x v="4"/>
    <d v="1899-12-30T16:00:00"/>
    <x v="11"/>
  </r>
  <r>
    <x v="4"/>
    <d v="1899-12-30T17:00:00"/>
    <x v="11"/>
  </r>
  <r>
    <x v="4"/>
    <d v="1899-12-30T18:00:00"/>
    <x v="11"/>
  </r>
  <r>
    <x v="4"/>
    <d v="1899-12-30T19:00:00"/>
    <x v="9"/>
  </r>
  <r>
    <x v="4"/>
    <d v="1899-12-30T20:00:00"/>
    <x v="9"/>
  </r>
  <r>
    <x v="4"/>
    <d v="1899-12-30T21:00:00"/>
    <x v="6"/>
  </r>
  <r>
    <x v="4"/>
    <d v="1899-12-30T22:00:00"/>
    <x v="2"/>
  </r>
  <r>
    <x v="4"/>
    <d v="1899-12-30T23:00:00"/>
    <x v="2"/>
  </r>
  <r>
    <x v="5"/>
    <d v="1899-12-30T00:00:00"/>
    <x v="13"/>
  </r>
  <r>
    <x v="5"/>
    <d v="1899-12-30T01:00:00"/>
    <x v="4"/>
  </r>
  <r>
    <x v="5"/>
    <d v="1899-12-30T02:00:00"/>
    <x v="5"/>
  </r>
  <r>
    <x v="5"/>
    <d v="1899-12-30T03:00:00"/>
    <x v="4"/>
  </r>
  <r>
    <x v="5"/>
    <d v="1899-12-30T04:00:00"/>
    <x v="16"/>
  </r>
  <r>
    <x v="5"/>
    <d v="1899-12-30T05:00:00"/>
    <x v="16"/>
  </r>
  <r>
    <x v="5"/>
    <d v="1899-12-30T06:00:00"/>
    <x v="5"/>
  </r>
  <r>
    <x v="5"/>
    <d v="1899-12-30T07:00:00"/>
    <x v="16"/>
  </r>
  <r>
    <x v="5"/>
    <d v="1899-12-30T08:00:00"/>
    <x v="16"/>
  </r>
  <r>
    <x v="5"/>
    <d v="1899-12-30T09:00:00"/>
    <x v="16"/>
  </r>
  <r>
    <x v="5"/>
    <d v="1899-12-30T10:00:00"/>
    <x v="4"/>
  </r>
  <r>
    <x v="5"/>
    <d v="1899-12-30T11:00:00"/>
    <x v="14"/>
  </r>
  <r>
    <x v="5"/>
    <d v="1899-12-30T12:00:00"/>
    <x v="14"/>
  </r>
  <r>
    <x v="5"/>
    <d v="1899-12-30T13:00:00"/>
    <x v="13"/>
  </r>
  <r>
    <x v="5"/>
    <d v="1899-12-30T14:00:00"/>
    <x v="2"/>
  </r>
  <r>
    <x v="5"/>
    <d v="1899-12-30T15:00:00"/>
    <x v="6"/>
  </r>
  <r>
    <x v="5"/>
    <d v="1899-12-30T16:00:00"/>
    <x v="0"/>
  </r>
  <r>
    <x v="5"/>
    <d v="1899-12-30T17:00:00"/>
    <x v="12"/>
  </r>
  <r>
    <x v="5"/>
    <d v="1899-12-30T18:00:00"/>
    <x v="0"/>
  </r>
  <r>
    <x v="5"/>
    <d v="1899-12-30T19:00:00"/>
    <x v="6"/>
  </r>
  <r>
    <x v="5"/>
    <d v="1899-12-30T20:00:00"/>
    <x v="6"/>
  </r>
  <r>
    <x v="5"/>
    <d v="1899-12-30T21:00:00"/>
    <x v="0"/>
  </r>
  <r>
    <x v="5"/>
    <d v="1899-12-30T22:00:00"/>
    <x v="15"/>
  </r>
  <r>
    <x v="5"/>
    <d v="1899-12-30T23:00:00"/>
    <x v="3"/>
  </r>
  <r>
    <x v="6"/>
    <d v="1899-12-30T00:00:00"/>
    <x v="13"/>
  </r>
  <r>
    <x v="6"/>
    <d v="1899-12-30T01:00:00"/>
    <x v="3"/>
  </r>
  <r>
    <x v="6"/>
    <d v="1899-12-30T02:00:00"/>
    <x v="14"/>
  </r>
  <r>
    <x v="6"/>
    <d v="1899-12-30T03:00:00"/>
    <x v="3"/>
  </r>
  <r>
    <x v="6"/>
    <d v="1899-12-30T04:00:00"/>
    <x v="4"/>
  </r>
  <r>
    <x v="6"/>
    <d v="1899-12-30T05:00:00"/>
    <x v="5"/>
  </r>
  <r>
    <x v="6"/>
    <d v="1899-12-30T06:00:00"/>
    <x v="17"/>
  </r>
  <r>
    <x v="6"/>
    <d v="1899-12-30T07:00:00"/>
    <x v="16"/>
  </r>
  <r>
    <x v="6"/>
    <d v="1899-12-30T08:00:00"/>
    <x v="17"/>
  </r>
  <r>
    <x v="6"/>
    <d v="1899-12-30T09:00:00"/>
    <x v="17"/>
  </r>
  <r>
    <x v="6"/>
    <d v="1899-12-30T10:00:00"/>
    <x v="5"/>
  </r>
  <r>
    <x v="6"/>
    <d v="1899-12-30T11:00:00"/>
    <x v="5"/>
  </r>
  <r>
    <x v="6"/>
    <d v="1899-12-30T12:00:00"/>
    <x v="13"/>
  </r>
  <r>
    <x v="6"/>
    <d v="1899-12-30T13:00:00"/>
    <x v="2"/>
  </r>
  <r>
    <x v="6"/>
    <d v="1899-12-30T14:00:00"/>
    <x v="0"/>
  </r>
  <r>
    <x v="6"/>
    <d v="1899-12-30T15:00:00"/>
    <x v="0"/>
  </r>
  <r>
    <x v="6"/>
    <d v="1899-12-30T16:00:00"/>
    <x v="11"/>
  </r>
  <r>
    <x v="6"/>
    <d v="1899-12-30T17:00:00"/>
    <x v="6"/>
  </r>
  <r>
    <x v="6"/>
    <d v="1899-12-30T18:00:00"/>
    <x v="6"/>
  </r>
  <r>
    <x v="6"/>
    <d v="1899-12-30T19:00:00"/>
    <x v="6"/>
  </r>
  <r>
    <x v="6"/>
    <d v="1899-12-30T20:00:00"/>
    <x v="12"/>
  </r>
  <r>
    <x v="6"/>
    <d v="1899-12-30T21:00:00"/>
    <x v="10"/>
  </r>
  <r>
    <x v="6"/>
    <d v="1899-12-30T22:00:00"/>
    <x v="2"/>
  </r>
  <r>
    <x v="6"/>
    <d v="1899-12-30T23:00:00"/>
    <x v="15"/>
  </r>
  <r>
    <x v="7"/>
    <d v="1899-12-30T00:00:00"/>
    <x v="13"/>
  </r>
  <r>
    <x v="7"/>
    <d v="1899-12-30T01:00:00"/>
    <x v="5"/>
  </r>
  <r>
    <x v="7"/>
    <d v="1899-12-30T02:00:00"/>
    <x v="4"/>
  </r>
  <r>
    <x v="7"/>
    <d v="1899-12-30T03:00:00"/>
    <x v="16"/>
  </r>
  <r>
    <x v="7"/>
    <d v="1899-12-30T04:00:00"/>
    <x v="5"/>
  </r>
  <r>
    <x v="7"/>
    <d v="1899-12-30T05:00:00"/>
    <x v="18"/>
  </r>
  <r>
    <x v="7"/>
    <d v="1899-12-30T06:00:00"/>
    <x v="17"/>
  </r>
  <r>
    <x v="7"/>
    <d v="1899-12-30T07:00:00"/>
    <x v="17"/>
  </r>
  <r>
    <x v="7"/>
    <d v="1899-12-30T08:00:00"/>
    <x v="17"/>
  </r>
  <r>
    <x v="7"/>
    <d v="1899-12-30T09:00:00"/>
    <x v="17"/>
  </r>
  <r>
    <x v="7"/>
    <d v="1899-12-30T10:00:00"/>
    <x v="5"/>
  </r>
  <r>
    <x v="7"/>
    <d v="1899-12-30T11:00:00"/>
    <x v="13"/>
  </r>
  <r>
    <x v="7"/>
    <d v="1899-12-30T12:00:00"/>
    <x v="1"/>
  </r>
  <r>
    <x v="7"/>
    <d v="1899-12-30T13:00:00"/>
    <x v="2"/>
  </r>
  <r>
    <x v="7"/>
    <d v="1899-12-30T14:00:00"/>
    <x v="2"/>
  </r>
  <r>
    <x v="7"/>
    <d v="1899-12-30T15:00:00"/>
    <x v="1"/>
  </r>
  <r>
    <x v="7"/>
    <d v="1899-12-30T16:00:00"/>
    <x v="11"/>
  </r>
  <r>
    <x v="7"/>
    <d v="1899-12-30T17:00:00"/>
    <x v="9"/>
  </r>
  <r>
    <x v="7"/>
    <d v="1899-12-30T18:00:00"/>
    <x v="9"/>
  </r>
  <r>
    <x v="7"/>
    <d v="1899-12-30T19:00:00"/>
    <x v="9"/>
  </r>
  <r>
    <x v="7"/>
    <d v="1899-12-30T20:00:00"/>
    <x v="12"/>
  </r>
  <r>
    <x v="7"/>
    <d v="1899-12-30T21:00:00"/>
    <x v="11"/>
  </r>
  <r>
    <x v="7"/>
    <d v="1899-12-30T22:00:00"/>
    <x v="0"/>
  </r>
  <r>
    <x v="7"/>
    <d v="1899-12-30T23:00:00"/>
    <x v="0"/>
  </r>
  <r>
    <x v="8"/>
    <d v="1899-12-30T00:00:00"/>
    <x v="2"/>
  </r>
  <r>
    <x v="8"/>
    <d v="1899-12-30T01:00:00"/>
    <x v="5"/>
  </r>
  <r>
    <x v="8"/>
    <d v="1899-12-30T02:00:00"/>
    <x v="3"/>
  </r>
  <r>
    <x v="8"/>
    <d v="1899-12-30T03:00:00"/>
    <x v="3"/>
  </r>
  <r>
    <x v="8"/>
    <d v="1899-12-30T04:00:00"/>
    <x v="3"/>
  </r>
  <r>
    <x v="8"/>
    <d v="1899-12-30T05:00:00"/>
    <x v="5"/>
  </r>
  <r>
    <x v="8"/>
    <d v="1899-12-30T06:00:00"/>
    <x v="17"/>
  </r>
  <r>
    <x v="8"/>
    <d v="1899-12-30T07:00:00"/>
    <x v="5"/>
  </r>
  <r>
    <x v="8"/>
    <d v="1899-12-30T08:00:00"/>
    <x v="5"/>
  </r>
  <r>
    <x v="8"/>
    <d v="1899-12-30T09:00:00"/>
    <x v="18"/>
  </r>
  <r>
    <x v="8"/>
    <d v="1899-12-30T10:00:00"/>
    <x v="5"/>
  </r>
  <r>
    <x v="8"/>
    <d v="1899-12-30T11:00:00"/>
    <x v="15"/>
  </r>
  <r>
    <x v="8"/>
    <d v="1899-12-30T12:00:00"/>
    <x v="15"/>
  </r>
  <r>
    <x v="8"/>
    <d v="1899-12-30T13:00:00"/>
    <x v="13"/>
  </r>
  <r>
    <x v="8"/>
    <d v="1899-12-30T14:00:00"/>
    <x v="14"/>
  </r>
  <r>
    <x v="8"/>
    <d v="1899-12-30T15:00:00"/>
    <x v="12"/>
  </r>
  <r>
    <x v="8"/>
    <d v="1899-12-30T16:00:00"/>
    <x v="12"/>
  </r>
  <r>
    <x v="8"/>
    <d v="1899-12-30T17:00:00"/>
    <x v="12"/>
  </r>
  <r>
    <x v="8"/>
    <d v="1899-12-30T18:00:00"/>
    <x v="11"/>
  </r>
  <r>
    <x v="8"/>
    <d v="1899-12-30T19:00:00"/>
    <x v="9"/>
  </r>
  <r>
    <x v="8"/>
    <d v="1899-12-30T20:00:00"/>
    <x v="11"/>
  </r>
  <r>
    <x v="8"/>
    <d v="1899-12-30T21:00:00"/>
    <x v="6"/>
  </r>
  <r>
    <x v="8"/>
    <d v="1899-12-30T22:00:00"/>
    <x v="6"/>
  </r>
  <r>
    <x v="8"/>
    <d v="1899-12-30T23:00:00"/>
    <x v="12"/>
  </r>
  <r>
    <x v="9"/>
    <d v="1899-12-30T00:00:00"/>
    <x v="10"/>
  </r>
  <r>
    <x v="9"/>
    <d v="1899-12-30T01:00:00"/>
    <x v="15"/>
  </r>
  <r>
    <x v="9"/>
    <d v="1899-12-30T02:00:00"/>
    <x v="13"/>
  </r>
  <r>
    <x v="9"/>
    <d v="1899-12-30T03:00:00"/>
    <x v="14"/>
  </r>
  <r>
    <x v="9"/>
    <d v="1899-12-30T04:00:00"/>
    <x v="3"/>
  </r>
  <r>
    <x v="9"/>
    <d v="1899-12-30T05:00:00"/>
    <x v="4"/>
  </r>
  <r>
    <x v="9"/>
    <d v="1899-12-30T06:00:00"/>
    <x v="4"/>
  </r>
  <r>
    <x v="9"/>
    <d v="1899-12-30T07:00:00"/>
    <x v="5"/>
  </r>
  <r>
    <x v="9"/>
    <d v="1899-12-30T08:00:00"/>
    <x v="17"/>
  </r>
  <r>
    <x v="9"/>
    <d v="1899-12-30T09:00:00"/>
    <x v="16"/>
  </r>
  <r>
    <x v="9"/>
    <d v="1899-12-30T10:00:00"/>
    <x v="19"/>
  </r>
  <r>
    <x v="9"/>
    <d v="1899-12-30T11:00:00"/>
    <x v="2"/>
  </r>
  <r>
    <x v="9"/>
    <d v="1899-12-30T12:00:00"/>
    <x v="1"/>
  </r>
  <r>
    <x v="9"/>
    <d v="1899-12-30T13:00:00"/>
    <x v="1"/>
  </r>
  <r>
    <x v="9"/>
    <d v="1899-12-30T14:00:00"/>
    <x v="12"/>
  </r>
  <r>
    <x v="9"/>
    <d v="1899-12-30T15:00:00"/>
    <x v="11"/>
  </r>
  <r>
    <x v="9"/>
    <d v="1899-12-30T16:00:00"/>
    <x v="6"/>
  </r>
  <r>
    <x v="9"/>
    <d v="1899-12-30T17:00:00"/>
    <x v="11"/>
  </r>
  <r>
    <x v="9"/>
    <d v="1899-12-30T18:00:00"/>
    <x v="9"/>
  </r>
  <r>
    <x v="9"/>
    <d v="1899-12-30T19:00:00"/>
    <x v="7"/>
  </r>
  <r>
    <x v="9"/>
    <d v="1899-12-30T20:00:00"/>
    <x v="20"/>
  </r>
  <r>
    <x v="9"/>
    <d v="1899-12-30T21:00:00"/>
    <x v="20"/>
  </r>
  <r>
    <x v="9"/>
    <d v="1899-12-30T22:00:00"/>
    <x v="9"/>
  </r>
  <r>
    <x v="9"/>
    <d v="1899-12-30T23:00:00"/>
    <x v="6"/>
  </r>
  <r>
    <x v="10"/>
    <d v="1899-12-30T00:00:00"/>
    <x v="10"/>
  </r>
  <r>
    <x v="10"/>
    <d v="1899-12-30T01:00:00"/>
    <x v="15"/>
  </r>
  <r>
    <x v="10"/>
    <d v="1899-12-30T02:00:00"/>
    <x v="3"/>
  </r>
  <r>
    <x v="10"/>
    <d v="1899-12-30T03:00:00"/>
    <x v="14"/>
  </r>
  <r>
    <x v="10"/>
    <d v="1899-12-30T04:00:00"/>
    <x v="5"/>
  </r>
  <r>
    <x v="10"/>
    <d v="1899-12-30T06:00:00"/>
    <x v="3"/>
  </r>
  <r>
    <x v="10"/>
    <d v="1899-12-30T07:00:00"/>
    <x v="3"/>
  </r>
  <r>
    <x v="10"/>
    <d v="1899-12-30T08:00:00"/>
    <x v="4"/>
  </r>
  <r>
    <x v="10"/>
    <d v="1899-12-30T09:00:00"/>
    <x v="3"/>
  </r>
  <r>
    <x v="10"/>
    <d v="1899-12-30T10:00:00"/>
    <x v="13"/>
  </r>
  <r>
    <x v="10"/>
    <d v="1899-12-30T11:00:00"/>
    <x v="10"/>
  </r>
  <r>
    <x v="10"/>
    <d v="1899-12-30T12:00:00"/>
    <x v="1"/>
  </r>
  <r>
    <x v="10"/>
    <d v="1899-12-30T13:00:00"/>
    <x v="6"/>
  </r>
  <r>
    <x v="10"/>
    <d v="1899-12-30T14:00:00"/>
    <x v="0"/>
  </r>
  <r>
    <x v="10"/>
    <d v="1899-12-30T15:00:00"/>
    <x v="6"/>
  </r>
  <r>
    <x v="10"/>
    <d v="1899-12-30T16:00:00"/>
    <x v="8"/>
  </r>
  <r>
    <x v="10"/>
    <d v="1899-12-30T17:00:00"/>
    <x v="8"/>
  </r>
  <r>
    <x v="10"/>
    <d v="1899-12-30T18:00:00"/>
    <x v="7"/>
  </r>
  <r>
    <x v="10"/>
    <d v="1899-12-30T19:00:00"/>
    <x v="7"/>
  </r>
  <r>
    <x v="10"/>
    <d v="1899-12-30T20:00:00"/>
    <x v="21"/>
  </r>
  <r>
    <x v="10"/>
    <d v="1899-12-30T21:00:00"/>
    <x v="22"/>
  </r>
  <r>
    <x v="10"/>
    <d v="1899-12-30T22:00:00"/>
    <x v="20"/>
  </r>
  <r>
    <x v="10"/>
    <d v="1899-12-30T23:00:00"/>
    <x v="6"/>
  </r>
  <r>
    <x v="11"/>
    <d v="1899-12-30T00:00:00"/>
    <x v="2"/>
  </r>
  <r>
    <x v="11"/>
    <d v="1899-12-30T01:00:00"/>
    <x v="14"/>
  </r>
  <r>
    <x v="11"/>
    <d v="1899-12-30T02:00:00"/>
    <x v="2"/>
  </r>
  <r>
    <x v="11"/>
    <d v="1899-12-30T03:00:00"/>
    <x v="4"/>
  </r>
  <r>
    <x v="11"/>
    <d v="1899-12-30T04:00:00"/>
    <x v="3"/>
  </r>
  <r>
    <x v="11"/>
    <d v="1899-12-30T05:00:00"/>
    <x v="14"/>
  </r>
  <r>
    <x v="11"/>
    <d v="1899-12-30T06:00:00"/>
    <x v="1"/>
  </r>
  <r>
    <x v="11"/>
    <d v="1899-12-30T07:00:00"/>
    <x v="15"/>
  </r>
  <r>
    <x v="11"/>
    <d v="1899-12-30T08:00:00"/>
    <x v="15"/>
  </r>
  <r>
    <x v="11"/>
    <d v="1899-12-30T09:00:00"/>
    <x v="10"/>
  </r>
  <r>
    <x v="11"/>
    <d v="1899-12-30T10:00:00"/>
    <x v="10"/>
  </r>
  <r>
    <x v="11"/>
    <d v="1899-12-30T11:00:00"/>
    <x v="10"/>
  </r>
  <r>
    <x v="11"/>
    <d v="1899-12-30T12:00:00"/>
    <x v="12"/>
  </r>
  <r>
    <x v="11"/>
    <d v="1899-12-30T13:00:00"/>
    <x v="11"/>
  </r>
  <r>
    <x v="11"/>
    <d v="1899-12-30T14:00:00"/>
    <x v="6"/>
  </r>
  <r>
    <x v="11"/>
    <d v="1899-12-30T15:00:00"/>
    <x v="0"/>
  </r>
  <r>
    <x v="11"/>
    <d v="1899-12-30T16:00:00"/>
    <x v="7"/>
  </r>
  <r>
    <x v="11"/>
    <d v="1899-12-30T17:00:00"/>
    <x v="20"/>
  </r>
  <r>
    <x v="11"/>
    <d v="1899-12-30T18:00:00"/>
    <x v="23"/>
  </r>
  <r>
    <x v="11"/>
    <d v="1899-12-30T19:00:00"/>
    <x v="20"/>
  </r>
  <r>
    <x v="11"/>
    <d v="1899-12-30T20:00:00"/>
    <x v="20"/>
  </r>
  <r>
    <x v="11"/>
    <d v="1899-12-30T21:00:00"/>
    <x v="8"/>
  </r>
  <r>
    <x v="11"/>
    <d v="1899-12-30T22:00:00"/>
    <x v="8"/>
  </r>
  <r>
    <x v="11"/>
    <d v="1899-12-30T23:00:00"/>
    <x v="0"/>
  </r>
  <r>
    <x v="12"/>
    <d v="1899-12-30T00:00:00"/>
    <x v="0"/>
  </r>
  <r>
    <x v="12"/>
    <d v="1899-12-30T02:00:00"/>
    <x v="13"/>
  </r>
  <r>
    <x v="12"/>
    <d v="1899-12-30T03:00:00"/>
    <x v="1"/>
  </r>
  <r>
    <x v="12"/>
    <d v="1899-12-30T04:00:00"/>
    <x v="13"/>
  </r>
  <r>
    <x v="12"/>
    <d v="1899-12-30T05:00:00"/>
    <x v="14"/>
  </r>
  <r>
    <x v="12"/>
    <d v="1899-12-30T06:00:00"/>
    <x v="13"/>
  </r>
  <r>
    <x v="12"/>
    <d v="1899-12-30T07:00:00"/>
    <x v="14"/>
  </r>
  <r>
    <x v="12"/>
    <d v="1899-12-30T08:00:00"/>
    <x v="2"/>
  </r>
  <r>
    <x v="12"/>
    <d v="1899-12-30T09:00:00"/>
    <x v="1"/>
  </r>
  <r>
    <x v="12"/>
    <d v="1899-12-30T10:00:00"/>
    <x v="6"/>
  </r>
  <r>
    <x v="12"/>
    <d v="1899-12-30T11:00:00"/>
    <x v="11"/>
  </r>
  <r>
    <x v="12"/>
    <d v="1899-12-30T12:00:00"/>
    <x v="6"/>
  </r>
  <r>
    <x v="12"/>
    <d v="1899-12-30T13:00:00"/>
    <x v="0"/>
  </r>
  <r>
    <x v="12"/>
    <d v="1899-12-30T14:00:00"/>
    <x v="12"/>
  </r>
  <r>
    <x v="12"/>
    <d v="1899-12-30T15:00:00"/>
    <x v="7"/>
  </r>
  <r>
    <x v="12"/>
    <d v="1899-12-30T16:00:00"/>
    <x v="9"/>
  </r>
  <r>
    <x v="12"/>
    <d v="1899-12-30T17:00:00"/>
    <x v="20"/>
  </r>
  <r>
    <x v="12"/>
    <d v="1899-12-30T18:00:00"/>
    <x v="20"/>
  </r>
  <r>
    <x v="12"/>
    <d v="1899-12-30T19:00:00"/>
    <x v="7"/>
  </r>
  <r>
    <x v="12"/>
    <d v="1899-12-30T20:00:00"/>
    <x v="7"/>
  </r>
  <r>
    <x v="12"/>
    <d v="1899-12-30T21:00:00"/>
    <x v="11"/>
  </r>
  <r>
    <x v="12"/>
    <d v="1899-12-30T22:00:00"/>
    <x v="12"/>
  </r>
  <r>
    <x v="12"/>
    <d v="1899-12-30T23:00:00"/>
    <x v="11"/>
  </r>
  <r>
    <x v="13"/>
    <d v="1899-12-30T00:00:00"/>
    <x v="15"/>
  </r>
  <r>
    <x v="13"/>
    <d v="1899-12-30T01:00:00"/>
    <x v="13"/>
  </r>
  <r>
    <x v="13"/>
    <d v="1899-12-30T02:00:00"/>
    <x v="14"/>
  </r>
  <r>
    <x v="13"/>
    <d v="1899-12-30T03:00:00"/>
    <x v="3"/>
  </r>
  <r>
    <x v="13"/>
    <d v="1899-12-30T04:00:00"/>
    <x v="14"/>
  </r>
  <r>
    <x v="13"/>
    <d v="1899-12-30T05:00:00"/>
    <x v="14"/>
  </r>
  <r>
    <x v="13"/>
    <d v="1899-12-30T06:00:00"/>
    <x v="14"/>
  </r>
  <r>
    <x v="13"/>
    <d v="1899-12-30T07:00:00"/>
    <x v="4"/>
  </r>
  <r>
    <x v="13"/>
    <d v="1899-12-30T08:00:00"/>
    <x v="3"/>
  </r>
  <r>
    <x v="13"/>
    <d v="1899-12-30T09:00:00"/>
    <x v="4"/>
  </r>
  <r>
    <x v="13"/>
    <d v="1899-12-30T10:00:00"/>
    <x v="13"/>
  </r>
  <r>
    <x v="13"/>
    <d v="1899-12-30T11:00:00"/>
    <x v="15"/>
  </r>
  <r>
    <x v="13"/>
    <d v="1899-12-30T12:00:00"/>
    <x v="10"/>
  </r>
  <r>
    <x v="13"/>
    <d v="1899-12-30T13:00:00"/>
    <x v="1"/>
  </r>
  <r>
    <x v="13"/>
    <d v="1899-12-30T14:00:00"/>
    <x v="6"/>
  </r>
  <r>
    <x v="13"/>
    <d v="1899-12-30T15:00:00"/>
    <x v="12"/>
  </r>
  <r>
    <x v="13"/>
    <d v="1899-12-30T16:00:00"/>
    <x v="6"/>
  </r>
  <r>
    <x v="13"/>
    <d v="1899-12-30T17:00:00"/>
    <x v="11"/>
  </r>
  <r>
    <x v="13"/>
    <d v="1899-12-30T18:00:00"/>
    <x v="11"/>
  </r>
  <r>
    <x v="13"/>
    <d v="1899-12-30T19:00:00"/>
    <x v="7"/>
  </r>
  <r>
    <x v="13"/>
    <d v="1899-12-30T20:00:00"/>
    <x v="9"/>
  </r>
  <r>
    <x v="13"/>
    <d v="1899-12-30T21:00:00"/>
    <x v="8"/>
  </r>
  <r>
    <x v="13"/>
    <d v="1899-12-30T22:00:00"/>
    <x v="11"/>
  </r>
  <r>
    <x v="13"/>
    <d v="1899-12-30T23:00:00"/>
    <x v="11"/>
  </r>
  <r>
    <x v="14"/>
    <d v="1899-12-30T00:00:00"/>
    <x v="10"/>
  </r>
  <r>
    <x v="14"/>
    <d v="1899-12-30T01:00:00"/>
    <x v="2"/>
  </r>
  <r>
    <x v="14"/>
    <d v="1899-12-30T02:00:00"/>
    <x v="15"/>
  </r>
  <r>
    <x v="14"/>
    <d v="1899-12-30T03:00:00"/>
    <x v="15"/>
  </r>
  <r>
    <x v="14"/>
    <d v="1899-12-30T04:00:00"/>
    <x v="13"/>
  </r>
  <r>
    <x v="14"/>
    <d v="1899-12-30T05:00:00"/>
    <x v="3"/>
  </r>
  <r>
    <x v="14"/>
    <d v="1899-12-30T06:00:00"/>
    <x v="5"/>
  </r>
  <r>
    <x v="14"/>
    <d v="1899-12-30T07:00:00"/>
    <x v="5"/>
  </r>
  <r>
    <x v="14"/>
    <d v="1899-12-30T08:00:00"/>
    <x v="16"/>
  </r>
  <r>
    <x v="14"/>
    <d v="1899-12-30T09:00:00"/>
    <x v="14"/>
  </r>
  <r>
    <x v="14"/>
    <d v="1899-12-30T10:00:00"/>
    <x v="13"/>
  </r>
  <r>
    <x v="14"/>
    <d v="1899-12-30T11:00:00"/>
    <x v="2"/>
  </r>
  <r>
    <x v="14"/>
    <d v="1899-12-30T12:00:00"/>
    <x v="2"/>
  </r>
  <r>
    <x v="14"/>
    <d v="1899-12-30T13:00:00"/>
    <x v="1"/>
  </r>
  <r>
    <x v="14"/>
    <d v="1899-12-30T14:00:00"/>
    <x v="1"/>
  </r>
  <r>
    <x v="14"/>
    <d v="1899-12-30T15:00:00"/>
    <x v="9"/>
  </r>
  <r>
    <x v="14"/>
    <d v="1899-12-30T16:00:00"/>
    <x v="9"/>
  </r>
  <r>
    <x v="14"/>
    <d v="1899-12-30T17:00:00"/>
    <x v="7"/>
  </r>
  <r>
    <x v="14"/>
    <d v="1899-12-30T18:00:00"/>
    <x v="20"/>
  </r>
  <r>
    <x v="14"/>
    <d v="1899-12-30T19:00:00"/>
    <x v="20"/>
  </r>
  <r>
    <x v="14"/>
    <d v="1899-12-30T20:00:00"/>
    <x v="9"/>
  </r>
  <r>
    <x v="14"/>
    <d v="1899-12-30T21:00:00"/>
    <x v="9"/>
  </r>
  <r>
    <x v="14"/>
    <d v="1899-12-30T22:00:00"/>
    <x v="11"/>
  </r>
  <r>
    <x v="14"/>
    <d v="1899-12-30T23:00:00"/>
    <x v="1"/>
  </r>
  <r>
    <x v="15"/>
    <d v="1899-12-30T00:00:00"/>
    <x v="14"/>
  </r>
  <r>
    <x v="15"/>
    <d v="1899-12-30T01:00:00"/>
    <x v="14"/>
  </r>
  <r>
    <x v="15"/>
    <d v="1899-12-30T02:00:00"/>
    <x v="13"/>
  </r>
  <r>
    <x v="15"/>
    <d v="1899-12-30T03:00:00"/>
    <x v="4"/>
  </r>
  <r>
    <x v="15"/>
    <d v="1899-12-30T04:00:00"/>
    <x v="5"/>
  </r>
  <r>
    <x v="15"/>
    <d v="1899-12-30T05:00:00"/>
    <x v="3"/>
  </r>
  <r>
    <x v="15"/>
    <d v="1899-12-30T06:00:00"/>
    <x v="3"/>
  </r>
  <r>
    <x v="15"/>
    <d v="1899-12-30T07:00:00"/>
    <x v="5"/>
  </r>
  <r>
    <x v="15"/>
    <d v="1899-12-30T08:00:00"/>
    <x v="5"/>
  </r>
  <r>
    <x v="15"/>
    <d v="1899-12-30T09:00:00"/>
    <x v="4"/>
  </r>
  <r>
    <x v="15"/>
    <d v="1899-12-30T10:00:00"/>
    <x v="5"/>
  </r>
  <r>
    <x v="15"/>
    <d v="1899-12-30T11:00:00"/>
    <x v="10"/>
  </r>
  <r>
    <x v="15"/>
    <d v="1899-12-30T12:00:00"/>
    <x v="10"/>
  </r>
  <r>
    <x v="15"/>
    <d v="1899-12-30T13:00:00"/>
    <x v="0"/>
  </r>
  <r>
    <x v="15"/>
    <d v="1899-12-30T14:00:00"/>
    <x v="0"/>
  </r>
  <r>
    <x v="15"/>
    <d v="1899-12-30T15:00:00"/>
    <x v="11"/>
  </r>
  <r>
    <x v="15"/>
    <d v="1899-12-30T16:00:00"/>
    <x v="12"/>
  </r>
  <r>
    <x v="15"/>
    <d v="1899-12-30T17:00:00"/>
    <x v="11"/>
  </r>
  <r>
    <x v="15"/>
    <d v="1899-12-30T19:00:00"/>
    <x v="7"/>
  </r>
  <r>
    <x v="15"/>
    <d v="1899-12-30T20:00:00"/>
    <x v="9"/>
  </r>
  <r>
    <x v="15"/>
    <d v="1899-12-30T21:00:00"/>
    <x v="12"/>
  </r>
  <r>
    <x v="15"/>
    <d v="1899-12-30T22:00:00"/>
    <x v="10"/>
  </r>
  <r>
    <x v="15"/>
    <d v="1899-12-30T23:00:00"/>
    <x v="15"/>
  </r>
  <r>
    <x v="16"/>
    <d v="1899-12-30T00:00:00"/>
    <x v="3"/>
  </r>
  <r>
    <x v="16"/>
    <d v="1899-12-30T01:00:00"/>
    <x v="14"/>
  </r>
  <r>
    <x v="16"/>
    <d v="1899-12-30T02:00:00"/>
    <x v="14"/>
  </r>
  <r>
    <x v="16"/>
    <d v="1899-12-30T03:00:00"/>
    <x v="4"/>
  </r>
  <r>
    <x v="16"/>
    <d v="1899-12-30T04:00:00"/>
    <x v="5"/>
  </r>
  <r>
    <x v="16"/>
    <d v="1899-12-30T05:00:00"/>
    <x v="16"/>
  </r>
  <r>
    <x v="16"/>
    <d v="1899-12-30T06:00:00"/>
    <x v="17"/>
  </r>
  <r>
    <x v="16"/>
    <d v="1899-12-30T07:00:00"/>
    <x v="16"/>
  </r>
  <r>
    <x v="16"/>
    <d v="1899-12-30T08:00:00"/>
    <x v="5"/>
  </r>
  <r>
    <x v="16"/>
    <d v="1899-12-30T09:00:00"/>
    <x v="16"/>
  </r>
  <r>
    <x v="16"/>
    <d v="1899-12-30T10:00:00"/>
    <x v="5"/>
  </r>
  <r>
    <x v="16"/>
    <d v="1899-12-30T11:00:00"/>
    <x v="10"/>
  </r>
  <r>
    <x v="16"/>
    <d v="1899-12-30T12:00:00"/>
    <x v="15"/>
  </r>
  <r>
    <x v="16"/>
    <d v="1899-12-30T13:00:00"/>
    <x v="10"/>
  </r>
  <r>
    <x v="16"/>
    <d v="1899-12-30T14:00:00"/>
    <x v="2"/>
  </r>
  <r>
    <x v="16"/>
    <d v="1899-12-30T15:00:00"/>
    <x v="0"/>
  </r>
  <r>
    <x v="16"/>
    <d v="1899-12-30T16:00:00"/>
    <x v="9"/>
  </r>
  <r>
    <x v="16"/>
    <d v="1899-12-30T17:00:00"/>
    <x v="20"/>
  </r>
  <r>
    <x v="16"/>
    <d v="1899-12-30T18:00:00"/>
    <x v="8"/>
  </r>
  <r>
    <x v="16"/>
    <d v="1899-12-30T19:00:00"/>
    <x v="20"/>
  </r>
  <r>
    <x v="16"/>
    <d v="1899-12-30T20:00:00"/>
    <x v="20"/>
  </r>
  <r>
    <x v="16"/>
    <d v="1899-12-30T21:00:00"/>
    <x v="12"/>
  </r>
  <r>
    <x v="16"/>
    <d v="1899-12-30T22:00:00"/>
    <x v="6"/>
  </r>
  <r>
    <x v="16"/>
    <d v="1899-12-30T23:00:00"/>
    <x v="1"/>
  </r>
  <r>
    <x v="17"/>
    <d v="1899-12-30T00:00:00"/>
    <x v="10"/>
  </r>
  <r>
    <x v="17"/>
    <d v="1899-12-30T01:00:00"/>
    <x v="15"/>
  </r>
  <r>
    <x v="17"/>
    <d v="1899-12-30T02:00:00"/>
    <x v="14"/>
  </r>
  <r>
    <x v="17"/>
    <d v="1899-12-30T03:00:00"/>
    <x v="4"/>
  </r>
  <r>
    <x v="17"/>
    <d v="1899-12-30T04:00:00"/>
    <x v="4"/>
  </r>
  <r>
    <x v="17"/>
    <d v="1899-12-30T05:00:00"/>
    <x v="14"/>
  </r>
  <r>
    <x v="17"/>
    <d v="1899-12-30T06:00:00"/>
    <x v="3"/>
  </r>
  <r>
    <x v="17"/>
    <d v="1899-12-30T07:00:00"/>
    <x v="14"/>
  </r>
  <r>
    <x v="17"/>
    <d v="1899-12-30T08:00:00"/>
    <x v="14"/>
  </r>
  <r>
    <x v="17"/>
    <d v="1899-12-30T09:00:00"/>
    <x v="13"/>
  </r>
  <r>
    <x v="17"/>
    <d v="1899-12-30T10:00:00"/>
    <x v="2"/>
  </r>
  <r>
    <x v="17"/>
    <d v="1899-12-30T11:00:00"/>
    <x v="1"/>
  </r>
  <r>
    <x v="17"/>
    <d v="1899-12-30T12:00:00"/>
    <x v="11"/>
  </r>
  <r>
    <x v="17"/>
    <d v="1899-12-30T13:00:00"/>
    <x v="11"/>
  </r>
  <r>
    <x v="17"/>
    <d v="1899-12-30T14:00:00"/>
    <x v="11"/>
  </r>
  <r>
    <x v="17"/>
    <d v="1899-12-30T15:00:00"/>
    <x v="12"/>
  </r>
  <r>
    <x v="17"/>
    <d v="1899-12-30T16:00:00"/>
    <x v="7"/>
  </r>
  <r>
    <x v="17"/>
    <d v="1899-12-30T17:00:00"/>
    <x v="21"/>
  </r>
  <r>
    <x v="17"/>
    <d v="1899-12-30T18:00:00"/>
    <x v="7"/>
  </r>
  <r>
    <x v="17"/>
    <d v="1899-12-30T19:00:00"/>
    <x v="23"/>
  </r>
  <r>
    <x v="17"/>
    <d v="1899-12-30T20:00:00"/>
    <x v="8"/>
  </r>
  <r>
    <x v="17"/>
    <d v="1899-12-30T21:00:00"/>
    <x v="21"/>
  </r>
  <r>
    <x v="17"/>
    <d v="1899-12-30T22:00:00"/>
    <x v="20"/>
  </r>
  <r>
    <x v="17"/>
    <d v="1899-12-30T23:00:00"/>
    <x v="6"/>
  </r>
  <r>
    <x v="18"/>
    <d v="1899-12-30T00:00:00"/>
    <x v="13"/>
  </r>
  <r>
    <x v="18"/>
    <d v="1899-12-30T01:00:00"/>
    <x v="14"/>
  </r>
  <r>
    <x v="18"/>
    <d v="1899-12-30T02:00:00"/>
    <x v="14"/>
  </r>
  <r>
    <x v="18"/>
    <d v="1899-12-30T03:00:00"/>
    <x v="13"/>
  </r>
  <r>
    <x v="18"/>
    <d v="1899-12-30T04:00:00"/>
    <x v="2"/>
  </r>
  <r>
    <x v="18"/>
    <d v="1899-12-30T05:00:00"/>
    <x v="13"/>
  </r>
  <r>
    <x v="18"/>
    <d v="1899-12-30T06:00:00"/>
    <x v="13"/>
  </r>
  <r>
    <x v="18"/>
    <d v="1899-12-30T07:00:00"/>
    <x v="13"/>
  </r>
  <r>
    <x v="18"/>
    <d v="1899-12-30T08:00:00"/>
    <x v="13"/>
  </r>
  <r>
    <x v="18"/>
    <d v="1899-12-30T09:00:00"/>
    <x v="3"/>
  </r>
  <r>
    <x v="18"/>
    <d v="1899-12-30T10:00:00"/>
    <x v="2"/>
  </r>
  <r>
    <x v="18"/>
    <d v="1899-12-30T11:00:00"/>
    <x v="2"/>
  </r>
  <r>
    <x v="18"/>
    <d v="1899-12-30T12:00:00"/>
    <x v="10"/>
  </r>
  <r>
    <x v="18"/>
    <d v="1899-12-30T13:00:00"/>
    <x v="10"/>
  </r>
  <r>
    <x v="18"/>
    <d v="1899-12-30T14:00:00"/>
    <x v="10"/>
  </r>
  <r>
    <x v="18"/>
    <d v="1899-12-30T15:00:00"/>
    <x v="6"/>
  </r>
  <r>
    <x v="18"/>
    <d v="1899-12-30T16:00:00"/>
    <x v="11"/>
  </r>
  <r>
    <x v="18"/>
    <d v="1899-12-30T17:00:00"/>
    <x v="11"/>
  </r>
  <r>
    <x v="18"/>
    <d v="1899-12-30T18:00:00"/>
    <x v="7"/>
  </r>
  <r>
    <x v="18"/>
    <d v="1899-12-30T19:00:00"/>
    <x v="9"/>
  </r>
  <r>
    <x v="18"/>
    <d v="1899-12-30T20:00:00"/>
    <x v="11"/>
  </r>
  <r>
    <x v="18"/>
    <d v="1899-12-30T21:00:00"/>
    <x v="6"/>
  </r>
  <r>
    <x v="18"/>
    <d v="1899-12-30T22:00:00"/>
    <x v="2"/>
  </r>
  <r>
    <x v="18"/>
    <d v="1899-12-30T23:00:00"/>
    <x v="10"/>
  </r>
  <r>
    <x v="19"/>
    <d v="1899-12-30T00:00:00"/>
    <x v="13"/>
  </r>
  <r>
    <x v="19"/>
    <d v="1899-12-30T01:00:00"/>
    <x v="14"/>
  </r>
  <r>
    <x v="19"/>
    <d v="1899-12-30T02:00:00"/>
    <x v="4"/>
  </r>
  <r>
    <x v="19"/>
    <d v="1899-12-30T03:00:00"/>
    <x v="4"/>
  </r>
  <r>
    <x v="19"/>
    <d v="1899-12-30T04:00:00"/>
    <x v="4"/>
  </r>
  <r>
    <x v="19"/>
    <d v="1899-12-30T05:00:00"/>
    <x v="4"/>
  </r>
  <r>
    <x v="19"/>
    <d v="1899-12-30T06:00:00"/>
    <x v="4"/>
  </r>
  <r>
    <x v="19"/>
    <d v="1899-12-30T07:00:00"/>
    <x v="3"/>
  </r>
  <r>
    <x v="19"/>
    <d v="1899-12-30T08:00:00"/>
    <x v="14"/>
  </r>
  <r>
    <x v="19"/>
    <d v="1899-12-30T09:00:00"/>
    <x v="4"/>
  </r>
  <r>
    <x v="19"/>
    <d v="1899-12-30T10:00:00"/>
    <x v="15"/>
  </r>
  <r>
    <x v="19"/>
    <d v="1899-12-30T11:00:00"/>
    <x v="1"/>
  </r>
  <r>
    <x v="19"/>
    <d v="1899-12-30T12:00:00"/>
    <x v="1"/>
  </r>
  <r>
    <x v="19"/>
    <d v="1899-12-30T13:00:00"/>
    <x v="0"/>
  </r>
  <r>
    <x v="19"/>
    <d v="1899-12-30T14:00:00"/>
    <x v="12"/>
  </r>
  <r>
    <x v="19"/>
    <d v="1899-12-30T15:00:00"/>
    <x v="6"/>
  </r>
  <r>
    <x v="19"/>
    <d v="1899-12-30T16:00:00"/>
    <x v="12"/>
  </r>
  <r>
    <x v="19"/>
    <d v="1899-12-30T17:00:00"/>
    <x v="12"/>
  </r>
  <r>
    <x v="19"/>
    <d v="1899-12-30T18:00:00"/>
    <x v="7"/>
  </r>
  <r>
    <x v="19"/>
    <d v="1899-12-30T19:00:00"/>
    <x v="9"/>
  </r>
  <r>
    <x v="19"/>
    <d v="1899-12-30T20:00:00"/>
    <x v="9"/>
  </r>
  <r>
    <x v="19"/>
    <d v="1899-12-30T21:00:00"/>
    <x v="21"/>
  </r>
  <r>
    <x v="19"/>
    <d v="1899-12-30T22:00:00"/>
    <x v="12"/>
  </r>
  <r>
    <x v="19"/>
    <d v="1899-12-30T23:00:00"/>
    <x v="12"/>
  </r>
  <r>
    <x v="20"/>
    <d v="1899-12-30T00:00:00"/>
    <x v="1"/>
  </r>
  <r>
    <x v="20"/>
    <d v="1899-12-30T01:00:00"/>
    <x v="2"/>
  </r>
  <r>
    <x v="20"/>
    <d v="1899-12-30T02:00:00"/>
    <x v="13"/>
  </r>
  <r>
    <x v="20"/>
    <d v="1899-12-30T03:00:00"/>
    <x v="13"/>
  </r>
  <r>
    <x v="20"/>
    <d v="1899-12-30T04:00:00"/>
    <x v="13"/>
  </r>
  <r>
    <x v="20"/>
    <d v="1899-12-30T05:00:00"/>
    <x v="15"/>
  </r>
  <r>
    <x v="20"/>
    <d v="1899-12-30T06:00:00"/>
    <x v="2"/>
  </r>
  <r>
    <x v="20"/>
    <d v="1899-12-30T07:00:00"/>
    <x v="14"/>
  </r>
  <r>
    <x v="20"/>
    <d v="1899-12-30T08:00:00"/>
    <x v="14"/>
  </r>
  <r>
    <x v="20"/>
    <d v="1899-12-30T10:00:00"/>
    <x v="10"/>
  </r>
  <r>
    <x v="20"/>
    <d v="1899-12-30T11:00:00"/>
    <x v="2"/>
  </r>
  <r>
    <x v="20"/>
    <d v="1899-12-30T12:00:00"/>
    <x v="6"/>
  </r>
  <r>
    <x v="20"/>
    <d v="1899-12-30T13:00:00"/>
    <x v="0"/>
  </r>
  <r>
    <x v="20"/>
    <d v="1899-12-30T14:00:00"/>
    <x v="0"/>
  </r>
  <r>
    <x v="20"/>
    <d v="1899-12-30T15:00:00"/>
    <x v="11"/>
  </r>
  <r>
    <x v="20"/>
    <d v="1899-12-30T16:00:00"/>
    <x v="7"/>
  </r>
  <r>
    <x v="20"/>
    <d v="1899-12-30T17:00:00"/>
    <x v="7"/>
  </r>
  <r>
    <x v="20"/>
    <d v="1899-12-30T18:00:00"/>
    <x v="8"/>
  </r>
  <r>
    <x v="20"/>
    <d v="1899-12-30T19:00:00"/>
    <x v="20"/>
  </r>
  <r>
    <x v="20"/>
    <d v="1899-12-30T20:00:00"/>
    <x v="7"/>
  </r>
  <r>
    <x v="20"/>
    <d v="1899-12-30T21:00:00"/>
    <x v="20"/>
  </r>
  <r>
    <x v="20"/>
    <d v="1899-12-30T22:00:00"/>
    <x v="8"/>
  </r>
  <r>
    <x v="20"/>
    <d v="1899-12-30T23:00:00"/>
    <x v="6"/>
  </r>
  <r>
    <x v="21"/>
    <d v="1899-12-30T00:00:00"/>
    <x v="6"/>
  </r>
  <r>
    <x v="21"/>
    <d v="1899-12-30T01:00:00"/>
    <x v="15"/>
  </r>
  <r>
    <x v="21"/>
    <d v="1899-12-30T02:00:00"/>
    <x v="2"/>
  </r>
  <r>
    <x v="21"/>
    <d v="1899-12-30T03:00:00"/>
    <x v="14"/>
  </r>
  <r>
    <x v="21"/>
    <d v="1899-12-30T04:00:00"/>
    <x v="3"/>
  </r>
  <r>
    <x v="21"/>
    <d v="1899-12-30T05:00:00"/>
    <x v="13"/>
  </r>
  <r>
    <x v="21"/>
    <d v="1899-12-30T06:00:00"/>
    <x v="14"/>
  </r>
  <r>
    <x v="21"/>
    <d v="1899-12-30T07:00:00"/>
    <x v="13"/>
  </r>
  <r>
    <x v="21"/>
    <d v="1899-12-30T08:00:00"/>
    <x v="4"/>
  </r>
  <r>
    <x v="21"/>
    <d v="1899-12-30T09:00:00"/>
    <x v="5"/>
  </r>
  <r>
    <x v="21"/>
    <d v="1899-12-30T10:00:00"/>
    <x v="3"/>
  </r>
  <r>
    <x v="21"/>
    <d v="1899-12-30T11:00:00"/>
    <x v="13"/>
  </r>
  <r>
    <x v="21"/>
    <d v="1899-12-30T12:00:00"/>
    <x v="2"/>
  </r>
  <r>
    <x v="21"/>
    <d v="1899-12-30T13:00:00"/>
    <x v="10"/>
  </r>
  <r>
    <x v="21"/>
    <d v="1899-12-30T14:00:00"/>
    <x v="10"/>
  </r>
  <r>
    <x v="21"/>
    <d v="1899-12-30T15:00:00"/>
    <x v="6"/>
  </r>
  <r>
    <x v="21"/>
    <d v="1899-12-30T16:00:00"/>
    <x v="12"/>
  </r>
  <r>
    <x v="21"/>
    <d v="1899-12-30T17:00:00"/>
    <x v="9"/>
  </r>
  <r>
    <x v="21"/>
    <d v="1899-12-30T18:00:00"/>
    <x v="9"/>
  </r>
  <r>
    <x v="21"/>
    <d v="1899-12-30T19:00:00"/>
    <x v="8"/>
  </r>
  <r>
    <x v="21"/>
    <d v="1899-12-30T20:00:00"/>
    <x v="7"/>
  </r>
  <r>
    <x v="21"/>
    <d v="1899-12-30T21:00:00"/>
    <x v="12"/>
  </r>
  <r>
    <x v="21"/>
    <d v="1899-12-30T22:00:00"/>
    <x v="12"/>
  </r>
  <r>
    <x v="21"/>
    <d v="1899-12-30T23:00:00"/>
    <x v="6"/>
  </r>
  <r>
    <x v="22"/>
    <d v="1899-12-30T00:00:00"/>
    <x v="14"/>
  </r>
  <r>
    <x v="22"/>
    <d v="1899-12-30T01:00:00"/>
    <x v="16"/>
  </r>
  <r>
    <x v="22"/>
    <d v="1899-12-30T02:00:00"/>
    <x v="4"/>
  </r>
  <r>
    <x v="22"/>
    <d v="1899-12-30T03:00:00"/>
    <x v="3"/>
  </r>
  <r>
    <x v="22"/>
    <d v="1899-12-30T04:00:00"/>
    <x v="4"/>
  </r>
  <r>
    <x v="22"/>
    <d v="1899-12-30T05:00:00"/>
    <x v="3"/>
  </r>
  <r>
    <x v="22"/>
    <d v="1899-12-30T06:00:00"/>
    <x v="3"/>
  </r>
  <r>
    <x v="22"/>
    <d v="1899-12-30T07:00:00"/>
    <x v="5"/>
  </r>
  <r>
    <x v="22"/>
    <d v="1899-12-30T08:00:00"/>
    <x v="3"/>
  </r>
  <r>
    <x v="22"/>
    <d v="1899-12-30T09:00:00"/>
    <x v="5"/>
  </r>
  <r>
    <x v="22"/>
    <d v="1899-12-30T10:00:00"/>
    <x v="3"/>
  </r>
  <r>
    <x v="22"/>
    <d v="1899-12-30T11:00:00"/>
    <x v="3"/>
  </r>
  <r>
    <x v="22"/>
    <d v="1899-12-30T12:00:00"/>
    <x v="9"/>
  </r>
  <r>
    <x v="22"/>
    <d v="1899-12-30T13:00:00"/>
    <x v="10"/>
  </r>
  <r>
    <x v="22"/>
    <d v="1899-12-30T14:00:00"/>
    <x v="13"/>
  </r>
  <r>
    <x v="22"/>
    <d v="1899-12-30T15:00:00"/>
    <x v="4"/>
  </r>
  <r>
    <x v="22"/>
    <d v="1899-12-30T16:00:00"/>
    <x v="7"/>
  </r>
  <r>
    <x v="22"/>
    <d v="1899-12-30T17:00:00"/>
    <x v="0"/>
  </r>
  <r>
    <x v="22"/>
    <d v="1899-12-30T18:00:00"/>
    <x v="2"/>
  </r>
  <r>
    <x v="22"/>
    <d v="1899-12-30T19:00:00"/>
    <x v="6"/>
  </r>
  <r>
    <x v="22"/>
    <d v="1899-12-30T20:00:00"/>
    <x v="10"/>
  </r>
  <r>
    <x v="22"/>
    <d v="1899-12-30T21:00:00"/>
    <x v="6"/>
  </r>
  <r>
    <x v="22"/>
    <d v="1899-12-30T22:00:00"/>
    <x v="1"/>
  </r>
  <r>
    <x v="22"/>
    <d v="1899-12-30T23:00:00"/>
    <x v="1"/>
  </r>
  <r>
    <x v="23"/>
    <d v="1899-12-30T00:00:00"/>
    <x v="15"/>
  </r>
  <r>
    <x v="23"/>
    <d v="1899-12-30T01:00:00"/>
    <x v="13"/>
  </r>
  <r>
    <x v="23"/>
    <d v="1899-12-30T02:00:00"/>
    <x v="15"/>
  </r>
  <r>
    <x v="23"/>
    <d v="1899-12-30T03:00:00"/>
    <x v="10"/>
  </r>
  <r>
    <x v="23"/>
    <d v="1899-12-30T04:00:00"/>
    <x v="3"/>
  </r>
  <r>
    <x v="23"/>
    <d v="1899-12-30T05:00:00"/>
    <x v="14"/>
  </r>
  <r>
    <x v="23"/>
    <d v="1899-12-30T06:00:00"/>
    <x v="14"/>
  </r>
  <r>
    <x v="23"/>
    <d v="1899-12-30T07:00:00"/>
    <x v="4"/>
  </r>
  <r>
    <x v="23"/>
    <d v="1899-12-30T08:00:00"/>
    <x v="3"/>
  </r>
  <r>
    <x v="23"/>
    <d v="1899-12-30T09:00:00"/>
    <x v="16"/>
  </r>
  <r>
    <x v="23"/>
    <d v="1899-12-30T10:00:00"/>
    <x v="15"/>
  </r>
  <r>
    <x v="23"/>
    <d v="1899-12-30T11:00:00"/>
    <x v="1"/>
  </r>
  <r>
    <x v="23"/>
    <d v="1899-12-30T12:00:00"/>
    <x v="0"/>
  </r>
  <r>
    <x v="23"/>
    <d v="1899-12-30T13:00:00"/>
    <x v="0"/>
  </r>
  <r>
    <x v="23"/>
    <d v="1899-12-30T14:00:00"/>
    <x v="6"/>
  </r>
  <r>
    <x v="23"/>
    <d v="1899-12-30T15:00:00"/>
    <x v="0"/>
  </r>
  <r>
    <x v="23"/>
    <d v="1899-12-30T16:00:00"/>
    <x v="6"/>
  </r>
  <r>
    <x v="23"/>
    <d v="1899-12-30T17:00:00"/>
    <x v="9"/>
  </r>
  <r>
    <x v="23"/>
    <d v="1899-12-30T18:00:00"/>
    <x v="12"/>
  </r>
  <r>
    <x v="23"/>
    <d v="1899-12-30T19:00:00"/>
    <x v="11"/>
  </r>
  <r>
    <x v="23"/>
    <d v="1899-12-30T20:00:00"/>
    <x v="9"/>
  </r>
  <r>
    <x v="23"/>
    <d v="1899-12-30T21:00:00"/>
    <x v="6"/>
  </r>
  <r>
    <x v="23"/>
    <d v="1899-12-30T22:00:00"/>
    <x v="1"/>
  </r>
  <r>
    <x v="23"/>
    <d v="1899-12-30T23:00:00"/>
    <x v="1"/>
  </r>
  <r>
    <x v="24"/>
    <d v="1899-12-30T00:00:00"/>
    <x v="2"/>
  </r>
  <r>
    <x v="24"/>
    <d v="1899-12-30T01:00:00"/>
    <x v="4"/>
  </r>
  <r>
    <x v="24"/>
    <d v="1899-12-30T02:00:00"/>
    <x v="4"/>
  </r>
  <r>
    <x v="24"/>
    <d v="1899-12-30T03:00:00"/>
    <x v="4"/>
  </r>
  <r>
    <x v="24"/>
    <d v="1899-12-30T04:00:00"/>
    <x v="4"/>
  </r>
  <r>
    <x v="24"/>
    <d v="1899-12-30T05:00:00"/>
    <x v="16"/>
  </r>
  <r>
    <x v="24"/>
    <d v="1899-12-30T06:00:00"/>
    <x v="4"/>
  </r>
  <r>
    <x v="24"/>
    <d v="1899-12-30T07:00:00"/>
    <x v="4"/>
  </r>
  <r>
    <x v="24"/>
    <d v="1899-12-30T08:00:00"/>
    <x v="17"/>
  </r>
  <r>
    <x v="24"/>
    <d v="1899-12-30T09:00:00"/>
    <x v="17"/>
  </r>
  <r>
    <x v="24"/>
    <d v="1899-12-30T10:00:00"/>
    <x v="5"/>
  </r>
  <r>
    <x v="24"/>
    <d v="1899-12-30T11:00:00"/>
    <x v="13"/>
  </r>
  <r>
    <x v="24"/>
    <d v="1899-12-30T12:00:00"/>
    <x v="15"/>
  </r>
  <r>
    <x v="24"/>
    <d v="1899-12-30T13:00:00"/>
    <x v="10"/>
  </r>
  <r>
    <x v="24"/>
    <d v="1899-12-30T14:00:00"/>
    <x v="2"/>
  </r>
  <r>
    <x v="24"/>
    <d v="1899-12-30T15:00:00"/>
    <x v="2"/>
  </r>
  <r>
    <x v="24"/>
    <d v="1899-12-30T16:00:00"/>
    <x v="12"/>
  </r>
  <r>
    <x v="24"/>
    <d v="1899-12-30T17:00:00"/>
    <x v="11"/>
  </r>
  <r>
    <x v="24"/>
    <d v="1899-12-30T18:00:00"/>
    <x v="11"/>
  </r>
  <r>
    <x v="24"/>
    <d v="1899-12-30T19:00:00"/>
    <x v="9"/>
  </r>
  <r>
    <x v="24"/>
    <d v="1899-12-30T20:00:00"/>
    <x v="11"/>
  </r>
  <r>
    <x v="24"/>
    <d v="1899-12-30T21:00:00"/>
    <x v="11"/>
  </r>
  <r>
    <x v="24"/>
    <d v="1899-12-30T22:00:00"/>
    <x v="1"/>
  </r>
  <r>
    <x v="24"/>
    <d v="1899-12-30T23:00:00"/>
    <x v="1"/>
  </r>
  <r>
    <x v="25"/>
    <d v="1899-12-30T00:00:00"/>
    <x v="2"/>
  </r>
  <r>
    <x v="25"/>
    <d v="1899-12-30T01:00:00"/>
    <x v="2"/>
  </r>
  <r>
    <x v="25"/>
    <d v="1899-12-30T02:00:00"/>
    <x v="3"/>
  </r>
  <r>
    <x v="25"/>
    <d v="1899-12-30T03:00:00"/>
    <x v="5"/>
  </r>
  <r>
    <x v="25"/>
    <d v="1899-12-30T04:00:00"/>
    <x v="5"/>
  </r>
  <r>
    <x v="25"/>
    <d v="1899-12-30T05:00:00"/>
    <x v="16"/>
  </r>
  <r>
    <x v="25"/>
    <d v="1899-12-30T06:00:00"/>
    <x v="3"/>
  </r>
  <r>
    <x v="25"/>
    <d v="1899-12-30T07:00:00"/>
    <x v="3"/>
  </r>
  <r>
    <x v="25"/>
    <d v="1899-12-30T08:00:00"/>
    <x v="16"/>
  </r>
  <r>
    <x v="25"/>
    <d v="1899-12-30T09:00:00"/>
    <x v="16"/>
  </r>
  <r>
    <x v="25"/>
    <d v="1899-12-30T10:00:00"/>
    <x v="14"/>
  </r>
  <r>
    <x v="25"/>
    <d v="1899-12-30T11:00:00"/>
    <x v="13"/>
  </r>
  <r>
    <x v="25"/>
    <d v="1899-12-30T12:00:00"/>
    <x v="10"/>
  </r>
  <r>
    <x v="25"/>
    <d v="1899-12-30T13:00:00"/>
    <x v="1"/>
  </r>
  <r>
    <x v="25"/>
    <d v="1899-12-30T14:00:00"/>
    <x v="1"/>
  </r>
  <r>
    <x v="25"/>
    <d v="1899-12-30T15:00:00"/>
    <x v="11"/>
  </r>
  <r>
    <x v="25"/>
    <d v="1899-12-30T16:00:00"/>
    <x v="8"/>
  </r>
  <r>
    <x v="25"/>
    <d v="1899-12-30T17:00:00"/>
    <x v="8"/>
  </r>
  <r>
    <x v="25"/>
    <d v="1899-12-30T18:00:00"/>
    <x v="7"/>
  </r>
  <r>
    <x v="25"/>
    <d v="1899-12-30T19:00:00"/>
    <x v="11"/>
  </r>
  <r>
    <x v="25"/>
    <d v="1899-12-30T20:00:00"/>
    <x v="11"/>
  </r>
  <r>
    <x v="25"/>
    <d v="1899-12-30T21:00:00"/>
    <x v="6"/>
  </r>
  <r>
    <x v="25"/>
    <d v="1899-12-30T22:00:00"/>
    <x v="10"/>
  </r>
  <r>
    <x v="25"/>
    <d v="1899-12-30T23:00:00"/>
    <x v="1"/>
  </r>
  <r>
    <x v="26"/>
    <d v="1899-12-30T00:00:00"/>
    <x v="1"/>
  </r>
  <r>
    <x v="26"/>
    <d v="1899-12-30T01:00:00"/>
    <x v="2"/>
  </r>
  <r>
    <x v="26"/>
    <d v="1899-12-30T02:00:00"/>
    <x v="14"/>
  </r>
  <r>
    <x v="26"/>
    <d v="1899-12-30T03:00:00"/>
    <x v="3"/>
  </r>
  <r>
    <x v="26"/>
    <d v="1899-12-30T04:00:00"/>
    <x v="14"/>
  </r>
  <r>
    <x v="26"/>
    <d v="1899-12-30T05:00:00"/>
    <x v="14"/>
  </r>
  <r>
    <x v="26"/>
    <d v="1899-12-30T06:00:00"/>
    <x v="3"/>
  </r>
  <r>
    <x v="26"/>
    <d v="1899-12-30T07:00:00"/>
    <x v="15"/>
  </r>
  <r>
    <x v="26"/>
    <d v="1899-12-30T08:00:00"/>
    <x v="14"/>
  </r>
  <r>
    <x v="26"/>
    <d v="1899-12-30T09:00:00"/>
    <x v="14"/>
  </r>
  <r>
    <x v="26"/>
    <d v="1899-12-30T10:00:00"/>
    <x v="13"/>
  </r>
  <r>
    <x v="26"/>
    <d v="1899-12-30T11:00:00"/>
    <x v="10"/>
  </r>
  <r>
    <x v="26"/>
    <d v="1899-12-30T12:00:00"/>
    <x v="1"/>
  </r>
  <r>
    <x v="26"/>
    <d v="1899-12-30T13:00:00"/>
    <x v="1"/>
  </r>
  <r>
    <x v="26"/>
    <d v="1899-12-30T14:00:00"/>
    <x v="10"/>
  </r>
  <r>
    <x v="26"/>
    <d v="1899-12-30T15:00:00"/>
    <x v="0"/>
  </r>
  <r>
    <x v="26"/>
    <d v="1899-12-30T16:00:00"/>
    <x v="12"/>
  </r>
  <r>
    <x v="26"/>
    <d v="1899-12-30T17:00:00"/>
    <x v="11"/>
  </r>
  <r>
    <x v="26"/>
    <d v="1899-12-30T18:00:00"/>
    <x v="7"/>
  </r>
  <r>
    <x v="26"/>
    <d v="1899-12-30T19:00:00"/>
    <x v="7"/>
  </r>
  <r>
    <x v="26"/>
    <d v="1899-12-30T20:00:00"/>
    <x v="7"/>
  </r>
  <r>
    <x v="26"/>
    <d v="1899-12-30T21:00:00"/>
    <x v="6"/>
  </r>
  <r>
    <x v="26"/>
    <d v="1899-12-30T22:00:00"/>
    <x v="0"/>
  </r>
  <r>
    <x v="26"/>
    <d v="1899-12-30T23:00:00"/>
    <x v="1"/>
  </r>
  <r>
    <x v="27"/>
    <d v="1899-12-30T00:00:00"/>
    <x v="2"/>
  </r>
  <r>
    <x v="27"/>
    <d v="1899-12-30T01:00:00"/>
    <x v="15"/>
  </r>
  <r>
    <x v="27"/>
    <d v="1899-12-30T02:00:00"/>
    <x v="14"/>
  </r>
  <r>
    <x v="27"/>
    <d v="1899-12-30T03:00:00"/>
    <x v="3"/>
  </r>
  <r>
    <x v="27"/>
    <d v="1899-12-30T04:00:00"/>
    <x v="5"/>
  </r>
  <r>
    <x v="27"/>
    <d v="1899-12-30T05:00:00"/>
    <x v="4"/>
  </r>
  <r>
    <x v="27"/>
    <d v="1899-12-30T06:00:00"/>
    <x v="3"/>
  </r>
  <r>
    <x v="27"/>
    <d v="1899-12-30T07:00:00"/>
    <x v="3"/>
  </r>
  <r>
    <x v="27"/>
    <d v="1899-12-30T08:00:00"/>
    <x v="4"/>
  </r>
  <r>
    <x v="27"/>
    <d v="1899-12-30T09:00:00"/>
    <x v="5"/>
  </r>
  <r>
    <x v="27"/>
    <d v="1899-12-30T10:00:00"/>
    <x v="2"/>
  </r>
  <r>
    <x v="27"/>
    <d v="1899-12-30T11:00:00"/>
    <x v="2"/>
  </r>
  <r>
    <x v="27"/>
    <d v="1899-12-30T12:00:00"/>
    <x v="1"/>
  </r>
  <r>
    <x v="27"/>
    <d v="1899-12-30T13:00:00"/>
    <x v="6"/>
  </r>
  <r>
    <x v="27"/>
    <d v="1899-12-30T14:00:00"/>
    <x v="1"/>
  </r>
  <r>
    <x v="27"/>
    <d v="1899-12-30T15:00:00"/>
    <x v="9"/>
  </r>
  <r>
    <x v="27"/>
    <d v="1899-12-30T16:00:00"/>
    <x v="9"/>
  </r>
  <r>
    <x v="27"/>
    <d v="1899-12-30T17:00:00"/>
    <x v="9"/>
  </r>
  <r>
    <x v="27"/>
    <d v="1899-12-30T18:00:00"/>
    <x v="20"/>
  </r>
  <r>
    <x v="27"/>
    <d v="1899-12-30T19:00:00"/>
    <x v="11"/>
  </r>
  <r>
    <x v="27"/>
    <d v="1899-12-30T20:00:00"/>
    <x v="7"/>
  </r>
  <r>
    <x v="27"/>
    <d v="1899-12-30T21:00:00"/>
    <x v="9"/>
  </r>
  <r>
    <x v="27"/>
    <d v="1899-12-30T22:00:00"/>
    <x v="6"/>
  </r>
  <r>
    <x v="27"/>
    <d v="1899-12-30T23:00:00"/>
    <x v="10"/>
  </r>
  <r>
    <x v="28"/>
    <d v="1899-12-30T00:00:00"/>
    <x v="3"/>
  </r>
  <r>
    <x v="28"/>
    <d v="1899-12-30T01:00:00"/>
    <x v="4"/>
  </r>
  <r>
    <x v="28"/>
    <d v="1899-12-30T02:00:00"/>
    <x v="14"/>
  </r>
  <r>
    <x v="28"/>
    <d v="1899-12-30T03:00:00"/>
    <x v="3"/>
  </r>
  <r>
    <x v="28"/>
    <d v="1899-12-30T04:00:00"/>
    <x v="4"/>
  </r>
  <r>
    <x v="28"/>
    <d v="1899-12-30T05:00:00"/>
    <x v="3"/>
  </r>
  <r>
    <x v="28"/>
    <d v="1899-12-30T06:00:00"/>
    <x v="4"/>
  </r>
  <r>
    <x v="28"/>
    <d v="1899-12-30T07:00:00"/>
    <x v="16"/>
  </r>
  <r>
    <x v="28"/>
    <d v="1899-12-30T08:00:00"/>
    <x v="16"/>
  </r>
  <r>
    <x v="28"/>
    <d v="1899-12-30T09:00:00"/>
    <x v="3"/>
  </r>
  <r>
    <x v="28"/>
    <d v="1899-12-30T10:00:00"/>
    <x v="3"/>
  </r>
  <r>
    <x v="28"/>
    <d v="1899-12-30T11:00:00"/>
    <x v="2"/>
  </r>
  <r>
    <x v="28"/>
    <d v="1899-12-30T12:00:00"/>
    <x v="1"/>
  </r>
  <r>
    <x v="28"/>
    <d v="1899-12-30T13:00:00"/>
    <x v="6"/>
  </r>
  <r>
    <x v="28"/>
    <d v="1899-12-30T14:00:00"/>
    <x v="6"/>
  </r>
  <r>
    <x v="28"/>
    <d v="1899-12-30T15:00:00"/>
    <x v="6"/>
  </r>
  <r>
    <x v="28"/>
    <d v="1899-12-30T16:00:00"/>
    <x v="11"/>
  </r>
  <r>
    <x v="28"/>
    <d v="1899-12-30T17:00:00"/>
    <x v="7"/>
  </r>
  <r>
    <x v="28"/>
    <d v="1899-12-30T18:00:00"/>
    <x v="7"/>
  </r>
  <r>
    <x v="28"/>
    <d v="1899-12-30T19:00:00"/>
    <x v="9"/>
  </r>
  <r>
    <x v="28"/>
    <d v="1899-12-30T20:00:00"/>
    <x v="9"/>
  </r>
  <r>
    <x v="28"/>
    <d v="1899-12-30T21:00:00"/>
    <x v="11"/>
  </r>
  <r>
    <x v="28"/>
    <d v="1899-12-30T22:00:00"/>
    <x v="0"/>
  </r>
  <r>
    <x v="28"/>
    <d v="1899-12-30T23:00:00"/>
    <x v="0"/>
  </r>
  <r>
    <x v="29"/>
    <d v="1899-12-30T00:00:00"/>
    <x v="2"/>
  </r>
  <r>
    <x v="29"/>
    <d v="1899-12-30T01:00:00"/>
    <x v="1"/>
  </r>
  <r>
    <x v="29"/>
    <d v="1899-12-30T02:00:00"/>
    <x v="10"/>
  </r>
  <r>
    <x v="29"/>
    <d v="1899-12-30T03:00:00"/>
    <x v="10"/>
  </r>
  <r>
    <x v="29"/>
    <d v="1899-12-30T04:00:00"/>
    <x v="14"/>
  </r>
  <r>
    <x v="29"/>
    <d v="1899-12-30T05:00:00"/>
    <x v="3"/>
  </r>
  <r>
    <x v="29"/>
    <d v="1899-12-30T06:00:00"/>
    <x v="14"/>
  </r>
  <r>
    <x v="29"/>
    <d v="1899-12-30T07:00:00"/>
    <x v="14"/>
  </r>
  <r>
    <x v="29"/>
    <d v="1899-12-30T08:00:00"/>
    <x v="14"/>
  </r>
  <r>
    <x v="29"/>
    <d v="1899-12-30T09:00:00"/>
    <x v="3"/>
  </r>
  <r>
    <x v="29"/>
    <d v="1899-12-30T10:00:00"/>
    <x v="13"/>
  </r>
  <r>
    <x v="29"/>
    <d v="1899-12-30T11:00:00"/>
    <x v="15"/>
  </r>
  <r>
    <x v="29"/>
    <d v="1899-12-30T12:00:00"/>
    <x v="6"/>
  </r>
  <r>
    <x v="29"/>
    <d v="1899-12-30T13:00:00"/>
    <x v="0"/>
  </r>
  <r>
    <x v="29"/>
    <d v="1899-12-30T14:00:00"/>
    <x v="1"/>
  </r>
  <r>
    <x v="29"/>
    <d v="1899-12-30T15:00:00"/>
    <x v="6"/>
  </r>
  <r>
    <x v="29"/>
    <d v="1899-12-30T16:00:00"/>
    <x v="9"/>
  </r>
  <r>
    <x v="29"/>
    <d v="1899-12-30T17:00:00"/>
    <x v="7"/>
  </r>
  <r>
    <x v="29"/>
    <d v="1899-12-30T18:00:00"/>
    <x v="9"/>
  </r>
  <r>
    <x v="29"/>
    <d v="1899-12-30T19:00:00"/>
    <x v="7"/>
  </r>
  <r>
    <x v="29"/>
    <d v="1899-12-30T20:00:00"/>
    <x v="9"/>
  </r>
  <r>
    <x v="29"/>
    <d v="1899-12-30T21:00:00"/>
    <x v="0"/>
  </r>
  <r>
    <x v="29"/>
    <d v="1899-12-30T22:00:00"/>
    <x v="0"/>
  </r>
  <r>
    <x v="29"/>
    <d v="1899-12-30T23:00:00"/>
    <x v="2"/>
  </r>
  <r>
    <x v="30"/>
    <d v="1899-12-30T00:00:00"/>
    <x v="10"/>
  </r>
  <r>
    <x v="30"/>
    <d v="1899-12-30T01:00:00"/>
    <x v="14"/>
  </r>
  <r>
    <x v="30"/>
    <d v="1899-12-30T02:00:00"/>
    <x v="13"/>
  </r>
  <r>
    <x v="30"/>
    <d v="1899-12-30T03:00:00"/>
    <x v="14"/>
  </r>
  <r>
    <x v="30"/>
    <d v="1899-12-30T04:00:00"/>
    <x v="15"/>
  </r>
  <r>
    <x v="30"/>
    <d v="1899-12-30T05:00:00"/>
    <x v="4"/>
  </r>
  <r>
    <x v="30"/>
    <d v="1899-12-30T06:00:00"/>
    <x v="4"/>
  </r>
  <r>
    <x v="30"/>
    <d v="1899-12-30T07:00:00"/>
    <x v="5"/>
  </r>
  <r>
    <x v="30"/>
    <d v="1899-12-30T08:00:00"/>
    <x v="4"/>
  </r>
  <r>
    <x v="30"/>
    <d v="1899-12-30T09:00:00"/>
    <x v="17"/>
  </r>
  <r>
    <x v="30"/>
    <d v="1899-12-30T10:00:00"/>
    <x v="16"/>
  </r>
  <r>
    <x v="30"/>
    <d v="1899-12-30T11:00:00"/>
    <x v="5"/>
  </r>
  <r>
    <x v="30"/>
    <d v="1899-12-30T12:00:00"/>
    <x v="15"/>
  </r>
  <r>
    <x v="30"/>
    <d v="1899-12-30T13:00:00"/>
    <x v="10"/>
  </r>
  <r>
    <x v="30"/>
    <d v="1899-12-30T14:00:00"/>
    <x v="13"/>
  </r>
  <r>
    <x v="30"/>
    <d v="1899-12-30T15:00:00"/>
    <x v="10"/>
  </r>
  <r>
    <x v="30"/>
    <d v="1899-12-30T16:00:00"/>
    <x v="1"/>
  </r>
  <r>
    <x v="30"/>
    <d v="1899-12-30T17:00:00"/>
    <x v="6"/>
  </r>
  <r>
    <x v="30"/>
    <d v="1899-12-30T18:00:00"/>
    <x v="11"/>
  </r>
  <r>
    <x v="30"/>
    <d v="1899-12-30T19:00:00"/>
    <x v="11"/>
  </r>
  <r>
    <x v="30"/>
    <d v="1899-12-30T20:00:00"/>
    <x v="12"/>
  </r>
  <r>
    <x v="30"/>
    <d v="1899-12-30T21:00:00"/>
    <x v="6"/>
  </r>
  <r>
    <x v="30"/>
    <d v="1899-12-30T22:00:00"/>
    <x v="13"/>
  </r>
  <r>
    <x v="30"/>
    <d v="1899-12-30T23:00:00"/>
    <x v="3"/>
  </r>
  <r>
    <x v="31"/>
    <d v="1899-12-30T00:00:00"/>
    <x v="5"/>
  </r>
  <r>
    <x v="31"/>
    <d v="1899-12-30T01:00:00"/>
    <x v="5"/>
  </r>
  <r>
    <x v="31"/>
    <d v="1899-12-30T02:00:00"/>
    <x v="5"/>
  </r>
  <r>
    <x v="31"/>
    <d v="1899-12-30T03:00:00"/>
    <x v="4"/>
  </r>
  <r>
    <x v="31"/>
    <d v="1899-12-30T04:00:00"/>
    <x v="16"/>
  </r>
  <r>
    <x v="31"/>
    <d v="1899-12-30T05:00:00"/>
    <x v="18"/>
  </r>
  <r>
    <x v="31"/>
    <d v="1899-12-30T06:00:00"/>
    <x v="5"/>
  </r>
  <r>
    <x v="31"/>
    <d v="1899-12-30T07:00:00"/>
    <x v="16"/>
  </r>
  <r>
    <x v="31"/>
    <d v="1899-12-30T08:00:00"/>
    <x v="16"/>
  </r>
  <r>
    <x v="31"/>
    <d v="1899-12-30T09:00:00"/>
    <x v="17"/>
  </r>
  <r>
    <x v="31"/>
    <d v="1899-12-30T10:00:00"/>
    <x v="16"/>
  </r>
  <r>
    <x v="31"/>
    <d v="1899-12-30T11:00:00"/>
    <x v="14"/>
  </r>
  <r>
    <x v="31"/>
    <d v="1899-12-30T12:00:00"/>
    <x v="10"/>
  </r>
  <r>
    <x v="31"/>
    <d v="1899-12-30T13:00:00"/>
    <x v="2"/>
  </r>
  <r>
    <x v="31"/>
    <d v="1899-12-30T14:00:00"/>
    <x v="10"/>
  </r>
  <r>
    <x v="31"/>
    <d v="1899-12-30T15:00:00"/>
    <x v="11"/>
  </r>
  <r>
    <x v="31"/>
    <d v="1899-12-30T16:00:00"/>
    <x v="7"/>
  </r>
  <r>
    <x v="31"/>
    <d v="1899-12-30T17:00:00"/>
    <x v="7"/>
  </r>
  <r>
    <x v="31"/>
    <d v="1899-12-30T18:00:00"/>
    <x v="11"/>
  </r>
  <r>
    <x v="31"/>
    <d v="1899-12-30T19:00:00"/>
    <x v="12"/>
  </r>
  <r>
    <x v="31"/>
    <d v="1899-12-30T20:00:00"/>
    <x v="6"/>
  </r>
  <r>
    <x v="31"/>
    <d v="1899-12-30T21:00:00"/>
    <x v="1"/>
  </r>
  <r>
    <x v="31"/>
    <d v="1899-12-30T22:00:00"/>
    <x v="1"/>
  </r>
  <r>
    <x v="31"/>
    <d v="1899-12-30T23:00:00"/>
    <x v="2"/>
  </r>
  <r>
    <x v="32"/>
    <d v="1899-12-30T00:00:00"/>
    <x v="3"/>
  </r>
  <r>
    <x v="32"/>
    <d v="1899-12-30T01:00:00"/>
    <x v="5"/>
  </r>
  <r>
    <x v="32"/>
    <d v="1899-12-30T02:00:00"/>
    <x v="5"/>
  </r>
  <r>
    <x v="32"/>
    <d v="1899-12-30T03:00:00"/>
    <x v="3"/>
  </r>
  <r>
    <x v="32"/>
    <d v="1899-12-30T04:00:00"/>
    <x v="5"/>
  </r>
  <r>
    <x v="32"/>
    <d v="1899-12-30T05:00:00"/>
    <x v="3"/>
  </r>
  <r>
    <x v="32"/>
    <d v="1899-12-30T06:00:00"/>
    <x v="17"/>
  </r>
  <r>
    <x v="32"/>
    <d v="1899-12-30T07:00:00"/>
    <x v="4"/>
  </r>
  <r>
    <x v="32"/>
    <d v="1899-12-30T08:00:00"/>
    <x v="5"/>
  </r>
  <r>
    <x v="32"/>
    <d v="1899-12-30T09:00:00"/>
    <x v="5"/>
  </r>
  <r>
    <x v="32"/>
    <d v="1899-12-30T10:00:00"/>
    <x v="3"/>
  </r>
  <r>
    <x v="32"/>
    <d v="1899-12-30T11:00:00"/>
    <x v="1"/>
  </r>
  <r>
    <x v="32"/>
    <d v="1899-12-30T12:00:00"/>
    <x v="1"/>
  </r>
  <r>
    <x v="32"/>
    <d v="1899-12-30T13:00:00"/>
    <x v="1"/>
  </r>
  <r>
    <x v="32"/>
    <d v="1899-12-30T14:00:00"/>
    <x v="6"/>
  </r>
  <r>
    <x v="32"/>
    <d v="1899-12-30T15:00:00"/>
    <x v="6"/>
  </r>
  <r>
    <x v="32"/>
    <d v="1899-12-30T16:00:00"/>
    <x v="7"/>
  </r>
  <r>
    <x v="32"/>
    <d v="1899-12-30T17:00:00"/>
    <x v="8"/>
  </r>
  <r>
    <x v="32"/>
    <d v="1899-12-30T18:00:00"/>
    <x v="21"/>
  </r>
  <r>
    <x v="32"/>
    <d v="1899-12-30T19:00:00"/>
    <x v="22"/>
  </r>
  <r>
    <x v="32"/>
    <d v="1899-12-30T20:00:00"/>
    <x v="21"/>
  </r>
  <r>
    <x v="32"/>
    <d v="1899-12-30T21:00:00"/>
    <x v="9"/>
  </r>
  <r>
    <x v="32"/>
    <d v="1899-12-30T22:00:00"/>
    <x v="0"/>
  </r>
  <r>
    <x v="32"/>
    <d v="1899-12-30T23:00:00"/>
    <x v="1"/>
  </r>
  <r>
    <x v="33"/>
    <d v="1899-12-30T00:00:00"/>
    <x v="15"/>
  </r>
  <r>
    <x v="33"/>
    <d v="1899-12-30T01:00:00"/>
    <x v="3"/>
  </r>
  <r>
    <x v="33"/>
    <d v="1899-12-30T02:00:00"/>
    <x v="4"/>
  </r>
  <r>
    <x v="33"/>
    <d v="1899-12-30T03:00:00"/>
    <x v="3"/>
  </r>
  <r>
    <x v="33"/>
    <d v="1899-12-30T04:00:00"/>
    <x v="3"/>
  </r>
  <r>
    <x v="33"/>
    <d v="1899-12-30T05:00:00"/>
    <x v="3"/>
  </r>
  <r>
    <x v="33"/>
    <d v="1899-12-30T06:00:00"/>
    <x v="5"/>
  </r>
  <r>
    <x v="33"/>
    <d v="1899-12-30T07:00:00"/>
    <x v="5"/>
  </r>
  <r>
    <x v="33"/>
    <d v="1899-12-30T08:00:00"/>
    <x v="4"/>
  </r>
  <r>
    <x v="33"/>
    <d v="1899-12-30T09:00:00"/>
    <x v="5"/>
  </r>
  <r>
    <x v="33"/>
    <d v="1899-12-30T10:00:00"/>
    <x v="4"/>
  </r>
  <r>
    <x v="33"/>
    <d v="1899-12-30T11:00:00"/>
    <x v="1"/>
  </r>
  <r>
    <x v="33"/>
    <d v="1899-12-30T12:00:00"/>
    <x v="6"/>
  </r>
  <r>
    <x v="33"/>
    <d v="1899-12-30T13:00:00"/>
    <x v="12"/>
  </r>
  <r>
    <x v="33"/>
    <d v="1899-12-30T14:00:00"/>
    <x v="0"/>
  </r>
  <r>
    <x v="33"/>
    <d v="1899-12-30T15:00:00"/>
    <x v="11"/>
  </r>
  <r>
    <x v="33"/>
    <d v="1899-12-30T16:00:00"/>
    <x v="9"/>
  </r>
  <r>
    <x v="33"/>
    <d v="1899-12-30T17:00:00"/>
    <x v="8"/>
  </r>
  <r>
    <x v="33"/>
    <d v="1899-12-30T18:00:00"/>
    <x v="9"/>
  </r>
  <r>
    <x v="33"/>
    <d v="1899-12-30T19:00:00"/>
    <x v="9"/>
  </r>
  <r>
    <x v="33"/>
    <d v="1899-12-30T20:00:00"/>
    <x v="7"/>
  </r>
  <r>
    <x v="33"/>
    <d v="1899-12-30T21:00:00"/>
    <x v="12"/>
  </r>
  <r>
    <x v="33"/>
    <d v="1899-12-30T22:00:00"/>
    <x v="11"/>
  </r>
  <r>
    <x v="33"/>
    <d v="1899-12-30T23:00:00"/>
    <x v="1"/>
  </r>
  <r>
    <x v="34"/>
    <d v="1899-12-30T00:00:00"/>
    <x v="15"/>
  </r>
  <r>
    <x v="34"/>
    <d v="1899-12-30T01:00:00"/>
    <x v="15"/>
  </r>
  <r>
    <x v="34"/>
    <d v="1899-12-30T02:00:00"/>
    <x v="3"/>
  </r>
  <r>
    <x v="34"/>
    <d v="1899-12-30T03:00:00"/>
    <x v="15"/>
  </r>
  <r>
    <x v="34"/>
    <d v="1899-12-30T04:00:00"/>
    <x v="13"/>
  </r>
  <r>
    <x v="34"/>
    <d v="1899-12-30T05:00:00"/>
    <x v="14"/>
  </r>
  <r>
    <x v="34"/>
    <d v="1899-12-30T06:00:00"/>
    <x v="13"/>
  </r>
  <r>
    <x v="34"/>
    <d v="1899-12-30T07:00:00"/>
    <x v="13"/>
  </r>
  <r>
    <x v="34"/>
    <d v="1899-12-30T08:00:00"/>
    <x v="2"/>
  </r>
  <r>
    <x v="34"/>
    <d v="1899-12-30T09:00:00"/>
    <x v="2"/>
  </r>
  <r>
    <x v="34"/>
    <d v="1899-12-30T10:00:00"/>
    <x v="13"/>
  </r>
  <r>
    <x v="34"/>
    <d v="1899-12-30T11:00:00"/>
    <x v="10"/>
  </r>
  <r>
    <x v="34"/>
    <d v="1899-12-30T12:00:00"/>
    <x v="0"/>
  </r>
  <r>
    <x v="34"/>
    <d v="1899-12-30T13:00:00"/>
    <x v="12"/>
  </r>
  <r>
    <x v="34"/>
    <d v="1899-12-30T14:00:00"/>
    <x v="12"/>
  </r>
  <r>
    <x v="34"/>
    <d v="1899-12-30T15:00:00"/>
    <x v="6"/>
  </r>
  <r>
    <x v="34"/>
    <d v="1899-12-30T16:00:00"/>
    <x v="9"/>
  </r>
  <r>
    <x v="34"/>
    <d v="1899-12-30T17:00:00"/>
    <x v="7"/>
  </r>
  <r>
    <x v="34"/>
    <d v="1899-12-30T18:00:00"/>
    <x v="8"/>
  </r>
  <r>
    <x v="34"/>
    <d v="1899-12-30T19:00:00"/>
    <x v="11"/>
  </r>
  <r>
    <x v="34"/>
    <d v="1899-12-30T20:00:00"/>
    <x v="7"/>
  </r>
  <r>
    <x v="34"/>
    <d v="1899-12-30T21:00:00"/>
    <x v="8"/>
  </r>
  <r>
    <x v="34"/>
    <d v="1899-12-30T22:00:00"/>
    <x v="11"/>
  </r>
  <r>
    <x v="34"/>
    <d v="1899-12-30T23:00:00"/>
    <x v="3"/>
  </r>
  <r>
    <x v="35"/>
    <d v="1899-12-30T00:00:00"/>
    <x v="13"/>
  </r>
  <r>
    <x v="35"/>
    <d v="1899-12-30T01:00:00"/>
    <x v="14"/>
  </r>
  <r>
    <x v="35"/>
    <d v="1899-12-30T02:00:00"/>
    <x v="14"/>
  </r>
  <r>
    <x v="35"/>
    <d v="1899-12-30T03:00:00"/>
    <x v="13"/>
  </r>
  <r>
    <x v="35"/>
    <d v="1899-12-30T04:00:00"/>
    <x v="14"/>
  </r>
  <r>
    <x v="35"/>
    <d v="1899-12-30T05:00:00"/>
    <x v="15"/>
  </r>
  <r>
    <x v="35"/>
    <d v="1899-12-30T06:00:00"/>
    <x v="13"/>
  </r>
  <r>
    <x v="35"/>
    <d v="1899-12-30T07:00:00"/>
    <x v="13"/>
  </r>
  <r>
    <x v="35"/>
    <d v="1899-12-30T08:00:00"/>
    <x v="15"/>
  </r>
  <r>
    <x v="35"/>
    <d v="1899-12-30T09:00:00"/>
    <x v="13"/>
  </r>
  <r>
    <x v="35"/>
    <d v="1899-12-30T10:00:00"/>
    <x v="10"/>
  </r>
  <r>
    <x v="35"/>
    <d v="1899-12-30T11:00:00"/>
    <x v="2"/>
  </r>
  <r>
    <x v="35"/>
    <d v="1899-12-30T12:00:00"/>
    <x v="1"/>
  </r>
  <r>
    <x v="35"/>
    <d v="1899-12-30T13:00:00"/>
    <x v="1"/>
  </r>
  <r>
    <x v="35"/>
    <d v="1899-12-30T14:00:00"/>
    <x v="10"/>
  </r>
  <r>
    <x v="35"/>
    <d v="1899-12-30T15:00:00"/>
    <x v="2"/>
  </r>
  <r>
    <x v="35"/>
    <d v="1899-12-30T16:00:00"/>
    <x v="1"/>
  </r>
  <r>
    <x v="35"/>
    <d v="1899-12-30T17:00:00"/>
    <x v="2"/>
  </r>
  <r>
    <x v="35"/>
    <d v="1899-12-30T18:00:00"/>
    <x v="15"/>
  </r>
  <r>
    <x v="35"/>
    <d v="1899-12-30T19:00:00"/>
    <x v="14"/>
  </r>
  <r>
    <x v="35"/>
    <d v="1899-12-30T20:00:00"/>
    <x v="4"/>
  </r>
  <r>
    <x v="35"/>
    <d v="1899-12-30T21:00:00"/>
    <x v="5"/>
  </r>
  <r>
    <x v="35"/>
    <d v="1899-12-30T22:00:00"/>
    <x v="13"/>
  </r>
  <r>
    <x v="35"/>
    <d v="1899-12-30T23:00:00"/>
    <x v="10"/>
  </r>
  <r>
    <x v="36"/>
    <d v="1899-12-30T00:00:00"/>
    <x v="10"/>
  </r>
  <r>
    <x v="36"/>
    <d v="1899-12-30T01:00:00"/>
    <x v="14"/>
  </r>
  <r>
    <x v="36"/>
    <d v="1899-12-30T02:00:00"/>
    <x v="15"/>
  </r>
  <r>
    <x v="36"/>
    <d v="1899-12-30T03:00:00"/>
    <x v="4"/>
  </r>
  <r>
    <x v="36"/>
    <d v="1899-12-30T04:00:00"/>
    <x v="15"/>
  </r>
  <r>
    <x v="36"/>
    <d v="1899-12-30T05:00:00"/>
    <x v="15"/>
  </r>
  <r>
    <x v="36"/>
    <d v="1899-12-30T06:00:00"/>
    <x v="2"/>
  </r>
  <r>
    <x v="36"/>
    <d v="1899-12-30T07:00:00"/>
    <x v="14"/>
  </r>
  <r>
    <x v="36"/>
    <d v="1899-12-30T08:00:00"/>
    <x v="13"/>
  </r>
  <r>
    <x v="36"/>
    <d v="1899-12-30T09:00:00"/>
    <x v="13"/>
  </r>
  <r>
    <x v="36"/>
    <d v="1899-12-30T10:00:00"/>
    <x v="15"/>
  </r>
  <r>
    <x v="36"/>
    <d v="1899-12-30T11:00:00"/>
    <x v="1"/>
  </r>
  <r>
    <x v="36"/>
    <d v="1899-12-30T12:00:00"/>
    <x v="0"/>
  </r>
  <r>
    <x v="36"/>
    <d v="1899-12-30T13:00:00"/>
    <x v="1"/>
  </r>
  <r>
    <x v="36"/>
    <d v="1899-12-30T14:00:00"/>
    <x v="15"/>
  </r>
  <r>
    <x v="36"/>
    <d v="1899-12-30T15:00:00"/>
    <x v="2"/>
  </r>
  <r>
    <x v="36"/>
    <d v="1899-12-30T16:00:00"/>
    <x v="2"/>
  </r>
  <r>
    <x v="36"/>
    <d v="1899-12-30T17:00:00"/>
    <x v="15"/>
  </r>
  <r>
    <x v="36"/>
    <d v="1899-12-30T18:00:00"/>
    <x v="11"/>
  </r>
  <r>
    <x v="36"/>
    <d v="1899-12-30T19:00:00"/>
    <x v="10"/>
  </r>
  <r>
    <x v="36"/>
    <d v="1899-12-30T20:00:00"/>
    <x v="2"/>
  </r>
  <r>
    <x v="36"/>
    <d v="1899-12-30T21:00:00"/>
    <x v="2"/>
  </r>
  <r>
    <x v="36"/>
    <d v="1899-12-30T22:00:00"/>
    <x v="2"/>
  </r>
  <r>
    <x v="36"/>
    <d v="1899-12-30T23:00:00"/>
    <x v="1"/>
  </r>
  <r>
    <x v="37"/>
    <d v="1899-12-30T00:00:00"/>
    <x v="13"/>
  </r>
  <r>
    <x v="37"/>
    <d v="1899-12-30T01:00:00"/>
    <x v="5"/>
  </r>
  <r>
    <x v="37"/>
    <d v="1899-12-30T02:00:00"/>
    <x v="13"/>
  </r>
  <r>
    <x v="37"/>
    <d v="1899-12-30T03:00:00"/>
    <x v="3"/>
  </r>
  <r>
    <x v="37"/>
    <d v="1899-12-30T04:00:00"/>
    <x v="3"/>
  </r>
  <r>
    <x v="37"/>
    <d v="1899-12-30T05:00:00"/>
    <x v="2"/>
  </r>
  <r>
    <x v="37"/>
    <d v="1899-12-30T06:00:00"/>
    <x v="2"/>
  </r>
  <r>
    <x v="37"/>
    <d v="1899-12-30T07:00:00"/>
    <x v="2"/>
  </r>
  <r>
    <x v="37"/>
    <d v="1899-12-30T08:00:00"/>
    <x v="2"/>
  </r>
  <r>
    <x v="37"/>
    <d v="1899-12-30T09:00:00"/>
    <x v="13"/>
  </r>
  <r>
    <x v="37"/>
    <d v="1899-12-30T10:00:00"/>
    <x v="14"/>
  </r>
  <r>
    <x v="37"/>
    <d v="1899-12-30T11:00:00"/>
    <x v="10"/>
  </r>
  <r>
    <x v="37"/>
    <d v="1899-12-30T12:00:00"/>
    <x v="10"/>
  </r>
  <r>
    <x v="37"/>
    <d v="1899-12-30T13:00:00"/>
    <x v="12"/>
  </r>
  <r>
    <x v="37"/>
    <d v="1899-12-30T14:00:00"/>
    <x v="6"/>
  </r>
  <r>
    <x v="37"/>
    <d v="1899-12-30T15:00:00"/>
    <x v="6"/>
  </r>
  <r>
    <x v="37"/>
    <d v="1899-12-30T16:00:00"/>
    <x v="1"/>
  </r>
  <r>
    <x v="37"/>
    <d v="1899-12-30T17:00:00"/>
    <x v="13"/>
  </r>
  <r>
    <x v="37"/>
    <d v="1899-12-30T18:00:00"/>
    <x v="15"/>
  </r>
  <r>
    <x v="37"/>
    <d v="1899-12-30T19:00:00"/>
    <x v="14"/>
  </r>
  <r>
    <x v="37"/>
    <d v="1899-12-30T20:00:00"/>
    <x v="15"/>
  </r>
  <r>
    <x v="37"/>
    <d v="1899-12-30T21:00:00"/>
    <x v="4"/>
  </r>
  <r>
    <x v="37"/>
    <d v="1899-12-30T22:00:00"/>
    <x v="3"/>
  </r>
  <r>
    <x v="37"/>
    <d v="1899-12-30T23:00:00"/>
    <x v="15"/>
  </r>
  <r>
    <x v="38"/>
    <d v="1899-12-30T00:00:00"/>
    <x v="3"/>
  </r>
  <r>
    <x v="38"/>
    <d v="1899-12-30T01:00:00"/>
    <x v="15"/>
  </r>
  <r>
    <x v="38"/>
    <d v="1899-12-30T02:00:00"/>
    <x v="14"/>
  </r>
  <r>
    <x v="38"/>
    <d v="1899-12-30T03:00:00"/>
    <x v="13"/>
  </r>
  <r>
    <x v="38"/>
    <d v="1899-12-30T04:00:00"/>
    <x v="3"/>
  </r>
  <r>
    <x v="38"/>
    <d v="1899-12-30T05:00:00"/>
    <x v="3"/>
  </r>
  <r>
    <x v="38"/>
    <d v="1899-12-30T06:00:00"/>
    <x v="16"/>
  </r>
  <r>
    <x v="38"/>
    <d v="1899-12-30T07:00:00"/>
    <x v="2"/>
  </r>
  <r>
    <x v="38"/>
    <d v="1899-12-30T08:00:00"/>
    <x v="10"/>
  </r>
  <r>
    <x v="38"/>
    <d v="1899-12-30T09:00:00"/>
    <x v="2"/>
  </r>
  <r>
    <x v="38"/>
    <d v="1899-12-30T10:00:00"/>
    <x v="2"/>
  </r>
  <r>
    <x v="38"/>
    <d v="1899-12-30T11:00:00"/>
    <x v="3"/>
  </r>
  <r>
    <x v="38"/>
    <d v="1899-12-30T12:00:00"/>
    <x v="2"/>
  </r>
  <r>
    <x v="38"/>
    <d v="1899-12-30T13:00:00"/>
    <x v="1"/>
  </r>
  <r>
    <x v="38"/>
    <d v="1899-12-30T14:00:00"/>
    <x v="1"/>
  </r>
  <r>
    <x v="38"/>
    <d v="1899-12-30T15:00:00"/>
    <x v="1"/>
  </r>
  <r>
    <x v="38"/>
    <d v="1899-12-30T16:00:00"/>
    <x v="2"/>
  </r>
  <r>
    <x v="38"/>
    <d v="1899-12-30T18:00:00"/>
    <x v="14"/>
  </r>
  <r>
    <x v="38"/>
    <d v="1899-12-30T19:00:00"/>
    <x v="14"/>
  </r>
  <r>
    <x v="38"/>
    <d v="1899-12-30T20:00:00"/>
    <x v="10"/>
  </r>
  <r>
    <x v="38"/>
    <d v="1899-12-30T21:00:00"/>
    <x v="14"/>
  </r>
  <r>
    <x v="38"/>
    <d v="1899-12-30T22:00:00"/>
    <x v="10"/>
  </r>
  <r>
    <x v="38"/>
    <d v="1899-12-30T23:00:00"/>
    <x v="10"/>
  </r>
  <r>
    <x v="39"/>
    <d v="1899-12-30T00:00:00"/>
    <x v="14"/>
  </r>
  <r>
    <x v="39"/>
    <d v="1899-12-30T01:00:00"/>
    <x v="16"/>
  </r>
  <r>
    <x v="39"/>
    <d v="1899-12-30T02:00:00"/>
    <x v="5"/>
  </r>
  <r>
    <x v="39"/>
    <d v="1899-12-30T03:00:00"/>
    <x v="5"/>
  </r>
  <r>
    <x v="39"/>
    <d v="1899-12-30T04:00:00"/>
    <x v="14"/>
  </r>
  <r>
    <x v="39"/>
    <d v="1899-12-30T05:00:00"/>
    <x v="15"/>
  </r>
  <r>
    <x v="39"/>
    <d v="1899-12-30T06:00:00"/>
    <x v="15"/>
  </r>
  <r>
    <x v="39"/>
    <d v="1899-12-30T08:00:00"/>
    <x v="15"/>
  </r>
  <r>
    <x v="39"/>
    <d v="1899-12-30T09:00:00"/>
    <x v="5"/>
  </r>
  <r>
    <x v="39"/>
    <d v="1899-12-30T10:00:00"/>
    <x v="13"/>
  </r>
  <r>
    <x v="39"/>
    <d v="1899-12-30T11:00:00"/>
    <x v="14"/>
  </r>
  <r>
    <x v="39"/>
    <d v="1899-12-30T12:00:00"/>
    <x v="15"/>
  </r>
  <r>
    <x v="39"/>
    <d v="1899-12-30T13:00:00"/>
    <x v="0"/>
  </r>
  <r>
    <x v="39"/>
    <d v="1899-12-30T14:00:00"/>
    <x v="6"/>
  </r>
  <r>
    <x v="39"/>
    <d v="1899-12-30T15:00:00"/>
    <x v="11"/>
  </r>
  <r>
    <x v="39"/>
    <d v="1899-12-30T16:00:00"/>
    <x v="12"/>
  </r>
  <r>
    <x v="39"/>
    <d v="1899-12-30T17:00:00"/>
    <x v="9"/>
  </r>
  <r>
    <x v="39"/>
    <d v="1899-12-30T18:00:00"/>
    <x v="9"/>
  </r>
  <r>
    <x v="39"/>
    <d v="1899-12-30T19:00:00"/>
    <x v="10"/>
  </r>
  <r>
    <x v="39"/>
    <d v="1899-12-30T20:00:00"/>
    <x v="10"/>
  </r>
  <r>
    <x v="39"/>
    <d v="1899-12-30T21:00:00"/>
    <x v="15"/>
  </r>
  <r>
    <x v="39"/>
    <d v="1899-12-30T22:00:00"/>
    <x v="13"/>
  </r>
  <r>
    <x v="39"/>
    <d v="1899-12-30T23:00:00"/>
    <x v="3"/>
  </r>
  <r>
    <x v="40"/>
    <d v="1899-12-30T00:00:00"/>
    <x v="3"/>
  </r>
  <r>
    <x v="40"/>
    <d v="1899-12-30T01:00:00"/>
    <x v="4"/>
  </r>
  <r>
    <x v="40"/>
    <d v="1899-12-30T02:00:00"/>
    <x v="5"/>
  </r>
  <r>
    <x v="40"/>
    <d v="1899-12-30T03:00:00"/>
    <x v="14"/>
  </r>
  <r>
    <x v="40"/>
    <d v="1899-12-30T04:00:00"/>
    <x v="3"/>
  </r>
  <r>
    <x v="40"/>
    <d v="1899-12-30T05:00:00"/>
    <x v="3"/>
  </r>
  <r>
    <x v="40"/>
    <d v="1899-12-30T06:00:00"/>
    <x v="14"/>
  </r>
  <r>
    <x v="40"/>
    <d v="1899-12-30T07:00:00"/>
    <x v="13"/>
  </r>
  <r>
    <x v="40"/>
    <d v="1899-12-30T08:00:00"/>
    <x v="3"/>
  </r>
  <r>
    <x v="40"/>
    <d v="1899-12-30T09:00:00"/>
    <x v="3"/>
  </r>
  <r>
    <x v="40"/>
    <d v="1899-12-30T10:00:00"/>
    <x v="15"/>
  </r>
  <r>
    <x v="40"/>
    <d v="1899-12-30T11:00:00"/>
    <x v="10"/>
  </r>
  <r>
    <x v="40"/>
    <d v="1899-12-30T12:00:00"/>
    <x v="2"/>
  </r>
  <r>
    <x v="40"/>
    <d v="1899-12-30T13:00:00"/>
    <x v="10"/>
  </r>
  <r>
    <x v="40"/>
    <d v="1899-12-30T14:00:00"/>
    <x v="10"/>
  </r>
  <r>
    <x v="40"/>
    <d v="1899-12-30T15:00:00"/>
    <x v="12"/>
  </r>
  <r>
    <x v="40"/>
    <d v="1899-12-30T16:00:00"/>
    <x v="11"/>
  </r>
  <r>
    <x v="40"/>
    <d v="1899-12-30T17:00:00"/>
    <x v="12"/>
  </r>
  <r>
    <x v="40"/>
    <d v="1899-12-30T18:00:00"/>
    <x v="11"/>
  </r>
  <r>
    <x v="40"/>
    <d v="1899-12-30T19:00:00"/>
    <x v="11"/>
  </r>
  <r>
    <x v="40"/>
    <d v="1899-12-30T20:00:00"/>
    <x v="11"/>
  </r>
  <r>
    <x v="40"/>
    <d v="1899-12-30T21:00:00"/>
    <x v="1"/>
  </r>
  <r>
    <x v="40"/>
    <d v="1899-12-30T22:00:00"/>
    <x v="1"/>
  </r>
  <r>
    <x v="40"/>
    <d v="1899-12-30T23:00:00"/>
    <x v="2"/>
  </r>
  <r>
    <x v="41"/>
    <d v="1899-12-30T00:00:00"/>
    <x v="10"/>
  </r>
  <r>
    <x v="41"/>
    <d v="1899-12-30T01:00:00"/>
    <x v="10"/>
  </r>
  <r>
    <x v="41"/>
    <d v="1899-12-30T02:00:00"/>
    <x v="4"/>
  </r>
  <r>
    <x v="41"/>
    <d v="1899-12-30T03:00:00"/>
    <x v="5"/>
  </r>
  <r>
    <x v="41"/>
    <d v="1899-12-30T04:00:00"/>
    <x v="14"/>
  </r>
  <r>
    <x v="41"/>
    <d v="1899-12-30T05:00:00"/>
    <x v="16"/>
  </r>
  <r>
    <x v="41"/>
    <d v="1899-12-30T06:00:00"/>
    <x v="16"/>
  </r>
  <r>
    <x v="41"/>
    <d v="1899-12-30T07:00:00"/>
    <x v="16"/>
  </r>
  <r>
    <x v="41"/>
    <d v="1899-12-30T08:00:00"/>
    <x v="5"/>
  </r>
  <r>
    <x v="41"/>
    <d v="1899-12-30T09:00:00"/>
    <x v="17"/>
  </r>
  <r>
    <x v="41"/>
    <d v="1899-12-30T10:00:00"/>
    <x v="5"/>
  </r>
  <r>
    <x v="41"/>
    <d v="1899-12-30T11:00:00"/>
    <x v="2"/>
  </r>
  <r>
    <x v="41"/>
    <d v="1899-12-30T12:00:00"/>
    <x v="1"/>
  </r>
  <r>
    <x v="41"/>
    <d v="1899-12-30T13:00:00"/>
    <x v="1"/>
  </r>
  <r>
    <x v="41"/>
    <d v="1899-12-30T14:00:00"/>
    <x v="6"/>
  </r>
  <r>
    <x v="41"/>
    <d v="1899-12-30T15:00:00"/>
    <x v="11"/>
  </r>
  <r>
    <x v="41"/>
    <d v="1899-12-30T16:00:00"/>
    <x v="6"/>
  </r>
  <r>
    <x v="41"/>
    <d v="1899-12-30T17:00:00"/>
    <x v="6"/>
  </r>
  <r>
    <x v="41"/>
    <d v="1899-12-30T18:00:00"/>
    <x v="12"/>
  </r>
  <r>
    <x v="41"/>
    <d v="1899-12-30T19:00:00"/>
    <x v="12"/>
  </r>
  <r>
    <x v="41"/>
    <d v="1899-12-30T20:00:00"/>
    <x v="6"/>
  </r>
  <r>
    <x v="41"/>
    <d v="1899-12-30T21:00:00"/>
    <x v="6"/>
  </r>
  <r>
    <x v="41"/>
    <d v="1899-12-30T22:00:00"/>
    <x v="10"/>
  </r>
  <r>
    <x v="41"/>
    <d v="1899-12-30T23:00:00"/>
    <x v="14"/>
  </r>
  <r>
    <x v="42"/>
    <d v="1899-12-30T00:00:00"/>
    <x v="4"/>
  </r>
  <r>
    <x v="42"/>
    <d v="1899-12-30T01:00:00"/>
    <x v="3"/>
  </r>
  <r>
    <x v="42"/>
    <d v="1899-12-30T02:00:00"/>
    <x v="4"/>
  </r>
  <r>
    <x v="42"/>
    <d v="1899-12-30T03:00:00"/>
    <x v="5"/>
  </r>
  <r>
    <x v="42"/>
    <d v="1899-12-30T04:00:00"/>
    <x v="3"/>
  </r>
  <r>
    <x v="42"/>
    <d v="1899-12-30T05:00:00"/>
    <x v="5"/>
  </r>
  <r>
    <x v="42"/>
    <d v="1899-12-30T06:00:00"/>
    <x v="5"/>
  </r>
  <r>
    <x v="42"/>
    <d v="1899-12-30T07:00:00"/>
    <x v="5"/>
  </r>
  <r>
    <x v="42"/>
    <d v="1899-12-30T08:00:00"/>
    <x v="5"/>
  </r>
  <r>
    <x v="42"/>
    <d v="1899-12-30T09:00:00"/>
    <x v="17"/>
  </r>
  <r>
    <x v="42"/>
    <d v="1899-12-30T10:00:00"/>
    <x v="5"/>
  </r>
  <r>
    <x v="42"/>
    <d v="1899-12-30T11:00:00"/>
    <x v="2"/>
  </r>
  <r>
    <x v="42"/>
    <d v="1899-12-30T12:00:00"/>
    <x v="15"/>
  </r>
  <r>
    <x v="42"/>
    <d v="1899-12-30T13:00:00"/>
    <x v="15"/>
  </r>
  <r>
    <x v="42"/>
    <d v="1899-12-30T14:00:00"/>
    <x v="1"/>
  </r>
  <r>
    <x v="42"/>
    <d v="1899-12-30T15:00:00"/>
    <x v="2"/>
  </r>
  <r>
    <x v="42"/>
    <d v="1899-12-30T16:00:00"/>
    <x v="12"/>
  </r>
  <r>
    <x v="42"/>
    <d v="1899-12-30T17:00:00"/>
    <x v="9"/>
  </r>
  <r>
    <x v="42"/>
    <d v="1899-12-30T20:00:00"/>
    <x v="9"/>
  </r>
  <r>
    <x v="42"/>
    <d v="1899-12-30T21:00:00"/>
    <x v="11"/>
  </r>
  <r>
    <x v="42"/>
    <d v="1899-12-30T22:00:00"/>
    <x v="11"/>
  </r>
  <r>
    <x v="42"/>
    <d v="1899-12-30T23:00:00"/>
    <x v="1"/>
  </r>
  <r>
    <x v="43"/>
    <d v="1899-12-30T00:00:00"/>
    <x v="1"/>
  </r>
  <r>
    <x v="43"/>
    <d v="1899-12-30T01:00:00"/>
    <x v="2"/>
  </r>
  <r>
    <x v="43"/>
    <d v="1899-12-30T02:00:00"/>
    <x v="2"/>
  </r>
  <r>
    <x v="43"/>
    <d v="1899-12-30T03:00:00"/>
    <x v="13"/>
  </r>
  <r>
    <x v="43"/>
    <d v="1899-12-30T04:00:00"/>
    <x v="14"/>
  </r>
  <r>
    <x v="43"/>
    <d v="1899-12-30T05:00:00"/>
    <x v="4"/>
  </r>
  <r>
    <x v="43"/>
    <d v="1899-12-30T06:00:00"/>
    <x v="13"/>
  </r>
  <r>
    <x v="43"/>
    <d v="1899-12-30T07:00:00"/>
    <x v="3"/>
  </r>
  <r>
    <x v="43"/>
    <d v="1899-12-30T08:00:00"/>
    <x v="3"/>
  </r>
  <r>
    <x v="43"/>
    <d v="1899-12-30T09:00:00"/>
    <x v="3"/>
  </r>
  <r>
    <x v="43"/>
    <d v="1899-12-30T10:00:00"/>
    <x v="15"/>
  </r>
  <r>
    <x v="43"/>
    <d v="1899-12-30T11:00:00"/>
    <x v="2"/>
  </r>
  <r>
    <x v="43"/>
    <d v="1899-12-30T12:00:00"/>
    <x v="2"/>
  </r>
  <r>
    <x v="43"/>
    <d v="1899-12-30T13:00:00"/>
    <x v="2"/>
  </r>
  <r>
    <x v="43"/>
    <d v="1899-12-30T14:00:00"/>
    <x v="6"/>
  </r>
  <r>
    <x v="43"/>
    <d v="1899-12-30T15:00:00"/>
    <x v="0"/>
  </r>
  <r>
    <x v="43"/>
    <d v="1899-12-30T16:00:00"/>
    <x v="7"/>
  </r>
  <r>
    <x v="43"/>
    <d v="1899-12-30T17:00:00"/>
    <x v="9"/>
  </r>
  <r>
    <x v="43"/>
    <d v="1899-12-30T18:00:00"/>
    <x v="11"/>
  </r>
  <r>
    <x v="43"/>
    <d v="1899-12-30T19:00:00"/>
    <x v="0"/>
  </r>
  <r>
    <x v="43"/>
    <d v="1899-12-30T20:00:00"/>
    <x v="12"/>
  </r>
  <r>
    <x v="43"/>
    <d v="1899-12-30T21:00:00"/>
    <x v="9"/>
  </r>
  <r>
    <x v="43"/>
    <d v="1899-12-30T22:00:00"/>
    <x v="12"/>
  </r>
  <r>
    <x v="43"/>
    <d v="1899-12-30T23:00:00"/>
    <x v="6"/>
  </r>
  <r>
    <x v="44"/>
    <d v="1899-12-30T00:00:00"/>
    <x v="1"/>
  </r>
  <r>
    <x v="44"/>
    <d v="1899-12-30T01:00:00"/>
    <x v="15"/>
  </r>
  <r>
    <x v="44"/>
    <d v="1899-12-30T02:00:00"/>
    <x v="14"/>
  </r>
  <r>
    <x v="44"/>
    <d v="1899-12-30T03:00:00"/>
    <x v="13"/>
  </r>
  <r>
    <x v="44"/>
    <d v="1899-12-30T04:00:00"/>
    <x v="15"/>
  </r>
  <r>
    <x v="44"/>
    <d v="1899-12-30T05:00:00"/>
    <x v="3"/>
  </r>
  <r>
    <x v="44"/>
    <d v="1899-12-30T06:00:00"/>
    <x v="3"/>
  </r>
  <r>
    <x v="44"/>
    <d v="1899-12-30T07:00:00"/>
    <x v="3"/>
  </r>
  <r>
    <x v="44"/>
    <d v="1899-12-30T08:00:00"/>
    <x v="4"/>
  </r>
  <r>
    <x v="44"/>
    <d v="1899-12-30T09:00:00"/>
    <x v="5"/>
  </r>
  <r>
    <x v="44"/>
    <d v="1899-12-30T10:00:00"/>
    <x v="16"/>
  </r>
  <r>
    <x v="44"/>
    <d v="1899-12-30T11:00:00"/>
    <x v="2"/>
  </r>
  <r>
    <x v="44"/>
    <d v="1899-12-30T12:00:00"/>
    <x v="1"/>
  </r>
  <r>
    <x v="44"/>
    <d v="1899-12-30T13:00:00"/>
    <x v="10"/>
  </r>
  <r>
    <x v="44"/>
    <d v="1899-12-30T14:00:00"/>
    <x v="15"/>
  </r>
  <r>
    <x v="44"/>
    <d v="1899-12-30T15:00:00"/>
    <x v="6"/>
  </r>
  <r>
    <x v="44"/>
    <d v="1899-12-30T16:00:00"/>
    <x v="12"/>
  </r>
  <r>
    <x v="44"/>
    <d v="1899-12-30T17:00:00"/>
    <x v="9"/>
  </r>
  <r>
    <x v="44"/>
    <d v="1899-12-30T18:00:00"/>
    <x v="20"/>
  </r>
  <r>
    <x v="44"/>
    <d v="1899-12-30T19:00:00"/>
    <x v="6"/>
  </r>
  <r>
    <x v="44"/>
    <d v="1899-12-30T20:00:00"/>
    <x v="7"/>
  </r>
  <r>
    <x v="44"/>
    <d v="1899-12-30T22:00:00"/>
    <x v="0"/>
  </r>
  <r>
    <x v="44"/>
    <d v="1899-12-30T23:00:00"/>
    <x v="11"/>
  </r>
  <r>
    <x v="45"/>
    <d v="1899-12-30T00:00:00"/>
    <x v="1"/>
  </r>
  <r>
    <x v="45"/>
    <d v="1899-12-30T01:00:00"/>
    <x v="14"/>
  </r>
  <r>
    <x v="45"/>
    <d v="1899-12-30T02:00:00"/>
    <x v="15"/>
  </r>
  <r>
    <x v="45"/>
    <d v="1899-12-30T03:00:00"/>
    <x v="4"/>
  </r>
  <r>
    <x v="45"/>
    <d v="1899-12-30T04:00:00"/>
    <x v="16"/>
  </r>
  <r>
    <x v="45"/>
    <d v="1899-12-30T05:00:00"/>
    <x v="5"/>
  </r>
  <r>
    <x v="45"/>
    <d v="1899-12-30T06:00:00"/>
    <x v="3"/>
  </r>
  <r>
    <x v="45"/>
    <d v="1899-12-30T07:00:00"/>
    <x v="4"/>
  </r>
  <r>
    <x v="45"/>
    <d v="1899-12-30T08:00:00"/>
    <x v="4"/>
  </r>
  <r>
    <x v="45"/>
    <d v="1899-12-30T09:00:00"/>
    <x v="3"/>
  </r>
  <r>
    <x v="45"/>
    <d v="1899-12-30T10:00:00"/>
    <x v="14"/>
  </r>
  <r>
    <x v="45"/>
    <d v="1899-12-30T11:00:00"/>
    <x v="1"/>
  </r>
  <r>
    <x v="45"/>
    <d v="1899-12-30T12:00:00"/>
    <x v="0"/>
  </r>
  <r>
    <x v="45"/>
    <d v="1899-12-30T13:00:00"/>
    <x v="0"/>
  </r>
  <r>
    <x v="45"/>
    <d v="1899-12-30T14:00:00"/>
    <x v="0"/>
  </r>
  <r>
    <x v="45"/>
    <d v="1899-12-30T15:00:00"/>
    <x v="1"/>
  </r>
  <r>
    <x v="45"/>
    <d v="1899-12-30T16:00:00"/>
    <x v="11"/>
  </r>
  <r>
    <x v="45"/>
    <d v="1899-12-30T17:00:00"/>
    <x v="8"/>
  </r>
  <r>
    <x v="45"/>
    <d v="1899-12-30T18:00:00"/>
    <x v="7"/>
  </r>
  <r>
    <x v="45"/>
    <d v="1899-12-30T19:00:00"/>
    <x v="20"/>
  </r>
  <r>
    <x v="45"/>
    <d v="1899-12-30T20:00:00"/>
    <x v="7"/>
  </r>
  <r>
    <x v="45"/>
    <d v="1899-12-30T21:00:00"/>
    <x v="7"/>
  </r>
  <r>
    <x v="45"/>
    <d v="1899-12-30T22:00:00"/>
    <x v="12"/>
  </r>
  <r>
    <x v="45"/>
    <d v="1899-12-30T23:00:00"/>
    <x v="6"/>
  </r>
  <r>
    <x v="46"/>
    <d v="1899-12-30T00:00:00"/>
    <x v="2"/>
  </r>
  <r>
    <x v="46"/>
    <d v="1899-12-30T01:00:00"/>
    <x v="13"/>
  </r>
  <r>
    <x v="46"/>
    <d v="1899-12-30T02:00:00"/>
    <x v="13"/>
  </r>
  <r>
    <x v="46"/>
    <d v="1899-12-30T03:00:00"/>
    <x v="14"/>
  </r>
  <r>
    <x v="46"/>
    <d v="1899-12-30T04:00:00"/>
    <x v="14"/>
  </r>
  <r>
    <x v="46"/>
    <d v="1899-12-30T05:00:00"/>
    <x v="3"/>
  </r>
  <r>
    <x v="46"/>
    <d v="1899-12-30T06:00:00"/>
    <x v="14"/>
  </r>
  <r>
    <x v="46"/>
    <d v="1899-12-30T07:00:00"/>
    <x v="3"/>
  </r>
  <r>
    <x v="46"/>
    <d v="1899-12-30T08:00:00"/>
    <x v="3"/>
  </r>
  <r>
    <x v="46"/>
    <d v="1899-12-30T09:00:00"/>
    <x v="4"/>
  </r>
  <r>
    <x v="46"/>
    <d v="1899-12-30T10:00:00"/>
    <x v="4"/>
  </r>
  <r>
    <x v="46"/>
    <d v="1899-12-30T11:00:00"/>
    <x v="15"/>
  </r>
  <r>
    <x v="46"/>
    <d v="1899-12-30T12:00:00"/>
    <x v="1"/>
  </r>
  <r>
    <x v="46"/>
    <d v="1899-12-30T13:00:00"/>
    <x v="0"/>
  </r>
  <r>
    <x v="46"/>
    <d v="1899-12-30T14:00:00"/>
    <x v="10"/>
  </r>
  <r>
    <x v="46"/>
    <d v="1899-12-30T15:00:00"/>
    <x v="11"/>
  </r>
  <r>
    <x v="46"/>
    <d v="1899-12-30T16:00:00"/>
    <x v="9"/>
  </r>
  <r>
    <x v="46"/>
    <d v="1899-12-30T17:00:00"/>
    <x v="9"/>
  </r>
  <r>
    <x v="46"/>
    <d v="1899-12-30T18:00:00"/>
    <x v="11"/>
  </r>
  <r>
    <x v="46"/>
    <d v="1899-12-30T19:00:00"/>
    <x v="6"/>
  </r>
  <r>
    <x v="46"/>
    <d v="1899-12-30T20:00:00"/>
    <x v="9"/>
  </r>
  <r>
    <x v="46"/>
    <d v="1899-12-30T21:00:00"/>
    <x v="11"/>
  </r>
  <r>
    <x v="46"/>
    <d v="1899-12-30T22:00:00"/>
    <x v="12"/>
  </r>
  <r>
    <x v="46"/>
    <d v="1899-12-30T23:00:00"/>
    <x v="0"/>
  </r>
  <r>
    <x v="47"/>
    <d v="1899-12-30T00:00:00"/>
    <x v="0"/>
  </r>
  <r>
    <x v="47"/>
    <d v="1899-12-30T01:00:00"/>
    <x v="13"/>
  </r>
  <r>
    <x v="47"/>
    <d v="1899-12-30T02:00:00"/>
    <x v="13"/>
  </r>
  <r>
    <x v="47"/>
    <d v="1899-12-30T03:00:00"/>
    <x v="13"/>
  </r>
  <r>
    <x v="47"/>
    <d v="1899-12-30T04:00:00"/>
    <x v="14"/>
  </r>
  <r>
    <x v="47"/>
    <d v="1899-12-30T05:00:00"/>
    <x v="14"/>
  </r>
  <r>
    <x v="47"/>
    <d v="1899-12-30T06:00:00"/>
    <x v="3"/>
  </r>
  <r>
    <x v="47"/>
    <d v="1899-12-30T07:00:00"/>
    <x v="14"/>
  </r>
  <r>
    <x v="47"/>
    <d v="1899-12-30T08:00:00"/>
    <x v="3"/>
  </r>
  <r>
    <x v="47"/>
    <d v="1899-12-30T09:00:00"/>
    <x v="5"/>
  </r>
  <r>
    <x v="47"/>
    <d v="1899-12-30T10:00:00"/>
    <x v="13"/>
  </r>
  <r>
    <x v="47"/>
    <d v="1899-12-30T11:00:00"/>
    <x v="2"/>
  </r>
  <r>
    <x v="47"/>
    <d v="1899-12-30T12:00:00"/>
    <x v="1"/>
  </r>
  <r>
    <x v="47"/>
    <d v="1899-12-30T13:00:00"/>
    <x v="5"/>
  </r>
  <r>
    <x v="47"/>
    <d v="1899-12-30T14:00:00"/>
    <x v="6"/>
  </r>
  <r>
    <x v="47"/>
    <d v="1899-12-30T15:00:00"/>
    <x v="0"/>
  </r>
  <r>
    <x v="47"/>
    <d v="1899-12-30T16:00:00"/>
    <x v="11"/>
  </r>
  <r>
    <x v="47"/>
    <d v="1899-12-30T17:00:00"/>
    <x v="7"/>
  </r>
  <r>
    <x v="47"/>
    <d v="1899-12-30T18:00:00"/>
    <x v="9"/>
  </r>
  <r>
    <x v="47"/>
    <d v="1899-12-30T19:00:00"/>
    <x v="21"/>
  </r>
  <r>
    <x v="47"/>
    <d v="1899-12-30T20:00:00"/>
    <x v="7"/>
  </r>
  <r>
    <x v="47"/>
    <d v="1899-12-30T21:00:00"/>
    <x v="7"/>
  </r>
  <r>
    <x v="47"/>
    <d v="1899-12-30T22:00:00"/>
    <x v="9"/>
  </r>
  <r>
    <x v="47"/>
    <d v="1899-12-30T23:00:00"/>
    <x v="6"/>
  </r>
  <r>
    <x v="48"/>
    <d v="1899-12-30T00:00:00"/>
    <x v="15"/>
  </r>
  <r>
    <x v="48"/>
    <d v="1899-12-30T01:00:00"/>
    <x v="15"/>
  </r>
  <r>
    <x v="48"/>
    <d v="1899-12-30T02:00:00"/>
    <x v="13"/>
  </r>
  <r>
    <x v="48"/>
    <d v="1899-12-30T03:00:00"/>
    <x v="3"/>
  </r>
  <r>
    <x v="48"/>
    <d v="1899-12-30T04:00:00"/>
    <x v="2"/>
  </r>
  <r>
    <x v="48"/>
    <d v="1899-12-30T05:00:00"/>
    <x v="2"/>
  </r>
  <r>
    <x v="48"/>
    <d v="1899-12-30T06:00:00"/>
    <x v="2"/>
  </r>
  <r>
    <x v="48"/>
    <d v="1899-12-30T07:00:00"/>
    <x v="2"/>
  </r>
  <r>
    <x v="48"/>
    <d v="1899-12-30T08:00:00"/>
    <x v="13"/>
  </r>
  <r>
    <x v="48"/>
    <d v="1899-12-30T09:00:00"/>
    <x v="13"/>
  </r>
  <r>
    <x v="48"/>
    <d v="1899-12-30T10:00:00"/>
    <x v="15"/>
  </r>
  <r>
    <x v="48"/>
    <d v="1899-12-30T11:00:00"/>
    <x v="10"/>
  </r>
  <r>
    <x v="48"/>
    <d v="1899-12-30T12:00:00"/>
    <x v="12"/>
  </r>
  <r>
    <x v="48"/>
    <d v="1899-12-30T13:00:00"/>
    <x v="12"/>
  </r>
  <r>
    <x v="48"/>
    <d v="1899-12-30T14:00:00"/>
    <x v="12"/>
  </r>
  <r>
    <x v="48"/>
    <d v="1899-12-30T15:00:00"/>
    <x v="11"/>
  </r>
  <r>
    <x v="48"/>
    <d v="1899-12-30T16:00:00"/>
    <x v="11"/>
  </r>
  <r>
    <x v="48"/>
    <d v="1899-12-30T17:00:00"/>
    <x v="11"/>
  </r>
  <r>
    <x v="48"/>
    <d v="1899-12-30T18:00:00"/>
    <x v="8"/>
  </r>
  <r>
    <x v="48"/>
    <d v="1899-12-30T19:00:00"/>
    <x v="8"/>
  </r>
  <r>
    <x v="48"/>
    <d v="1899-12-30T20:00:00"/>
    <x v="7"/>
  </r>
  <r>
    <x v="48"/>
    <d v="1899-12-30T21:00:00"/>
    <x v="20"/>
  </r>
  <r>
    <x v="48"/>
    <d v="1899-12-30T22:00:00"/>
    <x v="12"/>
  </r>
  <r>
    <x v="48"/>
    <d v="1899-12-30T23:00:00"/>
    <x v="1"/>
  </r>
  <r>
    <x v="49"/>
    <d v="1899-12-30T00:00:00"/>
    <x v="13"/>
  </r>
  <r>
    <x v="49"/>
    <d v="1899-12-30T01:00:00"/>
    <x v="14"/>
  </r>
  <r>
    <x v="49"/>
    <d v="1899-12-30T02:00:00"/>
    <x v="14"/>
  </r>
  <r>
    <x v="49"/>
    <d v="1899-12-30T03:00:00"/>
    <x v="4"/>
  </r>
  <r>
    <x v="49"/>
    <d v="1899-12-30T04:00:00"/>
    <x v="4"/>
  </r>
  <r>
    <x v="49"/>
    <d v="1899-12-30T05:00:00"/>
    <x v="14"/>
  </r>
  <r>
    <x v="49"/>
    <d v="1899-12-30T06:00:00"/>
    <x v="14"/>
  </r>
  <r>
    <x v="49"/>
    <d v="1899-12-30T07:00:00"/>
    <x v="3"/>
  </r>
  <r>
    <x v="49"/>
    <d v="1899-12-30T08:00:00"/>
    <x v="4"/>
  </r>
  <r>
    <x v="49"/>
    <d v="1899-12-30T09:00:00"/>
    <x v="14"/>
  </r>
  <r>
    <x v="49"/>
    <d v="1899-12-30T10:00:00"/>
    <x v="16"/>
  </r>
  <r>
    <x v="49"/>
    <d v="1899-12-30T11:00:00"/>
    <x v="15"/>
  </r>
  <r>
    <x v="49"/>
    <d v="1899-12-30T12:00:00"/>
    <x v="2"/>
  </r>
  <r>
    <x v="49"/>
    <d v="1899-12-30T13:00:00"/>
    <x v="6"/>
  </r>
  <r>
    <x v="49"/>
    <d v="1899-12-30T14:00:00"/>
    <x v="1"/>
  </r>
  <r>
    <x v="49"/>
    <d v="1899-12-30T15:00:00"/>
    <x v="6"/>
  </r>
  <r>
    <x v="49"/>
    <d v="1899-12-30T16:00:00"/>
    <x v="9"/>
  </r>
  <r>
    <x v="49"/>
    <d v="1899-12-30T17:00:00"/>
    <x v="9"/>
  </r>
  <r>
    <x v="49"/>
    <d v="1899-12-30T18:00:00"/>
    <x v="11"/>
  </r>
  <r>
    <x v="49"/>
    <d v="1899-12-30T19:00:00"/>
    <x v="7"/>
  </r>
  <r>
    <x v="49"/>
    <d v="1899-12-30T20:00:00"/>
    <x v="12"/>
  </r>
  <r>
    <x v="49"/>
    <d v="1899-12-30T21:00:00"/>
    <x v="6"/>
  </r>
  <r>
    <x v="49"/>
    <d v="1899-12-30T22:00:00"/>
    <x v="0"/>
  </r>
  <r>
    <x v="49"/>
    <d v="1899-12-30T23:00:00"/>
    <x v="15"/>
  </r>
  <r>
    <x v="50"/>
    <d v="1899-12-30T00:00:00"/>
    <x v="14"/>
  </r>
  <r>
    <x v="50"/>
    <d v="1899-12-30T01:00:00"/>
    <x v="3"/>
  </r>
  <r>
    <x v="50"/>
    <d v="1899-12-30T02:00:00"/>
    <x v="5"/>
  </r>
  <r>
    <x v="50"/>
    <d v="1899-12-30T03:00:00"/>
    <x v="4"/>
  </r>
  <r>
    <x v="50"/>
    <d v="1899-12-30T04:00:00"/>
    <x v="5"/>
  </r>
  <r>
    <x v="50"/>
    <d v="1899-12-30T05:00:00"/>
    <x v="16"/>
  </r>
  <r>
    <x v="50"/>
    <d v="1899-12-30T06:00:00"/>
    <x v="17"/>
  </r>
  <r>
    <x v="50"/>
    <d v="1899-12-30T07:00:00"/>
    <x v="16"/>
  </r>
  <r>
    <x v="50"/>
    <d v="1899-12-30T08:00:00"/>
    <x v="16"/>
  </r>
  <r>
    <x v="50"/>
    <d v="1899-12-30T09:00:00"/>
    <x v="16"/>
  </r>
  <r>
    <x v="50"/>
    <d v="1899-12-30T10:00:00"/>
    <x v="16"/>
  </r>
  <r>
    <x v="50"/>
    <d v="1899-12-30T11:00:00"/>
    <x v="3"/>
  </r>
  <r>
    <x v="50"/>
    <d v="1899-12-30T12:00:00"/>
    <x v="14"/>
  </r>
  <r>
    <x v="50"/>
    <d v="1899-12-30T13:00:00"/>
    <x v="13"/>
  </r>
  <r>
    <x v="50"/>
    <d v="1899-12-30T14:00:00"/>
    <x v="1"/>
  </r>
  <r>
    <x v="50"/>
    <d v="1899-12-30T15:00:00"/>
    <x v="1"/>
  </r>
  <r>
    <x v="50"/>
    <d v="1899-12-30T16:00:00"/>
    <x v="12"/>
  </r>
  <r>
    <x v="50"/>
    <d v="1899-12-30T17:00:00"/>
    <x v="9"/>
  </r>
  <r>
    <x v="50"/>
    <d v="1899-12-30T18:00:00"/>
    <x v="11"/>
  </r>
  <r>
    <x v="50"/>
    <d v="1899-12-30T19:00:00"/>
    <x v="6"/>
  </r>
  <r>
    <x v="50"/>
    <d v="1899-12-30T20:00:00"/>
    <x v="0"/>
  </r>
  <r>
    <x v="50"/>
    <d v="1899-12-30T21:00:00"/>
    <x v="0"/>
  </r>
  <r>
    <x v="50"/>
    <d v="1899-12-30T22:00:00"/>
    <x v="3"/>
  </r>
  <r>
    <x v="50"/>
    <d v="1899-12-30T23:00:00"/>
    <x v="3"/>
  </r>
  <r>
    <x v="51"/>
    <d v="1899-12-30T00:00:00"/>
    <x v="4"/>
  </r>
  <r>
    <x v="51"/>
    <d v="1899-12-30T01:00:00"/>
    <x v="17"/>
  </r>
  <r>
    <x v="51"/>
    <d v="1899-12-30T02:00:00"/>
    <x v="17"/>
  </r>
  <r>
    <x v="51"/>
    <d v="1899-12-30T03:00:00"/>
    <x v="5"/>
  </r>
  <r>
    <x v="51"/>
    <d v="1899-12-30T04:00:00"/>
    <x v="5"/>
  </r>
  <r>
    <x v="51"/>
    <d v="1899-12-30T05:00:00"/>
    <x v="16"/>
  </r>
  <r>
    <x v="51"/>
    <d v="1899-12-30T06:00:00"/>
    <x v="17"/>
  </r>
  <r>
    <x v="51"/>
    <d v="1899-12-30T07:00:00"/>
    <x v="17"/>
  </r>
  <r>
    <x v="51"/>
    <d v="1899-12-30T08:00:00"/>
    <x v="18"/>
  </r>
  <r>
    <x v="51"/>
    <d v="1899-12-30T09:00:00"/>
    <x v="17"/>
  </r>
  <r>
    <x v="51"/>
    <d v="1899-12-30T10:00:00"/>
    <x v="17"/>
  </r>
  <r>
    <x v="51"/>
    <d v="1899-12-30T11:00:00"/>
    <x v="17"/>
  </r>
  <r>
    <x v="51"/>
    <d v="1899-12-30T12:00:00"/>
    <x v="16"/>
  </r>
  <r>
    <x v="51"/>
    <d v="1899-12-30T13:00:00"/>
    <x v="13"/>
  </r>
  <r>
    <x v="51"/>
    <d v="1899-12-30T14:00:00"/>
    <x v="15"/>
  </r>
  <r>
    <x v="51"/>
    <d v="1899-12-30T15:00:00"/>
    <x v="2"/>
  </r>
  <r>
    <x v="51"/>
    <d v="1899-12-30T16:00:00"/>
    <x v="2"/>
  </r>
  <r>
    <x v="51"/>
    <d v="1899-12-30T17:00:00"/>
    <x v="1"/>
  </r>
  <r>
    <x v="51"/>
    <d v="1899-12-30T18:00:00"/>
    <x v="1"/>
  </r>
  <r>
    <x v="51"/>
    <d v="1899-12-30T19:00:00"/>
    <x v="1"/>
  </r>
  <r>
    <x v="51"/>
    <d v="1899-12-30T20:00:00"/>
    <x v="1"/>
  </r>
  <r>
    <x v="51"/>
    <d v="1899-12-30T21:00:00"/>
    <x v="15"/>
  </r>
  <r>
    <x v="51"/>
    <d v="1899-12-30T22:00:00"/>
    <x v="16"/>
  </r>
  <r>
    <x v="51"/>
    <d v="1899-12-30T23:00:00"/>
    <x v="16"/>
  </r>
  <r>
    <x v="52"/>
    <d v="1899-12-30T00:00:00"/>
    <x v="16"/>
  </r>
  <r>
    <x v="52"/>
    <d v="1899-12-30T01:00:00"/>
    <x v="16"/>
  </r>
  <r>
    <x v="52"/>
    <d v="1899-12-30T02:00:00"/>
    <x v="16"/>
  </r>
  <r>
    <x v="52"/>
    <d v="1899-12-30T03:00:00"/>
    <x v="17"/>
  </r>
  <r>
    <x v="52"/>
    <d v="1899-12-30T04:00:00"/>
    <x v="17"/>
  </r>
  <r>
    <x v="52"/>
    <d v="1899-12-30T05:00:00"/>
    <x v="19"/>
  </r>
  <r>
    <x v="52"/>
    <d v="1899-12-30T06:00:00"/>
    <x v="19"/>
  </r>
  <r>
    <x v="52"/>
    <d v="1899-12-30T07:00:00"/>
    <x v="19"/>
  </r>
  <r>
    <x v="52"/>
    <d v="1899-12-30T08:00:00"/>
    <x v="19"/>
  </r>
  <r>
    <x v="52"/>
    <d v="1899-12-30T09:00:00"/>
    <x v="19"/>
  </r>
  <r>
    <x v="52"/>
    <d v="1899-12-30T10:00:00"/>
    <x v="18"/>
  </r>
  <r>
    <x v="52"/>
    <d v="1899-12-30T11:00:00"/>
    <x v="3"/>
  </r>
  <r>
    <x v="52"/>
    <d v="1899-12-30T12:00:00"/>
    <x v="13"/>
  </r>
  <r>
    <x v="52"/>
    <d v="1899-12-30T13:00:00"/>
    <x v="2"/>
  </r>
  <r>
    <x v="52"/>
    <d v="1899-12-30T14:00:00"/>
    <x v="2"/>
  </r>
  <r>
    <x v="52"/>
    <d v="1899-12-30T15:00:00"/>
    <x v="2"/>
  </r>
  <r>
    <x v="52"/>
    <d v="1899-12-30T16:00:00"/>
    <x v="10"/>
  </r>
  <r>
    <x v="52"/>
    <d v="1899-12-30T17:00:00"/>
    <x v="1"/>
  </r>
  <r>
    <x v="52"/>
    <d v="1899-12-30T18:00:00"/>
    <x v="1"/>
  </r>
  <r>
    <x v="52"/>
    <d v="1899-12-30T19:00:00"/>
    <x v="10"/>
  </r>
  <r>
    <x v="52"/>
    <d v="1899-12-30T20:00:00"/>
    <x v="2"/>
  </r>
  <r>
    <x v="52"/>
    <d v="1899-12-30T21:00:00"/>
    <x v="14"/>
  </r>
  <r>
    <x v="52"/>
    <d v="1899-12-30T22:00:00"/>
    <x v="3"/>
  </r>
  <r>
    <x v="52"/>
    <d v="1899-12-30T23:00:00"/>
    <x v="5"/>
  </r>
  <r>
    <x v="53"/>
    <d v="1899-12-30T00:00:00"/>
    <x v="4"/>
  </r>
  <r>
    <x v="53"/>
    <d v="1899-12-30T01:00:00"/>
    <x v="4"/>
  </r>
  <r>
    <x v="53"/>
    <d v="1899-12-30T02:00:00"/>
    <x v="4"/>
  </r>
  <r>
    <x v="53"/>
    <d v="1899-12-30T03:00:00"/>
    <x v="17"/>
  </r>
  <r>
    <x v="53"/>
    <d v="1899-12-30T04:00:00"/>
    <x v="16"/>
  </r>
  <r>
    <x v="53"/>
    <d v="1899-12-30T05:00:00"/>
    <x v="16"/>
  </r>
  <r>
    <x v="53"/>
    <d v="1899-12-30T06:00:00"/>
    <x v="5"/>
  </r>
  <r>
    <x v="53"/>
    <d v="1899-12-30T07:00:00"/>
    <x v="4"/>
  </r>
  <r>
    <x v="53"/>
    <d v="1899-12-30T08:00:00"/>
    <x v="5"/>
  </r>
  <r>
    <x v="53"/>
    <d v="1899-12-30T09:00:00"/>
    <x v="17"/>
  </r>
  <r>
    <x v="53"/>
    <d v="1899-12-30T10:00:00"/>
    <x v="5"/>
  </r>
  <r>
    <x v="53"/>
    <d v="1899-12-30T11:00:00"/>
    <x v="5"/>
  </r>
  <r>
    <x v="53"/>
    <d v="1899-12-30T12:00:00"/>
    <x v="5"/>
  </r>
  <r>
    <x v="53"/>
    <d v="1899-12-30T13:00:00"/>
    <x v="13"/>
  </r>
  <r>
    <x v="53"/>
    <d v="1899-12-30T14:00:00"/>
    <x v="1"/>
  </r>
  <r>
    <x v="53"/>
    <d v="1899-12-30T15:00:00"/>
    <x v="2"/>
  </r>
  <r>
    <x v="53"/>
    <d v="1899-12-30T16:00:00"/>
    <x v="15"/>
  </r>
  <r>
    <x v="53"/>
    <d v="1899-12-30T17:00:00"/>
    <x v="13"/>
  </r>
  <r>
    <x v="53"/>
    <d v="1899-12-30T18:00:00"/>
    <x v="4"/>
  </r>
  <r>
    <x v="53"/>
    <d v="1899-12-30T19:00:00"/>
    <x v="13"/>
  </r>
  <r>
    <x v="53"/>
    <d v="1899-12-30T20:00:00"/>
    <x v="16"/>
  </r>
  <r>
    <x v="53"/>
    <d v="1899-12-30T21:00:00"/>
    <x v="16"/>
  </r>
  <r>
    <x v="53"/>
    <d v="1899-12-30T22:00:00"/>
    <x v="5"/>
  </r>
  <r>
    <x v="53"/>
    <d v="1899-12-30T23:00:00"/>
    <x v="18"/>
  </r>
  <r>
    <x v="54"/>
    <d v="1899-12-30T00:00:00"/>
    <x v="17"/>
  </r>
  <r>
    <x v="54"/>
    <d v="1899-12-30T01:00:00"/>
    <x v="16"/>
  </r>
  <r>
    <x v="54"/>
    <d v="1899-12-30T02:00:00"/>
    <x v="17"/>
  </r>
  <r>
    <x v="54"/>
    <d v="1899-12-30T03:00:00"/>
    <x v="16"/>
  </r>
  <r>
    <x v="54"/>
    <d v="1899-12-30T04:00:00"/>
    <x v="16"/>
  </r>
  <r>
    <x v="54"/>
    <d v="1899-12-30T05:00:00"/>
    <x v="17"/>
  </r>
  <r>
    <x v="54"/>
    <d v="1899-12-30T06:00:00"/>
    <x v="17"/>
  </r>
  <r>
    <x v="54"/>
    <d v="1899-12-30T07:00:00"/>
    <x v="16"/>
  </r>
  <r>
    <x v="54"/>
    <d v="1899-12-30T08:00:00"/>
    <x v="18"/>
  </r>
  <r>
    <x v="54"/>
    <d v="1899-12-30T09:00:00"/>
    <x v="16"/>
  </r>
  <r>
    <x v="54"/>
    <d v="1899-12-30T10:00:00"/>
    <x v="17"/>
  </r>
  <r>
    <x v="54"/>
    <d v="1899-12-30T11:00:00"/>
    <x v="17"/>
  </r>
  <r>
    <x v="54"/>
    <d v="1899-12-30T12:00:00"/>
    <x v="14"/>
  </r>
  <r>
    <x v="54"/>
    <d v="1899-12-30T13:00:00"/>
    <x v="15"/>
  </r>
  <r>
    <x v="54"/>
    <d v="1899-12-30T14:00:00"/>
    <x v="3"/>
  </r>
  <r>
    <x v="54"/>
    <d v="1899-12-30T15:00:00"/>
    <x v="15"/>
  </r>
  <r>
    <x v="54"/>
    <d v="1899-12-30T16:00:00"/>
    <x v="10"/>
  </r>
  <r>
    <x v="54"/>
    <d v="1899-12-30T17:00:00"/>
    <x v="1"/>
  </r>
  <r>
    <x v="54"/>
    <d v="1899-12-30T18:00:00"/>
    <x v="15"/>
  </r>
  <r>
    <x v="54"/>
    <d v="1899-12-30T19:00:00"/>
    <x v="3"/>
  </r>
  <r>
    <x v="54"/>
    <d v="1899-12-30T20:00:00"/>
    <x v="5"/>
  </r>
  <r>
    <x v="54"/>
    <d v="1899-12-30T21:00:00"/>
    <x v="5"/>
  </r>
  <r>
    <x v="54"/>
    <d v="1899-12-30T22:00:00"/>
    <x v="16"/>
  </r>
  <r>
    <x v="54"/>
    <d v="1899-12-30T23:00:00"/>
    <x v="16"/>
  </r>
  <r>
    <x v="55"/>
    <d v="1899-12-30T00:00:00"/>
    <x v="16"/>
  </r>
  <r>
    <x v="55"/>
    <d v="1899-12-30T01:00:00"/>
    <x v="16"/>
  </r>
  <r>
    <x v="55"/>
    <d v="1899-12-30T02:00:00"/>
    <x v="16"/>
  </r>
  <r>
    <x v="55"/>
    <d v="1899-12-30T03:00:00"/>
    <x v="16"/>
  </r>
  <r>
    <x v="55"/>
    <d v="1899-12-30T04:00:00"/>
    <x v="17"/>
  </r>
  <r>
    <x v="55"/>
    <d v="1899-12-30T05:00:00"/>
    <x v="17"/>
  </r>
  <r>
    <x v="55"/>
    <d v="1899-12-30T06:00:00"/>
    <x v="16"/>
  </r>
  <r>
    <x v="55"/>
    <d v="1899-12-30T07:00:00"/>
    <x v="16"/>
  </r>
  <r>
    <x v="55"/>
    <d v="1899-12-30T08:00:00"/>
    <x v="16"/>
  </r>
  <r>
    <x v="55"/>
    <d v="1899-12-30T09:00:00"/>
    <x v="19"/>
  </r>
  <r>
    <x v="55"/>
    <d v="1899-12-30T10:00:00"/>
    <x v="16"/>
  </r>
  <r>
    <x v="55"/>
    <d v="1899-12-30T11:00:00"/>
    <x v="15"/>
  </r>
  <r>
    <x v="55"/>
    <d v="1899-12-30T12:00:00"/>
    <x v="15"/>
  </r>
  <r>
    <x v="55"/>
    <d v="1899-12-30T13:00:00"/>
    <x v="2"/>
  </r>
  <r>
    <x v="55"/>
    <d v="1899-12-30T14:00:00"/>
    <x v="15"/>
  </r>
  <r>
    <x v="55"/>
    <d v="1899-12-30T15:00:00"/>
    <x v="13"/>
  </r>
  <r>
    <x v="55"/>
    <d v="1899-12-30T16:00:00"/>
    <x v="11"/>
  </r>
  <r>
    <x v="55"/>
    <d v="1899-12-30T17:00:00"/>
    <x v="0"/>
  </r>
  <r>
    <x v="55"/>
    <d v="1899-12-30T18:00:00"/>
    <x v="6"/>
  </r>
  <r>
    <x v="55"/>
    <d v="1899-12-30T19:00:00"/>
    <x v="12"/>
  </r>
  <r>
    <x v="55"/>
    <d v="1899-12-30T20:00:00"/>
    <x v="9"/>
  </r>
  <r>
    <x v="55"/>
    <d v="1899-12-30T21:00:00"/>
    <x v="6"/>
  </r>
  <r>
    <x v="55"/>
    <d v="1899-12-30T22:00:00"/>
    <x v="1"/>
  </r>
  <r>
    <x v="55"/>
    <d v="1899-12-30T23:00:00"/>
    <x v="2"/>
  </r>
  <r>
    <x v="56"/>
    <d v="1899-12-30T00:00:00"/>
    <x v="13"/>
  </r>
  <r>
    <x v="56"/>
    <d v="1899-12-30T01:00:00"/>
    <x v="3"/>
  </r>
  <r>
    <x v="56"/>
    <d v="1899-12-30T02:00:00"/>
    <x v="3"/>
  </r>
  <r>
    <x v="56"/>
    <d v="1899-12-30T03:00:00"/>
    <x v="3"/>
  </r>
  <r>
    <x v="56"/>
    <d v="1899-12-30T04:00:00"/>
    <x v="17"/>
  </r>
  <r>
    <x v="56"/>
    <d v="1899-12-30T05:00:00"/>
    <x v="3"/>
  </r>
  <r>
    <x v="56"/>
    <d v="1899-12-30T06:00:00"/>
    <x v="4"/>
  </r>
  <r>
    <x v="56"/>
    <d v="1899-12-30T07:00:00"/>
    <x v="5"/>
  </r>
  <r>
    <x v="56"/>
    <d v="1899-12-30T08:00:00"/>
    <x v="17"/>
  </r>
  <r>
    <x v="56"/>
    <d v="1899-12-30T09:00:00"/>
    <x v="16"/>
  </r>
  <r>
    <x v="56"/>
    <d v="1899-12-30T10:00:00"/>
    <x v="5"/>
  </r>
  <r>
    <x v="56"/>
    <d v="1899-12-30T11:00:00"/>
    <x v="4"/>
  </r>
  <r>
    <x v="56"/>
    <d v="1899-12-30T12:00:00"/>
    <x v="14"/>
  </r>
  <r>
    <x v="56"/>
    <d v="1899-12-30T13:00:00"/>
    <x v="13"/>
  </r>
  <r>
    <x v="56"/>
    <d v="1899-12-30T14:00:00"/>
    <x v="13"/>
  </r>
  <r>
    <x v="56"/>
    <d v="1899-12-30T15:00:00"/>
    <x v="0"/>
  </r>
  <r>
    <x v="56"/>
    <d v="1899-12-30T16:00:00"/>
    <x v="12"/>
  </r>
  <r>
    <x v="56"/>
    <d v="1899-12-30T17:00:00"/>
    <x v="6"/>
  </r>
  <r>
    <x v="56"/>
    <d v="1899-12-30T18:00:00"/>
    <x v="10"/>
  </r>
  <r>
    <x v="56"/>
    <d v="1899-12-30T19:00:00"/>
    <x v="17"/>
  </r>
  <r>
    <x v="56"/>
    <d v="1899-12-30T21:00:00"/>
    <x v="3"/>
  </r>
  <r>
    <x v="56"/>
    <d v="1899-12-30T22:00:00"/>
    <x v="5"/>
  </r>
  <r>
    <x v="56"/>
    <d v="1899-12-30T23:00:00"/>
    <x v="5"/>
  </r>
  <r>
    <x v="57"/>
    <d v="1899-12-30T00:00:00"/>
    <x v="5"/>
  </r>
  <r>
    <x v="57"/>
    <d v="1899-12-30T01:00:00"/>
    <x v="5"/>
  </r>
  <r>
    <x v="57"/>
    <d v="1899-12-30T02:00:00"/>
    <x v="5"/>
  </r>
  <r>
    <x v="57"/>
    <d v="1899-12-30T03:00:00"/>
    <x v="5"/>
  </r>
  <r>
    <x v="57"/>
    <d v="1899-12-30T04:00:00"/>
    <x v="19"/>
  </r>
  <r>
    <x v="57"/>
    <d v="1899-12-30T05:00:00"/>
    <x v="19"/>
  </r>
  <r>
    <x v="57"/>
    <d v="1899-12-30T06:00:00"/>
    <x v="17"/>
  </r>
  <r>
    <x v="57"/>
    <d v="1899-12-30T07:00:00"/>
    <x v="17"/>
  </r>
  <r>
    <x v="57"/>
    <d v="1899-12-30T08:00:00"/>
    <x v="5"/>
  </r>
  <r>
    <x v="57"/>
    <d v="1899-12-30T09:00:00"/>
    <x v="17"/>
  </r>
  <r>
    <x v="57"/>
    <d v="1899-12-30T10:00:00"/>
    <x v="17"/>
  </r>
  <r>
    <x v="57"/>
    <d v="1899-12-30T11:00:00"/>
    <x v="16"/>
  </r>
  <r>
    <x v="57"/>
    <d v="1899-12-30T12:00:00"/>
    <x v="5"/>
  </r>
  <r>
    <x v="57"/>
    <d v="1899-12-30T13:00:00"/>
    <x v="16"/>
  </r>
  <r>
    <x v="57"/>
    <d v="1899-12-30T14:00:00"/>
    <x v="3"/>
  </r>
  <r>
    <x v="57"/>
    <d v="1899-12-30T15:00:00"/>
    <x v="2"/>
  </r>
  <r>
    <x v="57"/>
    <d v="1899-12-30T16:00:00"/>
    <x v="10"/>
  </r>
  <r>
    <x v="57"/>
    <d v="1899-12-30T17:00:00"/>
    <x v="4"/>
  </r>
  <r>
    <x v="57"/>
    <d v="1899-12-30T18:00:00"/>
    <x v="3"/>
  </r>
  <r>
    <x v="57"/>
    <d v="1899-12-30T19:00:00"/>
    <x v="5"/>
  </r>
  <r>
    <x v="57"/>
    <d v="1899-12-30T20:00:00"/>
    <x v="4"/>
  </r>
  <r>
    <x v="57"/>
    <d v="1899-12-30T21:00:00"/>
    <x v="16"/>
  </r>
  <r>
    <x v="57"/>
    <d v="1899-12-30T22:00:00"/>
    <x v="17"/>
  </r>
  <r>
    <x v="57"/>
    <d v="1899-12-30T23:00:00"/>
    <x v="19"/>
  </r>
  <r>
    <x v="58"/>
    <d v="1899-12-30T00:00:00"/>
    <x v="5"/>
  </r>
  <r>
    <x v="58"/>
    <d v="1899-12-30T01:00:00"/>
    <x v="5"/>
  </r>
  <r>
    <x v="58"/>
    <d v="1899-12-30T02:00:00"/>
    <x v="5"/>
  </r>
  <r>
    <x v="58"/>
    <d v="1899-12-30T03:00:00"/>
    <x v="5"/>
  </r>
  <r>
    <x v="58"/>
    <d v="1899-12-30T04:00:00"/>
    <x v="16"/>
  </r>
  <r>
    <x v="58"/>
    <d v="1899-12-30T05:00:00"/>
    <x v="17"/>
  </r>
  <r>
    <x v="58"/>
    <d v="1899-12-30T06:00:00"/>
    <x v="16"/>
  </r>
  <r>
    <x v="58"/>
    <d v="1899-12-30T07:00:00"/>
    <x v="16"/>
  </r>
  <r>
    <x v="58"/>
    <d v="1899-12-30T08:00:00"/>
    <x v="4"/>
  </r>
  <r>
    <x v="58"/>
    <d v="1899-12-30T09:00:00"/>
    <x v="19"/>
  </r>
  <r>
    <x v="58"/>
    <d v="1899-12-30T10:00:00"/>
    <x v="18"/>
  </r>
  <r>
    <x v="58"/>
    <d v="1899-12-30T11:00:00"/>
    <x v="3"/>
  </r>
  <r>
    <x v="58"/>
    <d v="1899-12-30T12:00:00"/>
    <x v="13"/>
  </r>
  <r>
    <x v="58"/>
    <d v="1899-12-30T13:00:00"/>
    <x v="14"/>
  </r>
  <r>
    <x v="58"/>
    <d v="1899-12-30T14:00:00"/>
    <x v="15"/>
  </r>
  <r>
    <x v="58"/>
    <d v="1899-12-30T15:00:00"/>
    <x v="2"/>
  </r>
  <r>
    <x v="58"/>
    <d v="1899-12-30T16:00:00"/>
    <x v="13"/>
  </r>
  <r>
    <x v="58"/>
    <d v="1899-12-30T17:00:00"/>
    <x v="15"/>
  </r>
  <r>
    <x v="58"/>
    <d v="1899-12-30T18:00:00"/>
    <x v="15"/>
  </r>
  <r>
    <x v="58"/>
    <d v="1899-12-30T19:00:00"/>
    <x v="10"/>
  </r>
  <r>
    <x v="58"/>
    <d v="1899-12-30T20:00:00"/>
    <x v="15"/>
  </r>
  <r>
    <x v="58"/>
    <d v="1899-12-30T21:00:00"/>
    <x v="15"/>
  </r>
  <r>
    <x v="58"/>
    <d v="1899-12-30T22:00:00"/>
    <x v="0"/>
  </r>
  <r>
    <x v="58"/>
    <d v="1899-12-30T23:00:00"/>
    <x v="0"/>
  </r>
  <r>
    <x v="59"/>
    <d v="1899-12-30T00:00:00"/>
    <x v="15"/>
  </r>
  <r>
    <x v="59"/>
    <d v="1899-12-30T01:00:00"/>
    <x v="10"/>
  </r>
  <r>
    <x v="59"/>
    <d v="1899-12-30T02:00:00"/>
    <x v="10"/>
  </r>
  <r>
    <x v="59"/>
    <d v="1899-12-30T03:00:00"/>
    <x v="15"/>
  </r>
  <r>
    <x v="59"/>
    <d v="1899-12-30T04:00:00"/>
    <x v="10"/>
  </r>
  <r>
    <x v="59"/>
    <d v="1899-12-30T05:00:00"/>
    <x v="13"/>
  </r>
  <r>
    <x v="59"/>
    <d v="1899-12-30T06:00:00"/>
    <x v="2"/>
  </r>
  <r>
    <x v="59"/>
    <d v="1899-12-30T07:00:00"/>
    <x v="15"/>
  </r>
  <r>
    <x v="59"/>
    <d v="1899-12-30T08:00:00"/>
    <x v="15"/>
  </r>
  <r>
    <x v="59"/>
    <d v="1899-12-30T09:00:00"/>
    <x v="14"/>
  </r>
  <r>
    <x v="59"/>
    <d v="1899-12-30T10:00:00"/>
    <x v="14"/>
  </r>
  <r>
    <x v="59"/>
    <d v="1899-12-30T11:00:00"/>
    <x v="13"/>
  </r>
  <r>
    <x v="59"/>
    <d v="1899-12-30T12:00:00"/>
    <x v="2"/>
  </r>
  <r>
    <x v="59"/>
    <d v="1899-12-30T16:00:00"/>
    <x v="16"/>
  </r>
  <r>
    <x v="59"/>
    <d v="1899-12-30T17:00:00"/>
    <x v="10"/>
  </r>
  <r>
    <x v="59"/>
    <d v="1899-12-30T18:00:00"/>
    <x v="6"/>
  </r>
  <r>
    <x v="59"/>
    <d v="1899-12-30T19:00:00"/>
    <x v="6"/>
  </r>
  <r>
    <x v="59"/>
    <d v="1899-12-30T20:00:00"/>
    <x v="1"/>
  </r>
  <r>
    <x v="59"/>
    <d v="1899-12-30T21:00:00"/>
    <x v="2"/>
  </r>
  <r>
    <x v="59"/>
    <d v="1899-12-30T22:00:00"/>
    <x v="15"/>
  </r>
  <r>
    <x v="59"/>
    <d v="1899-12-30T23:00:00"/>
    <x v="0"/>
  </r>
  <r>
    <x v="60"/>
    <d v="1899-12-30T00:00:00"/>
    <x v="0"/>
  </r>
  <r>
    <x v="60"/>
    <d v="1899-12-30T01:00:00"/>
    <x v="13"/>
  </r>
  <r>
    <x v="60"/>
    <d v="1899-12-30T02:00:00"/>
    <x v="3"/>
  </r>
  <r>
    <x v="60"/>
    <d v="1899-12-30T03:00:00"/>
    <x v="3"/>
  </r>
  <r>
    <x v="60"/>
    <d v="1899-12-30T04:00:00"/>
    <x v="14"/>
  </r>
  <r>
    <x v="60"/>
    <d v="1899-12-30T05:00:00"/>
    <x v="13"/>
  </r>
  <r>
    <x v="60"/>
    <d v="1899-12-30T06:00:00"/>
    <x v="13"/>
  </r>
  <r>
    <x v="60"/>
    <d v="1899-12-30T07:00:00"/>
    <x v="16"/>
  </r>
  <r>
    <x v="60"/>
    <d v="1899-12-30T08:00:00"/>
    <x v="16"/>
  </r>
  <r>
    <x v="60"/>
    <d v="1899-12-30T09:00:00"/>
    <x v="5"/>
  </r>
  <r>
    <x v="60"/>
    <d v="1899-12-30T10:00:00"/>
    <x v="15"/>
  </r>
  <r>
    <x v="60"/>
    <d v="1899-12-30T11:00:00"/>
    <x v="10"/>
  </r>
  <r>
    <x v="60"/>
    <d v="1899-12-30T12:00:00"/>
    <x v="10"/>
  </r>
  <r>
    <x v="60"/>
    <d v="1899-12-30T13:00:00"/>
    <x v="2"/>
  </r>
  <r>
    <x v="60"/>
    <d v="1899-12-30T14:00:00"/>
    <x v="10"/>
  </r>
  <r>
    <x v="60"/>
    <d v="1899-12-30T15:00:00"/>
    <x v="1"/>
  </r>
  <r>
    <x v="60"/>
    <d v="1899-12-30T16:00:00"/>
    <x v="12"/>
  </r>
  <r>
    <x v="60"/>
    <d v="1899-12-30T17:00:00"/>
    <x v="15"/>
  </r>
  <r>
    <x v="60"/>
    <d v="1899-12-30T18:00:00"/>
    <x v="0"/>
  </r>
  <r>
    <x v="60"/>
    <d v="1899-12-30T19:00:00"/>
    <x v="1"/>
  </r>
  <r>
    <x v="60"/>
    <d v="1899-12-30T20:00:00"/>
    <x v="1"/>
  </r>
  <r>
    <x v="60"/>
    <d v="1899-12-30T21:00:00"/>
    <x v="1"/>
  </r>
  <r>
    <x v="60"/>
    <d v="1899-12-30T22:00:00"/>
    <x v="1"/>
  </r>
  <r>
    <x v="60"/>
    <d v="1899-12-30T23:00:00"/>
    <x v="13"/>
  </r>
  <r>
    <x v="61"/>
    <d v="1899-12-30T01:00:00"/>
    <x v="2"/>
  </r>
  <r>
    <x v="61"/>
    <d v="1899-12-30T02:00:00"/>
    <x v="14"/>
  </r>
  <r>
    <x v="61"/>
    <d v="1899-12-30T05:00:00"/>
    <x v="4"/>
  </r>
  <r>
    <x v="61"/>
    <d v="1899-12-30T06:00:00"/>
    <x v="4"/>
  </r>
  <r>
    <x v="61"/>
    <d v="1899-12-30T07:00:00"/>
    <x v="15"/>
  </r>
  <r>
    <x v="61"/>
    <d v="1899-12-30T08:00:00"/>
    <x v="4"/>
  </r>
  <r>
    <x v="61"/>
    <d v="1899-12-30T09:00:00"/>
    <x v="17"/>
  </r>
  <r>
    <x v="61"/>
    <d v="1899-12-30T10:00:00"/>
    <x v="5"/>
  </r>
  <r>
    <x v="61"/>
    <d v="1899-12-30T11:00:00"/>
    <x v="15"/>
  </r>
  <r>
    <x v="61"/>
    <d v="1899-12-30T12:00:00"/>
    <x v="15"/>
  </r>
  <r>
    <x v="61"/>
    <d v="1899-12-30T14:00:00"/>
    <x v="10"/>
  </r>
  <r>
    <x v="61"/>
    <d v="1899-12-30T15:00:00"/>
    <x v="13"/>
  </r>
  <r>
    <x v="61"/>
    <d v="1899-12-30T16:00:00"/>
    <x v="15"/>
  </r>
  <r>
    <x v="61"/>
    <d v="1899-12-30T19:00:00"/>
    <x v="5"/>
  </r>
  <r>
    <x v="61"/>
    <d v="1899-12-30T20:00:00"/>
    <x v="3"/>
  </r>
  <r>
    <x v="61"/>
    <d v="1899-12-30T21:00:00"/>
    <x v="3"/>
  </r>
  <r>
    <x v="61"/>
    <d v="1899-12-30T22:00:00"/>
    <x v="17"/>
  </r>
  <r>
    <x v="61"/>
    <d v="1899-12-30T23:00:00"/>
    <x v="17"/>
  </r>
  <r>
    <x v="62"/>
    <d v="1899-12-30T01:00:00"/>
    <x v="17"/>
  </r>
  <r>
    <x v="62"/>
    <d v="1899-12-30T02:00:00"/>
    <x v="5"/>
  </r>
  <r>
    <x v="62"/>
    <d v="1899-12-30T04:00:00"/>
    <x v="19"/>
  </r>
  <r>
    <x v="62"/>
    <d v="1899-12-30T05:00:00"/>
    <x v="16"/>
  </r>
  <r>
    <x v="62"/>
    <d v="1899-12-30T06:00:00"/>
    <x v="16"/>
  </r>
  <r>
    <x v="62"/>
    <d v="1899-12-30T07:00:00"/>
    <x v="19"/>
  </r>
  <r>
    <x v="62"/>
    <d v="1899-12-30T08:00:00"/>
    <x v="17"/>
  </r>
  <r>
    <x v="62"/>
    <d v="1899-12-30T09:00:00"/>
    <x v="17"/>
  </r>
  <r>
    <x v="62"/>
    <d v="1899-12-30T10:00:00"/>
    <x v="3"/>
  </r>
  <r>
    <x v="62"/>
    <d v="1899-12-30T11:00:00"/>
    <x v="3"/>
  </r>
  <r>
    <x v="62"/>
    <d v="1899-12-30T12:00:00"/>
    <x v="3"/>
  </r>
  <r>
    <x v="62"/>
    <d v="1899-12-30T13:00:00"/>
    <x v="3"/>
  </r>
  <r>
    <x v="62"/>
    <d v="1899-12-30T14:00:00"/>
    <x v="2"/>
  </r>
  <r>
    <x v="62"/>
    <d v="1899-12-30T15:00:00"/>
    <x v="1"/>
  </r>
  <r>
    <x v="62"/>
    <d v="1899-12-30T17:00:00"/>
    <x v="13"/>
  </r>
  <r>
    <x v="62"/>
    <d v="1899-12-30T18:00:00"/>
    <x v="14"/>
  </r>
  <r>
    <x v="62"/>
    <d v="1899-12-30T20:00:00"/>
    <x v="3"/>
  </r>
  <r>
    <x v="62"/>
    <d v="1899-12-30T21:00:00"/>
    <x v="3"/>
  </r>
  <r>
    <x v="62"/>
    <d v="1899-12-30T22:00:00"/>
    <x v="16"/>
  </r>
  <r>
    <x v="62"/>
    <d v="1899-12-30T23:00:00"/>
    <x v="17"/>
  </r>
  <r>
    <x v="63"/>
    <d v="1899-12-30T00:00:00"/>
    <x v="19"/>
  </r>
  <r>
    <x v="63"/>
    <d v="1899-12-30T01:00:00"/>
    <x v="17"/>
  </r>
  <r>
    <x v="63"/>
    <d v="1899-12-30T02:00:00"/>
    <x v="19"/>
  </r>
  <r>
    <x v="63"/>
    <d v="1899-12-30T03:00:00"/>
    <x v="19"/>
  </r>
  <r>
    <x v="63"/>
    <d v="1899-12-30T04:00:00"/>
    <x v="17"/>
  </r>
  <r>
    <x v="63"/>
    <d v="1899-12-30T05:00:00"/>
    <x v="16"/>
  </r>
  <r>
    <x v="63"/>
    <d v="1899-12-30T06:00:00"/>
    <x v="19"/>
  </r>
  <r>
    <x v="63"/>
    <d v="1899-12-30T07:00:00"/>
    <x v="18"/>
  </r>
  <r>
    <x v="63"/>
    <d v="1899-12-30T08:00:00"/>
    <x v="17"/>
  </r>
  <r>
    <x v="63"/>
    <d v="1899-12-30T09:00:00"/>
    <x v="17"/>
  </r>
  <r>
    <x v="63"/>
    <d v="1899-12-30T16:00:00"/>
    <x v="15"/>
  </r>
  <r>
    <x v="63"/>
    <d v="1899-12-30T17:00:00"/>
    <x v="2"/>
  </r>
  <r>
    <x v="63"/>
    <d v="1899-12-30T18:00:00"/>
    <x v="2"/>
  </r>
  <r>
    <x v="63"/>
    <d v="1899-12-30T19:00:00"/>
    <x v="2"/>
  </r>
  <r>
    <x v="63"/>
    <d v="1899-12-30T20:00:00"/>
    <x v="13"/>
  </r>
  <r>
    <x v="63"/>
    <d v="1899-12-30T21:00:00"/>
    <x v="15"/>
  </r>
  <r>
    <x v="63"/>
    <d v="1899-12-30T22:00:00"/>
    <x v="4"/>
  </r>
  <r>
    <x v="63"/>
    <d v="1899-12-30T23:00:00"/>
    <x v="19"/>
  </r>
  <r>
    <x v="64"/>
    <d v="1899-12-30T00:00:00"/>
    <x v="16"/>
  </r>
  <r>
    <x v="64"/>
    <d v="1899-12-30T01:00:00"/>
    <x v="5"/>
  </r>
  <r>
    <x v="64"/>
    <d v="1899-12-30T02:00:00"/>
    <x v="17"/>
  </r>
  <r>
    <x v="64"/>
    <d v="1899-12-30T03:00:00"/>
    <x v="17"/>
  </r>
  <r>
    <x v="64"/>
    <d v="1899-12-30T04:00:00"/>
    <x v="18"/>
  </r>
  <r>
    <x v="64"/>
    <d v="1899-12-30T05:00:00"/>
    <x v="16"/>
  </r>
  <r>
    <x v="64"/>
    <d v="1899-12-30T06:00:00"/>
    <x v="19"/>
  </r>
  <r>
    <x v="64"/>
    <d v="1899-12-30T07:00:00"/>
    <x v="17"/>
  </r>
  <r>
    <x v="64"/>
    <d v="1899-12-30T08:00:00"/>
    <x v="17"/>
  </r>
  <r>
    <x v="64"/>
    <d v="1899-12-30T09:00:00"/>
    <x v="17"/>
  </r>
  <r>
    <x v="64"/>
    <d v="1899-12-30T10:00:00"/>
    <x v="16"/>
  </r>
  <r>
    <x v="64"/>
    <d v="1899-12-30T11:00:00"/>
    <x v="5"/>
  </r>
  <r>
    <x v="64"/>
    <d v="1899-12-30T12:00:00"/>
    <x v="15"/>
  </r>
  <r>
    <x v="64"/>
    <d v="1899-12-30T13:00:00"/>
    <x v="2"/>
  </r>
  <r>
    <x v="64"/>
    <d v="1899-12-30T14:00:00"/>
    <x v="13"/>
  </r>
  <r>
    <x v="64"/>
    <d v="1899-12-30T15:00:00"/>
    <x v="10"/>
  </r>
  <r>
    <x v="64"/>
    <d v="1899-12-30T16:00:00"/>
    <x v="0"/>
  </r>
  <r>
    <x v="64"/>
    <d v="1899-12-30T17:00:00"/>
    <x v="11"/>
  </r>
  <r>
    <x v="64"/>
    <d v="1899-12-30T18:00:00"/>
    <x v="7"/>
  </r>
  <r>
    <x v="64"/>
    <d v="1899-12-30T19:00:00"/>
    <x v="12"/>
  </r>
  <r>
    <x v="64"/>
    <d v="1899-12-30T20:00:00"/>
    <x v="6"/>
  </r>
  <r>
    <x v="64"/>
    <d v="1899-12-30T21:00:00"/>
    <x v="12"/>
  </r>
  <r>
    <x v="64"/>
    <d v="1899-12-30T22:00:00"/>
    <x v="0"/>
  </r>
  <r>
    <x v="64"/>
    <d v="1899-12-30T23:00:00"/>
    <x v="14"/>
  </r>
  <r>
    <x v="65"/>
    <d v="1899-12-30T00:00:00"/>
    <x v="5"/>
  </r>
  <r>
    <x v="65"/>
    <d v="1899-12-30T01:00:00"/>
    <x v="5"/>
  </r>
  <r>
    <x v="65"/>
    <d v="1899-12-30T02:00:00"/>
    <x v="4"/>
  </r>
  <r>
    <x v="65"/>
    <d v="1899-12-30T03:00:00"/>
    <x v="3"/>
  </r>
  <r>
    <x v="65"/>
    <d v="1899-12-30T04:00:00"/>
    <x v="5"/>
  </r>
  <r>
    <x v="65"/>
    <d v="1899-12-30T05:00:00"/>
    <x v="14"/>
  </r>
  <r>
    <x v="65"/>
    <d v="1899-12-30T06:00:00"/>
    <x v="3"/>
  </r>
  <r>
    <x v="65"/>
    <d v="1899-12-30T07:00:00"/>
    <x v="4"/>
  </r>
  <r>
    <x v="65"/>
    <d v="1899-12-30T08:00:00"/>
    <x v="4"/>
  </r>
  <r>
    <x v="65"/>
    <d v="1899-12-30T09:00:00"/>
    <x v="5"/>
  </r>
  <r>
    <x v="65"/>
    <d v="1899-12-30T10:00:00"/>
    <x v="3"/>
  </r>
  <r>
    <x v="65"/>
    <d v="1899-12-30T11:00:00"/>
    <x v="15"/>
  </r>
  <r>
    <x v="65"/>
    <d v="1899-12-30T12:00:00"/>
    <x v="10"/>
  </r>
  <r>
    <x v="65"/>
    <d v="1899-12-30T13:00:00"/>
    <x v="1"/>
  </r>
  <r>
    <x v="65"/>
    <d v="1899-12-30T14:00:00"/>
    <x v="2"/>
  </r>
  <r>
    <x v="65"/>
    <d v="1899-12-30T15:00:00"/>
    <x v="15"/>
  </r>
  <r>
    <x v="65"/>
    <d v="1899-12-30T16:00:00"/>
    <x v="6"/>
  </r>
  <r>
    <x v="65"/>
    <d v="1899-12-30T17:00:00"/>
    <x v="9"/>
  </r>
  <r>
    <x v="65"/>
    <d v="1899-12-30T18:00:00"/>
    <x v="6"/>
  </r>
  <r>
    <x v="65"/>
    <d v="1899-12-30T19:00:00"/>
    <x v="8"/>
  </r>
  <r>
    <x v="65"/>
    <d v="1899-12-30T20:00:00"/>
    <x v="11"/>
  </r>
  <r>
    <x v="65"/>
    <d v="1899-12-30T21:00:00"/>
    <x v="11"/>
  </r>
  <r>
    <x v="65"/>
    <d v="1899-12-30T22:00:00"/>
    <x v="12"/>
  </r>
  <r>
    <x v="65"/>
    <d v="1899-12-30T23:00:00"/>
    <x v="12"/>
  </r>
  <r>
    <x v="66"/>
    <d v="1899-12-30T00:00:00"/>
    <x v="1"/>
  </r>
  <r>
    <x v="66"/>
    <d v="1899-12-30T01:00:00"/>
    <x v="4"/>
  </r>
  <r>
    <x v="66"/>
    <d v="1899-12-30T02:00:00"/>
    <x v="5"/>
  </r>
  <r>
    <x v="66"/>
    <d v="1899-12-30T03:00:00"/>
    <x v="4"/>
  </r>
  <r>
    <x v="66"/>
    <d v="1899-12-30T04:00:00"/>
    <x v="4"/>
  </r>
  <r>
    <x v="66"/>
    <d v="1899-12-30T05:00:00"/>
    <x v="3"/>
  </r>
  <r>
    <x v="66"/>
    <d v="1899-12-30T06:00:00"/>
    <x v="3"/>
  </r>
  <r>
    <x v="66"/>
    <d v="1899-12-30T07:00:00"/>
    <x v="3"/>
  </r>
  <r>
    <x v="66"/>
    <d v="1899-12-30T08:00:00"/>
    <x v="3"/>
  </r>
  <r>
    <x v="66"/>
    <d v="1899-12-30T09:00:00"/>
    <x v="13"/>
  </r>
  <r>
    <x v="66"/>
    <d v="1899-12-30T10:00:00"/>
    <x v="14"/>
  </r>
  <r>
    <x v="66"/>
    <d v="1899-12-30T11:00:00"/>
    <x v="2"/>
  </r>
  <r>
    <x v="66"/>
    <d v="1899-12-30T12:00:00"/>
    <x v="0"/>
  </r>
  <r>
    <x v="66"/>
    <d v="1899-12-30T13:00:00"/>
    <x v="1"/>
  </r>
  <r>
    <x v="66"/>
    <d v="1899-12-30T14:00:00"/>
    <x v="0"/>
  </r>
  <r>
    <x v="66"/>
    <d v="1899-12-30T15:00:00"/>
    <x v="2"/>
  </r>
  <r>
    <x v="66"/>
    <d v="1899-12-30T16:00:00"/>
    <x v="11"/>
  </r>
  <r>
    <x v="66"/>
    <d v="1899-12-30T17:00:00"/>
    <x v="11"/>
  </r>
  <r>
    <x v="66"/>
    <d v="1899-12-30T18:00:00"/>
    <x v="11"/>
  </r>
  <r>
    <x v="66"/>
    <d v="1899-12-30T19:00:00"/>
    <x v="9"/>
  </r>
  <r>
    <x v="66"/>
    <d v="1899-12-30T20:00:00"/>
    <x v="11"/>
  </r>
  <r>
    <x v="66"/>
    <d v="1899-12-30T21:00:00"/>
    <x v="7"/>
  </r>
  <r>
    <x v="66"/>
    <d v="1899-12-30T22:00:00"/>
    <x v="12"/>
  </r>
  <r>
    <x v="66"/>
    <d v="1899-12-30T23:00:00"/>
    <x v="1"/>
  </r>
  <r>
    <x v="67"/>
    <d v="1899-12-30T00:00:00"/>
    <x v="15"/>
  </r>
  <r>
    <x v="67"/>
    <d v="1899-12-30T01:00:00"/>
    <x v="15"/>
  </r>
  <r>
    <x v="67"/>
    <d v="1899-12-30T02:00:00"/>
    <x v="13"/>
  </r>
  <r>
    <x v="67"/>
    <d v="1899-12-30T03:00:00"/>
    <x v="14"/>
  </r>
  <r>
    <x v="67"/>
    <d v="1899-12-30T04:00:00"/>
    <x v="3"/>
  </r>
  <r>
    <x v="67"/>
    <d v="1899-12-30T05:00:00"/>
    <x v="3"/>
  </r>
  <r>
    <x v="67"/>
    <d v="1899-12-30T06:00:00"/>
    <x v="13"/>
  </r>
  <r>
    <x v="67"/>
    <d v="1899-12-30T07:00:00"/>
    <x v="14"/>
  </r>
  <r>
    <x v="67"/>
    <d v="1899-12-30T08:00:00"/>
    <x v="14"/>
  </r>
  <r>
    <x v="67"/>
    <d v="1899-12-30T09:00:00"/>
    <x v="13"/>
  </r>
  <r>
    <x v="67"/>
    <d v="1899-12-30T10:00:00"/>
    <x v="14"/>
  </r>
  <r>
    <x v="67"/>
    <d v="1899-12-30T11:00:00"/>
    <x v="15"/>
  </r>
  <r>
    <x v="67"/>
    <d v="1899-12-30T12:00:00"/>
    <x v="0"/>
  </r>
  <r>
    <x v="67"/>
    <d v="1899-12-30T13:00:00"/>
    <x v="1"/>
  </r>
  <r>
    <x v="67"/>
    <d v="1899-12-30T14:00:00"/>
    <x v="12"/>
  </r>
  <r>
    <x v="67"/>
    <d v="1899-12-30T15:00:00"/>
    <x v="0"/>
  </r>
  <r>
    <x v="67"/>
    <d v="1899-12-30T16:00:00"/>
    <x v="9"/>
  </r>
  <r>
    <x v="67"/>
    <d v="1899-12-30T17:00:00"/>
    <x v="12"/>
  </r>
  <r>
    <x v="67"/>
    <d v="1899-12-30T18:00:00"/>
    <x v="8"/>
  </r>
  <r>
    <x v="67"/>
    <d v="1899-12-30T19:00:00"/>
    <x v="11"/>
  </r>
  <r>
    <x v="67"/>
    <d v="1899-12-30T20:00:00"/>
    <x v="7"/>
  </r>
  <r>
    <x v="67"/>
    <d v="1899-12-30T21:00:00"/>
    <x v="11"/>
  </r>
  <r>
    <x v="67"/>
    <d v="1899-12-30T22:00:00"/>
    <x v="1"/>
  </r>
  <r>
    <x v="67"/>
    <d v="1899-12-30T23:00:00"/>
    <x v="0"/>
  </r>
  <r>
    <x v="68"/>
    <d v="1899-12-30T00:00:00"/>
    <x v="15"/>
  </r>
  <r>
    <x v="68"/>
    <d v="1899-12-30T01:00:00"/>
    <x v="14"/>
  </r>
  <r>
    <x v="68"/>
    <d v="1899-12-30T02:00:00"/>
    <x v="3"/>
  </r>
  <r>
    <x v="68"/>
    <d v="1899-12-30T03:00:00"/>
    <x v="4"/>
  </r>
  <r>
    <x v="68"/>
    <d v="1899-12-30T04:00:00"/>
    <x v="5"/>
  </r>
  <r>
    <x v="68"/>
    <d v="1899-12-30T05:00:00"/>
    <x v="5"/>
  </r>
  <r>
    <x v="68"/>
    <d v="1899-12-30T06:00:00"/>
    <x v="5"/>
  </r>
  <r>
    <x v="68"/>
    <d v="1899-12-30T07:00:00"/>
    <x v="3"/>
  </r>
  <r>
    <x v="68"/>
    <d v="1899-12-30T08:00:00"/>
    <x v="3"/>
  </r>
  <r>
    <x v="68"/>
    <d v="1899-12-30T09:00:00"/>
    <x v="13"/>
  </r>
  <r>
    <x v="68"/>
    <d v="1899-12-30T10:00:00"/>
    <x v="3"/>
  </r>
  <r>
    <x v="68"/>
    <d v="1899-12-30T11:00:00"/>
    <x v="14"/>
  </r>
  <r>
    <x v="68"/>
    <d v="1899-12-30T12:00:00"/>
    <x v="2"/>
  </r>
  <r>
    <x v="68"/>
    <d v="1899-12-30T13:00:00"/>
    <x v="13"/>
  </r>
  <r>
    <x v="68"/>
    <d v="1899-12-30T14:00:00"/>
    <x v="1"/>
  </r>
  <r>
    <x v="68"/>
    <d v="1899-12-30T15:00:00"/>
    <x v="10"/>
  </r>
  <r>
    <x v="68"/>
    <d v="1899-12-30T16:00:00"/>
    <x v="0"/>
  </r>
  <r>
    <x v="68"/>
    <d v="1899-12-30T17:00:00"/>
    <x v="6"/>
  </r>
  <r>
    <x v="68"/>
    <d v="1899-12-30T18:00:00"/>
    <x v="0"/>
  </r>
  <r>
    <x v="68"/>
    <d v="1899-12-30T19:00:00"/>
    <x v="0"/>
  </r>
  <r>
    <x v="68"/>
    <d v="1899-12-30T20:00:00"/>
    <x v="6"/>
  </r>
  <r>
    <x v="68"/>
    <d v="1899-12-30T21:00:00"/>
    <x v="12"/>
  </r>
  <r>
    <x v="68"/>
    <d v="1899-12-30T22:00:00"/>
    <x v="11"/>
  </r>
  <r>
    <x v="68"/>
    <d v="1899-12-30T23:00:00"/>
    <x v="10"/>
  </r>
  <r>
    <x v="69"/>
    <d v="1899-12-30T00:00:00"/>
    <x v="10"/>
  </r>
  <r>
    <x v="69"/>
    <d v="1899-12-30T01:00:00"/>
    <x v="15"/>
  </r>
  <r>
    <x v="69"/>
    <d v="1899-12-30T02:00:00"/>
    <x v="14"/>
  </r>
  <r>
    <x v="69"/>
    <d v="1899-12-30T03:00:00"/>
    <x v="3"/>
  </r>
  <r>
    <x v="69"/>
    <d v="1899-12-30T04:00:00"/>
    <x v="4"/>
  </r>
  <r>
    <x v="69"/>
    <d v="1899-12-30T05:00:00"/>
    <x v="3"/>
  </r>
  <r>
    <x v="69"/>
    <d v="1899-12-30T06:00:00"/>
    <x v="3"/>
  </r>
  <r>
    <x v="69"/>
    <d v="1899-12-30T07:00:00"/>
    <x v="14"/>
  </r>
  <r>
    <x v="69"/>
    <d v="1899-12-30T08:00:00"/>
    <x v="3"/>
  </r>
  <r>
    <x v="69"/>
    <d v="1899-12-30T09:00:00"/>
    <x v="14"/>
  </r>
  <r>
    <x v="69"/>
    <d v="1899-12-30T10:00:00"/>
    <x v="3"/>
  </r>
  <r>
    <x v="69"/>
    <d v="1899-12-30T11:00:00"/>
    <x v="13"/>
  </r>
  <r>
    <x v="69"/>
    <d v="1899-12-30T12:00:00"/>
    <x v="0"/>
  </r>
  <r>
    <x v="69"/>
    <d v="1899-12-30T13:00:00"/>
    <x v="11"/>
  </r>
  <r>
    <x v="69"/>
    <d v="1899-12-30T14:00:00"/>
    <x v="0"/>
  </r>
  <r>
    <x v="69"/>
    <d v="1899-12-30T15:00:00"/>
    <x v="6"/>
  </r>
  <r>
    <x v="69"/>
    <d v="1899-12-30T16:00:00"/>
    <x v="12"/>
  </r>
  <r>
    <x v="69"/>
    <d v="1899-12-30T17:00:00"/>
    <x v="7"/>
  </r>
  <r>
    <x v="69"/>
    <d v="1899-12-30T18:00:00"/>
    <x v="9"/>
  </r>
  <r>
    <x v="69"/>
    <d v="1899-12-30T19:00:00"/>
    <x v="7"/>
  </r>
  <r>
    <x v="69"/>
    <d v="1899-12-30T20:00:00"/>
    <x v="6"/>
  </r>
  <r>
    <x v="69"/>
    <d v="1899-12-30T21:00:00"/>
    <x v="11"/>
  </r>
  <r>
    <x v="69"/>
    <d v="1899-12-30T22:00:00"/>
    <x v="9"/>
  </r>
  <r>
    <x v="69"/>
    <d v="1899-12-30T23:00:00"/>
    <x v="10"/>
  </r>
  <r>
    <x v="70"/>
    <d v="1899-12-30T00:00:00"/>
    <x v="0"/>
  </r>
  <r>
    <x v="70"/>
    <d v="1899-12-30T01:00:00"/>
    <x v="15"/>
  </r>
  <r>
    <x v="70"/>
    <d v="1899-12-30T02:00:00"/>
    <x v="2"/>
  </r>
  <r>
    <x v="70"/>
    <d v="1899-12-30T03:00:00"/>
    <x v="14"/>
  </r>
  <r>
    <x v="70"/>
    <d v="1899-12-30T04:00:00"/>
    <x v="15"/>
  </r>
  <r>
    <x v="70"/>
    <d v="1899-12-30T05:00:00"/>
    <x v="2"/>
  </r>
  <r>
    <x v="70"/>
    <d v="1899-12-30T06:00:00"/>
    <x v="15"/>
  </r>
  <r>
    <x v="70"/>
    <d v="1899-12-30T07:00:00"/>
    <x v="15"/>
  </r>
  <r>
    <x v="70"/>
    <d v="1899-12-30T08:00:00"/>
    <x v="15"/>
  </r>
  <r>
    <x v="70"/>
    <d v="1899-12-30T09:00:00"/>
    <x v="13"/>
  </r>
  <r>
    <x v="70"/>
    <d v="1899-12-30T10:00:00"/>
    <x v="13"/>
  </r>
  <r>
    <x v="70"/>
    <d v="1899-12-30T11:00:00"/>
    <x v="14"/>
  </r>
  <r>
    <x v="70"/>
    <d v="1899-12-30T12:00:00"/>
    <x v="13"/>
  </r>
  <r>
    <x v="70"/>
    <d v="1899-12-30T13:00:00"/>
    <x v="0"/>
  </r>
  <r>
    <x v="70"/>
    <d v="1899-12-30T14:00:00"/>
    <x v="1"/>
  </r>
  <r>
    <x v="70"/>
    <d v="1899-12-30T15:00:00"/>
    <x v="1"/>
  </r>
  <r>
    <x v="70"/>
    <d v="1899-12-30T16:00:00"/>
    <x v="11"/>
  </r>
  <r>
    <x v="70"/>
    <d v="1899-12-30T17:00:00"/>
    <x v="12"/>
  </r>
  <r>
    <x v="70"/>
    <d v="1899-12-30T18:00:00"/>
    <x v="12"/>
  </r>
  <r>
    <x v="70"/>
    <d v="1899-12-30T19:00:00"/>
    <x v="6"/>
  </r>
  <r>
    <x v="70"/>
    <d v="1899-12-30T20:00:00"/>
    <x v="12"/>
  </r>
  <r>
    <x v="70"/>
    <d v="1899-12-30T21:00:00"/>
    <x v="9"/>
  </r>
  <r>
    <x v="70"/>
    <d v="1899-12-30T22:00:00"/>
    <x v="10"/>
  </r>
  <r>
    <x v="70"/>
    <d v="1899-12-30T23:00:00"/>
    <x v="1"/>
  </r>
  <r>
    <x v="71"/>
    <d v="1899-12-30T00:00:00"/>
    <x v="13"/>
  </r>
  <r>
    <x v="71"/>
    <d v="1899-12-30T01:00:00"/>
    <x v="15"/>
  </r>
  <r>
    <x v="71"/>
    <d v="1899-12-30T02:00:00"/>
    <x v="15"/>
  </r>
  <r>
    <x v="71"/>
    <d v="1899-12-30T03:00:00"/>
    <x v="13"/>
  </r>
  <r>
    <x v="71"/>
    <d v="1899-12-30T04:00:00"/>
    <x v="13"/>
  </r>
  <r>
    <x v="71"/>
    <d v="1899-12-30T05:00:00"/>
    <x v="13"/>
  </r>
  <r>
    <x v="71"/>
    <d v="1899-12-30T06:00:00"/>
    <x v="13"/>
  </r>
  <r>
    <x v="71"/>
    <d v="1899-12-30T07:00:00"/>
    <x v="5"/>
  </r>
  <r>
    <x v="71"/>
    <d v="1899-12-30T08:00:00"/>
    <x v="16"/>
  </r>
  <r>
    <x v="71"/>
    <d v="1899-12-30T09:00:00"/>
    <x v="17"/>
  </r>
  <r>
    <x v="71"/>
    <d v="1899-12-30T10:00:00"/>
    <x v="5"/>
  </r>
  <r>
    <x v="71"/>
    <d v="1899-12-30T11:00:00"/>
    <x v="4"/>
  </r>
  <r>
    <x v="71"/>
    <d v="1899-12-30T12:00:00"/>
    <x v="10"/>
  </r>
  <r>
    <x v="71"/>
    <d v="1899-12-30T13:00:00"/>
    <x v="0"/>
  </r>
  <r>
    <x v="71"/>
    <d v="1899-12-30T14:00:00"/>
    <x v="2"/>
  </r>
  <r>
    <x v="71"/>
    <d v="1899-12-30T15:00:00"/>
    <x v="13"/>
  </r>
  <r>
    <x v="71"/>
    <d v="1899-12-30T16:00:00"/>
    <x v="15"/>
  </r>
  <r>
    <x v="71"/>
    <d v="1899-12-30T17:00:00"/>
    <x v="6"/>
  </r>
  <r>
    <x v="71"/>
    <d v="1899-12-30T18:00:00"/>
    <x v="6"/>
  </r>
  <r>
    <x v="71"/>
    <d v="1899-12-30T19:00:00"/>
    <x v="12"/>
  </r>
  <r>
    <x v="71"/>
    <d v="1899-12-30T20:00:00"/>
    <x v="0"/>
  </r>
  <r>
    <x v="71"/>
    <d v="1899-12-30T21:00:00"/>
    <x v="6"/>
  </r>
  <r>
    <x v="71"/>
    <d v="1899-12-30T22:00:00"/>
    <x v="1"/>
  </r>
  <r>
    <x v="71"/>
    <d v="1899-12-30T23:00:00"/>
    <x v="1"/>
  </r>
  <r>
    <x v="72"/>
    <d v="1899-12-30T00:00:00"/>
    <x v="2"/>
  </r>
  <r>
    <x v="72"/>
    <d v="1899-12-30T01:00:00"/>
    <x v="13"/>
  </r>
  <r>
    <x v="72"/>
    <d v="1899-12-30T02:00:00"/>
    <x v="13"/>
  </r>
  <r>
    <x v="72"/>
    <d v="1899-12-30T03:00:00"/>
    <x v="3"/>
  </r>
  <r>
    <x v="72"/>
    <d v="1899-12-30T04:00:00"/>
    <x v="4"/>
  </r>
  <r>
    <x v="72"/>
    <d v="1899-12-30T05:00:00"/>
    <x v="3"/>
  </r>
  <r>
    <x v="72"/>
    <d v="1899-12-30T06:00:00"/>
    <x v="4"/>
  </r>
  <r>
    <x v="72"/>
    <d v="1899-12-30T07:00:00"/>
    <x v="5"/>
  </r>
  <r>
    <x v="72"/>
    <d v="1899-12-30T08:00:00"/>
    <x v="5"/>
  </r>
  <r>
    <x v="72"/>
    <d v="1899-12-30T09:00:00"/>
    <x v="16"/>
  </r>
  <r>
    <x v="72"/>
    <d v="1899-12-30T10:00:00"/>
    <x v="4"/>
  </r>
  <r>
    <x v="72"/>
    <d v="1899-12-30T11:00:00"/>
    <x v="5"/>
  </r>
  <r>
    <x v="72"/>
    <d v="1899-12-30T12:00:00"/>
    <x v="13"/>
  </r>
  <r>
    <x v="72"/>
    <d v="1899-12-30T13:00:00"/>
    <x v="14"/>
  </r>
  <r>
    <x v="72"/>
    <d v="1899-12-30T14:00:00"/>
    <x v="13"/>
  </r>
  <r>
    <x v="72"/>
    <d v="1899-12-30T16:00:00"/>
    <x v="0"/>
  </r>
  <r>
    <x v="72"/>
    <d v="1899-12-30T17:00:00"/>
    <x v="6"/>
  </r>
  <r>
    <x v="72"/>
    <d v="1899-12-30T18:00:00"/>
    <x v="12"/>
  </r>
  <r>
    <x v="72"/>
    <d v="1899-12-30T19:00:00"/>
    <x v="1"/>
  </r>
  <r>
    <x v="72"/>
    <d v="1899-12-30T20:00:00"/>
    <x v="1"/>
  </r>
  <r>
    <x v="72"/>
    <d v="1899-12-30T21:00:00"/>
    <x v="15"/>
  </r>
  <r>
    <x v="72"/>
    <d v="1899-12-30T22:00:00"/>
    <x v="13"/>
  </r>
  <r>
    <x v="72"/>
    <d v="1899-12-30T23:00:00"/>
    <x v="13"/>
  </r>
  <r>
    <x v="73"/>
    <d v="1899-12-30T00:00:00"/>
    <x v="5"/>
  </r>
  <r>
    <x v="73"/>
    <d v="1899-12-30T01:00:00"/>
    <x v="5"/>
  </r>
  <r>
    <x v="73"/>
    <d v="1899-12-30T02:00:00"/>
    <x v="5"/>
  </r>
  <r>
    <x v="73"/>
    <d v="1899-12-30T03:00:00"/>
    <x v="5"/>
  </r>
  <r>
    <x v="73"/>
    <d v="1899-12-30T04:00:00"/>
    <x v="16"/>
  </r>
  <r>
    <x v="73"/>
    <d v="1899-12-30T05:00:00"/>
    <x v="5"/>
  </r>
  <r>
    <x v="73"/>
    <d v="1899-12-30T06:00:00"/>
    <x v="17"/>
  </r>
  <r>
    <x v="73"/>
    <d v="1899-12-30T07:00:00"/>
    <x v="16"/>
  </r>
  <r>
    <x v="73"/>
    <d v="1899-12-30T08:00:00"/>
    <x v="16"/>
  </r>
  <r>
    <x v="73"/>
    <d v="1899-12-30T09:00:00"/>
    <x v="16"/>
  </r>
  <r>
    <x v="73"/>
    <d v="1899-12-30T10:00:00"/>
    <x v="17"/>
  </r>
  <r>
    <x v="73"/>
    <d v="1899-12-30T11:00:00"/>
    <x v="5"/>
  </r>
  <r>
    <x v="73"/>
    <d v="1899-12-30T12:00:00"/>
    <x v="3"/>
  </r>
  <r>
    <x v="73"/>
    <d v="1899-12-30T13:00:00"/>
    <x v="13"/>
  </r>
  <r>
    <x v="73"/>
    <d v="1899-12-30T14:00:00"/>
    <x v="3"/>
  </r>
  <r>
    <x v="73"/>
    <d v="1899-12-30T15:00:00"/>
    <x v="2"/>
  </r>
  <r>
    <x v="73"/>
    <d v="1899-12-30T16:00:00"/>
    <x v="1"/>
  </r>
  <r>
    <x v="73"/>
    <d v="1899-12-30T17:00:00"/>
    <x v="6"/>
  </r>
  <r>
    <x v="73"/>
    <d v="1899-12-30T18:00:00"/>
    <x v="1"/>
  </r>
  <r>
    <x v="73"/>
    <d v="1899-12-30T19:00:00"/>
    <x v="1"/>
  </r>
  <r>
    <x v="73"/>
    <d v="1899-12-30T20:00:00"/>
    <x v="1"/>
  </r>
  <r>
    <x v="73"/>
    <d v="1899-12-30T21:00:00"/>
    <x v="15"/>
  </r>
  <r>
    <x v="73"/>
    <d v="1899-12-30T22:00:00"/>
    <x v="13"/>
  </r>
  <r>
    <x v="73"/>
    <d v="1899-12-30T23:00:00"/>
    <x v="3"/>
  </r>
  <r>
    <x v="74"/>
    <d v="1899-12-30T00:00:00"/>
    <x v="3"/>
  </r>
  <r>
    <x v="74"/>
    <d v="1899-12-30T01:00:00"/>
    <x v="3"/>
  </r>
  <r>
    <x v="74"/>
    <d v="1899-12-30T02:00:00"/>
    <x v="5"/>
  </r>
  <r>
    <x v="74"/>
    <d v="1899-12-30T03:00:00"/>
    <x v="5"/>
  </r>
  <r>
    <x v="74"/>
    <d v="1899-12-30T04:00:00"/>
    <x v="5"/>
  </r>
  <r>
    <x v="74"/>
    <d v="1899-12-30T05:00:00"/>
    <x v="16"/>
  </r>
  <r>
    <x v="74"/>
    <d v="1899-12-30T06:00:00"/>
    <x v="4"/>
  </r>
  <r>
    <x v="74"/>
    <d v="1899-12-30T07:00:00"/>
    <x v="16"/>
  </r>
  <r>
    <x v="74"/>
    <d v="1899-12-30T08:00:00"/>
    <x v="5"/>
  </r>
  <r>
    <x v="74"/>
    <d v="1899-12-30T09:00:00"/>
    <x v="17"/>
  </r>
  <r>
    <x v="74"/>
    <d v="1899-12-30T10:00:00"/>
    <x v="16"/>
  </r>
  <r>
    <x v="74"/>
    <d v="1899-12-30T11:00:00"/>
    <x v="16"/>
  </r>
  <r>
    <x v="74"/>
    <d v="1899-12-30T12:00:00"/>
    <x v="3"/>
  </r>
  <r>
    <x v="74"/>
    <d v="1899-12-30T13:00:00"/>
    <x v="13"/>
  </r>
  <r>
    <x v="74"/>
    <d v="1899-12-30T14:00:00"/>
    <x v="2"/>
  </r>
  <r>
    <x v="74"/>
    <d v="1899-12-30T15:00:00"/>
    <x v="15"/>
  </r>
  <r>
    <x v="74"/>
    <d v="1899-12-30T16:00:00"/>
    <x v="1"/>
  </r>
  <r>
    <x v="74"/>
    <d v="1899-12-30T17:00:00"/>
    <x v="6"/>
  </r>
  <r>
    <x v="74"/>
    <d v="1899-12-30T18:00:00"/>
    <x v="1"/>
  </r>
  <r>
    <x v="74"/>
    <d v="1899-12-30T19:00:00"/>
    <x v="1"/>
  </r>
  <r>
    <x v="74"/>
    <d v="1899-12-30T20:00:00"/>
    <x v="6"/>
  </r>
  <r>
    <x v="74"/>
    <d v="1899-12-30T21:00:00"/>
    <x v="1"/>
  </r>
  <r>
    <x v="74"/>
    <d v="1899-12-30T22:00:00"/>
    <x v="2"/>
  </r>
  <r>
    <x v="74"/>
    <d v="1899-12-30T23:00:00"/>
    <x v="15"/>
  </r>
  <r>
    <x v="75"/>
    <d v="1899-12-30T00:00:00"/>
    <x v="13"/>
  </r>
  <r>
    <x v="75"/>
    <d v="1899-12-30T01:00:00"/>
    <x v="14"/>
  </r>
  <r>
    <x v="75"/>
    <d v="1899-12-30T02:00:00"/>
    <x v="3"/>
  </r>
  <r>
    <x v="75"/>
    <d v="1899-12-30T03:00:00"/>
    <x v="5"/>
  </r>
  <r>
    <x v="75"/>
    <d v="1899-12-30T04:00:00"/>
    <x v="4"/>
  </r>
  <r>
    <x v="75"/>
    <d v="1899-12-30T05:00:00"/>
    <x v="17"/>
  </r>
  <r>
    <x v="75"/>
    <d v="1899-12-30T06:00:00"/>
    <x v="17"/>
  </r>
  <r>
    <x v="75"/>
    <d v="1899-12-30T07:00:00"/>
    <x v="18"/>
  </r>
  <r>
    <x v="75"/>
    <d v="1899-12-30T08:00:00"/>
    <x v="16"/>
  </r>
  <r>
    <x v="75"/>
    <d v="1899-12-30T09:00:00"/>
    <x v="13"/>
  </r>
  <r>
    <x v="75"/>
    <d v="1899-12-30T10:00:00"/>
    <x v="14"/>
  </r>
  <r>
    <x v="75"/>
    <d v="1899-12-30T11:00:00"/>
    <x v="2"/>
  </r>
  <r>
    <x v="75"/>
    <d v="1899-12-30T12:00:00"/>
    <x v="15"/>
  </r>
  <r>
    <x v="75"/>
    <d v="1899-12-30T13:00:00"/>
    <x v="13"/>
  </r>
  <r>
    <x v="75"/>
    <d v="1899-12-30T14:00:00"/>
    <x v="2"/>
  </r>
  <r>
    <x v="75"/>
    <d v="1899-12-30T15:00:00"/>
    <x v="15"/>
  </r>
  <r>
    <x v="75"/>
    <d v="1899-12-30T16:00:00"/>
    <x v="1"/>
  </r>
  <r>
    <x v="75"/>
    <d v="1899-12-30T17:00:00"/>
    <x v="0"/>
  </r>
  <r>
    <x v="75"/>
    <d v="1899-12-30T18:00:00"/>
    <x v="0"/>
  </r>
  <r>
    <x v="75"/>
    <d v="1899-12-30T19:00:00"/>
    <x v="12"/>
  </r>
  <r>
    <x v="75"/>
    <d v="1899-12-30T20:00:00"/>
    <x v="11"/>
  </r>
  <r>
    <x v="75"/>
    <d v="1899-12-30T21:00:00"/>
    <x v="6"/>
  </r>
  <r>
    <x v="75"/>
    <d v="1899-12-30T22:00:00"/>
    <x v="14"/>
  </r>
  <r>
    <x v="75"/>
    <d v="1899-12-30T23:00:00"/>
    <x v="3"/>
  </r>
  <r>
    <x v="76"/>
    <d v="1899-12-30T00:00:00"/>
    <x v="4"/>
  </r>
  <r>
    <x v="76"/>
    <d v="1899-12-30T01:00:00"/>
    <x v="16"/>
  </r>
  <r>
    <x v="76"/>
    <d v="1899-12-30T02:00:00"/>
    <x v="18"/>
  </r>
  <r>
    <x v="76"/>
    <d v="1899-12-30T03:00:00"/>
    <x v="16"/>
  </r>
  <r>
    <x v="76"/>
    <d v="1899-12-30T04:00:00"/>
    <x v="16"/>
  </r>
  <r>
    <x v="76"/>
    <d v="1899-12-30T05:00:00"/>
    <x v="16"/>
  </r>
  <r>
    <x v="76"/>
    <d v="1899-12-30T06:00:00"/>
    <x v="17"/>
  </r>
  <r>
    <x v="76"/>
    <d v="1899-12-30T07:00:00"/>
    <x v="17"/>
  </r>
  <r>
    <x v="76"/>
    <d v="1899-12-30T08:00:00"/>
    <x v="17"/>
  </r>
  <r>
    <x v="76"/>
    <d v="1899-12-30T09:00:00"/>
    <x v="17"/>
  </r>
  <r>
    <x v="76"/>
    <d v="1899-12-30T10:00:00"/>
    <x v="16"/>
  </r>
  <r>
    <x v="76"/>
    <d v="1899-12-30T11:00:00"/>
    <x v="4"/>
  </r>
  <r>
    <x v="76"/>
    <d v="1899-12-30T12:00:00"/>
    <x v="16"/>
  </r>
  <r>
    <x v="76"/>
    <d v="1899-12-30T13:00:00"/>
    <x v="4"/>
  </r>
  <r>
    <x v="76"/>
    <d v="1899-12-30T14:00:00"/>
    <x v="16"/>
  </r>
  <r>
    <x v="76"/>
    <d v="1899-12-30T15:00:00"/>
    <x v="2"/>
  </r>
  <r>
    <x v="76"/>
    <d v="1899-12-30T16:00:00"/>
    <x v="1"/>
  </r>
  <r>
    <x v="76"/>
    <d v="1899-12-30T17:00:00"/>
    <x v="6"/>
  </r>
  <r>
    <x v="76"/>
    <d v="1899-12-30T18:00:00"/>
    <x v="6"/>
  </r>
  <r>
    <x v="76"/>
    <d v="1899-12-30T19:00:00"/>
    <x v="0"/>
  </r>
  <r>
    <x v="76"/>
    <d v="1899-12-30T20:00:00"/>
    <x v="10"/>
  </r>
  <r>
    <x v="76"/>
    <d v="1899-12-30T21:00:00"/>
    <x v="3"/>
  </r>
  <r>
    <x v="76"/>
    <d v="1899-12-30T22:00:00"/>
    <x v="3"/>
  </r>
  <r>
    <x v="76"/>
    <d v="1899-12-30T23:00:00"/>
    <x v="4"/>
  </r>
  <r>
    <x v="77"/>
    <d v="1899-12-30T00:00:00"/>
    <x v="4"/>
  </r>
  <r>
    <x v="77"/>
    <d v="1899-12-30T01:00:00"/>
    <x v="16"/>
  </r>
  <r>
    <x v="77"/>
    <d v="1899-12-30T02:00:00"/>
    <x v="17"/>
  </r>
  <r>
    <x v="77"/>
    <d v="1899-12-30T03:00:00"/>
    <x v="18"/>
  </r>
  <r>
    <x v="77"/>
    <d v="1899-12-30T04:00:00"/>
    <x v="17"/>
  </r>
  <r>
    <x v="77"/>
    <d v="1899-12-30T05:00:00"/>
    <x v="19"/>
  </r>
  <r>
    <x v="77"/>
    <d v="1899-12-30T06:00:00"/>
    <x v="17"/>
  </r>
  <r>
    <x v="77"/>
    <d v="1899-12-30T07:00:00"/>
    <x v="5"/>
  </r>
  <r>
    <x v="77"/>
    <d v="1899-12-30T08:00:00"/>
    <x v="17"/>
  </r>
  <r>
    <x v="77"/>
    <d v="1899-12-30T09:00:00"/>
    <x v="17"/>
  </r>
  <r>
    <x v="77"/>
    <d v="1899-12-30T10:00:00"/>
    <x v="5"/>
  </r>
  <r>
    <x v="77"/>
    <d v="1899-12-30T11:00:00"/>
    <x v="3"/>
  </r>
  <r>
    <x v="77"/>
    <d v="1899-12-30T12:00:00"/>
    <x v="5"/>
  </r>
  <r>
    <x v="77"/>
    <d v="1899-12-30T13:00:00"/>
    <x v="13"/>
  </r>
  <r>
    <x v="77"/>
    <d v="1899-12-30T14:00:00"/>
    <x v="10"/>
  </r>
  <r>
    <x v="77"/>
    <d v="1899-12-30T15:00:00"/>
    <x v="1"/>
  </r>
  <r>
    <x v="77"/>
    <d v="1899-12-30T16:00:00"/>
    <x v="6"/>
  </r>
  <r>
    <x v="77"/>
    <d v="1899-12-30T17:00:00"/>
    <x v="0"/>
  </r>
  <r>
    <x v="77"/>
    <d v="1899-12-30T18:00:00"/>
    <x v="2"/>
  </r>
  <r>
    <x v="77"/>
    <d v="1899-12-30T19:00:00"/>
    <x v="10"/>
  </r>
  <r>
    <x v="77"/>
    <d v="1899-12-30T20:00:00"/>
    <x v="3"/>
  </r>
  <r>
    <x v="77"/>
    <d v="1899-12-30T21:00:00"/>
    <x v="4"/>
  </r>
  <r>
    <x v="77"/>
    <d v="1899-12-30T22:00:00"/>
    <x v="5"/>
  </r>
  <r>
    <x v="77"/>
    <d v="1899-12-30T23:00:00"/>
    <x v="5"/>
  </r>
  <r>
    <x v="78"/>
    <d v="1899-12-30T00:00:00"/>
    <x v="5"/>
  </r>
  <r>
    <x v="78"/>
    <d v="1899-12-30T01:00:00"/>
    <x v="4"/>
  </r>
  <r>
    <x v="78"/>
    <d v="1899-12-30T02:00:00"/>
    <x v="5"/>
  </r>
  <r>
    <x v="78"/>
    <d v="1899-12-30T03:00:00"/>
    <x v="17"/>
  </r>
  <r>
    <x v="78"/>
    <d v="1899-12-30T04:00:00"/>
    <x v="5"/>
  </r>
  <r>
    <x v="78"/>
    <d v="1899-12-30T05:00:00"/>
    <x v="5"/>
  </r>
  <r>
    <x v="78"/>
    <d v="1899-12-30T06:00:00"/>
    <x v="17"/>
  </r>
  <r>
    <x v="78"/>
    <d v="1899-12-30T07:00:00"/>
    <x v="5"/>
  </r>
  <r>
    <x v="78"/>
    <d v="1899-12-30T08:00:00"/>
    <x v="17"/>
  </r>
  <r>
    <x v="78"/>
    <d v="1899-12-30T09:00:00"/>
    <x v="17"/>
  </r>
  <r>
    <x v="78"/>
    <d v="1899-12-30T10:00:00"/>
    <x v="16"/>
  </r>
  <r>
    <x v="78"/>
    <d v="1899-12-30T11:00:00"/>
    <x v="16"/>
  </r>
  <r>
    <x v="78"/>
    <d v="1899-12-30T12:00:00"/>
    <x v="17"/>
  </r>
  <r>
    <x v="78"/>
    <d v="1899-12-30T13:00:00"/>
    <x v="17"/>
  </r>
  <r>
    <x v="78"/>
    <d v="1899-12-30T14:00:00"/>
    <x v="2"/>
  </r>
  <r>
    <x v="78"/>
    <d v="1899-12-30T15:00:00"/>
    <x v="2"/>
  </r>
  <r>
    <x v="78"/>
    <d v="1899-12-30T16:00:00"/>
    <x v="1"/>
  </r>
  <r>
    <x v="78"/>
    <d v="1899-12-30T17:00:00"/>
    <x v="0"/>
  </r>
  <r>
    <x v="78"/>
    <d v="1899-12-30T18:00:00"/>
    <x v="10"/>
  </r>
  <r>
    <x v="78"/>
    <d v="1899-12-30T19:00:00"/>
    <x v="15"/>
  </r>
  <r>
    <x v="78"/>
    <d v="1899-12-30T20:00:00"/>
    <x v="14"/>
  </r>
  <r>
    <x v="78"/>
    <d v="1899-12-30T21:00:00"/>
    <x v="4"/>
  </r>
  <r>
    <x v="78"/>
    <d v="1899-12-30T22:00:00"/>
    <x v="17"/>
  </r>
  <r>
    <x v="78"/>
    <d v="1899-12-30T23:00:00"/>
    <x v="16"/>
  </r>
  <r>
    <x v="79"/>
    <d v="1899-12-30T00:00:00"/>
    <x v="5"/>
  </r>
  <r>
    <x v="79"/>
    <d v="1899-12-30T01:00:00"/>
    <x v="16"/>
  </r>
  <r>
    <x v="79"/>
    <d v="1899-12-30T02:00:00"/>
    <x v="5"/>
  </r>
  <r>
    <x v="79"/>
    <d v="1899-12-30T03:00:00"/>
    <x v="16"/>
  </r>
  <r>
    <x v="79"/>
    <d v="1899-12-30T04:00:00"/>
    <x v="19"/>
  </r>
  <r>
    <x v="79"/>
    <d v="1899-12-30T05:00:00"/>
    <x v="17"/>
  </r>
  <r>
    <x v="79"/>
    <d v="1899-12-30T06:00:00"/>
    <x v="18"/>
  </r>
  <r>
    <x v="79"/>
    <d v="1899-12-30T07:00:00"/>
    <x v="17"/>
  </r>
  <r>
    <x v="79"/>
    <d v="1899-12-30T08:00:00"/>
    <x v="16"/>
  </r>
  <r>
    <x v="79"/>
    <d v="1899-12-30T09:00:00"/>
    <x v="16"/>
  </r>
  <r>
    <x v="79"/>
    <d v="1899-12-30T10:00:00"/>
    <x v="17"/>
  </r>
  <r>
    <x v="79"/>
    <d v="1899-12-30T11:00:00"/>
    <x v="17"/>
  </r>
  <r>
    <x v="79"/>
    <d v="1899-12-30T12:00:00"/>
    <x v="2"/>
  </r>
  <r>
    <x v="79"/>
    <d v="1899-12-30T13:00:00"/>
    <x v="13"/>
  </r>
  <r>
    <x v="79"/>
    <d v="1899-12-30T14:00:00"/>
    <x v="2"/>
  </r>
  <r>
    <x v="79"/>
    <d v="1899-12-30T15:00:00"/>
    <x v="15"/>
  </r>
  <r>
    <x v="79"/>
    <d v="1899-12-30T16:00:00"/>
    <x v="6"/>
  </r>
  <r>
    <x v="79"/>
    <d v="1899-12-30T17:00:00"/>
    <x v="10"/>
  </r>
  <r>
    <x v="79"/>
    <d v="1899-12-30T18:00:00"/>
    <x v="10"/>
  </r>
  <r>
    <x v="79"/>
    <d v="1899-12-30T19:00:00"/>
    <x v="2"/>
  </r>
  <r>
    <x v="79"/>
    <d v="1899-12-30T20:00:00"/>
    <x v="12"/>
  </r>
  <r>
    <x v="79"/>
    <d v="1899-12-30T21:00:00"/>
    <x v="17"/>
  </r>
  <r>
    <x v="79"/>
    <d v="1899-12-30T22:00:00"/>
    <x v="16"/>
  </r>
  <r>
    <x v="79"/>
    <d v="1899-12-30T23:00:00"/>
    <x v="17"/>
  </r>
  <r>
    <x v="80"/>
    <d v="1899-12-30T00:00:00"/>
    <x v="16"/>
  </r>
  <r>
    <x v="80"/>
    <d v="1899-12-30T01:00:00"/>
    <x v="17"/>
  </r>
  <r>
    <x v="80"/>
    <d v="1899-12-30T02:00:00"/>
    <x v="3"/>
  </r>
  <r>
    <x v="80"/>
    <d v="1899-12-30T03:00:00"/>
    <x v="13"/>
  </r>
  <r>
    <x v="80"/>
    <d v="1899-12-30T04:00:00"/>
    <x v="13"/>
  </r>
  <r>
    <x v="80"/>
    <d v="1899-12-30T05:00:00"/>
    <x v="14"/>
  </r>
  <r>
    <x v="80"/>
    <d v="1899-12-30T06:00:00"/>
    <x v="13"/>
  </r>
  <r>
    <x v="80"/>
    <d v="1899-12-30T07:00:00"/>
    <x v="2"/>
  </r>
  <r>
    <x v="80"/>
    <d v="1899-12-30T08:00:00"/>
    <x v="10"/>
  </r>
  <r>
    <x v="80"/>
    <d v="1899-12-30T09:00:00"/>
    <x v="2"/>
  </r>
  <r>
    <x v="80"/>
    <d v="1899-12-30T10:00:00"/>
    <x v="13"/>
  </r>
  <r>
    <x v="80"/>
    <d v="1899-12-30T11:00:00"/>
    <x v="2"/>
  </r>
  <r>
    <x v="80"/>
    <d v="1899-12-30T12:00:00"/>
    <x v="0"/>
  </r>
  <r>
    <x v="80"/>
    <d v="1899-12-30T13:00:00"/>
    <x v="1"/>
  </r>
  <r>
    <x v="80"/>
    <d v="1899-12-30T14:00:00"/>
    <x v="6"/>
  </r>
  <r>
    <x v="80"/>
    <d v="1899-12-30T15:00:00"/>
    <x v="15"/>
  </r>
  <r>
    <x v="80"/>
    <d v="1899-12-30T16:00:00"/>
    <x v="2"/>
  </r>
  <r>
    <x v="80"/>
    <d v="1899-12-30T17:00:00"/>
    <x v="15"/>
  </r>
  <r>
    <x v="80"/>
    <d v="1899-12-30T18:00:00"/>
    <x v="15"/>
  </r>
  <r>
    <x v="80"/>
    <d v="1899-12-30T19:00:00"/>
    <x v="14"/>
  </r>
  <r>
    <x v="80"/>
    <d v="1899-12-30T20:00:00"/>
    <x v="5"/>
  </r>
  <r>
    <x v="80"/>
    <d v="1899-12-30T21:00:00"/>
    <x v="5"/>
  </r>
  <r>
    <x v="80"/>
    <d v="1899-12-30T22:00:00"/>
    <x v="1"/>
  </r>
  <r>
    <x v="80"/>
    <d v="1899-12-30T23:00:00"/>
    <x v="3"/>
  </r>
  <r>
    <x v="81"/>
    <d v="1899-12-30T00:00:00"/>
    <x v="5"/>
  </r>
  <r>
    <x v="81"/>
    <d v="1899-12-30T01:00:00"/>
    <x v="3"/>
  </r>
  <r>
    <x v="81"/>
    <d v="1899-12-30T02:00:00"/>
    <x v="16"/>
  </r>
  <r>
    <x v="81"/>
    <d v="1899-12-30T03:00:00"/>
    <x v="19"/>
  </r>
  <r>
    <x v="81"/>
    <d v="1899-12-30T04:00:00"/>
    <x v="17"/>
  </r>
  <r>
    <x v="81"/>
    <d v="1899-12-30T05:00:00"/>
    <x v="17"/>
  </r>
  <r>
    <x v="81"/>
    <d v="1899-12-30T06:00:00"/>
    <x v="16"/>
  </r>
  <r>
    <x v="81"/>
    <d v="1899-12-30T07:00:00"/>
    <x v="19"/>
  </r>
  <r>
    <x v="81"/>
    <d v="1899-12-30T08:00:00"/>
    <x v="19"/>
  </r>
  <r>
    <x v="81"/>
    <d v="1899-12-30T09:00:00"/>
    <x v="3"/>
  </r>
  <r>
    <x v="81"/>
    <d v="1899-12-30T10:00:00"/>
    <x v="14"/>
  </r>
  <r>
    <x v="81"/>
    <d v="1899-12-30T11:00:00"/>
    <x v="2"/>
  </r>
  <r>
    <x v="81"/>
    <d v="1899-12-30T12:00:00"/>
    <x v="15"/>
  </r>
  <r>
    <x v="81"/>
    <d v="1899-12-30T13:00:00"/>
    <x v="14"/>
  </r>
  <r>
    <x v="81"/>
    <d v="1899-12-30T14:00:00"/>
    <x v="13"/>
  </r>
  <r>
    <x v="81"/>
    <d v="1899-12-30T15:00:00"/>
    <x v="1"/>
  </r>
  <r>
    <x v="81"/>
    <d v="1899-12-30T16:00:00"/>
    <x v="0"/>
  </r>
  <r>
    <x v="81"/>
    <d v="1899-12-30T17:00:00"/>
    <x v="15"/>
  </r>
  <r>
    <x v="81"/>
    <d v="1899-12-30T18:00:00"/>
    <x v="15"/>
  </r>
  <r>
    <x v="81"/>
    <d v="1899-12-30T19:00:00"/>
    <x v="5"/>
  </r>
  <r>
    <x v="81"/>
    <d v="1899-12-30T20:00:00"/>
    <x v="3"/>
  </r>
  <r>
    <x v="81"/>
    <d v="1899-12-30T21:00:00"/>
    <x v="5"/>
  </r>
  <r>
    <x v="81"/>
    <d v="1899-12-30T22:00:00"/>
    <x v="16"/>
  </r>
  <r>
    <x v="81"/>
    <d v="1899-12-30T23:00:00"/>
    <x v="17"/>
  </r>
  <r>
    <x v="82"/>
    <d v="1899-12-30T00:00:00"/>
    <x v="17"/>
  </r>
  <r>
    <x v="82"/>
    <d v="1899-12-30T01:00:00"/>
    <x v="16"/>
  </r>
  <r>
    <x v="82"/>
    <d v="1899-12-30T02:00:00"/>
    <x v="17"/>
  </r>
  <r>
    <x v="82"/>
    <d v="1899-12-30T03:00:00"/>
    <x v="18"/>
  </r>
  <r>
    <x v="82"/>
    <d v="1899-12-30T04:00:00"/>
    <x v="17"/>
  </r>
  <r>
    <x v="82"/>
    <d v="1899-12-30T05:00:00"/>
    <x v="19"/>
  </r>
  <r>
    <x v="82"/>
    <d v="1899-12-30T06:00:00"/>
    <x v="19"/>
  </r>
  <r>
    <x v="82"/>
    <d v="1899-12-30T07:00:00"/>
    <x v="16"/>
  </r>
  <r>
    <x v="82"/>
    <d v="1899-12-30T08:00:00"/>
    <x v="19"/>
  </r>
  <r>
    <x v="82"/>
    <d v="1899-12-30T09:00:00"/>
    <x v="19"/>
  </r>
  <r>
    <x v="82"/>
    <d v="1899-12-30T10:00:00"/>
    <x v="17"/>
  </r>
  <r>
    <x v="82"/>
    <d v="1899-12-30T11:00:00"/>
    <x v="16"/>
  </r>
  <r>
    <x v="82"/>
    <d v="1899-12-30T12:00:00"/>
    <x v="16"/>
  </r>
  <r>
    <x v="82"/>
    <d v="1899-12-30T13:00:00"/>
    <x v="2"/>
  </r>
  <r>
    <x v="82"/>
    <d v="1899-12-30T14:00:00"/>
    <x v="1"/>
  </r>
  <r>
    <x v="82"/>
    <d v="1899-12-30T15:00:00"/>
    <x v="12"/>
  </r>
  <r>
    <x v="82"/>
    <d v="1899-12-30T16:00:00"/>
    <x v="0"/>
  </r>
  <r>
    <x v="82"/>
    <d v="1899-12-30T17:00:00"/>
    <x v="1"/>
  </r>
  <r>
    <x v="82"/>
    <d v="1899-12-30T18:00:00"/>
    <x v="1"/>
  </r>
  <r>
    <x v="82"/>
    <d v="1899-12-30T19:00:00"/>
    <x v="10"/>
  </r>
  <r>
    <x v="82"/>
    <d v="1899-12-30T20:00:00"/>
    <x v="10"/>
  </r>
  <r>
    <x v="82"/>
    <d v="1899-12-30T21:00:00"/>
    <x v="13"/>
  </r>
  <r>
    <x v="82"/>
    <d v="1899-12-30T22:00:00"/>
    <x v="13"/>
  </r>
  <r>
    <x v="82"/>
    <d v="1899-12-30T23:00:00"/>
    <x v="1"/>
  </r>
  <r>
    <x v="83"/>
    <d v="1899-12-30T00:00:00"/>
    <x v="0"/>
  </r>
  <r>
    <x v="83"/>
    <d v="1899-12-30T01:00:00"/>
    <x v="1"/>
  </r>
  <r>
    <x v="83"/>
    <d v="1899-12-30T02:00:00"/>
    <x v="0"/>
  </r>
  <r>
    <x v="83"/>
    <d v="1899-12-30T03:00:00"/>
    <x v="6"/>
  </r>
  <r>
    <x v="83"/>
    <d v="1899-12-30T04:00:00"/>
    <x v="10"/>
  </r>
  <r>
    <x v="83"/>
    <d v="1899-12-30T05:00:00"/>
    <x v="0"/>
  </r>
  <r>
    <x v="83"/>
    <d v="1899-12-30T06:00:00"/>
    <x v="0"/>
  </r>
  <r>
    <x v="83"/>
    <d v="1899-12-30T07:00:00"/>
    <x v="12"/>
  </r>
  <r>
    <x v="83"/>
    <d v="1899-12-30T08:00:00"/>
    <x v="1"/>
  </r>
  <r>
    <x v="83"/>
    <d v="1899-12-30T09:00:00"/>
    <x v="13"/>
  </r>
  <r>
    <x v="83"/>
    <d v="1899-12-30T10:00:00"/>
    <x v="6"/>
  </r>
  <r>
    <x v="83"/>
    <d v="1899-12-30T11:00:00"/>
    <x v="1"/>
  </r>
  <r>
    <x v="83"/>
    <d v="1899-12-30T12:00:00"/>
    <x v="6"/>
  </r>
  <r>
    <x v="83"/>
    <d v="1899-12-30T13:00:00"/>
    <x v="0"/>
  </r>
  <r>
    <x v="83"/>
    <d v="1899-12-30T14:00:00"/>
    <x v="6"/>
  </r>
  <r>
    <x v="83"/>
    <d v="1899-12-30T15:00:00"/>
    <x v="12"/>
  </r>
  <r>
    <x v="83"/>
    <d v="1899-12-30T16:00:00"/>
    <x v="11"/>
  </r>
  <r>
    <x v="83"/>
    <d v="1899-12-30T17:00:00"/>
    <x v="9"/>
  </r>
  <r>
    <x v="83"/>
    <d v="1899-12-30T18:00:00"/>
    <x v="9"/>
  </r>
  <r>
    <x v="83"/>
    <d v="1899-12-30T19:00:00"/>
    <x v="11"/>
  </r>
  <r>
    <x v="83"/>
    <d v="1899-12-30T20:00:00"/>
    <x v="0"/>
  </r>
  <r>
    <x v="83"/>
    <d v="1899-12-30T21:00:00"/>
    <x v="2"/>
  </r>
  <r>
    <x v="83"/>
    <d v="1899-12-30T22:00:00"/>
    <x v="15"/>
  </r>
  <r>
    <x v="83"/>
    <d v="1899-12-30T23:00:00"/>
    <x v="13"/>
  </r>
  <r>
    <x v="84"/>
    <d v="1899-12-30T00:00:00"/>
    <x v="14"/>
  </r>
  <r>
    <x v="84"/>
    <d v="1899-12-30T01:00:00"/>
    <x v="3"/>
  </r>
  <r>
    <x v="84"/>
    <d v="1899-12-30T02:00:00"/>
    <x v="5"/>
  </r>
  <r>
    <x v="84"/>
    <d v="1899-12-30T03:00:00"/>
    <x v="16"/>
  </r>
  <r>
    <x v="84"/>
    <d v="1899-12-30T04:00:00"/>
    <x v="17"/>
  </r>
  <r>
    <x v="84"/>
    <d v="1899-12-30T05:00:00"/>
    <x v="5"/>
  </r>
  <r>
    <x v="84"/>
    <d v="1899-12-30T06:00:00"/>
    <x v="17"/>
  </r>
  <r>
    <x v="84"/>
    <d v="1899-12-30T07:00:00"/>
    <x v="18"/>
  </r>
  <r>
    <x v="84"/>
    <d v="1899-12-30T08:00:00"/>
    <x v="5"/>
  </r>
  <r>
    <x v="84"/>
    <d v="1899-12-30T09:00:00"/>
    <x v="16"/>
  </r>
  <r>
    <x v="84"/>
    <d v="1899-12-30T10:00:00"/>
    <x v="16"/>
  </r>
  <r>
    <x v="84"/>
    <d v="1899-12-30T11:00:00"/>
    <x v="5"/>
  </r>
  <r>
    <x v="84"/>
    <d v="1899-12-30T12:00:00"/>
    <x v="19"/>
  </r>
  <r>
    <x v="84"/>
    <d v="1899-12-30T13:00:00"/>
    <x v="14"/>
  </r>
  <r>
    <x v="84"/>
    <d v="1899-12-30T14:00:00"/>
    <x v="1"/>
  </r>
  <r>
    <x v="84"/>
    <d v="1899-12-30T15:00:00"/>
    <x v="1"/>
  </r>
  <r>
    <x v="84"/>
    <d v="1899-12-30T16:00:00"/>
    <x v="2"/>
  </r>
  <r>
    <x v="84"/>
    <d v="1899-12-30T17:00:00"/>
    <x v="13"/>
  </r>
  <r>
    <x v="84"/>
    <d v="1899-12-30T18:00:00"/>
    <x v="2"/>
  </r>
  <r>
    <x v="84"/>
    <d v="1899-12-30T19:00:00"/>
    <x v="15"/>
  </r>
  <r>
    <x v="84"/>
    <d v="1899-12-30T20:00:00"/>
    <x v="3"/>
  </r>
  <r>
    <x v="84"/>
    <d v="1899-12-30T21:00:00"/>
    <x v="4"/>
  </r>
  <r>
    <x v="84"/>
    <d v="1899-12-30T22:00:00"/>
    <x v="5"/>
  </r>
  <r>
    <x v="84"/>
    <d v="1899-12-30T23:00:00"/>
    <x v="18"/>
  </r>
  <r>
    <x v="85"/>
    <d v="1899-12-30T00:00:00"/>
    <x v="16"/>
  </r>
  <r>
    <x v="85"/>
    <d v="1899-12-30T01:00:00"/>
    <x v="16"/>
  </r>
  <r>
    <x v="85"/>
    <d v="1899-12-30T02:00:00"/>
    <x v="17"/>
  </r>
  <r>
    <x v="85"/>
    <d v="1899-12-30T03:00:00"/>
    <x v="5"/>
  </r>
  <r>
    <x v="85"/>
    <d v="1899-12-30T04:00:00"/>
    <x v="16"/>
  </r>
  <r>
    <x v="85"/>
    <d v="1899-12-30T05:00:00"/>
    <x v="17"/>
  </r>
  <r>
    <x v="85"/>
    <d v="1899-12-30T06:00:00"/>
    <x v="16"/>
  </r>
  <r>
    <x v="85"/>
    <d v="1899-12-30T07:00:00"/>
    <x v="5"/>
  </r>
  <r>
    <x v="85"/>
    <d v="1899-12-30T08:00:00"/>
    <x v="16"/>
  </r>
  <r>
    <x v="85"/>
    <d v="1899-12-30T09:00:00"/>
    <x v="19"/>
  </r>
  <r>
    <x v="85"/>
    <d v="1899-12-30T10:00:00"/>
    <x v="18"/>
  </r>
  <r>
    <x v="85"/>
    <d v="1899-12-30T11:00:00"/>
    <x v="17"/>
  </r>
  <r>
    <x v="85"/>
    <d v="1899-12-30T12:00:00"/>
    <x v="5"/>
  </r>
  <r>
    <x v="85"/>
    <d v="1899-12-30T13:00:00"/>
    <x v="4"/>
  </r>
  <r>
    <x v="85"/>
    <d v="1899-12-30T14:00:00"/>
    <x v="5"/>
  </r>
  <r>
    <x v="85"/>
    <d v="1899-12-30T15:00:00"/>
    <x v="14"/>
  </r>
  <r>
    <x v="85"/>
    <d v="1899-12-30T16:00:00"/>
    <x v="2"/>
  </r>
  <r>
    <x v="85"/>
    <d v="1899-12-30T17:00:00"/>
    <x v="15"/>
  </r>
  <r>
    <x v="85"/>
    <d v="1899-12-30T18:00:00"/>
    <x v="15"/>
  </r>
  <r>
    <x v="85"/>
    <d v="1899-12-30T19:00:00"/>
    <x v="15"/>
  </r>
  <r>
    <x v="85"/>
    <d v="1899-12-30T20:00:00"/>
    <x v="15"/>
  </r>
  <r>
    <x v="85"/>
    <d v="1899-12-30T21:00:00"/>
    <x v="15"/>
  </r>
  <r>
    <x v="85"/>
    <d v="1899-12-30T22:00:00"/>
    <x v="3"/>
  </r>
  <r>
    <x v="85"/>
    <d v="1899-12-30T23:00:00"/>
    <x v="14"/>
  </r>
  <r>
    <x v="86"/>
    <d v="1899-12-30T00:00:00"/>
    <x v="14"/>
  </r>
  <r>
    <x v="86"/>
    <d v="1899-12-30T01:00:00"/>
    <x v="17"/>
  </r>
  <r>
    <x v="86"/>
    <d v="1899-12-30T02:00:00"/>
    <x v="18"/>
  </r>
  <r>
    <x v="86"/>
    <d v="1899-12-30T03:00:00"/>
    <x v="17"/>
  </r>
  <r>
    <x v="86"/>
    <d v="1899-12-30T04:00:00"/>
    <x v="17"/>
  </r>
  <r>
    <x v="86"/>
    <d v="1899-12-30T05:00:00"/>
    <x v="17"/>
  </r>
  <r>
    <x v="86"/>
    <d v="1899-12-30T06:00:00"/>
    <x v="17"/>
  </r>
  <r>
    <x v="86"/>
    <d v="1899-12-30T07:00:00"/>
    <x v="19"/>
  </r>
  <r>
    <x v="86"/>
    <d v="1899-12-30T08:00:00"/>
    <x v="17"/>
  </r>
  <r>
    <x v="86"/>
    <d v="1899-12-30T09:00:00"/>
    <x v="19"/>
  </r>
  <r>
    <x v="86"/>
    <d v="1899-12-30T10:00:00"/>
    <x v="17"/>
  </r>
  <r>
    <x v="86"/>
    <d v="1899-12-30T11:00:00"/>
    <x v="17"/>
  </r>
  <r>
    <x v="86"/>
    <d v="1899-12-30T12:00:00"/>
    <x v="16"/>
  </r>
  <r>
    <x v="86"/>
    <d v="1899-12-30T13:00:00"/>
    <x v="3"/>
  </r>
  <r>
    <x v="86"/>
    <d v="1899-12-30T14:00:00"/>
    <x v="15"/>
  </r>
  <r>
    <x v="86"/>
    <d v="1899-12-30T15:00:00"/>
    <x v="10"/>
  </r>
  <r>
    <x v="86"/>
    <d v="1899-12-30T16:00:00"/>
    <x v="13"/>
  </r>
  <r>
    <x v="86"/>
    <d v="1899-12-30T17:00:00"/>
    <x v="2"/>
  </r>
  <r>
    <x v="86"/>
    <d v="1899-12-30T18:00:00"/>
    <x v="2"/>
  </r>
  <r>
    <x v="86"/>
    <d v="1899-12-30T19:00:00"/>
    <x v="14"/>
  </r>
  <r>
    <x v="86"/>
    <d v="1899-12-30T20:00:00"/>
    <x v="14"/>
  </r>
  <r>
    <x v="86"/>
    <d v="1899-12-30T21:00:00"/>
    <x v="3"/>
  </r>
  <r>
    <x v="86"/>
    <d v="1899-12-30T22:00:00"/>
    <x v="16"/>
  </r>
  <r>
    <x v="86"/>
    <d v="1899-12-30T23:00:00"/>
    <x v="16"/>
  </r>
  <r>
    <x v="87"/>
    <d v="1899-12-30T00:00:00"/>
    <x v="17"/>
  </r>
  <r>
    <x v="87"/>
    <d v="1899-12-30T01:00:00"/>
    <x v="17"/>
  </r>
  <r>
    <x v="87"/>
    <d v="1899-12-30T02:00:00"/>
    <x v="16"/>
  </r>
  <r>
    <x v="87"/>
    <d v="1899-12-30T03:00:00"/>
    <x v="17"/>
  </r>
  <r>
    <x v="87"/>
    <d v="1899-12-30T04:00:00"/>
    <x v="16"/>
  </r>
  <r>
    <x v="87"/>
    <d v="1899-12-30T05:00:00"/>
    <x v="17"/>
  </r>
  <r>
    <x v="87"/>
    <d v="1899-12-30T06:00:00"/>
    <x v="17"/>
  </r>
  <r>
    <x v="87"/>
    <d v="1899-12-30T07:00:00"/>
    <x v="18"/>
  </r>
  <r>
    <x v="87"/>
    <d v="1899-12-30T08:00:00"/>
    <x v="17"/>
  </r>
  <r>
    <x v="87"/>
    <d v="1899-12-30T09:00:00"/>
    <x v="17"/>
  </r>
  <r>
    <x v="87"/>
    <d v="1899-12-30T10:00:00"/>
    <x v="5"/>
  </r>
  <r>
    <x v="87"/>
    <d v="1899-12-30T11:00:00"/>
    <x v="4"/>
  </r>
  <r>
    <x v="87"/>
    <d v="1899-12-30T12:00:00"/>
    <x v="3"/>
  </r>
  <r>
    <x v="87"/>
    <d v="1899-12-30T13:00:00"/>
    <x v="13"/>
  </r>
  <r>
    <x v="87"/>
    <d v="1899-12-30T14:00:00"/>
    <x v="2"/>
  </r>
  <r>
    <x v="87"/>
    <d v="1899-12-30T15:00:00"/>
    <x v="15"/>
  </r>
  <r>
    <x v="87"/>
    <d v="1899-12-30T16:00:00"/>
    <x v="0"/>
  </r>
  <r>
    <x v="87"/>
    <d v="1899-12-30T17:00:00"/>
    <x v="6"/>
  </r>
  <r>
    <x v="87"/>
    <d v="1899-12-30T18:00:00"/>
    <x v="6"/>
  </r>
  <r>
    <x v="87"/>
    <d v="1899-12-30T19:00:00"/>
    <x v="1"/>
  </r>
  <r>
    <x v="87"/>
    <d v="1899-12-30T20:00:00"/>
    <x v="1"/>
  </r>
  <r>
    <x v="87"/>
    <d v="1899-12-30T21:00:00"/>
    <x v="15"/>
  </r>
  <r>
    <x v="87"/>
    <d v="1899-12-30T22:00:00"/>
    <x v="13"/>
  </r>
  <r>
    <x v="87"/>
    <d v="1899-12-30T23:00:00"/>
    <x v="4"/>
  </r>
  <r>
    <x v="88"/>
    <d v="1899-12-30T00:00:00"/>
    <x v="13"/>
  </r>
  <r>
    <x v="88"/>
    <d v="1899-12-30T01:00:00"/>
    <x v="13"/>
  </r>
  <r>
    <x v="88"/>
    <d v="1899-12-30T02:00:00"/>
    <x v="14"/>
  </r>
  <r>
    <x v="88"/>
    <d v="1899-12-30T03:00:00"/>
    <x v="4"/>
  </r>
  <r>
    <x v="88"/>
    <d v="1899-12-30T04:00:00"/>
    <x v="4"/>
  </r>
  <r>
    <x v="88"/>
    <d v="1899-12-30T05:00:00"/>
    <x v="16"/>
  </r>
  <r>
    <x v="88"/>
    <d v="1899-12-30T06:00:00"/>
    <x v="4"/>
  </r>
  <r>
    <x v="88"/>
    <d v="1899-12-30T07:00:00"/>
    <x v="16"/>
  </r>
  <r>
    <x v="88"/>
    <d v="1899-12-30T08:00:00"/>
    <x v="19"/>
  </r>
  <r>
    <x v="88"/>
    <d v="1899-12-30T09:00:00"/>
    <x v="16"/>
  </r>
  <r>
    <x v="88"/>
    <d v="1899-12-30T10:00:00"/>
    <x v="16"/>
  </r>
  <r>
    <x v="88"/>
    <d v="1899-12-30T11:00:00"/>
    <x v="16"/>
  </r>
  <r>
    <x v="88"/>
    <d v="1899-12-30T12:00:00"/>
    <x v="2"/>
  </r>
  <r>
    <x v="88"/>
    <d v="1899-12-30T13:00:00"/>
    <x v="10"/>
  </r>
  <r>
    <x v="88"/>
    <d v="1899-12-30T14:00:00"/>
    <x v="1"/>
  </r>
  <r>
    <x v="88"/>
    <d v="1899-12-30T15:00:00"/>
    <x v="2"/>
  </r>
  <r>
    <x v="88"/>
    <d v="1899-12-30T16:00:00"/>
    <x v="11"/>
  </r>
  <r>
    <x v="88"/>
    <d v="1899-12-30T17:00:00"/>
    <x v="9"/>
  </r>
  <r>
    <x v="88"/>
    <d v="1899-12-30T18:00:00"/>
    <x v="12"/>
  </r>
  <r>
    <x v="88"/>
    <d v="1899-12-30T19:00:00"/>
    <x v="1"/>
  </r>
  <r>
    <x v="88"/>
    <d v="1899-12-30T20:00:00"/>
    <x v="15"/>
  </r>
  <r>
    <x v="88"/>
    <d v="1899-12-30T21:00:00"/>
    <x v="14"/>
  </r>
  <r>
    <x v="88"/>
    <d v="1899-12-30T22:00:00"/>
    <x v="14"/>
  </r>
  <r>
    <x v="88"/>
    <d v="1899-12-30T23:00:00"/>
    <x v="13"/>
  </r>
  <r>
    <x v="89"/>
    <d v="1899-12-30T00:00:00"/>
    <x v="3"/>
  </r>
  <r>
    <x v="89"/>
    <d v="1899-12-30T01:00:00"/>
    <x v="4"/>
  </r>
  <r>
    <x v="89"/>
    <d v="1899-12-30T02:00:00"/>
    <x v="13"/>
  </r>
  <r>
    <x v="89"/>
    <d v="1899-12-30T03:00:00"/>
    <x v="3"/>
  </r>
  <r>
    <x v="89"/>
    <d v="1899-12-30T04:00:00"/>
    <x v="4"/>
  </r>
  <r>
    <x v="89"/>
    <d v="1899-12-30T05:00:00"/>
    <x v="4"/>
  </r>
  <r>
    <x v="89"/>
    <d v="1899-12-30T06:00:00"/>
    <x v="3"/>
  </r>
  <r>
    <x v="89"/>
    <d v="1899-12-30T07:00:00"/>
    <x v="13"/>
  </r>
  <r>
    <x v="89"/>
    <d v="1899-12-30T08:00:00"/>
    <x v="4"/>
  </r>
  <r>
    <x v="89"/>
    <d v="1899-12-30T09:00:00"/>
    <x v="16"/>
  </r>
  <r>
    <x v="89"/>
    <d v="1899-12-30T10:00:00"/>
    <x v="15"/>
  </r>
  <r>
    <x v="89"/>
    <d v="1899-12-30T11:00:00"/>
    <x v="13"/>
  </r>
  <r>
    <x v="89"/>
    <d v="1899-12-30T12:00:00"/>
    <x v="10"/>
  </r>
  <r>
    <x v="89"/>
    <d v="1899-12-30T13:00:00"/>
    <x v="10"/>
  </r>
  <r>
    <x v="89"/>
    <d v="1899-12-30T14:00:00"/>
    <x v="15"/>
  </r>
  <r>
    <x v="89"/>
    <d v="1899-12-30T15:00:00"/>
    <x v="10"/>
  </r>
  <r>
    <x v="89"/>
    <d v="1899-12-30T16:00:00"/>
    <x v="2"/>
  </r>
  <r>
    <x v="89"/>
    <d v="1899-12-30T17:00:00"/>
    <x v="15"/>
  </r>
  <r>
    <x v="89"/>
    <d v="1899-12-30T18:00:00"/>
    <x v="14"/>
  </r>
  <r>
    <x v="89"/>
    <d v="1899-12-30T19:00:00"/>
    <x v="1"/>
  </r>
  <r>
    <x v="89"/>
    <d v="1899-12-30T20:00:00"/>
    <x v="1"/>
  </r>
  <r>
    <x v="89"/>
    <d v="1899-12-30T21:00:00"/>
    <x v="10"/>
  </r>
  <r>
    <x v="89"/>
    <d v="1899-12-30T22:00:00"/>
    <x v="15"/>
  </r>
  <r>
    <x v="89"/>
    <d v="1899-12-30T23:00:00"/>
    <x v="13"/>
  </r>
  <r>
    <x v="90"/>
    <d v="1899-12-30T00:00:00"/>
    <x v="2"/>
  </r>
  <r>
    <x v="90"/>
    <d v="1899-12-30T01:00:00"/>
    <x v="15"/>
  </r>
  <r>
    <x v="90"/>
    <d v="1899-12-30T02:00:00"/>
    <x v="14"/>
  </r>
  <r>
    <x v="90"/>
    <d v="1899-12-30T03:00:00"/>
    <x v="14"/>
  </r>
  <r>
    <x v="90"/>
    <d v="1899-12-30T04:00:00"/>
    <x v="17"/>
  </r>
  <r>
    <x v="90"/>
    <d v="1899-12-30T05:00:00"/>
    <x v="17"/>
  </r>
  <r>
    <x v="90"/>
    <d v="1899-12-30T06:00:00"/>
    <x v="17"/>
  </r>
  <r>
    <x v="90"/>
    <d v="1899-12-30T07:00:00"/>
    <x v="19"/>
  </r>
  <r>
    <x v="90"/>
    <d v="1899-12-30T08:00:00"/>
    <x v="16"/>
  </r>
  <r>
    <x v="90"/>
    <d v="1899-12-30T09:00:00"/>
    <x v="19"/>
  </r>
  <r>
    <x v="90"/>
    <d v="1899-12-30T10:00:00"/>
    <x v="17"/>
  </r>
  <r>
    <x v="90"/>
    <d v="1899-12-30T11:00:00"/>
    <x v="18"/>
  </r>
  <r>
    <x v="90"/>
    <d v="1899-12-30T12:00:00"/>
    <x v="14"/>
  </r>
  <r>
    <x v="90"/>
    <d v="1899-12-30T13:00:00"/>
    <x v="14"/>
  </r>
  <r>
    <x v="90"/>
    <d v="1899-12-30T14:00:00"/>
    <x v="10"/>
  </r>
  <r>
    <x v="90"/>
    <d v="1899-12-30T15:00:00"/>
    <x v="6"/>
  </r>
  <r>
    <x v="90"/>
    <d v="1899-12-30T16:00:00"/>
    <x v="12"/>
  </r>
  <r>
    <x v="90"/>
    <d v="1899-12-30T17:00:00"/>
    <x v="2"/>
  </r>
  <r>
    <x v="90"/>
    <d v="1899-12-30T18:00:00"/>
    <x v="1"/>
  </r>
  <r>
    <x v="90"/>
    <d v="1899-12-30T19:00:00"/>
    <x v="1"/>
  </r>
  <r>
    <x v="90"/>
    <d v="1899-12-30T20:00:00"/>
    <x v="2"/>
  </r>
  <r>
    <x v="90"/>
    <d v="1899-12-30T21:00:00"/>
    <x v="1"/>
  </r>
  <r>
    <x v="90"/>
    <d v="1899-12-30T22:00:00"/>
    <x v="0"/>
  </r>
  <r>
    <x v="90"/>
    <d v="1899-12-30T23:00:00"/>
    <x v="10"/>
  </r>
  <r>
    <x v="91"/>
    <d v="1899-12-30T00:00:00"/>
    <x v="1"/>
  </r>
  <r>
    <x v="91"/>
    <d v="1899-12-30T01:00:00"/>
    <x v="0"/>
  </r>
  <r>
    <x v="91"/>
    <d v="1899-12-30T02:00:00"/>
    <x v="10"/>
  </r>
  <r>
    <x v="91"/>
    <d v="1899-12-30T03:00:00"/>
    <x v="2"/>
  </r>
  <r>
    <x v="91"/>
    <d v="1899-12-30T04:00:00"/>
    <x v="15"/>
  </r>
  <r>
    <x v="91"/>
    <d v="1899-12-30T05:00:00"/>
    <x v="2"/>
  </r>
  <r>
    <x v="91"/>
    <d v="1899-12-30T06:00:00"/>
    <x v="4"/>
  </r>
  <r>
    <x v="91"/>
    <d v="1899-12-30T07:00:00"/>
    <x v="5"/>
  </r>
  <r>
    <x v="91"/>
    <d v="1899-12-30T08:00:00"/>
    <x v="17"/>
  </r>
  <r>
    <x v="91"/>
    <d v="1899-12-30T09:00:00"/>
    <x v="17"/>
  </r>
  <r>
    <x v="91"/>
    <d v="1899-12-30T10:00:00"/>
    <x v="17"/>
  </r>
  <r>
    <x v="91"/>
    <d v="1899-12-30T11:00:00"/>
    <x v="5"/>
  </r>
  <r>
    <x v="91"/>
    <d v="1899-12-30T12:00:00"/>
    <x v="19"/>
  </r>
  <r>
    <x v="91"/>
    <d v="1899-12-30T13:00:00"/>
    <x v="3"/>
  </r>
  <r>
    <x v="91"/>
    <d v="1899-12-30T14:00:00"/>
    <x v="2"/>
  </r>
  <r>
    <x v="91"/>
    <d v="1899-12-30T15:00:00"/>
    <x v="2"/>
  </r>
  <r>
    <x v="91"/>
    <d v="1899-12-30T16:00:00"/>
    <x v="12"/>
  </r>
  <r>
    <x v="91"/>
    <d v="1899-12-30T17:00:00"/>
    <x v="1"/>
  </r>
  <r>
    <x v="91"/>
    <d v="1899-12-30T18:00:00"/>
    <x v="0"/>
  </r>
  <r>
    <x v="91"/>
    <d v="1899-12-30T19:00:00"/>
    <x v="0"/>
  </r>
  <r>
    <x v="91"/>
    <d v="1899-12-30T20:00:00"/>
    <x v="10"/>
  </r>
  <r>
    <x v="91"/>
    <d v="1899-12-30T21:00:00"/>
    <x v="2"/>
  </r>
  <r>
    <x v="91"/>
    <d v="1899-12-30T22:00:00"/>
    <x v="15"/>
  </r>
  <r>
    <x v="91"/>
    <d v="1899-12-30T23:00:00"/>
    <x v="6"/>
  </r>
  <r>
    <x v="92"/>
    <d v="1899-12-30T00:00:00"/>
    <x v="12"/>
  </r>
  <r>
    <x v="92"/>
    <d v="1899-12-30T01:00:00"/>
    <x v="0"/>
  </r>
  <r>
    <x v="92"/>
    <d v="1899-12-30T02:00:00"/>
    <x v="15"/>
  </r>
  <r>
    <x v="92"/>
    <d v="1899-12-30T03:00:00"/>
    <x v="2"/>
  </r>
  <r>
    <x v="92"/>
    <d v="1899-12-30T04:00:00"/>
    <x v="1"/>
  </r>
  <r>
    <x v="92"/>
    <d v="1899-12-30T05:00:00"/>
    <x v="1"/>
  </r>
  <r>
    <x v="92"/>
    <d v="1899-12-30T06:00:00"/>
    <x v="13"/>
  </r>
  <r>
    <x v="92"/>
    <d v="1899-12-30T07:00:00"/>
    <x v="13"/>
  </r>
  <r>
    <x v="92"/>
    <d v="1899-12-30T08:00:00"/>
    <x v="13"/>
  </r>
  <r>
    <x v="92"/>
    <d v="1899-12-30T09:00:00"/>
    <x v="2"/>
  </r>
  <r>
    <x v="92"/>
    <d v="1899-12-30T10:00:00"/>
    <x v="3"/>
  </r>
  <r>
    <x v="92"/>
    <d v="1899-12-30T11:00:00"/>
    <x v="5"/>
  </r>
  <r>
    <x v="92"/>
    <d v="1899-12-30T13:00:00"/>
    <x v="13"/>
  </r>
  <r>
    <x v="92"/>
    <d v="1899-12-30T14:00:00"/>
    <x v="3"/>
  </r>
  <r>
    <x v="92"/>
    <d v="1899-12-30T15:00:00"/>
    <x v="15"/>
  </r>
  <r>
    <x v="92"/>
    <d v="1899-12-30T16:00:00"/>
    <x v="1"/>
  </r>
  <r>
    <x v="92"/>
    <d v="1899-12-30T17:00:00"/>
    <x v="10"/>
  </r>
  <r>
    <x v="92"/>
    <d v="1899-12-30T18:00:00"/>
    <x v="15"/>
  </r>
  <r>
    <x v="92"/>
    <d v="1899-12-30T19:00:00"/>
    <x v="2"/>
  </r>
  <r>
    <x v="92"/>
    <d v="1899-12-30T20:00:00"/>
    <x v="15"/>
  </r>
  <r>
    <x v="92"/>
    <d v="1899-12-30T21:00:00"/>
    <x v="14"/>
  </r>
  <r>
    <x v="92"/>
    <d v="1899-12-30T22:00:00"/>
    <x v="14"/>
  </r>
  <r>
    <x v="92"/>
    <d v="1899-12-30T23:00:00"/>
    <x v="4"/>
  </r>
  <r>
    <x v="93"/>
    <d v="1899-12-30T00:00:00"/>
    <x v="4"/>
  </r>
  <r>
    <x v="93"/>
    <d v="1899-12-30T01:00:00"/>
    <x v="16"/>
  </r>
  <r>
    <x v="93"/>
    <d v="1899-12-30T02:00:00"/>
    <x v="5"/>
  </r>
  <r>
    <x v="93"/>
    <d v="1899-12-30T03:00:00"/>
    <x v="17"/>
  </r>
  <r>
    <x v="93"/>
    <d v="1899-12-30T04:00:00"/>
    <x v="5"/>
  </r>
  <r>
    <x v="93"/>
    <d v="1899-12-30T05:00:00"/>
    <x v="17"/>
  </r>
  <r>
    <x v="93"/>
    <d v="1899-12-30T06:00:00"/>
    <x v="16"/>
  </r>
  <r>
    <x v="93"/>
    <d v="1899-12-30T07:00:00"/>
    <x v="17"/>
  </r>
  <r>
    <x v="93"/>
    <d v="1899-12-30T08:00:00"/>
    <x v="17"/>
  </r>
  <r>
    <x v="93"/>
    <d v="1899-12-30T09:00:00"/>
    <x v="16"/>
  </r>
  <r>
    <x v="93"/>
    <d v="1899-12-30T10:00:00"/>
    <x v="5"/>
  </r>
  <r>
    <x v="93"/>
    <d v="1899-12-30T11:00:00"/>
    <x v="16"/>
  </r>
  <r>
    <x v="93"/>
    <d v="1899-12-30T12:00:00"/>
    <x v="13"/>
  </r>
  <r>
    <x v="93"/>
    <d v="1899-12-30T13:00:00"/>
    <x v="14"/>
  </r>
  <r>
    <x v="93"/>
    <d v="1899-12-30T14:00:00"/>
    <x v="13"/>
  </r>
  <r>
    <x v="93"/>
    <d v="1899-12-30T15:00:00"/>
    <x v="10"/>
  </r>
  <r>
    <x v="93"/>
    <d v="1899-12-30T16:00:00"/>
    <x v="10"/>
  </r>
  <r>
    <x v="93"/>
    <d v="1899-12-30T17:00:00"/>
    <x v="2"/>
  </r>
  <r>
    <x v="93"/>
    <d v="1899-12-30T18:00:00"/>
    <x v="15"/>
  </r>
  <r>
    <x v="93"/>
    <d v="1899-12-30T19:00:00"/>
    <x v="13"/>
  </r>
  <r>
    <x v="93"/>
    <d v="1899-12-30T20:00:00"/>
    <x v="3"/>
  </r>
  <r>
    <x v="93"/>
    <d v="1899-12-30T21:00:00"/>
    <x v="4"/>
  </r>
  <r>
    <x v="93"/>
    <d v="1899-12-30T22:00:00"/>
    <x v="5"/>
  </r>
  <r>
    <x v="93"/>
    <d v="1899-12-30T23:00:00"/>
    <x v="19"/>
  </r>
  <r>
    <x v="94"/>
    <d v="1899-12-30T00:00:00"/>
    <x v="16"/>
  </r>
  <r>
    <x v="94"/>
    <d v="1899-12-30T01:00:00"/>
    <x v="16"/>
  </r>
  <r>
    <x v="94"/>
    <d v="1899-12-30T02:00:00"/>
    <x v="19"/>
  </r>
  <r>
    <x v="94"/>
    <d v="1899-12-30T03:00:00"/>
    <x v="16"/>
  </r>
  <r>
    <x v="94"/>
    <d v="1899-12-30T04:00:00"/>
    <x v="18"/>
  </r>
  <r>
    <x v="94"/>
    <d v="1899-12-30T05:00:00"/>
    <x v="18"/>
  </r>
  <r>
    <x v="94"/>
    <d v="1899-12-30T06:00:00"/>
    <x v="17"/>
  </r>
  <r>
    <x v="94"/>
    <d v="1899-12-30T07:00:00"/>
    <x v="17"/>
  </r>
  <r>
    <x v="94"/>
    <d v="1899-12-30T08:00:00"/>
    <x v="5"/>
  </r>
  <r>
    <x v="94"/>
    <d v="1899-12-30T09:00:00"/>
    <x v="17"/>
  </r>
  <r>
    <x v="94"/>
    <d v="1899-12-30T10:00:00"/>
    <x v="16"/>
  </r>
  <r>
    <x v="94"/>
    <d v="1899-12-30T11:00:00"/>
    <x v="16"/>
  </r>
  <r>
    <x v="94"/>
    <d v="1899-12-30T12:00:00"/>
    <x v="16"/>
  </r>
  <r>
    <x v="94"/>
    <d v="1899-12-30T13:00:00"/>
    <x v="17"/>
  </r>
  <r>
    <x v="94"/>
    <d v="1899-12-30T14:00:00"/>
    <x v="13"/>
  </r>
  <r>
    <x v="94"/>
    <d v="1899-12-30T15:00:00"/>
    <x v="15"/>
  </r>
  <r>
    <x v="94"/>
    <d v="1899-12-30T16:00:00"/>
    <x v="0"/>
  </r>
  <r>
    <x v="94"/>
    <d v="1899-12-30T17:00:00"/>
    <x v="0"/>
  </r>
  <r>
    <x v="94"/>
    <d v="1899-12-30T18:00:00"/>
    <x v="6"/>
  </r>
  <r>
    <x v="94"/>
    <d v="1899-12-30T19:00:00"/>
    <x v="10"/>
  </r>
  <r>
    <x v="94"/>
    <d v="1899-12-30T20:00:00"/>
    <x v="1"/>
  </r>
  <r>
    <x v="94"/>
    <d v="1899-12-30T21:00:00"/>
    <x v="13"/>
  </r>
  <r>
    <x v="94"/>
    <d v="1899-12-30T22:00:00"/>
    <x v="13"/>
  </r>
  <r>
    <x v="94"/>
    <d v="1899-12-30T23:00:00"/>
    <x v="3"/>
  </r>
  <r>
    <x v="95"/>
    <d v="1899-12-30T00:00:00"/>
    <x v="4"/>
  </r>
  <r>
    <x v="95"/>
    <d v="1899-12-30T01:00:00"/>
    <x v="5"/>
  </r>
  <r>
    <x v="95"/>
    <d v="1899-12-30T02:00:00"/>
    <x v="4"/>
  </r>
  <r>
    <x v="95"/>
    <d v="1899-12-30T03:00:00"/>
    <x v="16"/>
  </r>
  <r>
    <x v="95"/>
    <d v="1899-12-30T04:00:00"/>
    <x v="3"/>
  </r>
  <r>
    <x v="95"/>
    <d v="1899-12-30T05:00:00"/>
    <x v="15"/>
  </r>
  <r>
    <x v="95"/>
    <d v="1899-12-30T06:00:00"/>
    <x v="14"/>
  </r>
  <r>
    <x v="95"/>
    <d v="1899-12-30T07:00:00"/>
    <x v="16"/>
  </r>
  <r>
    <x v="95"/>
    <d v="1899-12-30T08:00:00"/>
    <x v="4"/>
  </r>
  <r>
    <x v="95"/>
    <d v="1899-12-30T09:00:00"/>
    <x v="5"/>
  </r>
  <r>
    <x v="95"/>
    <d v="1899-12-30T10:00:00"/>
    <x v="4"/>
  </r>
  <r>
    <x v="95"/>
    <d v="1899-12-30T11:00:00"/>
    <x v="4"/>
  </r>
  <r>
    <x v="95"/>
    <d v="1899-12-30T12:00:00"/>
    <x v="15"/>
  </r>
  <r>
    <x v="95"/>
    <d v="1899-12-30T13:00:00"/>
    <x v="4"/>
  </r>
  <r>
    <x v="95"/>
    <d v="1899-12-30T14:00:00"/>
    <x v="13"/>
  </r>
  <r>
    <x v="95"/>
    <d v="1899-12-30T15:00:00"/>
    <x v="3"/>
  </r>
  <r>
    <x v="95"/>
    <d v="1899-12-30T16:00:00"/>
    <x v="2"/>
  </r>
  <r>
    <x v="95"/>
    <d v="1899-12-30T17:00:00"/>
    <x v="13"/>
  </r>
  <r>
    <x v="95"/>
    <d v="1899-12-30T18:00:00"/>
    <x v="2"/>
  </r>
  <r>
    <x v="95"/>
    <d v="1899-12-30T19:00:00"/>
    <x v="2"/>
  </r>
  <r>
    <x v="95"/>
    <d v="1899-12-30T20:00:00"/>
    <x v="15"/>
  </r>
  <r>
    <x v="95"/>
    <d v="1899-12-30T21:00:00"/>
    <x v="13"/>
  </r>
  <r>
    <x v="95"/>
    <d v="1899-12-30T22:00:00"/>
    <x v="3"/>
  </r>
  <r>
    <x v="95"/>
    <d v="1899-12-30T23:00:00"/>
    <x v="4"/>
  </r>
  <r>
    <x v="96"/>
    <d v="1899-12-30T00:00:00"/>
    <x v="17"/>
  </r>
  <r>
    <x v="96"/>
    <d v="1899-12-30T01:00:00"/>
    <x v="22"/>
  </r>
  <r>
    <x v="96"/>
    <d v="1899-12-30T02:00:00"/>
    <x v="10"/>
  </r>
  <r>
    <x v="96"/>
    <d v="1899-12-30T03:00:00"/>
    <x v="2"/>
  </r>
  <r>
    <x v="96"/>
    <d v="1899-12-30T04:00:00"/>
    <x v="2"/>
  </r>
  <r>
    <x v="96"/>
    <d v="1899-12-30T05:00:00"/>
    <x v="15"/>
  </r>
  <r>
    <x v="96"/>
    <d v="1899-12-30T06:00:00"/>
    <x v="15"/>
  </r>
  <r>
    <x v="96"/>
    <d v="1899-12-30T07:00:00"/>
    <x v="15"/>
  </r>
  <r>
    <x v="96"/>
    <d v="1899-12-30T08:00:00"/>
    <x v="2"/>
  </r>
  <r>
    <x v="96"/>
    <d v="1899-12-30T09:00:00"/>
    <x v="13"/>
  </r>
  <r>
    <x v="96"/>
    <d v="1899-12-30T10:00:00"/>
    <x v="6"/>
  </r>
  <r>
    <x v="96"/>
    <d v="1899-12-30T11:00:00"/>
    <x v="1"/>
  </r>
  <r>
    <x v="96"/>
    <d v="1899-12-30T12:00:00"/>
    <x v="10"/>
  </r>
  <r>
    <x v="96"/>
    <d v="1899-12-30T13:00:00"/>
    <x v="7"/>
  </r>
  <r>
    <x v="96"/>
    <d v="1899-12-30T14:00:00"/>
    <x v="21"/>
  </r>
  <r>
    <x v="96"/>
    <d v="1899-12-30T15:00:00"/>
    <x v="11"/>
  </r>
  <r>
    <x v="96"/>
    <d v="1899-12-30T16:00:00"/>
    <x v="22"/>
  </r>
  <r>
    <x v="96"/>
    <d v="1899-12-30T17:00:00"/>
    <x v="8"/>
  </r>
  <r>
    <x v="96"/>
    <d v="1899-12-30T18:00:00"/>
    <x v="9"/>
  </r>
  <r>
    <x v="96"/>
    <d v="1899-12-30T19:00:00"/>
    <x v="11"/>
  </r>
  <r>
    <x v="96"/>
    <d v="1899-12-30T20:00:00"/>
    <x v="20"/>
  </r>
  <r>
    <x v="96"/>
    <d v="1899-12-30T21:00:00"/>
    <x v="0"/>
  </r>
  <r>
    <x v="96"/>
    <d v="1899-12-30T22:00:00"/>
    <x v="0"/>
  </r>
  <r>
    <x v="96"/>
    <d v="1899-12-30T23:00:00"/>
    <x v="11"/>
  </r>
  <r>
    <x v="97"/>
    <d v="1899-12-30T00:00:00"/>
    <x v="13"/>
  </r>
  <r>
    <x v="97"/>
    <d v="1899-12-30T01:00:00"/>
    <x v="14"/>
  </r>
  <r>
    <x v="97"/>
    <d v="1899-12-30T02:00:00"/>
    <x v="3"/>
  </r>
  <r>
    <x v="97"/>
    <d v="1899-12-30T03:00:00"/>
    <x v="3"/>
  </r>
  <r>
    <x v="97"/>
    <d v="1899-12-30T04:00:00"/>
    <x v="13"/>
  </r>
  <r>
    <x v="97"/>
    <d v="1899-12-30T05:00:00"/>
    <x v="13"/>
  </r>
  <r>
    <x v="97"/>
    <d v="1899-12-30T06:00:00"/>
    <x v="14"/>
  </r>
  <r>
    <x v="97"/>
    <d v="1899-12-30T07:00:00"/>
    <x v="13"/>
  </r>
  <r>
    <x v="97"/>
    <d v="1899-12-30T08:00:00"/>
    <x v="14"/>
  </r>
  <r>
    <x v="97"/>
    <d v="1899-12-30T09:00:00"/>
    <x v="15"/>
  </r>
  <r>
    <x v="97"/>
    <d v="1899-12-30T10:00:00"/>
    <x v="15"/>
  </r>
  <r>
    <x v="97"/>
    <d v="1899-12-30T11:00:00"/>
    <x v="15"/>
  </r>
  <r>
    <x v="97"/>
    <d v="1899-12-30T12:00:00"/>
    <x v="0"/>
  </r>
  <r>
    <x v="97"/>
    <d v="1899-12-30T13:00:00"/>
    <x v="0"/>
  </r>
  <r>
    <x v="97"/>
    <d v="1899-12-30T14:00:00"/>
    <x v="10"/>
  </r>
  <r>
    <x v="97"/>
    <d v="1899-12-30T15:00:00"/>
    <x v="10"/>
  </r>
  <r>
    <x v="97"/>
    <d v="1899-12-30T16:00:00"/>
    <x v="10"/>
  </r>
  <r>
    <x v="97"/>
    <d v="1899-12-30T17:00:00"/>
    <x v="13"/>
  </r>
  <r>
    <x v="97"/>
    <d v="1899-12-30T18:00:00"/>
    <x v="15"/>
  </r>
  <r>
    <x v="97"/>
    <d v="1899-12-30T19:00:00"/>
    <x v="3"/>
  </r>
  <r>
    <x v="97"/>
    <d v="1899-12-30T20:00:00"/>
    <x v="13"/>
  </r>
  <r>
    <x v="97"/>
    <d v="1899-12-30T21:00:00"/>
    <x v="2"/>
  </r>
  <r>
    <x v="97"/>
    <d v="1899-12-30T22:00:00"/>
    <x v="10"/>
  </r>
  <r>
    <x v="97"/>
    <d v="1899-12-30T23:00:00"/>
    <x v="13"/>
  </r>
  <r>
    <x v="98"/>
    <d v="1899-12-30T00:00:00"/>
    <x v="10"/>
  </r>
  <r>
    <x v="98"/>
    <d v="1899-12-30T01:00:00"/>
    <x v="3"/>
  </r>
  <r>
    <x v="98"/>
    <d v="1899-12-30T02:00:00"/>
    <x v="16"/>
  </r>
  <r>
    <x v="98"/>
    <d v="1899-12-30T03:00:00"/>
    <x v="16"/>
  </r>
  <r>
    <x v="98"/>
    <d v="1899-12-30T04:00:00"/>
    <x v="4"/>
  </r>
  <r>
    <x v="98"/>
    <d v="1899-12-30T06:00:00"/>
    <x v="4"/>
  </r>
  <r>
    <x v="98"/>
    <d v="1899-12-30T07:00:00"/>
    <x v="5"/>
  </r>
  <r>
    <x v="98"/>
    <d v="1899-12-30T08:00:00"/>
    <x v="14"/>
  </r>
  <r>
    <x v="98"/>
    <d v="1899-12-30T09:00:00"/>
    <x v="15"/>
  </r>
  <r>
    <x v="98"/>
    <d v="1899-12-30T10:00:00"/>
    <x v="1"/>
  </r>
  <r>
    <x v="98"/>
    <d v="1899-12-30T11:00:00"/>
    <x v="1"/>
  </r>
  <r>
    <x v="98"/>
    <d v="1899-12-30T12:00:00"/>
    <x v="1"/>
  </r>
  <r>
    <x v="98"/>
    <d v="1899-12-30T13:00:00"/>
    <x v="1"/>
  </r>
  <r>
    <x v="98"/>
    <d v="1899-12-30T14:00:00"/>
    <x v="13"/>
  </r>
  <r>
    <x v="98"/>
    <d v="1899-12-30T15:00:00"/>
    <x v="6"/>
  </r>
  <r>
    <x v="98"/>
    <d v="1899-12-30T16:00:00"/>
    <x v="3"/>
  </r>
  <r>
    <x v="98"/>
    <d v="1899-12-30T17:00:00"/>
    <x v="13"/>
  </r>
  <r>
    <x v="98"/>
    <d v="1899-12-30T18:00:00"/>
    <x v="14"/>
  </r>
  <r>
    <x v="98"/>
    <d v="1899-12-30T19:00:00"/>
    <x v="4"/>
  </r>
  <r>
    <x v="98"/>
    <d v="1899-12-30T20:00:00"/>
    <x v="17"/>
  </r>
  <r>
    <x v="98"/>
    <d v="1899-12-30T21:00:00"/>
    <x v="3"/>
  </r>
  <r>
    <x v="98"/>
    <d v="1899-12-30T22:00:00"/>
    <x v="16"/>
  </r>
  <r>
    <x v="98"/>
    <d v="1899-12-30T23:00:00"/>
    <x v="16"/>
  </r>
  <r>
    <x v="99"/>
    <d v="1899-12-30T00:00:00"/>
    <x v="16"/>
  </r>
  <r>
    <x v="99"/>
    <d v="1899-12-30T01:00:00"/>
    <x v="3"/>
  </r>
  <r>
    <x v="99"/>
    <d v="1899-12-30T02:00:00"/>
    <x v="16"/>
  </r>
  <r>
    <x v="99"/>
    <d v="1899-12-30T03:00:00"/>
    <x v="4"/>
  </r>
  <r>
    <x v="99"/>
    <d v="1899-12-30T04:00:00"/>
    <x v="16"/>
  </r>
  <r>
    <x v="99"/>
    <d v="1899-12-30T05:00:00"/>
    <x v="17"/>
  </r>
  <r>
    <x v="99"/>
    <d v="1899-12-30T06:00:00"/>
    <x v="16"/>
  </r>
  <r>
    <x v="99"/>
    <d v="1899-12-30T07:00:00"/>
    <x v="16"/>
  </r>
  <r>
    <x v="99"/>
    <d v="1899-12-30T08:00:00"/>
    <x v="5"/>
  </r>
  <r>
    <x v="99"/>
    <d v="1899-12-30T09:00:00"/>
    <x v="17"/>
  </r>
  <r>
    <x v="99"/>
    <d v="1899-12-30T10:00:00"/>
    <x v="18"/>
  </r>
  <r>
    <x v="99"/>
    <d v="1899-12-30T11:00:00"/>
    <x v="2"/>
  </r>
  <r>
    <x v="99"/>
    <d v="1899-12-30T12:00:00"/>
    <x v="2"/>
  </r>
  <r>
    <x v="99"/>
    <d v="1899-12-30T13:00:00"/>
    <x v="14"/>
  </r>
  <r>
    <x v="99"/>
    <d v="1899-12-30T14:00:00"/>
    <x v="14"/>
  </r>
  <r>
    <x v="99"/>
    <d v="1899-12-30T15:00:00"/>
    <x v="13"/>
  </r>
  <r>
    <x v="99"/>
    <d v="1899-12-30T16:00:00"/>
    <x v="15"/>
  </r>
  <r>
    <x v="99"/>
    <d v="1899-12-30T17:00:00"/>
    <x v="13"/>
  </r>
  <r>
    <x v="99"/>
    <d v="1899-12-30T18:00:00"/>
    <x v="15"/>
  </r>
  <r>
    <x v="99"/>
    <d v="1899-12-30T20:00:00"/>
    <x v="13"/>
  </r>
  <r>
    <x v="99"/>
    <d v="1899-12-30T21:00:00"/>
    <x v="14"/>
  </r>
  <r>
    <x v="99"/>
    <d v="1899-12-30T22:00:00"/>
    <x v="3"/>
  </r>
  <r>
    <x v="99"/>
    <d v="1899-12-30T23:00:00"/>
    <x v="4"/>
  </r>
  <r>
    <x v="100"/>
    <d v="1899-12-30T00:00:00"/>
    <x v="17"/>
  </r>
  <r>
    <x v="100"/>
    <d v="1899-12-30T01:00:00"/>
    <x v="5"/>
  </r>
  <r>
    <x v="100"/>
    <d v="1899-12-30T02:00:00"/>
    <x v="16"/>
  </r>
  <r>
    <x v="100"/>
    <d v="1899-12-30T03:00:00"/>
    <x v="16"/>
  </r>
  <r>
    <x v="100"/>
    <d v="1899-12-30T04:00:00"/>
    <x v="16"/>
  </r>
  <r>
    <x v="100"/>
    <d v="1899-12-30T05:00:00"/>
    <x v="5"/>
  </r>
  <r>
    <x v="100"/>
    <d v="1899-12-30T06:00:00"/>
    <x v="19"/>
  </r>
  <r>
    <x v="100"/>
    <d v="1899-12-30T07:00:00"/>
    <x v="5"/>
  </r>
  <r>
    <x v="100"/>
    <d v="1899-12-30T08:00:00"/>
    <x v="16"/>
  </r>
  <r>
    <x v="100"/>
    <d v="1899-12-30T09:00:00"/>
    <x v="5"/>
  </r>
  <r>
    <x v="100"/>
    <d v="1899-12-30T10:00:00"/>
    <x v="16"/>
  </r>
  <r>
    <x v="100"/>
    <d v="1899-12-30T11:00:00"/>
    <x v="16"/>
  </r>
  <r>
    <x v="100"/>
    <d v="1899-12-30T12:00:00"/>
    <x v="4"/>
  </r>
  <r>
    <x v="100"/>
    <d v="1899-12-30T13:00:00"/>
    <x v="3"/>
  </r>
  <r>
    <x v="100"/>
    <d v="1899-12-30T14:00:00"/>
    <x v="15"/>
  </r>
  <r>
    <x v="100"/>
    <d v="1899-12-30T15:00:00"/>
    <x v="2"/>
  </r>
  <r>
    <x v="100"/>
    <d v="1899-12-30T16:00:00"/>
    <x v="10"/>
  </r>
  <r>
    <x v="100"/>
    <d v="1899-12-30T17:00:00"/>
    <x v="10"/>
  </r>
  <r>
    <x v="100"/>
    <d v="1899-12-30T18:00:00"/>
    <x v="2"/>
  </r>
  <r>
    <x v="100"/>
    <d v="1899-12-30T19:00:00"/>
    <x v="2"/>
  </r>
  <r>
    <x v="100"/>
    <d v="1899-12-30T20:00:00"/>
    <x v="13"/>
  </r>
  <r>
    <x v="100"/>
    <d v="1899-12-30T21:00:00"/>
    <x v="5"/>
  </r>
  <r>
    <x v="100"/>
    <d v="1899-12-30T22:00:00"/>
    <x v="16"/>
  </r>
  <r>
    <x v="100"/>
    <d v="1899-12-30T23:00:00"/>
    <x v="18"/>
  </r>
  <r>
    <x v="101"/>
    <d v="1899-12-30T00:00:00"/>
    <x v="17"/>
  </r>
  <r>
    <x v="101"/>
    <d v="1899-12-30T01:00:00"/>
    <x v="17"/>
  </r>
  <r>
    <x v="101"/>
    <d v="1899-12-30T02:00:00"/>
    <x v="16"/>
  </r>
  <r>
    <x v="101"/>
    <d v="1899-12-30T03:00:00"/>
    <x v="19"/>
  </r>
  <r>
    <x v="101"/>
    <d v="1899-12-30T04:00:00"/>
    <x v="16"/>
  </r>
  <r>
    <x v="101"/>
    <d v="1899-12-30T05:00:00"/>
    <x v="17"/>
  </r>
  <r>
    <x v="101"/>
    <d v="1899-12-30T06:00:00"/>
    <x v="17"/>
  </r>
  <r>
    <x v="101"/>
    <d v="1899-12-30T07:00:00"/>
    <x v="17"/>
  </r>
  <r>
    <x v="101"/>
    <d v="1899-12-30T08:00:00"/>
    <x v="17"/>
  </r>
  <r>
    <x v="101"/>
    <d v="1899-12-30T09:00:00"/>
    <x v="17"/>
  </r>
  <r>
    <x v="101"/>
    <d v="1899-12-30T10:00:00"/>
    <x v="18"/>
  </r>
  <r>
    <x v="101"/>
    <d v="1899-12-30T11:00:00"/>
    <x v="17"/>
  </r>
  <r>
    <x v="101"/>
    <d v="1899-12-30T12:00:00"/>
    <x v="5"/>
  </r>
  <r>
    <x v="101"/>
    <d v="1899-12-30T13:00:00"/>
    <x v="4"/>
  </r>
  <r>
    <x v="101"/>
    <d v="1899-12-30T14:00:00"/>
    <x v="16"/>
  </r>
  <r>
    <x v="101"/>
    <d v="1899-12-30T15:00:00"/>
    <x v="2"/>
  </r>
  <r>
    <x v="101"/>
    <d v="1899-12-30T16:00:00"/>
    <x v="10"/>
  </r>
  <r>
    <x v="101"/>
    <d v="1899-12-30T17:00:00"/>
    <x v="10"/>
  </r>
  <r>
    <x v="101"/>
    <d v="1899-12-30T18:00:00"/>
    <x v="2"/>
  </r>
  <r>
    <x v="101"/>
    <d v="1899-12-30T19:00:00"/>
    <x v="14"/>
  </r>
  <r>
    <x v="101"/>
    <d v="1899-12-30T20:00:00"/>
    <x v="4"/>
  </r>
  <r>
    <x v="101"/>
    <d v="1899-12-30T21:00:00"/>
    <x v="4"/>
  </r>
  <r>
    <x v="101"/>
    <d v="1899-12-30T22:00:00"/>
    <x v="5"/>
  </r>
  <r>
    <x v="101"/>
    <d v="1899-12-30T23:00:00"/>
    <x v="17"/>
  </r>
  <r>
    <x v="102"/>
    <d v="1899-12-30T00:00:00"/>
    <x v="17"/>
  </r>
  <r>
    <x v="102"/>
    <d v="1899-12-30T01:00:00"/>
    <x v="17"/>
  </r>
  <r>
    <x v="102"/>
    <d v="1899-12-30T02:00:00"/>
    <x v="5"/>
  </r>
  <r>
    <x v="102"/>
    <d v="1899-12-30T03:00:00"/>
    <x v="17"/>
  </r>
  <r>
    <x v="102"/>
    <d v="1899-12-30T04:00:00"/>
    <x v="5"/>
  </r>
  <r>
    <x v="102"/>
    <d v="1899-12-30T05:00:00"/>
    <x v="19"/>
  </r>
  <r>
    <x v="102"/>
    <d v="1899-12-30T06:00:00"/>
    <x v="19"/>
  </r>
  <r>
    <x v="102"/>
    <d v="1899-12-30T07:00:00"/>
    <x v="19"/>
  </r>
  <r>
    <x v="102"/>
    <d v="1899-12-30T08:00:00"/>
    <x v="19"/>
  </r>
  <r>
    <x v="102"/>
    <d v="1899-12-30T09:00:00"/>
    <x v="16"/>
  </r>
  <r>
    <x v="102"/>
    <d v="1899-12-30T10:00:00"/>
    <x v="17"/>
  </r>
  <r>
    <x v="102"/>
    <d v="1899-12-30T11:00:00"/>
    <x v="5"/>
  </r>
  <r>
    <x v="102"/>
    <d v="1899-12-30T12:00:00"/>
    <x v="16"/>
  </r>
  <r>
    <x v="102"/>
    <d v="1899-12-30T14:00:00"/>
    <x v="14"/>
  </r>
  <r>
    <x v="102"/>
    <d v="1899-12-30T15:00:00"/>
    <x v="13"/>
  </r>
  <r>
    <x v="102"/>
    <d v="1899-12-30T16:00:00"/>
    <x v="2"/>
  </r>
  <r>
    <x v="102"/>
    <d v="1899-12-30T17:00:00"/>
    <x v="2"/>
  </r>
  <r>
    <x v="102"/>
    <d v="1899-12-30T18:00:00"/>
    <x v="2"/>
  </r>
  <r>
    <x v="102"/>
    <d v="1899-12-30T19:00:00"/>
    <x v="15"/>
  </r>
  <r>
    <x v="102"/>
    <d v="1899-12-30T20:00:00"/>
    <x v="13"/>
  </r>
  <r>
    <x v="102"/>
    <d v="1899-12-30T21:00:00"/>
    <x v="3"/>
  </r>
  <r>
    <x v="102"/>
    <d v="1899-12-30T22:00:00"/>
    <x v="16"/>
  </r>
  <r>
    <x v="102"/>
    <d v="1899-12-30T23:00:00"/>
    <x v="5"/>
  </r>
  <r>
    <x v="103"/>
    <d v="1899-12-30T00:00:00"/>
    <x v="17"/>
  </r>
  <r>
    <x v="103"/>
    <d v="1899-12-30T01:00:00"/>
    <x v="16"/>
  </r>
  <r>
    <x v="103"/>
    <d v="1899-12-30T02:00:00"/>
    <x v="17"/>
  </r>
  <r>
    <x v="103"/>
    <d v="1899-12-30T03:00:00"/>
    <x v="17"/>
  </r>
  <r>
    <x v="103"/>
    <d v="1899-12-30T04:00:00"/>
    <x v="17"/>
  </r>
  <r>
    <x v="103"/>
    <d v="1899-12-30T05:00:00"/>
    <x v="16"/>
  </r>
  <r>
    <x v="103"/>
    <d v="1899-12-30T06:00:00"/>
    <x v="17"/>
  </r>
  <r>
    <x v="103"/>
    <d v="1899-12-30T07:00:00"/>
    <x v="16"/>
  </r>
  <r>
    <x v="103"/>
    <d v="1899-12-30T08:00:00"/>
    <x v="18"/>
  </r>
  <r>
    <x v="103"/>
    <d v="1899-12-30T09:00:00"/>
    <x v="16"/>
  </r>
  <r>
    <x v="103"/>
    <d v="1899-12-30T10:00:00"/>
    <x v="16"/>
  </r>
  <r>
    <x v="103"/>
    <d v="1899-12-30T11:00:00"/>
    <x v="4"/>
  </r>
  <r>
    <x v="103"/>
    <d v="1899-12-30T12:00:00"/>
    <x v="5"/>
  </r>
  <r>
    <x v="103"/>
    <d v="1899-12-30T13:00:00"/>
    <x v="16"/>
  </r>
  <r>
    <x v="103"/>
    <d v="1899-12-30T14:00:00"/>
    <x v="15"/>
  </r>
  <r>
    <x v="103"/>
    <d v="1899-12-30T15:00:00"/>
    <x v="15"/>
  </r>
  <r>
    <x v="103"/>
    <d v="1899-12-30T16:00:00"/>
    <x v="15"/>
  </r>
  <r>
    <x v="103"/>
    <d v="1899-12-30T17:00:00"/>
    <x v="15"/>
  </r>
  <r>
    <x v="103"/>
    <d v="1899-12-30T18:00:00"/>
    <x v="15"/>
  </r>
  <r>
    <x v="103"/>
    <d v="1899-12-30T20:00:00"/>
    <x v="3"/>
  </r>
  <r>
    <x v="103"/>
    <d v="1899-12-30T21:00:00"/>
    <x v="16"/>
  </r>
  <r>
    <x v="103"/>
    <d v="1899-12-30T22:00:00"/>
    <x v="17"/>
  </r>
  <r>
    <x v="103"/>
    <d v="1899-12-30T23:00:00"/>
    <x v="17"/>
  </r>
  <r>
    <x v="104"/>
    <d v="1899-12-30T00:00:00"/>
    <x v="17"/>
  </r>
  <r>
    <x v="104"/>
    <d v="1899-12-30T01:00:00"/>
    <x v="19"/>
  </r>
  <r>
    <x v="104"/>
    <d v="1899-12-30T02:00:00"/>
    <x v="16"/>
  </r>
  <r>
    <x v="104"/>
    <d v="1899-12-30T03:00:00"/>
    <x v="17"/>
  </r>
  <r>
    <x v="104"/>
    <d v="1899-12-30T04:00:00"/>
    <x v="19"/>
  </r>
  <r>
    <x v="104"/>
    <d v="1899-12-30T05:00:00"/>
    <x v="16"/>
  </r>
  <r>
    <x v="104"/>
    <d v="1899-12-30T06:00:00"/>
    <x v="17"/>
  </r>
  <r>
    <x v="104"/>
    <d v="1899-12-30T07:00:00"/>
    <x v="17"/>
  </r>
  <r>
    <x v="104"/>
    <d v="1899-12-30T08:00:00"/>
    <x v="16"/>
  </r>
  <r>
    <x v="104"/>
    <d v="1899-12-30T09:00:00"/>
    <x v="17"/>
  </r>
  <r>
    <x v="104"/>
    <d v="1899-12-30T10:00:00"/>
    <x v="5"/>
  </r>
  <r>
    <x v="104"/>
    <d v="1899-12-30T11:00:00"/>
    <x v="4"/>
  </r>
  <r>
    <x v="104"/>
    <d v="1899-12-30T12:00:00"/>
    <x v="3"/>
  </r>
  <r>
    <x v="104"/>
    <d v="1899-12-30T13:00:00"/>
    <x v="14"/>
  </r>
  <r>
    <x v="104"/>
    <d v="1899-12-30T14:00:00"/>
    <x v="15"/>
  </r>
  <r>
    <x v="104"/>
    <d v="1899-12-30T15:00:00"/>
    <x v="14"/>
  </r>
  <r>
    <x v="104"/>
    <d v="1899-12-30T16:00:00"/>
    <x v="6"/>
  </r>
  <r>
    <x v="104"/>
    <d v="1899-12-30T17:00:00"/>
    <x v="12"/>
  </r>
  <r>
    <x v="104"/>
    <d v="1899-12-30T18:00:00"/>
    <x v="0"/>
  </r>
  <r>
    <x v="104"/>
    <d v="1899-12-30T19:00:00"/>
    <x v="0"/>
  </r>
  <r>
    <x v="104"/>
    <d v="1899-12-30T20:00:00"/>
    <x v="0"/>
  </r>
  <r>
    <x v="104"/>
    <d v="1899-12-30T21:00:00"/>
    <x v="13"/>
  </r>
  <r>
    <x v="104"/>
    <d v="1899-12-30T22:00:00"/>
    <x v="5"/>
  </r>
  <r>
    <x v="104"/>
    <d v="1899-12-30T23:00:00"/>
    <x v="16"/>
  </r>
  <r>
    <x v="105"/>
    <d v="1899-12-30T00:00:00"/>
    <x v="17"/>
  </r>
  <r>
    <x v="105"/>
    <d v="1899-12-30T01:00:00"/>
    <x v="5"/>
  </r>
  <r>
    <x v="105"/>
    <d v="1899-12-30T02:00:00"/>
    <x v="16"/>
  </r>
  <r>
    <x v="105"/>
    <d v="1899-12-30T03:00:00"/>
    <x v="16"/>
  </r>
  <r>
    <x v="105"/>
    <d v="1899-12-30T04:00:00"/>
    <x v="17"/>
  </r>
  <r>
    <x v="105"/>
    <d v="1899-12-30T05:00:00"/>
    <x v="19"/>
  </r>
  <r>
    <x v="105"/>
    <d v="1899-12-30T06:00:00"/>
    <x v="16"/>
  </r>
  <r>
    <x v="105"/>
    <d v="1899-12-30T07:00:00"/>
    <x v="16"/>
  </r>
  <r>
    <x v="105"/>
    <d v="1899-12-30T08:00:00"/>
    <x v="19"/>
  </r>
  <r>
    <x v="105"/>
    <d v="1899-12-30T09:00:00"/>
    <x v="16"/>
  </r>
  <r>
    <x v="105"/>
    <d v="1899-12-30T10:00:00"/>
    <x v="16"/>
  </r>
  <r>
    <x v="105"/>
    <d v="1899-12-30T11:00:00"/>
    <x v="16"/>
  </r>
  <r>
    <x v="105"/>
    <d v="1899-12-30T12:00:00"/>
    <x v="2"/>
  </r>
  <r>
    <x v="105"/>
    <d v="1899-12-30T13:00:00"/>
    <x v="13"/>
  </r>
  <r>
    <x v="105"/>
    <d v="1899-12-30T14:00:00"/>
    <x v="13"/>
  </r>
  <r>
    <x v="105"/>
    <d v="1899-12-30T15:00:00"/>
    <x v="13"/>
  </r>
  <r>
    <x v="105"/>
    <d v="1899-12-30T16:00:00"/>
    <x v="1"/>
  </r>
  <r>
    <x v="105"/>
    <d v="1899-12-30T17:00:00"/>
    <x v="6"/>
  </r>
  <r>
    <x v="105"/>
    <d v="1899-12-30T18:00:00"/>
    <x v="6"/>
  </r>
  <r>
    <x v="105"/>
    <d v="1899-12-30T19:00:00"/>
    <x v="1"/>
  </r>
  <r>
    <x v="105"/>
    <d v="1899-12-30T20:00:00"/>
    <x v="2"/>
  </r>
  <r>
    <x v="105"/>
    <d v="1899-12-30T21:00:00"/>
    <x v="5"/>
  </r>
  <r>
    <x v="105"/>
    <d v="1899-12-30T22:00:00"/>
    <x v="5"/>
  </r>
  <r>
    <x v="105"/>
    <d v="1899-12-30T23:00:00"/>
    <x v="3"/>
  </r>
  <r>
    <x v="106"/>
    <d v="1899-12-30T00:00:00"/>
    <x v="16"/>
  </r>
  <r>
    <x v="106"/>
    <d v="1899-12-30T01:00:00"/>
    <x v="17"/>
  </r>
  <r>
    <x v="106"/>
    <d v="1899-12-30T02:00:00"/>
    <x v="17"/>
  </r>
  <r>
    <x v="106"/>
    <d v="1899-12-30T03:00:00"/>
    <x v="18"/>
  </r>
  <r>
    <x v="106"/>
    <d v="1899-12-30T04:00:00"/>
    <x v="17"/>
  </r>
  <r>
    <x v="106"/>
    <d v="1899-12-30T05:00:00"/>
    <x v="17"/>
  </r>
  <r>
    <x v="106"/>
    <d v="1899-12-30T06:00:00"/>
    <x v="16"/>
  </r>
  <r>
    <x v="106"/>
    <d v="1899-12-30T07:00:00"/>
    <x v="17"/>
  </r>
  <r>
    <x v="106"/>
    <d v="1899-12-30T08:00:00"/>
    <x v="19"/>
  </r>
  <r>
    <x v="106"/>
    <d v="1899-12-30T09:00:00"/>
    <x v="17"/>
  </r>
  <r>
    <x v="106"/>
    <d v="1899-12-30T10:00:00"/>
    <x v="17"/>
  </r>
  <r>
    <x v="106"/>
    <d v="1899-12-30T11:00:00"/>
    <x v="5"/>
  </r>
  <r>
    <x v="106"/>
    <d v="1899-12-30T12:00:00"/>
    <x v="3"/>
  </r>
  <r>
    <x v="106"/>
    <d v="1899-12-30T13:00:00"/>
    <x v="1"/>
  </r>
  <r>
    <x v="106"/>
    <d v="1899-12-30T14:00:00"/>
    <x v="1"/>
  </r>
  <r>
    <x v="106"/>
    <d v="1899-12-30T15:00:00"/>
    <x v="1"/>
  </r>
  <r>
    <x v="106"/>
    <d v="1899-12-30T16:00:00"/>
    <x v="10"/>
  </r>
  <r>
    <x v="106"/>
    <d v="1899-12-30T17:00:00"/>
    <x v="1"/>
  </r>
  <r>
    <x v="106"/>
    <d v="1899-12-30T18:00:00"/>
    <x v="2"/>
  </r>
  <r>
    <x v="106"/>
    <d v="1899-12-30T19:00:00"/>
    <x v="3"/>
  </r>
  <r>
    <x v="106"/>
    <d v="1899-12-30T20:00:00"/>
    <x v="3"/>
  </r>
  <r>
    <x v="106"/>
    <d v="1899-12-30T21:00:00"/>
    <x v="5"/>
  </r>
  <r>
    <x v="106"/>
    <d v="1899-12-30T22:00:00"/>
    <x v="5"/>
  </r>
  <r>
    <x v="106"/>
    <d v="1899-12-30T23:00:00"/>
    <x v="5"/>
  </r>
  <r>
    <x v="107"/>
    <d v="1899-12-30T00:00:00"/>
    <x v="16"/>
  </r>
  <r>
    <x v="107"/>
    <d v="1899-12-30T01:00:00"/>
    <x v="17"/>
  </r>
  <r>
    <x v="107"/>
    <d v="1899-12-30T02:00:00"/>
    <x v="17"/>
  </r>
  <r>
    <x v="107"/>
    <d v="1899-12-30T03:00:00"/>
    <x v="17"/>
  </r>
  <r>
    <x v="107"/>
    <d v="1899-12-30T04:00:00"/>
    <x v="16"/>
  </r>
  <r>
    <x v="107"/>
    <d v="1899-12-30T05:00:00"/>
    <x v="17"/>
  </r>
  <r>
    <x v="107"/>
    <d v="1899-12-30T06:00:00"/>
    <x v="16"/>
  </r>
  <r>
    <x v="107"/>
    <d v="1899-12-30T07:00:00"/>
    <x v="17"/>
  </r>
  <r>
    <x v="107"/>
    <d v="1899-12-30T08:00:00"/>
    <x v="16"/>
  </r>
  <r>
    <x v="107"/>
    <d v="1899-12-30T09:00:00"/>
    <x v="5"/>
  </r>
  <r>
    <x v="107"/>
    <d v="1899-12-30T10:00:00"/>
    <x v="5"/>
  </r>
  <r>
    <x v="107"/>
    <d v="1899-12-30T11:00:00"/>
    <x v="3"/>
  </r>
  <r>
    <x v="107"/>
    <d v="1899-12-30T12:00:00"/>
    <x v="5"/>
  </r>
  <r>
    <x v="107"/>
    <d v="1899-12-30T13:00:00"/>
    <x v="3"/>
  </r>
  <r>
    <x v="107"/>
    <d v="1899-12-30T14:00:00"/>
    <x v="2"/>
  </r>
  <r>
    <x v="107"/>
    <d v="1899-12-30T15:00:00"/>
    <x v="1"/>
  </r>
  <r>
    <x v="107"/>
    <d v="1899-12-30T16:00:00"/>
    <x v="2"/>
  </r>
  <r>
    <x v="107"/>
    <d v="1899-12-30T17:00:00"/>
    <x v="0"/>
  </r>
  <r>
    <x v="107"/>
    <d v="1899-12-30T18:00:00"/>
    <x v="12"/>
  </r>
  <r>
    <x v="107"/>
    <d v="1899-12-30T19:00:00"/>
    <x v="2"/>
  </r>
  <r>
    <x v="107"/>
    <d v="1899-12-30T20:00:00"/>
    <x v="13"/>
  </r>
  <r>
    <x v="107"/>
    <d v="1899-12-30T21:00:00"/>
    <x v="13"/>
  </r>
  <r>
    <x v="107"/>
    <d v="1899-12-30T22:00:00"/>
    <x v="3"/>
  </r>
  <r>
    <x v="107"/>
    <d v="1899-12-30T23:00:00"/>
    <x v="5"/>
  </r>
  <r>
    <x v="108"/>
    <d v="1899-12-30T00:00:00"/>
    <x v="16"/>
  </r>
  <r>
    <x v="108"/>
    <d v="1899-12-30T01:00:00"/>
    <x v="16"/>
  </r>
  <r>
    <x v="108"/>
    <d v="1899-12-30T02:00:00"/>
    <x v="17"/>
  </r>
  <r>
    <x v="108"/>
    <d v="1899-12-30T03:00:00"/>
    <x v="17"/>
  </r>
  <r>
    <x v="108"/>
    <d v="1899-12-30T04:00:00"/>
    <x v="17"/>
  </r>
  <r>
    <x v="108"/>
    <d v="1899-12-30T05:00:00"/>
    <x v="17"/>
  </r>
  <r>
    <x v="108"/>
    <d v="1899-12-30T06:00:00"/>
    <x v="17"/>
  </r>
  <r>
    <x v="108"/>
    <d v="1899-12-30T07:00:00"/>
    <x v="17"/>
  </r>
  <r>
    <x v="108"/>
    <d v="1899-12-30T08:00:00"/>
    <x v="17"/>
  </r>
  <r>
    <x v="108"/>
    <d v="1899-12-30T09:00:00"/>
    <x v="17"/>
  </r>
  <r>
    <x v="108"/>
    <d v="1899-12-30T10:00:00"/>
    <x v="18"/>
  </r>
  <r>
    <x v="108"/>
    <d v="1899-12-30T11:00:00"/>
    <x v="17"/>
  </r>
  <r>
    <x v="108"/>
    <d v="1899-12-30T12:00:00"/>
    <x v="5"/>
  </r>
  <r>
    <x v="108"/>
    <d v="1899-12-30T13:00:00"/>
    <x v="4"/>
  </r>
  <r>
    <x v="108"/>
    <d v="1899-12-30T14:00:00"/>
    <x v="5"/>
  </r>
  <r>
    <x v="108"/>
    <d v="1899-12-30T15:00:00"/>
    <x v="13"/>
  </r>
  <r>
    <x v="108"/>
    <d v="1899-12-30T16:00:00"/>
    <x v="13"/>
  </r>
  <r>
    <x v="108"/>
    <d v="1899-12-30T17:00:00"/>
    <x v="2"/>
  </r>
  <r>
    <x v="108"/>
    <d v="1899-12-30T18:00:00"/>
    <x v="13"/>
  </r>
  <r>
    <x v="108"/>
    <d v="1899-12-30T19:00:00"/>
    <x v="14"/>
  </r>
  <r>
    <x v="108"/>
    <d v="1899-12-30T20:00:00"/>
    <x v="14"/>
  </r>
  <r>
    <x v="108"/>
    <d v="1899-12-30T21:00:00"/>
    <x v="3"/>
  </r>
  <r>
    <x v="108"/>
    <d v="1899-12-30T22:00:00"/>
    <x v="5"/>
  </r>
  <r>
    <x v="108"/>
    <d v="1899-12-30T23:00:00"/>
    <x v="4"/>
  </r>
  <r>
    <x v="109"/>
    <d v="1899-12-30T00:00:00"/>
    <x v="5"/>
  </r>
  <r>
    <x v="109"/>
    <d v="1899-12-30T01:00:00"/>
    <x v="18"/>
  </r>
  <r>
    <x v="109"/>
    <d v="1899-12-30T02:00:00"/>
    <x v="17"/>
  </r>
  <r>
    <x v="109"/>
    <d v="1899-12-30T03:00:00"/>
    <x v="16"/>
  </r>
  <r>
    <x v="109"/>
    <d v="1899-12-30T04:00:00"/>
    <x v="19"/>
  </r>
  <r>
    <x v="109"/>
    <d v="1899-12-30T05:00:00"/>
    <x v="18"/>
  </r>
  <r>
    <x v="109"/>
    <d v="1899-12-30T06:00:00"/>
    <x v="19"/>
  </r>
  <r>
    <x v="109"/>
    <d v="1899-12-30T07:00:00"/>
    <x v="16"/>
  </r>
  <r>
    <x v="109"/>
    <d v="1899-12-30T08:00:00"/>
    <x v="17"/>
  </r>
  <r>
    <x v="109"/>
    <d v="1899-12-30T09:00:00"/>
    <x v="16"/>
  </r>
  <r>
    <x v="109"/>
    <d v="1899-12-30T10:00:00"/>
    <x v="17"/>
  </r>
  <r>
    <x v="109"/>
    <d v="1899-12-30T11:00:00"/>
    <x v="16"/>
  </r>
  <r>
    <x v="109"/>
    <d v="1899-12-30T12:00:00"/>
    <x v="17"/>
  </r>
  <r>
    <x v="109"/>
    <d v="1899-12-30T13:00:00"/>
    <x v="16"/>
  </r>
  <r>
    <x v="109"/>
    <d v="1899-12-30T14:00:00"/>
    <x v="13"/>
  </r>
  <r>
    <x v="109"/>
    <d v="1899-12-30T15:00:00"/>
    <x v="13"/>
  </r>
  <r>
    <x v="109"/>
    <d v="1899-12-30T16:00:00"/>
    <x v="15"/>
  </r>
  <r>
    <x v="109"/>
    <d v="1899-12-30T17:00:00"/>
    <x v="2"/>
  </r>
  <r>
    <x v="109"/>
    <d v="1899-12-30T18:00:00"/>
    <x v="1"/>
  </r>
  <r>
    <x v="109"/>
    <d v="1899-12-30T19:00:00"/>
    <x v="10"/>
  </r>
  <r>
    <x v="109"/>
    <d v="1899-12-30T20:00:00"/>
    <x v="15"/>
  </r>
  <r>
    <x v="109"/>
    <d v="1899-12-30T21:00:00"/>
    <x v="3"/>
  </r>
  <r>
    <x v="109"/>
    <d v="1899-12-30T22:00:00"/>
    <x v="3"/>
  </r>
  <r>
    <x v="109"/>
    <d v="1899-12-30T23:00:00"/>
    <x v="5"/>
  </r>
  <r>
    <x v="110"/>
    <d v="1899-12-30T00:00:00"/>
    <x v="4"/>
  </r>
  <r>
    <x v="110"/>
    <d v="1899-12-30T01:00:00"/>
    <x v="16"/>
  </r>
  <r>
    <x v="110"/>
    <d v="1899-12-30T02:00:00"/>
    <x v="17"/>
  </r>
  <r>
    <x v="110"/>
    <d v="1899-12-30T03:00:00"/>
    <x v="5"/>
  </r>
  <r>
    <x v="110"/>
    <d v="1899-12-30T04:00:00"/>
    <x v="16"/>
  </r>
  <r>
    <x v="110"/>
    <d v="1899-12-30T05:00:00"/>
    <x v="17"/>
  </r>
  <r>
    <x v="110"/>
    <d v="1899-12-30T06:00:00"/>
    <x v="3"/>
  </r>
  <r>
    <x v="110"/>
    <d v="1899-12-30T07:00:00"/>
    <x v="3"/>
  </r>
  <r>
    <x v="110"/>
    <d v="1899-12-30T08:00:00"/>
    <x v="5"/>
  </r>
  <r>
    <x v="110"/>
    <d v="1899-12-30T09:00:00"/>
    <x v="14"/>
  </r>
  <r>
    <x v="110"/>
    <d v="1899-12-30T10:00:00"/>
    <x v="14"/>
  </r>
  <r>
    <x v="110"/>
    <d v="1899-12-30T11:00:00"/>
    <x v="13"/>
  </r>
  <r>
    <x v="110"/>
    <d v="1899-12-30T12:00:00"/>
    <x v="10"/>
  </r>
  <r>
    <x v="110"/>
    <d v="1899-12-30T13:00:00"/>
    <x v="2"/>
  </r>
  <r>
    <x v="110"/>
    <d v="1899-12-30T14:00:00"/>
    <x v="13"/>
  </r>
  <r>
    <x v="110"/>
    <d v="1899-12-30T15:00:00"/>
    <x v="2"/>
  </r>
  <r>
    <x v="110"/>
    <d v="1899-12-30T16:00:00"/>
    <x v="15"/>
  </r>
  <r>
    <x v="110"/>
    <d v="1899-12-30T17:00:00"/>
    <x v="0"/>
  </r>
  <r>
    <x v="110"/>
    <d v="1899-12-30T18:00:00"/>
    <x v="2"/>
  </r>
  <r>
    <x v="110"/>
    <d v="1899-12-30T19:00:00"/>
    <x v="1"/>
  </r>
  <r>
    <x v="110"/>
    <d v="1899-12-30T20:00:00"/>
    <x v="2"/>
  </r>
  <r>
    <x v="110"/>
    <d v="1899-12-30T21:00:00"/>
    <x v="2"/>
  </r>
  <r>
    <x v="110"/>
    <d v="1899-12-30T22:00:00"/>
    <x v="13"/>
  </r>
  <r>
    <x v="110"/>
    <d v="1899-12-30T23:00:00"/>
    <x v="4"/>
  </r>
  <r>
    <x v="111"/>
    <d v="1899-12-30T00:00:00"/>
    <x v="14"/>
  </r>
  <r>
    <x v="111"/>
    <d v="1899-12-30T01:00:00"/>
    <x v="16"/>
  </r>
  <r>
    <x v="111"/>
    <d v="1899-12-30T02:00:00"/>
    <x v="16"/>
  </r>
  <r>
    <x v="111"/>
    <d v="1899-12-30T03:00:00"/>
    <x v="5"/>
  </r>
  <r>
    <x v="111"/>
    <d v="1899-12-30T04:00:00"/>
    <x v="16"/>
  </r>
  <r>
    <x v="111"/>
    <d v="1899-12-30T05:00:00"/>
    <x v="5"/>
  </r>
  <r>
    <x v="111"/>
    <d v="1899-12-30T06:00:00"/>
    <x v="16"/>
  </r>
  <r>
    <x v="111"/>
    <d v="1899-12-30T07:00:00"/>
    <x v="16"/>
  </r>
  <r>
    <x v="111"/>
    <d v="1899-12-30T08:00:00"/>
    <x v="17"/>
  </r>
  <r>
    <x v="111"/>
    <d v="1899-12-30T09:00:00"/>
    <x v="19"/>
  </r>
  <r>
    <x v="111"/>
    <d v="1899-12-30T10:00:00"/>
    <x v="3"/>
  </r>
  <r>
    <x v="111"/>
    <d v="1899-12-30T11:00:00"/>
    <x v="14"/>
  </r>
  <r>
    <x v="111"/>
    <d v="1899-12-30T12:00:00"/>
    <x v="2"/>
  </r>
  <r>
    <x v="111"/>
    <d v="1899-12-30T13:00:00"/>
    <x v="1"/>
  </r>
  <r>
    <x v="111"/>
    <d v="1899-12-30T14:00:00"/>
    <x v="12"/>
  </r>
  <r>
    <x v="111"/>
    <d v="1899-12-30T15:00:00"/>
    <x v="6"/>
  </r>
  <r>
    <x v="111"/>
    <d v="1899-12-30T16:00:00"/>
    <x v="6"/>
  </r>
  <r>
    <x v="111"/>
    <d v="1899-12-30T17:00:00"/>
    <x v="11"/>
  </r>
  <r>
    <x v="111"/>
    <d v="1899-12-30T18:00:00"/>
    <x v="1"/>
  </r>
  <r>
    <x v="111"/>
    <d v="1899-12-30T19:00:00"/>
    <x v="10"/>
  </r>
  <r>
    <x v="111"/>
    <d v="1899-12-30T20:00:00"/>
    <x v="2"/>
  </r>
  <r>
    <x v="111"/>
    <d v="1899-12-30T21:00:00"/>
    <x v="13"/>
  </r>
  <r>
    <x v="111"/>
    <d v="1899-12-30T22:00:00"/>
    <x v="13"/>
  </r>
  <r>
    <x v="111"/>
    <d v="1899-12-30T23:00:00"/>
    <x v="14"/>
  </r>
  <r>
    <x v="112"/>
    <d v="1899-12-30T00:00:00"/>
    <x v="13"/>
  </r>
  <r>
    <x v="112"/>
    <d v="1899-12-30T01:00:00"/>
    <x v="2"/>
  </r>
  <r>
    <x v="112"/>
    <d v="1899-12-30T02:00:00"/>
    <x v="13"/>
  </r>
  <r>
    <x v="112"/>
    <d v="1899-12-30T03:00:00"/>
    <x v="4"/>
  </r>
  <r>
    <x v="112"/>
    <d v="1899-12-30T04:00:00"/>
    <x v="4"/>
  </r>
  <r>
    <x v="112"/>
    <d v="1899-12-30T05:00:00"/>
    <x v="1"/>
  </r>
  <r>
    <x v="112"/>
    <d v="1899-12-30T06:00:00"/>
    <x v="3"/>
  </r>
  <r>
    <x v="112"/>
    <d v="1899-12-30T07:00:00"/>
    <x v="17"/>
  </r>
  <r>
    <x v="112"/>
    <d v="1899-12-30T08:00:00"/>
    <x v="17"/>
  </r>
  <r>
    <x v="112"/>
    <d v="1899-12-30T09:00:00"/>
    <x v="17"/>
  </r>
  <r>
    <x v="112"/>
    <d v="1899-12-30T10:00:00"/>
    <x v="5"/>
  </r>
  <r>
    <x v="112"/>
    <d v="1899-12-30T11:00:00"/>
    <x v="3"/>
  </r>
  <r>
    <x v="112"/>
    <d v="1899-12-30T12:00:00"/>
    <x v="2"/>
  </r>
  <r>
    <x v="112"/>
    <d v="1899-12-30T13:00:00"/>
    <x v="2"/>
  </r>
  <r>
    <x v="112"/>
    <d v="1899-12-30T14:00:00"/>
    <x v="10"/>
  </r>
  <r>
    <x v="112"/>
    <d v="1899-12-30T15:00:00"/>
    <x v="10"/>
  </r>
  <r>
    <x v="112"/>
    <d v="1899-12-30T16:00:00"/>
    <x v="10"/>
  </r>
  <r>
    <x v="112"/>
    <d v="1899-12-30T17:00:00"/>
    <x v="2"/>
  </r>
  <r>
    <x v="112"/>
    <d v="1899-12-30T18:00:00"/>
    <x v="15"/>
  </r>
  <r>
    <x v="112"/>
    <d v="1899-12-30T19:00:00"/>
    <x v="2"/>
  </r>
  <r>
    <x v="112"/>
    <d v="1899-12-30T20:00:00"/>
    <x v="13"/>
  </r>
  <r>
    <x v="112"/>
    <d v="1899-12-30T21:00:00"/>
    <x v="13"/>
  </r>
  <r>
    <x v="112"/>
    <d v="1899-12-30T22:00:00"/>
    <x v="13"/>
  </r>
  <r>
    <x v="112"/>
    <d v="1899-12-30T23:00:00"/>
    <x v="14"/>
  </r>
  <r>
    <x v="113"/>
    <d v="1899-12-30T00:00:00"/>
    <x v="14"/>
  </r>
  <r>
    <x v="113"/>
    <d v="1899-12-30T01:00:00"/>
    <x v="16"/>
  </r>
  <r>
    <x v="113"/>
    <d v="1899-12-30T02:00:00"/>
    <x v="4"/>
  </r>
  <r>
    <x v="113"/>
    <d v="1899-12-30T03:00:00"/>
    <x v="5"/>
  </r>
  <r>
    <x v="113"/>
    <d v="1899-12-30T04:00:00"/>
    <x v="16"/>
  </r>
  <r>
    <x v="113"/>
    <d v="1899-12-30T05:00:00"/>
    <x v="5"/>
  </r>
  <r>
    <x v="113"/>
    <d v="1899-12-30T06:00:00"/>
    <x v="5"/>
  </r>
  <r>
    <x v="113"/>
    <d v="1899-12-30T07:00:00"/>
    <x v="5"/>
  </r>
  <r>
    <x v="113"/>
    <d v="1899-12-30T08:00:00"/>
    <x v="5"/>
  </r>
  <r>
    <x v="113"/>
    <d v="1899-12-30T09:00:00"/>
    <x v="16"/>
  </r>
  <r>
    <x v="113"/>
    <d v="1899-12-30T10:00:00"/>
    <x v="16"/>
  </r>
  <r>
    <x v="113"/>
    <d v="1899-12-30T11:00:00"/>
    <x v="16"/>
  </r>
  <r>
    <x v="113"/>
    <d v="1899-12-30T12:00:00"/>
    <x v="5"/>
  </r>
  <r>
    <x v="113"/>
    <d v="1899-12-30T13:00:00"/>
    <x v="14"/>
  </r>
  <r>
    <x v="113"/>
    <d v="1899-12-30T14:00:00"/>
    <x v="2"/>
  </r>
  <r>
    <x v="113"/>
    <d v="1899-12-30T15:00:00"/>
    <x v="2"/>
  </r>
  <r>
    <x v="113"/>
    <d v="1899-12-30T16:00:00"/>
    <x v="2"/>
  </r>
  <r>
    <x v="113"/>
    <d v="1899-12-30T17:00:00"/>
    <x v="15"/>
  </r>
  <r>
    <x v="113"/>
    <d v="1899-12-30T18:00:00"/>
    <x v="15"/>
  </r>
  <r>
    <x v="113"/>
    <d v="1899-12-30T19:00:00"/>
    <x v="15"/>
  </r>
  <r>
    <x v="113"/>
    <d v="1899-12-30T20:00:00"/>
    <x v="14"/>
  </r>
  <r>
    <x v="113"/>
    <d v="1899-12-30T21:00:00"/>
    <x v="3"/>
  </r>
  <r>
    <x v="113"/>
    <d v="1899-12-30T22:00:00"/>
    <x v="5"/>
  </r>
  <r>
    <x v="113"/>
    <d v="1899-12-30T23:00:00"/>
    <x v="17"/>
  </r>
  <r>
    <x v="114"/>
    <d v="1899-12-30T00:00:00"/>
    <x v="16"/>
  </r>
  <r>
    <x v="114"/>
    <d v="1899-12-30T01:00:00"/>
    <x v="16"/>
  </r>
  <r>
    <x v="114"/>
    <d v="1899-12-30T02:00:00"/>
    <x v="24"/>
  </r>
  <r>
    <x v="114"/>
    <d v="1899-12-30T03:00:00"/>
    <x v="5"/>
  </r>
  <r>
    <x v="114"/>
    <d v="1899-12-30T04:00:00"/>
    <x v="17"/>
  </r>
  <r>
    <x v="114"/>
    <d v="1899-12-30T05:00:00"/>
    <x v="5"/>
  </r>
  <r>
    <x v="114"/>
    <d v="1899-12-30T06:00:00"/>
    <x v="16"/>
  </r>
  <r>
    <x v="114"/>
    <d v="1899-12-30T07:00:00"/>
    <x v="16"/>
  </r>
  <r>
    <x v="114"/>
    <d v="1899-12-30T08:00:00"/>
    <x v="19"/>
  </r>
  <r>
    <x v="114"/>
    <d v="1899-12-30T09:00:00"/>
    <x v="5"/>
  </r>
  <r>
    <x v="114"/>
    <d v="1899-12-30T10:00:00"/>
    <x v="16"/>
  </r>
  <r>
    <x v="114"/>
    <d v="1899-12-30T11:00:00"/>
    <x v="13"/>
  </r>
  <r>
    <x v="114"/>
    <d v="1899-12-30T12:00:00"/>
    <x v="14"/>
  </r>
  <r>
    <x v="114"/>
    <d v="1899-12-30T13:00:00"/>
    <x v="4"/>
  </r>
  <r>
    <x v="114"/>
    <d v="1899-12-30T14:00:00"/>
    <x v="12"/>
  </r>
  <r>
    <x v="114"/>
    <d v="1899-12-30T15:00:00"/>
    <x v="0"/>
  </r>
  <r>
    <x v="114"/>
    <d v="1899-12-30T16:00:00"/>
    <x v="7"/>
  </r>
  <r>
    <x v="114"/>
    <d v="1899-12-30T17:00:00"/>
    <x v="0"/>
  </r>
  <r>
    <x v="114"/>
    <d v="1899-12-30T18:00:00"/>
    <x v="14"/>
  </r>
  <r>
    <x v="114"/>
    <d v="1899-12-30T19:00:00"/>
    <x v="1"/>
  </r>
  <r>
    <x v="114"/>
    <d v="1899-12-30T20:00:00"/>
    <x v="10"/>
  </r>
  <r>
    <x v="114"/>
    <d v="1899-12-30T21:00:00"/>
    <x v="0"/>
  </r>
  <r>
    <x v="114"/>
    <d v="1899-12-30T22:00:00"/>
    <x v="13"/>
  </r>
  <r>
    <x v="114"/>
    <d v="1899-12-30T23:00:00"/>
    <x v="15"/>
  </r>
  <r>
    <x v="115"/>
    <d v="1899-12-30T00:00:00"/>
    <x v="14"/>
  </r>
  <r>
    <x v="115"/>
    <d v="1899-12-30T01:00:00"/>
    <x v="10"/>
  </r>
  <r>
    <x v="115"/>
    <d v="1899-12-30T02:00:00"/>
    <x v="14"/>
  </r>
  <r>
    <x v="115"/>
    <d v="1899-12-30T03:00:00"/>
    <x v="13"/>
  </r>
  <r>
    <x v="115"/>
    <d v="1899-12-30T04:00:00"/>
    <x v="4"/>
  </r>
  <r>
    <x v="115"/>
    <d v="1899-12-30T05:00:00"/>
    <x v="3"/>
  </r>
  <r>
    <x v="115"/>
    <d v="1899-12-30T06:00:00"/>
    <x v="13"/>
  </r>
  <r>
    <x v="115"/>
    <d v="1899-12-30T07:00:00"/>
    <x v="10"/>
  </r>
  <r>
    <x v="115"/>
    <d v="1899-12-30T08:00:00"/>
    <x v="5"/>
  </r>
  <r>
    <x v="115"/>
    <d v="1899-12-30T09:00:00"/>
    <x v="19"/>
  </r>
  <r>
    <x v="115"/>
    <d v="1899-12-30T10:00:00"/>
    <x v="10"/>
  </r>
  <r>
    <x v="115"/>
    <d v="1899-12-30T11:00:00"/>
    <x v="2"/>
  </r>
  <r>
    <x v="115"/>
    <d v="1899-12-30T12:00:00"/>
    <x v="12"/>
  </r>
  <r>
    <x v="115"/>
    <d v="1899-12-30T13:00:00"/>
    <x v="1"/>
  </r>
  <r>
    <x v="115"/>
    <d v="1899-12-30T14:00:00"/>
    <x v="6"/>
  </r>
  <r>
    <x v="115"/>
    <d v="1899-12-30T15:00:00"/>
    <x v="0"/>
  </r>
  <r>
    <x v="115"/>
    <d v="1899-12-30T16:00:00"/>
    <x v="7"/>
  </r>
  <r>
    <x v="115"/>
    <d v="1899-12-30T17:00:00"/>
    <x v="9"/>
  </r>
  <r>
    <x v="115"/>
    <d v="1899-12-30T18:00:00"/>
    <x v="11"/>
  </r>
  <r>
    <x v="115"/>
    <d v="1899-12-30T19:00:00"/>
    <x v="12"/>
  </r>
  <r>
    <x v="115"/>
    <d v="1899-12-30T20:00:00"/>
    <x v="12"/>
  </r>
  <r>
    <x v="115"/>
    <d v="1899-12-30T21:00:00"/>
    <x v="0"/>
  </r>
  <r>
    <x v="115"/>
    <d v="1899-12-30T22:00:00"/>
    <x v="6"/>
  </r>
  <r>
    <x v="115"/>
    <d v="1899-12-30T23:00:00"/>
    <x v="1"/>
  </r>
  <r>
    <x v="116"/>
    <d v="1899-12-30T00:00:00"/>
    <x v="2"/>
  </r>
  <r>
    <x v="116"/>
    <d v="1899-12-30T01:00:00"/>
    <x v="2"/>
  </r>
  <r>
    <x v="116"/>
    <d v="1899-12-30T02:00:00"/>
    <x v="13"/>
  </r>
  <r>
    <x v="116"/>
    <d v="1899-12-30T03:00:00"/>
    <x v="3"/>
  </r>
  <r>
    <x v="116"/>
    <d v="1899-12-30T04:00:00"/>
    <x v="3"/>
  </r>
  <r>
    <x v="116"/>
    <d v="1899-12-30T05:00:00"/>
    <x v="4"/>
  </r>
  <r>
    <x v="116"/>
    <d v="1899-12-30T06:00:00"/>
    <x v="5"/>
  </r>
  <r>
    <x v="116"/>
    <d v="1899-12-30T07:00:00"/>
    <x v="16"/>
  </r>
  <r>
    <x v="116"/>
    <d v="1899-12-30T08:00:00"/>
    <x v="5"/>
  </r>
  <r>
    <x v="116"/>
    <d v="1899-12-30T09:00:00"/>
    <x v="16"/>
  </r>
  <r>
    <x v="116"/>
    <d v="1899-12-30T10:00:00"/>
    <x v="5"/>
  </r>
  <r>
    <x v="116"/>
    <d v="1899-12-30T11:00:00"/>
    <x v="17"/>
  </r>
  <r>
    <x v="116"/>
    <d v="1899-12-30T12:00:00"/>
    <x v="2"/>
  </r>
  <r>
    <x v="116"/>
    <d v="1899-12-30T13:00:00"/>
    <x v="1"/>
  </r>
  <r>
    <x v="116"/>
    <d v="1899-12-30T14:00:00"/>
    <x v="4"/>
  </r>
  <r>
    <x v="116"/>
    <d v="1899-12-30T15:00:00"/>
    <x v="10"/>
  </r>
  <r>
    <x v="116"/>
    <d v="1899-12-30T16:00:00"/>
    <x v="3"/>
  </r>
  <r>
    <x v="116"/>
    <d v="1899-12-30T17:00:00"/>
    <x v="14"/>
  </r>
  <r>
    <x v="116"/>
    <d v="1899-12-30T18:00:00"/>
    <x v="2"/>
  </r>
  <r>
    <x v="116"/>
    <d v="1899-12-30T19:00:00"/>
    <x v="13"/>
  </r>
  <r>
    <x v="116"/>
    <d v="1899-12-30T20:00:00"/>
    <x v="13"/>
  </r>
  <r>
    <x v="116"/>
    <d v="1899-12-30T21:00:00"/>
    <x v="3"/>
  </r>
  <r>
    <x v="116"/>
    <d v="1899-12-30T22:00:00"/>
    <x v="15"/>
  </r>
  <r>
    <x v="116"/>
    <d v="1899-12-30T23:00:00"/>
    <x v="3"/>
  </r>
  <r>
    <x v="117"/>
    <d v="1899-12-30T00:00:00"/>
    <x v="3"/>
  </r>
  <r>
    <x v="117"/>
    <d v="1899-12-30T01:00:00"/>
    <x v="17"/>
  </r>
  <r>
    <x v="117"/>
    <d v="1899-12-30T02:00:00"/>
    <x v="16"/>
  </r>
  <r>
    <x v="117"/>
    <d v="1899-12-30T03:00:00"/>
    <x v="5"/>
  </r>
  <r>
    <x v="117"/>
    <d v="1899-12-30T04:00:00"/>
    <x v="16"/>
  </r>
  <r>
    <x v="117"/>
    <d v="1899-12-30T05:00:00"/>
    <x v="16"/>
  </r>
  <r>
    <x v="117"/>
    <d v="1899-12-30T06:00:00"/>
    <x v="5"/>
  </r>
  <r>
    <x v="117"/>
    <d v="1899-12-30T07:00:00"/>
    <x v="4"/>
  </r>
  <r>
    <x v="117"/>
    <d v="1899-12-30T08:00:00"/>
    <x v="5"/>
  </r>
  <r>
    <x v="117"/>
    <d v="1899-12-30T09:00:00"/>
    <x v="17"/>
  </r>
  <r>
    <x v="117"/>
    <d v="1899-12-30T10:00:00"/>
    <x v="17"/>
  </r>
  <r>
    <x v="117"/>
    <d v="1899-12-30T11:00:00"/>
    <x v="5"/>
  </r>
  <r>
    <x v="117"/>
    <d v="1899-12-30T12:00:00"/>
    <x v="5"/>
  </r>
  <r>
    <x v="117"/>
    <d v="1899-12-30T13:00:00"/>
    <x v="3"/>
  </r>
  <r>
    <x v="117"/>
    <d v="1899-12-30T14:00:00"/>
    <x v="13"/>
  </r>
  <r>
    <x v="117"/>
    <d v="1899-12-30T15:00:00"/>
    <x v="10"/>
  </r>
  <r>
    <x v="117"/>
    <d v="1899-12-30T16:00:00"/>
    <x v="0"/>
  </r>
  <r>
    <x v="117"/>
    <d v="1899-12-30T17:00:00"/>
    <x v="1"/>
  </r>
  <r>
    <x v="117"/>
    <d v="1899-12-30T18:00:00"/>
    <x v="10"/>
  </r>
  <r>
    <x v="117"/>
    <d v="1899-12-30T19:00:00"/>
    <x v="2"/>
  </r>
  <r>
    <x v="117"/>
    <d v="1899-12-30T20:00:00"/>
    <x v="14"/>
  </r>
  <r>
    <x v="117"/>
    <d v="1899-12-30T21:00:00"/>
    <x v="3"/>
  </r>
  <r>
    <x v="117"/>
    <d v="1899-12-30T22:00:00"/>
    <x v="16"/>
  </r>
  <r>
    <x v="117"/>
    <d v="1899-12-30T23:00:00"/>
    <x v="17"/>
  </r>
  <r>
    <x v="118"/>
    <d v="1899-12-30T00:00:00"/>
    <x v="16"/>
  </r>
  <r>
    <x v="118"/>
    <d v="1899-12-30T01:00:00"/>
    <x v="16"/>
  </r>
  <r>
    <x v="118"/>
    <d v="1899-12-30T02:00:00"/>
    <x v="16"/>
  </r>
  <r>
    <x v="118"/>
    <d v="1899-12-30T03:00:00"/>
    <x v="19"/>
  </r>
  <r>
    <x v="118"/>
    <d v="1899-12-30T04:00:00"/>
    <x v="16"/>
  </r>
  <r>
    <x v="118"/>
    <d v="1899-12-30T05:00:00"/>
    <x v="19"/>
  </r>
  <r>
    <x v="118"/>
    <d v="1899-12-30T06:00:00"/>
    <x v="19"/>
  </r>
  <r>
    <x v="118"/>
    <d v="1899-12-30T07:00:00"/>
    <x v="5"/>
  </r>
  <r>
    <x v="118"/>
    <d v="1899-12-30T08:00:00"/>
    <x v="17"/>
  </r>
  <r>
    <x v="118"/>
    <d v="1899-12-30T09:00:00"/>
    <x v="17"/>
  </r>
  <r>
    <x v="118"/>
    <d v="1899-12-30T10:00:00"/>
    <x v="16"/>
  </r>
  <r>
    <x v="118"/>
    <d v="1899-12-30T11:00:00"/>
    <x v="5"/>
  </r>
  <r>
    <x v="118"/>
    <d v="1899-12-30T12:00:00"/>
    <x v="4"/>
  </r>
  <r>
    <x v="118"/>
    <d v="1899-12-30T13:00:00"/>
    <x v="17"/>
  </r>
  <r>
    <x v="118"/>
    <d v="1899-12-30T14:00:00"/>
    <x v="3"/>
  </r>
  <r>
    <x v="118"/>
    <d v="1899-12-30T15:00:00"/>
    <x v="14"/>
  </r>
  <r>
    <x v="118"/>
    <d v="1899-12-30T16:00:00"/>
    <x v="2"/>
  </r>
  <r>
    <x v="118"/>
    <d v="1899-12-30T17:00:00"/>
    <x v="10"/>
  </r>
  <r>
    <x v="118"/>
    <d v="1899-12-30T18:00:00"/>
    <x v="1"/>
  </r>
  <r>
    <x v="118"/>
    <d v="1899-12-30T19:00:00"/>
    <x v="15"/>
  </r>
  <r>
    <x v="118"/>
    <d v="1899-12-30T20:00:00"/>
    <x v="13"/>
  </r>
  <r>
    <x v="118"/>
    <d v="1899-12-30T21:00:00"/>
    <x v="14"/>
  </r>
  <r>
    <x v="118"/>
    <d v="1899-12-30T22:00:00"/>
    <x v="3"/>
  </r>
  <r>
    <x v="118"/>
    <d v="1899-12-30T23:00:00"/>
    <x v="14"/>
  </r>
  <r>
    <x v="119"/>
    <d v="1899-12-30T00:00:00"/>
    <x v="4"/>
  </r>
  <r>
    <x v="119"/>
    <d v="1899-12-30T01:00:00"/>
    <x v="4"/>
  </r>
  <r>
    <x v="119"/>
    <d v="1899-12-30T02:00:00"/>
    <x v="5"/>
  </r>
  <r>
    <x v="119"/>
    <d v="1899-12-30T03:00:00"/>
    <x v="13"/>
  </r>
  <r>
    <x v="119"/>
    <d v="1899-12-30T04:00:00"/>
    <x v="4"/>
  </r>
  <r>
    <x v="119"/>
    <d v="1899-12-30T05:00:00"/>
    <x v="17"/>
  </r>
  <r>
    <x v="119"/>
    <d v="1899-12-30T06:00:00"/>
    <x v="16"/>
  </r>
  <r>
    <x v="119"/>
    <d v="1899-12-30T07:00:00"/>
    <x v="18"/>
  </r>
  <r>
    <x v="119"/>
    <d v="1899-12-30T08:00:00"/>
    <x v="19"/>
  </r>
  <r>
    <x v="119"/>
    <d v="1899-12-30T09:00:00"/>
    <x v="17"/>
  </r>
  <r>
    <x v="119"/>
    <d v="1899-12-30T10:00:00"/>
    <x v="16"/>
  </r>
  <r>
    <x v="119"/>
    <d v="1899-12-30T11:00:00"/>
    <x v="5"/>
  </r>
  <r>
    <x v="119"/>
    <d v="1899-12-30T12:00:00"/>
    <x v="4"/>
  </r>
  <r>
    <x v="119"/>
    <d v="1899-12-30T13:00:00"/>
    <x v="2"/>
  </r>
  <r>
    <x v="119"/>
    <d v="1899-12-30T14:00:00"/>
    <x v="0"/>
  </r>
  <r>
    <x v="119"/>
    <d v="1899-12-30T15:00:00"/>
    <x v="0"/>
  </r>
  <r>
    <x v="119"/>
    <d v="1899-12-30T16:00:00"/>
    <x v="12"/>
  </r>
  <r>
    <x v="119"/>
    <d v="1899-12-30T17:00:00"/>
    <x v="11"/>
  </r>
  <r>
    <x v="119"/>
    <d v="1899-12-30T18:00:00"/>
    <x v="11"/>
  </r>
  <r>
    <x v="119"/>
    <d v="1899-12-30T19:00:00"/>
    <x v="11"/>
  </r>
  <r>
    <x v="119"/>
    <d v="1899-12-30T20:00:00"/>
    <x v="0"/>
  </r>
  <r>
    <x v="119"/>
    <d v="1899-12-30T21:00:00"/>
    <x v="1"/>
  </r>
  <r>
    <x v="119"/>
    <d v="1899-12-30T22:00:00"/>
    <x v="2"/>
  </r>
  <r>
    <x v="119"/>
    <d v="1899-12-30T23:00:00"/>
    <x v="14"/>
  </r>
  <r>
    <x v="120"/>
    <d v="1899-12-30T00:00:00"/>
    <x v="3"/>
  </r>
  <r>
    <x v="120"/>
    <d v="1899-12-30T01:00:00"/>
    <x v="13"/>
  </r>
  <r>
    <x v="120"/>
    <d v="1899-12-30T02:00:00"/>
    <x v="13"/>
  </r>
  <r>
    <x v="120"/>
    <d v="1899-12-30T03:00:00"/>
    <x v="15"/>
  </r>
  <r>
    <x v="120"/>
    <d v="1899-12-30T04:00:00"/>
    <x v="14"/>
  </r>
  <r>
    <x v="120"/>
    <d v="1899-12-30T05:00:00"/>
    <x v="4"/>
  </r>
  <r>
    <x v="120"/>
    <d v="1899-12-30T06:00:00"/>
    <x v="16"/>
  </r>
  <r>
    <x v="120"/>
    <d v="1899-12-30T07:00:00"/>
    <x v="3"/>
  </r>
  <r>
    <x v="120"/>
    <d v="1899-12-30T08:00:00"/>
    <x v="3"/>
  </r>
  <r>
    <x v="120"/>
    <d v="1899-12-30T09:00:00"/>
    <x v="3"/>
  </r>
  <r>
    <x v="120"/>
    <d v="1899-12-30T10:00:00"/>
    <x v="4"/>
  </r>
  <r>
    <x v="120"/>
    <d v="1899-12-30T11:00:00"/>
    <x v="13"/>
  </r>
  <r>
    <x v="120"/>
    <d v="1899-12-30T12:00:00"/>
    <x v="13"/>
  </r>
  <r>
    <x v="120"/>
    <d v="1899-12-30T13:00:00"/>
    <x v="13"/>
  </r>
  <r>
    <x v="120"/>
    <d v="1899-12-30T14:00:00"/>
    <x v="2"/>
  </r>
  <r>
    <x v="120"/>
    <d v="1899-12-30T15:00:00"/>
    <x v="1"/>
  </r>
  <r>
    <x v="120"/>
    <d v="1899-12-30T16:00:00"/>
    <x v="0"/>
  </r>
  <r>
    <x v="120"/>
    <d v="1899-12-30T17:00:00"/>
    <x v="6"/>
  </r>
  <r>
    <x v="120"/>
    <d v="1899-12-30T18:00:00"/>
    <x v="10"/>
  </r>
  <r>
    <x v="120"/>
    <d v="1899-12-30T19:00:00"/>
    <x v="2"/>
  </r>
  <r>
    <x v="120"/>
    <d v="1899-12-30T20:00:00"/>
    <x v="13"/>
  </r>
  <r>
    <x v="120"/>
    <d v="1899-12-30T21:00:00"/>
    <x v="13"/>
  </r>
  <r>
    <x v="120"/>
    <d v="1899-12-30T22:00:00"/>
    <x v="3"/>
  </r>
  <r>
    <x v="120"/>
    <d v="1899-12-30T23:00:00"/>
    <x v="13"/>
  </r>
  <r>
    <x v="121"/>
    <d v="1899-12-30T00:00:00"/>
    <x v="3"/>
  </r>
  <r>
    <x v="121"/>
    <d v="1899-12-30T01:00:00"/>
    <x v="5"/>
  </r>
  <r>
    <x v="121"/>
    <d v="1899-12-30T02:00:00"/>
    <x v="2"/>
  </r>
  <r>
    <x v="121"/>
    <d v="1899-12-30T03:00:00"/>
    <x v="17"/>
  </r>
  <r>
    <x v="121"/>
    <d v="1899-12-30T04:00:00"/>
    <x v="16"/>
  </r>
  <r>
    <x v="121"/>
    <d v="1899-12-30T05:00:00"/>
    <x v="16"/>
  </r>
  <r>
    <x v="121"/>
    <d v="1899-12-30T06:00:00"/>
    <x v="16"/>
  </r>
  <r>
    <x v="121"/>
    <d v="1899-12-30T07:00:00"/>
    <x v="4"/>
  </r>
  <r>
    <x v="121"/>
    <d v="1899-12-30T08:00:00"/>
    <x v="19"/>
  </r>
  <r>
    <x v="121"/>
    <d v="1899-12-30T09:00:00"/>
    <x v="17"/>
  </r>
  <r>
    <x v="121"/>
    <d v="1899-12-30T10:00:00"/>
    <x v="5"/>
  </r>
  <r>
    <x v="121"/>
    <d v="1899-12-30T11:00:00"/>
    <x v="4"/>
  </r>
  <r>
    <x v="121"/>
    <d v="1899-12-30T13:00:00"/>
    <x v="5"/>
  </r>
  <r>
    <x v="121"/>
    <d v="1899-12-30T23:00:00"/>
    <x v="3"/>
  </r>
  <r>
    <x v="122"/>
    <d v="1899-12-30T00:00:00"/>
    <x v="1"/>
  </r>
  <r>
    <x v="122"/>
    <d v="1899-12-30T01:00:00"/>
    <x v="5"/>
  </r>
  <r>
    <x v="122"/>
    <d v="1899-12-30T02:00:00"/>
    <x v="16"/>
  </r>
  <r>
    <x v="122"/>
    <d v="1899-12-30T03:00:00"/>
    <x v="19"/>
  </r>
  <r>
    <x v="122"/>
    <d v="1899-12-30T04:00:00"/>
    <x v="5"/>
  </r>
  <r>
    <x v="122"/>
    <d v="1899-12-30T06:00:00"/>
    <x v="16"/>
  </r>
  <r>
    <x v="122"/>
    <d v="1899-12-30T07:00:00"/>
    <x v="16"/>
  </r>
  <r>
    <x v="122"/>
    <d v="1899-12-30T08:00:00"/>
    <x v="19"/>
  </r>
  <r>
    <x v="122"/>
    <d v="1899-12-30T09:00:00"/>
    <x v="17"/>
  </r>
  <r>
    <x v="122"/>
    <d v="1899-12-30T10:00:00"/>
    <x v="17"/>
  </r>
  <r>
    <x v="122"/>
    <d v="1899-12-30T11:00:00"/>
    <x v="17"/>
  </r>
  <r>
    <x v="122"/>
    <d v="1899-12-30T12:00:00"/>
    <x v="3"/>
  </r>
  <r>
    <x v="122"/>
    <d v="1899-12-30T13:00:00"/>
    <x v="3"/>
  </r>
  <r>
    <x v="122"/>
    <d v="1899-12-30T15:00:00"/>
    <x v="3"/>
  </r>
  <r>
    <x v="122"/>
    <d v="1899-12-30T18:00:00"/>
    <x v="12"/>
  </r>
  <r>
    <x v="122"/>
    <d v="1899-12-30T19:00:00"/>
    <x v="10"/>
  </r>
  <r>
    <x v="122"/>
    <d v="1899-12-30T20:00:00"/>
    <x v="2"/>
  </r>
  <r>
    <x v="122"/>
    <d v="1899-12-30T21:00:00"/>
    <x v="4"/>
  </r>
  <r>
    <x v="122"/>
    <d v="1899-12-30T22:00:00"/>
    <x v="16"/>
  </r>
  <r>
    <x v="122"/>
    <d v="1899-12-30T23:00:00"/>
    <x v="17"/>
  </r>
  <r>
    <x v="123"/>
    <d v="1899-12-30T00:00:00"/>
    <x v="16"/>
  </r>
  <r>
    <x v="123"/>
    <d v="1899-12-30T01:00:00"/>
    <x v="16"/>
  </r>
  <r>
    <x v="123"/>
    <d v="1899-12-30T02:00:00"/>
    <x v="17"/>
  </r>
  <r>
    <x v="123"/>
    <d v="1899-12-30T03:00:00"/>
    <x v="16"/>
  </r>
  <r>
    <x v="123"/>
    <d v="1899-12-30T04:00:00"/>
    <x v="5"/>
  </r>
  <r>
    <x v="123"/>
    <d v="1899-12-30T05:00:00"/>
    <x v="5"/>
  </r>
  <r>
    <x v="123"/>
    <d v="1899-12-30T06:00:00"/>
    <x v="5"/>
  </r>
  <r>
    <x v="123"/>
    <d v="1899-12-30T07:00:00"/>
    <x v="5"/>
  </r>
  <r>
    <x v="123"/>
    <d v="1899-12-30T08:00:00"/>
    <x v="17"/>
  </r>
  <r>
    <x v="123"/>
    <d v="1899-12-30T09:00:00"/>
    <x v="5"/>
  </r>
  <r>
    <x v="123"/>
    <d v="1899-12-30T10:00:00"/>
    <x v="19"/>
  </r>
  <r>
    <x v="123"/>
    <d v="1899-12-30T11:00:00"/>
    <x v="4"/>
  </r>
  <r>
    <x v="123"/>
    <d v="1899-12-30T12:00:00"/>
    <x v="2"/>
  </r>
  <r>
    <x v="123"/>
    <d v="1899-12-30T13:00:00"/>
    <x v="1"/>
  </r>
  <r>
    <x v="123"/>
    <d v="1899-12-30T14:00:00"/>
    <x v="10"/>
  </r>
  <r>
    <x v="123"/>
    <d v="1899-12-30T15:00:00"/>
    <x v="2"/>
  </r>
  <r>
    <x v="123"/>
    <d v="1899-12-30T16:00:00"/>
    <x v="1"/>
  </r>
  <r>
    <x v="123"/>
    <d v="1899-12-30T17:00:00"/>
    <x v="6"/>
  </r>
  <r>
    <x v="123"/>
    <d v="1899-12-30T18:00:00"/>
    <x v="0"/>
  </r>
  <r>
    <x v="123"/>
    <d v="1899-12-30T19:00:00"/>
    <x v="6"/>
  </r>
  <r>
    <x v="123"/>
    <d v="1899-12-30T20:00:00"/>
    <x v="12"/>
  </r>
  <r>
    <x v="123"/>
    <d v="1899-12-30T21:00:00"/>
    <x v="2"/>
  </r>
  <r>
    <x v="123"/>
    <d v="1899-12-30T22:00:00"/>
    <x v="1"/>
  </r>
  <r>
    <x v="123"/>
    <d v="1899-12-30T23:00:00"/>
    <x v="0"/>
  </r>
  <r>
    <x v="124"/>
    <d v="1899-12-30T00:00:00"/>
    <x v="15"/>
  </r>
  <r>
    <x v="124"/>
    <d v="1899-12-30T01:00:00"/>
    <x v="13"/>
  </r>
  <r>
    <x v="124"/>
    <d v="1899-12-30T02:00:00"/>
    <x v="4"/>
  </r>
  <r>
    <x v="124"/>
    <d v="1899-12-30T03:00:00"/>
    <x v="4"/>
  </r>
  <r>
    <x v="124"/>
    <d v="1899-12-30T04:00:00"/>
    <x v="3"/>
  </r>
  <r>
    <x v="124"/>
    <d v="1899-12-30T05:00:00"/>
    <x v="13"/>
  </r>
  <r>
    <x v="124"/>
    <d v="1899-12-30T06:00:00"/>
    <x v="13"/>
  </r>
  <r>
    <x v="124"/>
    <d v="1899-12-30T07:00:00"/>
    <x v="3"/>
  </r>
  <r>
    <x v="124"/>
    <d v="1899-12-30T08:00:00"/>
    <x v="3"/>
  </r>
  <r>
    <x v="124"/>
    <d v="1899-12-30T09:00:00"/>
    <x v="4"/>
  </r>
  <r>
    <x v="124"/>
    <d v="1899-12-30T10:00:00"/>
    <x v="17"/>
  </r>
  <r>
    <x v="124"/>
    <d v="1899-12-30T11:00:00"/>
    <x v="4"/>
  </r>
  <r>
    <x v="124"/>
    <d v="1899-12-30T12:00:00"/>
    <x v="4"/>
  </r>
  <r>
    <x v="124"/>
    <d v="1899-12-30T13:00:00"/>
    <x v="5"/>
  </r>
  <r>
    <x v="124"/>
    <d v="1899-12-30T14:00:00"/>
    <x v="2"/>
  </r>
  <r>
    <x v="124"/>
    <d v="1899-12-30T15:00:00"/>
    <x v="0"/>
  </r>
  <r>
    <x v="124"/>
    <d v="1899-12-30T16:00:00"/>
    <x v="6"/>
  </r>
  <r>
    <x v="124"/>
    <d v="1899-12-30T17:00:00"/>
    <x v="9"/>
  </r>
  <r>
    <x v="124"/>
    <d v="1899-12-30T18:00:00"/>
    <x v="0"/>
  </r>
  <r>
    <x v="124"/>
    <d v="1899-12-30T19:00:00"/>
    <x v="10"/>
  </r>
  <r>
    <x v="124"/>
    <d v="1899-12-30T20:00:00"/>
    <x v="13"/>
  </r>
  <r>
    <x v="124"/>
    <d v="1899-12-30T21:00:00"/>
    <x v="1"/>
  </r>
  <r>
    <x v="124"/>
    <d v="1899-12-30T22:00:00"/>
    <x v="1"/>
  </r>
  <r>
    <x v="124"/>
    <d v="1899-12-30T23:00:00"/>
    <x v="5"/>
  </r>
  <r>
    <x v="125"/>
    <d v="1899-12-30T00:00:00"/>
    <x v="3"/>
  </r>
  <r>
    <x v="125"/>
    <d v="1899-12-30T01:00:00"/>
    <x v="14"/>
  </r>
  <r>
    <x v="125"/>
    <d v="1899-12-30T02:00:00"/>
    <x v="4"/>
  </r>
  <r>
    <x v="125"/>
    <d v="1899-12-30T03:00:00"/>
    <x v="5"/>
  </r>
  <r>
    <x v="125"/>
    <d v="1899-12-30T04:00:00"/>
    <x v="5"/>
  </r>
  <r>
    <x v="125"/>
    <d v="1899-12-30T05:00:00"/>
    <x v="13"/>
  </r>
  <r>
    <x v="125"/>
    <d v="1899-12-30T06:00:00"/>
    <x v="5"/>
  </r>
  <r>
    <x v="125"/>
    <d v="1899-12-30T07:00:00"/>
    <x v="4"/>
  </r>
  <r>
    <x v="125"/>
    <d v="1899-12-30T08:00:00"/>
    <x v="5"/>
  </r>
  <r>
    <x v="125"/>
    <d v="1899-12-30T09:00:00"/>
    <x v="5"/>
  </r>
  <r>
    <x v="125"/>
    <d v="1899-12-30T10:00:00"/>
    <x v="3"/>
  </r>
  <r>
    <x v="125"/>
    <d v="1899-12-30T11:00:00"/>
    <x v="5"/>
  </r>
  <r>
    <x v="125"/>
    <d v="1899-12-30T12:00:00"/>
    <x v="4"/>
  </r>
  <r>
    <x v="125"/>
    <d v="1899-12-30T13:00:00"/>
    <x v="3"/>
  </r>
  <r>
    <x v="125"/>
    <d v="1899-12-30T14:00:00"/>
    <x v="2"/>
  </r>
  <r>
    <x v="125"/>
    <d v="1899-12-30T15:00:00"/>
    <x v="13"/>
  </r>
  <r>
    <x v="125"/>
    <d v="1899-12-30T16:00:00"/>
    <x v="15"/>
  </r>
  <r>
    <x v="125"/>
    <d v="1899-12-30T17:00:00"/>
    <x v="1"/>
  </r>
  <r>
    <x v="125"/>
    <d v="1899-12-30T18:00:00"/>
    <x v="10"/>
  </r>
  <r>
    <x v="125"/>
    <d v="1899-12-30T19:00:00"/>
    <x v="1"/>
  </r>
  <r>
    <x v="125"/>
    <d v="1899-12-30T20:00:00"/>
    <x v="16"/>
  </r>
  <r>
    <x v="125"/>
    <d v="1899-12-30T21:00:00"/>
    <x v="0"/>
  </r>
  <r>
    <x v="125"/>
    <d v="1899-12-30T22:00:00"/>
    <x v="2"/>
  </r>
  <r>
    <x v="125"/>
    <d v="1899-12-30T23:00:00"/>
    <x v="4"/>
  </r>
  <r>
    <x v="126"/>
    <d v="1899-12-30T00:00:00"/>
    <x v="16"/>
  </r>
  <r>
    <x v="126"/>
    <d v="1899-12-30T01:00:00"/>
    <x v="4"/>
  </r>
  <r>
    <x v="126"/>
    <d v="1899-12-30T02:00:00"/>
    <x v="4"/>
  </r>
  <r>
    <x v="126"/>
    <d v="1899-12-30T03:00:00"/>
    <x v="5"/>
  </r>
  <r>
    <x v="126"/>
    <d v="1899-12-30T04:00:00"/>
    <x v="16"/>
  </r>
  <r>
    <x v="126"/>
    <d v="1899-12-30T05:00:00"/>
    <x v="16"/>
  </r>
  <r>
    <x v="126"/>
    <d v="1899-12-30T06:00:00"/>
    <x v="16"/>
  </r>
  <r>
    <x v="126"/>
    <d v="1899-12-30T07:00:00"/>
    <x v="16"/>
  </r>
  <r>
    <x v="126"/>
    <d v="1899-12-30T08:00:00"/>
    <x v="16"/>
  </r>
  <r>
    <x v="126"/>
    <d v="1899-12-30T09:00:00"/>
    <x v="16"/>
  </r>
  <r>
    <x v="126"/>
    <d v="1899-12-30T10:00:00"/>
    <x v="17"/>
  </r>
  <r>
    <x v="126"/>
    <d v="1899-12-30T11:00:00"/>
    <x v="19"/>
  </r>
  <r>
    <x v="126"/>
    <d v="1899-12-30T12:00:00"/>
    <x v="4"/>
  </r>
  <r>
    <x v="126"/>
    <d v="1899-12-30T13:00:00"/>
    <x v="3"/>
  </r>
  <r>
    <x v="126"/>
    <d v="1899-12-30T14:00:00"/>
    <x v="3"/>
  </r>
  <r>
    <x v="126"/>
    <d v="1899-12-30T15:00:00"/>
    <x v="3"/>
  </r>
  <r>
    <x v="126"/>
    <d v="1899-12-30T16:00:00"/>
    <x v="15"/>
  </r>
  <r>
    <x v="126"/>
    <d v="1899-12-30T17:00:00"/>
    <x v="10"/>
  </r>
  <r>
    <x v="126"/>
    <d v="1899-12-30T18:00:00"/>
    <x v="14"/>
  </r>
  <r>
    <x v="126"/>
    <d v="1899-12-30T19:00:00"/>
    <x v="15"/>
  </r>
  <r>
    <x v="126"/>
    <d v="1899-12-30T20:00:00"/>
    <x v="15"/>
  </r>
  <r>
    <x v="126"/>
    <d v="1899-12-30T21:00:00"/>
    <x v="14"/>
  </r>
  <r>
    <x v="126"/>
    <d v="1899-12-30T22:00:00"/>
    <x v="13"/>
  </r>
  <r>
    <x v="126"/>
    <d v="1899-12-30T23:00:00"/>
    <x v="1"/>
  </r>
  <r>
    <x v="127"/>
    <d v="1899-12-30T00:00:00"/>
    <x v="6"/>
  </r>
  <r>
    <x v="127"/>
    <d v="1899-12-30T01:00:00"/>
    <x v="1"/>
  </r>
  <r>
    <x v="127"/>
    <d v="1899-12-30T02:00:00"/>
    <x v="2"/>
  </r>
  <r>
    <x v="127"/>
    <d v="1899-12-30T03:00:00"/>
    <x v="2"/>
  </r>
  <r>
    <x v="127"/>
    <d v="1899-12-30T04:00:00"/>
    <x v="6"/>
  </r>
  <r>
    <x v="127"/>
    <d v="1899-12-30T05:00:00"/>
    <x v="12"/>
  </r>
  <r>
    <x v="127"/>
    <d v="1899-12-30T06:00:00"/>
    <x v="15"/>
  </r>
  <r>
    <x v="127"/>
    <d v="1899-12-30T07:00:00"/>
    <x v="3"/>
  </r>
  <r>
    <x v="127"/>
    <d v="1899-12-30T08:00:00"/>
    <x v="15"/>
  </r>
  <r>
    <x v="127"/>
    <d v="1899-12-30T09:00:00"/>
    <x v="2"/>
  </r>
  <r>
    <x v="127"/>
    <d v="1899-12-30T10:00:00"/>
    <x v="13"/>
  </r>
  <r>
    <x v="127"/>
    <d v="1899-12-30T11:00:00"/>
    <x v="0"/>
  </r>
  <r>
    <x v="127"/>
    <d v="1899-12-30T12:00:00"/>
    <x v="0"/>
  </r>
  <r>
    <x v="127"/>
    <d v="1899-12-30T13:00:00"/>
    <x v="9"/>
  </r>
  <r>
    <x v="127"/>
    <d v="1899-12-30T14:00:00"/>
    <x v="12"/>
  </r>
  <r>
    <x v="127"/>
    <d v="1899-12-30T15:00:00"/>
    <x v="6"/>
  </r>
  <r>
    <x v="127"/>
    <d v="1899-12-30T16:00:00"/>
    <x v="6"/>
  </r>
  <r>
    <x v="127"/>
    <d v="1899-12-30T17:00:00"/>
    <x v="10"/>
  </r>
  <r>
    <x v="127"/>
    <d v="1899-12-30T18:00:00"/>
    <x v="10"/>
  </r>
  <r>
    <x v="127"/>
    <d v="1899-12-30T19:00:00"/>
    <x v="15"/>
  </r>
  <r>
    <x v="127"/>
    <d v="1899-12-30T20:00:00"/>
    <x v="10"/>
  </r>
  <r>
    <x v="127"/>
    <d v="1899-12-30T21:00:00"/>
    <x v="3"/>
  </r>
  <r>
    <x v="127"/>
    <d v="1899-12-30T22:00:00"/>
    <x v="2"/>
  </r>
  <r>
    <x v="127"/>
    <d v="1899-12-30T23:00:00"/>
    <x v="16"/>
  </r>
  <r>
    <x v="128"/>
    <d v="1899-12-30T00:00:00"/>
    <x v="16"/>
  </r>
  <r>
    <x v="128"/>
    <d v="1899-12-30T01:00:00"/>
    <x v="14"/>
  </r>
  <r>
    <x v="128"/>
    <d v="1899-12-30T02:00:00"/>
    <x v="16"/>
  </r>
  <r>
    <x v="128"/>
    <d v="1899-12-30T03:00:00"/>
    <x v="3"/>
  </r>
  <r>
    <x v="128"/>
    <d v="1899-12-30T04:00:00"/>
    <x v="3"/>
  </r>
  <r>
    <x v="128"/>
    <d v="1899-12-30T05:00:00"/>
    <x v="3"/>
  </r>
  <r>
    <x v="128"/>
    <d v="1899-12-30T06:00:00"/>
    <x v="3"/>
  </r>
  <r>
    <x v="128"/>
    <d v="1899-12-30T07:00:00"/>
    <x v="5"/>
  </r>
  <r>
    <x v="128"/>
    <d v="1899-12-30T08:00:00"/>
    <x v="16"/>
  </r>
  <r>
    <x v="128"/>
    <d v="1899-12-30T09:00:00"/>
    <x v="18"/>
  </r>
  <r>
    <x v="128"/>
    <d v="1899-12-30T10:00:00"/>
    <x v="16"/>
  </r>
  <r>
    <x v="128"/>
    <d v="1899-12-30T11:00:00"/>
    <x v="16"/>
  </r>
  <r>
    <x v="128"/>
    <d v="1899-12-30T12:00:00"/>
    <x v="13"/>
  </r>
  <r>
    <x v="128"/>
    <d v="1899-12-30T13:00:00"/>
    <x v="15"/>
  </r>
  <r>
    <x v="128"/>
    <d v="1899-12-30T14:00:00"/>
    <x v="16"/>
  </r>
  <r>
    <x v="128"/>
    <d v="1899-12-30T15:00:00"/>
    <x v="5"/>
  </r>
  <r>
    <x v="128"/>
    <d v="1899-12-30T16:00:00"/>
    <x v="5"/>
  </r>
  <r>
    <x v="128"/>
    <d v="1899-12-30T17:00:00"/>
    <x v="3"/>
  </r>
  <r>
    <x v="128"/>
    <d v="1899-12-30T18:00:00"/>
    <x v="4"/>
  </r>
  <r>
    <x v="128"/>
    <d v="1899-12-30T19:00:00"/>
    <x v="5"/>
  </r>
  <r>
    <x v="128"/>
    <d v="1899-12-30T20:00:00"/>
    <x v="17"/>
  </r>
  <r>
    <x v="128"/>
    <d v="1899-12-30T21:00:00"/>
    <x v="17"/>
  </r>
  <r>
    <x v="128"/>
    <d v="1899-12-30T22:00:00"/>
    <x v="17"/>
  </r>
  <r>
    <x v="128"/>
    <d v="1899-12-30T23:00:00"/>
    <x v="17"/>
  </r>
  <r>
    <x v="129"/>
    <d v="1899-12-30T00:00:00"/>
    <x v="16"/>
  </r>
  <r>
    <x v="129"/>
    <d v="1899-12-30T01:00:00"/>
    <x v="16"/>
  </r>
  <r>
    <x v="129"/>
    <d v="1899-12-30T02:00:00"/>
    <x v="16"/>
  </r>
  <r>
    <x v="129"/>
    <d v="1899-12-30T03:00:00"/>
    <x v="16"/>
  </r>
  <r>
    <x v="129"/>
    <d v="1899-12-30T04:00:00"/>
    <x v="5"/>
  </r>
  <r>
    <x v="129"/>
    <d v="1899-12-30T05:00:00"/>
    <x v="19"/>
  </r>
  <r>
    <x v="129"/>
    <d v="1899-12-30T06:00:00"/>
    <x v="17"/>
  </r>
  <r>
    <x v="129"/>
    <d v="1899-12-30T07:00:00"/>
    <x v="16"/>
  </r>
  <r>
    <x v="129"/>
    <d v="1899-12-30T08:00:00"/>
    <x v="16"/>
  </r>
  <r>
    <x v="129"/>
    <d v="1899-12-30T09:00:00"/>
    <x v="16"/>
  </r>
  <r>
    <x v="129"/>
    <d v="1899-12-30T10:00:00"/>
    <x v="17"/>
  </r>
  <r>
    <x v="129"/>
    <d v="1899-12-30T11:00:00"/>
    <x v="16"/>
  </r>
  <r>
    <x v="129"/>
    <d v="1899-12-30T12:00:00"/>
    <x v="5"/>
  </r>
  <r>
    <x v="129"/>
    <d v="1899-12-30T13:00:00"/>
    <x v="16"/>
  </r>
  <r>
    <x v="129"/>
    <d v="1899-12-30T14:00:00"/>
    <x v="16"/>
  </r>
  <r>
    <x v="129"/>
    <d v="1899-12-30T15:00:00"/>
    <x v="3"/>
  </r>
  <r>
    <x v="129"/>
    <d v="1899-12-30T16:00:00"/>
    <x v="2"/>
  </r>
  <r>
    <x v="129"/>
    <d v="1899-12-30T17:00:00"/>
    <x v="15"/>
  </r>
  <r>
    <x v="129"/>
    <d v="1899-12-30T18:00:00"/>
    <x v="15"/>
  </r>
  <r>
    <x v="129"/>
    <d v="1899-12-30T19:00:00"/>
    <x v="14"/>
  </r>
  <r>
    <x v="129"/>
    <d v="1899-12-30T20:00:00"/>
    <x v="14"/>
  </r>
  <r>
    <x v="129"/>
    <d v="1899-12-30T21:00:00"/>
    <x v="14"/>
  </r>
  <r>
    <x v="129"/>
    <d v="1899-12-30T22:00:00"/>
    <x v="5"/>
  </r>
  <r>
    <x v="129"/>
    <d v="1899-12-30T23:00:00"/>
    <x v="16"/>
  </r>
  <r>
    <x v="130"/>
    <d v="1899-12-30T00:00:00"/>
    <x v="16"/>
  </r>
  <r>
    <x v="130"/>
    <d v="1899-12-30T01:00:00"/>
    <x v="17"/>
  </r>
  <r>
    <x v="130"/>
    <d v="1899-12-30T02:00:00"/>
    <x v="5"/>
  </r>
  <r>
    <x v="130"/>
    <d v="1899-12-30T03:00:00"/>
    <x v="17"/>
  </r>
  <r>
    <x v="130"/>
    <d v="1899-12-30T04:00:00"/>
    <x v="16"/>
  </r>
  <r>
    <x v="130"/>
    <d v="1899-12-30T05:00:00"/>
    <x v="17"/>
  </r>
  <r>
    <x v="130"/>
    <d v="1899-12-30T06:00:00"/>
    <x v="17"/>
  </r>
  <r>
    <x v="130"/>
    <d v="1899-12-30T07:00:00"/>
    <x v="19"/>
  </r>
  <r>
    <x v="130"/>
    <d v="1899-12-30T08:00:00"/>
    <x v="17"/>
  </r>
  <r>
    <x v="130"/>
    <d v="1899-12-30T09:00:00"/>
    <x v="17"/>
  </r>
  <r>
    <x v="130"/>
    <d v="1899-12-30T10:00:00"/>
    <x v="17"/>
  </r>
  <r>
    <x v="130"/>
    <d v="1899-12-30T11:00:00"/>
    <x v="16"/>
  </r>
  <r>
    <x v="130"/>
    <d v="1899-12-30T12:00:00"/>
    <x v="17"/>
  </r>
  <r>
    <x v="130"/>
    <d v="1899-12-30T13:00:00"/>
    <x v="2"/>
  </r>
  <r>
    <x v="130"/>
    <d v="1899-12-30T14:00:00"/>
    <x v="15"/>
  </r>
  <r>
    <x v="130"/>
    <d v="1899-12-30T15:00:00"/>
    <x v="13"/>
  </r>
  <r>
    <x v="130"/>
    <d v="1899-12-30T16:00:00"/>
    <x v="2"/>
  </r>
  <r>
    <x v="130"/>
    <d v="1899-12-30T17:00:00"/>
    <x v="1"/>
  </r>
  <r>
    <x v="130"/>
    <d v="1899-12-30T18:00:00"/>
    <x v="4"/>
  </r>
  <r>
    <x v="130"/>
    <d v="1899-12-30T19:00:00"/>
    <x v="17"/>
  </r>
  <r>
    <x v="130"/>
    <d v="1899-12-30T20:00:00"/>
    <x v="16"/>
  </r>
  <r>
    <x v="130"/>
    <d v="1899-12-30T21:00:00"/>
    <x v="17"/>
  </r>
  <r>
    <x v="130"/>
    <d v="1899-12-30T22:00:00"/>
    <x v="4"/>
  </r>
  <r>
    <x v="130"/>
    <d v="1899-12-30T23:00:00"/>
    <x v="4"/>
  </r>
  <r>
    <x v="131"/>
    <d v="1899-12-30T00:00:00"/>
    <x v="4"/>
  </r>
  <r>
    <x v="131"/>
    <d v="1899-12-30T01:00:00"/>
    <x v="18"/>
  </r>
  <r>
    <x v="131"/>
    <d v="1899-12-30T02:00:00"/>
    <x v="16"/>
  </r>
  <r>
    <x v="131"/>
    <d v="1899-12-30T03:00:00"/>
    <x v="17"/>
  </r>
  <r>
    <x v="131"/>
    <d v="1899-12-30T04:00:00"/>
    <x v="3"/>
  </r>
  <r>
    <x v="131"/>
    <d v="1899-12-30T05:00:00"/>
    <x v="5"/>
  </r>
  <r>
    <x v="131"/>
    <d v="1899-12-30T06:00:00"/>
    <x v="17"/>
  </r>
  <r>
    <x v="131"/>
    <d v="1899-12-30T07:00:00"/>
    <x v="16"/>
  </r>
  <r>
    <x v="131"/>
    <d v="1899-12-30T08:00:00"/>
    <x v="17"/>
  </r>
  <r>
    <x v="131"/>
    <d v="1899-12-30T09:00:00"/>
    <x v="16"/>
  </r>
  <r>
    <x v="131"/>
    <d v="1899-12-30T10:00:00"/>
    <x v="19"/>
  </r>
  <r>
    <x v="131"/>
    <d v="1899-12-30T11:00:00"/>
    <x v="15"/>
  </r>
  <r>
    <x v="131"/>
    <d v="1899-12-30T12:00:00"/>
    <x v="14"/>
  </r>
  <r>
    <x v="131"/>
    <d v="1899-12-30T13:00:00"/>
    <x v="5"/>
  </r>
  <r>
    <x v="131"/>
    <d v="1899-12-30T14:00:00"/>
    <x v="4"/>
  </r>
  <r>
    <x v="131"/>
    <d v="1899-12-30T15:00:00"/>
    <x v="2"/>
  </r>
  <r>
    <x v="131"/>
    <d v="1899-12-30T16:00:00"/>
    <x v="10"/>
  </r>
  <r>
    <x v="131"/>
    <d v="1899-12-30T17:00:00"/>
    <x v="10"/>
  </r>
  <r>
    <x v="131"/>
    <d v="1899-12-30T18:00:00"/>
    <x v="10"/>
  </r>
  <r>
    <x v="131"/>
    <d v="1899-12-30T19:00:00"/>
    <x v="2"/>
  </r>
  <r>
    <x v="131"/>
    <d v="1899-12-30T20:00:00"/>
    <x v="2"/>
  </r>
  <r>
    <x v="131"/>
    <d v="1899-12-30T21:00:00"/>
    <x v="3"/>
  </r>
  <r>
    <x v="131"/>
    <d v="1899-12-30T22:00:00"/>
    <x v="2"/>
  </r>
  <r>
    <x v="131"/>
    <d v="1899-12-30T23:00:00"/>
    <x v="13"/>
  </r>
  <r>
    <x v="132"/>
    <d v="1899-12-30T00:00:00"/>
    <x v="15"/>
  </r>
  <r>
    <x v="132"/>
    <d v="1899-12-30T01:00:00"/>
    <x v="14"/>
  </r>
  <r>
    <x v="132"/>
    <d v="1899-12-30T02:00:00"/>
    <x v="15"/>
  </r>
  <r>
    <x v="132"/>
    <d v="1899-12-30T03:00:00"/>
    <x v="14"/>
  </r>
  <r>
    <x v="132"/>
    <d v="1899-12-30T04:00:00"/>
    <x v="3"/>
  </r>
  <r>
    <x v="132"/>
    <d v="1899-12-30T05:00:00"/>
    <x v="3"/>
  </r>
  <r>
    <x v="132"/>
    <d v="1899-12-30T06:00:00"/>
    <x v="3"/>
  </r>
  <r>
    <x v="132"/>
    <d v="1899-12-30T07:00:00"/>
    <x v="14"/>
  </r>
  <r>
    <x v="132"/>
    <d v="1899-12-30T08:00:00"/>
    <x v="3"/>
  </r>
  <r>
    <x v="132"/>
    <d v="1899-12-30T09:00:00"/>
    <x v="4"/>
  </r>
  <r>
    <x v="132"/>
    <d v="1899-12-30T10:00:00"/>
    <x v="5"/>
  </r>
  <r>
    <x v="132"/>
    <d v="1899-12-30T11:00:00"/>
    <x v="13"/>
  </r>
  <r>
    <x v="132"/>
    <d v="1899-12-30T12:00:00"/>
    <x v="2"/>
  </r>
  <r>
    <x v="132"/>
    <d v="1899-12-30T13:00:00"/>
    <x v="1"/>
  </r>
  <r>
    <x v="132"/>
    <d v="1899-12-30T14:00:00"/>
    <x v="6"/>
  </r>
  <r>
    <x v="132"/>
    <d v="1899-12-30T15:00:00"/>
    <x v="6"/>
  </r>
  <r>
    <x v="132"/>
    <d v="1899-12-30T16:00:00"/>
    <x v="12"/>
  </r>
  <r>
    <x v="132"/>
    <d v="1899-12-30T17:00:00"/>
    <x v="9"/>
  </r>
  <r>
    <x v="132"/>
    <d v="1899-12-30T18:00:00"/>
    <x v="7"/>
  </r>
  <r>
    <x v="132"/>
    <d v="1899-12-30T19:00:00"/>
    <x v="6"/>
  </r>
  <r>
    <x v="132"/>
    <d v="1899-12-30T20:00:00"/>
    <x v="0"/>
  </r>
  <r>
    <x v="132"/>
    <d v="1899-12-30T21:00:00"/>
    <x v="10"/>
  </r>
  <r>
    <x v="132"/>
    <d v="1899-12-30T22:00:00"/>
    <x v="2"/>
  </r>
  <r>
    <x v="132"/>
    <d v="1899-12-30T23:00:00"/>
    <x v="2"/>
  </r>
  <r>
    <x v="133"/>
    <d v="1899-12-30T00:00:00"/>
    <x v="15"/>
  </r>
  <r>
    <x v="133"/>
    <d v="1899-12-30T01:00:00"/>
    <x v="2"/>
  </r>
  <r>
    <x v="133"/>
    <d v="1899-12-30T02:00:00"/>
    <x v="14"/>
  </r>
  <r>
    <x v="133"/>
    <d v="1899-12-30T03:00:00"/>
    <x v="13"/>
  </r>
  <r>
    <x v="133"/>
    <d v="1899-12-30T04:00:00"/>
    <x v="13"/>
  </r>
  <r>
    <x v="133"/>
    <d v="1899-12-30T05:00:00"/>
    <x v="14"/>
  </r>
  <r>
    <x v="133"/>
    <d v="1899-12-30T06:00:00"/>
    <x v="14"/>
  </r>
  <r>
    <x v="133"/>
    <d v="1899-12-30T07:00:00"/>
    <x v="5"/>
  </r>
  <r>
    <x v="133"/>
    <d v="1899-12-30T08:00:00"/>
    <x v="14"/>
  </r>
  <r>
    <x v="133"/>
    <d v="1899-12-30T09:00:00"/>
    <x v="5"/>
  </r>
  <r>
    <x v="133"/>
    <d v="1899-12-30T10:00:00"/>
    <x v="17"/>
  </r>
  <r>
    <x v="133"/>
    <d v="1899-12-30T11:00:00"/>
    <x v="19"/>
  </r>
  <r>
    <x v="133"/>
    <d v="1899-12-30T12:00:00"/>
    <x v="4"/>
  </r>
  <r>
    <x v="133"/>
    <d v="1899-12-30T13:00:00"/>
    <x v="1"/>
  </r>
  <r>
    <x v="133"/>
    <d v="1899-12-30T14:00:00"/>
    <x v="2"/>
  </r>
  <r>
    <x v="133"/>
    <d v="1899-12-30T15:00:00"/>
    <x v="2"/>
  </r>
  <r>
    <x v="133"/>
    <d v="1899-12-30T16:00:00"/>
    <x v="15"/>
  </r>
  <r>
    <x v="133"/>
    <d v="1899-12-30T17:00:00"/>
    <x v="2"/>
  </r>
  <r>
    <x v="133"/>
    <d v="1899-12-30T18:00:00"/>
    <x v="14"/>
  </r>
  <r>
    <x v="133"/>
    <d v="1899-12-30T19:00:00"/>
    <x v="3"/>
  </r>
  <r>
    <x v="133"/>
    <d v="1899-12-30T20:00:00"/>
    <x v="15"/>
  </r>
  <r>
    <x v="133"/>
    <d v="1899-12-30T21:00:00"/>
    <x v="14"/>
  </r>
  <r>
    <x v="133"/>
    <d v="1899-12-30T22:00:00"/>
    <x v="4"/>
  </r>
  <r>
    <x v="133"/>
    <d v="1899-12-30T23:00:00"/>
    <x v="14"/>
  </r>
  <r>
    <x v="134"/>
    <d v="1899-12-30T00:00:00"/>
    <x v="10"/>
  </r>
  <r>
    <x v="134"/>
    <d v="1899-12-30T01:00:00"/>
    <x v="3"/>
  </r>
  <r>
    <x v="134"/>
    <d v="1899-12-30T02:00:00"/>
    <x v="5"/>
  </r>
  <r>
    <x v="134"/>
    <d v="1899-12-30T03:00:00"/>
    <x v="5"/>
  </r>
  <r>
    <x v="134"/>
    <d v="1899-12-30T04:00:00"/>
    <x v="3"/>
  </r>
  <r>
    <x v="134"/>
    <d v="1899-12-30T05:00:00"/>
    <x v="4"/>
  </r>
  <r>
    <x v="134"/>
    <d v="1899-12-30T06:00:00"/>
    <x v="17"/>
  </r>
  <r>
    <x v="134"/>
    <d v="1899-12-30T07:00:00"/>
    <x v="3"/>
  </r>
  <r>
    <x v="134"/>
    <d v="1899-12-30T08:00:00"/>
    <x v="17"/>
  </r>
  <r>
    <x v="134"/>
    <d v="1899-12-30T09:00:00"/>
    <x v="3"/>
  </r>
  <r>
    <x v="134"/>
    <d v="1899-12-30T10:00:00"/>
    <x v="17"/>
  </r>
  <r>
    <x v="134"/>
    <d v="1899-12-30T11:00:00"/>
    <x v="5"/>
  </r>
  <r>
    <x v="134"/>
    <d v="1899-12-30T12:00:00"/>
    <x v="14"/>
  </r>
  <r>
    <x v="134"/>
    <d v="1899-12-30T13:00:00"/>
    <x v="15"/>
  </r>
  <r>
    <x v="134"/>
    <d v="1899-12-30T14:00:00"/>
    <x v="10"/>
  </r>
  <r>
    <x v="134"/>
    <d v="1899-12-30T15:00:00"/>
    <x v="6"/>
  </r>
  <r>
    <x v="134"/>
    <d v="1899-12-30T16:00:00"/>
    <x v="6"/>
  </r>
  <r>
    <x v="134"/>
    <d v="1899-12-30T17:00:00"/>
    <x v="6"/>
  </r>
  <r>
    <x v="134"/>
    <d v="1899-12-30T18:00:00"/>
    <x v="1"/>
  </r>
  <r>
    <x v="134"/>
    <d v="1899-12-30T19:00:00"/>
    <x v="1"/>
  </r>
  <r>
    <x v="134"/>
    <d v="1899-12-30T20:00:00"/>
    <x v="10"/>
  </r>
  <r>
    <x v="134"/>
    <d v="1899-12-30T21:00:00"/>
    <x v="13"/>
  </r>
  <r>
    <x v="134"/>
    <d v="1899-12-30T22:00:00"/>
    <x v="13"/>
  </r>
  <r>
    <x v="134"/>
    <d v="1899-12-30T23:00:00"/>
    <x v="3"/>
  </r>
  <r>
    <x v="135"/>
    <d v="1899-12-30T00:00:00"/>
    <x v="16"/>
  </r>
  <r>
    <x v="135"/>
    <d v="1899-12-30T01:00:00"/>
    <x v="3"/>
  </r>
  <r>
    <x v="135"/>
    <d v="1899-12-30T02:00:00"/>
    <x v="4"/>
  </r>
  <r>
    <x v="135"/>
    <d v="1899-12-30T03:00:00"/>
    <x v="3"/>
  </r>
  <r>
    <x v="135"/>
    <d v="1899-12-30T04:00:00"/>
    <x v="3"/>
  </r>
  <r>
    <x v="135"/>
    <d v="1899-12-30T05:00:00"/>
    <x v="17"/>
  </r>
  <r>
    <x v="135"/>
    <d v="1899-12-30T06:00:00"/>
    <x v="18"/>
  </r>
  <r>
    <x v="135"/>
    <d v="1899-12-30T07:00:00"/>
    <x v="16"/>
  </r>
  <r>
    <x v="135"/>
    <d v="1899-12-30T08:00:00"/>
    <x v="5"/>
  </r>
  <r>
    <x v="135"/>
    <d v="1899-12-30T09:00:00"/>
    <x v="16"/>
  </r>
  <r>
    <x v="135"/>
    <d v="1899-12-30T10:00:00"/>
    <x v="17"/>
  </r>
  <r>
    <x v="135"/>
    <d v="1899-12-30T11:00:00"/>
    <x v="13"/>
  </r>
  <r>
    <x v="135"/>
    <d v="1899-12-30T12:00:00"/>
    <x v="14"/>
  </r>
  <r>
    <x v="135"/>
    <d v="1899-12-30T13:00:00"/>
    <x v="2"/>
  </r>
  <r>
    <x v="135"/>
    <d v="1899-12-30T14:00:00"/>
    <x v="15"/>
  </r>
  <r>
    <x v="135"/>
    <d v="1899-12-30T15:00:00"/>
    <x v="3"/>
  </r>
  <r>
    <x v="135"/>
    <d v="1899-12-30T16:00:00"/>
    <x v="3"/>
  </r>
  <r>
    <x v="135"/>
    <d v="1899-12-30T17:00:00"/>
    <x v="5"/>
  </r>
  <r>
    <x v="135"/>
    <d v="1899-12-30T18:00:00"/>
    <x v="2"/>
  </r>
  <r>
    <x v="135"/>
    <d v="1899-12-30T19:00:00"/>
    <x v="3"/>
  </r>
  <r>
    <x v="135"/>
    <d v="1899-12-30T20:00:00"/>
    <x v="5"/>
  </r>
  <r>
    <x v="135"/>
    <d v="1899-12-30T21:00:00"/>
    <x v="5"/>
  </r>
  <r>
    <x v="135"/>
    <d v="1899-12-30T22:00:00"/>
    <x v="5"/>
  </r>
  <r>
    <x v="135"/>
    <d v="1899-12-30T23:00:00"/>
    <x v="5"/>
  </r>
  <r>
    <x v="136"/>
    <d v="1899-12-30T00:00:00"/>
    <x v="5"/>
  </r>
  <r>
    <x v="136"/>
    <d v="1899-12-30T01:00:00"/>
    <x v="5"/>
  </r>
  <r>
    <x v="136"/>
    <d v="1899-12-30T02:00:00"/>
    <x v="5"/>
  </r>
  <r>
    <x v="136"/>
    <d v="1899-12-30T03:00:00"/>
    <x v="5"/>
  </r>
  <r>
    <x v="136"/>
    <d v="1899-12-30T04:00:00"/>
    <x v="5"/>
  </r>
  <r>
    <x v="136"/>
    <d v="1899-12-30T05:00:00"/>
    <x v="16"/>
  </r>
  <r>
    <x v="136"/>
    <d v="1899-12-30T06:00:00"/>
    <x v="16"/>
  </r>
  <r>
    <x v="136"/>
    <d v="1899-12-30T07:00:00"/>
    <x v="16"/>
  </r>
  <r>
    <x v="136"/>
    <d v="1899-12-30T08:00:00"/>
    <x v="17"/>
  </r>
  <r>
    <x v="136"/>
    <d v="1899-12-30T09:00:00"/>
    <x v="17"/>
  </r>
  <r>
    <x v="136"/>
    <d v="1899-12-30T10:00:00"/>
    <x v="17"/>
  </r>
  <r>
    <x v="136"/>
    <d v="1899-12-30T11:00:00"/>
    <x v="4"/>
  </r>
  <r>
    <x v="136"/>
    <d v="1899-12-30T12:00:00"/>
    <x v="3"/>
  </r>
  <r>
    <x v="136"/>
    <d v="1899-12-30T13:00:00"/>
    <x v="17"/>
  </r>
  <r>
    <x v="136"/>
    <d v="1899-12-30T14:00:00"/>
    <x v="14"/>
  </r>
  <r>
    <x v="136"/>
    <d v="1899-12-30T15:00:00"/>
    <x v="13"/>
  </r>
  <r>
    <x v="136"/>
    <d v="1899-12-30T16:00:00"/>
    <x v="14"/>
  </r>
  <r>
    <x v="136"/>
    <d v="1899-12-30T17:00:00"/>
    <x v="14"/>
  </r>
  <r>
    <x v="136"/>
    <d v="1899-12-30T18:00:00"/>
    <x v="5"/>
  </r>
  <r>
    <x v="136"/>
    <d v="1899-12-30T19:00:00"/>
    <x v="3"/>
  </r>
  <r>
    <x v="136"/>
    <d v="1899-12-30T20:00:00"/>
    <x v="4"/>
  </r>
  <r>
    <x v="136"/>
    <d v="1899-12-30T21:00:00"/>
    <x v="4"/>
  </r>
  <r>
    <x v="136"/>
    <d v="1899-12-30T22:00:00"/>
    <x v="17"/>
  </r>
  <r>
    <x v="136"/>
    <d v="1899-12-30T23:00:00"/>
    <x v="5"/>
  </r>
  <r>
    <x v="137"/>
    <d v="1899-12-30T00:00:00"/>
    <x v="5"/>
  </r>
  <r>
    <x v="137"/>
    <d v="1899-12-30T01:00:00"/>
    <x v="3"/>
  </r>
  <r>
    <x v="137"/>
    <d v="1899-12-30T02:00:00"/>
    <x v="3"/>
  </r>
  <r>
    <x v="137"/>
    <d v="1899-12-30T03:00:00"/>
    <x v="5"/>
  </r>
  <r>
    <x v="137"/>
    <d v="1899-12-30T04:00:00"/>
    <x v="16"/>
  </r>
  <r>
    <x v="137"/>
    <d v="1899-12-30T05:00:00"/>
    <x v="16"/>
  </r>
  <r>
    <x v="137"/>
    <d v="1899-12-30T06:00:00"/>
    <x v="19"/>
  </r>
  <r>
    <x v="137"/>
    <d v="1899-12-30T07:00:00"/>
    <x v="16"/>
  </r>
  <r>
    <x v="137"/>
    <d v="1899-12-30T08:00:00"/>
    <x v="14"/>
  </r>
  <r>
    <x v="137"/>
    <d v="1899-12-30T09:00:00"/>
    <x v="5"/>
  </r>
  <r>
    <x v="137"/>
    <d v="1899-12-30T10:00:00"/>
    <x v="5"/>
  </r>
  <r>
    <x v="137"/>
    <d v="1899-12-30T11:00:00"/>
    <x v="4"/>
  </r>
  <r>
    <x v="137"/>
    <d v="1899-12-30T12:00:00"/>
    <x v="4"/>
  </r>
  <r>
    <x v="137"/>
    <d v="1899-12-30T13:00:00"/>
    <x v="17"/>
  </r>
  <r>
    <x v="137"/>
    <d v="1899-12-30T14:00:00"/>
    <x v="4"/>
  </r>
  <r>
    <x v="137"/>
    <d v="1899-12-30T15:00:00"/>
    <x v="14"/>
  </r>
  <r>
    <x v="137"/>
    <d v="1899-12-30T16:00:00"/>
    <x v="13"/>
  </r>
  <r>
    <x v="137"/>
    <d v="1899-12-30T17:00:00"/>
    <x v="13"/>
  </r>
  <r>
    <x v="137"/>
    <d v="1899-12-30T18:00:00"/>
    <x v="3"/>
  </r>
  <r>
    <x v="137"/>
    <d v="1899-12-30T19:00:00"/>
    <x v="13"/>
  </r>
  <r>
    <x v="137"/>
    <d v="1899-12-30T20:00:00"/>
    <x v="5"/>
  </r>
  <r>
    <x v="137"/>
    <d v="1899-12-30T21:00:00"/>
    <x v="5"/>
  </r>
  <r>
    <x v="137"/>
    <d v="1899-12-30T22:00:00"/>
    <x v="16"/>
  </r>
  <r>
    <x v="137"/>
    <d v="1899-12-30T23:00:00"/>
    <x v="16"/>
  </r>
  <r>
    <x v="138"/>
    <d v="1899-12-30T00:00:00"/>
    <x v="17"/>
  </r>
  <r>
    <x v="138"/>
    <d v="1899-12-30T01:00:00"/>
    <x v="16"/>
  </r>
  <r>
    <x v="138"/>
    <d v="1899-12-30T02:00:00"/>
    <x v="5"/>
  </r>
  <r>
    <x v="138"/>
    <d v="1899-12-30T03:00:00"/>
    <x v="16"/>
  </r>
  <r>
    <x v="138"/>
    <d v="1899-12-30T04:00:00"/>
    <x v="16"/>
  </r>
  <r>
    <x v="138"/>
    <d v="1899-12-30T05:00:00"/>
    <x v="5"/>
  </r>
  <r>
    <x v="138"/>
    <d v="1899-12-30T06:00:00"/>
    <x v="18"/>
  </r>
  <r>
    <x v="138"/>
    <d v="1899-12-30T07:00:00"/>
    <x v="16"/>
  </r>
  <r>
    <x v="138"/>
    <d v="1899-12-30T08:00:00"/>
    <x v="5"/>
  </r>
  <r>
    <x v="138"/>
    <d v="1899-12-30T09:00:00"/>
    <x v="19"/>
  </r>
  <r>
    <x v="138"/>
    <d v="1899-12-30T10:00:00"/>
    <x v="17"/>
  </r>
  <r>
    <x v="138"/>
    <d v="1899-12-30T11:00:00"/>
    <x v="5"/>
  </r>
  <r>
    <x v="138"/>
    <d v="1899-12-30T12:00:00"/>
    <x v="5"/>
  </r>
  <r>
    <x v="138"/>
    <d v="1899-12-30T13:00:00"/>
    <x v="3"/>
  </r>
  <r>
    <x v="138"/>
    <d v="1899-12-30T14:00:00"/>
    <x v="4"/>
  </r>
  <r>
    <x v="138"/>
    <d v="1899-12-30T15:00:00"/>
    <x v="4"/>
  </r>
  <r>
    <x v="138"/>
    <d v="1899-12-30T16:00:00"/>
    <x v="3"/>
  </r>
  <r>
    <x v="138"/>
    <d v="1899-12-30T17:00:00"/>
    <x v="2"/>
  </r>
  <r>
    <x v="138"/>
    <d v="1899-12-30T18:00:00"/>
    <x v="15"/>
  </r>
  <r>
    <x v="138"/>
    <d v="1899-12-30T19:00:00"/>
    <x v="14"/>
  </r>
  <r>
    <x v="138"/>
    <d v="1899-12-30T20:00:00"/>
    <x v="17"/>
  </r>
  <r>
    <x v="138"/>
    <d v="1899-12-30T21:00:00"/>
    <x v="4"/>
  </r>
  <r>
    <x v="138"/>
    <d v="1899-12-30T22:00:00"/>
    <x v="5"/>
  </r>
  <r>
    <x v="138"/>
    <d v="1899-12-30T23:00:00"/>
    <x v="16"/>
  </r>
  <r>
    <x v="139"/>
    <d v="1899-12-30T00:00:00"/>
    <x v="5"/>
  </r>
  <r>
    <x v="139"/>
    <d v="1899-12-30T01:00:00"/>
    <x v="16"/>
  </r>
  <r>
    <x v="139"/>
    <d v="1899-12-30T02:00:00"/>
    <x v="4"/>
  </r>
  <r>
    <x v="139"/>
    <d v="1899-12-30T03:00:00"/>
    <x v="16"/>
  </r>
  <r>
    <x v="139"/>
    <d v="1899-12-30T04:00:00"/>
    <x v="19"/>
  </r>
  <r>
    <x v="139"/>
    <d v="1899-12-30T05:00:00"/>
    <x v="16"/>
  </r>
  <r>
    <x v="139"/>
    <d v="1899-12-30T06:00:00"/>
    <x v="16"/>
  </r>
  <r>
    <x v="139"/>
    <d v="1899-12-30T07:00:00"/>
    <x v="17"/>
  </r>
  <r>
    <x v="139"/>
    <d v="1899-12-30T08:00:00"/>
    <x v="16"/>
  </r>
  <r>
    <x v="139"/>
    <d v="1899-12-30T09:00:00"/>
    <x v="5"/>
  </r>
  <r>
    <x v="139"/>
    <d v="1899-12-30T10:00:00"/>
    <x v="16"/>
  </r>
  <r>
    <x v="139"/>
    <d v="1899-12-30T11:00:00"/>
    <x v="5"/>
  </r>
  <r>
    <x v="139"/>
    <d v="1899-12-30T12:00:00"/>
    <x v="16"/>
  </r>
  <r>
    <x v="139"/>
    <d v="1899-12-30T13:00:00"/>
    <x v="16"/>
  </r>
  <r>
    <x v="139"/>
    <d v="1899-12-30T14:00:00"/>
    <x v="14"/>
  </r>
  <r>
    <x v="139"/>
    <d v="1899-12-30T15:00:00"/>
    <x v="4"/>
  </r>
  <r>
    <x v="139"/>
    <d v="1899-12-30T16:00:00"/>
    <x v="14"/>
  </r>
  <r>
    <x v="139"/>
    <d v="1899-12-30T17:00:00"/>
    <x v="5"/>
  </r>
  <r>
    <x v="139"/>
    <d v="1899-12-30T18:00:00"/>
    <x v="14"/>
  </r>
  <r>
    <x v="139"/>
    <d v="1899-12-30T19:00:00"/>
    <x v="4"/>
  </r>
  <r>
    <x v="139"/>
    <d v="1899-12-30T20:00:00"/>
    <x v="17"/>
  </r>
  <r>
    <x v="139"/>
    <d v="1899-12-30T21:00:00"/>
    <x v="16"/>
  </r>
  <r>
    <x v="139"/>
    <d v="1899-12-30T22:00:00"/>
    <x v="16"/>
  </r>
  <r>
    <x v="139"/>
    <d v="1899-12-30T23:00:00"/>
    <x v="16"/>
  </r>
  <r>
    <x v="140"/>
    <d v="1899-12-30T00:00:00"/>
    <x v="16"/>
  </r>
  <r>
    <x v="140"/>
    <d v="1899-12-30T01:00:00"/>
    <x v="17"/>
  </r>
  <r>
    <x v="140"/>
    <d v="1899-12-30T02:00:00"/>
    <x v="5"/>
  </r>
  <r>
    <x v="140"/>
    <d v="1899-12-30T03:00:00"/>
    <x v="16"/>
  </r>
  <r>
    <x v="140"/>
    <d v="1899-12-30T04:00:00"/>
    <x v="17"/>
  </r>
  <r>
    <x v="140"/>
    <d v="1899-12-30T05:00:00"/>
    <x v="19"/>
  </r>
  <r>
    <x v="140"/>
    <d v="1899-12-30T06:00:00"/>
    <x v="16"/>
  </r>
  <r>
    <x v="140"/>
    <d v="1899-12-30T07:00:00"/>
    <x v="17"/>
  </r>
  <r>
    <x v="140"/>
    <d v="1899-12-30T08:00:00"/>
    <x v="17"/>
  </r>
  <r>
    <x v="140"/>
    <d v="1899-12-30T09:00:00"/>
    <x v="16"/>
  </r>
  <r>
    <x v="140"/>
    <d v="1899-12-30T10:00:00"/>
    <x v="18"/>
  </r>
  <r>
    <x v="140"/>
    <d v="1899-12-30T11:00:00"/>
    <x v="16"/>
  </r>
  <r>
    <x v="140"/>
    <d v="1899-12-30T12:00:00"/>
    <x v="16"/>
  </r>
  <r>
    <x v="140"/>
    <d v="1899-12-30T13:00:00"/>
    <x v="4"/>
  </r>
  <r>
    <x v="140"/>
    <d v="1899-12-30T14:00:00"/>
    <x v="13"/>
  </r>
  <r>
    <x v="140"/>
    <d v="1899-12-30T15:00:00"/>
    <x v="13"/>
  </r>
  <r>
    <x v="140"/>
    <d v="1899-12-30T16:00:00"/>
    <x v="14"/>
  </r>
  <r>
    <x v="140"/>
    <d v="1899-12-30T17:00:00"/>
    <x v="13"/>
  </r>
  <r>
    <x v="140"/>
    <d v="1899-12-30T18:00:00"/>
    <x v="13"/>
  </r>
  <r>
    <x v="140"/>
    <d v="1899-12-30T19:00:00"/>
    <x v="13"/>
  </r>
  <r>
    <x v="140"/>
    <d v="1899-12-30T20:00:00"/>
    <x v="3"/>
  </r>
  <r>
    <x v="140"/>
    <d v="1899-12-30T21:00:00"/>
    <x v="17"/>
  </r>
  <r>
    <x v="140"/>
    <d v="1899-12-30T22:00:00"/>
    <x v="17"/>
  </r>
  <r>
    <x v="140"/>
    <d v="1899-12-30T23:00:00"/>
    <x v="17"/>
  </r>
  <r>
    <x v="141"/>
    <d v="1899-12-30T00:00:00"/>
    <x v="16"/>
  </r>
  <r>
    <x v="141"/>
    <d v="1899-12-30T01:00:00"/>
    <x v="16"/>
  </r>
  <r>
    <x v="141"/>
    <d v="1899-12-30T02:00:00"/>
    <x v="16"/>
  </r>
  <r>
    <x v="141"/>
    <d v="1899-12-30T03:00:00"/>
    <x v="16"/>
  </r>
  <r>
    <x v="141"/>
    <d v="1899-12-30T04:00:00"/>
    <x v="17"/>
  </r>
  <r>
    <x v="141"/>
    <d v="1899-12-30T05:00:00"/>
    <x v="5"/>
  </r>
  <r>
    <x v="141"/>
    <d v="1899-12-30T06:00:00"/>
    <x v="17"/>
  </r>
  <r>
    <x v="141"/>
    <d v="1899-12-30T07:00:00"/>
    <x v="17"/>
  </r>
  <r>
    <x v="141"/>
    <d v="1899-12-30T08:00:00"/>
    <x v="16"/>
  </r>
  <r>
    <x v="141"/>
    <d v="1899-12-30T09:00:00"/>
    <x v="3"/>
  </r>
  <r>
    <x v="141"/>
    <d v="1899-12-30T10:00:00"/>
    <x v="16"/>
  </r>
  <r>
    <x v="141"/>
    <d v="1899-12-30T11:00:00"/>
    <x v="4"/>
  </r>
  <r>
    <x v="141"/>
    <d v="1899-12-30T12:00:00"/>
    <x v="3"/>
  </r>
  <r>
    <x v="141"/>
    <d v="1899-12-30T13:00:00"/>
    <x v="3"/>
  </r>
  <r>
    <x v="141"/>
    <d v="1899-12-30T14:00:00"/>
    <x v="17"/>
  </r>
  <r>
    <x v="141"/>
    <d v="1899-12-30T15:00:00"/>
    <x v="2"/>
  </r>
  <r>
    <x v="141"/>
    <d v="1899-12-30T16:00:00"/>
    <x v="2"/>
  </r>
  <r>
    <x v="141"/>
    <d v="1899-12-30T17:00:00"/>
    <x v="13"/>
  </r>
  <r>
    <x v="141"/>
    <d v="1899-12-30T18:00:00"/>
    <x v="13"/>
  </r>
  <r>
    <x v="141"/>
    <d v="1899-12-30T19:00:00"/>
    <x v="5"/>
  </r>
  <r>
    <x v="141"/>
    <d v="1899-12-30T20:00:00"/>
    <x v="5"/>
  </r>
  <r>
    <x v="141"/>
    <d v="1899-12-30T21:00:00"/>
    <x v="17"/>
  </r>
  <r>
    <x v="141"/>
    <d v="1899-12-30T22:00:00"/>
    <x v="16"/>
  </r>
  <r>
    <x v="141"/>
    <d v="1899-12-30T23:00:00"/>
    <x v="17"/>
  </r>
  <r>
    <x v="142"/>
    <d v="1899-12-30T00:00:00"/>
    <x v="4"/>
  </r>
  <r>
    <x v="142"/>
    <d v="1899-12-30T01:00:00"/>
    <x v="17"/>
  </r>
  <r>
    <x v="142"/>
    <d v="1899-12-30T02:00:00"/>
    <x v="17"/>
  </r>
  <r>
    <x v="142"/>
    <d v="1899-12-30T03:00:00"/>
    <x v="17"/>
  </r>
  <r>
    <x v="142"/>
    <d v="1899-12-30T04:00:00"/>
    <x v="5"/>
  </r>
  <r>
    <x v="142"/>
    <d v="1899-12-30T05:00:00"/>
    <x v="17"/>
  </r>
  <r>
    <x v="142"/>
    <d v="1899-12-30T06:00:00"/>
    <x v="19"/>
  </r>
  <r>
    <x v="142"/>
    <d v="1899-12-30T07:00:00"/>
    <x v="5"/>
  </r>
  <r>
    <x v="142"/>
    <d v="1899-12-30T08:00:00"/>
    <x v="5"/>
  </r>
  <r>
    <x v="142"/>
    <d v="1899-12-30T09:00:00"/>
    <x v="17"/>
  </r>
  <r>
    <x v="142"/>
    <d v="1899-12-30T10:00:00"/>
    <x v="5"/>
  </r>
  <r>
    <x v="142"/>
    <d v="1899-12-30T11:00:00"/>
    <x v="5"/>
  </r>
  <r>
    <x v="142"/>
    <d v="1899-12-30T12:00:00"/>
    <x v="5"/>
  </r>
  <r>
    <x v="142"/>
    <d v="1899-12-30T13:00:00"/>
    <x v="5"/>
  </r>
  <r>
    <x v="142"/>
    <d v="1899-12-30T14:00:00"/>
    <x v="5"/>
  </r>
  <r>
    <x v="142"/>
    <d v="1899-12-30T15:00:00"/>
    <x v="5"/>
  </r>
  <r>
    <x v="142"/>
    <d v="1899-12-30T16:00:00"/>
    <x v="4"/>
  </r>
  <r>
    <x v="142"/>
    <d v="1899-12-30T17:00:00"/>
    <x v="14"/>
  </r>
  <r>
    <x v="142"/>
    <d v="1899-12-30T18:00:00"/>
    <x v="2"/>
  </r>
  <r>
    <x v="142"/>
    <d v="1899-12-30T19:00:00"/>
    <x v="13"/>
  </r>
  <r>
    <x v="142"/>
    <d v="1899-12-30T20:00:00"/>
    <x v="5"/>
  </r>
  <r>
    <x v="142"/>
    <d v="1899-12-30T21:00:00"/>
    <x v="16"/>
  </r>
  <r>
    <x v="142"/>
    <d v="1899-12-30T22:00:00"/>
    <x v="16"/>
  </r>
  <r>
    <x v="142"/>
    <d v="1899-12-30T23:00:00"/>
    <x v="17"/>
  </r>
  <r>
    <x v="143"/>
    <d v="1899-12-30T00:00:00"/>
    <x v="16"/>
  </r>
  <r>
    <x v="143"/>
    <d v="1899-12-30T01:00:00"/>
    <x v="19"/>
  </r>
  <r>
    <x v="143"/>
    <d v="1899-12-30T02:00:00"/>
    <x v="16"/>
  </r>
  <r>
    <x v="143"/>
    <d v="1899-12-30T03:00:00"/>
    <x v="17"/>
  </r>
  <r>
    <x v="143"/>
    <d v="1899-12-30T04:00:00"/>
    <x v="19"/>
  </r>
  <r>
    <x v="143"/>
    <d v="1899-12-30T05:00:00"/>
    <x v="19"/>
  </r>
  <r>
    <x v="143"/>
    <d v="1899-12-30T06:00:00"/>
    <x v="17"/>
  </r>
  <r>
    <x v="143"/>
    <d v="1899-12-30T07:00:00"/>
    <x v="5"/>
  </r>
  <r>
    <x v="143"/>
    <d v="1899-12-30T08:00:00"/>
    <x v="17"/>
  </r>
  <r>
    <x v="143"/>
    <d v="1899-12-30T09:00:00"/>
    <x v="17"/>
  </r>
  <r>
    <x v="143"/>
    <d v="1899-12-30T10:00:00"/>
    <x v="19"/>
  </r>
  <r>
    <x v="143"/>
    <d v="1899-12-30T11:00:00"/>
    <x v="17"/>
  </r>
  <r>
    <x v="143"/>
    <d v="1899-12-30T12:00:00"/>
    <x v="15"/>
  </r>
  <r>
    <x v="143"/>
    <d v="1899-12-30T13:00:00"/>
    <x v="15"/>
  </r>
  <r>
    <x v="143"/>
    <d v="1899-12-30T14:00:00"/>
    <x v="15"/>
  </r>
  <r>
    <x v="143"/>
    <d v="1899-12-30T15:00:00"/>
    <x v="1"/>
  </r>
  <r>
    <x v="143"/>
    <d v="1899-12-30T16:00:00"/>
    <x v="15"/>
  </r>
  <r>
    <x v="143"/>
    <d v="1899-12-30T17:00:00"/>
    <x v="15"/>
  </r>
  <r>
    <x v="143"/>
    <d v="1899-12-30T18:00:00"/>
    <x v="10"/>
  </r>
  <r>
    <x v="143"/>
    <d v="1899-12-30T19:00:00"/>
    <x v="0"/>
  </r>
  <r>
    <x v="143"/>
    <d v="1899-12-30T20:00:00"/>
    <x v="10"/>
  </r>
  <r>
    <x v="143"/>
    <d v="1899-12-30T21:00:00"/>
    <x v="13"/>
  </r>
  <r>
    <x v="143"/>
    <d v="1899-12-30T22:00:00"/>
    <x v="3"/>
  </r>
  <r>
    <x v="143"/>
    <d v="1899-12-30T23:00:00"/>
    <x v="2"/>
  </r>
  <r>
    <x v="144"/>
    <d v="1899-12-30T00:00:00"/>
    <x v="5"/>
  </r>
  <r>
    <x v="144"/>
    <d v="1899-12-30T01:00:00"/>
    <x v="5"/>
  </r>
  <r>
    <x v="144"/>
    <d v="1899-12-30T02:00:00"/>
    <x v="5"/>
  </r>
  <r>
    <x v="144"/>
    <d v="1899-12-30T03:00:00"/>
    <x v="16"/>
  </r>
  <r>
    <x v="144"/>
    <d v="1899-12-30T04:00:00"/>
    <x v="17"/>
  </r>
  <r>
    <x v="144"/>
    <d v="1899-12-30T05:00:00"/>
    <x v="16"/>
  </r>
  <r>
    <x v="144"/>
    <d v="1899-12-30T06:00:00"/>
    <x v="16"/>
  </r>
  <r>
    <x v="144"/>
    <d v="1899-12-30T07:00:00"/>
    <x v="17"/>
  </r>
  <r>
    <x v="144"/>
    <d v="1899-12-30T08:00:00"/>
    <x v="16"/>
  </r>
  <r>
    <x v="144"/>
    <d v="1899-12-30T09:00:00"/>
    <x v="4"/>
  </r>
  <r>
    <x v="144"/>
    <d v="1899-12-30T10:00:00"/>
    <x v="16"/>
  </r>
  <r>
    <x v="144"/>
    <d v="1899-12-30T11:00:00"/>
    <x v="16"/>
  </r>
  <r>
    <x v="144"/>
    <d v="1899-12-30T12:00:00"/>
    <x v="5"/>
  </r>
  <r>
    <x v="144"/>
    <d v="1899-12-30T13:00:00"/>
    <x v="4"/>
  </r>
  <r>
    <x v="144"/>
    <d v="1899-12-30T14:00:00"/>
    <x v="15"/>
  </r>
  <r>
    <x v="144"/>
    <d v="1899-12-30T15:00:00"/>
    <x v="13"/>
  </r>
  <r>
    <x v="144"/>
    <d v="1899-12-30T16:00:00"/>
    <x v="2"/>
  </r>
  <r>
    <x v="144"/>
    <d v="1899-12-30T17:00:00"/>
    <x v="2"/>
  </r>
  <r>
    <x v="144"/>
    <d v="1899-12-30T18:00:00"/>
    <x v="10"/>
  </r>
  <r>
    <x v="144"/>
    <d v="1899-12-30T19:00:00"/>
    <x v="2"/>
  </r>
  <r>
    <x v="144"/>
    <d v="1899-12-30T20:00:00"/>
    <x v="13"/>
  </r>
  <r>
    <x v="144"/>
    <d v="1899-12-30T21:00:00"/>
    <x v="3"/>
  </r>
  <r>
    <x v="144"/>
    <d v="1899-12-30T22:00:00"/>
    <x v="16"/>
  </r>
  <r>
    <x v="144"/>
    <d v="1899-12-30T23:00:00"/>
    <x v="19"/>
  </r>
  <r>
    <x v="145"/>
    <d v="1899-12-30T00:00:00"/>
    <x v="17"/>
  </r>
  <r>
    <x v="145"/>
    <d v="1899-12-30T01:00:00"/>
    <x v="17"/>
  </r>
  <r>
    <x v="145"/>
    <d v="1899-12-30T02:00:00"/>
    <x v="19"/>
  </r>
  <r>
    <x v="145"/>
    <d v="1899-12-30T03:00:00"/>
    <x v="19"/>
  </r>
  <r>
    <x v="145"/>
    <d v="1899-12-30T04:00:00"/>
    <x v="17"/>
  </r>
  <r>
    <x v="145"/>
    <d v="1899-12-30T05:00:00"/>
    <x v="19"/>
  </r>
  <r>
    <x v="145"/>
    <d v="1899-12-30T06:00:00"/>
    <x v="19"/>
  </r>
  <r>
    <x v="145"/>
    <d v="1899-12-30T07:00:00"/>
    <x v="17"/>
  </r>
  <r>
    <x v="145"/>
    <d v="1899-12-30T08:00:00"/>
    <x v="18"/>
  </r>
  <r>
    <x v="145"/>
    <d v="1899-12-30T09:00:00"/>
    <x v="18"/>
  </r>
  <r>
    <x v="145"/>
    <d v="1899-12-30T10:00:00"/>
    <x v="17"/>
  </r>
  <r>
    <x v="145"/>
    <d v="1899-12-30T11:00:00"/>
    <x v="16"/>
  </r>
  <r>
    <x v="145"/>
    <d v="1899-12-30T12:00:00"/>
    <x v="17"/>
  </r>
  <r>
    <x v="145"/>
    <d v="1899-12-30T13:00:00"/>
    <x v="16"/>
  </r>
  <r>
    <x v="145"/>
    <d v="1899-12-30T14:00:00"/>
    <x v="3"/>
  </r>
  <r>
    <x v="145"/>
    <d v="1899-12-30T15:00:00"/>
    <x v="13"/>
  </r>
  <r>
    <x v="145"/>
    <d v="1899-12-30T16:00:00"/>
    <x v="3"/>
  </r>
  <r>
    <x v="145"/>
    <d v="1899-12-30T17:00:00"/>
    <x v="13"/>
  </r>
  <r>
    <x v="145"/>
    <d v="1899-12-30T18:00:00"/>
    <x v="14"/>
  </r>
  <r>
    <x v="145"/>
    <d v="1899-12-30T19:00:00"/>
    <x v="14"/>
  </r>
  <r>
    <x v="145"/>
    <d v="1899-12-30T20:00:00"/>
    <x v="4"/>
  </r>
  <r>
    <x v="145"/>
    <d v="1899-12-30T21:00:00"/>
    <x v="5"/>
  </r>
  <r>
    <x v="145"/>
    <d v="1899-12-30T22:00:00"/>
    <x v="19"/>
  </r>
  <r>
    <x v="145"/>
    <d v="1899-12-30T23:00:00"/>
    <x v="17"/>
  </r>
  <r>
    <x v="146"/>
    <d v="1899-12-30T00:00:00"/>
    <x v="16"/>
  </r>
  <r>
    <x v="146"/>
    <d v="1899-12-30T01:00:00"/>
    <x v="18"/>
  </r>
  <r>
    <x v="146"/>
    <d v="1899-12-30T02:00:00"/>
    <x v="17"/>
  </r>
  <r>
    <x v="146"/>
    <d v="1899-12-30T03:00:00"/>
    <x v="16"/>
  </r>
  <r>
    <x v="146"/>
    <d v="1899-12-30T04:00:00"/>
    <x v="17"/>
  </r>
  <r>
    <x v="146"/>
    <d v="1899-12-30T05:00:00"/>
    <x v="16"/>
  </r>
  <r>
    <x v="146"/>
    <d v="1899-12-30T06:00:00"/>
    <x v="17"/>
  </r>
  <r>
    <x v="146"/>
    <d v="1899-12-30T07:00:00"/>
    <x v="5"/>
  </r>
  <r>
    <x v="146"/>
    <d v="1899-12-30T08:00:00"/>
    <x v="17"/>
  </r>
  <r>
    <x v="146"/>
    <d v="1899-12-30T09:00:00"/>
    <x v="19"/>
  </r>
  <r>
    <x v="146"/>
    <d v="1899-12-30T10:00:00"/>
    <x v="19"/>
  </r>
  <r>
    <x v="146"/>
    <d v="1899-12-30T11:00:00"/>
    <x v="19"/>
  </r>
  <r>
    <x v="146"/>
    <d v="1899-12-30T12:00:00"/>
    <x v="16"/>
  </r>
  <r>
    <x v="146"/>
    <d v="1899-12-30T13:00:00"/>
    <x v="16"/>
  </r>
  <r>
    <x v="146"/>
    <d v="1899-12-30T14:00:00"/>
    <x v="3"/>
  </r>
  <r>
    <x v="146"/>
    <d v="1899-12-30T15:00:00"/>
    <x v="13"/>
  </r>
  <r>
    <x v="146"/>
    <d v="1899-12-30T16:00:00"/>
    <x v="2"/>
  </r>
  <r>
    <x v="146"/>
    <d v="1899-12-30T17:00:00"/>
    <x v="2"/>
  </r>
  <r>
    <x v="146"/>
    <d v="1899-12-30T18:00:00"/>
    <x v="1"/>
  </r>
  <r>
    <x v="146"/>
    <d v="1899-12-30T19:00:00"/>
    <x v="1"/>
  </r>
  <r>
    <x v="146"/>
    <d v="1899-12-30T20:00:00"/>
    <x v="14"/>
  </r>
  <r>
    <x v="146"/>
    <d v="1899-12-30T21:00:00"/>
    <x v="5"/>
  </r>
  <r>
    <x v="146"/>
    <d v="1899-12-30T22:00:00"/>
    <x v="4"/>
  </r>
  <r>
    <x v="146"/>
    <d v="1899-12-30T23:00:00"/>
    <x v="13"/>
  </r>
  <r>
    <x v="147"/>
    <d v="1899-12-30T00:00:00"/>
    <x v="13"/>
  </r>
  <r>
    <x v="147"/>
    <d v="1899-12-30T01:00:00"/>
    <x v="3"/>
  </r>
  <r>
    <x v="147"/>
    <d v="1899-12-30T02:00:00"/>
    <x v="15"/>
  </r>
  <r>
    <x v="147"/>
    <d v="1899-12-30T03:00:00"/>
    <x v="3"/>
  </r>
  <r>
    <x v="147"/>
    <d v="1899-12-30T04:00:00"/>
    <x v="13"/>
  </r>
  <r>
    <x v="147"/>
    <d v="1899-12-30T05:00:00"/>
    <x v="5"/>
  </r>
  <r>
    <x v="147"/>
    <d v="1899-12-30T06:00:00"/>
    <x v="3"/>
  </r>
  <r>
    <x v="147"/>
    <d v="1899-12-30T07:00:00"/>
    <x v="2"/>
  </r>
  <r>
    <x v="147"/>
    <d v="1899-12-30T08:00:00"/>
    <x v="13"/>
  </r>
  <r>
    <x v="147"/>
    <d v="1899-12-30T09:00:00"/>
    <x v="13"/>
  </r>
  <r>
    <x v="147"/>
    <d v="1899-12-30T10:00:00"/>
    <x v="3"/>
  </r>
  <r>
    <x v="147"/>
    <d v="1899-12-30T11:00:00"/>
    <x v="2"/>
  </r>
  <r>
    <x v="147"/>
    <d v="1899-12-30T12:00:00"/>
    <x v="1"/>
  </r>
  <r>
    <x v="147"/>
    <d v="1899-12-30T13:00:00"/>
    <x v="6"/>
  </r>
  <r>
    <x v="147"/>
    <d v="1899-12-30T14:00:00"/>
    <x v="1"/>
  </r>
  <r>
    <x v="147"/>
    <d v="1899-12-30T15:00:00"/>
    <x v="6"/>
  </r>
  <r>
    <x v="147"/>
    <d v="1899-12-30T16:00:00"/>
    <x v="1"/>
  </r>
  <r>
    <x v="147"/>
    <d v="1899-12-30T17:00:00"/>
    <x v="1"/>
  </r>
  <r>
    <x v="147"/>
    <d v="1899-12-30T18:00:00"/>
    <x v="0"/>
  </r>
  <r>
    <x v="147"/>
    <d v="1899-12-30T19:00:00"/>
    <x v="6"/>
  </r>
  <r>
    <x v="147"/>
    <d v="1899-12-30T20:00:00"/>
    <x v="12"/>
  </r>
  <r>
    <x v="147"/>
    <d v="1899-12-30T21:00:00"/>
    <x v="6"/>
  </r>
  <r>
    <x v="147"/>
    <d v="1899-12-30T22:00:00"/>
    <x v="1"/>
  </r>
  <r>
    <x v="147"/>
    <d v="1899-12-30T23:00:00"/>
    <x v="13"/>
  </r>
  <r>
    <x v="148"/>
    <d v="1899-12-30T00:00:00"/>
    <x v="10"/>
  </r>
  <r>
    <x v="148"/>
    <d v="1899-12-30T01:00:00"/>
    <x v="1"/>
  </r>
  <r>
    <x v="148"/>
    <d v="1899-12-30T02:00:00"/>
    <x v="10"/>
  </r>
  <r>
    <x v="148"/>
    <d v="1899-12-30T03:00:00"/>
    <x v="10"/>
  </r>
  <r>
    <x v="148"/>
    <d v="1899-12-30T04:00:00"/>
    <x v="1"/>
  </r>
  <r>
    <x v="148"/>
    <d v="1899-12-30T05:00:00"/>
    <x v="2"/>
  </r>
  <r>
    <x v="148"/>
    <d v="1899-12-30T06:00:00"/>
    <x v="2"/>
  </r>
  <r>
    <x v="148"/>
    <d v="1899-12-30T07:00:00"/>
    <x v="14"/>
  </r>
  <r>
    <x v="148"/>
    <d v="1899-12-30T08:00:00"/>
    <x v="16"/>
  </r>
  <r>
    <x v="148"/>
    <d v="1899-12-30T09:00:00"/>
    <x v="3"/>
  </r>
  <r>
    <x v="148"/>
    <d v="1899-12-30T10:00:00"/>
    <x v="4"/>
  </r>
  <r>
    <x v="148"/>
    <d v="1899-12-30T11:00:00"/>
    <x v="13"/>
  </r>
  <r>
    <x v="148"/>
    <d v="1899-12-30T12:00:00"/>
    <x v="13"/>
  </r>
  <r>
    <x v="148"/>
    <d v="1899-12-30T13:00:00"/>
    <x v="13"/>
  </r>
  <r>
    <x v="148"/>
    <d v="1899-12-30T14:00:00"/>
    <x v="5"/>
  </r>
  <r>
    <x v="148"/>
    <d v="1899-12-30T15:00:00"/>
    <x v="16"/>
  </r>
  <r>
    <x v="148"/>
    <d v="1899-12-30T16:00:00"/>
    <x v="8"/>
  </r>
  <r>
    <x v="148"/>
    <d v="1899-12-30T17:00:00"/>
    <x v="2"/>
  </r>
  <r>
    <x v="148"/>
    <d v="1899-12-30T18:00:00"/>
    <x v="3"/>
  </r>
  <r>
    <x v="148"/>
    <d v="1899-12-30T19:00:00"/>
    <x v="4"/>
  </r>
  <r>
    <x v="148"/>
    <d v="1899-12-30T20:00:00"/>
    <x v="17"/>
  </r>
  <r>
    <x v="148"/>
    <d v="1899-12-30T21:00:00"/>
    <x v="16"/>
  </r>
  <r>
    <x v="148"/>
    <d v="1899-12-30T22:00:00"/>
    <x v="19"/>
  </r>
  <r>
    <x v="148"/>
    <d v="1899-12-30T23:00:00"/>
    <x v="17"/>
  </r>
  <r>
    <x v="149"/>
    <d v="1899-12-30T00:00:00"/>
    <x v="17"/>
  </r>
  <r>
    <x v="149"/>
    <d v="1899-12-30T01:00:00"/>
    <x v="17"/>
  </r>
  <r>
    <x v="149"/>
    <d v="1899-12-30T02:00:00"/>
    <x v="5"/>
  </r>
  <r>
    <x v="149"/>
    <d v="1899-12-30T03:00:00"/>
    <x v="17"/>
  </r>
  <r>
    <x v="149"/>
    <d v="1899-12-30T04:00:00"/>
    <x v="17"/>
  </r>
  <r>
    <x v="149"/>
    <d v="1899-12-30T05:00:00"/>
    <x v="19"/>
  </r>
  <r>
    <x v="149"/>
    <d v="1899-12-30T06:00:00"/>
    <x v="16"/>
  </r>
  <r>
    <x v="149"/>
    <d v="1899-12-30T07:00:00"/>
    <x v="19"/>
  </r>
  <r>
    <x v="149"/>
    <d v="1899-12-30T08:00:00"/>
    <x v="16"/>
  </r>
  <r>
    <x v="149"/>
    <d v="1899-12-30T09:00:00"/>
    <x v="16"/>
  </r>
  <r>
    <x v="149"/>
    <d v="1899-12-30T10:00:00"/>
    <x v="16"/>
  </r>
  <r>
    <x v="149"/>
    <d v="1899-12-30T11:00:00"/>
    <x v="17"/>
  </r>
  <r>
    <x v="149"/>
    <d v="1899-12-30T12:00:00"/>
    <x v="17"/>
  </r>
  <r>
    <x v="149"/>
    <d v="1899-12-30T13:00:00"/>
    <x v="16"/>
  </r>
  <r>
    <x v="149"/>
    <d v="1899-12-30T14:00:00"/>
    <x v="3"/>
  </r>
  <r>
    <x v="149"/>
    <d v="1899-12-30T15:00:00"/>
    <x v="14"/>
  </r>
  <r>
    <x v="149"/>
    <d v="1899-12-30T16:00:00"/>
    <x v="15"/>
  </r>
  <r>
    <x v="149"/>
    <d v="1899-12-30T17:00:00"/>
    <x v="10"/>
  </r>
  <r>
    <x v="149"/>
    <d v="1899-12-30T18:00:00"/>
    <x v="2"/>
  </r>
  <r>
    <x v="149"/>
    <d v="1899-12-30T19:00:00"/>
    <x v="15"/>
  </r>
  <r>
    <x v="149"/>
    <d v="1899-12-30T20:00:00"/>
    <x v="3"/>
  </r>
  <r>
    <x v="149"/>
    <d v="1899-12-30T21:00:00"/>
    <x v="5"/>
  </r>
  <r>
    <x v="149"/>
    <d v="1899-12-30T22:00:00"/>
    <x v="5"/>
  </r>
  <r>
    <x v="149"/>
    <d v="1899-12-30T23:00:00"/>
    <x v="19"/>
  </r>
  <r>
    <x v="150"/>
    <d v="1899-12-30T00:00:00"/>
    <x v="17"/>
  </r>
  <r>
    <x v="150"/>
    <d v="1899-12-30T01:00:00"/>
    <x v="5"/>
  </r>
  <r>
    <x v="150"/>
    <d v="1899-12-30T02:00:00"/>
    <x v="5"/>
  </r>
  <r>
    <x v="150"/>
    <d v="1899-12-30T03:00:00"/>
    <x v="5"/>
  </r>
  <r>
    <x v="150"/>
    <d v="1899-12-30T04:00:00"/>
    <x v="16"/>
  </r>
  <r>
    <x v="150"/>
    <d v="1899-12-30T05:00:00"/>
    <x v="16"/>
  </r>
  <r>
    <x v="150"/>
    <d v="1899-12-30T06:00:00"/>
    <x v="18"/>
  </r>
  <r>
    <x v="150"/>
    <d v="1899-12-30T07:00:00"/>
    <x v="19"/>
  </r>
  <r>
    <x v="150"/>
    <d v="1899-12-30T08:00:00"/>
    <x v="19"/>
  </r>
  <r>
    <x v="150"/>
    <d v="1899-12-30T09:00:00"/>
    <x v="19"/>
  </r>
  <r>
    <x v="150"/>
    <d v="1899-12-30T10:00:00"/>
    <x v="17"/>
  </r>
  <r>
    <x v="150"/>
    <d v="1899-12-30T11:00:00"/>
    <x v="17"/>
  </r>
  <r>
    <x v="150"/>
    <d v="1899-12-30T12:00:00"/>
    <x v="19"/>
  </r>
  <r>
    <x v="150"/>
    <d v="1899-12-30T13:00:00"/>
    <x v="4"/>
  </r>
  <r>
    <x v="150"/>
    <d v="1899-12-30T14:00:00"/>
    <x v="14"/>
  </r>
  <r>
    <x v="150"/>
    <d v="1899-12-30T15:00:00"/>
    <x v="3"/>
  </r>
  <r>
    <x v="150"/>
    <d v="1899-12-30T16:00:00"/>
    <x v="13"/>
  </r>
  <r>
    <x v="150"/>
    <d v="1899-12-30T17:00:00"/>
    <x v="14"/>
  </r>
  <r>
    <x v="150"/>
    <d v="1899-12-30T18:00:00"/>
    <x v="14"/>
  </r>
  <r>
    <x v="150"/>
    <d v="1899-12-30T19:00:00"/>
    <x v="3"/>
  </r>
  <r>
    <x v="150"/>
    <d v="1899-12-30T20:00:00"/>
    <x v="5"/>
  </r>
  <r>
    <x v="150"/>
    <d v="1899-12-30T21:00:00"/>
    <x v="3"/>
  </r>
  <r>
    <x v="150"/>
    <d v="1899-12-30T22:00:00"/>
    <x v="5"/>
  </r>
  <r>
    <x v="150"/>
    <d v="1899-12-30T23:00:00"/>
    <x v="5"/>
  </r>
  <r>
    <x v="151"/>
    <d v="1899-12-30T00:00:00"/>
    <x v="5"/>
  </r>
  <r>
    <x v="151"/>
    <d v="1899-12-30T01:00:00"/>
    <x v="5"/>
  </r>
  <r>
    <x v="151"/>
    <d v="1899-12-30T02:00:00"/>
    <x v="5"/>
  </r>
  <r>
    <x v="151"/>
    <d v="1899-12-30T03:00:00"/>
    <x v="5"/>
  </r>
  <r>
    <x v="151"/>
    <d v="1899-12-30T04:00:00"/>
    <x v="5"/>
  </r>
  <r>
    <x v="151"/>
    <d v="1899-12-30T05:00:00"/>
    <x v="3"/>
  </r>
  <r>
    <x v="151"/>
    <d v="1899-12-30T06:00:00"/>
    <x v="14"/>
  </r>
  <r>
    <x v="151"/>
    <d v="1899-12-30T07:00:00"/>
    <x v="5"/>
  </r>
  <r>
    <x v="151"/>
    <d v="1899-12-30T08:00:00"/>
    <x v="5"/>
  </r>
  <r>
    <x v="151"/>
    <d v="1899-12-30T09:00:00"/>
    <x v="17"/>
  </r>
  <r>
    <x v="151"/>
    <d v="1899-12-30T10:00:00"/>
    <x v="16"/>
  </r>
  <r>
    <x v="151"/>
    <d v="1899-12-30T11:00:00"/>
    <x v="17"/>
  </r>
  <r>
    <x v="151"/>
    <d v="1899-12-30T12:00:00"/>
    <x v="5"/>
  </r>
  <r>
    <x v="151"/>
    <d v="1899-12-30T13:00:00"/>
    <x v="14"/>
  </r>
  <r>
    <x v="151"/>
    <d v="1899-12-30T14:00:00"/>
    <x v="15"/>
  </r>
  <r>
    <x v="151"/>
    <d v="1899-12-30T15:00:00"/>
    <x v="14"/>
  </r>
  <r>
    <x v="151"/>
    <d v="1899-12-30T16:00:00"/>
    <x v="1"/>
  </r>
  <r>
    <x v="151"/>
    <d v="1899-12-30T17:00:00"/>
    <x v="2"/>
  </r>
  <r>
    <x v="151"/>
    <d v="1899-12-30T18:00:00"/>
    <x v="2"/>
  </r>
  <r>
    <x v="151"/>
    <d v="1899-12-30T19:00:00"/>
    <x v="6"/>
  </r>
  <r>
    <x v="151"/>
    <d v="1899-12-30T20:00:00"/>
    <x v="1"/>
  </r>
  <r>
    <x v="151"/>
    <d v="1899-12-30T21:00:00"/>
    <x v="1"/>
  </r>
  <r>
    <x v="151"/>
    <d v="1899-12-30T22:00:00"/>
    <x v="1"/>
  </r>
  <r>
    <x v="151"/>
    <d v="1899-12-30T23:00:00"/>
    <x v="0"/>
  </r>
  <r>
    <x v="152"/>
    <d v="1899-12-30T00:00:00"/>
    <x v="2"/>
  </r>
  <r>
    <x v="152"/>
    <d v="1899-12-30T01:00:00"/>
    <x v="1"/>
  </r>
  <r>
    <x v="152"/>
    <d v="1899-12-30T02:00:00"/>
    <x v="2"/>
  </r>
  <r>
    <x v="152"/>
    <d v="1899-12-30T03:00:00"/>
    <x v="10"/>
  </r>
  <r>
    <x v="152"/>
    <d v="1899-12-30T04:00:00"/>
    <x v="13"/>
  </r>
  <r>
    <x v="152"/>
    <d v="1899-12-30T05:00:00"/>
    <x v="13"/>
  </r>
  <r>
    <x v="152"/>
    <d v="1899-12-30T06:00:00"/>
    <x v="10"/>
  </r>
  <r>
    <x v="152"/>
    <d v="1899-12-30T07:00:00"/>
    <x v="15"/>
  </r>
  <r>
    <x v="152"/>
    <d v="1899-12-30T08:00:00"/>
    <x v="1"/>
  </r>
  <r>
    <x v="152"/>
    <d v="1899-12-30T09:00:00"/>
    <x v="5"/>
  </r>
  <r>
    <x v="152"/>
    <d v="1899-12-30T10:00:00"/>
    <x v="5"/>
  </r>
  <r>
    <x v="152"/>
    <d v="1899-12-30T11:00:00"/>
    <x v="3"/>
  </r>
  <r>
    <x v="152"/>
    <d v="1899-12-30T12:00:00"/>
    <x v="1"/>
  </r>
  <r>
    <x v="152"/>
    <d v="1899-12-30T13:00:00"/>
    <x v="1"/>
  </r>
  <r>
    <x v="152"/>
    <d v="1899-12-30T14:00:00"/>
    <x v="1"/>
  </r>
  <r>
    <x v="152"/>
    <d v="1899-12-30T15:00:00"/>
    <x v="1"/>
  </r>
  <r>
    <x v="152"/>
    <d v="1899-12-30T16:00:00"/>
    <x v="1"/>
  </r>
  <r>
    <x v="152"/>
    <d v="1899-12-30T17:00:00"/>
    <x v="10"/>
  </r>
  <r>
    <x v="152"/>
    <d v="1899-12-30T18:00:00"/>
    <x v="15"/>
  </r>
  <r>
    <x v="152"/>
    <d v="1899-12-30T19:00:00"/>
    <x v="10"/>
  </r>
  <r>
    <x v="152"/>
    <d v="1899-12-30T20:00:00"/>
    <x v="15"/>
  </r>
  <r>
    <x v="152"/>
    <d v="1899-12-30T21:00:00"/>
    <x v="13"/>
  </r>
  <r>
    <x v="152"/>
    <d v="1899-12-30T22:00:00"/>
    <x v="14"/>
  </r>
  <r>
    <x v="152"/>
    <d v="1899-12-30T23:00:00"/>
    <x v="15"/>
  </r>
  <r>
    <x v="153"/>
    <d v="1899-12-30T00:00:00"/>
    <x v="13"/>
  </r>
  <r>
    <x v="153"/>
    <d v="1899-12-30T01:00:00"/>
    <x v="15"/>
  </r>
  <r>
    <x v="153"/>
    <d v="1899-12-30T02:00:00"/>
    <x v="3"/>
  </r>
  <r>
    <x v="153"/>
    <d v="1899-12-30T03:00:00"/>
    <x v="14"/>
  </r>
  <r>
    <x v="153"/>
    <d v="1899-12-30T04:00:00"/>
    <x v="3"/>
  </r>
  <r>
    <x v="153"/>
    <d v="1899-12-30T05:00:00"/>
    <x v="5"/>
  </r>
  <r>
    <x v="153"/>
    <d v="1899-12-30T06:00:00"/>
    <x v="5"/>
  </r>
  <r>
    <x v="153"/>
    <d v="1899-12-30T07:00:00"/>
    <x v="17"/>
  </r>
  <r>
    <x v="153"/>
    <d v="1899-12-30T08:00:00"/>
    <x v="3"/>
  </r>
  <r>
    <x v="153"/>
    <d v="1899-12-30T09:00:00"/>
    <x v="3"/>
  </r>
  <r>
    <x v="153"/>
    <d v="1899-12-30T10:00:00"/>
    <x v="5"/>
  </r>
  <r>
    <x v="153"/>
    <d v="1899-12-30T11:00:00"/>
    <x v="3"/>
  </r>
  <r>
    <x v="153"/>
    <d v="1899-12-30T12:00:00"/>
    <x v="3"/>
  </r>
  <r>
    <x v="153"/>
    <d v="1899-12-30T13:00:00"/>
    <x v="4"/>
  </r>
  <r>
    <x v="153"/>
    <d v="1899-12-30T14:00:00"/>
    <x v="5"/>
  </r>
  <r>
    <x v="153"/>
    <d v="1899-12-30T15:00:00"/>
    <x v="5"/>
  </r>
  <r>
    <x v="153"/>
    <d v="1899-12-30T16:00:00"/>
    <x v="14"/>
  </r>
  <r>
    <x v="153"/>
    <d v="1899-12-30T17:00:00"/>
    <x v="2"/>
  </r>
  <r>
    <x v="153"/>
    <d v="1899-12-30T18:00:00"/>
    <x v="4"/>
  </r>
  <r>
    <x v="153"/>
    <d v="1899-12-30T19:00:00"/>
    <x v="16"/>
  </r>
  <r>
    <x v="153"/>
    <d v="1899-12-30T20:00:00"/>
    <x v="17"/>
  </r>
  <r>
    <x v="153"/>
    <d v="1899-12-30T21:00:00"/>
    <x v="19"/>
  </r>
  <r>
    <x v="153"/>
    <d v="1899-12-30T22:00:00"/>
    <x v="17"/>
  </r>
  <r>
    <x v="153"/>
    <d v="1899-12-30T23:00:00"/>
    <x v="17"/>
  </r>
  <r>
    <x v="154"/>
    <d v="1899-12-30T00:00:00"/>
    <x v="5"/>
  </r>
  <r>
    <x v="154"/>
    <d v="1899-12-30T01:00:00"/>
    <x v="17"/>
  </r>
  <r>
    <x v="154"/>
    <d v="1899-12-30T02:00:00"/>
    <x v="16"/>
  </r>
  <r>
    <x v="154"/>
    <d v="1899-12-30T03:00:00"/>
    <x v="5"/>
  </r>
  <r>
    <x v="154"/>
    <d v="1899-12-30T04:00:00"/>
    <x v="16"/>
  </r>
  <r>
    <x v="154"/>
    <d v="1899-12-30T05:00:00"/>
    <x v="16"/>
  </r>
  <r>
    <x v="154"/>
    <d v="1899-12-30T06:00:00"/>
    <x v="17"/>
  </r>
  <r>
    <x v="154"/>
    <d v="1899-12-30T07:00:00"/>
    <x v="17"/>
  </r>
  <r>
    <x v="154"/>
    <d v="1899-12-30T08:00:00"/>
    <x v="18"/>
  </r>
  <r>
    <x v="154"/>
    <d v="1899-12-30T09:00:00"/>
    <x v="17"/>
  </r>
  <r>
    <x v="154"/>
    <d v="1899-12-30T10:00:00"/>
    <x v="19"/>
  </r>
  <r>
    <x v="154"/>
    <d v="1899-12-30T11:00:00"/>
    <x v="3"/>
  </r>
  <r>
    <x v="154"/>
    <d v="1899-12-30T12:00:00"/>
    <x v="3"/>
  </r>
  <r>
    <x v="154"/>
    <d v="1899-12-30T13:00:00"/>
    <x v="3"/>
  </r>
  <r>
    <x v="154"/>
    <d v="1899-12-30T14:00:00"/>
    <x v="14"/>
  </r>
  <r>
    <x v="154"/>
    <d v="1899-12-30T15:00:00"/>
    <x v="14"/>
  </r>
  <r>
    <x v="154"/>
    <d v="1899-12-30T16:00:00"/>
    <x v="15"/>
  </r>
  <r>
    <x v="154"/>
    <d v="1899-12-30T17:00:00"/>
    <x v="2"/>
  </r>
  <r>
    <x v="154"/>
    <d v="1899-12-30T18:00:00"/>
    <x v="13"/>
  </r>
  <r>
    <x v="154"/>
    <d v="1899-12-30T19:00:00"/>
    <x v="14"/>
  </r>
  <r>
    <x v="154"/>
    <d v="1899-12-30T20:00:00"/>
    <x v="4"/>
  </r>
  <r>
    <x v="154"/>
    <d v="1899-12-30T21:00:00"/>
    <x v="4"/>
  </r>
  <r>
    <x v="154"/>
    <d v="1899-12-30T22:00:00"/>
    <x v="16"/>
  </r>
  <r>
    <x v="154"/>
    <d v="1899-12-30T23:00:00"/>
    <x v="5"/>
  </r>
  <r>
    <x v="155"/>
    <d v="1899-12-30T00:00:00"/>
    <x v="16"/>
  </r>
  <r>
    <x v="155"/>
    <d v="1899-12-30T01:00:00"/>
    <x v="17"/>
  </r>
  <r>
    <x v="155"/>
    <d v="1899-12-30T02:00:00"/>
    <x v="18"/>
  </r>
  <r>
    <x v="155"/>
    <d v="1899-12-30T03:00:00"/>
    <x v="19"/>
  </r>
  <r>
    <x v="155"/>
    <d v="1899-12-30T04:00:00"/>
    <x v="19"/>
  </r>
  <r>
    <x v="155"/>
    <d v="1899-12-30T05:00:00"/>
    <x v="19"/>
  </r>
  <r>
    <x v="155"/>
    <d v="1899-12-30T06:00:00"/>
    <x v="5"/>
  </r>
  <r>
    <x v="155"/>
    <d v="1899-12-30T07:00:00"/>
    <x v="19"/>
  </r>
  <r>
    <x v="155"/>
    <d v="1899-12-30T08:00:00"/>
    <x v="19"/>
  </r>
  <r>
    <x v="155"/>
    <d v="1899-12-30T09:00:00"/>
    <x v="19"/>
  </r>
  <r>
    <x v="155"/>
    <d v="1899-12-30T10:00:00"/>
    <x v="17"/>
  </r>
  <r>
    <x v="155"/>
    <d v="1899-12-30T11:00:00"/>
    <x v="5"/>
  </r>
  <r>
    <x v="155"/>
    <d v="1899-12-30T12:00:00"/>
    <x v="3"/>
  </r>
  <r>
    <x v="155"/>
    <d v="1899-12-30T13:00:00"/>
    <x v="13"/>
  </r>
  <r>
    <x v="155"/>
    <d v="1899-12-30T14:00:00"/>
    <x v="14"/>
  </r>
  <r>
    <x v="155"/>
    <d v="1899-12-30T15:00:00"/>
    <x v="14"/>
  </r>
  <r>
    <x v="155"/>
    <d v="1899-12-30T16:00:00"/>
    <x v="3"/>
  </r>
  <r>
    <x v="155"/>
    <d v="1899-12-30T17:00:00"/>
    <x v="3"/>
  </r>
  <r>
    <x v="155"/>
    <d v="1899-12-30T18:00:00"/>
    <x v="3"/>
  </r>
  <r>
    <x v="155"/>
    <d v="1899-12-30T19:00:00"/>
    <x v="3"/>
  </r>
  <r>
    <x v="155"/>
    <d v="1899-12-30T20:00:00"/>
    <x v="3"/>
  </r>
  <r>
    <x v="155"/>
    <d v="1899-12-30T21:00:00"/>
    <x v="17"/>
  </r>
  <r>
    <x v="155"/>
    <d v="1899-12-30T22:00:00"/>
    <x v="19"/>
  </r>
  <r>
    <x v="155"/>
    <d v="1899-12-30T23:00:00"/>
    <x v="5"/>
  </r>
  <r>
    <x v="156"/>
    <d v="1899-12-30T00:00:00"/>
    <x v="17"/>
  </r>
  <r>
    <x v="156"/>
    <d v="1899-12-30T01:00:00"/>
    <x v="17"/>
  </r>
  <r>
    <x v="156"/>
    <d v="1899-12-30T02:00:00"/>
    <x v="5"/>
  </r>
  <r>
    <x v="156"/>
    <d v="1899-12-30T03:00:00"/>
    <x v="17"/>
  </r>
  <r>
    <x v="156"/>
    <d v="1899-12-30T04:00:00"/>
    <x v="16"/>
  </r>
  <r>
    <x v="156"/>
    <d v="1899-12-30T05:00:00"/>
    <x v="17"/>
  </r>
  <r>
    <x v="156"/>
    <d v="1899-12-30T06:00:00"/>
    <x v="16"/>
  </r>
  <r>
    <x v="156"/>
    <d v="1899-12-30T07:00:00"/>
    <x v="17"/>
  </r>
  <r>
    <x v="156"/>
    <d v="1899-12-30T08:00:00"/>
    <x v="17"/>
  </r>
  <r>
    <x v="156"/>
    <d v="1899-12-30T09:00:00"/>
    <x v="17"/>
  </r>
  <r>
    <x v="156"/>
    <d v="1899-12-30T10:00:00"/>
    <x v="17"/>
  </r>
  <r>
    <x v="156"/>
    <d v="1899-12-30T11:00:00"/>
    <x v="5"/>
  </r>
  <r>
    <x v="156"/>
    <d v="1899-12-30T12:00:00"/>
    <x v="5"/>
  </r>
  <r>
    <x v="156"/>
    <d v="1899-12-30T13:00:00"/>
    <x v="5"/>
  </r>
  <r>
    <x v="156"/>
    <d v="1899-12-30T14:00:00"/>
    <x v="3"/>
  </r>
  <r>
    <x v="156"/>
    <d v="1899-12-30T15:00:00"/>
    <x v="14"/>
  </r>
  <r>
    <x v="156"/>
    <d v="1899-12-30T16:00:00"/>
    <x v="2"/>
  </r>
  <r>
    <x v="156"/>
    <d v="1899-12-30T17:00:00"/>
    <x v="2"/>
  </r>
  <r>
    <x v="156"/>
    <d v="1899-12-30T18:00:00"/>
    <x v="2"/>
  </r>
  <r>
    <x v="156"/>
    <d v="1899-12-30T19:00:00"/>
    <x v="2"/>
  </r>
  <r>
    <x v="156"/>
    <d v="1899-12-30T20:00:00"/>
    <x v="13"/>
  </r>
  <r>
    <x v="156"/>
    <d v="1899-12-30T21:00:00"/>
    <x v="3"/>
  </r>
  <r>
    <x v="156"/>
    <d v="1899-12-30T22:00:00"/>
    <x v="16"/>
  </r>
  <r>
    <x v="156"/>
    <d v="1899-12-30T23:00:00"/>
    <x v="16"/>
  </r>
  <r>
    <x v="157"/>
    <d v="1899-12-30T00:00:00"/>
    <x v="16"/>
  </r>
  <r>
    <x v="157"/>
    <d v="1899-12-30T01:00:00"/>
    <x v="5"/>
  </r>
  <r>
    <x v="157"/>
    <d v="1899-12-30T02:00:00"/>
    <x v="17"/>
  </r>
  <r>
    <x v="157"/>
    <d v="1899-12-30T03:00:00"/>
    <x v="16"/>
  </r>
  <r>
    <x v="157"/>
    <d v="1899-12-30T04:00:00"/>
    <x v="19"/>
  </r>
  <r>
    <x v="157"/>
    <d v="1899-12-30T05:00:00"/>
    <x v="17"/>
  </r>
  <r>
    <x v="157"/>
    <d v="1899-12-30T06:00:00"/>
    <x v="17"/>
  </r>
  <r>
    <x v="157"/>
    <d v="1899-12-30T07:00:00"/>
    <x v="5"/>
  </r>
  <r>
    <x v="157"/>
    <d v="1899-12-30T08:00:00"/>
    <x v="5"/>
  </r>
  <r>
    <x v="157"/>
    <d v="1899-12-30T09:00:00"/>
    <x v="19"/>
  </r>
  <r>
    <x v="157"/>
    <d v="1899-12-30T10:00:00"/>
    <x v="17"/>
  </r>
  <r>
    <x v="157"/>
    <d v="1899-12-30T11:00:00"/>
    <x v="5"/>
  </r>
  <r>
    <x v="157"/>
    <d v="1899-12-30T12:00:00"/>
    <x v="3"/>
  </r>
  <r>
    <x v="157"/>
    <d v="1899-12-30T13:00:00"/>
    <x v="5"/>
  </r>
  <r>
    <x v="157"/>
    <d v="1899-12-30T14:00:00"/>
    <x v="13"/>
  </r>
  <r>
    <x v="157"/>
    <d v="1899-12-30T15:00:00"/>
    <x v="13"/>
  </r>
  <r>
    <x v="157"/>
    <d v="1899-12-30T16:00:00"/>
    <x v="15"/>
  </r>
  <r>
    <x v="157"/>
    <d v="1899-12-30T17:00:00"/>
    <x v="10"/>
  </r>
  <r>
    <x v="157"/>
    <d v="1899-12-30T18:00:00"/>
    <x v="2"/>
  </r>
  <r>
    <x v="157"/>
    <d v="1899-12-30T19:00:00"/>
    <x v="10"/>
  </r>
  <r>
    <x v="157"/>
    <d v="1899-12-30T20:00:00"/>
    <x v="14"/>
  </r>
  <r>
    <x v="157"/>
    <d v="1899-12-30T21:00:00"/>
    <x v="5"/>
  </r>
  <r>
    <x v="157"/>
    <d v="1899-12-30T22:00:00"/>
    <x v="17"/>
  </r>
  <r>
    <x v="157"/>
    <d v="1899-12-30T23:00:00"/>
    <x v="16"/>
  </r>
  <r>
    <x v="158"/>
    <d v="1899-12-30T00:00:00"/>
    <x v="16"/>
  </r>
  <r>
    <x v="158"/>
    <d v="1899-12-30T01:00:00"/>
    <x v="17"/>
  </r>
  <r>
    <x v="158"/>
    <d v="1899-12-30T02:00:00"/>
    <x v="19"/>
  </r>
  <r>
    <x v="158"/>
    <d v="1899-12-30T03:00:00"/>
    <x v="17"/>
  </r>
  <r>
    <x v="158"/>
    <d v="1899-12-30T04:00:00"/>
    <x v="5"/>
  </r>
  <r>
    <x v="158"/>
    <d v="1899-12-30T05:00:00"/>
    <x v="5"/>
  </r>
  <r>
    <x v="158"/>
    <d v="1899-12-30T06:00:00"/>
    <x v="17"/>
  </r>
  <r>
    <x v="158"/>
    <d v="1899-12-30T07:00:00"/>
    <x v="17"/>
  </r>
  <r>
    <x v="158"/>
    <d v="1899-12-30T08:00:00"/>
    <x v="17"/>
  </r>
  <r>
    <x v="158"/>
    <d v="1899-12-30T09:00:00"/>
    <x v="17"/>
  </r>
  <r>
    <x v="158"/>
    <d v="1899-12-30T10:00:00"/>
    <x v="19"/>
  </r>
  <r>
    <x v="158"/>
    <d v="1899-12-30T11:00:00"/>
    <x v="16"/>
  </r>
  <r>
    <x v="158"/>
    <d v="1899-12-30T12:00:00"/>
    <x v="4"/>
  </r>
  <r>
    <x v="158"/>
    <d v="1899-12-30T13:00:00"/>
    <x v="5"/>
  </r>
  <r>
    <x v="158"/>
    <d v="1899-12-30T14:00:00"/>
    <x v="4"/>
  </r>
  <r>
    <x v="158"/>
    <d v="1899-12-30T15:00:00"/>
    <x v="14"/>
  </r>
  <r>
    <x v="158"/>
    <d v="1899-12-30T16:00:00"/>
    <x v="13"/>
  </r>
  <r>
    <x v="158"/>
    <d v="1899-12-30T17:00:00"/>
    <x v="3"/>
  </r>
  <r>
    <x v="158"/>
    <d v="1899-12-30T18:00:00"/>
    <x v="2"/>
  </r>
  <r>
    <x v="158"/>
    <d v="1899-12-30T19:00:00"/>
    <x v="15"/>
  </r>
  <r>
    <x v="158"/>
    <d v="1899-12-30T20:00:00"/>
    <x v="3"/>
  </r>
  <r>
    <x v="158"/>
    <d v="1899-12-30T21:00:00"/>
    <x v="3"/>
  </r>
  <r>
    <x v="158"/>
    <d v="1899-12-30T22:00:00"/>
    <x v="5"/>
  </r>
  <r>
    <x v="158"/>
    <d v="1899-12-30T23:00:00"/>
    <x v="5"/>
  </r>
  <r>
    <x v="159"/>
    <d v="1899-12-30T00:00:00"/>
    <x v="5"/>
  </r>
  <r>
    <x v="159"/>
    <d v="1899-12-30T01:00:00"/>
    <x v="16"/>
  </r>
  <r>
    <x v="159"/>
    <d v="1899-12-30T02:00:00"/>
    <x v="16"/>
  </r>
  <r>
    <x v="159"/>
    <d v="1899-12-30T03:00:00"/>
    <x v="5"/>
  </r>
  <r>
    <x v="159"/>
    <d v="1899-12-30T04:00:00"/>
    <x v="19"/>
  </r>
  <r>
    <x v="159"/>
    <d v="1899-12-30T05:00:00"/>
    <x v="19"/>
  </r>
  <r>
    <x v="159"/>
    <d v="1899-12-30T06:00:00"/>
    <x v="17"/>
  </r>
  <r>
    <x v="159"/>
    <d v="1899-12-30T07:00:00"/>
    <x v="17"/>
  </r>
  <r>
    <x v="159"/>
    <d v="1899-12-30T08:00:00"/>
    <x v="16"/>
  </r>
  <r>
    <x v="159"/>
    <d v="1899-12-30T09:00:00"/>
    <x v="17"/>
  </r>
  <r>
    <x v="159"/>
    <d v="1899-12-30T10:00:00"/>
    <x v="18"/>
  </r>
  <r>
    <x v="159"/>
    <d v="1899-12-30T11:00:00"/>
    <x v="5"/>
  </r>
  <r>
    <x v="159"/>
    <d v="1899-12-30T12:00:00"/>
    <x v="19"/>
  </r>
  <r>
    <x v="159"/>
    <d v="1899-12-30T13:00:00"/>
    <x v="16"/>
  </r>
  <r>
    <x v="159"/>
    <d v="1899-12-30T14:00:00"/>
    <x v="4"/>
  </r>
  <r>
    <x v="159"/>
    <d v="1899-12-30T15:00:00"/>
    <x v="14"/>
  </r>
  <r>
    <x v="159"/>
    <d v="1899-12-30T16:00:00"/>
    <x v="14"/>
  </r>
  <r>
    <x v="159"/>
    <d v="1899-12-30T17:00:00"/>
    <x v="1"/>
  </r>
  <r>
    <x v="159"/>
    <d v="1899-12-30T18:00:00"/>
    <x v="2"/>
  </r>
  <r>
    <x v="159"/>
    <d v="1899-12-30T19:00:00"/>
    <x v="2"/>
  </r>
  <r>
    <x v="159"/>
    <d v="1899-12-30T20:00:00"/>
    <x v="2"/>
  </r>
  <r>
    <x v="159"/>
    <d v="1899-12-30T21:00:00"/>
    <x v="13"/>
  </r>
  <r>
    <x v="159"/>
    <d v="1899-12-30T22:00:00"/>
    <x v="13"/>
  </r>
  <r>
    <x v="159"/>
    <d v="1899-12-30T23:00:00"/>
    <x v="13"/>
  </r>
  <r>
    <x v="160"/>
    <d v="1899-12-30T00:00:00"/>
    <x v="16"/>
  </r>
  <r>
    <x v="160"/>
    <d v="1899-12-30T01:00:00"/>
    <x v="5"/>
  </r>
  <r>
    <x v="160"/>
    <d v="1899-12-30T02:00:00"/>
    <x v="17"/>
  </r>
  <r>
    <x v="160"/>
    <d v="1899-12-30T03:00:00"/>
    <x v="16"/>
  </r>
  <r>
    <x v="160"/>
    <d v="1899-12-30T04:00:00"/>
    <x v="17"/>
  </r>
  <r>
    <x v="160"/>
    <d v="1899-12-30T05:00:00"/>
    <x v="19"/>
  </r>
  <r>
    <x v="160"/>
    <d v="1899-12-30T06:00:00"/>
    <x v="17"/>
  </r>
  <r>
    <x v="160"/>
    <d v="1899-12-30T07:00:00"/>
    <x v="16"/>
  </r>
  <r>
    <x v="160"/>
    <d v="1899-12-30T08:00:00"/>
    <x v="18"/>
  </r>
  <r>
    <x v="160"/>
    <d v="1899-12-30T09:00:00"/>
    <x v="17"/>
  </r>
  <r>
    <x v="160"/>
    <d v="1899-12-30T10:00:00"/>
    <x v="17"/>
  </r>
  <r>
    <x v="160"/>
    <d v="1899-12-30T11:00:00"/>
    <x v="17"/>
  </r>
  <r>
    <x v="160"/>
    <d v="1899-12-30T12:00:00"/>
    <x v="16"/>
  </r>
  <r>
    <x v="160"/>
    <d v="1899-12-30T13:00:00"/>
    <x v="4"/>
  </r>
  <r>
    <x v="160"/>
    <d v="1899-12-30T14:00:00"/>
    <x v="4"/>
  </r>
  <r>
    <x v="160"/>
    <d v="1899-12-30T15:00:00"/>
    <x v="3"/>
  </r>
  <r>
    <x v="160"/>
    <d v="1899-12-30T16:00:00"/>
    <x v="13"/>
  </r>
  <r>
    <x v="160"/>
    <d v="1899-12-30T17:00:00"/>
    <x v="10"/>
  </r>
  <r>
    <x v="160"/>
    <d v="1899-12-30T18:00:00"/>
    <x v="2"/>
  </r>
  <r>
    <x v="160"/>
    <d v="1899-12-30T19:00:00"/>
    <x v="10"/>
  </r>
  <r>
    <x v="160"/>
    <d v="1899-12-30T20:00:00"/>
    <x v="1"/>
  </r>
  <r>
    <x v="160"/>
    <d v="1899-12-30T21:00:00"/>
    <x v="0"/>
  </r>
  <r>
    <x v="160"/>
    <d v="1899-12-30T22:00:00"/>
    <x v="2"/>
  </r>
  <r>
    <x v="160"/>
    <d v="1899-12-30T23:00:00"/>
    <x v="13"/>
  </r>
  <r>
    <x v="161"/>
    <d v="1899-12-30T00:00:00"/>
    <x v="2"/>
  </r>
  <r>
    <x v="161"/>
    <d v="1899-12-30T01:00:00"/>
    <x v="2"/>
  </r>
  <r>
    <x v="161"/>
    <d v="1899-12-30T02:00:00"/>
    <x v="3"/>
  </r>
  <r>
    <x v="161"/>
    <d v="1899-12-30T03:00:00"/>
    <x v="5"/>
  </r>
  <r>
    <x v="161"/>
    <d v="1899-12-30T04:00:00"/>
    <x v="16"/>
  </r>
  <r>
    <x v="161"/>
    <d v="1899-12-30T05:00:00"/>
    <x v="17"/>
  </r>
  <r>
    <x v="161"/>
    <d v="1899-12-30T06:00:00"/>
    <x v="17"/>
  </r>
  <r>
    <x v="161"/>
    <d v="1899-12-30T07:00:00"/>
    <x v="17"/>
  </r>
  <r>
    <x v="161"/>
    <d v="1899-12-30T08:00:00"/>
    <x v="17"/>
  </r>
  <r>
    <x v="161"/>
    <d v="1899-12-30T09:00:00"/>
    <x v="17"/>
  </r>
  <r>
    <x v="161"/>
    <d v="1899-12-30T10:00:00"/>
    <x v="19"/>
  </r>
  <r>
    <x v="161"/>
    <d v="1899-12-30T11:00:00"/>
    <x v="16"/>
  </r>
  <r>
    <x v="161"/>
    <d v="1899-12-30T12:00:00"/>
    <x v="5"/>
  </r>
  <r>
    <x v="161"/>
    <d v="1899-12-30T13:00:00"/>
    <x v="13"/>
  </r>
  <r>
    <x v="161"/>
    <d v="1899-12-30T14:00:00"/>
    <x v="14"/>
  </r>
  <r>
    <x v="161"/>
    <d v="1899-12-30T15:00:00"/>
    <x v="13"/>
  </r>
  <r>
    <x v="161"/>
    <d v="1899-12-30T16:00:00"/>
    <x v="2"/>
  </r>
  <r>
    <x v="161"/>
    <d v="1899-12-30T17:00:00"/>
    <x v="2"/>
  </r>
  <r>
    <x v="161"/>
    <d v="1899-12-30T18:00:00"/>
    <x v="6"/>
  </r>
  <r>
    <x v="161"/>
    <d v="1899-12-30T19:00:00"/>
    <x v="1"/>
  </r>
  <r>
    <x v="161"/>
    <d v="1899-12-30T20:00:00"/>
    <x v="0"/>
  </r>
  <r>
    <x v="161"/>
    <d v="1899-12-30T21:00:00"/>
    <x v="0"/>
  </r>
  <r>
    <x v="161"/>
    <d v="1899-12-30T22:00:00"/>
    <x v="1"/>
  </r>
  <r>
    <x v="161"/>
    <d v="1899-12-30T23:00:00"/>
    <x v="2"/>
  </r>
  <r>
    <x v="162"/>
    <d v="1899-12-30T00:00:00"/>
    <x v="13"/>
  </r>
  <r>
    <x v="162"/>
    <d v="1899-12-30T01:00:00"/>
    <x v="5"/>
  </r>
  <r>
    <x v="162"/>
    <d v="1899-12-30T02:00:00"/>
    <x v="17"/>
  </r>
  <r>
    <x v="162"/>
    <d v="1899-12-30T03:00:00"/>
    <x v="19"/>
  </r>
  <r>
    <x v="162"/>
    <d v="1899-12-30T04:00:00"/>
    <x v="17"/>
  </r>
  <r>
    <x v="162"/>
    <d v="1899-12-30T05:00:00"/>
    <x v="19"/>
  </r>
  <r>
    <x v="162"/>
    <d v="1899-12-30T06:00:00"/>
    <x v="17"/>
  </r>
  <r>
    <x v="162"/>
    <d v="1899-12-30T07:00:00"/>
    <x v="19"/>
  </r>
  <r>
    <x v="162"/>
    <d v="1899-12-30T08:00:00"/>
    <x v="16"/>
  </r>
  <r>
    <x v="162"/>
    <d v="1899-12-30T09:00:00"/>
    <x v="17"/>
  </r>
  <r>
    <x v="162"/>
    <d v="1899-12-30T10:00:00"/>
    <x v="17"/>
  </r>
  <r>
    <x v="162"/>
    <d v="1899-12-30T11:00:00"/>
    <x v="4"/>
  </r>
  <r>
    <x v="162"/>
    <d v="1899-12-30T12:00:00"/>
    <x v="4"/>
  </r>
  <r>
    <x v="162"/>
    <d v="1899-12-30T13:00:00"/>
    <x v="14"/>
  </r>
  <r>
    <x v="162"/>
    <d v="1899-12-30T14:00:00"/>
    <x v="14"/>
  </r>
  <r>
    <x v="162"/>
    <d v="1899-12-30T15:00:00"/>
    <x v="4"/>
  </r>
  <r>
    <x v="162"/>
    <d v="1899-12-30T16:00:00"/>
    <x v="4"/>
  </r>
  <r>
    <x v="162"/>
    <d v="1899-12-30T17:00:00"/>
    <x v="15"/>
  </r>
  <r>
    <x v="162"/>
    <d v="1899-12-30T18:00:00"/>
    <x v="15"/>
  </r>
  <r>
    <x v="162"/>
    <d v="1899-12-30T19:00:00"/>
    <x v="15"/>
  </r>
  <r>
    <x v="162"/>
    <d v="1899-12-30T20:00:00"/>
    <x v="14"/>
  </r>
  <r>
    <x v="162"/>
    <d v="1899-12-30T21:00:00"/>
    <x v="14"/>
  </r>
  <r>
    <x v="162"/>
    <d v="1899-12-30T22:00:00"/>
    <x v="4"/>
  </r>
  <r>
    <x v="162"/>
    <d v="1899-12-30T23:00:00"/>
    <x v="16"/>
  </r>
  <r>
    <x v="163"/>
    <d v="1899-12-30T00:00:00"/>
    <x v="19"/>
  </r>
  <r>
    <x v="163"/>
    <d v="1899-12-30T01:00:00"/>
    <x v="17"/>
  </r>
  <r>
    <x v="163"/>
    <d v="1899-12-30T02:00:00"/>
    <x v="5"/>
  </r>
  <r>
    <x v="163"/>
    <d v="1899-12-30T03:00:00"/>
    <x v="5"/>
  </r>
  <r>
    <x v="163"/>
    <d v="1899-12-30T04:00:00"/>
    <x v="16"/>
  </r>
  <r>
    <x v="163"/>
    <d v="1899-12-30T05:00:00"/>
    <x v="3"/>
  </r>
  <r>
    <x v="163"/>
    <d v="1899-12-30T06:00:00"/>
    <x v="19"/>
  </r>
  <r>
    <x v="163"/>
    <d v="1899-12-30T07:00:00"/>
    <x v="17"/>
  </r>
  <r>
    <x v="163"/>
    <d v="1899-12-30T08:00:00"/>
    <x v="17"/>
  </r>
  <r>
    <x v="163"/>
    <d v="1899-12-30T09:00:00"/>
    <x v="17"/>
  </r>
  <r>
    <x v="163"/>
    <d v="1899-12-30T10:00:00"/>
    <x v="17"/>
  </r>
  <r>
    <x v="163"/>
    <d v="1899-12-30T11:00:00"/>
    <x v="17"/>
  </r>
  <r>
    <x v="163"/>
    <d v="1899-12-30T12:00:00"/>
    <x v="4"/>
  </r>
  <r>
    <x v="163"/>
    <d v="1899-12-30T13:00:00"/>
    <x v="5"/>
  </r>
  <r>
    <x v="163"/>
    <d v="1899-12-30T14:00:00"/>
    <x v="16"/>
  </r>
  <r>
    <x v="163"/>
    <d v="1899-12-30T15:00:00"/>
    <x v="13"/>
  </r>
  <r>
    <x v="163"/>
    <d v="1899-12-30T16:00:00"/>
    <x v="10"/>
  </r>
  <r>
    <x v="163"/>
    <d v="1899-12-30T17:00:00"/>
    <x v="15"/>
  </r>
  <r>
    <x v="163"/>
    <d v="1899-12-30T18:00:00"/>
    <x v="0"/>
  </r>
  <r>
    <x v="163"/>
    <d v="1899-12-30T19:00:00"/>
    <x v="1"/>
  </r>
  <r>
    <x v="163"/>
    <d v="1899-12-30T20:00:00"/>
    <x v="10"/>
  </r>
  <r>
    <x v="163"/>
    <d v="1899-12-30T21:00:00"/>
    <x v="2"/>
  </r>
  <r>
    <x v="163"/>
    <d v="1899-12-30T22:00:00"/>
    <x v="14"/>
  </r>
  <r>
    <x v="163"/>
    <d v="1899-12-30T23:00:00"/>
    <x v="5"/>
  </r>
  <r>
    <x v="164"/>
    <d v="1899-12-30T00:00:00"/>
    <x v="4"/>
  </r>
  <r>
    <x v="164"/>
    <d v="1899-12-30T01:00:00"/>
    <x v="16"/>
  </r>
  <r>
    <x v="164"/>
    <d v="1899-12-30T02:00:00"/>
    <x v="4"/>
  </r>
  <r>
    <x v="164"/>
    <d v="1899-12-30T03:00:00"/>
    <x v="3"/>
  </r>
  <r>
    <x v="164"/>
    <d v="1899-12-30T04:00:00"/>
    <x v="13"/>
  </r>
  <r>
    <x v="164"/>
    <d v="1899-12-30T05:00:00"/>
    <x v="15"/>
  </r>
  <r>
    <x v="164"/>
    <d v="1899-12-30T06:00:00"/>
    <x v="15"/>
  </r>
  <r>
    <x v="164"/>
    <d v="1899-12-30T07:00:00"/>
    <x v="4"/>
  </r>
  <r>
    <x v="164"/>
    <d v="1899-12-30T08:00:00"/>
    <x v="3"/>
  </r>
  <r>
    <x v="164"/>
    <d v="1899-12-30T09:00:00"/>
    <x v="4"/>
  </r>
  <r>
    <x v="164"/>
    <d v="1899-12-30T10:00:00"/>
    <x v="16"/>
  </r>
  <r>
    <x v="164"/>
    <d v="1899-12-30T11:00:00"/>
    <x v="16"/>
  </r>
  <r>
    <x v="164"/>
    <d v="1899-12-30T12:00:00"/>
    <x v="16"/>
  </r>
  <r>
    <x v="164"/>
    <d v="1899-12-30T13:00:00"/>
    <x v="15"/>
  </r>
  <r>
    <x v="164"/>
    <d v="1899-12-30T14:00:00"/>
    <x v="15"/>
  </r>
  <r>
    <x v="164"/>
    <d v="1899-12-30T15:00:00"/>
    <x v="10"/>
  </r>
  <r>
    <x v="164"/>
    <d v="1899-12-30T16:00:00"/>
    <x v="10"/>
  </r>
  <r>
    <x v="164"/>
    <d v="1899-12-30T17:00:00"/>
    <x v="2"/>
  </r>
  <r>
    <x v="164"/>
    <d v="1899-12-30T18:00:00"/>
    <x v="1"/>
  </r>
  <r>
    <x v="164"/>
    <d v="1899-12-30T19:00:00"/>
    <x v="10"/>
  </r>
  <r>
    <x v="164"/>
    <d v="1899-12-30T20:00:00"/>
    <x v="1"/>
  </r>
  <r>
    <x v="164"/>
    <d v="1899-12-30T21:00:00"/>
    <x v="0"/>
  </r>
  <r>
    <x v="164"/>
    <d v="1899-12-30T22:00:00"/>
    <x v="10"/>
  </r>
  <r>
    <x v="164"/>
    <d v="1899-12-30T23:00:00"/>
    <x v="15"/>
  </r>
  <r>
    <x v="165"/>
    <d v="1899-12-30T00:00:00"/>
    <x v="10"/>
  </r>
  <r>
    <x v="165"/>
    <d v="1899-12-30T01:00:00"/>
    <x v="10"/>
  </r>
  <r>
    <x v="165"/>
    <d v="1899-12-30T02:00:00"/>
    <x v="15"/>
  </r>
  <r>
    <x v="165"/>
    <d v="1899-12-30T03:00:00"/>
    <x v="2"/>
  </r>
  <r>
    <x v="165"/>
    <d v="1899-12-30T04:00:00"/>
    <x v="13"/>
  </r>
  <r>
    <x v="165"/>
    <d v="1899-12-30T05:00:00"/>
    <x v="3"/>
  </r>
  <r>
    <x v="165"/>
    <d v="1899-12-30T06:00:00"/>
    <x v="4"/>
  </r>
  <r>
    <x v="165"/>
    <d v="1899-12-30T07:00:00"/>
    <x v="16"/>
  </r>
  <r>
    <x v="165"/>
    <d v="1899-12-30T08:00:00"/>
    <x v="16"/>
  </r>
  <r>
    <x v="165"/>
    <d v="1899-12-30T09:00:00"/>
    <x v="5"/>
  </r>
  <r>
    <x v="165"/>
    <d v="1899-12-30T10:00:00"/>
    <x v="3"/>
  </r>
  <r>
    <x v="165"/>
    <d v="1899-12-30T11:00:00"/>
    <x v="13"/>
  </r>
  <r>
    <x v="165"/>
    <d v="1899-12-30T12:00:00"/>
    <x v="3"/>
  </r>
  <r>
    <x v="165"/>
    <d v="1899-12-30T13:00:00"/>
    <x v="3"/>
  </r>
  <r>
    <x v="165"/>
    <d v="1899-12-30T14:00:00"/>
    <x v="4"/>
  </r>
  <r>
    <x v="165"/>
    <d v="1899-12-30T15:00:00"/>
    <x v="3"/>
  </r>
  <r>
    <x v="165"/>
    <d v="1899-12-30T16:00:00"/>
    <x v="14"/>
  </r>
  <r>
    <x v="165"/>
    <d v="1899-12-30T17:00:00"/>
    <x v="2"/>
  </r>
  <r>
    <x v="165"/>
    <d v="1899-12-30T18:00:00"/>
    <x v="13"/>
  </r>
  <r>
    <x v="165"/>
    <d v="1899-12-30T19:00:00"/>
    <x v="14"/>
  </r>
  <r>
    <x v="165"/>
    <d v="1899-12-30T20:00:00"/>
    <x v="20"/>
  </r>
  <r>
    <x v="165"/>
    <d v="1899-12-30T22:00:00"/>
    <x v="15"/>
  </r>
  <r>
    <x v="165"/>
    <d v="1899-12-30T23:00:00"/>
    <x v="1"/>
  </r>
  <r>
    <x v="166"/>
    <d v="1899-12-30T00:00:00"/>
    <x v="3"/>
  </r>
  <r>
    <x v="166"/>
    <d v="1899-12-30T01:00:00"/>
    <x v="13"/>
  </r>
  <r>
    <x v="166"/>
    <d v="1899-12-30T02:00:00"/>
    <x v="10"/>
  </r>
  <r>
    <x v="166"/>
    <d v="1899-12-30T03:00:00"/>
    <x v="0"/>
  </r>
  <r>
    <x v="166"/>
    <d v="1899-12-30T04:00:00"/>
    <x v="0"/>
  </r>
  <r>
    <x v="166"/>
    <d v="1899-12-30T05:00:00"/>
    <x v="2"/>
  </r>
  <r>
    <x v="166"/>
    <d v="1899-12-30T06:00:00"/>
    <x v="13"/>
  </r>
  <r>
    <x v="166"/>
    <d v="1899-12-30T07:00:00"/>
    <x v="13"/>
  </r>
  <r>
    <x v="166"/>
    <d v="1899-12-30T08:00:00"/>
    <x v="14"/>
  </r>
  <r>
    <x v="166"/>
    <d v="1899-12-30T09:00:00"/>
    <x v="13"/>
  </r>
  <r>
    <x v="166"/>
    <d v="1899-12-30T10:00:00"/>
    <x v="2"/>
  </r>
  <r>
    <x v="166"/>
    <d v="1899-12-30T11:00:00"/>
    <x v="2"/>
  </r>
  <r>
    <x v="166"/>
    <d v="1899-12-30T12:00:00"/>
    <x v="2"/>
  </r>
  <r>
    <x v="166"/>
    <d v="1899-12-30T13:00:00"/>
    <x v="13"/>
  </r>
  <r>
    <x v="166"/>
    <d v="1899-12-30T14:00:00"/>
    <x v="15"/>
  </r>
  <r>
    <x v="166"/>
    <d v="1899-12-30T15:00:00"/>
    <x v="3"/>
  </r>
  <r>
    <x v="167"/>
    <d v="1899-12-30T17:00:00"/>
    <x v="17"/>
  </r>
  <r>
    <x v="167"/>
    <d v="1899-12-30T19:00:00"/>
    <x v="17"/>
  </r>
  <r>
    <x v="167"/>
    <d v="1899-12-30T20:00:00"/>
    <x v="17"/>
  </r>
  <r>
    <x v="167"/>
    <d v="1899-12-30T21:00:00"/>
    <x v="5"/>
  </r>
  <r>
    <x v="167"/>
    <d v="1899-12-30T22:00:00"/>
    <x v="16"/>
  </r>
  <r>
    <x v="167"/>
    <d v="1899-12-30T23:00:00"/>
    <x v="19"/>
  </r>
  <r>
    <x v="168"/>
    <d v="1899-12-30T00:00:00"/>
    <x v="19"/>
  </r>
  <r>
    <x v="168"/>
    <d v="1899-12-30T01:00:00"/>
    <x v="16"/>
  </r>
  <r>
    <x v="168"/>
    <d v="1899-12-30T02:00:00"/>
    <x v="17"/>
  </r>
  <r>
    <x v="168"/>
    <d v="1899-12-30T03:00:00"/>
    <x v="18"/>
  </r>
  <r>
    <x v="168"/>
    <d v="1899-12-30T04:00:00"/>
    <x v="17"/>
  </r>
  <r>
    <x v="168"/>
    <d v="1899-12-30T05:00:00"/>
    <x v="17"/>
  </r>
  <r>
    <x v="168"/>
    <d v="1899-12-30T06:00:00"/>
    <x v="17"/>
  </r>
  <r>
    <x v="168"/>
    <d v="1899-12-30T07:00:00"/>
    <x v="17"/>
  </r>
  <r>
    <x v="168"/>
    <d v="1899-12-30T08:00:00"/>
    <x v="18"/>
  </r>
  <r>
    <x v="168"/>
    <d v="1899-12-30T09:00:00"/>
    <x v="16"/>
  </r>
  <r>
    <x v="168"/>
    <d v="1899-12-30T10:00:00"/>
    <x v="16"/>
  </r>
  <r>
    <x v="168"/>
    <d v="1899-12-30T11:00:00"/>
    <x v="5"/>
  </r>
  <r>
    <x v="168"/>
    <d v="1899-12-30T12:00:00"/>
    <x v="2"/>
  </r>
  <r>
    <x v="168"/>
    <d v="1899-12-30T13:00:00"/>
    <x v="2"/>
  </r>
  <r>
    <x v="168"/>
    <d v="1899-12-30T14:00:00"/>
    <x v="2"/>
  </r>
  <r>
    <x v="168"/>
    <d v="1899-12-30T15:00:00"/>
    <x v="1"/>
  </r>
  <r>
    <x v="168"/>
    <d v="1899-12-30T16:00:00"/>
    <x v="1"/>
  </r>
  <r>
    <x v="168"/>
    <d v="1899-12-30T17:00:00"/>
    <x v="10"/>
  </r>
  <r>
    <x v="168"/>
    <d v="1899-12-30T18:00:00"/>
    <x v="2"/>
  </r>
  <r>
    <x v="168"/>
    <d v="1899-12-30T19:00:00"/>
    <x v="15"/>
  </r>
  <r>
    <x v="168"/>
    <d v="1899-12-30T20:00:00"/>
    <x v="2"/>
  </r>
  <r>
    <x v="168"/>
    <d v="1899-12-30T21:00:00"/>
    <x v="2"/>
  </r>
  <r>
    <x v="168"/>
    <d v="1899-12-30T22:00:00"/>
    <x v="15"/>
  </r>
  <r>
    <x v="168"/>
    <d v="1899-12-30T23:00:00"/>
    <x v="2"/>
  </r>
  <r>
    <x v="169"/>
    <d v="1899-12-30T00:00:00"/>
    <x v="10"/>
  </r>
  <r>
    <x v="169"/>
    <d v="1899-12-30T01:00:00"/>
    <x v="10"/>
  </r>
  <r>
    <x v="169"/>
    <d v="1899-12-30T02:00:00"/>
    <x v="13"/>
  </r>
  <r>
    <x v="169"/>
    <d v="1899-12-30T03:00:00"/>
    <x v="3"/>
  </r>
  <r>
    <x v="169"/>
    <d v="1899-12-30T04:00:00"/>
    <x v="16"/>
  </r>
  <r>
    <x v="169"/>
    <d v="1899-12-30T05:00:00"/>
    <x v="16"/>
  </r>
  <r>
    <x v="169"/>
    <d v="1899-12-30T06:00:00"/>
    <x v="16"/>
  </r>
  <r>
    <x v="169"/>
    <d v="1899-12-30T07:00:00"/>
    <x v="17"/>
  </r>
  <r>
    <x v="169"/>
    <d v="1899-12-30T08:00:00"/>
    <x v="5"/>
  </r>
  <r>
    <x v="169"/>
    <d v="1899-12-30T09:00:00"/>
    <x v="19"/>
  </r>
  <r>
    <x v="169"/>
    <d v="1899-12-30T10:00:00"/>
    <x v="5"/>
  </r>
  <r>
    <x v="169"/>
    <d v="1899-12-30T11:00:00"/>
    <x v="14"/>
  </r>
  <r>
    <x v="169"/>
    <d v="1899-12-30T12:00:00"/>
    <x v="0"/>
  </r>
  <r>
    <x v="169"/>
    <d v="1899-12-30T13:00:00"/>
    <x v="9"/>
  </r>
  <r>
    <x v="169"/>
    <d v="1899-12-30T14:00:00"/>
    <x v="0"/>
  </r>
  <r>
    <x v="169"/>
    <d v="1899-12-30T15:00:00"/>
    <x v="12"/>
  </r>
  <r>
    <x v="169"/>
    <d v="1899-12-30T16:00:00"/>
    <x v="12"/>
  </r>
  <r>
    <x v="169"/>
    <d v="1899-12-30T17:00:00"/>
    <x v="9"/>
  </r>
  <r>
    <x v="169"/>
    <d v="1899-12-30T18:00:00"/>
    <x v="6"/>
  </r>
  <r>
    <x v="169"/>
    <d v="1899-12-30T19:00:00"/>
    <x v="12"/>
  </r>
  <r>
    <x v="169"/>
    <d v="1899-12-30T21:00:00"/>
    <x v="11"/>
  </r>
  <r>
    <x v="169"/>
    <d v="1899-12-30T22:00:00"/>
    <x v="12"/>
  </r>
  <r>
    <x v="169"/>
    <d v="1899-12-30T23:00:00"/>
    <x v="6"/>
  </r>
  <r>
    <x v="170"/>
    <d v="1899-12-30T00:00:00"/>
    <x v="6"/>
  </r>
  <r>
    <x v="170"/>
    <d v="1899-12-30T01:00:00"/>
    <x v="15"/>
  </r>
  <r>
    <x v="170"/>
    <d v="1899-12-30T02:00:00"/>
    <x v="2"/>
  </r>
  <r>
    <x v="170"/>
    <d v="1899-12-30T03:00:00"/>
    <x v="13"/>
  </r>
  <r>
    <x v="170"/>
    <d v="1899-12-30T04:00:00"/>
    <x v="2"/>
  </r>
  <r>
    <x v="170"/>
    <d v="1899-12-30T05:00:00"/>
    <x v="11"/>
  </r>
  <r>
    <x v="170"/>
    <d v="1899-12-30T06:00:00"/>
    <x v="11"/>
  </r>
  <r>
    <x v="170"/>
    <d v="1899-12-30T07:00:00"/>
    <x v="9"/>
  </r>
  <r>
    <x v="170"/>
    <d v="1899-12-30T08:00:00"/>
    <x v="11"/>
  </r>
  <r>
    <x v="170"/>
    <d v="1899-12-30T09:00:00"/>
    <x v="8"/>
  </r>
  <r>
    <x v="170"/>
    <d v="1899-12-30T10:00:00"/>
    <x v="8"/>
  </r>
  <r>
    <x v="170"/>
    <d v="1899-12-30T11:00:00"/>
    <x v="7"/>
  </r>
  <r>
    <x v="170"/>
    <d v="1899-12-30T12:00:00"/>
    <x v="7"/>
  </r>
  <r>
    <x v="170"/>
    <d v="1899-12-30T13:00:00"/>
    <x v="11"/>
  </r>
  <r>
    <x v="170"/>
    <d v="1899-12-30T14:00:00"/>
    <x v="6"/>
  </r>
  <r>
    <x v="170"/>
    <d v="1899-12-30T15:00:00"/>
    <x v="12"/>
  </r>
  <r>
    <x v="170"/>
    <d v="1899-12-30T16:00:00"/>
    <x v="12"/>
  </r>
  <r>
    <x v="170"/>
    <d v="1899-12-30T17:00:00"/>
    <x v="6"/>
  </r>
  <r>
    <x v="170"/>
    <d v="1899-12-30T18:00:00"/>
    <x v="6"/>
  </r>
  <r>
    <x v="170"/>
    <d v="1899-12-30T19:00:00"/>
    <x v="2"/>
  </r>
  <r>
    <x v="170"/>
    <d v="1899-12-30T20:00:00"/>
    <x v="12"/>
  </r>
  <r>
    <x v="170"/>
    <d v="1899-12-30T21:00:00"/>
    <x v="3"/>
  </r>
  <r>
    <x v="170"/>
    <d v="1899-12-30T22:00:00"/>
    <x v="13"/>
  </r>
  <r>
    <x v="170"/>
    <d v="1899-12-30T23:00:00"/>
    <x v="14"/>
  </r>
  <r>
    <x v="171"/>
    <d v="1899-12-30T00:00:00"/>
    <x v="3"/>
  </r>
  <r>
    <x v="171"/>
    <d v="1899-12-30T01:00:00"/>
    <x v="3"/>
  </r>
  <r>
    <x v="171"/>
    <d v="1899-12-30T02:00:00"/>
    <x v="13"/>
  </r>
  <r>
    <x v="171"/>
    <d v="1899-12-30T03:00:00"/>
    <x v="13"/>
  </r>
  <r>
    <x v="171"/>
    <d v="1899-12-30T04:00:00"/>
    <x v="13"/>
  </r>
  <r>
    <x v="171"/>
    <d v="1899-12-30T05:00:00"/>
    <x v="13"/>
  </r>
  <r>
    <x v="171"/>
    <d v="1899-12-30T06:00:00"/>
    <x v="14"/>
  </r>
  <r>
    <x v="171"/>
    <d v="1899-12-30T07:00:00"/>
    <x v="3"/>
  </r>
  <r>
    <x v="171"/>
    <d v="1899-12-30T08:00:00"/>
    <x v="10"/>
  </r>
  <r>
    <x v="171"/>
    <d v="1899-12-30T09:00:00"/>
    <x v="3"/>
  </r>
  <r>
    <x v="171"/>
    <d v="1899-12-30T10:00:00"/>
    <x v="16"/>
  </r>
  <r>
    <x v="171"/>
    <d v="1899-12-30T11:00:00"/>
    <x v="3"/>
  </r>
  <r>
    <x v="171"/>
    <d v="1899-12-30T12:00:00"/>
    <x v="2"/>
  </r>
  <r>
    <x v="171"/>
    <d v="1899-12-30T13:00:00"/>
    <x v="10"/>
  </r>
  <r>
    <x v="171"/>
    <d v="1899-12-30T14:00:00"/>
    <x v="10"/>
  </r>
  <r>
    <x v="171"/>
    <d v="1899-12-30T15:00:00"/>
    <x v="15"/>
  </r>
  <r>
    <x v="171"/>
    <d v="1899-12-30T16:00:00"/>
    <x v="10"/>
  </r>
  <r>
    <x v="171"/>
    <d v="1899-12-30T17:00:00"/>
    <x v="2"/>
  </r>
  <r>
    <x v="171"/>
    <d v="1899-12-30T18:00:00"/>
    <x v="15"/>
  </r>
  <r>
    <x v="171"/>
    <d v="1899-12-30T19:00:00"/>
    <x v="15"/>
  </r>
  <r>
    <x v="171"/>
    <d v="1899-12-30T20:00:00"/>
    <x v="15"/>
  </r>
  <r>
    <x v="171"/>
    <d v="1899-12-30T21:00:00"/>
    <x v="1"/>
  </r>
  <r>
    <x v="171"/>
    <d v="1899-12-30T22:00:00"/>
    <x v="1"/>
  </r>
  <r>
    <x v="171"/>
    <d v="1899-12-30T23:00:00"/>
    <x v="1"/>
  </r>
  <r>
    <x v="172"/>
    <d v="1899-12-30T00:00:00"/>
    <x v="13"/>
  </r>
  <r>
    <x v="172"/>
    <d v="1899-12-30T01:00:00"/>
    <x v="13"/>
  </r>
  <r>
    <x v="172"/>
    <d v="1899-12-30T02:00:00"/>
    <x v="5"/>
  </r>
  <r>
    <x v="172"/>
    <d v="1899-12-30T03:00:00"/>
    <x v="5"/>
  </r>
  <r>
    <x v="172"/>
    <d v="1899-12-30T04:00:00"/>
    <x v="5"/>
  </r>
  <r>
    <x v="172"/>
    <d v="1899-12-30T05:00:00"/>
    <x v="17"/>
  </r>
  <r>
    <x v="172"/>
    <d v="1899-12-30T06:00:00"/>
    <x v="16"/>
  </r>
  <r>
    <x v="172"/>
    <d v="1899-12-30T07:00:00"/>
    <x v="5"/>
  </r>
  <r>
    <x v="172"/>
    <d v="1899-12-30T08:00:00"/>
    <x v="17"/>
  </r>
  <r>
    <x v="172"/>
    <d v="1899-12-30T09:00:00"/>
    <x v="5"/>
  </r>
  <r>
    <x v="172"/>
    <d v="1899-12-30T10:00:00"/>
    <x v="16"/>
  </r>
  <r>
    <x v="172"/>
    <d v="1899-12-30T11:00:00"/>
    <x v="17"/>
  </r>
  <r>
    <x v="172"/>
    <d v="1899-12-30T12:00:00"/>
    <x v="17"/>
  </r>
  <r>
    <x v="172"/>
    <d v="1899-12-30T13:00:00"/>
    <x v="17"/>
  </r>
  <r>
    <x v="172"/>
    <d v="1899-12-30T14:00:00"/>
    <x v="5"/>
  </r>
  <r>
    <x v="172"/>
    <d v="1899-12-30T15:00:00"/>
    <x v="13"/>
  </r>
  <r>
    <x v="172"/>
    <d v="1899-12-30T16:00:00"/>
    <x v="2"/>
  </r>
  <r>
    <x v="172"/>
    <d v="1899-12-30T17:00:00"/>
    <x v="2"/>
  </r>
  <r>
    <x v="172"/>
    <d v="1899-12-30T18:00:00"/>
    <x v="13"/>
  </r>
  <r>
    <x v="172"/>
    <d v="1899-12-30T19:00:00"/>
    <x v="3"/>
  </r>
  <r>
    <x v="172"/>
    <d v="1899-12-30T20:00:00"/>
    <x v="4"/>
  </r>
  <r>
    <x v="172"/>
    <d v="1899-12-30T21:00:00"/>
    <x v="5"/>
  </r>
  <r>
    <x v="172"/>
    <d v="1899-12-30T22:00:00"/>
    <x v="17"/>
  </r>
  <r>
    <x v="172"/>
    <d v="1899-12-30T23:00:00"/>
    <x v="16"/>
  </r>
  <r>
    <x v="173"/>
    <d v="1899-12-30T00:00:00"/>
    <x v="17"/>
  </r>
  <r>
    <x v="173"/>
    <d v="1899-12-30T01:00:00"/>
    <x v="17"/>
  </r>
  <r>
    <x v="173"/>
    <d v="1899-12-30T02:00:00"/>
    <x v="16"/>
  </r>
  <r>
    <x v="173"/>
    <d v="1899-12-30T03:00:00"/>
    <x v="16"/>
  </r>
  <r>
    <x v="173"/>
    <d v="1899-12-30T04:00:00"/>
    <x v="17"/>
  </r>
  <r>
    <x v="173"/>
    <d v="1899-12-30T05:00:00"/>
    <x v="5"/>
  </r>
  <r>
    <x v="173"/>
    <d v="1899-12-30T06:00:00"/>
    <x v="17"/>
  </r>
  <r>
    <x v="173"/>
    <d v="1899-12-30T07:00:00"/>
    <x v="18"/>
  </r>
  <r>
    <x v="173"/>
    <d v="1899-12-30T08:00:00"/>
    <x v="17"/>
  </r>
  <r>
    <x v="173"/>
    <d v="1899-12-30T09:00:00"/>
    <x v="17"/>
  </r>
  <r>
    <x v="173"/>
    <d v="1899-12-30T10:00:00"/>
    <x v="17"/>
  </r>
  <r>
    <x v="173"/>
    <d v="1899-12-30T11:00:00"/>
    <x v="5"/>
  </r>
  <r>
    <x v="173"/>
    <d v="1899-12-30T12:00:00"/>
    <x v="3"/>
  </r>
  <r>
    <x v="173"/>
    <d v="1899-12-30T13:00:00"/>
    <x v="5"/>
  </r>
  <r>
    <x v="173"/>
    <d v="1899-12-30T14:00:00"/>
    <x v="5"/>
  </r>
  <r>
    <x v="173"/>
    <d v="1899-12-30T15:00:00"/>
    <x v="17"/>
  </r>
  <r>
    <x v="173"/>
    <d v="1899-12-30T16:00:00"/>
    <x v="3"/>
  </r>
  <r>
    <x v="173"/>
    <d v="1899-12-30T17:00:00"/>
    <x v="14"/>
  </r>
  <r>
    <x v="173"/>
    <d v="1899-12-30T18:00:00"/>
    <x v="13"/>
  </r>
  <r>
    <x v="173"/>
    <d v="1899-12-30T19:00:00"/>
    <x v="2"/>
  </r>
  <r>
    <x v="173"/>
    <d v="1899-12-30T20:00:00"/>
    <x v="14"/>
  </r>
  <r>
    <x v="173"/>
    <d v="1899-12-30T21:00:00"/>
    <x v="4"/>
  </r>
  <r>
    <x v="173"/>
    <d v="1899-12-30T22:00:00"/>
    <x v="17"/>
  </r>
  <r>
    <x v="173"/>
    <d v="1899-12-30T23:00:00"/>
    <x v="16"/>
  </r>
  <r>
    <x v="174"/>
    <d v="1899-12-30T00:00:00"/>
    <x v="2"/>
  </r>
  <r>
    <x v="174"/>
    <d v="1899-12-30T01:00:00"/>
    <x v="17"/>
  </r>
  <r>
    <x v="174"/>
    <d v="1899-12-30T02:00:00"/>
    <x v="16"/>
  </r>
  <r>
    <x v="174"/>
    <d v="1899-12-30T03:00:00"/>
    <x v="17"/>
  </r>
  <r>
    <x v="174"/>
    <d v="1899-12-30T04:00:00"/>
    <x v="17"/>
  </r>
  <r>
    <x v="174"/>
    <d v="1899-12-30T07:00:00"/>
    <x v="17"/>
  </r>
  <r>
    <x v="174"/>
    <d v="1899-12-30T08:00:00"/>
    <x v="16"/>
  </r>
  <r>
    <x v="174"/>
    <d v="1899-12-30T09:00:00"/>
    <x v="19"/>
  </r>
  <r>
    <x v="174"/>
    <d v="1899-12-30T10:00:00"/>
    <x v="16"/>
  </r>
  <r>
    <x v="174"/>
    <d v="1899-12-30T11:00:00"/>
    <x v="13"/>
  </r>
  <r>
    <x v="174"/>
    <d v="1899-12-30T12:00:00"/>
    <x v="10"/>
  </r>
  <r>
    <x v="174"/>
    <d v="1899-12-30T13:00:00"/>
    <x v="12"/>
  </r>
  <r>
    <x v="174"/>
    <d v="1899-12-30T14:00:00"/>
    <x v="9"/>
  </r>
  <r>
    <x v="174"/>
    <d v="1899-12-30T15:00:00"/>
    <x v="6"/>
  </r>
  <r>
    <x v="174"/>
    <d v="1899-12-30T16:00:00"/>
    <x v="0"/>
  </r>
  <r>
    <x v="174"/>
    <d v="1899-12-30T17:00:00"/>
    <x v="6"/>
  </r>
  <r>
    <x v="174"/>
    <d v="1899-12-30T18:00:00"/>
    <x v="11"/>
  </r>
  <r>
    <x v="174"/>
    <d v="1899-12-30T19:00:00"/>
    <x v="1"/>
  </r>
  <r>
    <x v="174"/>
    <d v="1899-12-30T20:00:00"/>
    <x v="1"/>
  </r>
  <r>
    <x v="174"/>
    <d v="1899-12-30T21:00:00"/>
    <x v="10"/>
  </r>
  <r>
    <x v="174"/>
    <d v="1899-12-30T22:00:00"/>
    <x v="1"/>
  </r>
  <r>
    <x v="174"/>
    <d v="1899-12-30T23:00:00"/>
    <x v="14"/>
  </r>
  <r>
    <x v="175"/>
    <d v="1899-12-30T00:00:00"/>
    <x v="6"/>
  </r>
  <r>
    <x v="175"/>
    <d v="1899-12-30T01:00:00"/>
    <x v="1"/>
  </r>
  <r>
    <x v="175"/>
    <d v="1899-12-30T02:00:00"/>
    <x v="6"/>
  </r>
  <r>
    <x v="175"/>
    <d v="1899-12-30T03:00:00"/>
    <x v="1"/>
  </r>
  <r>
    <x v="175"/>
    <d v="1899-12-30T04:00:00"/>
    <x v="1"/>
  </r>
  <r>
    <x v="175"/>
    <d v="1899-12-30T05:00:00"/>
    <x v="1"/>
  </r>
  <r>
    <x v="175"/>
    <d v="1899-12-30T06:00:00"/>
    <x v="0"/>
  </r>
  <r>
    <x v="175"/>
    <d v="1899-12-30T07:00:00"/>
    <x v="10"/>
  </r>
  <r>
    <x v="175"/>
    <d v="1899-12-30T08:00:00"/>
    <x v="0"/>
  </r>
  <r>
    <x v="175"/>
    <d v="1899-12-30T09:00:00"/>
    <x v="2"/>
  </r>
  <r>
    <x v="175"/>
    <d v="1899-12-30T10:00:00"/>
    <x v="2"/>
  </r>
  <r>
    <x v="175"/>
    <d v="1899-12-30T11:00:00"/>
    <x v="1"/>
  </r>
  <r>
    <x v="175"/>
    <d v="1899-12-30T12:00:00"/>
    <x v="14"/>
  </r>
  <r>
    <x v="175"/>
    <d v="1899-12-30T13:00:00"/>
    <x v="13"/>
  </r>
  <r>
    <x v="175"/>
    <d v="1899-12-30T14:00:00"/>
    <x v="1"/>
  </r>
  <r>
    <x v="175"/>
    <d v="1899-12-30T16:00:00"/>
    <x v="11"/>
  </r>
  <r>
    <x v="175"/>
    <d v="1899-12-30T17:00:00"/>
    <x v="1"/>
  </r>
  <r>
    <x v="175"/>
    <d v="1899-12-30T18:00:00"/>
    <x v="1"/>
  </r>
  <r>
    <x v="175"/>
    <d v="1899-12-30T19:00:00"/>
    <x v="15"/>
  </r>
  <r>
    <x v="175"/>
    <d v="1899-12-30T20:00:00"/>
    <x v="14"/>
  </r>
  <r>
    <x v="175"/>
    <d v="1899-12-30T21:00:00"/>
    <x v="1"/>
  </r>
  <r>
    <x v="175"/>
    <d v="1899-12-30T22:00:00"/>
    <x v="17"/>
  </r>
  <r>
    <x v="175"/>
    <d v="1899-12-30T23:00:00"/>
    <x v="4"/>
  </r>
  <r>
    <x v="176"/>
    <d v="1899-12-30T00:00:00"/>
    <x v="3"/>
  </r>
  <r>
    <x v="176"/>
    <d v="1899-12-30T01:00:00"/>
    <x v="3"/>
  </r>
  <r>
    <x v="176"/>
    <d v="1899-12-30T02:00:00"/>
    <x v="13"/>
  </r>
  <r>
    <x v="176"/>
    <d v="1899-12-30T03:00:00"/>
    <x v="1"/>
  </r>
  <r>
    <x v="176"/>
    <d v="1899-12-30T04:00:00"/>
    <x v="3"/>
  </r>
  <r>
    <x v="176"/>
    <d v="1899-12-30T05:00:00"/>
    <x v="2"/>
  </r>
  <r>
    <x v="176"/>
    <d v="1899-12-30T06:00:00"/>
    <x v="3"/>
  </r>
  <r>
    <x v="176"/>
    <d v="1899-12-30T07:00:00"/>
    <x v="13"/>
  </r>
  <r>
    <x v="176"/>
    <d v="1899-12-30T08:00:00"/>
    <x v="4"/>
  </r>
  <r>
    <x v="176"/>
    <d v="1899-12-30T09:00:00"/>
    <x v="3"/>
  </r>
  <r>
    <x v="176"/>
    <d v="1899-12-30T10:00:00"/>
    <x v="0"/>
  </r>
  <r>
    <x v="176"/>
    <d v="1899-12-30T11:00:00"/>
    <x v="2"/>
  </r>
  <r>
    <x v="176"/>
    <d v="1899-12-30T12:00:00"/>
    <x v="13"/>
  </r>
  <r>
    <x v="176"/>
    <d v="1899-12-30T13:00:00"/>
    <x v="1"/>
  </r>
  <r>
    <x v="176"/>
    <d v="1899-12-30T14:00:00"/>
    <x v="6"/>
  </r>
  <r>
    <x v="176"/>
    <d v="1899-12-30T15:00:00"/>
    <x v="1"/>
  </r>
  <r>
    <x v="176"/>
    <d v="1899-12-30T16:00:00"/>
    <x v="1"/>
  </r>
  <r>
    <x v="176"/>
    <d v="1899-12-30T17:00:00"/>
    <x v="0"/>
  </r>
  <r>
    <x v="176"/>
    <d v="1899-12-30T18:00:00"/>
    <x v="10"/>
  </r>
  <r>
    <x v="176"/>
    <d v="1899-12-30T19:00:00"/>
    <x v="14"/>
  </r>
  <r>
    <x v="176"/>
    <d v="1899-12-30T20:00:00"/>
    <x v="17"/>
  </r>
  <r>
    <x v="176"/>
    <d v="1899-12-30T21:00:00"/>
    <x v="3"/>
  </r>
  <r>
    <x v="176"/>
    <d v="1899-12-30T22:00:00"/>
    <x v="4"/>
  </r>
  <r>
    <x v="176"/>
    <d v="1899-12-30T23:00:00"/>
    <x v="15"/>
  </r>
  <r>
    <x v="177"/>
    <d v="1899-12-30T00:00:00"/>
    <x v="3"/>
  </r>
  <r>
    <x v="177"/>
    <d v="1899-12-30T01:00:00"/>
    <x v="3"/>
  </r>
  <r>
    <x v="177"/>
    <d v="1899-12-30T02:00:00"/>
    <x v="5"/>
  </r>
  <r>
    <x v="177"/>
    <d v="1899-12-30T03:00:00"/>
    <x v="5"/>
  </r>
  <r>
    <x v="177"/>
    <d v="1899-12-30T04:00:00"/>
    <x v="3"/>
  </r>
  <r>
    <x v="177"/>
    <d v="1899-12-30T05:00:00"/>
    <x v="5"/>
  </r>
  <r>
    <x v="177"/>
    <d v="1899-12-30T06:00:00"/>
    <x v="3"/>
  </r>
  <r>
    <x v="177"/>
    <d v="1899-12-30T07:00:00"/>
    <x v="5"/>
  </r>
  <r>
    <x v="177"/>
    <d v="1899-12-30T08:00:00"/>
    <x v="2"/>
  </r>
  <r>
    <x v="177"/>
    <d v="1899-12-30T09:00:00"/>
    <x v="2"/>
  </r>
  <r>
    <x v="177"/>
    <d v="1899-12-30T10:00:00"/>
    <x v="14"/>
  </r>
  <r>
    <x v="177"/>
    <d v="1899-12-30T11:00:00"/>
    <x v="15"/>
  </r>
  <r>
    <x v="177"/>
    <d v="1899-12-30T12:00:00"/>
    <x v="0"/>
  </r>
  <r>
    <x v="177"/>
    <d v="1899-12-30T13:00:00"/>
    <x v="13"/>
  </r>
  <r>
    <x v="177"/>
    <d v="1899-12-30T14:00:00"/>
    <x v="10"/>
  </r>
  <r>
    <x v="177"/>
    <d v="1899-12-30T15:00:00"/>
    <x v="0"/>
  </r>
  <r>
    <x v="177"/>
    <d v="1899-12-30T16:00:00"/>
    <x v="1"/>
  </r>
  <r>
    <x v="177"/>
    <d v="1899-12-30T17:00:00"/>
    <x v="10"/>
  </r>
  <r>
    <x v="177"/>
    <d v="1899-12-30T18:00:00"/>
    <x v="10"/>
  </r>
  <r>
    <x v="177"/>
    <d v="1899-12-30T19:00:00"/>
    <x v="15"/>
  </r>
  <r>
    <x v="177"/>
    <d v="1899-12-30T20:00:00"/>
    <x v="15"/>
  </r>
  <r>
    <x v="177"/>
    <d v="1899-12-30T21:00:00"/>
    <x v="14"/>
  </r>
  <r>
    <x v="177"/>
    <d v="1899-12-30T22:00:00"/>
    <x v="3"/>
  </r>
  <r>
    <x v="177"/>
    <d v="1899-12-30T23:00:00"/>
    <x v="3"/>
  </r>
  <r>
    <x v="178"/>
    <d v="1899-12-30T00:00:00"/>
    <x v="16"/>
  </r>
  <r>
    <x v="178"/>
    <d v="1899-12-30T01:00:00"/>
    <x v="16"/>
  </r>
  <r>
    <x v="178"/>
    <d v="1899-12-30T02:00:00"/>
    <x v="17"/>
  </r>
  <r>
    <x v="178"/>
    <d v="1899-12-30T03:00:00"/>
    <x v="17"/>
  </r>
  <r>
    <x v="178"/>
    <d v="1899-12-30T04:00:00"/>
    <x v="16"/>
  </r>
  <r>
    <x v="178"/>
    <d v="1899-12-30T05:00:00"/>
    <x v="16"/>
  </r>
  <r>
    <x v="178"/>
    <d v="1899-12-30T06:00:00"/>
    <x v="16"/>
  </r>
  <r>
    <x v="178"/>
    <d v="1899-12-30T07:00:00"/>
    <x v="16"/>
  </r>
  <r>
    <x v="178"/>
    <d v="1899-12-30T08:00:00"/>
    <x v="17"/>
  </r>
  <r>
    <x v="178"/>
    <d v="1899-12-30T09:00:00"/>
    <x v="16"/>
  </r>
  <r>
    <x v="178"/>
    <d v="1899-12-30T10:00:00"/>
    <x v="17"/>
  </r>
  <r>
    <x v="178"/>
    <d v="1899-12-30T11:00:00"/>
    <x v="16"/>
  </r>
  <r>
    <x v="178"/>
    <d v="1899-12-30T12:00:00"/>
    <x v="5"/>
  </r>
  <r>
    <x v="178"/>
    <d v="1899-12-30T13:00:00"/>
    <x v="3"/>
  </r>
  <r>
    <x v="178"/>
    <d v="1899-12-30T14:00:00"/>
    <x v="14"/>
  </r>
  <r>
    <x v="178"/>
    <d v="1899-12-30T15:00:00"/>
    <x v="15"/>
  </r>
  <r>
    <x v="178"/>
    <d v="1899-12-30T16:00:00"/>
    <x v="2"/>
  </r>
  <r>
    <x v="178"/>
    <d v="1899-12-30T17:00:00"/>
    <x v="14"/>
  </r>
  <r>
    <x v="178"/>
    <d v="1899-12-30T18:00:00"/>
    <x v="4"/>
  </r>
  <r>
    <x v="178"/>
    <d v="1899-12-30T19:00:00"/>
    <x v="4"/>
  </r>
  <r>
    <x v="178"/>
    <d v="1899-12-30T20:00:00"/>
    <x v="16"/>
  </r>
  <r>
    <x v="178"/>
    <d v="1899-12-30T21:00:00"/>
    <x v="5"/>
  </r>
  <r>
    <x v="178"/>
    <d v="1899-12-30T22:00:00"/>
    <x v="5"/>
  </r>
  <r>
    <x v="178"/>
    <d v="1899-12-30T23:00:00"/>
    <x v="16"/>
  </r>
  <r>
    <x v="179"/>
    <d v="1899-12-30T00:00:00"/>
    <x v="16"/>
  </r>
  <r>
    <x v="179"/>
    <d v="1899-12-30T01:00:00"/>
    <x v="17"/>
  </r>
  <r>
    <x v="179"/>
    <d v="1899-12-30T02:00:00"/>
    <x v="5"/>
  </r>
  <r>
    <x v="179"/>
    <d v="1899-12-30T03:00:00"/>
    <x v="16"/>
  </r>
  <r>
    <x v="179"/>
    <d v="1899-12-30T04:00:00"/>
    <x v="5"/>
  </r>
  <r>
    <x v="179"/>
    <d v="1899-12-30T05:00:00"/>
    <x v="16"/>
  </r>
  <r>
    <x v="179"/>
    <d v="1899-12-30T06:00:00"/>
    <x v="16"/>
  </r>
  <r>
    <x v="179"/>
    <d v="1899-12-30T07:00:00"/>
    <x v="19"/>
  </r>
  <r>
    <x v="179"/>
    <d v="1899-12-30T08:00:00"/>
    <x v="19"/>
  </r>
  <r>
    <x v="179"/>
    <d v="1899-12-30T09:00:00"/>
    <x v="17"/>
  </r>
  <r>
    <x v="179"/>
    <d v="1899-12-30T10:00:00"/>
    <x v="16"/>
  </r>
  <r>
    <x v="179"/>
    <d v="1899-12-30T11:00:00"/>
    <x v="16"/>
  </r>
  <r>
    <x v="179"/>
    <d v="1899-12-30T12:00:00"/>
    <x v="16"/>
  </r>
  <r>
    <x v="179"/>
    <d v="1899-12-30T13:00:00"/>
    <x v="5"/>
  </r>
  <r>
    <x v="179"/>
    <d v="1899-12-30T14:00:00"/>
    <x v="19"/>
  </r>
  <r>
    <x v="179"/>
    <d v="1899-12-30T15:00:00"/>
    <x v="4"/>
  </r>
  <r>
    <x v="179"/>
    <d v="1899-12-30T16:00:00"/>
    <x v="2"/>
  </r>
  <r>
    <x v="179"/>
    <d v="1899-12-30T17:00:00"/>
    <x v="2"/>
  </r>
  <r>
    <x v="179"/>
    <d v="1899-12-30T18:00:00"/>
    <x v="5"/>
  </r>
  <r>
    <x v="179"/>
    <d v="1899-12-30T19:00:00"/>
    <x v="15"/>
  </r>
  <r>
    <x v="179"/>
    <d v="1899-12-30T20:00:00"/>
    <x v="5"/>
  </r>
  <r>
    <x v="179"/>
    <d v="1899-12-30T21:00:00"/>
    <x v="16"/>
  </r>
  <r>
    <x v="179"/>
    <d v="1899-12-30T22:00:00"/>
    <x v="16"/>
  </r>
  <r>
    <x v="179"/>
    <d v="1899-12-30T23:00:00"/>
    <x v="16"/>
  </r>
  <r>
    <x v="180"/>
    <d v="1899-12-30T00:00:00"/>
    <x v="17"/>
  </r>
  <r>
    <x v="180"/>
    <d v="1899-12-30T01:00:00"/>
    <x v="17"/>
  </r>
  <r>
    <x v="180"/>
    <d v="1899-12-30T02:00:00"/>
    <x v="19"/>
  </r>
  <r>
    <x v="180"/>
    <d v="1899-12-30T03:00:00"/>
    <x v="17"/>
  </r>
  <r>
    <x v="180"/>
    <d v="1899-12-30T04:00:00"/>
    <x v="19"/>
  </r>
  <r>
    <x v="180"/>
    <d v="1899-12-30T05:00:00"/>
    <x v="16"/>
  </r>
  <r>
    <x v="180"/>
    <d v="1899-12-30T06:00:00"/>
    <x v="16"/>
  </r>
  <r>
    <x v="180"/>
    <d v="1899-12-30T07:00:00"/>
    <x v="17"/>
  </r>
  <r>
    <x v="180"/>
    <d v="1899-12-30T08:00:00"/>
    <x v="19"/>
  </r>
  <r>
    <x v="180"/>
    <d v="1899-12-30T09:00:00"/>
    <x v="19"/>
  </r>
  <r>
    <x v="180"/>
    <d v="1899-12-30T10:00:00"/>
    <x v="16"/>
  </r>
  <r>
    <x v="180"/>
    <d v="1899-12-30T11:00:00"/>
    <x v="4"/>
  </r>
  <r>
    <x v="180"/>
    <d v="1899-12-30T12:00:00"/>
    <x v="5"/>
  </r>
  <r>
    <x v="180"/>
    <d v="1899-12-30T13:00:00"/>
    <x v="5"/>
  </r>
  <r>
    <x v="180"/>
    <d v="1899-12-30T14:00:00"/>
    <x v="15"/>
  </r>
  <r>
    <x v="180"/>
    <d v="1899-12-30T15:00:00"/>
    <x v="14"/>
  </r>
  <r>
    <x v="180"/>
    <d v="1899-12-30T16:00:00"/>
    <x v="15"/>
  </r>
  <r>
    <x v="180"/>
    <d v="1899-12-30T17:00:00"/>
    <x v="10"/>
  </r>
  <r>
    <x v="180"/>
    <d v="1899-12-30T18:00:00"/>
    <x v="1"/>
  </r>
  <r>
    <x v="180"/>
    <d v="1899-12-30T19:00:00"/>
    <x v="10"/>
  </r>
  <r>
    <x v="180"/>
    <d v="1899-12-30T20:00:00"/>
    <x v="1"/>
  </r>
  <r>
    <x v="180"/>
    <d v="1899-12-30T21:00:00"/>
    <x v="10"/>
  </r>
  <r>
    <x v="180"/>
    <d v="1899-12-30T22:00:00"/>
    <x v="15"/>
  </r>
  <r>
    <x v="180"/>
    <d v="1899-12-30T23:00:00"/>
    <x v="15"/>
  </r>
  <r>
    <x v="181"/>
    <d v="1899-12-30T00:00:00"/>
    <x v="13"/>
  </r>
  <r>
    <x v="181"/>
    <d v="1899-12-30T01:00:00"/>
    <x v="13"/>
  </r>
  <r>
    <x v="181"/>
    <d v="1899-12-30T02:00:00"/>
    <x v="5"/>
  </r>
  <r>
    <x v="181"/>
    <d v="1899-12-30T03:00:00"/>
    <x v="14"/>
  </r>
  <r>
    <x v="181"/>
    <d v="1899-12-30T04:00:00"/>
    <x v="3"/>
  </r>
  <r>
    <x v="181"/>
    <d v="1899-12-30T05:00:00"/>
    <x v="17"/>
  </r>
  <r>
    <x v="181"/>
    <d v="1899-12-30T06:00:00"/>
    <x v="4"/>
  </r>
  <r>
    <x v="181"/>
    <d v="1899-12-30T07:00:00"/>
    <x v="16"/>
  </r>
  <r>
    <x v="181"/>
    <d v="1899-12-30T08:00:00"/>
    <x v="16"/>
  </r>
  <r>
    <x v="181"/>
    <d v="1899-12-30T09:00:00"/>
    <x v="17"/>
  </r>
  <r>
    <x v="181"/>
    <d v="1899-12-30T10:00:00"/>
    <x v="16"/>
  </r>
  <r>
    <x v="181"/>
    <d v="1899-12-30T11:00:00"/>
    <x v="16"/>
  </r>
  <r>
    <x v="181"/>
    <d v="1899-12-30T12:00:00"/>
    <x v="3"/>
  </r>
  <r>
    <x v="181"/>
    <d v="1899-12-30T13:00:00"/>
    <x v="10"/>
  </r>
  <r>
    <x v="181"/>
    <d v="1899-12-30T14:00:00"/>
    <x v="13"/>
  </r>
  <r>
    <x v="181"/>
    <d v="1899-12-30T15:00:00"/>
    <x v="10"/>
  </r>
  <r>
    <x v="181"/>
    <d v="1899-12-30T16:00:00"/>
    <x v="1"/>
  </r>
  <r>
    <x v="181"/>
    <d v="1899-12-30T17:00:00"/>
    <x v="15"/>
  </r>
  <r>
    <x v="181"/>
    <d v="1899-12-30T18:00:00"/>
    <x v="0"/>
  </r>
  <r>
    <x v="181"/>
    <d v="1899-12-30T19:00:00"/>
    <x v="10"/>
  </r>
  <r>
    <x v="181"/>
    <d v="1899-12-30T20:00:00"/>
    <x v="2"/>
  </r>
  <r>
    <x v="181"/>
    <d v="1899-12-30T21:00:00"/>
    <x v="10"/>
  </r>
  <r>
    <x v="181"/>
    <d v="1899-12-30T22:00:00"/>
    <x v="13"/>
  </r>
  <r>
    <x v="181"/>
    <d v="1899-12-30T23:00:00"/>
    <x v="2"/>
  </r>
  <r>
    <x v="182"/>
    <d v="1899-12-30T00:00:00"/>
    <x v="5"/>
  </r>
  <r>
    <x v="182"/>
    <d v="1899-12-30T01:00:00"/>
    <x v="16"/>
  </r>
  <r>
    <x v="182"/>
    <d v="1899-12-30T02:00:00"/>
    <x v="4"/>
  </r>
  <r>
    <x v="182"/>
    <d v="1899-12-30T03:00:00"/>
    <x v="5"/>
  </r>
  <r>
    <x v="182"/>
    <d v="1899-12-30T04:00:00"/>
    <x v="4"/>
  </r>
  <r>
    <x v="182"/>
    <d v="1899-12-30T05:00:00"/>
    <x v="5"/>
  </r>
  <r>
    <x v="182"/>
    <d v="1899-12-30T06:00:00"/>
    <x v="19"/>
  </r>
  <r>
    <x v="182"/>
    <d v="1899-12-30T07:00:00"/>
    <x v="17"/>
  </r>
  <r>
    <x v="182"/>
    <d v="1899-12-30T08:00:00"/>
    <x v="17"/>
  </r>
  <r>
    <x v="182"/>
    <d v="1899-12-30T09:00:00"/>
    <x v="17"/>
  </r>
  <r>
    <x v="182"/>
    <d v="1899-12-30T10:00:00"/>
    <x v="17"/>
  </r>
  <r>
    <x v="182"/>
    <d v="1899-12-30T11:00:00"/>
    <x v="16"/>
  </r>
  <r>
    <x v="182"/>
    <d v="1899-12-30T12:00:00"/>
    <x v="16"/>
  </r>
  <r>
    <x v="182"/>
    <d v="1899-12-30T13:00:00"/>
    <x v="5"/>
  </r>
  <r>
    <x v="182"/>
    <d v="1899-12-30T14:00:00"/>
    <x v="16"/>
  </r>
  <r>
    <x v="182"/>
    <d v="1899-12-30T15:00:00"/>
    <x v="17"/>
  </r>
  <r>
    <x v="182"/>
    <d v="1899-12-30T16:00:00"/>
    <x v="5"/>
  </r>
  <r>
    <x v="182"/>
    <d v="1899-12-30T17:00:00"/>
    <x v="13"/>
  </r>
  <r>
    <x v="182"/>
    <d v="1899-12-30T18:00:00"/>
    <x v="14"/>
  </r>
  <r>
    <x v="182"/>
    <d v="1899-12-30T19:00:00"/>
    <x v="2"/>
  </r>
  <r>
    <x v="182"/>
    <d v="1899-12-30T20:00:00"/>
    <x v="14"/>
  </r>
  <r>
    <x v="182"/>
    <d v="1899-12-30T21:00:00"/>
    <x v="5"/>
  </r>
  <r>
    <x v="182"/>
    <d v="1899-12-30T22:00:00"/>
    <x v="16"/>
  </r>
  <r>
    <x v="182"/>
    <d v="1899-12-30T23:00:00"/>
    <x v="17"/>
  </r>
  <r>
    <x v="183"/>
    <d v="1899-12-30T00:00:00"/>
    <x v="16"/>
  </r>
  <r>
    <x v="183"/>
    <d v="1899-12-30T01:00:00"/>
    <x v="16"/>
  </r>
  <r>
    <x v="183"/>
    <d v="1899-12-30T02:00:00"/>
    <x v="16"/>
  </r>
  <r>
    <x v="183"/>
    <d v="1899-12-30T03:00:00"/>
    <x v="17"/>
  </r>
  <r>
    <x v="183"/>
    <d v="1899-12-30T04:00:00"/>
    <x v="19"/>
  </r>
  <r>
    <x v="183"/>
    <d v="1899-12-30T05:00:00"/>
    <x v="19"/>
  </r>
  <r>
    <x v="183"/>
    <d v="1899-12-30T06:00:00"/>
    <x v="19"/>
  </r>
  <r>
    <x v="183"/>
    <d v="1899-12-30T07:00:00"/>
    <x v="16"/>
  </r>
  <r>
    <x v="183"/>
    <d v="1899-12-30T08:00:00"/>
    <x v="17"/>
  </r>
  <r>
    <x v="183"/>
    <d v="1899-12-30T09:00:00"/>
    <x v="17"/>
  </r>
  <r>
    <x v="183"/>
    <d v="1899-12-30T10:00:00"/>
    <x v="17"/>
  </r>
  <r>
    <x v="183"/>
    <d v="1899-12-30T11:00:00"/>
    <x v="17"/>
  </r>
  <r>
    <x v="183"/>
    <d v="1899-12-30T12:00:00"/>
    <x v="16"/>
  </r>
  <r>
    <x v="183"/>
    <d v="1899-12-30T13:00:00"/>
    <x v="14"/>
  </r>
  <r>
    <x v="183"/>
    <d v="1899-12-30T14:00:00"/>
    <x v="15"/>
  </r>
  <r>
    <x v="183"/>
    <d v="1899-12-30T15:00:00"/>
    <x v="2"/>
  </r>
  <r>
    <x v="183"/>
    <d v="1899-12-30T16:00:00"/>
    <x v="14"/>
  </r>
  <r>
    <x v="183"/>
    <d v="1899-12-30T17:00:00"/>
    <x v="2"/>
  </r>
  <r>
    <x v="183"/>
    <d v="1899-12-30T18:00:00"/>
    <x v="10"/>
  </r>
  <r>
    <x v="183"/>
    <d v="1899-12-30T19:00:00"/>
    <x v="4"/>
  </r>
  <r>
    <x v="183"/>
    <d v="1899-12-30T20:00:00"/>
    <x v="3"/>
  </r>
  <r>
    <x v="183"/>
    <d v="1899-12-30T21:00:00"/>
    <x v="4"/>
  </r>
  <r>
    <x v="183"/>
    <d v="1899-12-30T22:00:00"/>
    <x v="17"/>
  </r>
  <r>
    <x v="183"/>
    <d v="1899-12-30T23:00:00"/>
    <x v="4"/>
  </r>
  <r>
    <x v="184"/>
    <d v="1899-12-30T00:00:00"/>
    <x v="4"/>
  </r>
  <r>
    <x v="184"/>
    <d v="1899-12-30T01:00:00"/>
    <x v="17"/>
  </r>
  <r>
    <x v="184"/>
    <d v="1899-12-30T02:00:00"/>
    <x v="14"/>
  </r>
  <r>
    <x v="184"/>
    <d v="1899-12-30T03:00:00"/>
    <x v="13"/>
  </r>
  <r>
    <x v="184"/>
    <d v="1899-12-30T04:00:00"/>
    <x v="13"/>
  </r>
  <r>
    <x v="184"/>
    <d v="1899-12-30T05:00:00"/>
    <x v="10"/>
  </r>
  <r>
    <x v="184"/>
    <d v="1899-12-30T06:00:00"/>
    <x v="5"/>
  </r>
  <r>
    <x v="184"/>
    <d v="1899-12-30T07:00:00"/>
    <x v="17"/>
  </r>
  <r>
    <x v="184"/>
    <d v="1899-12-30T08:00:00"/>
    <x v="4"/>
  </r>
  <r>
    <x v="184"/>
    <d v="1899-12-30T09:00:00"/>
    <x v="4"/>
  </r>
  <r>
    <x v="184"/>
    <d v="1899-12-30T10:00:00"/>
    <x v="4"/>
  </r>
  <r>
    <x v="184"/>
    <d v="1899-12-30T11:00:00"/>
    <x v="3"/>
  </r>
  <r>
    <x v="184"/>
    <d v="1899-12-30T12:00:00"/>
    <x v="13"/>
  </r>
  <r>
    <x v="184"/>
    <d v="1899-12-30T13:00:00"/>
    <x v="10"/>
  </r>
  <r>
    <x v="184"/>
    <d v="1899-12-30T14:00:00"/>
    <x v="15"/>
  </r>
  <r>
    <x v="184"/>
    <d v="1899-12-30T15:00:00"/>
    <x v="2"/>
  </r>
  <r>
    <x v="184"/>
    <d v="1899-12-30T16:00:00"/>
    <x v="10"/>
  </r>
  <r>
    <x v="184"/>
    <d v="1899-12-30T17:00:00"/>
    <x v="2"/>
  </r>
  <r>
    <x v="184"/>
    <d v="1899-12-30T18:00:00"/>
    <x v="14"/>
  </r>
  <r>
    <x v="184"/>
    <d v="1899-12-30T19:00:00"/>
    <x v="15"/>
  </r>
  <r>
    <x v="184"/>
    <d v="1899-12-30T20:00:00"/>
    <x v="14"/>
  </r>
  <r>
    <x v="184"/>
    <d v="1899-12-30T21:00:00"/>
    <x v="3"/>
  </r>
  <r>
    <x v="184"/>
    <d v="1899-12-30T22:00:00"/>
    <x v="3"/>
  </r>
  <r>
    <x v="184"/>
    <d v="1899-12-30T23:00:00"/>
    <x v="17"/>
  </r>
  <r>
    <x v="185"/>
    <d v="1899-12-30T00:00:00"/>
    <x v="16"/>
  </r>
  <r>
    <x v="185"/>
    <d v="1899-12-30T01:00:00"/>
    <x v="6"/>
  </r>
  <r>
    <x v="185"/>
    <d v="1899-12-30T02:00:00"/>
    <x v="9"/>
  </r>
  <r>
    <x v="185"/>
    <d v="1899-12-30T03:00:00"/>
    <x v="6"/>
  </r>
  <r>
    <x v="185"/>
    <d v="1899-12-30T04:00:00"/>
    <x v="6"/>
  </r>
  <r>
    <x v="185"/>
    <d v="1899-12-30T05:00:00"/>
    <x v="11"/>
  </r>
  <r>
    <x v="185"/>
    <d v="1899-12-30T06:00:00"/>
    <x v="7"/>
  </r>
  <r>
    <x v="185"/>
    <d v="1899-12-30T07:00:00"/>
    <x v="11"/>
  </r>
  <r>
    <x v="185"/>
    <d v="1899-12-30T08:00:00"/>
    <x v="12"/>
  </r>
  <r>
    <x v="185"/>
    <d v="1899-12-30T09:00:00"/>
    <x v="11"/>
  </r>
  <r>
    <x v="185"/>
    <d v="1899-12-30T10:00:00"/>
    <x v="6"/>
  </r>
  <r>
    <x v="185"/>
    <d v="1899-12-30T11:00:00"/>
    <x v="1"/>
  </r>
  <r>
    <x v="185"/>
    <d v="1899-12-30T12:00:00"/>
    <x v="0"/>
  </r>
  <r>
    <x v="185"/>
    <d v="1899-12-30T13:00:00"/>
    <x v="6"/>
  </r>
  <r>
    <x v="185"/>
    <d v="1899-12-30T14:00:00"/>
    <x v="6"/>
  </r>
  <r>
    <x v="185"/>
    <d v="1899-12-30T15:00:00"/>
    <x v="6"/>
  </r>
  <r>
    <x v="185"/>
    <d v="1899-12-30T16:00:00"/>
    <x v="6"/>
  </r>
  <r>
    <x v="185"/>
    <d v="1899-12-30T18:00:00"/>
    <x v="1"/>
  </r>
  <r>
    <x v="185"/>
    <d v="1899-12-30T19:00:00"/>
    <x v="1"/>
  </r>
  <r>
    <x v="185"/>
    <d v="1899-12-30T20:00:00"/>
    <x v="1"/>
  </r>
  <r>
    <x v="185"/>
    <d v="1899-12-30T21:00:00"/>
    <x v="2"/>
  </r>
  <r>
    <x v="185"/>
    <d v="1899-12-30T22:00:00"/>
    <x v="14"/>
  </r>
  <r>
    <x v="185"/>
    <d v="1899-12-30T23:00:00"/>
    <x v="15"/>
  </r>
  <r>
    <x v="186"/>
    <d v="1899-12-30T00:00:00"/>
    <x v="10"/>
  </r>
  <r>
    <x v="186"/>
    <d v="1899-12-30T01:00:00"/>
    <x v="15"/>
  </r>
  <r>
    <x v="186"/>
    <d v="1899-12-30T02:00:00"/>
    <x v="15"/>
  </r>
  <r>
    <x v="186"/>
    <d v="1899-12-30T03:00:00"/>
    <x v="15"/>
  </r>
  <r>
    <x v="186"/>
    <d v="1899-12-30T04:00:00"/>
    <x v="15"/>
  </r>
  <r>
    <x v="186"/>
    <d v="1899-12-30T05:00:00"/>
    <x v="14"/>
  </r>
  <r>
    <x v="186"/>
    <d v="1899-12-30T06:00:00"/>
    <x v="3"/>
  </r>
  <r>
    <x v="186"/>
    <d v="1899-12-30T07:00:00"/>
    <x v="14"/>
  </r>
  <r>
    <x v="186"/>
    <d v="1899-12-30T08:00:00"/>
    <x v="16"/>
  </r>
  <r>
    <x v="186"/>
    <d v="1899-12-30T09:00:00"/>
    <x v="17"/>
  </r>
  <r>
    <x v="186"/>
    <d v="1899-12-30T10:00:00"/>
    <x v="3"/>
  </r>
  <r>
    <x v="186"/>
    <d v="1899-12-30T11:00:00"/>
    <x v="13"/>
  </r>
  <r>
    <x v="186"/>
    <d v="1899-12-30T12:00:00"/>
    <x v="3"/>
  </r>
  <r>
    <x v="186"/>
    <d v="1899-12-30T13:00:00"/>
    <x v="1"/>
  </r>
  <r>
    <x v="186"/>
    <d v="1899-12-30T14:00:00"/>
    <x v="15"/>
  </r>
  <r>
    <x v="186"/>
    <d v="1899-12-30T15:00:00"/>
    <x v="13"/>
  </r>
  <r>
    <x v="186"/>
    <d v="1899-12-30T16:00:00"/>
    <x v="15"/>
  </r>
  <r>
    <x v="186"/>
    <d v="1899-12-30T17:00:00"/>
    <x v="13"/>
  </r>
  <r>
    <x v="186"/>
    <d v="1899-12-30T18:00:00"/>
    <x v="13"/>
  </r>
  <r>
    <x v="186"/>
    <d v="1899-12-30T19:00:00"/>
    <x v="13"/>
  </r>
  <r>
    <x v="186"/>
    <d v="1899-12-30T20:00:00"/>
    <x v="3"/>
  </r>
  <r>
    <x v="186"/>
    <d v="1899-12-30T21:00:00"/>
    <x v="3"/>
  </r>
  <r>
    <x v="186"/>
    <d v="1899-12-30T22:00:00"/>
    <x v="14"/>
  </r>
  <r>
    <x v="186"/>
    <d v="1899-12-30T23:00:00"/>
    <x v="5"/>
  </r>
  <r>
    <x v="187"/>
    <d v="1899-12-30T00:00:00"/>
    <x v="5"/>
  </r>
  <r>
    <x v="187"/>
    <d v="1899-12-30T01:00:00"/>
    <x v="5"/>
  </r>
  <r>
    <x v="187"/>
    <d v="1899-12-30T02:00:00"/>
    <x v="17"/>
  </r>
  <r>
    <x v="187"/>
    <d v="1899-12-30T03:00:00"/>
    <x v="3"/>
  </r>
  <r>
    <x v="187"/>
    <d v="1899-12-30T04:00:00"/>
    <x v="5"/>
  </r>
  <r>
    <x v="187"/>
    <d v="1899-12-30T05:00:00"/>
    <x v="3"/>
  </r>
  <r>
    <x v="187"/>
    <d v="1899-12-30T06:00:00"/>
    <x v="19"/>
  </r>
  <r>
    <x v="187"/>
    <d v="1899-12-30T07:00:00"/>
    <x v="5"/>
  </r>
  <r>
    <x v="187"/>
    <d v="1899-12-30T08:00:00"/>
    <x v="19"/>
  </r>
  <r>
    <x v="187"/>
    <d v="1899-12-30T09:00:00"/>
    <x v="5"/>
  </r>
  <r>
    <x v="187"/>
    <d v="1899-12-30T10:00:00"/>
    <x v="5"/>
  </r>
  <r>
    <x v="187"/>
    <d v="1899-12-30T11:00:00"/>
    <x v="5"/>
  </r>
  <r>
    <x v="187"/>
    <d v="1899-12-30T12:00:00"/>
    <x v="5"/>
  </r>
  <r>
    <x v="187"/>
    <d v="1899-12-30T13:00:00"/>
    <x v="3"/>
  </r>
  <r>
    <x v="187"/>
    <d v="1899-12-30T14:00:00"/>
    <x v="4"/>
  </r>
  <r>
    <x v="187"/>
    <d v="1899-12-30T15:00:00"/>
    <x v="3"/>
  </r>
  <r>
    <x v="187"/>
    <d v="1899-12-30T16:00:00"/>
    <x v="18"/>
  </r>
  <r>
    <x v="187"/>
    <d v="1899-12-30T17:00:00"/>
    <x v="16"/>
  </r>
  <r>
    <x v="187"/>
    <d v="1899-12-30T18:00:00"/>
    <x v="5"/>
  </r>
  <r>
    <x v="187"/>
    <d v="1899-12-30T19:00:00"/>
    <x v="16"/>
  </r>
  <r>
    <x v="187"/>
    <d v="1899-12-30T20:00:00"/>
    <x v="19"/>
  </r>
  <r>
    <x v="187"/>
    <d v="1899-12-30T21:00:00"/>
    <x v="5"/>
  </r>
  <r>
    <x v="187"/>
    <d v="1899-12-30T22:00:00"/>
    <x v="16"/>
  </r>
  <r>
    <x v="187"/>
    <d v="1899-12-30T23:00:00"/>
    <x v="16"/>
  </r>
  <r>
    <x v="188"/>
    <d v="1899-12-30T00:00:00"/>
    <x v="16"/>
  </r>
  <r>
    <x v="188"/>
    <d v="1899-12-30T01:00:00"/>
    <x v="17"/>
  </r>
  <r>
    <x v="188"/>
    <d v="1899-12-30T02:00:00"/>
    <x v="17"/>
  </r>
  <r>
    <x v="188"/>
    <d v="1899-12-30T03:00:00"/>
    <x v="16"/>
  </r>
  <r>
    <x v="188"/>
    <d v="1899-12-30T04:00:00"/>
    <x v="17"/>
  </r>
  <r>
    <x v="188"/>
    <d v="1899-12-30T05:00:00"/>
    <x v="17"/>
  </r>
  <r>
    <x v="188"/>
    <d v="1899-12-30T06:00:00"/>
    <x v="5"/>
  </r>
  <r>
    <x v="188"/>
    <d v="1899-12-30T07:00:00"/>
    <x v="19"/>
  </r>
  <r>
    <x v="188"/>
    <d v="1899-12-30T08:00:00"/>
    <x v="17"/>
  </r>
  <r>
    <x v="188"/>
    <d v="1899-12-30T09:00:00"/>
    <x v="17"/>
  </r>
  <r>
    <x v="188"/>
    <d v="1899-12-30T10:00:00"/>
    <x v="17"/>
  </r>
  <r>
    <x v="188"/>
    <d v="1899-12-30T11:00:00"/>
    <x v="17"/>
  </r>
  <r>
    <x v="188"/>
    <d v="1899-12-30T12:00:00"/>
    <x v="5"/>
  </r>
  <r>
    <x v="188"/>
    <d v="1899-12-30T13:00:00"/>
    <x v="14"/>
  </r>
  <r>
    <x v="188"/>
    <d v="1899-12-30T14:00:00"/>
    <x v="14"/>
  </r>
  <r>
    <x v="188"/>
    <d v="1899-12-30T15:00:00"/>
    <x v="13"/>
  </r>
  <r>
    <x v="188"/>
    <d v="1899-12-30T16:00:00"/>
    <x v="14"/>
  </r>
  <r>
    <x v="188"/>
    <d v="1899-12-30T17:00:00"/>
    <x v="13"/>
  </r>
  <r>
    <x v="188"/>
    <d v="1899-12-30T18:00:00"/>
    <x v="2"/>
  </r>
  <r>
    <x v="188"/>
    <d v="1899-12-30T19:00:00"/>
    <x v="13"/>
  </r>
  <r>
    <x v="188"/>
    <d v="1899-12-30T20:00:00"/>
    <x v="14"/>
  </r>
  <r>
    <x v="188"/>
    <d v="1899-12-30T21:00:00"/>
    <x v="3"/>
  </r>
  <r>
    <x v="188"/>
    <d v="1899-12-30T22:00:00"/>
    <x v="5"/>
  </r>
  <r>
    <x v="188"/>
    <d v="1899-12-30T23:00:00"/>
    <x v="4"/>
  </r>
  <r>
    <x v="189"/>
    <d v="1899-12-30T00:00:00"/>
    <x v="5"/>
  </r>
  <r>
    <x v="189"/>
    <d v="1899-12-30T01:00:00"/>
    <x v="16"/>
  </r>
  <r>
    <x v="189"/>
    <d v="1899-12-30T02:00:00"/>
    <x v="17"/>
  </r>
  <r>
    <x v="189"/>
    <d v="1899-12-30T03:00:00"/>
    <x v="4"/>
  </r>
  <r>
    <x v="189"/>
    <d v="1899-12-30T04:00:00"/>
    <x v="5"/>
  </r>
  <r>
    <x v="189"/>
    <d v="1899-12-30T05:00:00"/>
    <x v="5"/>
  </r>
  <r>
    <x v="189"/>
    <d v="1899-12-30T06:00:00"/>
    <x v="16"/>
  </r>
  <r>
    <x v="189"/>
    <d v="1899-12-30T07:00:00"/>
    <x v="5"/>
  </r>
  <r>
    <x v="189"/>
    <d v="1899-12-30T08:00:00"/>
    <x v="5"/>
  </r>
  <r>
    <x v="189"/>
    <d v="1899-12-30T09:00:00"/>
    <x v="19"/>
  </r>
  <r>
    <x v="189"/>
    <d v="1899-12-30T10:00:00"/>
    <x v="16"/>
  </r>
  <r>
    <x v="189"/>
    <d v="1899-12-30T11:00:00"/>
    <x v="16"/>
  </r>
  <r>
    <x v="189"/>
    <d v="1899-12-30T12:00:00"/>
    <x v="5"/>
  </r>
  <r>
    <x v="189"/>
    <d v="1899-12-30T13:00:00"/>
    <x v="4"/>
  </r>
  <r>
    <x v="189"/>
    <d v="1899-12-30T14:00:00"/>
    <x v="4"/>
  </r>
  <r>
    <x v="189"/>
    <d v="1899-12-30T15:00:00"/>
    <x v="14"/>
  </r>
  <r>
    <x v="189"/>
    <d v="1899-12-30T16:00:00"/>
    <x v="15"/>
  </r>
  <r>
    <x v="189"/>
    <d v="1899-12-30T17:00:00"/>
    <x v="15"/>
  </r>
  <r>
    <x v="189"/>
    <d v="1899-12-30T18:00:00"/>
    <x v="13"/>
  </r>
  <r>
    <x v="189"/>
    <d v="1899-12-30T19:00:00"/>
    <x v="14"/>
  </r>
  <r>
    <x v="189"/>
    <d v="1899-12-30T20:00:00"/>
    <x v="13"/>
  </r>
  <r>
    <x v="189"/>
    <d v="1899-12-30T21:00:00"/>
    <x v="14"/>
  </r>
  <r>
    <x v="189"/>
    <d v="1899-12-30T22:00:00"/>
    <x v="14"/>
  </r>
  <r>
    <x v="189"/>
    <d v="1899-12-30T23:00:00"/>
    <x v="3"/>
  </r>
  <r>
    <x v="190"/>
    <d v="1899-12-30T00:00:00"/>
    <x v="4"/>
  </r>
  <r>
    <x v="190"/>
    <d v="1899-12-30T01:00:00"/>
    <x v="14"/>
  </r>
  <r>
    <x v="190"/>
    <d v="1899-12-30T02:00:00"/>
    <x v="14"/>
  </r>
  <r>
    <x v="190"/>
    <d v="1899-12-30T03:00:00"/>
    <x v="4"/>
  </r>
  <r>
    <x v="190"/>
    <d v="1899-12-30T04:00:00"/>
    <x v="16"/>
  </r>
  <r>
    <x v="190"/>
    <d v="1899-12-30T05:00:00"/>
    <x v="16"/>
  </r>
  <r>
    <x v="190"/>
    <d v="1899-12-30T06:00:00"/>
    <x v="16"/>
  </r>
  <r>
    <x v="190"/>
    <d v="1899-12-30T07:00:00"/>
    <x v="5"/>
  </r>
  <r>
    <x v="190"/>
    <d v="1899-12-30T08:00:00"/>
    <x v="17"/>
  </r>
  <r>
    <x v="190"/>
    <d v="1899-12-30T09:00:00"/>
    <x v="16"/>
  </r>
  <r>
    <x v="190"/>
    <d v="1899-12-30T10:00:00"/>
    <x v="16"/>
  </r>
  <r>
    <x v="190"/>
    <d v="1899-12-30T11:00:00"/>
    <x v="19"/>
  </r>
  <r>
    <x v="190"/>
    <d v="1899-12-30T12:00:00"/>
    <x v="5"/>
  </r>
  <r>
    <x v="190"/>
    <d v="1899-12-30T13:00:00"/>
    <x v="13"/>
  </r>
  <r>
    <x v="190"/>
    <d v="1899-12-30T14:00:00"/>
    <x v="2"/>
  </r>
  <r>
    <x v="190"/>
    <d v="1899-12-30T15:00:00"/>
    <x v="1"/>
  </r>
  <r>
    <x v="190"/>
    <d v="1899-12-30T16:00:00"/>
    <x v="2"/>
  </r>
  <r>
    <x v="190"/>
    <d v="1899-12-30T17:00:00"/>
    <x v="1"/>
  </r>
  <r>
    <x v="190"/>
    <d v="1899-12-30T18:00:00"/>
    <x v="2"/>
  </r>
  <r>
    <x v="190"/>
    <d v="1899-12-30T19:00:00"/>
    <x v="15"/>
  </r>
  <r>
    <x v="190"/>
    <d v="1899-12-30T20:00:00"/>
    <x v="5"/>
  </r>
  <r>
    <x v="190"/>
    <d v="1899-12-30T21:00:00"/>
    <x v="5"/>
  </r>
  <r>
    <x v="190"/>
    <d v="1899-12-30T22:00:00"/>
    <x v="18"/>
  </r>
  <r>
    <x v="190"/>
    <d v="1899-12-30T23:00:00"/>
    <x v="19"/>
  </r>
  <r>
    <x v="191"/>
    <d v="1899-12-30T00:00:00"/>
    <x v="16"/>
  </r>
  <r>
    <x v="191"/>
    <d v="1899-12-30T01:00:00"/>
    <x v="18"/>
  </r>
  <r>
    <x v="191"/>
    <d v="1899-12-30T02:00:00"/>
    <x v="18"/>
  </r>
  <r>
    <x v="191"/>
    <d v="1899-12-30T03:00:00"/>
    <x v="18"/>
  </r>
  <r>
    <x v="191"/>
    <d v="1899-12-30T04:00:00"/>
    <x v="17"/>
  </r>
  <r>
    <x v="191"/>
    <d v="1899-12-30T05:00:00"/>
    <x v="17"/>
  </r>
  <r>
    <x v="191"/>
    <d v="1899-12-30T06:00:00"/>
    <x v="17"/>
  </r>
  <r>
    <x v="191"/>
    <d v="1899-12-30T07:00:00"/>
    <x v="17"/>
  </r>
  <r>
    <x v="191"/>
    <d v="1899-12-30T08:00:00"/>
    <x v="18"/>
  </r>
  <r>
    <x v="191"/>
    <d v="1899-12-30T09:00:00"/>
    <x v="18"/>
  </r>
  <r>
    <x v="191"/>
    <d v="1899-12-30T10:00:00"/>
    <x v="17"/>
  </r>
  <r>
    <x v="191"/>
    <d v="1899-12-30T11:00:00"/>
    <x v="17"/>
  </r>
  <r>
    <x v="191"/>
    <d v="1899-12-30T12:00:00"/>
    <x v="4"/>
  </r>
  <r>
    <x v="191"/>
    <d v="1899-12-30T13:00:00"/>
    <x v="14"/>
  </r>
  <r>
    <x v="191"/>
    <d v="1899-12-30T14:00:00"/>
    <x v="15"/>
  </r>
  <r>
    <x v="191"/>
    <d v="1899-12-30T15:00:00"/>
    <x v="13"/>
  </r>
  <r>
    <x v="191"/>
    <d v="1899-12-30T16:00:00"/>
    <x v="2"/>
  </r>
  <r>
    <x v="191"/>
    <d v="1899-12-30T17:00:00"/>
    <x v="10"/>
  </r>
  <r>
    <x v="191"/>
    <d v="1899-12-30T18:00:00"/>
    <x v="10"/>
  </r>
  <r>
    <x v="191"/>
    <d v="1899-12-30T19:00:00"/>
    <x v="1"/>
  </r>
  <r>
    <x v="191"/>
    <d v="1899-12-30T20:00:00"/>
    <x v="6"/>
  </r>
  <r>
    <x v="191"/>
    <d v="1899-12-30T21:00:00"/>
    <x v="15"/>
  </r>
  <r>
    <x v="191"/>
    <d v="1899-12-30T22:00:00"/>
    <x v="13"/>
  </r>
  <r>
    <x v="191"/>
    <d v="1899-12-30T23:00:00"/>
    <x v="3"/>
  </r>
  <r>
    <x v="192"/>
    <d v="1899-12-30T00:00:00"/>
    <x v="3"/>
  </r>
  <r>
    <x v="192"/>
    <d v="1899-12-30T01:00:00"/>
    <x v="13"/>
  </r>
  <r>
    <x v="192"/>
    <d v="1899-12-30T02:00:00"/>
    <x v="3"/>
  </r>
  <r>
    <x v="192"/>
    <d v="1899-12-30T03:00:00"/>
    <x v="13"/>
  </r>
  <r>
    <x v="192"/>
    <d v="1899-12-30T04:00:00"/>
    <x v="13"/>
  </r>
  <r>
    <x v="192"/>
    <d v="1899-12-30T05:00:00"/>
    <x v="10"/>
  </r>
  <r>
    <x v="192"/>
    <d v="1899-12-30T06:00:00"/>
    <x v="13"/>
  </r>
  <r>
    <x v="192"/>
    <d v="1899-12-30T07:00:00"/>
    <x v="3"/>
  </r>
  <r>
    <x v="192"/>
    <d v="1899-12-30T08:00:00"/>
    <x v="4"/>
  </r>
  <r>
    <x v="192"/>
    <d v="1899-12-30T09:00:00"/>
    <x v="4"/>
  </r>
  <r>
    <x v="192"/>
    <d v="1899-12-30T10:00:00"/>
    <x v="16"/>
  </r>
  <r>
    <x v="192"/>
    <d v="1899-12-30T11:00:00"/>
    <x v="4"/>
  </r>
  <r>
    <x v="192"/>
    <d v="1899-12-30T12:00:00"/>
    <x v="13"/>
  </r>
  <r>
    <x v="192"/>
    <d v="1899-12-30T13:00:00"/>
    <x v="3"/>
  </r>
  <r>
    <x v="192"/>
    <d v="1899-12-30T14:00:00"/>
    <x v="14"/>
  </r>
  <r>
    <x v="192"/>
    <d v="1899-12-30T15:00:00"/>
    <x v="15"/>
  </r>
  <r>
    <x v="192"/>
    <d v="1899-12-30T16:00:00"/>
    <x v="13"/>
  </r>
  <r>
    <x v="192"/>
    <d v="1899-12-30T17:00:00"/>
    <x v="2"/>
  </r>
  <r>
    <x v="192"/>
    <d v="1899-12-30T18:00:00"/>
    <x v="15"/>
  </r>
  <r>
    <x v="192"/>
    <d v="1899-12-30T19:00:00"/>
    <x v="2"/>
  </r>
  <r>
    <x v="192"/>
    <d v="1899-12-30T20:00:00"/>
    <x v="2"/>
  </r>
  <r>
    <x v="192"/>
    <d v="1899-12-30T21:00:00"/>
    <x v="2"/>
  </r>
  <r>
    <x v="192"/>
    <d v="1899-12-30T22:00:00"/>
    <x v="10"/>
  </r>
  <r>
    <x v="192"/>
    <d v="1899-12-30T23:00:00"/>
    <x v="2"/>
  </r>
  <r>
    <x v="193"/>
    <d v="1899-12-30T00:00:00"/>
    <x v="10"/>
  </r>
  <r>
    <x v="193"/>
    <d v="1899-12-30T01:00:00"/>
    <x v="2"/>
  </r>
  <r>
    <x v="193"/>
    <d v="1899-12-30T02:00:00"/>
    <x v="2"/>
  </r>
  <r>
    <x v="193"/>
    <d v="1899-12-30T03:00:00"/>
    <x v="14"/>
  </r>
  <r>
    <x v="193"/>
    <d v="1899-12-30T04:00:00"/>
    <x v="13"/>
  </r>
  <r>
    <x v="193"/>
    <d v="1899-12-30T05:00:00"/>
    <x v="14"/>
  </r>
  <r>
    <x v="193"/>
    <d v="1899-12-30T06:00:00"/>
    <x v="3"/>
  </r>
  <r>
    <x v="193"/>
    <d v="1899-12-30T07:00:00"/>
    <x v="5"/>
  </r>
  <r>
    <x v="193"/>
    <d v="1899-12-30T08:00:00"/>
    <x v="16"/>
  </r>
  <r>
    <x v="193"/>
    <d v="1899-12-30T09:00:00"/>
    <x v="17"/>
  </r>
  <r>
    <x v="193"/>
    <d v="1899-12-30T10:00:00"/>
    <x v="16"/>
  </r>
  <r>
    <x v="193"/>
    <d v="1899-12-30T11:00:00"/>
    <x v="18"/>
  </r>
  <r>
    <x v="193"/>
    <d v="1899-12-30T12:00:00"/>
    <x v="18"/>
  </r>
  <r>
    <x v="193"/>
    <d v="1899-12-30T13:00:00"/>
    <x v="2"/>
  </r>
  <r>
    <x v="193"/>
    <d v="1899-12-30T14:00:00"/>
    <x v="15"/>
  </r>
  <r>
    <x v="193"/>
    <d v="1899-12-30T15:00:00"/>
    <x v="13"/>
  </r>
  <r>
    <x v="193"/>
    <d v="1899-12-30T16:00:00"/>
    <x v="10"/>
  </r>
  <r>
    <x v="193"/>
    <d v="1899-12-30T17:00:00"/>
    <x v="10"/>
  </r>
  <r>
    <x v="193"/>
    <d v="1899-12-30T18:00:00"/>
    <x v="1"/>
  </r>
  <r>
    <x v="193"/>
    <d v="1899-12-30T19:00:00"/>
    <x v="1"/>
  </r>
  <r>
    <x v="193"/>
    <d v="1899-12-30T20:00:00"/>
    <x v="10"/>
  </r>
  <r>
    <x v="193"/>
    <d v="1899-12-30T21:00:00"/>
    <x v="2"/>
  </r>
  <r>
    <x v="193"/>
    <d v="1899-12-30T22:00:00"/>
    <x v="3"/>
  </r>
  <r>
    <x v="193"/>
    <d v="1899-12-30T23:00:00"/>
    <x v="16"/>
  </r>
  <r>
    <x v="194"/>
    <d v="1899-12-30T00:00:00"/>
    <x v="4"/>
  </r>
  <r>
    <x v="194"/>
    <d v="1899-12-30T01:00:00"/>
    <x v="17"/>
  </r>
  <r>
    <x v="194"/>
    <d v="1899-12-30T02:00:00"/>
    <x v="16"/>
  </r>
  <r>
    <x v="194"/>
    <d v="1899-12-30T03:00:00"/>
    <x v="17"/>
  </r>
  <r>
    <x v="194"/>
    <d v="1899-12-30T04:00:00"/>
    <x v="17"/>
  </r>
  <r>
    <x v="194"/>
    <d v="1899-12-30T05:00:00"/>
    <x v="16"/>
  </r>
  <r>
    <x v="194"/>
    <d v="1899-12-30T06:00:00"/>
    <x v="19"/>
  </r>
  <r>
    <x v="194"/>
    <d v="1899-12-30T07:00:00"/>
    <x v="19"/>
  </r>
  <r>
    <x v="194"/>
    <d v="1899-12-30T08:00:00"/>
    <x v="17"/>
  </r>
  <r>
    <x v="194"/>
    <d v="1899-12-30T09:00:00"/>
    <x v="19"/>
  </r>
  <r>
    <x v="194"/>
    <d v="1899-12-30T10:00:00"/>
    <x v="17"/>
  </r>
  <r>
    <x v="194"/>
    <d v="1899-12-30T11:00:00"/>
    <x v="16"/>
  </r>
  <r>
    <x v="194"/>
    <d v="1899-12-30T12:00:00"/>
    <x v="5"/>
  </r>
  <r>
    <x v="194"/>
    <d v="1899-12-30T13:00:00"/>
    <x v="13"/>
  </r>
  <r>
    <x v="194"/>
    <d v="1899-12-30T14:00:00"/>
    <x v="15"/>
  </r>
  <r>
    <x v="194"/>
    <d v="1899-12-30T15:00:00"/>
    <x v="14"/>
  </r>
  <r>
    <x v="194"/>
    <d v="1899-12-30T16:00:00"/>
    <x v="14"/>
  </r>
  <r>
    <x v="194"/>
    <d v="1899-12-30T17:00:00"/>
    <x v="1"/>
  </r>
  <r>
    <x v="194"/>
    <d v="1899-12-30T18:00:00"/>
    <x v="6"/>
  </r>
  <r>
    <x v="194"/>
    <d v="1899-12-30T19:00:00"/>
    <x v="6"/>
  </r>
  <r>
    <x v="194"/>
    <d v="1899-12-30T20:00:00"/>
    <x v="6"/>
  </r>
  <r>
    <x v="194"/>
    <d v="1899-12-30T21:00:00"/>
    <x v="1"/>
  </r>
  <r>
    <x v="194"/>
    <d v="1899-12-30T22:00:00"/>
    <x v="3"/>
  </r>
  <r>
    <x v="194"/>
    <d v="1899-12-30T23:00:00"/>
    <x v="16"/>
  </r>
  <r>
    <x v="195"/>
    <d v="1899-12-30T00:00:00"/>
    <x v="17"/>
  </r>
  <r>
    <x v="195"/>
    <d v="1899-12-30T01:00:00"/>
    <x v="3"/>
  </r>
  <r>
    <x v="195"/>
    <d v="1899-12-30T02:00:00"/>
    <x v="4"/>
  </r>
  <r>
    <x v="195"/>
    <d v="1899-12-30T03:00:00"/>
    <x v="5"/>
  </r>
  <r>
    <x v="195"/>
    <d v="1899-12-30T04:00:00"/>
    <x v="17"/>
  </r>
  <r>
    <x v="195"/>
    <d v="1899-12-30T05:00:00"/>
    <x v="16"/>
  </r>
  <r>
    <x v="195"/>
    <d v="1899-12-30T06:00:00"/>
    <x v="19"/>
  </r>
  <r>
    <x v="195"/>
    <d v="1899-12-30T07:00:00"/>
    <x v="19"/>
  </r>
  <r>
    <x v="195"/>
    <d v="1899-12-30T08:00:00"/>
    <x v="17"/>
  </r>
  <r>
    <x v="195"/>
    <d v="1899-12-30T09:00:00"/>
    <x v="17"/>
  </r>
  <r>
    <x v="195"/>
    <d v="1899-12-30T10:00:00"/>
    <x v="19"/>
  </r>
  <r>
    <x v="195"/>
    <d v="1899-12-30T11:00:00"/>
    <x v="18"/>
  </r>
  <r>
    <x v="195"/>
    <d v="1899-12-30T12:00:00"/>
    <x v="18"/>
  </r>
  <r>
    <x v="195"/>
    <d v="1899-12-30T13:00:00"/>
    <x v="13"/>
  </r>
  <r>
    <x v="195"/>
    <d v="1899-12-30T14:00:00"/>
    <x v="2"/>
  </r>
  <r>
    <x v="195"/>
    <d v="1899-12-30T15:00:00"/>
    <x v="0"/>
  </r>
  <r>
    <x v="195"/>
    <d v="1899-12-30T16:00:00"/>
    <x v="0"/>
  </r>
  <r>
    <x v="195"/>
    <d v="1899-12-30T17:00:00"/>
    <x v="2"/>
  </r>
  <r>
    <x v="195"/>
    <d v="1899-12-30T18:00:00"/>
    <x v="1"/>
  </r>
  <r>
    <x v="195"/>
    <d v="1899-12-30T19:00:00"/>
    <x v="1"/>
  </r>
  <r>
    <x v="195"/>
    <d v="1899-12-30T20:00:00"/>
    <x v="2"/>
  </r>
  <r>
    <x v="195"/>
    <d v="1899-12-30T21:00:00"/>
    <x v="1"/>
  </r>
  <r>
    <x v="195"/>
    <d v="1899-12-30T22:00:00"/>
    <x v="13"/>
  </r>
  <r>
    <x v="195"/>
    <d v="1899-12-30T23:00:00"/>
    <x v="4"/>
  </r>
  <r>
    <x v="196"/>
    <d v="1899-12-30T00:00:00"/>
    <x v="16"/>
  </r>
  <r>
    <x v="196"/>
    <d v="1899-12-30T01:00:00"/>
    <x v="17"/>
  </r>
  <r>
    <x v="196"/>
    <d v="1899-12-30T02:00:00"/>
    <x v="5"/>
  </r>
  <r>
    <x v="196"/>
    <d v="1899-12-30T03:00:00"/>
    <x v="17"/>
  </r>
  <r>
    <x v="196"/>
    <d v="1899-12-30T04:00:00"/>
    <x v="17"/>
  </r>
  <r>
    <x v="196"/>
    <d v="1899-12-30T05:00:00"/>
    <x v="17"/>
  </r>
  <r>
    <x v="196"/>
    <d v="1899-12-30T06:00:00"/>
    <x v="16"/>
  </r>
  <r>
    <x v="196"/>
    <d v="1899-12-30T07:00:00"/>
    <x v="17"/>
  </r>
  <r>
    <x v="196"/>
    <d v="1899-12-30T08:00:00"/>
    <x v="4"/>
  </r>
  <r>
    <x v="196"/>
    <d v="1899-12-30T09:00:00"/>
    <x v="5"/>
  </r>
  <r>
    <x v="196"/>
    <d v="1899-12-30T10:00:00"/>
    <x v="17"/>
  </r>
  <r>
    <x v="196"/>
    <d v="1899-12-30T11:00:00"/>
    <x v="4"/>
  </r>
  <r>
    <x v="196"/>
    <d v="1899-12-30T12:00:00"/>
    <x v="17"/>
  </r>
  <r>
    <x v="196"/>
    <d v="1899-12-30T13:00:00"/>
    <x v="3"/>
  </r>
  <r>
    <x v="196"/>
    <d v="1899-12-30T14:00:00"/>
    <x v="13"/>
  </r>
  <r>
    <x v="196"/>
    <d v="1899-12-30T15:00:00"/>
    <x v="2"/>
  </r>
  <r>
    <x v="196"/>
    <d v="1899-12-30T16:00:00"/>
    <x v="15"/>
  </r>
  <r>
    <x v="196"/>
    <d v="1899-12-30T17:00:00"/>
    <x v="0"/>
  </r>
  <r>
    <x v="196"/>
    <d v="1899-12-30T18:00:00"/>
    <x v="6"/>
  </r>
  <r>
    <x v="196"/>
    <d v="1899-12-30T19:00:00"/>
    <x v="4"/>
  </r>
  <r>
    <x v="196"/>
    <d v="1899-12-30T20:00:00"/>
    <x v="3"/>
  </r>
  <r>
    <x v="196"/>
    <d v="1899-12-30T21:00:00"/>
    <x v="5"/>
  </r>
  <r>
    <x v="196"/>
    <d v="1899-12-30T22:00:00"/>
    <x v="16"/>
  </r>
  <r>
    <x v="196"/>
    <d v="1899-12-30T23:00:00"/>
    <x v="17"/>
  </r>
  <r>
    <x v="197"/>
    <d v="1899-12-30T00:00:00"/>
    <x v="16"/>
  </r>
  <r>
    <x v="197"/>
    <d v="1899-12-30T01:00:00"/>
    <x v="16"/>
  </r>
  <r>
    <x v="197"/>
    <d v="1899-12-30T02:00:00"/>
    <x v="5"/>
  </r>
  <r>
    <x v="197"/>
    <d v="1899-12-30T03:00:00"/>
    <x v="16"/>
  </r>
  <r>
    <x v="197"/>
    <d v="1899-12-30T04:00:00"/>
    <x v="5"/>
  </r>
  <r>
    <x v="197"/>
    <d v="1899-12-30T05:00:00"/>
    <x v="2"/>
  </r>
  <r>
    <x v="197"/>
    <d v="1899-12-30T06:00:00"/>
    <x v="5"/>
  </r>
  <r>
    <x v="197"/>
    <d v="1899-12-30T07:00:00"/>
    <x v="19"/>
  </r>
  <r>
    <x v="197"/>
    <d v="1899-12-30T08:00:00"/>
    <x v="19"/>
  </r>
  <r>
    <x v="197"/>
    <d v="1899-12-30T09:00:00"/>
    <x v="19"/>
  </r>
  <r>
    <x v="197"/>
    <d v="1899-12-30T10:00:00"/>
    <x v="17"/>
  </r>
  <r>
    <x v="197"/>
    <d v="1899-12-30T11:00:00"/>
    <x v="17"/>
  </r>
  <r>
    <x v="197"/>
    <d v="1899-12-30T12:00:00"/>
    <x v="5"/>
  </r>
  <r>
    <x v="197"/>
    <d v="1899-12-30T13:00:00"/>
    <x v="5"/>
  </r>
  <r>
    <x v="197"/>
    <d v="1899-12-30T14:00:00"/>
    <x v="13"/>
  </r>
  <r>
    <x v="197"/>
    <d v="1899-12-30T15:00:00"/>
    <x v="10"/>
  </r>
  <r>
    <x v="197"/>
    <d v="1899-12-30T16:00:00"/>
    <x v="2"/>
  </r>
  <r>
    <x v="197"/>
    <d v="1899-12-30T17:00:00"/>
    <x v="2"/>
  </r>
  <r>
    <x v="197"/>
    <d v="1899-12-30T18:00:00"/>
    <x v="2"/>
  </r>
  <r>
    <x v="197"/>
    <d v="1899-12-30T19:00:00"/>
    <x v="2"/>
  </r>
  <r>
    <x v="197"/>
    <d v="1899-12-30T20:00:00"/>
    <x v="14"/>
  </r>
  <r>
    <x v="197"/>
    <d v="1899-12-30T21:00:00"/>
    <x v="4"/>
  </r>
  <r>
    <x v="197"/>
    <d v="1899-12-30T22:00:00"/>
    <x v="3"/>
  </r>
  <r>
    <x v="197"/>
    <d v="1899-12-30T23:00:00"/>
    <x v="16"/>
  </r>
  <r>
    <x v="198"/>
    <d v="1899-12-30T00:00:00"/>
    <x v="17"/>
  </r>
  <r>
    <x v="198"/>
    <d v="1899-12-30T01:00:00"/>
    <x v="5"/>
  </r>
  <r>
    <x v="198"/>
    <d v="1899-12-30T02:00:00"/>
    <x v="17"/>
  </r>
  <r>
    <x v="198"/>
    <d v="1899-12-30T03:00:00"/>
    <x v="17"/>
  </r>
  <r>
    <x v="198"/>
    <d v="1899-12-30T04:00:00"/>
    <x v="16"/>
  </r>
  <r>
    <x v="198"/>
    <d v="1899-12-30T05:00:00"/>
    <x v="18"/>
  </r>
  <r>
    <x v="198"/>
    <d v="1899-12-30T06:00:00"/>
    <x v="18"/>
  </r>
  <r>
    <x v="198"/>
    <d v="1899-12-30T07:00:00"/>
    <x v="5"/>
  </r>
  <r>
    <x v="198"/>
    <d v="1899-12-30T08:00:00"/>
    <x v="18"/>
  </r>
  <r>
    <x v="198"/>
    <d v="1899-12-30T09:00:00"/>
    <x v="17"/>
  </r>
  <r>
    <x v="198"/>
    <d v="1899-12-30T10:00:00"/>
    <x v="17"/>
  </r>
  <r>
    <x v="198"/>
    <d v="1899-12-30T11:00:00"/>
    <x v="4"/>
  </r>
  <r>
    <x v="198"/>
    <d v="1899-12-30T12:00:00"/>
    <x v="4"/>
  </r>
  <r>
    <x v="198"/>
    <d v="1899-12-30T13:00:00"/>
    <x v="3"/>
  </r>
  <r>
    <x v="198"/>
    <d v="1899-12-30T14:00:00"/>
    <x v="4"/>
  </r>
  <r>
    <x v="198"/>
    <d v="1899-12-30T15:00:00"/>
    <x v="3"/>
  </r>
  <r>
    <x v="198"/>
    <d v="1899-12-30T16:00:00"/>
    <x v="2"/>
  </r>
  <r>
    <x v="198"/>
    <d v="1899-12-30T17:00:00"/>
    <x v="15"/>
  </r>
  <r>
    <x v="198"/>
    <d v="1899-12-30T18:00:00"/>
    <x v="13"/>
  </r>
  <r>
    <x v="198"/>
    <d v="1899-12-30T19:00:00"/>
    <x v="2"/>
  </r>
  <r>
    <x v="198"/>
    <d v="1899-12-30T20:00:00"/>
    <x v="14"/>
  </r>
  <r>
    <x v="198"/>
    <d v="1899-12-30T21:00:00"/>
    <x v="3"/>
  </r>
  <r>
    <x v="198"/>
    <d v="1899-12-30T22:00:00"/>
    <x v="17"/>
  </r>
  <r>
    <x v="198"/>
    <d v="1899-12-30T23:00:00"/>
    <x v="17"/>
  </r>
  <r>
    <x v="199"/>
    <d v="1899-12-30T00:00:00"/>
    <x v="16"/>
  </r>
  <r>
    <x v="199"/>
    <d v="1899-12-30T01:00:00"/>
    <x v="16"/>
  </r>
  <r>
    <x v="199"/>
    <d v="1899-12-30T02:00:00"/>
    <x v="17"/>
  </r>
  <r>
    <x v="199"/>
    <d v="1899-12-30T03:00:00"/>
    <x v="17"/>
  </r>
  <r>
    <x v="199"/>
    <d v="1899-12-30T04:00:00"/>
    <x v="17"/>
  </r>
  <r>
    <x v="199"/>
    <d v="1899-12-30T05:00:00"/>
    <x v="5"/>
  </r>
  <r>
    <x v="199"/>
    <d v="1899-12-30T06:00:00"/>
    <x v="16"/>
  </r>
  <r>
    <x v="199"/>
    <d v="1899-12-30T07:00:00"/>
    <x v="17"/>
  </r>
  <r>
    <x v="199"/>
    <d v="1899-12-30T08:00:00"/>
    <x v="17"/>
  </r>
  <r>
    <x v="199"/>
    <d v="1899-12-30T09:00:00"/>
    <x v="16"/>
  </r>
  <r>
    <x v="199"/>
    <d v="1899-12-30T10:00:00"/>
    <x v="5"/>
  </r>
  <r>
    <x v="199"/>
    <d v="1899-12-30T11:00:00"/>
    <x v="4"/>
  </r>
  <r>
    <x v="199"/>
    <d v="1899-12-30T12:00:00"/>
    <x v="5"/>
  </r>
  <r>
    <x v="199"/>
    <d v="1899-12-30T13:00:00"/>
    <x v="5"/>
  </r>
  <r>
    <x v="199"/>
    <d v="1899-12-30T14:00:00"/>
    <x v="5"/>
  </r>
  <r>
    <x v="199"/>
    <d v="1899-12-30T15:00:00"/>
    <x v="15"/>
  </r>
  <r>
    <x v="199"/>
    <d v="1899-12-30T16:00:00"/>
    <x v="2"/>
  </r>
  <r>
    <x v="199"/>
    <d v="1899-12-30T17:00:00"/>
    <x v="10"/>
  </r>
  <r>
    <x v="199"/>
    <d v="1899-12-30T18:00:00"/>
    <x v="15"/>
  </r>
  <r>
    <x v="199"/>
    <d v="1899-12-30T19:00:00"/>
    <x v="15"/>
  </r>
  <r>
    <x v="199"/>
    <d v="1899-12-30T20:00:00"/>
    <x v="4"/>
  </r>
  <r>
    <x v="199"/>
    <d v="1899-12-30T21:00:00"/>
    <x v="4"/>
  </r>
  <r>
    <x v="199"/>
    <d v="1899-12-30T22:00:00"/>
    <x v="5"/>
  </r>
  <r>
    <x v="199"/>
    <d v="1899-12-30T23:00:00"/>
    <x v="16"/>
  </r>
  <r>
    <x v="200"/>
    <d v="1899-12-30T00:00:00"/>
    <x v="17"/>
  </r>
  <r>
    <x v="200"/>
    <d v="1899-12-30T01:00:00"/>
    <x v="17"/>
  </r>
  <r>
    <x v="200"/>
    <d v="1899-12-30T02:00:00"/>
    <x v="17"/>
  </r>
  <r>
    <x v="200"/>
    <d v="1899-12-30T03:00:00"/>
    <x v="18"/>
  </r>
  <r>
    <x v="200"/>
    <d v="1899-12-30T04:00:00"/>
    <x v="16"/>
  </r>
  <r>
    <x v="200"/>
    <d v="1899-12-30T05:00:00"/>
    <x v="18"/>
  </r>
  <r>
    <x v="200"/>
    <d v="1899-12-30T06:00:00"/>
    <x v="18"/>
  </r>
  <r>
    <x v="200"/>
    <d v="1899-12-30T07:00:00"/>
    <x v="19"/>
  </r>
  <r>
    <x v="200"/>
    <d v="1899-12-30T08:00:00"/>
    <x v="19"/>
  </r>
  <r>
    <x v="200"/>
    <d v="1899-12-30T09:00:00"/>
    <x v="16"/>
  </r>
  <r>
    <x v="200"/>
    <d v="1899-12-30T10:00:00"/>
    <x v="5"/>
  </r>
  <r>
    <x v="200"/>
    <d v="1899-12-30T11:00:00"/>
    <x v="16"/>
  </r>
  <r>
    <x v="200"/>
    <d v="1899-12-30T12:00:00"/>
    <x v="17"/>
  </r>
  <r>
    <x v="200"/>
    <d v="1899-12-30T13:00:00"/>
    <x v="17"/>
  </r>
  <r>
    <x v="200"/>
    <d v="1899-12-30T14:00:00"/>
    <x v="13"/>
  </r>
  <r>
    <x v="200"/>
    <d v="1899-12-30T15:00:00"/>
    <x v="4"/>
  </r>
  <r>
    <x v="200"/>
    <d v="1899-12-30T16:00:00"/>
    <x v="5"/>
  </r>
  <r>
    <x v="200"/>
    <d v="1899-12-30T17:00:00"/>
    <x v="14"/>
  </r>
  <r>
    <x v="200"/>
    <d v="1899-12-30T18:00:00"/>
    <x v="13"/>
  </r>
  <r>
    <x v="200"/>
    <d v="1899-12-30T19:00:00"/>
    <x v="3"/>
  </r>
  <r>
    <x v="200"/>
    <d v="1899-12-30T20:00:00"/>
    <x v="4"/>
  </r>
  <r>
    <x v="200"/>
    <d v="1899-12-30T21:00:00"/>
    <x v="5"/>
  </r>
  <r>
    <x v="200"/>
    <d v="1899-12-30T22:00:00"/>
    <x v="16"/>
  </r>
  <r>
    <x v="200"/>
    <d v="1899-12-30T23:00:00"/>
    <x v="3"/>
  </r>
  <r>
    <x v="201"/>
    <d v="1899-12-30T00:00:00"/>
    <x v="16"/>
  </r>
  <r>
    <x v="201"/>
    <d v="1899-12-30T01:00:00"/>
    <x v="19"/>
  </r>
  <r>
    <x v="201"/>
    <d v="1899-12-30T02:00:00"/>
    <x v="19"/>
  </r>
  <r>
    <x v="201"/>
    <d v="1899-12-30T03:00:00"/>
    <x v="19"/>
  </r>
  <r>
    <x v="201"/>
    <d v="1899-12-30T04:00:00"/>
    <x v="5"/>
  </r>
  <r>
    <x v="201"/>
    <d v="1899-12-30T05:00:00"/>
    <x v="3"/>
  </r>
  <r>
    <x v="201"/>
    <d v="1899-12-30T06:00:00"/>
    <x v="3"/>
  </r>
  <r>
    <x v="201"/>
    <d v="1899-12-30T07:00:00"/>
    <x v="4"/>
  </r>
  <r>
    <x v="201"/>
    <d v="1899-12-30T08:00:00"/>
    <x v="16"/>
  </r>
  <r>
    <x v="201"/>
    <d v="1899-12-30T09:00:00"/>
    <x v="19"/>
  </r>
  <r>
    <x v="201"/>
    <d v="1899-12-30T10:00:00"/>
    <x v="16"/>
  </r>
  <r>
    <x v="201"/>
    <d v="1899-12-30T11:00:00"/>
    <x v="4"/>
  </r>
  <r>
    <x v="201"/>
    <d v="1899-12-30T12:00:00"/>
    <x v="3"/>
  </r>
  <r>
    <x v="201"/>
    <d v="1899-12-30T13:00:00"/>
    <x v="15"/>
  </r>
  <r>
    <x v="201"/>
    <d v="1899-12-30T14:00:00"/>
    <x v="10"/>
  </r>
  <r>
    <x v="201"/>
    <d v="1899-12-30T15:00:00"/>
    <x v="15"/>
  </r>
  <r>
    <x v="201"/>
    <d v="1899-12-30T16:00:00"/>
    <x v="2"/>
  </r>
  <r>
    <x v="201"/>
    <d v="1899-12-30T17:00:00"/>
    <x v="6"/>
  </r>
  <r>
    <x v="201"/>
    <d v="1899-12-30T18:00:00"/>
    <x v="6"/>
  </r>
  <r>
    <x v="201"/>
    <d v="1899-12-30T19:00:00"/>
    <x v="6"/>
  </r>
  <r>
    <x v="201"/>
    <d v="1899-12-30T20:00:00"/>
    <x v="6"/>
  </r>
  <r>
    <x v="201"/>
    <d v="1899-12-30T21:00:00"/>
    <x v="1"/>
  </r>
  <r>
    <x v="201"/>
    <d v="1899-12-30T22:00:00"/>
    <x v="5"/>
  </r>
  <r>
    <x v="201"/>
    <d v="1899-12-30T23:00:00"/>
    <x v="13"/>
  </r>
  <r>
    <x v="202"/>
    <d v="1899-12-30T00:00:00"/>
    <x v="3"/>
  </r>
  <r>
    <x v="202"/>
    <d v="1899-12-30T01:00:00"/>
    <x v="13"/>
  </r>
  <r>
    <x v="202"/>
    <d v="1899-12-30T02:00:00"/>
    <x v="14"/>
  </r>
  <r>
    <x v="202"/>
    <d v="1899-12-30T03:00:00"/>
    <x v="3"/>
  </r>
  <r>
    <x v="202"/>
    <d v="1899-12-30T04:00:00"/>
    <x v="17"/>
  </r>
  <r>
    <x v="202"/>
    <d v="1899-12-30T05:00:00"/>
    <x v="5"/>
  </r>
  <r>
    <x v="202"/>
    <d v="1899-12-30T06:00:00"/>
    <x v="17"/>
  </r>
  <r>
    <x v="202"/>
    <d v="1899-12-30T07:00:00"/>
    <x v="19"/>
  </r>
  <r>
    <x v="202"/>
    <d v="1899-12-30T08:00:00"/>
    <x v="5"/>
  </r>
  <r>
    <x v="202"/>
    <d v="1899-12-30T09:00:00"/>
    <x v="16"/>
  </r>
  <r>
    <x v="202"/>
    <d v="1899-12-30T10:00:00"/>
    <x v="17"/>
  </r>
  <r>
    <x v="202"/>
    <d v="1899-12-30T11:00:00"/>
    <x v="2"/>
  </r>
  <r>
    <x v="202"/>
    <d v="1899-12-30T12:00:00"/>
    <x v="2"/>
  </r>
  <r>
    <x v="202"/>
    <d v="1899-12-30T13:00:00"/>
    <x v="2"/>
  </r>
  <r>
    <x v="202"/>
    <d v="1899-12-30T14:00:00"/>
    <x v="6"/>
  </r>
  <r>
    <x v="202"/>
    <d v="1899-12-30T15:00:00"/>
    <x v="6"/>
  </r>
  <r>
    <x v="202"/>
    <d v="1899-12-30T16:00:00"/>
    <x v="6"/>
  </r>
  <r>
    <x v="202"/>
    <d v="1899-12-30T17:00:00"/>
    <x v="9"/>
  </r>
  <r>
    <x v="202"/>
    <d v="1899-12-30T18:00:00"/>
    <x v="11"/>
  </r>
  <r>
    <x v="202"/>
    <d v="1899-12-30T19:00:00"/>
    <x v="6"/>
  </r>
  <r>
    <x v="202"/>
    <d v="1899-12-30T20:00:00"/>
    <x v="10"/>
  </r>
  <r>
    <x v="202"/>
    <d v="1899-12-30T21:00:00"/>
    <x v="0"/>
  </r>
  <r>
    <x v="202"/>
    <d v="1899-12-30T22:00:00"/>
    <x v="2"/>
  </r>
  <r>
    <x v="202"/>
    <d v="1899-12-30T23:00:00"/>
    <x v="15"/>
  </r>
  <r>
    <x v="203"/>
    <d v="1899-12-30T00:00:00"/>
    <x v="1"/>
  </r>
  <r>
    <x v="203"/>
    <d v="1899-12-30T01:00:00"/>
    <x v="15"/>
  </r>
  <r>
    <x v="203"/>
    <d v="1899-12-30T02:00:00"/>
    <x v="1"/>
  </r>
  <r>
    <x v="203"/>
    <d v="1899-12-30T03:00:00"/>
    <x v="15"/>
  </r>
  <r>
    <x v="203"/>
    <d v="1899-12-30T04:00:00"/>
    <x v="13"/>
  </r>
  <r>
    <x v="203"/>
    <d v="1899-12-30T05:00:00"/>
    <x v="1"/>
  </r>
  <r>
    <x v="203"/>
    <d v="1899-12-30T06:00:00"/>
    <x v="13"/>
  </r>
  <r>
    <x v="203"/>
    <d v="1899-12-30T07:00:00"/>
    <x v="13"/>
  </r>
  <r>
    <x v="203"/>
    <d v="1899-12-30T08:00:00"/>
    <x v="5"/>
  </r>
  <r>
    <x v="203"/>
    <d v="1899-12-30T09:00:00"/>
    <x v="3"/>
  </r>
  <r>
    <x v="203"/>
    <d v="1899-12-30T10:00:00"/>
    <x v="5"/>
  </r>
  <r>
    <x v="203"/>
    <d v="1899-12-30T11:00:00"/>
    <x v="14"/>
  </r>
  <r>
    <x v="203"/>
    <d v="1899-12-30T12:00:00"/>
    <x v="3"/>
  </r>
  <r>
    <x v="203"/>
    <d v="1899-12-30T13:00:00"/>
    <x v="3"/>
  </r>
  <r>
    <x v="203"/>
    <d v="1899-12-30T14:00:00"/>
    <x v="14"/>
  </r>
  <r>
    <x v="203"/>
    <d v="1899-12-30T15:00:00"/>
    <x v="14"/>
  </r>
  <r>
    <x v="203"/>
    <d v="1899-12-30T16:00:00"/>
    <x v="5"/>
  </r>
  <r>
    <x v="203"/>
    <d v="1899-12-30T17:00:00"/>
    <x v="0"/>
  </r>
  <r>
    <x v="203"/>
    <d v="1899-12-30T18:00:00"/>
    <x v="1"/>
  </r>
  <r>
    <x v="203"/>
    <d v="1899-12-30T19:00:00"/>
    <x v="10"/>
  </r>
  <r>
    <x v="203"/>
    <d v="1899-12-30T20:00:00"/>
    <x v="2"/>
  </r>
  <r>
    <x v="203"/>
    <d v="1899-12-30T21:00:00"/>
    <x v="4"/>
  </r>
  <r>
    <x v="203"/>
    <d v="1899-12-30T22:00:00"/>
    <x v="16"/>
  </r>
  <r>
    <x v="203"/>
    <d v="1899-12-30T23:00:00"/>
    <x v="5"/>
  </r>
  <r>
    <x v="204"/>
    <d v="1899-12-30T00:00:00"/>
    <x v="17"/>
  </r>
  <r>
    <x v="204"/>
    <d v="1899-12-30T01:00:00"/>
    <x v="16"/>
  </r>
  <r>
    <x v="204"/>
    <d v="1899-12-30T02:00:00"/>
    <x v="17"/>
  </r>
  <r>
    <x v="204"/>
    <d v="1899-12-30T03:00:00"/>
    <x v="14"/>
  </r>
  <r>
    <x v="204"/>
    <d v="1899-12-30T04:00:00"/>
    <x v="17"/>
  </r>
  <r>
    <x v="204"/>
    <d v="1899-12-30T05:00:00"/>
    <x v="16"/>
  </r>
  <r>
    <x v="204"/>
    <d v="1899-12-30T06:00:00"/>
    <x v="17"/>
  </r>
  <r>
    <x v="204"/>
    <d v="1899-12-30T07:00:00"/>
    <x v="18"/>
  </r>
  <r>
    <x v="204"/>
    <d v="1899-12-30T08:00:00"/>
    <x v="18"/>
  </r>
  <r>
    <x v="204"/>
    <d v="1899-12-30T09:00:00"/>
    <x v="5"/>
  </r>
  <r>
    <x v="204"/>
    <d v="1899-12-30T10:00:00"/>
    <x v="16"/>
  </r>
  <r>
    <x v="204"/>
    <d v="1899-12-30T11:00:00"/>
    <x v="16"/>
  </r>
  <r>
    <x v="204"/>
    <d v="1899-12-30T12:00:00"/>
    <x v="16"/>
  </r>
  <r>
    <x v="204"/>
    <d v="1899-12-30T13:00:00"/>
    <x v="19"/>
  </r>
  <r>
    <x v="204"/>
    <d v="1899-12-30T14:00:00"/>
    <x v="4"/>
  </r>
  <r>
    <x v="204"/>
    <d v="1899-12-30T15:00:00"/>
    <x v="3"/>
  </r>
  <r>
    <x v="204"/>
    <d v="1899-12-30T16:00:00"/>
    <x v="5"/>
  </r>
  <r>
    <x v="204"/>
    <d v="1899-12-30T17:00:00"/>
    <x v="14"/>
  </r>
  <r>
    <x v="204"/>
    <d v="1899-12-30T18:00:00"/>
    <x v="15"/>
  </r>
  <r>
    <x v="204"/>
    <d v="1899-12-30T19:00:00"/>
    <x v="13"/>
  </r>
  <r>
    <x v="204"/>
    <d v="1899-12-30T20:00:00"/>
    <x v="13"/>
  </r>
  <r>
    <x v="204"/>
    <d v="1899-12-30T21:00:00"/>
    <x v="3"/>
  </r>
  <r>
    <x v="204"/>
    <d v="1899-12-30T22:00:00"/>
    <x v="4"/>
  </r>
  <r>
    <x v="204"/>
    <d v="1899-12-30T23:00:00"/>
    <x v="4"/>
  </r>
  <r>
    <x v="205"/>
    <d v="1899-12-30T00:00:00"/>
    <x v="5"/>
  </r>
  <r>
    <x v="205"/>
    <d v="1899-12-30T01:00:00"/>
    <x v="16"/>
  </r>
  <r>
    <x v="205"/>
    <d v="1899-12-30T02:00:00"/>
    <x v="3"/>
  </r>
  <r>
    <x v="205"/>
    <d v="1899-12-30T03:00:00"/>
    <x v="5"/>
  </r>
  <r>
    <x v="205"/>
    <d v="1899-12-30T04:00:00"/>
    <x v="5"/>
  </r>
  <r>
    <x v="205"/>
    <d v="1899-12-30T05:00:00"/>
    <x v="4"/>
  </r>
  <r>
    <x v="205"/>
    <d v="1899-12-30T06:00:00"/>
    <x v="19"/>
  </r>
  <r>
    <x v="205"/>
    <d v="1899-12-30T07:00:00"/>
    <x v="19"/>
  </r>
  <r>
    <x v="205"/>
    <d v="1899-12-30T08:00:00"/>
    <x v="4"/>
  </r>
  <r>
    <x v="205"/>
    <d v="1899-12-30T09:00:00"/>
    <x v="5"/>
  </r>
  <r>
    <x v="205"/>
    <d v="1899-12-30T10:00:00"/>
    <x v="18"/>
  </r>
  <r>
    <x v="205"/>
    <d v="1899-12-30T11:00:00"/>
    <x v="17"/>
  </r>
  <r>
    <x v="205"/>
    <d v="1899-12-30T12:00:00"/>
    <x v="13"/>
  </r>
  <r>
    <x v="205"/>
    <d v="1899-12-30T13:00:00"/>
    <x v="2"/>
  </r>
  <r>
    <x v="205"/>
    <d v="1899-12-30T14:00:00"/>
    <x v="1"/>
  </r>
  <r>
    <x v="205"/>
    <d v="1899-12-30T15:00:00"/>
    <x v="1"/>
  </r>
  <r>
    <x v="205"/>
    <d v="1899-12-30T16:00:00"/>
    <x v="10"/>
  </r>
  <r>
    <x v="205"/>
    <d v="1899-12-30T17:00:00"/>
    <x v="0"/>
  </r>
  <r>
    <x v="205"/>
    <d v="1899-12-30T18:00:00"/>
    <x v="6"/>
  </r>
  <r>
    <x v="205"/>
    <d v="1899-12-30T19:00:00"/>
    <x v="12"/>
  </r>
  <r>
    <x v="205"/>
    <d v="1899-12-30T20:00:00"/>
    <x v="11"/>
  </r>
  <r>
    <x v="205"/>
    <d v="1899-12-30T21:00:00"/>
    <x v="12"/>
  </r>
  <r>
    <x v="205"/>
    <d v="1899-12-30T22:00:00"/>
    <x v="6"/>
  </r>
  <r>
    <x v="205"/>
    <d v="1899-12-30T23:00:00"/>
    <x v="10"/>
  </r>
  <r>
    <x v="206"/>
    <d v="1899-12-30T00:00:00"/>
    <x v="15"/>
  </r>
  <r>
    <x v="206"/>
    <d v="1899-12-30T01:00:00"/>
    <x v="5"/>
  </r>
  <r>
    <x v="206"/>
    <d v="1899-12-30T02:00:00"/>
    <x v="14"/>
  </r>
  <r>
    <x v="206"/>
    <d v="1899-12-30T03:00:00"/>
    <x v="4"/>
  </r>
  <r>
    <x v="206"/>
    <d v="1899-12-30T04:00:00"/>
    <x v="3"/>
  </r>
  <r>
    <x v="206"/>
    <d v="1899-12-30T05:00:00"/>
    <x v="3"/>
  </r>
  <r>
    <x v="206"/>
    <d v="1899-12-30T06:00:00"/>
    <x v="4"/>
  </r>
  <r>
    <x v="206"/>
    <d v="1899-12-30T07:00:00"/>
    <x v="16"/>
  </r>
  <r>
    <x v="206"/>
    <d v="1899-12-30T08:00:00"/>
    <x v="3"/>
  </r>
  <r>
    <x v="206"/>
    <d v="1899-12-30T09:00:00"/>
    <x v="3"/>
  </r>
  <r>
    <x v="206"/>
    <d v="1899-12-30T10:00:00"/>
    <x v="16"/>
  </r>
  <r>
    <x v="206"/>
    <d v="1899-12-30T11:00:00"/>
    <x v="14"/>
  </r>
  <r>
    <x v="206"/>
    <d v="1899-12-30T12:00:00"/>
    <x v="13"/>
  </r>
  <r>
    <x v="206"/>
    <d v="1899-12-30T13:00:00"/>
    <x v="2"/>
  </r>
  <r>
    <x v="206"/>
    <d v="1899-12-30T14:00:00"/>
    <x v="2"/>
  </r>
  <r>
    <x v="206"/>
    <d v="1899-12-30T15:00:00"/>
    <x v="1"/>
  </r>
  <r>
    <x v="206"/>
    <d v="1899-12-30T16:00:00"/>
    <x v="10"/>
  </r>
  <r>
    <x v="206"/>
    <d v="1899-12-30T17:00:00"/>
    <x v="1"/>
  </r>
  <r>
    <x v="206"/>
    <d v="1899-12-30T18:00:00"/>
    <x v="6"/>
  </r>
  <r>
    <x v="206"/>
    <d v="1899-12-30T19:00:00"/>
    <x v="6"/>
  </r>
  <r>
    <x v="206"/>
    <d v="1899-12-30T20:00:00"/>
    <x v="1"/>
  </r>
  <r>
    <x v="206"/>
    <d v="1899-12-30T21:00:00"/>
    <x v="1"/>
  </r>
  <r>
    <x v="206"/>
    <d v="1899-12-30T22:00:00"/>
    <x v="1"/>
  </r>
  <r>
    <x v="206"/>
    <d v="1899-12-30T23:00:00"/>
    <x v="6"/>
  </r>
  <r>
    <x v="207"/>
    <d v="1899-12-30T00:00:00"/>
    <x v="3"/>
  </r>
  <r>
    <x v="207"/>
    <d v="1899-12-30T01:00:00"/>
    <x v="2"/>
  </r>
  <r>
    <x v="207"/>
    <d v="1899-12-30T02:00:00"/>
    <x v="3"/>
  </r>
  <r>
    <x v="207"/>
    <d v="1899-12-30T03:00:00"/>
    <x v="5"/>
  </r>
  <r>
    <x v="207"/>
    <d v="1899-12-30T04:00:00"/>
    <x v="5"/>
  </r>
  <r>
    <x v="207"/>
    <d v="1899-12-30T05:00:00"/>
    <x v="5"/>
  </r>
  <r>
    <x v="207"/>
    <d v="1899-12-30T06:00:00"/>
    <x v="19"/>
  </r>
  <r>
    <x v="207"/>
    <d v="1899-12-30T07:00:00"/>
    <x v="5"/>
  </r>
  <r>
    <x v="207"/>
    <d v="1899-12-30T08:00:00"/>
    <x v="4"/>
  </r>
  <r>
    <x v="207"/>
    <d v="1899-12-30T09:00:00"/>
    <x v="16"/>
  </r>
  <r>
    <x v="207"/>
    <d v="1899-12-30T10:00:00"/>
    <x v="4"/>
  </r>
  <r>
    <x v="207"/>
    <d v="1899-12-30T11:00:00"/>
    <x v="3"/>
  </r>
  <r>
    <x v="207"/>
    <d v="1899-12-30T12:00:00"/>
    <x v="2"/>
  </r>
  <r>
    <x v="207"/>
    <d v="1899-12-30T13:00:00"/>
    <x v="0"/>
  </r>
  <r>
    <x v="207"/>
    <d v="1899-12-30T14:00:00"/>
    <x v="2"/>
  </r>
  <r>
    <x v="207"/>
    <d v="1899-12-30T15:00:00"/>
    <x v="2"/>
  </r>
  <r>
    <x v="207"/>
    <d v="1899-12-30T16:00:00"/>
    <x v="2"/>
  </r>
  <r>
    <x v="207"/>
    <d v="1899-12-30T17:00:00"/>
    <x v="1"/>
  </r>
  <r>
    <x v="207"/>
    <d v="1899-12-30T18:00:00"/>
    <x v="1"/>
  </r>
  <r>
    <x v="207"/>
    <d v="1899-12-30T19:00:00"/>
    <x v="0"/>
  </r>
  <r>
    <x v="207"/>
    <d v="1899-12-30T20:00:00"/>
    <x v="6"/>
  </r>
  <r>
    <x v="207"/>
    <d v="1899-12-30T21:00:00"/>
    <x v="10"/>
  </r>
  <r>
    <x v="207"/>
    <d v="1899-12-30T22:00:00"/>
    <x v="14"/>
  </r>
  <r>
    <x v="207"/>
    <d v="1899-12-30T23:00:00"/>
    <x v="13"/>
  </r>
  <r>
    <x v="208"/>
    <d v="1899-12-30T00:00:00"/>
    <x v="15"/>
  </r>
  <r>
    <x v="208"/>
    <d v="1899-12-30T01:00:00"/>
    <x v="15"/>
  </r>
  <r>
    <x v="208"/>
    <d v="1899-12-30T02:00:00"/>
    <x v="13"/>
  </r>
  <r>
    <x v="208"/>
    <d v="1899-12-30T03:00:00"/>
    <x v="5"/>
  </r>
  <r>
    <x v="208"/>
    <d v="1899-12-30T04:00:00"/>
    <x v="4"/>
  </r>
  <r>
    <x v="208"/>
    <d v="1899-12-30T05:00:00"/>
    <x v="16"/>
  </r>
  <r>
    <x v="208"/>
    <d v="1899-12-30T06:00:00"/>
    <x v="4"/>
  </r>
  <r>
    <x v="208"/>
    <d v="1899-12-30T07:00:00"/>
    <x v="4"/>
  </r>
  <r>
    <x v="208"/>
    <d v="1899-12-30T08:00:00"/>
    <x v="13"/>
  </r>
  <r>
    <x v="208"/>
    <d v="1899-12-30T09:00:00"/>
    <x v="16"/>
  </r>
  <r>
    <x v="208"/>
    <d v="1899-12-30T10:00:00"/>
    <x v="3"/>
  </r>
  <r>
    <x v="208"/>
    <d v="1899-12-30T11:00:00"/>
    <x v="13"/>
  </r>
  <r>
    <x v="208"/>
    <d v="1899-12-30T12:00:00"/>
    <x v="2"/>
  </r>
  <r>
    <x v="208"/>
    <d v="1899-12-30T13:00:00"/>
    <x v="2"/>
  </r>
  <r>
    <x v="208"/>
    <d v="1899-12-30T14:00:00"/>
    <x v="1"/>
  </r>
  <r>
    <x v="208"/>
    <d v="1899-12-30T15:00:00"/>
    <x v="2"/>
  </r>
  <r>
    <x v="208"/>
    <d v="1899-12-30T16:00:00"/>
    <x v="0"/>
  </r>
  <r>
    <x v="208"/>
    <d v="1899-12-30T17:00:00"/>
    <x v="6"/>
  </r>
  <r>
    <x v="208"/>
    <d v="1899-12-30T18:00:00"/>
    <x v="0"/>
  </r>
  <r>
    <x v="208"/>
    <d v="1899-12-30T19:00:00"/>
    <x v="12"/>
  </r>
  <r>
    <x v="208"/>
    <d v="1899-12-30T20:00:00"/>
    <x v="0"/>
  </r>
  <r>
    <x v="208"/>
    <d v="1899-12-30T21:00:00"/>
    <x v="1"/>
  </r>
  <r>
    <x v="208"/>
    <d v="1899-12-30T22:00:00"/>
    <x v="15"/>
  </r>
  <r>
    <x v="208"/>
    <d v="1899-12-30T23:00:00"/>
    <x v="13"/>
  </r>
  <r>
    <x v="209"/>
    <d v="1899-12-30T00:00:00"/>
    <x v="13"/>
  </r>
  <r>
    <x v="209"/>
    <d v="1899-12-30T01:00:00"/>
    <x v="14"/>
  </r>
  <r>
    <x v="209"/>
    <d v="1899-12-30T02:00:00"/>
    <x v="14"/>
  </r>
  <r>
    <x v="209"/>
    <d v="1899-12-30T03:00:00"/>
    <x v="3"/>
  </r>
  <r>
    <x v="209"/>
    <d v="1899-12-30T04:00:00"/>
    <x v="14"/>
  </r>
  <r>
    <x v="209"/>
    <d v="1899-12-30T05:00:00"/>
    <x v="4"/>
  </r>
  <r>
    <x v="209"/>
    <d v="1899-12-30T06:00:00"/>
    <x v="16"/>
  </r>
  <r>
    <x v="209"/>
    <d v="1899-12-30T07:00:00"/>
    <x v="16"/>
  </r>
  <r>
    <x v="209"/>
    <d v="1899-12-30T08:00:00"/>
    <x v="16"/>
  </r>
  <r>
    <x v="209"/>
    <d v="1899-12-30T09:00:00"/>
    <x v="5"/>
  </r>
  <r>
    <x v="209"/>
    <d v="1899-12-30T10:00:00"/>
    <x v="16"/>
  </r>
  <r>
    <x v="209"/>
    <d v="1899-12-30T11:00:00"/>
    <x v="16"/>
  </r>
  <r>
    <x v="209"/>
    <d v="1899-12-30T12:00:00"/>
    <x v="16"/>
  </r>
  <r>
    <x v="209"/>
    <d v="1899-12-30T13:00:00"/>
    <x v="3"/>
  </r>
  <r>
    <x v="209"/>
    <d v="1899-12-30T14:00:00"/>
    <x v="14"/>
  </r>
  <r>
    <x v="209"/>
    <d v="1899-12-30T15:00:00"/>
    <x v="4"/>
  </r>
  <r>
    <x v="209"/>
    <d v="1899-12-30T16:00:00"/>
    <x v="14"/>
  </r>
  <r>
    <x v="209"/>
    <d v="1899-12-30T17:00:00"/>
    <x v="2"/>
  </r>
  <r>
    <x v="209"/>
    <d v="1899-12-30T18:00:00"/>
    <x v="10"/>
  </r>
  <r>
    <x v="209"/>
    <d v="1899-12-30T19:00:00"/>
    <x v="0"/>
  </r>
  <r>
    <x v="209"/>
    <d v="1899-12-30T20:00:00"/>
    <x v="13"/>
  </r>
  <r>
    <x v="209"/>
    <d v="1899-12-30T21:00:00"/>
    <x v="15"/>
  </r>
  <r>
    <x v="209"/>
    <d v="1899-12-30T22:00:00"/>
    <x v="14"/>
  </r>
  <r>
    <x v="209"/>
    <d v="1899-12-30T23:00:00"/>
    <x v="3"/>
  </r>
  <r>
    <x v="210"/>
    <d v="1899-12-30T00:00:00"/>
    <x v="14"/>
  </r>
  <r>
    <x v="210"/>
    <d v="1899-12-30T01:00:00"/>
    <x v="14"/>
  </r>
  <r>
    <x v="210"/>
    <d v="1899-12-30T02:00:00"/>
    <x v="4"/>
  </r>
  <r>
    <x v="210"/>
    <d v="1899-12-30T03:00:00"/>
    <x v="5"/>
  </r>
  <r>
    <x v="210"/>
    <d v="1899-12-30T04:00:00"/>
    <x v="16"/>
  </r>
  <r>
    <x v="210"/>
    <d v="1899-12-30T05:00:00"/>
    <x v="5"/>
  </r>
  <r>
    <x v="210"/>
    <d v="1899-12-30T06:00:00"/>
    <x v="18"/>
  </r>
  <r>
    <x v="210"/>
    <d v="1899-12-30T07:00:00"/>
    <x v="18"/>
  </r>
  <r>
    <x v="210"/>
    <d v="1899-12-30T08:00:00"/>
    <x v="18"/>
  </r>
  <r>
    <x v="210"/>
    <d v="1899-12-30T09:00:00"/>
    <x v="16"/>
  </r>
  <r>
    <x v="210"/>
    <d v="1899-12-30T10:00:00"/>
    <x v="16"/>
  </r>
  <r>
    <x v="210"/>
    <d v="1899-12-30T11:00:00"/>
    <x v="16"/>
  </r>
  <r>
    <x v="210"/>
    <d v="1899-12-30T12:00:00"/>
    <x v="4"/>
  </r>
  <r>
    <x v="210"/>
    <d v="1899-12-30T13:00:00"/>
    <x v="5"/>
  </r>
  <r>
    <x v="210"/>
    <d v="1899-12-30T14:00:00"/>
    <x v="5"/>
  </r>
  <r>
    <x v="210"/>
    <d v="1899-12-30T15:00:00"/>
    <x v="13"/>
  </r>
  <r>
    <x v="210"/>
    <d v="1899-12-30T16:00:00"/>
    <x v="13"/>
  </r>
  <r>
    <x v="210"/>
    <d v="1899-12-30T17:00:00"/>
    <x v="15"/>
  </r>
  <r>
    <x v="210"/>
    <d v="1899-12-30T18:00:00"/>
    <x v="2"/>
  </r>
  <r>
    <x v="210"/>
    <d v="1899-12-30T19:00:00"/>
    <x v="10"/>
  </r>
  <r>
    <x v="210"/>
    <d v="1899-12-30T20:00:00"/>
    <x v="1"/>
  </r>
  <r>
    <x v="210"/>
    <d v="1899-12-30T21:00:00"/>
    <x v="2"/>
  </r>
  <r>
    <x v="210"/>
    <d v="1899-12-30T22:00:00"/>
    <x v="3"/>
  </r>
  <r>
    <x v="210"/>
    <d v="1899-12-30T23:00:00"/>
    <x v="3"/>
  </r>
  <r>
    <x v="211"/>
    <d v="1899-12-30T00:00:00"/>
    <x v="5"/>
  </r>
  <r>
    <x v="211"/>
    <d v="1899-12-30T01:00:00"/>
    <x v="17"/>
  </r>
  <r>
    <x v="211"/>
    <d v="1899-12-30T02:00:00"/>
    <x v="17"/>
  </r>
  <r>
    <x v="211"/>
    <d v="1899-12-30T03:00:00"/>
    <x v="17"/>
  </r>
  <r>
    <x v="211"/>
    <d v="1899-12-30T04:00:00"/>
    <x v="18"/>
  </r>
  <r>
    <x v="211"/>
    <d v="1899-12-30T05:00:00"/>
    <x v="17"/>
  </r>
  <r>
    <x v="211"/>
    <d v="1899-12-30T06:00:00"/>
    <x v="19"/>
  </r>
  <r>
    <x v="211"/>
    <d v="1899-12-30T07:00:00"/>
    <x v="17"/>
  </r>
  <r>
    <x v="211"/>
    <d v="1899-12-30T08:00:00"/>
    <x v="17"/>
  </r>
  <r>
    <x v="211"/>
    <d v="1899-12-30T09:00:00"/>
    <x v="17"/>
  </r>
  <r>
    <x v="211"/>
    <d v="1899-12-30T10:00:00"/>
    <x v="17"/>
  </r>
  <r>
    <x v="211"/>
    <d v="1899-12-30T11:00:00"/>
    <x v="17"/>
  </r>
  <r>
    <x v="211"/>
    <d v="1899-12-30T12:00:00"/>
    <x v="16"/>
  </r>
  <r>
    <x v="211"/>
    <d v="1899-12-30T13:00:00"/>
    <x v="16"/>
  </r>
  <r>
    <x v="211"/>
    <d v="1899-12-30T14:00:00"/>
    <x v="14"/>
  </r>
  <r>
    <x v="211"/>
    <d v="1899-12-30T15:00:00"/>
    <x v="15"/>
  </r>
  <r>
    <x v="211"/>
    <d v="1899-12-30T16:00:00"/>
    <x v="2"/>
  </r>
  <r>
    <x v="211"/>
    <d v="1899-12-30T17:00:00"/>
    <x v="1"/>
  </r>
  <r>
    <x v="211"/>
    <d v="1899-12-30T18:00:00"/>
    <x v="1"/>
  </r>
  <r>
    <x v="211"/>
    <d v="1899-12-30T19:00:00"/>
    <x v="1"/>
  </r>
  <r>
    <x v="211"/>
    <d v="1899-12-30T20:00:00"/>
    <x v="2"/>
  </r>
  <r>
    <x v="211"/>
    <d v="1899-12-30T21:00:00"/>
    <x v="13"/>
  </r>
  <r>
    <x v="211"/>
    <d v="1899-12-30T22:00:00"/>
    <x v="5"/>
  </r>
  <r>
    <x v="211"/>
    <d v="1899-12-30T23:00:00"/>
    <x v="5"/>
  </r>
  <r>
    <x v="212"/>
    <d v="1899-12-30T00:00:00"/>
    <x v="4"/>
  </r>
  <r>
    <x v="212"/>
    <d v="1899-12-30T01:00:00"/>
    <x v="4"/>
  </r>
  <r>
    <x v="212"/>
    <d v="1899-12-30T02:00:00"/>
    <x v="16"/>
  </r>
  <r>
    <x v="212"/>
    <d v="1899-12-30T03:00:00"/>
    <x v="16"/>
  </r>
  <r>
    <x v="212"/>
    <d v="1899-12-30T04:00:00"/>
    <x v="5"/>
  </r>
  <r>
    <x v="212"/>
    <d v="1899-12-30T05:00:00"/>
    <x v="19"/>
  </r>
  <r>
    <x v="212"/>
    <d v="1899-12-30T06:00:00"/>
    <x v="19"/>
  </r>
  <r>
    <x v="212"/>
    <d v="1899-12-30T07:00:00"/>
    <x v="19"/>
  </r>
  <r>
    <x v="212"/>
    <d v="1899-12-30T08:00:00"/>
    <x v="17"/>
  </r>
  <r>
    <x v="212"/>
    <d v="1899-12-30T09:00:00"/>
    <x v="16"/>
  </r>
  <r>
    <x v="212"/>
    <d v="1899-12-30T10:00:00"/>
    <x v="17"/>
  </r>
  <r>
    <x v="212"/>
    <d v="1899-12-30T11:00:00"/>
    <x v="3"/>
  </r>
  <r>
    <x v="212"/>
    <d v="1899-12-30T12:00:00"/>
    <x v="5"/>
  </r>
  <r>
    <x v="212"/>
    <d v="1899-12-30T13:00:00"/>
    <x v="3"/>
  </r>
  <r>
    <x v="212"/>
    <d v="1899-12-30T14:00:00"/>
    <x v="13"/>
  </r>
  <r>
    <x v="212"/>
    <d v="1899-12-30T15:00:00"/>
    <x v="2"/>
  </r>
  <r>
    <x v="212"/>
    <d v="1899-12-30T16:00:00"/>
    <x v="15"/>
  </r>
  <r>
    <x v="212"/>
    <d v="1899-12-30T17:00:00"/>
    <x v="10"/>
  </r>
  <r>
    <x v="212"/>
    <d v="1899-12-30T18:00:00"/>
    <x v="1"/>
  </r>
  <r>
    <x v="212"/>
    <d v="1899-12-30T19:00:00"/>
    <x v="2"/>
  </r>
  <r>
    <x v="212"/>
    <d v="1899-12-30T20:00:00"/>
    <x v="15"/>
  </r>
  <r>
    <x v="212"/>
    <d v="1899-12-30T21:00:00"/>
    <x v="2"/>
  </r>
  <r>
    <x v="212"/>
    <d v="1899-12-30T22:00:00"/>
    <x v="4"/>
  </r>
  <r>
    <x v="212"/>
    <d v="1899-12-30T23:00:00"/>
    <x v="3"/>
  </r>
  <r>
    <x v="213"/>
    <d v="1899-12-30T00:00:00"/>
    <x v="13"/>
  </r>
  <r>
    <x v="213"/>
    <d v="1899-12-30T01:00:00"/>
    <x v="3"/>
  </r>
  <r>
    <x v="213"/>
    <d v="1899-12-30T02:00:00"/>
    <x v="3"/>
  </r>
  <r>
    <x v="213"/>
    <d v="1899-12-30T03:00:00"/>
    <x v="16"/>
  </r>
  <r>
    <x v="213"/>
    <d v="1899-12-30T04:00:00"/>
    <x v="5"/>
  </r>
  <r>
    <x v="213"/>
    <d v="1899-12-30T05:00:00"/>
    <x v="17"/>
  </r>
  <r>
    <x v="213"/>
    <d v="1899-12-30T06:00:00"/>
    <x v="5"/>
  </r>
  <r>
    <x v="213"/>
    <d v="1899-12-30T07:00:00"/>
    <x v="17"/>
  </r>
  <r>
    <x v="213"/>
    <d v="1899-12-30T08:00:00"/>
    <x v="17"/>
  </r>
  <r>
    <x v="213"/>
    <d v="1899-12-30T09:00:00"/>
    <x v="17"/>
  </r>
  <r>
    <x v="213"/>
    <d v="1899-12-30T10:00:00"/>
    <x v="16"/>
  </r>
  <r>
    <x v="213"/>
    <d v="1899-12-30T11:00:00"/>
    <x v="5"/>
  </r>
  <r>
    <x v="213"/>
    <d v="1899-12-30T12:00:00"/>
    <x v="4"/>
  </r>
  <r>
    <x v="213"/>
    <d v="1899-12-30T13:00:00"/>
    <x v="2"/>
  </r>
  <r>
    <x v="213"/>
    <d v="1899-12-30T14:00:00"/>
    <x v="2"/>
  </r>
  <r>
    <x v="213"/>
    <d v="1899-12-30T15:00:00"/>
    <x v="13"/>
  </r>
  <r>
    <x v="213"/>
    <d v="1899-12-30T16:00:00"/>
    <x v="14"/>
  </r>
  <r>
    <x v="213"/>
    <d v="1899-12-30T17:00:00"/>
    <x v="1"/>
  </r>
  <r>
    <x v="213"/>
    <d v="1899-12-30T18:00:00"/>
    <x v="12"/>
  </r>
  <r>
    <x v="213"/>
    <d v="1899-12-30T19:00:00"/>
    <x v="1"/>
  </r>
  <r>
    <x v="213"/>
    <d v="1899-12-30T20:00:00"/>
    <x v="0"/>
  </r>
  <r>
    <x v="213"/>
    <d v="1899-12-30T21:00:00"/>
    <x v="0"/>
  </r>
  <r>
    <x v="213"/>
    <d v="1899-12-30T22:00:00"/>
    <x v="1"/>
  </r>
  <r>
    <x v="213"/>
    <d v="1899-12-30T23:00:00"/>
    <x v="5"/>
  </r>
  <r>
    <x v="214"/>
    <d v="1899-12-30T00:00:00"/>
    <x v="4"/>
  </r>
  <r>
    <x v="214"/>
    <d v="1899-12-30T01:00:00"/>
    <x v="16"/>
  </r>
  <r>
    <x v="214"/>
    <d v="1899-12-30T02:00:00"/>
    <x v="17"/>
  </r>
  <r>
    <x v="214"/>
    <d v="1899-12-30T03:00:00"/>
    <x v="5"/>
  </r>
  <r>
    <x v="214"/>
    <d v="1899-12-30T04:00:00"/>
    <x v="16"/>
  </r>
  <r>
    <x v="214"/>
    <d v="1899-12-30T05:00:00"/>
    <x v="17"/>
  </r>
  <r>
    <x v="214"/>
    <d v="1899-12-30T06:00:00"/>
    <x v="17"/>
  </r>
  <r>
    <x v="214"/>
    <d v="1899-12-30T07:00:00"/>
    <x v="17"/>
  </r>
  <r>
    <x v="214"/>
    <d v="1899-12-30T08:00:00"/>
    <x v="16"/>
  </r>
  <r>
    <x v="214"/>
    <d v="1899-12-30T09:00:00"/>
    <x v="17"/>
  </r>
  <r>
    <x v="214"/>
    <d v="1899-12-30T10:00:00"/>
    <x v="16"/>
  </r>
  <r>
    <x v="214"/>
    <d v="1899-12-30T11:00:00"/>
    <x v="4"/>
  </r>
  <r>
    <x v="214"/>
    <d v="1899-12-30T12:00:00"/>
    <x v="14"/>
  </r>
  <r>
    <x v="214"/>
    <d v="1899-12-30T13:00:00"/>
    <x v="10"/>
  </r>
  <r>
    <x v="214"/>
    <d v="1899-12-30T14:00:00"/>
    <x v="15"/>
  </r>
  <r>
    <x v="214"/>
    <d v="1899-12-30T15:00:00"/>
    <x v="15"/>
  </r>
  <r>
    <x v="214"/>
    <d v="1899-12-30T16:00:00"/>
    <x v="13"/>
  </r>
  <r>
    <x v="214"/>
    <d v="1899-12-30T17:00:00"/>
    <x v="10"/>
  </r>
  <r>
    <x v="214"/>
    <d v="1899-12-30T18:00:00"/>
    <x v="6"/>
  </r>
  <r>
    <x v="214"/>
    <d v="1899-12-30T19:00:00"/>
    <x v="6"/>
  </r>
  <r>
    <x v="214"/>
    <d v="1899-12-30T20:00:00"/>
    <x v="6"/>
  </r>
  <r>
    <x v="214"/>
    <d v="1899-12-30T21:00:00"/>
    <x v="0"/>
  </r>
  <r>
    <x v="214"/>
    <d v="1899-12-30T22:00:00"/>
    <x v="2"/>
  </r>
  <r>
    <x v="214"/>
    <d v="1899-12-30T23:00:00"/>
    <x v="10"/>
  </r>
  <r>
    <x v="215"/>
    <d v="1899-12-30T00:00:00"/>
    <x v="15"/>
  </r>
  <r>
    <x v="215"/>
    <d v="1899-12-30T01:00:00"/>
    <x v="13"/>
  </r>
  <r>
    <x v="215"/>
    <d v="1899-12-30T02:00:00"/>
    <x v="3"/>
  </r>
  <r>
    <x v="215"/>
    <d v="1899-12-30T03:00:00"/>
    <x v="5"/>
  </r>
  <r>
    <x v="215"/>
    <d v="1899-12-30T04:00:00"/>
    <x v="16"/>
  </r>
  <r>
    <x v="215"/>
    <d v="1899-12-30T05:00:00"/>
    <x v="17"/>
  </r>
  <r>
    <x v="215"/>
    <d v="1899-12-30T06:00:00"/>
    <x v="18"/>
  </r>
  <r>
    <x v="215"/>
    <d v="1899-12-30T07:00:00"/>
    <x v="18"/>
  </r>
  <r>
    <x v="215"/>
    <d v="1899-12-30T08:00:00"/>
    <x v="18"/>
  </r>
  <r>
    <x v="215"/>
    <d v="1899-12-30T09:00:00"/>
    <x v="18"/>
  </r>
  <r>
    <x v="215"/>
    <d v="1899-12-30T10:00:00"/>
    <x v="17"/>
  </r>
  <r>
    <x v="215"/>
    <d v="1899-12-30T11:00:00"/>
    <x v="5"/>
  </r>
  <r>
    <x v="215"/>
    <d v="1899-12-30T12:00:00"/>
    <x v="14"/>
  </r>
  <r>
    <x v="215"/>
    <d v="1899-12-30T13:00:00"/>
    <x v="14"/>
  </r>
  <r>
    <x v="215"/>
    <d v="1899-12-30T14:00:00"/>
    <x v="15"/>
  </r>
  <r>
    <x v="215"/>
    <d v="1899-12-30T15:00:00"/>
    <x v="3"/>
  </r>
  <r>
    <x v="215"/>
    <d v="1899-12-30T16:00:00"/>
    <x v="5"/>
  </r>
  <r>
    <x v="215"/>
    <d v="1899-12-30T17:00:00"/>
    <x v="4"/>
  </r>
  <r>
    <x v="215"/>
    <d v="1899-12-30T18:00:00"/>
    <x v="13"/>
  </r>
  <r>
    <x v="215"/>
    <d v="1899-12-30T19:00:00"/>
    <x v="13"/>
  </r>
  <r>
    <x v="215"/>
    <d v="1899-12-30T20:00:00"/>
    <x v="14"/>
  </r>
  <r>
    <x v="215"/>
    <d v="1899-12-30T21:00:00"/>
    <x v="13"/>
  </r>
  <r>
    <x v="215"/>
    <d v="1899-12-30T22:00:00"/>
    <x v="14"/>
  </r>
  <r>
    <x v="215"/>
    <d v="1899-12-30T23:00:00"/>
    <x v="5"/>
  </r>
  <r>
    <x v="216"/>
    <d v="1899-12-30T00:00:00"/>
    <x v="5"/>
  </r>
  <r>
    <x v="216"/>
    <d v="1899-12-30T01:00:00"/>
    <x v="16"/>
  </r>
  <r>
    <x v="216"/>
    <d v="1899-12-30T02:00:00"/>
    <x v="19"/>
  </r>
  <r>
    <x v="216"/>
    <d v="1899-12-30T03:00:00"/>
    <x v="19"/>
  </r>
  <r>
    <x v="216"/>
    <d v="1899-12-30T04:00:00"/>
    <x v="19"/>
  </r>
  <r>
    <x v="216"/>
    <d v="1899-12-30T05:00:00"/>
    <x v="17"/>
  </r>
  <r>
    <x v="216"/>
    <d v="1899-12-30T06:00:00"/>
    <x v="17"/>
  </r>
  <r>
    <x v="216"/>
    <d v="1899-12-30T07:00:00"/>
    <x v="16"/>
  </r>
  <r>
    <x v="216"/>
    <d v="1899-12-30T08:00:00"/>
    <x v="17"/>
  </r>
  <r>
    <x v="216"/>
    <d v="1899-12-30T09:00:00"/>
    <x v="17"/>
  </r>
  <r>
    <x v="216"/>
    <d v="1899-12-30T10:00:00"/>
    <x v="17"/>
  </r>
  <r>
    <x v="216"/>
    <d v="1899-12-30T11:00:00"/>
    <x v="16"/>
  </r>
  <r>
    <x v="216"/>
    <d v="1899-12-30T12:00:00"/>
    <x v="17"/>
  </r>
  <r>
    <x v="216"/>
    <d v="1899-12-30T13:00:00"/>
    <x v="3"/>
  </r>
  <r>
    <x v="216"/>
    <d v="1899-12-30T14:00:00"/>
    <x v="13"/>
  </r>
  <r>
    <x v="216"/>
    <d v="1899-12-30T15:00:00"/>
    <x v="13"/>
  </r>
  <r>
    <x v="216"/>
    <d v="1899-12-30T16:00:00"/>
    <x v="6"/>
  </r>
  <r>
    <x v="216"/>
    <d v="1899-12-30T17:00:00"/>
    <x v="1"/>
  </r>
  <r>
    <x v="216"/>
    <d v="1899-12-30T18:00:00"/>
    <x v="6"/>
  </r>
  <r>
    <x v="216"/>
    <d v="1899-12-30T19:00:00"/>
    <x v="0"/>
  </r>
  <r>
    <x v="216"/>
    <d v="1899-12-30T20:00:00"/>
    <x v="15"/>
  </r>
  <r>
    <x v="216"/>
    <d v="1899-12-30T21:00:00"/>
    <x v="4"/>
  </r>
  <r>
    <x v="216"/>
    <d v="1899-12-30T22:00:00"/>
    <x v="4"/>
  </r>
  <r>
    <x v="216"/>
    <d v="1899-12-30T23:00:00"/>
    <x v="5"/>
  </r>
  <r>
    <x v="217"/>
    <d v="1899-12-30T00:00:00"/>
    <x v="16"/>
  </r>
  <r>
    <x v="217"/>
    <d v="1899-12-30T01:00:00"/>
    <x v="5"/>
  </r>
  <r>
    <x v="217"/>
    <d v="1899-12-30T02:00:00"/>
    <x v="5"/>
  </r>
  <r>
    <x v="217"/>
    <d v="1899-12-30T03:00:00"/>
    <x v="16"/>
  </r>
  <r>
    <x v="217"/>
    <d v="1899-12-30T04:00:00"/>
    <x v="17"/>
  </r>
  <r>
    <x v="217"/>
    <d v="1899-12-30T05:00:00"/>
    <x v="16"/>
  </r>
  <r>
    <x v="217"/>
    <d v="1899-12-30T06:00:00"/>
    <x v="16"/>
  </r>
  <r>
    <x v="217"/>
    <d v="1899-12-30T07:00:00"/>
    <x v="19"/>
  </r>
  <r>
    <x v="217"/>
    <d v="1899-12-30T08:00:00"/>
    <x v="19"/>
  </r>
  <r>
    <x v="217"/>
    <d v="1899-12-30T09:00:00"/>
    <x v="5"/>
  </r>
  <r>
    <x v="217"/>
    <d v="1899-12-30T10:00:00"/>
    <x v="5"/>
  </r>
  <r>
    <x v="217"/>
    <d v="1899-12-30T11:00:00"/>
    <x v="16"/>
  </r>
  <r>
    <x v="217"/>
    <d v="1899-12-30T12:00:00"/>
    <x v="16"/>
  </r>
  <r>
    <x v="217"/>
    <d v="1899-12-30T13:00:00"/>
    <x v="3"/>
  </r>
  <r>
    <x v="217"/>
    <d v="1899-12-30T14:00:00"/>
    <x v="13"/>
  </r>
  <r>
    <x v="217"/>
    <d v="1899-12-30T15:00:00"/>
    <x v="13"/>
  </r>
  <r>
    <x v="217"/>
    <d v="1899-12-30T16:00:00"/>
    <x v="14"/>
  </r>
  <r>
    <x v="217"/>
    <d v="1899-12-30T17:00:00"/>
    <x v="14"/>
  </r>
  <r>
    <x v="217"/>
    <d v="1899-12-30T18:00:00"/>
    <x v="9"/>
  </r>
  <r>
    <x v="217"/>
    <d v="1899-12-30T19:00:00"/>
    <x v="6"/>
  </r>
  <r>
    <x v="217"/>
    <d v="1899-12-30T20:00:00"/>
    <x v="11"/>
  </r>
  <r>
    <x v="217"/>
    <d v="1899-12-30T21:00:00"/>
    <x v="13"/>
  </r>
  <r>
    <x v="217"/>
    <d v="1899-12-30T22:00:00"/>
    <x v="14"/>
  </r>
  <r>
    <x v="217"/>
    <d v="1899-12-30T23:00:00"/>
    <x v="5"/>
  </r>
  <r>
    <x v="218"/>
    <d v="1899-12-30T00:00:00"/>
    <x v="5"/>
  </r>
  <r>
    <x v="218"/>
    <d v="1899-12-30T01:00:00"/>
    <x v="16"/>
  </r>
  <r>
    <x v="218"/>
    <d v="1899-12-30T02:00:00"/>
    <x v="16"/>
  </r>
  <r>
    <x v="218"/>
    <d v="1899-12-30T03:00:00"/>
    <x v="4"/>
  </r>
  <r>
    <x v="218"/>
    <d v="1899-12-30T04:00:00"/>
    <x v="3"/>
  </r>
  <r>
    <x v="218"/>
    <d v="1899-12-30T05:00:00"/>
    <x v="5"/>
  </r>
  <r>
    <x v="218"/>
    <d v="1899-12-30T06:00:00"/>
    <x v="5"/>
  </r>
  <r>
    <x v="218"/>
    <d v="1899-12-30T07:00:00"/>
    <x v="16"/>
  </r>
  <r>
    <x v="218"/>
    <d v="1899-12-30T08:00:00"/>
    <x v="17"/>
  </r>
  <r>
    <x v="218"/>
    <d v="1899-12-30T09:00:00"/>
    <x v="5"/>
  </r>
  <r>
    <x v="218"/>
    <d v="1899-12-30T10:00:00"/>
    <x v="17"/>
  </r>
  <r>
    <x v="218"/>
    <d v="1899-12-30T11:00:00"/>
    <x v="4"/>
  </r>
  <r>
    <x v="218"/>
    <d v="1899-12-30T12:00:00"/>
    <x v="14"/>
  </r>
  <r>
    <x v="218"/>
    <d v="1899-12-30T13:00:00"/>
    <x v="3"/>
  </r>
  <r>
    <x v="218"/>
    <d v="1899-12-30T14:00:00"/>
    <x v="3"/>
  </r>
  <r>
    <x v="218"/>
    <d v="1899-12-30T15:00:00"/>
    <x v="0"/>
  </r>
  <r>
    <x v="218"/>
    <d v="1899-12-30T16:00:00"/>
    <x v="6"/>
  </r>
  <r>
    <x v="218"/>
    <d v="1899-12-30T17:00:00"/>
    <x v="12"/>
  </r>
  <r>
    <x v="218"/>
    <d v="1899-12-30T18:00:00"/>
    <x v="6"/>
  </r>
  <r>
    <x v="218"/>
    <d v="1899-12-30T19:00:00"/>
    <x v="0"/>
  </r>
  <r>
    <x v="218"/>
    <d v="1899-12-30T20:00:00"/>
    <x v="10"/>
  </r>
  <r>
    <x v="218"/>
    <d v="1899-12-30T21:00:00"/>
    <x v="13"/>
  </r>
  <r>
    <x v="218"/>
    <d v="1899-12-30T22:00:00"/>
    <x v="13"/>
  </r>
  <r>
    <x v="218"/>
    <d v="1899-12-30T23:00:00"/>
    <x v="2"/>
  </r>
  <r>
    <x v="219"/>
    <d v="1899-12-30T00:00:00"/>
    <x v="10"/>
  </r>
  <r>
    <x v="219"/>
    <d v="1899-12-30T01:00:00"/>
    <x v="13"/>
  </r>
  <r>
    <x v="219"/>
    <d v="1899-12-30T02:00:00"/>
    <x v="4"/>
  </r>
  <r>
    <x v="219"/>
    <d v="1899-12-30T03:00:00"/>
    <x v="3"/>
  </r>
  <r>
    <x v="219"/>
    <d v="1899-12-30T04:00:00"/>
    <x v="17"/>
  </r>
  <r>
    <x v="219"/>
    <d v="1899-12-30T05:00:00"/>
    <x v="17"/>
  </r>
  <r>
    <x v="219"/>
    <d v="1899-12-30T06:00:00"/>
    <x v="19"/>
  </r>
  <r>
    <x v="219"/>
    <d v="1899-12-30T07:00:00"/>
    <x v="16"/>
  </r>
  <r>
    <x v="219"/>
    <d v="1899-12-30T08:00:00"/>
    <x v="17"/>
  </r>
  <r>
    <x v="219"/>
    <d v="1899-12-30T09:00:00"/>
    <x v="17"/>
  </r>
  <r>
    <x v="219"/>
    <d v="1899-12-30T10:00:00"/>
    <x v="17"/>
  </r>
  <r>
    <x v="219"/>
    <d v="1899-12-30T11:00:00"/>
    <x v="5"/>
  </r>
  <r>
    <x v="219"/>
    <d v="1899-12-30T12:00:00"/>
    <x v="18"/>
  </r>
  <r>
    <x v="219"/>
    <d v="1899-12-30T13:00:00"/>
    <x v="14"/>
  </r>
  <r>
    <x v="219"/>
    <d v="1899-12-30T14:00:00"/>
    <x v="14"/>
  </r>
  <r>
    <x v="219"/>
    <d v="1899-12-30T15:00:00"/>
    <x v="16"/>
  </r>
  <r>
    <x v="219"/>
    <d v="1899-12-30T16:00:00"/>
    <x v="4"/>
  </r>
  <r>
    <x v="219"/>
    <d v="1899-12-30T17:00:00"/>
    <x v="14"/>
  </r>
  <r>
    <x v="219"/>
    <d v="1899-12-30T18:00:00"/>
    <x v="4"/>
  </r>
  <r>
    <x v="219"/>
    <d v="1899-12-30T19:00:00"/>
    <x v="3"/>
  </r>
  <r>
    <x v="219"/>
    <d v="1899-12-30T20:00:00"/>
    <x v="3"/>
  </r>
  <r>
    <x v="219"/>
    <d v="1899-12-30T21:00:00"/>
    <x v="13"/>
  </r>
  <r>
    <x v="219"/>
    <d v="1899-12-30T22:00:00"/>
    <x v="5"/>
  </r>
  <r>
    <x v="219"/>
    <d v="1899-12-30T23:00:00"/>
    <x v="5"/>
  </r>
  <r>
    <x v="220"/>
    <d v="1899-12-30T00:00:00"/>
    <x v="14"/>
  </r>
  <r>
    <x v="220"/>
    <d v="1899-12-30T01:00:00"/>
    <x v="14"/>
  </r>
  <r>
    <x v="220"/>
    <d v="1899-12-30T02:00:00"/>
    <x v="3"/>
  </r>
  <r>
    <x v="220"/>
    <d v="1899-12-30T03:00:00"/>
    <x v="19"/>
  </r>
  <r>
    <x v="220"/>
    <d v="1899-12-30T04:00:00"/>
    <x v="3"/>
  </r>
  <r>
    <x v="220"/>
    <d v="1899-12-30T05:00:00"/>
    <x v="17"/>
  </r>
  <r>
    <x v="220"/>
    <d v="1899-12-30T06:00:00"/>
    <x v="16"/>
  </r>
  <r>
    <x v="220"/>
    <d v="1899-12-30T07:00:00"/>
    <x v="5"/>
  </r>
  <r>
    <x v="220"/>
    <d v="1899-12-30T08:00:00"/>
    <x v="5"/>
  </r>
  <r>
    <x v="220"/>
    <d v="1899-12-30T09:00:00"/>
    <x v="5"/>
  </r>
  <r>
    <x v="220"/>
    <d v="1899-12-30T10:00:00"/>
    <x v="16"/>
  </r>
  <r>
    <x v="220"/>
    <d v="1899-12-30T11:00:00"/>
    <x v="17"/>
  </r>
  <r>
    <x v="220"/>
    <d v="1899-12-30T12:00:00"/>
    <x v="16"/>
  </r>
  <r>
    <x v="220"/>
    <d v="1899-12-30T13:00:00"/>
    <x v="5"/>
  </r>
  <r>
    <x v="220"/>
    <d v="1899-12-30T14:00:00"/>
    <x v="13"/>
  </r>
  <r>
    <x v="220"/>
    <d v="1899-12-30T15:00:00"/>
    <x v="10"/>
  </r>
  <r>
    <x v="220"/>
    <d v="1899-12-30T18:00:00"/>
    <x v="13"/>
  </r>
  <r>
    <x v="220"/>
    <d v="1899-12-30T19:00:00"/>
    <x v="4"/>
  </r>
  <r>
    <x v="220"/>
    <d v="1899-12-30T20:00:00"/>
    <x v="17"/>
  </r>
  <r>
    <x v="220"/>
    <d v="1899-12-30T21:00:00"/>
    <x v="5"/>
  </r>
  <r>
    <x v="220"/>
    <d v="1899-12-30T22:00:00"/>
    <x v="4"/>
  </r>
  <r>
    <x v="220"/>
    <d v="1899-12-30T23:00:00"/>
    <x v="5"/>
  </r>
  <r>
    <x v="221"/>
    <d v="1899-12-30T00:00:00"/>
    <x v="5"/>
  </r>
  <r>
    <x v="221"/>
    <d v="1899-12-30T01:00:00"/>
    <x v="5"/>
  </r>
  <r>
    <x v="221"/>
    <d v="1899-12-30T02:00:00"/>
    <x v="5"/>
  </r>
  <r>
    <x v="221"/>
    <d v="1899-12-30T03:00:00"/>
    <x v="16"/>
  </r>
  <r>
    <x v="221"/>
    <d v="1899-12-30T04:00:00"/>
    <x v="17"/>
  </r>
  <r>
    <x v="221"/>
    <d v="1899-12-30T05:00:00"/>
    <x v="5"/>
  </r>
  <r>
    <x v="221"/>
    <d v="1899-12-30T06:00:00"/>
    <x v="16"/>
  </r>
  <r>
    <x v="221"/>
    <d v="1899-12-30T07:00:00"/>
    <x v="16"/>
  </r>
  <r>
    <x v="221"/>
    <d v="1899-12-30T08:00:00"/>
    <x v="16"/>
  </r>
  <r>
    <x v="221"/>
    <d v="1899-12-30T09:00:00"/>
    <x v="5"/>
  </r>
  <r>
    <x v="221"/>
    <d v="1899-12-30T10:00:00"/>
    <x v="3"/>
  </r>
  <r>
    <x v="221"/>
    <d v="1899-12-30T11:00:00"/>
    <x v="3"/>
  </r>
  <r>
    <x v="221"/>
    <d v="1899-12-30T12:00:00"/>
    <x v="5"/>
  </r>
  <r>
    <x v="221"/>
    <d v="1899-12-30T13:00:00"/>
    <x v="5"/>
  </r>
  <r>
    <x v="221"/>
    <d v="1899-12-30T14:00:00"/>
    <x v="13"/>
  </r>
  <r>
    <x v="221"/>
    <d v="1899-12-30T15:00:00"/>
    <x v="13"/>
  </r>
  <r>
    <x v="221"/>
    <d v="1899-12-30T16:00:00"/>
    <x v="1"/>
  </r>
  <r>
    <x v="221"/>
    <d v="1899-12-30T17:00:00"/>
    <x v="13"/>
  </r>
  <r>
    <x v="221"/>
    <d v="1899-12-30T18:00:00"/>
    <x v="3"/>
  </r>
  <r>
    <x v="221"/>
    <d v="1899-12-30T19:00:00"/>
    <x v="3"/>
  </r>
  <r>
    <x v="221"/>
    <d v="1899-12-30T20:00:00"/>
    <x v="13"/>
  </r>
  <r>
    <x v="221"/>
    <d v="1899-12-30T21:00:00"/>
    <x v="4"/>
  </r>
  <r>
    <x v="221"/>
    <d v="1899-12-30T22:00:00"/>
    <x v="17"/>
  </r>
  <r>
    <x v="221"/>
    <d v="1899-12-30T23:00:00"/>
    <x v="17"/>
  </r>
  <r>
    <x v="222"/>
    <d v="1899-12-30T00:00:00"/>
    <x v="16"/>
  </r>
  <r>
    <x v="222"/>
    <d v="1899-12-30T01:00:00"/>
    <x v="17"/>
  </r>
  <r>
    <x v="222"/>
    <d v="1899-12-30T02:00:00"/>
    <x v="4"/>
  </r>
  <r>
    <x v="222"/>
    <d v="1899-12-30T03:00:00"/>
    <x v="4"/>
  </r>
  <r>
    <x v="222"/>
    <d v="1899-12-30T04:00:00"/>
    <x v="19"/>
  </r>
  <r>
    <x v="222"/>
    <d v="1899-12-30T05:00:00"/>
    <x v="17"/>
  </r>
  <r>
    <x v="222"/>
    <d v="1899-12-30T06:00:00"/>
    <x v="5"/>
  </r>
  <r>
    <x v="222"/>
    <d v="1899-12-30T07:00:00"/>
    <x v="5"/>
  </r>
  <r>
    <x v="222"/>
    <d v="1899-12-30T08:00:00"/>
    <x v="17"/>
  </r>
  <r>
    <x v="222"/>
    <d v="1899-12-30T09:00:00"/>
    <x v="5"/>
  </r>
  <r>
    <x v="222"/>
    <d v="1899-12-30T10:00:00"/>
    <x v="16"/>
  </r>
  <r>
    <x v="222"/>
    <d v="1899-12-30T11:00:00"/>
    <x v="17"/>
  </r>
  <r>
    <x v="222"/>
    <d v="1899-12-30T12:00:00"/>
    <x v="16"/>
  </r>
  <r>
    <x v="222"/>
    <d v="1899-12-30T13:00:00"/>
    <x v="5"/>
  </r>
  <r>
    <x v="222"/>
    <d v="1899-12-30T15:00:00"/>
    <x v="13"/>
  </r>
  <r>
    <x v="222"/>
    <d v="1899-12-30T16:00:00"/>
    <x v="14"/>
  </r>
  <r>
    <x v="222"/>
    <d v="1899-12-30T17:00:00"/>
    <x v="15"/>
  </r>
  <r>
    <x v="222"/>
    <d v="1899-12-30T18:00:00"/>
    <x v="13"/>
  </r>
  <r>
    <x v="222"/>
    <d v="1899-12-30T19:00:00"/>
    <x v="13"/>
  </r>
  <r>
    <x v="222"/>
    <d v="1899-12-30T20:00:00"/>
    <x v="14"/>
  </r>
  <r>
    <x v="222"/>
    <d v="1899-12-30T21:00:00"/>
    <x v="3"/>
  </r>
  <r>
    <x v="222"/>
    <d v="1899-12-30T23:00:00"/>
    <x v="13"/>
  </r>
  <r>
    <x v="223"/>
    <d v="1899-12-30T00:00:00"/>
    <x v="2"/>
  </r>
  <r>
    <x v="223"/>
    <d v="1899-12-30T01:00:00"/>
    <x v="4"/>
  </r>
  <r>
    <x v="223"/>
    <d v="1899-12-30T02:00:00"/>
    <x v="3"/>
  </r>
  <r>
    <x v="223"/>
    <d v="1899-12-30T03:00:00"/>
    <x v="16"/>
  </r>
  <r>
    <x v="223"/>
    <d v="1899-12-30T04:00:00"/>
    <x v="17"/>
  </r>
  <r>
    <x v="223"/>
    <d v="1899-12-30T05:00:00"/>
    <x v="5"/>
  </r>
  <r>
    <x v="223"/>
    <d v="1899-12-30T06:00:00"/>
    <x v="17"/>
  </r>
  <r>
    <x v="223"/>
    <d v="1899-12-30T07:00:00"/>
    <x v="17"/>
  </r>
  <r>
    <x v="223"/>
    <d v="1899-12-30T08:00:00"/>
    <x v="18"/>
  </r>
  <r>
    <x v="223"/>
    <d v="1899-12-30T09:00:00"/>
    <x v="5"/>
  </r>
  <r>
    <x v="223"/>
    <d v="1899-12-30T10:00:00"/>
    <x v="17"/>
  </r>
  <r>
    <x v="223"/>
    <d v="1899-12-30T11:00:00"/>
    <x v="5"/>
  </r>
  <r>
    <x v="223"/>
    <d v="1899-12-30T12:00:00"/>
    <x v="3"/>
  </r>
  <r>
    <x v="223"/>
    <d v="1899-12-30T13:00:00"/>
    <x v="5"/>
  </r>
  <r>
    <x v="223"/>
    <d v="1899-12-30T14:00:00"/>
    <x v="4"/>
  </r>
  <r>
    <x v="223"/>
    <d v="1899-12-30T15:00:00"/>
    <x v="3"/>
  </r>
  <r>
    <x v="223"/>
    <d v="1899-12-30T16:00:00"/>
    <x v="13"/>
  </r>
  <r>
    <x v="223"/>
    <d v="1899-12-30T17:00:00"/>
    <x v="3"/>
  </r>
  <r>
    <x v="223"/>
    <d v="1899-12-30T18:00:00"/>
    <x v="3"/>
  </r>
  <r>
    <x v="223"/>
    <d v="1899-12-30T19:00:00"/>
    <x v="14"/>
  </r>
  <r>
    <x v="223"/>
    <d v="1899-12-30T20:00:00"/>
    <x v="4"/>
  </r>
  <r>
    <x v="223"/>
    <d v="1899-12-30T21:00:00"/>
    <x v="16"/>
  </r>
  <r>
    <x v="223"/>
    <d v="1899-12-30T22:00:00"/>
    <x v="17"/>
  </r>
  <r>
    <x v="223"/>
    <d v="1899-12-30T23:00:00"/>
    <x v="5"/>
  </r>
  <r>
    <x v="224"/>
    <d v="1899-12-30T00:00:00"/>
    <x v="5"/>
  </r>
  <r>
    <x v="224"/>
    <d v="1899-12-30T01:00:00"/>
    <x v="16"/>
  </r>
  <r>
    <x v="224"/>
    <d v="1899-12-30T02:00:00"/>
    <x v="5"/>
  </r>
  <r>
    <x v="224"/>
    <d v="1899-12-30T03:00:00"/>
    <x v="4"/>
  </r>
  <r>
    <x v="224"/>
    <d v="1899-12-30T04:00:00"/>
    <x v="16"/>
  </r>
  <r>
    <x v="224"/>
    <d v="1899-12-30T05:00:00"/>
    <x v="17"/>
  </r>
  <r>
    <x v="224"/>
    <d v="1899-12-30T06:00:00"/>
    <x v="17"/>
  </r>
  <r>
    <x v="224"/>
    <d v="1899-12-30T07:00:00"/>
    <x v="16"/>
  </r>
  <r>
    <x v="224"/>
    <d v="1899-12-30T08:00:00"/>
    <x v="16"/>
  </r>
  <r>
    <x v="224"/>
    <d v="1899-12-30T09:00:00"/>
    <x v="19"/>
  </r>
  <r>
    <x v="224"/>
    <d v="1899-12-30T10:00:00"/>
    <x v="17"/>
  </r>
  <r>
    <x v="224"/>
    <d v="1899-12-30T11:00:00"/>
    <x v="16"/>
  </r>
  <r>
    <x v="224"/>
    <d v="1899-12-30T12:00:00"/>
    <x v="19"/>
  </r>
  <r>
    <x v="224"/>
    <d v="1899-12-30T13:00:00"/>
    <x v="5"/>
  </r>
  <r>
    <x v="224"/>
    <d v="1899-12-30T14:00:00"/>
    <x v="17"/>
  </r>
  <r>
    <x v="224"/>
    <d v="1899-12-30T15:00:00"/>
    <x v="17"/>
  </r>
  <r>
    <x v="224"/>
    <d v="1899-12-30T16:00:00"/>
    <x v="5"/>
  </r>
  <r>
    <x v="224"/>
    <d v="1899-12-30T17:00:00"/>
    <x v="16"/>
  </r>
  <r>
    <x v="224"/>
    <d v="1899-12-30T18:00:00"/>
    <x v="3"/>
  </r>
  <r>
    <x v="224"/>
    <d v="1899-12-30T19:00:00"/>
    <x v="17"/>
  </r>
  <r>
    <x v="224"/>
    <d v="1899-12-30T20:00:00"/>
    <x v="3"/>
  </r>
  <r>
    <x v="224"/>
    <d v="1899-12-30T21:00:00"/>
    <x v="16"/>
  </r>
  <r>
    <x v="224"/>
    <d v="1899-12-30T22:00:00"/>
    <x v="3"/>
  </r>
  <r>
    <x v="224"/>
    <d v="1899-12-30T23:00:00"/>
    <x v="4"/>
  </r>
  <r>
    <x v="225"/>
    <d v="1899-12-30T00:00:00"/>
    <x v="16"/>
  </r>
  <r>
    <x v="225"/>
    <d v="1899-12-30T01:00:00"/>
    <x v="5"/>
  </r>
  <r>
    <x v="225"/>
    <d v="1899-12-30T02:00:00"/>
    <x v="16"/>
  </r>
  <r>
    <x v="225"/>
    <d v="1899-12-30T03:00:00"/>
    <x v="16"/>
  </r>
  <r>
    <x v="225"/>
    <d v="1899-12-30T04:00:00"/>
    <x v="19"/>
  </r>
  <r>
    <x v="225"/>
    <d v="1899-12-30T05:00:00"/>
    <x v="19"/>
  </r>
  <r>
    <x v="225"/>
    <d v="1899-12-30T06:00:00"/>
    <x v="19"/>
  </r>
  <r>
    <x v="225"/>
    <d v="1899-12-30T07:00:00"/>
    <x v="5"/>
  </r>
  <r>
    <x v="225"/>
    <d v="1899-12-30T08:00:00"/>
    <x v="4"/>
  </r>
  <r>
    <x v="225"/>
    <d v="1899-12-30T09:00:00"/>
    <x v="19"/>
  </r>
  <r>
    <x v="225"/>
    <d v="1899-12-30T10:00:00"/>
    <x v="5"/>
  </r>
  <r>
    <x v="225"/>
    <d v="1899-12-30T11:00:00"/>
    <x v="16"/>
  </r>
  <r>
    <x v="225"/>
    <d v="1899-12-30T12:00:00"/>
    <x v="5"/>
  </r>
  <r>
    <x v="225"/>
    <d v="1899-12-30T13:00:00"/>
    <x v="13"/>
  </r>
  <r>
    <x v="225"/>
    <d v="1899-12-30T14:00:00"/>
    <x v="10"/>
  </r>
  <r>
    <x v="225"/>
    <d v="1899-12-30T15:00:00"/>
    <x v="15"/>
  </r>
  <r>
    <x v="225"/>
    <d v="1899-12-30T16:00:00"/>
    <x v="13"/>
  </r>
  <r>
    <x v="225"/>
    <d v="1899-12-30T17:00:00"/>
    <x v="2"/>
  </r>
  <r>
    <x v="225"/>
    <d v="1899-12-30T18:00:00"/>
    <x v="1"/>
  </r>
  <r>
    <x v="225"/>
    <d v="1899-12-30T19:00:00"/>
    <x v="15"/>
  </r>
  <r>
    <x v="225"/>
    <d v="1899-12-30T20:00:00"/>
    <x v="15"/>
  </r>
  <r>
    <x v="225"/>
    <d v="1899-12-30T21:00:00"/>
    <x v="15"/>
  </r>
  <r>
    <x v="225"/>
    <d v="1899-12-30T22:00:00"/>
    <x v="16"/>
  </r>
  <r>
    <x v="225"/>
    <d v="1899-12-30T23:00:00"/>
    <x v="17"/>
  </r>
  <r>
    <x v="226"/>
    <d v="1899-12-30T00:00:00"/>
    <x v="17"/>
  </r>
  <r>
    <x v="226"/>
    <d v="1899-12-30T01:00:00"/>
    <x v="16"/>
  </r>
  <r>
    <x v="226"/>
    <d v="1899-12-30T02:00:00"/>
    <x v="5"/>
  </r>
  <r>
    <x v="226"/>
    <d v="1899-12-30T03:00:00"/>
    <x v="16"/>
  </r>
  <r>
    <x v="226"/>
    <d v="1899-12-30T04:00:00"/>
    <x v="5"/>
  </r>
  <r>
    <x v="226"/>
    <d v="1899-12-30T05:00:00"/>
    <x v="4"/>
  </r>
  <r>
    <x v="226"/>
    <d v="1899-12-30T06:00:00"/>
    <x v="4"/>
  </r>
  <r>
    <x v="226"/>
    <d v="1899-12-30T07:00:00"/>
    <x v="16"/>
  </r>
  <r>
    <x v="226"/>
    <d v="1899-12-30T08:00:00"/>
    <x v="16"/>
  </r>
  <r>
    <x v="226"/>
    <d v="1899-12-30T09:00:00"/>
    <x v="5"/>
  </r>
  <r>
    <x v="226"/>
    <d v="1899-12-30T10:00:00"/>
    <x v="19"/>
  </r>
  <r>
    <x v="226"/>
    <d v="1899-12-30T11:00:00"/>
    <x v="16"/>
  </r>
  <r>
    <x v="226"/>
    <d v="1899-12-30T12:00:00"/>
    <x v="16"/>
  </r>
  <r>
    <x v="226"/>
    <d v="1899-12-30T13:00:00"/>
    <x v="19"/>
  </r>
  <r>
    <x v="226"/>
    <d v="1899-12-30T14:00:00"/>
    <x v="3"/>
  </r>
  <r>
    <x v="226"/>
    <d v="1899-12-30T15:00:00"/>
    <x v="3"/>
  </r>
  <r>
    <x v="226"/>
    <d v="1899-12-30T16:00:00"/>
    <x v="14"/>
  </r>
  <r>
    <x v="226"/>
    <d v="1899-12-30T17:00:00"/>
    <x v="15"/>
  </r>
  <r>
    <x v="226"/>
    <d v="1899-12-30T18:00:00"/>
    <x v="15"/>
  </r>
  <r>
    <x v="226"/>
    <d v="1899-12-30T19:00:00"/>
    <x v="2"/>
  </r>
  <r>
    <x v="226"/>
    <d v="1899-12-30T20:00:00"/>
    <x v="13"/>
  </r>
  <r>
    <x v="226"/>
    <d v="1899-12-30T21:00:00"/>
    <x v="14"/>
  </r>
  <r>
    <x v="226"/>
    <d v="1899-12-30T22:00:00"/>
    <x v="3"/>
  </r>
  <r>
    <x v="226"/>
    <d v="1899-12-30T23:00:00"/>
    <x v="3"/>
  </r>
  <r>
    <x v="227"/>
    <d v="1899-12-30T00:00:00"/>
    <x v="5"/>
  </r>
  <r>
    <x v="227"/>
    <d v="1899-12-30T01:00:00"/>
    <x v="5"/>
  </r>
  <r>
    <x v="227"/>
    <d v="1899-12-30T02:00:00"/>
    <x v="17"/>
  </r>
  <r>
    <x v="227"/>
    <d v="1899-12-30T03:00:00"/>
    <x v="19"/>
  </r>
  <r>
    <x v="227"/>
    <d v="1899-12-30T04:00:00"/>
    <x v="5"/>
  </r>
  <r>
    <x v="227"/>
    <d v="1899-12-30T05:00:00"/>
    <x v="17"/>
  </r>
  <r>
    <x v="227"/>
    <d v="1899-12-30T06:00:00"/>
    <x v="19"/>
  </r>
  <r>
    <x v="227"/>
    <d v="1899-12-30T07:00:00"/>
    <x v="17"/>
  </r>
  <r>
    <x v="227"/>
    <d v="1899-12-30T08:00:00"/>
    <x v="19"/>
  </r>
  <r>
    <x v="227"/>
    <d v="1899-12-30T09:00:00"/>
    <x v="17"/>
  </r>
  <r>
    <x v="227"/>
    <d v="1899-12-30T10:00:00"/>
    <x v="19"/>
  </r>
  <r>
    <x v="227"/>
    <d v="1899-12-30T11:00:00"/>
    <x v="17"/>
  </r>
  <r>
    <x v="227"/>
    <d v="1899-12-30T12:00:00"/>
    <x v="4"/>
  </r>
  <r>
    <x v="227"/>
    <d v="1899-12-30T13:00:00"/>
    <x v="13"/>
  </r>
  <r>
    <x v="227"/>
    <d v="1899-12-30T14:00:00"/>
    <x v="2"/>
  </r>
  <r>
    <x v="227"/>
    <d v="1899-12-30T15:00:00"/>
    <x v="15"/>
  </r>
  <r>
    <x v="227"/>
    <d v="1899-12-30T16:00:00"/>
    <x v="1"/>
  </r>
  <r>
    <x v="227"/>
    <d v="1899-12-30T17:00:00"/>
    <x v="1"/>
  </r>
  <r>
    <x v="227"/>
    <d v="1899-12-30T18:00:00"/>
    <x v="1"/>
  </r>
  <r>
    <x v="227"/>
    <d v="1899-12-30T19:00:00"/>
    <x v="0"/>
  </r>
  <r>
    <x v="227"/>
    <d v="1899-12-30T20:00:00"/>
    <x v="13"/>
  </r>
  <r>
    <x v="227"/>
    <d v="1899-12-30T21:00:00"/>
    <x v="13"/>
  </r>
  <r>
    <x v="227"/>
    <d v="1899-12-30T22:00:00"/>
    <x v="3"/>
  </r>
  <r>
    <x v="227"/>
    <d v="1899-12-30T23:00:00"/>
    <x v="3"/>
  </r>
  <r>
    <x v="228"/>
    <d v="1899-12-30T00:00:00"/>
    <x v="3"/>
  </r>
  <r>
    <x v="228"/>
    <d v="1899-12-30T01:00:00"/>
    <x v="3"/>
  </r>
  <r>
    <x v="228"/>
    <d v="1899-12-30T02:00:00"/>
    <x v="13"/>
  </r>
  <r>
    <x v="228"/>
    <d v="1899-12-30T03:00:00"/>
    <x v="3"/>
  </r>
  <r>
    <x v="228"/>
    <d v="1899-12-30T04:00:00"/>
    <x v="17"/>
  </r>
  <r>
    <x v="228"/>
    <d v="1899-12-30T05:00:00"/>
    <x v="19"/>
  </r>
  <r>
    <x v="228"/>
    <d v="1899-12-30T06:00:00"/>
    <x v="16"/>
  </r>
  <r>
    <x v="228"/>
    <d v="1899-12-30T07:00:00"/>
    <x v="17"/>
  </r>
  <r>
    <x v="228"/>
    <d v="1899-12-30T08:00:00"/>
    <x v="16"/>
  </r>
  <r>
    <x v="228"/>
    <d v="1899-12-30T09:00:00"/>
    <x v="19"/>
  </r>
  <r>
    <x v="228"/>
    <d v="1899-12-30T10:00:00"/>
    <x v="17"/>
  </r>
  <r>
    <x v="228"/>
    <d v="1899-12-30T11:00:00"/>
    <x v="5"/>
  </r>
  <r>
    <x v="228"/>
    <d v="1899-12-30T12:00:00"/>
    <x v="17"/>
  </r>
  <r>
    <x v="228"/>
    <d v="1899-12-30T13:00:00"/>
    <x v="5"/>
  </r>
  <r>
    <x v="228"/>
    <d v="1899-12-30T14:00:00"/>
    <x v="14"/>
  </r>
  <r>
    <x v="228"/>
    <d v="1899-12-30T15:00:00"/>
    <x v="14"/>
  </r>
  <r>
    <x v="228"/>
    <d v="1899-12-30T16:00:00"/>
    <x v="13"/>
  </r>
  <r>
    <x v="228"/>
    <d v="1899-12-30T17:00:00"/>
    <x v="2"/>
  </r>
  <r>
    <x v="228"/>
    <d v="1899-12-30T18:00:00"/>
    <x v="2"/>
  </r>
  <r>
    <x v="228"/>
    <d v="1899-12-30T19:00:00"/>
    <x v="10"/>
  </r>
  <r>
    <x v="228"/>
    <d v="1899-12-30T20:00:00"/>
    <x v="13"/>
  </r>
  <r>
    <x v="228"/>
    <d v="1899-12-30T21:00:00"/>
    <x v="5"/>
  </r>
  <r>
    <x v="228"/>
    <d v="1899-12-30T22:00:00"/>
    <x v="17"/>
  </r>
  <r>
    <x v="228"/>
    <d v="1899-12-30T23:00:00"/>
    <x v="17"/>
  </r>
  <r>
    <x v="229"/>
    <d v="1899-12-30T00:00:00"/>
    <x v="5"/>
  </r>
  <r>
    <x v="229"/>
    <d v="1899-12-30T01:00:00"/>
    <x v="4"/>
  </r>
  <r>
    <x v="229"/>
    <d v="1899-12-30T02:00:00"/>
    <x v="17"/>
  </r>
  <r>
    <x v="229"/>
    <d v="1899-12-30T03:00:00"/>
    <x v="16"/>
  </r>
  <r>
    <x v="229"/>
    <d v="1899-12-30T04:00:00"/>
    <x v="17"/>
  </r>
  <r>
    <x v="229"/>
    <d v="1899-12-30T05:00:00"/>
    <x v="16"/>
  </r>
  <r>
    <x v="229"/>
    <d v="1899-12-30T06:00:00"/>
    <x v="17"/>
  </r>
  <r>
    <x v="229"/>
    <d v="1899-12-30T07:00:00"/>
    <x v="16"/>
  </r>
  <r>
    <x v="229"/>
    <d v="1899-12-30T08:00:00"/>
    <x v="5"/>
  </r>
  <r>
    <x v="229"/>
    <d v="1899-12-30T09:00:00"/>
    <x v="4"/>
  </r>
  <r>
    <x v="229"/>
    <d v="1899-12-30T10:00:00"/>
    <x v="17"/>
  </r>
  <r>
    <x v="229"/>
    <d v="1899-12-30T11:00:00"/>
    <x v="16"/>
  </r>
  <r>
    <x v="229"/>
    <d v="1899-12-30T12:00:00"/>
    <x v="5"/>
  </r>
  <r>
    <x v="229"/>
    <d v="1899-12-30T13:00:00"/>
    <x v="16"/>
  </r>
  <r>
    <x v="229"/>
    <d v="1899-12-30T14:00:00"/>
    <x v="14"/>
  </r>
  <r>
    <x v="229"/>
    <d v="1899-12-30T15:00:00"/>
    <x v="15"/>
  </r>
  <r>
    <x v="229"/>
    <d v="1899-12-30T16:00:00"/>
    <x v="2"/>
  </r>
  <r>
    <x v="229"/>
    <d v="1899-12-30T17:00:00"/>
    <x v="2"/>
  </r>
  <r>
    <x v="229"/>
    <d v="1899-12-30T18:00:00"/>
    <x v="2"/>
  </r>
  <r>
    <x v="229"/>
    <d v="1899-12-30T19:00:00"/>
    <x v="2"/>
  </r>
  <r>
    <x v="229"/>
    <d v="1899-12-30T20:00:00"/>
    <x v="15"/>
  </r>
  <r>
    <x v="229"/>
    <d v="1899-12-30T21:00:00"/>
    <x v="3"/>
  </r>
  <r>
    <x v="229"/>
    <d v="1899-12-30T22:00:00"/>
    <x v="4"/>
  </r>
  <r>
    <x v="229"/>
    <d v="1899-12-30T23:00:00"/>
    <x v="5"/>
  </r>
  <r>
    <x v="230"/>
    <d v="1899-12-30T00:00:00"/>
    <x v="17"/>
  </r>
  <r>
    <x v="230"/>
    <d v="1899-12-30T01:00:00"/>
    <x v="16"/>
  </r>
  <r>
    <x v="230"/>
    <d v="1899-12-30T02:00:00"/>
    <x v="17"/>
  </r>
  <r>
    <x v="230"/>
    <d v="1899-12-30T04:00:00"/>
    <x v="18"/>
  </r>
  <r>
    <x v="230"/>
    <d v="1899-12-30T05:00:00"/>
    <x v="16"/>
  </r>
  <r>
    <x v="230"/>
    <d v="1899-12-30T06:00:00"/>
    <x v="5"/>
  </r>
  <r>
    <x v="230"/>
    <d v="1899-12-30T07:00:00"/>
    <x v="16"/>
  </r>
  <r>
    <x v="230"/>
    <d v="1899-12-30T08:00:00"/>
    <x v="17"/>
  </r>
  <r>
    <x v="230"/>
    <d v="1899-12-30T09:00:00"/>
    <x v="16"/>
  </r>
  <r>
    <x v="230"/>
    <d v="1899-12-30T10:00:00"/>
    <x v="16"/>
  </r>
  <r>
    <x v="230"/>
    <d v="1899-12-30T11:00:00"/>
    <x v="3"/>
  </r>
  <r>
    <x v="230"/>
    <d v="1899-12-30T12:00:00"/>
    <x v="15"/>
  </r>
  <r>
    <x v="230"/>
    <d v="1899-12-30T13:00:00"/>
    <x v="1"/>
  </r>
  <r>
    <x v="230"/>
    <d v="1899-12-30T14:00:00"/>
    <x v="1"/>
  </r>
  <r>
    <x v="230"/>
    <d v="1899-12-30T15:00:00"/>
    <x v="0"/>
  </r>
  <r>
    <x v="230"/>
    <d v="1899-12-30T16:00:00"/>
    <x v="1"/>
  </r>
  <r>
    <x v="230"/>
    <d v="1899-12-30T17:00:00"/>
    <x v="0"/>
  </r>
  <r>
    <x v="230"/>
    <d v="1899-12-30T18:00:00"/>
    <x v="6"/>
  </r>
  <r>
    <x v="230"/>
    <d v="1899-12-30T19:00:00"/>
    <x v="6"/>
  </r>
  <r>
    <x v="230"/>
    <d v="1899-12-30T20:00:00"/>
    <x v="1"/>
  </r>
  <r>
    <x v="230"/>
    <d v="1899-12-30T21:00:00"/>
    <x v="10"/>
  </r>
  <r>
    <x v="230"/>
    <d v="1899-12-30T22:00:00"/>
    <x v="14"/>
  </r>
  <r>
    <x v="230"/>
    <d v="1899-12-30T23:00:00"/>
    <x v="15"/>
  </r>
  <r>
    <x v="231"/>
    <d v="1899-12-30T00:00:00"/>
    <x v="10"/>
  </r>
  <r>
    <x v="231"/>
    <d v="1899-12-30T01:00:00"/>
    <x v="6"/>
  </r>
  <r>
    <x v="231"/>
    <d v="1899-12-30T02:00:00"/>
    <x v="0"/>
  </r>
  <r>
    <x v="231"/>
    <d v="1899-12-30T03:00:00"/>
    <x v="0"/>
  </r>
  <r>
    <x v="231"/>
    <d v="1899-12-30T04:00:00"/>
    <x v="13"/>
  </r>
  <r>
    <x v="231"/>
    <d v="1899-12-30T05:00:00"/>
    <x v="10"/>
  </r>
  <r>
    <x v="231"/>
    <d v="1899-12-30T06:00:00"/>
    <x v="2"/>
  </r>
  <r>
    <x v="231"/>
    <d v="1899-12-30T07:00:00"/>
    <x v="13"/>
  </r>
  <r>
    <x v="231"/>
    <d v="1899-12-30T08:00:00"/>
    <x v="14"/>
  </r>
  <r>
    <x v="231"/>
    <d v="1899-12-30T09:00:00"/>
    <x v="4"/>
  </r>
  <r>
    <x v="231"/>
    <d v="1899-12-30T10:00:00"/>
    <x v="17"/>
  </r>
  <r>
    <x v="231"/>
    <d v="1899-12-30T11:00:00"/>
    <x v="4"/>
  </r>
  <r>
    <x v="231"/>
    <d v="1899-12-30T12:00:00"/>
    <x v="16"/>
  </r>
  <r>
    <x v="231"/>
    <d v="1899-12-30T13:00:00"/>
    <x v="4"/>
  </r>
  <r>
    <x v="231"/>
    <d v="1899-12-30T14:00:00"/>
    <x v="5"/>
  </r>
  <r>
    <x v="231"/>
    <d v="1899-12-30T15:00:00"/>
    <x v="2"/>
  </r>
  <r>
    <x v="231"/>
    <d v="1899-12-30T16:00:00"/>
    <x v="2"/>
  </r>
  <r>
    <x v="231"/>
    <d v="1899-12-30T17:00:00"/>
    <x v="0"/>
  </r>
  <r>
    <x v="231"/>
    <d v="1899-12-30T18:00:00"/>
    <x v="0"/>
  </r>
  <r>
    <x v="231"/>
    <d v="1899-12-30T19:00:00"/>
    <x v="2"/>
  </r>
  <r>
    <x v="231"/>
    <d v="1899-12-30T20:00:00"/>
    <x v="6"/>
  </r>
  <r>
    <x v="231"/>
    <d v="1899-12-30T21:00:00"/>
    <x v="2"/>
  </r>
  <r>
    <x v="231"/>
    <d v="1899-12-30T22:00:00"/>
    <x v="10"/>
  </r>
  <r>
    <x v="231"/>
    <d v="1899-12-30T23:00:00"/>
    <x v="13"/>
  </r>
  <r>
    <x v="232"/>
    <d v="1899-12-30T00:00:00"/>
    <x v="3"/>
  </r>
  <r>
    <x v="232"/>
    <d v="1899-12-30T01:00:00"/>
    <x v="3"/>
  </r>
  <r>
    <x v="232"/>
    <d v="1899-12-30T02:00:00"/>
    <x v="15"/>
  </r>
  <r>
    <x v="232"/>
    <d v="1899-12-30T03:00:00"/>
    <x v="14"/>
  </r>
  <r>
    <x v="232"/>
    <d v="1899-12-30T04:00:00"/>
    <x v="4"/>
  </r>
  <r>
    <x v="232"/>
    <d v="1899-12-30T05:00:00"/>
    <x v="4"/>
  </r>
  <r>
    <x v="232"/>
    <d v="1899-12-30T06:00:00"/>
    <x v="14"/>
  </r>
  <r>
    <x v="232"/>
    <d v="1899-12-30T07:00:00"/>
    <x v="17"/>
  </r>
  <r>
    <x v="232"/>
    <d v="1899-12-30T08:00:00"/>
    <x v="17"/>
  </r>
  <r>
    <x v="232"/>
    <d v="1899-12-30T09:00:00"/>
    <x v="4"/>
  </r>
  <r>
    <x v="232"/>
    <d v="1899-12-30T10:00:00"/>
    <x v="17"/>
  </r>
  <r>
    <x v="232"/>
    <d v="1899-12-30T11:00:00"/>
    <x v="2"/>
  </r>
  <r>
    <x v="232"/>
    <d v="1899-12-30T12:00:00"/>
    <x v="6"/>
  </r>
  <r>
    <x v="232"/>
    <d v="1899-12-30T13:00:00"/>
    <x v="11"/>
  </r>
  <r>
    <x v="232"/>
    <d v="1899-12-30T14:00:00"/>
    <x v="6"/>
  </r>
  <r>
    <x v="232"/>
    <d v="1899-12-30T15:00:00"/>
    <x v="1"/>
  </r>
  <r>
    <x v="232"/>
    <d v="1899-12-30T16:00:00"/>
    <x v="12"/>
  </r>
  <r>
    <x v="232"/>
    <d v="1899-12-30T17:00:00"/>
    <x v="12"/>
  </r>
  <r>
    <x v="232"/>
    <d v="1899-12-30T18:00:00"/>
    <x v="1"/>
  </r>
  <r>
    <x v="232"/>
    <d v="1899-12-30T19:00:00"/>
    <x v="10"/>
  </r>
  <r>
    <x v="232"/>
    <d v="1899-12-30T20:00:00"/>
    <x v="15"/>
  </r>
  <r>
    <x v="232"/>
    <d v="1899-12-30T21:00:00"/>
    <x v="15"/>
  </r>
  <r>
    <x v="232"/>
    <d v="1899-12-30T22:00:00"/>
    <x v="5"/>
  </r>
  <r>
    <x v="232"/>
    <d v="1899-12-30T23:00:00"/>
    <x v="3"/>
  </r>
  <r>
    <x v="233"/>
    <d v="1899-12-30T00:00:00"/>
    <x v="3"/>
  </r>
  <r>
    <x v="233"/>
    <d v="1899-12-30T01:00:00"/>
    <x v="3"/>
  </r>
  <r>
    <x v="233"/>
    <d v="1899-12-30T02:00:00"/>
    <x v="14"/>
  </r>
  <r>
    <x v="233"/>
    <d v="1899-12-30T03:00:00"/>
    <x v="5"/>
  </r>
  <r>
    <x v="233"/>
    <d v="1899-12-30T04:00:00"/>
    <x v="17"/>
  </r>
  <r>
    <x v="233"/>
    <d v="1899-12-30T05:00:00"/>
    <x v="5"/>
  </r>
  <r>
    <x v="233"/>
    <d v="1899-12-30T06:00:00"/>
    <x v="19"/>
  </r>
  <r>
    <x v="233"/>
    <d v="1899-12-30T07:00:00"/>
    <x v="19"/>
  </r>
  <r>
    <x v="233"/>
    <d v="1899-12-30T08:00:00"/>
    <x v="18"/>
  </r>
  <r>
    <x v="233"/>
    <d v="1899-12-30T09:00:00"/>
    <x v="5"/>
  </r>
  <r>
    <x v="233"/>
    <d v="1899-12-30T10:00:00"/>
    <x v="17"/>
  </r>
  <r>
    <x v="233"/>
    <d v="1899-12-30T11:00:00"/>
    <x v="5"/>
  </r>
  <r>
    <x v="233"/>
    <d v="1899-12-30T12:00:00"/>
    <x v="5"/>
  </r>
  <r>
    <x v="233"/>
    <d v="1899-12-30T13:00:00"/>
    <x v="3"/>
  </r>
  <r>
    <x v="233"/>
    <d v="1899-12-30T14:00:00"/>
    <x v="4"/>
  </r>
  <r>
    <x v="233"/>
    <d v="1899-12-30T15:00:00"/>
    <x v="14"/>
  </r>
  <r>
    <x v="233"/>
    <d v="1899-12-30T16:00:00"/>
    <x v="3"/>
  </r>
  <r>
    <x v="233"/>
    <d v="1899-12-30T17:00:00"/>
    <x v="3"/>
  </r>
  <r>
    <x v="233"/>
    <d v="1899-12-30T18:00:00"/>
    <x v="14"/>
  </r>
  <r>
    <x v="233"/>
    <d v="1899-12-30T19:00:00"/>
    <x v="3"/>
  </r>
  <r>
    <x v="233"/>
    <d v="1899-12-30T20:00:00"/>
    <x v="5"/>
  </r>
  <r>
    <x v="233"/>
    <d v="1899-12-30T21:00:00"/>
    <x v="17"/>
  </r>
  <r>
    <x v="233"/>
    <d v="1899-12-30T22:00:00"/>
    <x v="19"/>
  </r>
  <r>
    <x v="233"/>
    <d v="1899-12-30T23:00:00"/>
    <x v="19"/>
  </r>
  <r>
    <x v="234"/>
    <d v="1899-12-30T00:00:00"/>
    <x v="5"/>
  </r>
  <r>
    <x v="234"/>
    <d v="1899-12-30T01:00:00"/>
    <x v="17"/>
  </r>
  <r>
    <x v="234"/>
    <d v="1899-12-30T02:00:00"/>
    <x v="17"/>
  </r>
  <r>
    <x v="234"/>
    <d v="1899-12-30T03:00:00"/>
    <x v="17"/>
  </r>
  <r>
    <x v="234"/>
    <d v="1899-12-30T04:00:00"/>
    <x v="19"/>
  </r>
  <r>
    <x v="234"/>
    <d v="1899-12-30T06:00:00"/>
    <x v="19"/>
  </r>
  <r>
    <x v="234"/>
    <d v="1899-12-30T07:00:00"/>
    <x v="19"/>
  </r>
  <r>
    <x v="234"/>
    <d v="1899-12-30T08:00:00"/>
    <x v="19"/>
  </r>
  <r>
    <x v="234"/>
    <d v="1899-12-30T09:00:00"/>
    <x v="19"/>
  </r>
  <r>
    <x v="234"/>
    <d v="1899-12-30T10:00:00"/>
    <x v="16"/>
  </r>
  <r>
    <x v="234"/>
    <d v="1899-12-30T11:00:00"/>
    <x v="4"/>
  </r>
  <r>
    <x v="234"/>
    <d v="1899-12-30T12:00:00"/>
    <x v="5"/>
  </r>
  <r>
    <x v="234"/>
    <d v="1899-12-30T13:00:00"/>
    <x v="3"/>
  </r>
  <r>
    <x v="234"/>
    <d v="1899-12-30T14:00:00"/>
    <x v="4"/>
  </r>
  <r>
    <x v="234"/>
    <d v="1899-12-30T15:00:00"/>
    <x v="14"/>
  </r>
  <r>
    <x v="234"/>
    <d v="1899-12-30T16:00:00"/>
    <x v="2"/>
  </r>
  <r>
    <x v="234"/>
    <d v="1899-12-30T17:00:00"/>
    <x v="2"/>
  </r>
  <r>
    <x v="234"/>
    <d v="1899-12-30T18:00:00"/>
    <x v="1"/>
  </r>
  <r>
    <x v="234"/>
    <d v="1899-12-30T19:00:00"/>
    <x v="1"/>
  </r>
  <r>
    <x v="234"/>
    <d v="1899-12-30T20:00:00"/>
    <x v="1"/>
  </r>
  <r>
    <x v="234"/>
    <d v="1899-12-30T21:00:00"/>
    <x v="15"/>
  </r>
  <r>
    <x v="234"/>
    <d v="1899-12-30T22:00:00"/>
    <x v="5"/>
  </r>
  <r>
    <x v="234"/>
    <d v="1899-12-30T23:00:00"/>
    <x v="4"/>
  </r>
  <r>
    <x v="235"/>
    <d v="1899-12-30T00:00:00"/>
    <x v="3"/>
  </r>
  <r>
    <x v="235"/>
    <d v="1899-12-30T01:00:00"/>
    <x v="13"/>
  </r>
  <r>
    <x v="235"/>
    <d v="1899-12-30T02:00:00"/>
    <x v="4"/>
  </r>
  <r>
    <x v="235"/>
    <d v="1899-12-30T03:00:00"/>
    <x v="13"/>
  </r>
  <r>
    <x v="235"/>
    <d v="1899-12-30T04:00:00"/>
    <x v="5"/>
  </r>
  <r>
    <x v="235"/>
    <d v="1899-12-30T05:00:00"/>
    <x v="16"/>
  </r>
  <r>
    <x v="235"/>
    <d v="1899-12-30T06:00:00"/>
    <x v="16"/>
  </r>
  <r>
    <x v="235"/>
    <d v="1899-12-30T07:00:00"/>
    <x v="5"/>
  </r>
  <r>
    <x v="235"/>
    <d v="1899-12-30T08:00:00"/>
    <x v="16"/>
  </r>
  <r>
    <x v="235"/>
    <d v="1899-12-30T09:00:00"/>
    <x v="17"/>
  </r>
  <r>
    <x v="235"/>
    <d v="1899-12-30T10:00:00"/>
    <x v="17"/>
  </r>
  <r>
    <x v="235"/>
    <d v="1899-12-30T11:00:00"/>
    <x v="19"/>
  </r>
  <r>
    <x v="235"/>
    <d v="1899-12-30T12:00:00"/>
    <x v="5"/>
  </r>
  <r>
    <x v="235"/>
    <d v="1899-12-30T13:00:00"/>
    <x v="5"/>
  </r>
  <r>
    <x v="235"/>
    <d v="1899-12-30T14:00:00"/>
    <x v="5"/>
  </r>
  <r>
    <x v="235"/>
    <d v="1899-12-30T15:00:00"/>
    <x v="14"/>
  </r>
  <r>
    <x v="235"/>
    <d v="1899-12-30T16:00:00"/>
    <x v="1"/>
  </r>
  <r>
    <x v="235"/>
    <d v="1899-12-30T17:00:00"/>
    <x v="10"/>
  </r>
  <r>
    <x v="235"/>
    <d v="1899-12-30T18:00:00"/>
    <x v="11"/>
  </r>
  <r>
    <x v="235"/>
    <d v="1899-12-30T19:00:00"/>
    <x v="12"/>
  </r>
  <r>
    <x v="235"/>
    <d v="1899-12-30T20:00:00"/>
    <x v="10"/>
  </r>
  <r>
    <x v="235"/>
    <d v="1899-12-30T21:00:00"/>
    <x v="15"/>
  </r>
  <r>
    <x v="235"/>
    <d v="1899-12-30T22:00:00"/>
    <x v="2"/>
  </r>
  <r>
    <x v="235"/>
    <d v="1899-12-30T23:00:00"/>
    <x v="15"/>
  </r>
  <r>
    <x v="236"/>
    <d v="1899-12-30T00:00:00"/>
    <x v="15"/>
  </r>
  <r>
    <x v="236"/>
    <d v="1899-12-30T01:00:00"/>
    <x v="14"/>
  </r>
  <r>
    <x v="236"/>
    <d v="1899-12-30T02:00:00"/>
    <x v="13"/>
  </r>
  <r>
    <x v="236"/>
    <d v="1899-12-30T03:00:00"/>
    <x v="13"/>
  </r>
  <r>
    <x v="236"/>
    <d v="1899-12-30T04:00:00"/>
    <x v="13"/>
  </r>
  <r>
    <x v="236"/>
    <d v="1899-12-30T05:00:00"/>
    <x v="3"/>
  </r>
  <r>
    <x v="236"/>
    <d v="1899-12-30T06:00:00"/>
    <x v="17"/>
  </r>
  <r>
    <x v="236"/>
    <d v="1899-12-30T07:00:00"/>
    <x v="14"/>
  </r>
  <r>
    <x v="236"/>
    <d v="1899-12-30T08:00:00"/>
    <x v="3"/>
  </r>
  <r>
    <x v="236"/>
    <d v="1899-12-30T09:00:00"/>
    <x v="5"/>
  </r>
  <r>
    <x v="236"/>
    <d v="1899-12-30T10:00:00"/>
    <x v="16"/>
  </r>
  <r>
    <x v="236"/>
    <d v="1899-12-30T11:00:00"/>
    <x v="13"/>
  </r>
  <r>
    <x v="236"/>
    <d v="1899-12-30T12:00:00"/>
    <x v="2"/>
  </r>
  <r>
    <x v="236"/>
    <d v="1899-12-30T13:00:00"/>
    <x v="13"/>
  </r>
  <r>
    <x v="236"/>
    <d v="1899-12-30T14:00:00"/>
    <x v="2"/>
  </r>
  <r>
    <x v="236"/>
    <d v="1899-12-30T15:00:00"/>
    <x v="2"/>
  </r>
  <r>
    <x v="236"/>
    <d v="1899-12-30T16:00:00"/>
    <x v="1"/>
  </r>
  <r>
    <x v="236"/>
    <d v="1899-12-30T17:00:00"/>
    <x v="1"/>
  </r>
  <r>
    <x v="236"/>
    <d v="1899-12-30T18:00:00"/>
    <x v="10"/>
  </r>
  <r>
    <x v="236"/>
    <d v="1899-12-30T19:00:00"/>
    <x v="2"/>
  </r>
  <r>
    <x v="236"/>
    <d v="1899-12-30T20:00:00"/>
    <x v="14"/>
  </r>
  <r>
    <x v="236"/>
    <d v="1899-12-30T21:00:00"/>
    <x v="13"/>
  </r>
  <r>
    <x v="236"/>
    <d v="1899-12-30T22:00:00"/>
    <x v="5"/>
  </r>
  <r>
    <x v="236"/>
    <d v="1899-12-30T23:00:00"/>
    <x v="19"/>
  </r>
  <r>
    <x v="237"/>
    <d v="1899-12-30T00:00:00"/>
    <x v="16"/>
  </r>
  <r>
    <x v="237"/>
    <d v="1899-12-30T01:00:00"/>
    <x v="17"/>
  </r>
  <r>
    <x v="237"/>
    <d v="1899-12-30T02:00:00"/>
    <x v="16"/>
  </r>
  <r>
    <x v="237"/>
    <d v="1899-12-30T03:00:00"/>
    <x v="16"/>
  </r>
  <r>
    <x v="237"/>
    <d v="1899-12-30T04:00:00"/>
    <x v="17"/>
  </r>
  <r>
    <x v="237"/>
    <d v="1899-12-30T05:00:00"/>
    <x v="17"/>
  </r>
  <r>
    <x v="237"/>
    <d v="1899-12-30T06:00:00"/>
    <x v="5"/>
  </r>
  <r>
    <x v="237"/>
    <d v="1899-12-30T07:00:00"/>
    <x v="19"/>
  </r>
  <r>
    <x v="237"/>
    <d v="1899-12-30T08:00:00"/>
    <x v="19"/>
  </r>
  <r>
    <x v="237"/>
    <d v="1899-12-30T09:00:00"/>
    <x v="5"/>
  </r>
  <r>
    <x v="237"/>
    <d v="1899-12-30T10:00:00"/>
    <x v="5"/>
  </r>
  <r>
    <x v="237"/>
    <d v="1899-12-30T11:00:00"/>
    <x v="17"/>
  </r>
  <r>
    <x v="237"/>
    <d v="1899-12-30T12:00:00"/>
    <x v="16"/>
  </r>
  <r>
    <x v="237"/>
    <d v="1899-12-30T13:00:00"/>
    <x v="14"/>
  </r>
  <r>
    <x v="237"/>
    <d v="1899-12-30T14:00:00"/>
    <x v="4"/>
  </r>
  <r>
    <x v="237"/>
    <d v="1899-12-30T15:00:00"/>
    <x v="3"/>
  </r>
  <r>
    <x v="237"/>
    <d v="1899-12-30T16:00:00"/>
    <x v="15"/>
  </r>
  <r>
    <x v="237"/>
    <d v="1899-12-30T17:00:00"/>
    <x v="10"/>
  </r>
  <r>
    <x v="237"/>
    <d v="1899-12-30T18:00:00"/>
    <x v="13"/>
  </r>
  <r>
    <x v="237"/>
    <d v="1899-12-30T19:00:00"/>
    <x v="13"/>
  </r>
  <r>
    <x v="237"/>
    <d v="1899-12-30T20:00:00"/>
    <x v="15"/>
  </r>
  <r>
    <x v="237"/>
    <d v="1899-12-30T21:00:00"/>
    <x v="4"/>
  </r>
  <r>
    <x v="237"/>
    <d v="1899-12-30T22:00:00"/>
    <x v="14"/>
  </r>
  <r>
    <x v="237"/>
    <d v="1899-12-30T23:00:00"/>
    <x v="3"/>
  </r>
  <r>
    <x v="238"/>
    <d v="1899-12-30T00:00:00"/>
    <x v="15"/>
  </r>
  <r>
    <x v="238"/>
    <d v="1899-12-30T01:00:00"/>
    <x v="3"/>
  </r>
  <r>
    <x v="238"/>
    <d v="1899-12-30T02:00:00"/>
    <x v="14"/>
  </r>
  <r>
    <x v="238"/>
    <d v="1899-12-30T03:00:00"/>
    <x v="5"/>
  </r>
  <r>
    <x v="238"/>
    <d v="1899-12-30T04:00:00"/>
    <x v="16"/>
  </r>
  <r>
    <x v="238"/>
    <d v="1899-12-30T05:00:00"/>
    <x v="18"/>
  </r>
  <r>
    <x v="238"/>
    <d v="1899-12-30T06:00:00"/>
    <x v="16"/>
  </r>
  <r>
    <x v="238"/>
    <d v="1899-12-30T07:00:00"/>
    <x v="5"/>
  </r>
  <r>
    <x v="238"/>
    <d v="1899-12-30T08:00:00"/>
    <x v="17"/>
  </r>
  <r>
    <x v="238"/>
    <d v="1899-12-30T09:00:00"/>
    <x v="16"/>
  </r>
  <r>
    <x v="238"/>
    <d v="1899-12-30T10:00:00"/>
    <x v="5"/>
  </r>
  <r>
    <x v="238"/>
    <d v="1899-12-30T11:00:00"/>
    <x v="17"/>
  </r>
  <r>
    <x v="238"/>
    <d v="1899-12-30T12:00:00"/>
    <x v="16"/>
  </r>
  <r>
    <x v="238"/>
    <d v="1899-12-30T13:00:00"/>
    <x v="17"/>
  </r>
  <r>
    <x v="238"/>
    <d v="1899-12-30T14:00:00"/>
    <x v="17"/>
  </r>
  <r>
    <x v="238"/>
    <d v="1899-12-30T15:00:00"/>
    <x v="14"/>
  </r>
  <r>
    <x v="238"/>
    <d v="1899-12-30T16:00:00"/>
    <x v="15"/>
  </r>
  <r>
    <x v="238"/>
    <d v="1899-12-30T17:00:00"/>
    <x v="15"/>
  </r>
  <r>
    <x v="238"/>
    <d v="1899-12-30T18:00:00"/>
    <x v="2"/>
  </r>
  <r>
    <x v="238"/>
    <d v="1899-12-30T19:00:00"/>
    <x v="13"/>
  </r>
  <r>
    <x v="238"/>
    <d v="1899-12-30T20:00:00"/>
    <x v="2"/>
  </r>
  <r>
    <x v="238"/>
    <d v="1899-12-30T21:00:00"/>
    <x v="14"/>
  </r>
  <r>
    <x v="238"/>
    <d v="1899-12-30T22:00:00"/>
    <x v="5"/>
  </r>
  <r>
    <x v="238"/>
    <d v="1899-12-30T23:00:00"/>
    <x v="5"/>
  </r>
  <r>
    <x v="239"/>
    <d v="1899-12-30T00:00:00"/>
    <x v="17"/>
  </r>
  <r>
    <x v="239"/>
    <d v="1899-12-30T01:00:00"/>
    <x v="17"/>
  </r>
  <r>
    <x v="239"/>
    <d v="1899-12-30T02:00:00"/>
    <x v="17"/>
  </r>
  <r>
    <x v="239"/>
    <d v="1899-12-30T03:00:00"/>
    <x v="4"/>
  </r>
  <r>
    <x v="239"/>
    <d v="1899-12-30T04:00:00"/>
    <x v="17"/>
  </r>
  <r>
    <x v="239"/>
    <d v="1899-12-30T05:00:00"/>
    <x v="5"/>
  </r>
  <r>
    <x v="239"/>
    <d v="1899-12-30T06:00:00"/>
    <x v="3"/>
  </r>
  <r>
    <x v="239"/>
    <d v="1899-12-30T07:00:00"/>
    <x v="13"/>
  </r>
  <r>
    <x v="239"/>
    <d v="1899-12-30T08:00:00"/>
    <x v="5"/>
  </r>
  <r>
    <x v="239"/>
    <d v="1899-12-30T09:00:00"/>
    <x v="3"/>
  </r>
  <r>
    <x v="239"/>
    <d v="1899-12-30T10:00:00"/>
    <x v="19"/>
  </r>
  <r>
    <x v="239"/>
    <d v="1899-12-30T11:00:00"/>
    <x v="14"/>
  </r>
  <r>
    <x v="239"/>
    <d v="1899-12-30T12:00:00"/>
    <x v="17"/>
  </r>
  <r>
    <x v="239"/>
    <d v="1899-12-30T13:00:00"/>
    <x v="3"/>
  </r>
  <r>
    <x v="239"/>
    <d v="1899-12-30T14:00:00"/>
    <x v="14"/>
  </r>
  <r>
    <x v="239"/>
    <d v="1899-12-30T15:00:00"/>
    <x v="15"/>
  </r>
  <r>
    <x v="239"/>
    <d v="1899-12-30T16:00:00"/>
    <x v="12"/>
  </r>
  <r>
    <x v="239"/>
    <d v="1899-12-30T17:00:00"/>
    <x v="6"/>
  </r>
  <r>
    <x v="239"/>
    <d v="1899-12-30T18:00:00"/>
    <x v="0"/>
  </r>
  <r>
    <x v="239"/>
    <d v="1899-12-30T19:00:00"/>
    <x v="0"/>
  </r>
  <r>
    <x v="239"/>
    <d v="1899-12-30T20:00:00"/>
    <x v="2"/>
  </r>
  <r>
    <x v="239"/>
    <d v="1899-12-30T21:00:00"/>
    <x v="12"/>
  </r>
  <r>
    <x v="239"/>
    <d v="1899-12-30T22:00:00"/>
    <x v="1"/>
  </r>
  <r>
    <x v="239"/>
    <d v="1899-12-30T23:00:00"/>
    <x v="2"/>
  </r>
  <r>
    <x v="240"/>
    <d v="1899-12-30T00:00:00"/>
    <x v="1"/>
  </r>
  <r>
    <x v="240"/>
    <d v="1899-12-30T01:00:00"/>
    <x v="6"/>
  </r>
  <r>
    <x v="240"/>
    <d v="1899-12-30T02:00:00"/>
    <x v="1"/>
  </r>
  <r>
    <x v="240"/>
    <d v="1899-12-30T03:00:00"/>
    <x v="0"/>
  </r>
  <r>
    <x v="240"/>
    <d v="1899-12-30T04:00:00"/>
    <x v="6"/>
  </r>
  <r>
    <x v="240"/>
    <d v="1899-12-30T05:00:00"/>
    <x v="2"/>
  </r>
  <r>
    <x v="240"/>
    <d v="1899-12-30T06:00:00"/>
    <x v="2"/>
  </r>
  <r>
    <x v="240"/>
    <d v="1899-12-30T07:00:00"/>
    <x v="15"/>
  </r>
  <r>
    <x v="240"/>
    <d v="1899-12-30T08:00:00"/>
    <x v="2"/>
  </r>
  <r>
    <x v="240"/>
    <d v="1899-12-30T09:00:00"/>
    <x v="2"/>
  </r>
  <r>
    <x v="240"/>
    <d v="1899-12-30T10:00:00"/>
    <x v="2"/>
  </r>
  <r>
    <x v="240"/>
    <d v="1899-12-30T11:00:00"/>
    <x v="2"/>
  </r>
  <r>
    <x v="240"/>
    <d v="1899-12-30T12:00:00"/>
    <x v="0"/>
  </r>
  <r>
    <x v="240"/>
    <d v="1899-12-30T13:00:00"/>
    <x v="15"/>
  </r>
  <r>
    <x v="240"/>
    <d v="1899-12-30T14:00:00"/>
    <x v="10"/>
  </r>
  <r>
    <x v="240"/>
    <d v="1899-12-30T15:00:00"/>
    <x v="1"/>
  </r>
  <r>
    <x v="240"/>
    <d v="1899-12-30T16:00:00"/>
    <x v="10"/>
  </r>
  <r>
    <x v="240"/>
    <d v="1899-12-30T17:00:00"/>
    <x v="10"/>
  </r>
  <r>
    <x v="240"/>
    <d v="1899-12-30T18:00:00"/>
    <x v="15"/>
  </r>
  <r>
    <x v="240"/>
    <d v="1899-12-30T19:00:00"/>
    <x v="13"/>
  </r>
  <r>
    <x v="240"/>
    <d v="1899-12-30T20:00:00"/>
    <x v="14"/>
  </r>
  <r>
    <x v="240"/>
    <d v="1899-12-30T21:00:00"/>
    <x v="14"/>
  </r>
  <r>
    <x v="240"/>
    <d v="1899-12-30T22:00:00"/>
    <x v="16"/>
  </r>
  <r>
    <x v="240"/>
    <d v="1899-12-30T23:00:00"/>
    <x v="4"/>
  </r>
  <r>
    <x v="241"/>
    <d v="1899-12-30T00:00:00"/>
    <x v="17"/>
  </r>
  <r>
    <x v="241"/>
    <d v="1899-12-30T01:00:00"/>
    <x v="19"/>
  </r>
  <r>
    <x v="241"/>
    <d v="1899-12-30T02:00:00"/>
    <x v="19"/>
  </r>
  <r>
    <x v="241"/>
    <d v="1899-12-30T03:00:00"/>
    <x v="16"/>
  </r>
  <r>
    <x v="241"/>
    <d v="1899-12-30T04:00:00"/>
    <x v="16"/>
  </r>
  <r>
    <x v="241"/>
    <d v="1899-12-30T05:00:00"/>
    <x v="16"/>
  </r>
  <r>
    <x v="241"/>
    <d v="1899-12-30T06:00:00"/>
    <x v="17"/>
  </r>
  <r>
    <x v="241"/>
    <d v="1899-12-30T07:00:00"/>
    <x v="16"/>
  </r>
  <r>
    <x v="241"/>
    <d v="1899-12-30T08:00:00"/>
    <x v="5"/>
  </r>
  <r>
    <x v="241"/>
    <d v="1899-12-30T09:00:00"/>
    <x v="16"/>
  </r>
  <r>
    <x v="241"/>
    <d v="1899-12-30T10:00:00"/>
    <x v="5"/>
  </r>
  <r>
    <x v="241"/>
    <d v="1899-12-30T11:00:00"/>
    <x v="3"/>
  </r>
  <r>
    <x v="241"/>
    <d v="1899-12-30T12:00:00"/>
    <x v="3"/>
  </r>
  <r>
    <x v="241"/>
    <d v="1899-12-30T13:00:00"/>
    <x v="3"/>
  </r>
  <r>
    <x v="241"/>
    <d v="1899-12-30T14:00:00"/>
    <x v="1"/>
  </r>
  <r>
    <x v="241"/>
    <d v="1899-12-30T15:00:00"/>
    <x v="2"/>
  </r>
  <r>
    <x v="241"/>
    <d v="1899-12-30T16:00:00"/>
    <x v="10"/>
  </r>
  <r>
    <x v="241"/>
    <d v="1899-12-30T17:00:00"/>
    <x v="1"/>
  </r>
  <r>
    <x v="241"/>
    <d v="1899-12-30T18:00:00"/>
    <x v="10"/>
  </r>
  <r>
    <x v="241"/>
    <d v="1899-12-30T19:00:00"/>
    <x v="1"/>
  </r>
  <r>
    <x v="241"/>
    <d v="1899-12-30T20:00:00"/>
    <x v="1"/>
  </r>
  <r>
    <x v="241"/>
    <d v="1899-12-30T21:00:00"/>
    <x v="2"/>
  </r>
  <r>
    <x v="241"/>
    <d v="1899-12-30T22:00:00"/>
    <x v="15"/>
  </r>
  <r>
    <x v="241"/>
    <d v="1899-12-30T23:00:00"/>
    <x v="2"/>
  </r>
  <r>
    <x v="242"/>
    <d v="1899-12-30T00:00:00"/>
    <x v="15"/>
  </r>
  <r>
    <x v="242"/>
    <d v="1899-12-30T01:00:00"/>
    <x v="13"/>
  </r>
  <r>
    <x v="242"/>
    <d v="1899-12-30T02:00:00"/>
    <x v="3"/>
  </r>
  <r>
    <x v="242"/>
    <d v="1899-12-30T03:00:00"/>
    <x v="5"/>
  </r>
  <r>
    <x v="242"/>
    <d v="1899-12-30T04:00:00"/>
    <x v="3"/>
  </r>
  <r>
    <x v="242"/>
    <d v="1899-12-30T05:00:00"/>
    <x v="19"/>
  </r>
  <r>
    <x v="242"/>
    <d v="1899-12-30T06:00:00"/>
    <x v="5"/>
  </r>
  <r>
    <x v="242"/>
    <d v="1899-12-30T07:00:00"/>
    <x v="17"/>
  </r>
  <r>
    <x v="242"/>
    <d v="1899-12-30T08:00:00"/>
    <x v="17"/>
  </r>
  <r>
    <x v="242"/>
    <d v="1899-12-30T09:00:00"/>
    <x v="18"/>
  </r>
  <r>
    <x v="242"/>
    <d v="1899-12-30T10:00:00"/>
    <x v="5"/>
  </r>
  <r>
    <x v="242"/>
    <d v="1899-12-30T11:00:00"/>
    <x v="5"/>
  </r>
  <r>
    <x v="242"/>
    <d v="1899-12-30T12:00:00"/>
    <x v="1"/>
  </r>
  <r>
    <x v="242"/>
    <d v="1899-12-30T13:00:00"/>
    <x v="1"/>
  </r>
  <r>
    <x v="242"/>
    <d v="1899-12-30T14:00:00"/>
    <x v="1"/>
  </r>
  <r>
    <x v="242"/>
    <d v="1899-12-30T15:00:00"/>
    <x v="1"/>
  </r>
  <r>
    <x v="242"/>
    <d v="1899-12-30T16:00:00"/>
    <x v="1"/>
  </r>
  <r>
    <x v="242"/>
    <d v="1899-12-30T17:00:00"/>
    <x v="12"/>
  </r>
  <r>
    <x v="242"/>
    <d v="1899-12-30T18:00:00"/>
    <x v="7"/>
  </r>
  <r>
    <x v="242"/>
    <d v="1899-12-30T19:00:00"/>
    <x v="12"/>
  </r>
  <r>
    <x v="242"/>
    <d v="1899-12-30T20:00:00"/>
    <x v="12"/>
  </r>
  <r>
    <x v="242"/>
    <d v="1899-12-30T21:00:00"/>
    <x v="12"/>
  </r>
  <r>
    <x v="242"/>
    <d v="1899-12-30T22:00:00"/>
    <x v="6"/>
  </r>
  <r>
    <x v="242"/>
    <d v="1899-12-30T23:00:00"/>
    <x v="2"/>
  </r>
  <r>
    <x v="243"/>
    <d v="1899-12-30T00:00:00"/>
    <x v="2"/>
  </r>
  <r>
    <x v="243"/>
    <d v="1899-12-30T01:00:00"/>
    <x v="15"/>
  </r>
  <r>
    <x v="243"/>
    <d v="1899-12-30T02:00:00"/>
    <x v="14"/>
  </r>
  <r>
    <x v="243"/>
    <d v="1899-12-30T03:00:00"/>
    <x v="15"/>
  </r>
  <r>
    <x v="243"/>
    <d v="1899-12-30T04:00:00"/>
    <x v="10"/>
  </r>
  <r>
    <x v="243"/>
    <d v="1899-12-30T05:00:00"/>
    <x v="2"/>
  </r>
  <r>
    <x v="243"/>
    <d v="1899-12-30T06:00:00"/>
    <x v="4"/>
  </r>
  <r>
    <x v="243"/>
    <d v="1899-12-30T07:00:00"/>
    <x v="16"/>
  </r>
  <r>
    <x v="243"/>
    <d v="1899-12-30T08:00:00"/>
    <x v="5"/>
  </r>
  <r>
    <x v="243"/>
    <d v="1899-12-30T09:00:00"/>
    <x v="14"/>
  </r>
  <r>
    <x v="243"/>
    <d v="1899-12-30T10:00:00"/>
    <x v="3"/>
  </r>
  <r>
    <x v="243"/>
    <d v="1899-12-30T11:00:00"/>
    <x v="2"/>
  </r>
  <r>
    <x v="243"/>
    <d v="1899-12-30T12:00:00"/>
    <x v="2"/>
  </r>
  <r>
    <x v="243"/>
    <d v="1899-12-30T13:00:00"/>
    <x v="2"/>
  </r>
  <r>
    <x v="243"/>
    <d v="1899-12-30T14:00:00"/>
    <x v="13"/>
  </r>
  <r>
    <x v="243"/>
    <d v="1899-12-30T15:00:00"/>
    <x v="13"/>
  </r>
  <r>
    <x v="243"/>
    <d v="1899-12-30T16:00:00"/>
    <x v="14"/>
  </r>
  <r>
    <x v="243"/>
    <d v="1899-12-30T17:00:00"/>
    <x v="10"/>
  </r>
  <r>
    <x v="243"/>
    <d v="1899-12-30T18:00:00"/>
    <x v="2"/>
  </r>
  <r>
    <x v="243"/>
    <d v="1899-12-30T19:00:00"/>
    <x v="15"/>
  </r>
  <r>
    <x v="243"/>
    <d v="1899-12-30T20:00:00"/>
    <x v="15"/>
  </r>
  <r>
    <x v="243"/>
    <d v="1899-12-30T21:00:00"/>
    <x v="13"/>
  </r>
  <r>
    <x v="243"/>
    <d v="1899-12-30T22:00:00"/>
    <x v="13"/>
  </r>
  <r>
    <x v="243"/>
    <d v="1899-12-30T23:00:00"/>
    <x v="17"/>
  </r>
  <r>
    <x v="244"/>
    <d v="1899-12-30T00:00:00"/>
    <x v="5"/>
  </r>
  <r>
    <x v="244"/>
    <d v="1899-12-30T01:00:00"/>
    <x v="17"/>
  </r>
  <r>
    <x v="244"/>
    <d v="1899-12-30T02:00:00"/>
    <x v="17"/>
  </r>
  <r>
    <x v="244"/>
    <d v="1899-12-30T03:00:00"/>
    <x v="20"/>
  </r>
  <r>
    <x v="244"/>
    <d v="1899-12-30T04:00:00"/>
    <x v="9"/>
  </r>
  <r>
    <x v="244"/>
    <d v="1899-12-30T05:00:00"/>
    <x v="6"/>
  </r>
  <r>
    <x v="244"/>
    <d v="1899-12-30T06:00:00"/>
    <x v="12"/>
  </r>
  <r>
    <x v="244"/>
    <d v="1899-12-30T07:00:00"/>
    <x v="6"/>
  </r>
  <r>
    <x v="244"/>
    <d v="1899-12-30T08:00:00"/>
    <x v="0"/>
  </r>
  <r>
    <x v="244"/>
    <d v="1899-12-30T09:00:00"/>
    <x v="1"/>
  </r>
  <r>
    <x v="244"/>
    <d v="1899-12-30T10:00:00"/>
    <x v="1"/>
  </r>
  <r>
    <x v="244"/>
    <d v="1899-12-30T11:00:00"/>
    <x v="1"/>
  </r>
  <r>
    <x v="244"/>
    <d v="1899-12-30T12:00:00"/>
    <x v="11"/>
  </r>
  <r>
    <x v="244"/>
    <d v="1899-12-30T13:00:00"/>
    <x v="11"/>
  </r>
  <r>
    <x v="244"/>
    <d v="1899-12-30T14:00:00"/>
    <x v="9"/>
  </r>
  <r>
    <x v="244"/>
    <d v="1899-12-30T15:00:00"/>
    <x v="6"/>
  </r>
  <r>
    <x v="244"/>
    <d v="1899-12-30T16:00:00"/>
    <x v="6"/>
  </r>
  <r>
    <x v="244"/>
    <d v="1899-12-30T17:00:00"/>
    <x v="0"/>
  </r>
  <r>
    <x v="244"/>
    <d v="1899-12-30T18:00:00"/>
    <x v="0"/>
  </r>
  <r>
    <x v="244"/>
    <d v="1899-12-30T19:00:00"/>
    <x v="0"/>
  </r>
  <r>
    <x v="244"/>
    <d v="1899-12-30T20:00:00"/>
    <x v="10"/>
  </r>
  <r>
    <x v="244"/>
    <d v="1899-12-30T21:00:00"/>
    <x v="15"/>
  </r>
  <r>
    <x v="244"/>
    <d v="1899-12-30T22:00:00"/>
    <x v="5"/>
  </r>
  <r>
    <x v="244"/>
    <d v="1899-12-30T23:00:00"/>
    <x v="3"/>
  </r>
  <r>
    <x v="245"/>
    <d v="1899-12-30T00:00:00"/>
    <x v="13"/>
  </r>
  <r>
    <x v="245"/>
    <d v="1899-12-30T01:00:00"/>
    <x v="5"/>
  </r>
  <r>
    <x v="245"/>
    <d v="1899-12-30T02:00:00"/>
    <x v="4"/>
  </r>
  <r>
    <x v="245"/>
    <d v="1899-12-30T03:00:00"/>
    <x v="16"/>
  </r>
  <r>
    <x v="245"/>
    <d v="1899-12-30T04:00:00"/>
    <x v="16"/>
  </r>
  <r>
    <x v="245"/>
    <d v="1899-12-30T05:00:00"/>
    <x v="5"/>
  </r>
  <r>
    <x v="245"/>
    <d v="1899-12-30T06:00:00"/>
    <x v="16"/>
  </r>
  <r>
    <x v="245"/>
    <d v="1899-12-30T07:00:00"/>
    <x v="17"/>
  </r>
  <r>
    <x v="245"/>
    <d v="1899-12-30T08:00:00"/>
    <x v="16"/>
  </r>
  <r>
    <x v="245"/>
    <d v="1899-12-30T09:00:00"/>
    <x v="5"/>
  </r>
  <r>
    <x v="245"/>
    <d v="1899-12-30T10:00:00"/>
    <x v="16"/>
  </r>
  <r>
    <x v="245"/>
    <d v="1899-12-30T11:00:00"/>
    <x v="3"/>
  </r>
  <r>
    <x v="245"/>
    <d v="1899-12-30T12:00:00"/>
    <x v="5"/>
  </r>
  <r>
    <x v="245"/>
    <d v="1899-12-30T13:00:00"/>
    <x v="14"/>
  </r>
  <r>
    <x v="245"/>
    <d v="1899-12-30T14:00:00"/>
    <x v="15"/>
  </r>
  <r>
    <x v="245"/>
    <d v="1899-12-30T15:00:00"/>
    <x v="13"/>
  </r>
  <r>
    <x v="245"/>
    <d v="1899-12-30T16:00:00"/>
    <x v="2"/>
  </r>
  <r>
    <x v="245"/>
    <d v="1899-12-30T17:00:00"/>
    <x v="6"/>
  </r>
  <r>
    <x v="245"/>
    <d v="1899-12-30T18:00:00"/>
    <x v="12"/>
  </r>
  <r>
    <x v="245"/>
    <d v="1899-12-30T19:00:00"/>
    <x v="11"/>
  </r>
  <r>
    <x v="245"/>
    <d v="1899-12-30T20:00:00"/>
    <x v="12"/>
  </r>
  <r>
    <x v="245"/>
    <d v="1899-12-30T21:00:00"/>
    <x v="2"/>
  </r>
  <r>
    <x v="245"/>
    <d v="1899-12-30T22:00:00"/>
    <x v="15"/>
  </r>
  <r>
    <x v="245"/>
    <d v="1899-12-30T23:00:00"/>
    <x v="10"/>
  </r>
  <r>
    <x v="246"/>
    <d v="1899-12-30T00:00:00"/>
    <x v="3"/>
  </r>
  <r>
    <x v="246"/>
    <d v="1899-12-30T01:00:00"/>
    <x v="13"/>
  </r>
  <r>
    <x v="246"/>
    <d v="1899-12-30T02:00:00"/>
    <x v="3"/>
  </r>
  <r>
    <x v="246"/>
    <d v="1899-12-30T03:00:00"/>
    <x v="4"/>
  </r>
  <r>
    <x v="246"/>
    <d v="1899-12-30T04:00:00"/>
    <x v="4"/>
  </r>
  <r>
    <x v="246"/>
    <d v="1899-12-30T05:00:00"/>
    <x v="16"/>
  </r>
  <r>
    <x v="246"/>
    <d v="1899-12-30T06:00:00"/>
    <x v="17"/>
  </r>
  <r>
    <x v="246"/>
    <d v="1899-12-30T07:00:00"/>
    <x v="5"/>
  </r>
  <r>
    <x v="246"/>
    <d v="1899-12-30T08:00:00"/>
    <x v="4"/>
  </r>
  <r>
    <x v="246"/>
    <d v="1899-12-30T09:00:00"/>
    <x v="5"/>
  </r>
  <r>
    <x v="246"/>
    <d v="1899-12-30T10:00:00"/>
    <x v="5"/>
  </r>
  <r>
    <x v="246"/>
    <d v="1899-12-30T11:00:00"/>
    <x v="10"/>
  </r>
  <r>
    <x v="246"/>
    <d v="1899-12-30T12:00:00"/>
    <x v="13"/>
  </r>
  <r>
    <x v="246"/>
    <d v="1899-12-30T13:00:00"/>
    <x v="15"/>
  </r>
  <r>
    <x v="246"/>
    <d v="1899-12-30T14:00:00"/>
    <x v="10"/>
  </r>
  <r>
    <x v="246"/>
    <d v="1899-12-30T15:00:00"/>
    <x v="1"/>
  </r>
  <r>
    <x v="246"/>
    <d v="1899-12-30T16:00:00"/>
    <x v="12"/>
  </r>
  <r>
    <x v="246"/>
    <d v="1899-12-30T17:00:00"/>
    <x v="2"/>
  </r>
  <r>
    <x v="246"/>
    <d v="1899-12-30T18:00:00"/>
    <x v="12"/>
  </r>
  <r>
    <x v="246"/>
    <d v="1899-12-30T19:00:00"/>
    <x v="11"/>
  </r>
  <r>
    <x v="246"/>
    <d v="1899-12-30T20:00:00"/>
    <x v="7"/>
  </r>
  <r>
    <x v="246"/>
    <d v="1899-12-30T21:00:00"/>
    <x v="3"/>
  </r>
  <r>
    <x v="246"/>
    <d v="1899-12-30T22:00:00"/>
    <x v="14"/>
  </r>
  <r>
    <x v="246"/>
    <d v="1899-12-30T23:00:00"/>
    <x v="4"/>
  </r>
  <r>
    <x v="247"/>
    <d v="1899-12-30T00:00:00"/>
    <x v="5"/>
  </r>
  <r>
    <x v="247"/>
    <d v="1899-12-30T01:00:00"/>
    <x v="2"/>
  </r>
  <r>
    <x v="247"/>
    <d v="1899-12-30T02:00:00"/>
    <x v="13"/>
  </r>
  <r>
    <x v="247"/>
    <d v="1899-12-30T03:00:00"/>
    <x v="2"/>
  </r>
  <r>
    <x v="247"/>
    <d v="1899-12-30T04:00:00"/>
    <x v="2"/>
  </r>
  <r>
    <x v="247"/>
    <d v="1899-12-30T05:00:00"/>
    <x v="1"/>
  </r>
  <r>
    <x v="247"/>
    <d v="1899-12-30T06:00:00"/>
    <x v="2"/>
  </r>
  <r>
    <x v="247"/>
    <d v="1899-12-30T07:00:00"/>
    <x v="2"/>
  </r>
  <r>
    <x v="247"/>
    <d v="1899-12-30T08:00:00"/>
    <x v="13"/>
  </r>
  <r>
    <x v="247"/>
    <d v="1899-12-30T09:00:00"/>
    <x v="2"/>
  </r>
  <r>
    <x v="247"/>
    <d v="1899-12-30T10:00:00"/>
    <x v="1"/>
  </r>
  <r>
    <x v="247"/>
    <d v="1899-12-30T11:00:00"/>
    <x v="13"/>
  </r>
  <r>
    <x v="247"/>
    <d v="1899-12-30T12:00:00"/>
    <x v="2"/>
  </r>
  <r>
    <x v="247"/>
    <d v="1899-12-30T13:00:00"/>
    <x v="1"/>
  </r>
  <r>
    <x v="247"/>
    <d v="1899-12-30T14:00:00"/>
    <x v="1"/>
  </r>
  <r>
    <x v="247"/>
    <d v="1899-12-30T15:00:00"/>
    <x v="1"/>
  </r>
  <r>
    <x v="247"/>
    <d v="1899-12-30T16:00:00"/>
    <x v="12"/>
  </r>
  <r>
    <x v="247"/>
    <d v="1899-12-30T17:00:00"/>
    <x v="12"/>
  </r>
  <r>
    <x v="247"/>
    <d v="1899-12-30T18:00:00"/>
    <x v="12"/>
  </r>
  <r>
    <x v="247"/>
    <d v="1899-12-30T19:00:00"/>
    <x v="11"/>
  </r>
  <r>
    <x v="247"/>
    <d v="1899-12-30T20:00:00"/>
    <x v="0"/>
  </r>
  <r>
    <x v="247"/>
    <d v="1899-12-30T21:00:00"/>
    <x v="13"/>
  </r>
  <r>
    <x v="247"/>
    <d v="1899-12-30T22:00:00"/>
    <x v="2"/>
  </r>
  <r>
    <x v="247"/>
    <d v="1899-12-30T23:00:00"/>
    <x v="14"/>
  </r>
  <r>
    <x v="248"/>
    <d v="1899-12-30T00:00:00"/>
    <x v="2"/>
  </r>
  <r>
    <x v="248"/>
    <d v="1899-12-30T01:00:00"/>
    <x v="15"/>
  </r>
  <r>
    <x v="248"/>
    <d v="1899-12-30T02:00:00"/>
    <x v="2"/>
  </r>
  <r>
    <x v="248"/>
    <d v="1899-12-30T03:00:00"/>
    <x v="2"/>
  </r>
  <r>
    <x v="248"/>
    <d v="1899-12-30T04:00:00"/>
    <x v="13"/>
  </r>
  <r>
    <x v="248"/>
    <d v="1899-12-30T05:00:00"/>
    <x v="4"/>
  </r>
  <r>
    <x v="248"/>
    <d v="1899-12-30T06:00:00"/>
    <x v="3"/>
  </r>
  <r>
    <x v="248"/>
    <d v="1899-12-30T07:00:00"/>
    <x v="16"/>
  </r>
  <r>
    <x v="248"/>
    <d v="1899-12-30T08:00:00"/>
    <x v="3"/>
  </r>
  <r>
    <x v="248"/>
    <d v="1899-12-30T09:00:00"/>
    <x v="4"/>
  </r>
  <r>
    <x v="248"/>
    <d v="1899-12-30T10:00:00"/>
    <x v="16"/>
  </r>
  <r>
    <x v="248"/>
    <d v="1899-12-30T11:00:00"/>
    <x v="16"/>
  </r>
  <r>
    <x v="248"/>
    <d v="1899-12-30T12:00:00"/>
    <x v="4"/>
  </r>
  <r>
    <x v="248"/>
    <d v="1899-12-30T13:00:00"/>
    <x v="19"/>
  </r>
  <r>
    <x v="248"/>
    <d v="1899-12-30T14:00:00"/>
    <x v="17"/>
  </r>
  <r>
    <x v="248"/>
    <d v="1899-12-30T15:00:00"/>
    <x v="3"/>
  </r>
  <r>
    <x v="248"/>
    <d v="1899-12-30T16:00:00"/>
    <x v="2"/>
  </r>
  <r>
    <x v="248"/>
    <d v="1899-12-30T17:00:00"/>
    <x v="13"/>
  </r>
  <r>
    <x v="248"/>
    <d v="1899-12-30T18:00:00"/>
    <x v="4"/>
  </r>
  <r>
    <x v="248"/>
    <d v="1899-12-30T19:00:00"/>
    <x v="4"/>
  </r>
  <r>
    <x v="248"/>
    <d v="1899-12-30T20:00:00"/>
    <x v="4"/>
  </r>
  <r>
    <x v="248"/>
    <d v="1899-12-30T21:00:00"/>
    <x v="16"/>
  </r>
  <r>
    <x v="248"/>
    <d v="1899-12-30T22:00:00"/>
    <x v="4"/>
  </r>
  <r>
    <x v="248"/>
    <d v="1899-12-30T23:00:00"/>
    <x v="13"/>
  </r>
  <r>
    <x v="249"/>
    <d v="1899-12-30T00:00:00"/>
    <x v="2"/>
  </r>
  <r>
    <x v="249"/>
    <d v="1899-12-30T01:00:00"/>
    <x v="13"/>
  </r>
  <r>
    <x v="249"/>
    <d v="1899-12-30T02:00:00"/>
    <x v="2"/>
  </r>
  <r>
    <x v="249"/>
    <d v="1899-12-30T03:00:00"/>
    <x v="2"/>
  </r>
  <r>
    <x v="249"/>
    <d v="1899-12-30T04:00:00"/>
    <x v="14"/>
  </r>
  <r>
    <x v="249"/>
    <d v="1899-12-30T05:00:00"/>
    <x v="4"/>
  </r>
  <r>
    <x v="249"/>
    <d v="1899-12-30T06:00:00"/>
    <x v="3"/>
  </r>
  <r>
    <x v="249"/>
    <d v="1899-12-30T07:00:00"/>
    <x v="5"/>
  </r>
  <r>
    <x v="249"/>
    <d v="1899-12-30T08:00:00"/>
    <x v="16"/>
  </r>
  <r>
    <x v="249"/>
    <d v="1899-12-30T09:00:00"/>
    <x v="16"/>
  </r>
  <r>
    <x v="249"/>
    <d v="1899-12-30T10:00:00"/>
    <x v="4"/>
  </r>
  <r>
    <x v="249"/>
    <d v="1899-12-30T11:00:00"/>
    <x v="14"/>
  </r>
  <r>
    <x v="249"/>
    <d v="1899-12-30T12:00:00"/>
    <x v="12"/>
  </r>
  <r>
    <x v="249"/>
    <d v="1899-12-30T13:00:00"/>
    <x v="11"/>
  </r>
  <r>
    <x v="249"/>
    <d v="1899-12-30T14:00:00"/>
    <x v="0"/>
  </r>
  <r>
    <x v="249"/>
    <d v="1899-12-30T15:00:00"/>
    <x v="8"/>
  </r>
  <r>
    <x v="249"/>
    <d v="1899-12-30T16:00:00"/>
    <x v="11"/>
  </r>
  <r>
    <x v="249"/>
    <d v="1899-12-30T17:00:00"/>
    <x v="11"/>
  </r>
  <r>
    <x v="249"/>
    <d v="1899-12-30T18:00:00"/>
    <x v="12"/>
  </r>
  <r>
    <x v="249"/>
    <d v="1899-12-30T19:00:00"/>
    <x v="12"/>
  </r>
  <r>
    <x v="249"/>
    <d v="1899-12-30T20:00:00"/>
    <x v="20"/>
  </r>
  <r>
    <x v="249"/>
    <d v="1899-12-30T21:00:00"/>
    <x v="15"/>
  </r>
  <r>
    <x v="249"/>
    <d v="1899-12-30T23:00:00"/>
    <x v="14"/>
  </r>
  <r>
    <x v="250"/>
    <d v="1899-12-30T00:00:00"/>
    <x v="5"/>
  </r>
  <r>
    <x v="250"/>
    <d v="1899-12-30T01:00:00"/>
    <x v="5"/>
  </r>
  <r>
    <x v="250"/>
    <d v="1899-12-30T02:00:00"/>
    <x v="3"/>
  </r>
  <r>
    <x v="250"/>
    <d v="1899-12-30T03:00:00"/>
    <x v="13"/>
  </r>
  <r>
    <x v="250"/>
    <d v="1899-12-30T04:00:00"/>
    <x v="13"/>
  </r>
  <r>
    <x v="250"/>
    <d v="1899-12-30T05:00:00"/>
    <x v="4"/>
  </r>
  <r>
    <x v="250"/>
    <d v="1899-12-30T06:00:00"/>
    <x v="10"/>
  </r>
  <r>
    <x v="250"/>
    <d v="1899-12-30T07:00:00"/>
    <x v="0"/>
  </r>
  <r>
    <x v="250"/>
    <d v="1899-12-30T08:00:00"/>
    <x v="7"/>
  </r>
  <r>
    <x v="250"/>
    <d v="1899-12-30T09:00:00"/>
    <x v="2"/>
  </r>
  <r>
    <x v="250"/>
    <d v="1899-12-30T10:00:00"/>
    <x v="1"/>
  </r>
  <r>
    <x v="250"/>
    <d v="1899-12-30T11:00:00"/>
    <x v="14"/>
  </r>
  <r>
    <x v="250"/>
    <d v="1899-12-30T12:00:00"/>
    <x v="5"/>
  </r>
  <r>
    <x v="250"/>
    <d v="1899-12-30T13:00:00"/>
    <x v="17"/>
  </r>
  <r>
    <x v="250"/>
    <d v="1899-12-30T14:00:00"/>
    <x v="17"/>
  </r>
  <r>
    <x v="250"/>
    <d v="1899-12-30T15:00:00"/>
    <x v="19"/>
  </r>
  <r>
    <x v="250"/>
    <d v="1899-12-30T16:00:00"/>
    <x v="17"/>
  </r>
  <r>
    <x v="250"/>
    <d v="1899-12-30T17:00:00"/>
    <x v="17"/>
  </r>
  <r>
    <x v="250"/>
    <d v="1899-12-30T18:00:00"/>
    <x v="13"/>
  </r>
  <r>
    <x v="250"/>
    <d v="1899-12-30T19:00:00"/>
    <x v="13"/>
  </r>
  <r>
    <x v="250"/>
    <d v="1899-12-30T20:00:00"/>
    <x v="1"/>
  </r>
  <r>
    <x v="250"/>
    <d v="1899-12-30T21:00:00"/>
    <x v="2"/>
  </r>
  <r>
    <x v="250"/>
    <d v="1899-12-30T22:00:00"/>
    <x v="15"/>
  </r>
  <r>
    <x v="250"/>
    <d v="1899-12-30T23:00:00"/>
    <x v="1"/>
  </r>
  <r>
    <x v="251"/>
    <d v="1899-12-30T00:00:00"/>
    <x v="0"/>
  </r>
  <r>
    <x v="251"/>
    <d v="1899-12-30T01:00:00"/>
    <x v="12"/>
  </r>
  <r>
    <x v="251"/>
    <d v="1899-12-30T02:00:00"/>
    <x v="1"/>
  </r>
  <r>
    <x v="251"/>
    <d v="1899-12-30T03:00:00"/>
    <x v="10"/>
  </r>
  <r>
    <x v="251"/>
    <d v="1899-12-30T04:00:00"/>
    <x v="14"/>
  </r>
  <r>
    <x v="251"/>
    <d v="1899-12-30T05:00:00"/>
    <x v="10"/>
  </r>
  <r>
    <x v="251"/>
    <d v="1899-12-30T06:00:00"/>
    <x v="1"/>
  </r>
  <r>
    <x v="251"/>
    <d v="1899-12-30T07:00:00"/>
    <x v="2"/>
  </r>
  <r>
    <x v="251"/>
    <d v="1899-12-30T08:00:00"/>
    <x v="3"/>
  </r>
  <r>
    <x v="251"/>
    <d v="1899-12-30T09:00:00"/>
    <x v="3"/>
  </r>
  <r>
    <x v="251"/>
    <d v="1899-12-30T10:00:00"/>
    <x v="15"/>
  </r>
  <r>
    <x v="251"/>
    <d v="1899-12-30T11:00:00"/>
    <x v="0"/>
  </r>
  <r>
    <x v="251"/>
    <d v="1899-12-30T12:00:00"/>
    <x v="14"/>
  </r>
  <r>
    <x v="251"/>
    <d v="1899-12-30T13:00:00"/>
    <x v="3"/>
  </r>
  <r>
    <x v="251"/>
    <d v="1899-12-30T14:00:00"/>
    <x v="2"/>
  </r>
  <r>
    <x v="251"/>
    <d v="1899-12-30T15:00:00"/>
    <x v="2"/>
  </r>
  <r>
    <x v="251"/>
    <d v="1899-12-30T16:00:00"/>
    <x v="2"/>
  </r>
  <r>
    <x v="251"/>
    <d v="1899-12-30T17:00:00"/>
    <x v="2"/>
  </r>
  <r>
    <x v="251"/>
    <d v="1899-12-30T18:00:00"/>
    <x v="1"/>
  </r>
  <r>
    <x v="251"/>
    <d v="1899-12-30T19:00:00"/>
    <x v="1"/>
  </r>
  <r>
    <x v="251"/>
    <d v="1899-12-30T20:00:00"/>
    <x v="6"/>
  </r>
  <r>
    <x v="251"/>
    <d v="1899-12-30T21:00:00"/>
    <x v="10"/>
  </r>
  <r>
    <x v="251"/>
    <d v="1899-12-30T22:00:00"/>
    <x v="5"/>
  </r>
  <r>
    <x v="251"/>
    <d v="1899-12-30T23:00:00"/>
    <x v="4"/>
  </r>
  <r>
    <x v="252"/>
    <d v="1899-12-30T00:00:00"/>
    <x v="14"/>
  </r>
  <r>
    <x v="252"/>
    <d v="1899-12-30T01:00:00"/>
    <x v="5"/>
  </r>
  <r>
    <x v="252"/>
    <d v="1899-12-30T02:00:00"/>
    <x v="3"/>
  </r>
  <r>
    <x v="252"/>
    <d v="1899-12-30T03:00:00"/>
    <x v="17"/>
  </r>
  <r>
    <x v="252"/>
    <d v="1899-12-30T04:00:00"/>
    <x v="17"/>
  </r>
  <r>
    <x v="252"/>
    <d v="1899-12-30T05:00:00"/>
    <x v="17"/>
  </r>
  <r>
    <x v="252"/>
    <d v="1899-12-30T06:00:00"/>
    <x v="17"/>
  </r>
  <r>
    <x v="252"/>
    <d v="1899-12-30T07:00:00"/>
    <x v="5"/>
  </r>
  <r>
    <x v="252"/>
    <d v="1899-12-30T08:00:00"/>
    <x v="15"/>
  </r>
  <r>
    <x v="252"/>
    <d v="1899-12-30T09:00:00"/>
    <x v="14"/>
  </r>
  <r>
    <x v="252"/>
    <d v="1899-12-30T10:00:00"/>
    <x v="13"/>
  </r>
  <r>
    <x v="252"/>
    <d v="1899-12-30T11:00:00"/>
    <x v="3"/>
  </r>
  <r>
    <x v="252"/>
    <d v="1899-12-30T12:00:00"/>
    <x v="3"/>
  </r>
  <r>
    <x v="252"/>
    <d v="1899-12-30T13:00:00"/>
    <x v="3"/>
  </r>
  <r>
    <x v="252"/>
    <d v="1899-12-30T14:00:00"/>
    <x v="5"/>
  </r>
  <r>
    <x v="252"/>
    <d v="1899-12-30T15:00:00"/>
    <x v="5"/>
  </r>
  <r>
    <x v="252"/>
    <d v="1899-12-30T16:00:00"/>
    <x v="5"/>
  </r>
  <r>
    <x v="252"/>
    <d v="1899-12-30T17:00:00"/>
    <x v="15"/>
  </r>
  <r>
    <x v="252"/>
    <d v="1899-12-30T18:00:00"/>
    <x v="2"/>
  </r>
  <r>
    <x v="252"/>
    <d v="1899-12-30T19:00:00"/>
    <x v="2"/>
  </r>
  <r>
    <x v="252"/>
    <d v="1899-12-30T20:00:00"/>
    <x v="14"/>
  </r>
  <r>
    <x v="252"/>
    <d v="1899-12-30T21:00:00"/>
    <x v="1"/>
  </r>
  <r>
    <x v="252"/>
    <d v="1899-12-30T22:00:00"/>
    <x v="1"/>
  </r>
  <r>
    <x v="252"/>
    <d v="1899-12-30T23:00:00"/>
    <x v="2"/>
  </r>
  <r>
    <x v="253"/>
    <d v="1899-12-30T00:00:00"/>
    <x v="2"/>
  </r>
  <r>
    <x v="253"/>
    <d v="1899-12-30T01:00:00"/>
    <x v="13"/>
  </r>
  <r>
    <x v="253"/>
    <d v="1899-12-30T02:00:00"/>
    <x v="15"/>
  </r>
  <r>
    <x v="253"/>
    <d v="1899-12-30T03:00:00"/>
    <x v="2"/>
  </r>
  <r>
    <x v="253"/>
    <d v="1899-12-30T04:00:00"/>
    <x v="2"/>
  </r>
  <r>
    <x v="253"/>
    <d v="1899-12-30T05:00:00"/>
    <x v="6"/>
  </r>
  <r>
    <x v="253"/>
    <d v="1899-12-30T06:00:00"/>
    <x v="2"/>
  </r>
  <r>
    <x v="253"/>
    <d v="1899-12-30T07:00:00"/>
    <x v="1"/>
  </r>
  <r>
    <x v="253"/>
    <d v="1899-12-30T08:00:00"/>
    <x v="1"/>
  </r>
  <r>
    <x v="253"/>
    <d v="1899-12-30T09:00:00"/>
    <x v="1"/>
  </r>
  <r>
    <x v="253"/>
    <d v="1899-12-30T10:00:00"/>
    <x v="10"/>
  </r>
  <r>
    <x v="253"/>
    <d v="1899-12-30T11:00:00"/>
    <x v="1"/>
  </r>
  <r>
    <x v="253"/>
    <d v="1899-12-30T12:00:00"/>
    <x v="12"/>
  </r>
  <r>
    <x v="253"/>
    <d v="1899-12-30T13:00:00"/>
    <x v="6"/>
  </r>
  <r>
    <x v="253"/>
    <d v="1899-12-30T14:00:00"/>
    <x v="11"/>
  </r>
  <r>
    <x v="253"/>
    <d v="1899-12-30T15:00:00"/>
    <x v="6"/>
  </r>
  <r>
    <x v="253"/>
    <d v="1899-12-30T16:00:00"/>
    <x v="0"/>
  </r>
  <r>
    <x v="253"/>
    <d v="1899-12-30T18:00:00"/>
    <x v="0"/>
  </r>
  <r>
    <x v="253"/>
    <d v="1899-12-30T19:00:00"/>
    <x v="10"/>
  </r>
  <r>
    <x v="253"/>
    <d v="1899-12-30T20:00:00"/>
    <x v="1"/>
  </r>
  <r>
    <x v="253"/>
    <d v="1899-12-30T21:00:00"/>
    <x v="15"/>
  </r>
  <r>
    <x v="253"/>
    <d v="1899-12-30T22:00:00"/>
    <x v="2"/>
  </r>
  <r>
    <x v="253"/>
    <d v="1899-12-30T23:00:00"/>
    <x v="15"/>
  </r>
  <r>
    <x v="254"/>
    <d v="1899-12-30T00:00:00"/>
    <x v="14"/>
  </r>
  <r>
    <x v="254"/>
    <d v="1899-12-30T01:00:00"/>
    <x v="3"/>
  </r>
  <r>
    <x v="254"/>
    <d v="1899-12-30T02:00:00"/>
    <x v="14"/>
  </r>
  <r>
    <x v="254"/>
    <d v="1899-12-30T03:00:00"/>
    <x v="14"/>
  </r>
  <r>
    <x v="254"/>
    <d v="1899-12-30T04:00:00"/>
    <x v="3"/>
  </r>
  <r>
    <x v="254"/>
    <d v="1899-12-30T05:00:00"/>
    <x v="16"/>
  </r>
  <r>
    <x v="254"/>
    <d v="1899-12-30T06:00:00"/>
    <x v="5"/>
  </r>
  <r>
    <x v="254"/>
    <d v="1899-12-30T07:00:00"/>
    <x v="17"/>
  </r>
  <r>
    <x v="254"/>
    <d v="1899-12-30T08:00:00"/>
    <x v="16"/>
  </r>
  <r>
    <x v="254"/>
    <d v="1899-12-30T09:00:00"/>
    <x v="17"/>
  </r>
  <r>
    <x v="254"/>
    <d v="1899-12-30T10:00:00"/>
    <x v="5"/>
  </r>
  <r>
    <x v="254"/>
    <d v="1899-12-30T11:00:00"/>
    <x v="14"/>
  </r>
  <r>
    <x v="254"/>
    <d v="1899-12-30T12:00:00"/>
    <x v="14"/>
  </r>
  <r>
    <x v="254"/>
    <d v="1899-12-30T13:00:00"/>
    <x v="4"/>
  </r>
  <r>
    <x v="254"/>
    <d v="1899-12-30T14:00:00"/>
    <x v="3"/>
  </r>
  <r>
    <x v="254"/>
    <d v="1899-12-30T15:00:00"/>
    <x v="2"/>
  </r>
  <r>
    <x v="254"/>
    <d v="1899-12-30T16:00:00"/>
    <x v="14"/>
  </r>
  <r>
    <x v="254"/>
    <d v="1899-12-30T17:00:00"/>
    <x v="6"/>
  </r>
  <r>
    <x v="254"/>
    <d v="1899-12-30T18:00:00"/>
    <x v="10"/>
  </r>
  <r>
    <x v="254"/>
    <d v="1899-12-30T19:00:00"/>
    <x v="2"/>
  </r>
  <r>
    <x v="254"/>
    <d v="1899-12-30T20:00:00"/>
    <x v="2"/>
  </r>
  <r>
    <x v="254"/>
    <d v="1899-12-30T21:00:00"/>
    <x v="13"/>
  </r>
  <r>
    <x v="254"/>
    <d v="1899-12-30T22:00:00"/>
    <x v="15"/>
  </r>
  <r>
    <x v="254"/>
    <d v="1899-12-30T23:00:00"/>
    <x v="13"/>
  </r>
  <r>
    <x v="255"/>
    <d v="1899-12-30T00:00:00"/>
    <x v="15"/>
  </r>
  <r>
    <x v="255"/>
    <d v="1899-12-30T01:00:00"/>
    <x v="13"/>
  </r>
  <r>
    <x v="255"/>
    <d v="1899-12-30T02:00:00"/>
    <x v="14"/>
  </r>
  <r>
    <x v="255"/>
    <d v="1899-12-30T03:00:00"/>
    <x v="14"/>
  </r>
  <r>
    <x v="255"/>
    <d v="1899-12-30T04:00:00"/>
    <x v="14"/>
  </r>
  <r>
    <x v="255"/>
    <d v="1899-12-30T05:00:00"/>
    <x v="14"/>
  </r>
  <r>
    <x v="255"/>
    <d v="1899-12-30T06:00:00"/>
    <x v="4"/>
  </r>
  <r>
    <x v="255"/>
    <d v="1899-12-30T07:00:00"/>
    <x v="3"/>
  </r>
  <r>
    <x v="255"/>
    <d v="1899-12-30T08:00:00"/>
    <x v="5"/>
  </r>
  <r>
    <x v="255"/>
    <d v="1899-12-30T09:00:00"/>
    <x v="4"/>
  </r>
  <r>
    <x v="255"/>
    <d v="1899-12-30T10:00:00"/>
    <x v="4"/>
  </r>
  <r>
    <x v="255"/>
    <d v="1899-12-30T11:00:00"/>
    <x v="5"/>
  </r>
  <r>
    <x v="255"/>
    <d v="1899-12-30T12:00:00"/>
    <x v="3"/>
  </r>
  <r>
    <x v="255"/>
    <d v="1899-12-30T13:00:00"/>
    <x v="13"/>
  </r>
  <r>
    <x v="255"/>
    <d v="1899-12-30T14:00:00"/>
    <x v="3"/>
  </r>
  <r>
    <x v="255"/>
    <d v="1899-12-30T15:00:00"/>
    <x v="13"/>
  </r>
  <r>
    <x v="255"/>
    <d v="1899-12-30T16:00:00"/>
    <x v="15"/>
  </r>
  <r>
    <x v="255"/>
    <d v="1899-12-30T17:00:00"/>
    <x v="4"/>
  </r>
  <r>
    <x v="255"/>
    <d v="1899-12-30T18:00:00"/>
    <x v="4"/>
  </r>
  <r>
    <x v="255"/>
    <d v="1899-12-30T19:00:00"/>
    <x v="2"/>
  </r>
  <r>
    <x v="255"/>
    <d v="1899-12-30T20:00:00"/>
    <x v="2"/>
  </r>
  <r>
    <x v="255"/>
    <d v="1899-12-30T21:00:00"/>
    <x v="15"/>
  </r>
  <r>
    <x v="255"/>
    <d v="1899-12-30T22:00:00"/>
    <x v="2"/>
  </r>
  <r>
    <x v="255"/>
    <d v="1899-12-30T23:00:00"/>
    <x v="1"/>
  </r>
  <r>
    <x v="256"/>
    <d v="1899-12-30T00:00:00"/>
    <x v="2"/>
  </r>
  <r>
    <x v="256"/>
    <d v="1899-12-30T01:00:00"/>
    <x v="2"/>
  </r>
  <r>
    <x v="256"/>
    <d v="1899-12-30T02:00:00"/>
    <x v="3"/>
  </r>
  <r>
    <x v="256"/>
    <d v="1899-12-30T03:00:00"/>
    <x v="13"/>
  </r>
  <r>
    <x v="256"/>
    <d v="1899-12-30T04:00:00"/>
    <x v="5"/>
  </r>
  <r>
    <x v="256"/>
    <d v="1899-12-30T05:00:00"/>
    <x v="17"/>
  </r>
  <r>
    <x v="256"/>
    <d v="1899-12-30T06:00:00"/>
    <x v="4"/>
  </r>
  <r>
    <x v="256"/>
    <d v="1899-12-30T07:00:00"/>
    <x v="3"/>
  </r>
  <r>
    <x v="256"/>
    <d v="1899-12-30T08:00:00"/>
    <x v="4"/>
  </r>
  <r>
    <x v="256"/>
    <d v="1899-12-30T09:00:00"/>
    <x v="4"/>
  </r>
  <r>
    <x v="256"/>
    <d v="1899-12-30T10:00:00"/>
    <x v="5"/>
  </r>
  <r>
    <x v="256"/>
    <d v="1899-12-30T11:00:00"/>
    <x v="4"/>
  </r>
  <r>
    <x v="256"/>
    <d v="1899-12-30T12:00:00"/>
    <x v="16"/>
  </r>
  <r>
    <x v="256"/>
    <d v="1899-12-30T13:00:00"/>
    <x v="13"/>
  </r>
  <r>
    <x v="256"/>
    <d v="1899-12-30T14:00:00"/>
    <x v="3"/>
  </r>
  <r>
    <x v="256"/>
    <d v="1899-12-30T15:00:00"/>
    <x v="14"/>
  </r>
  <r>
    <x v="256"/>
    <d v="1899-12-30T16:00:00"/>
    <x v="14"/>
  </r>
  <r>
    <x v="256"/>
    <d v="1899-12-30T17:00:00"/>
    <x v="13"/>
  </r>
  <r>
    <x v="256"/>
    <d v="1899-12-30T18:00:00"/>
    <x v="2"/>
  </r>
  <r>
    <x v="256"/>
    <d v="1899-12-30T19:00:00"/>
    <x v="15"/>
  </r>
  <r>
    <x v="256"/>
    <d v="1899-12-30T20:00:00"/>
    <x v="13"/>
  </r>
  <r>
    <x v="256"/>
    <d v="1899-12-30T21:00:00"/>
    <x v="13"/>
  </r>
  <r>
    <x v="256"/>
    <d v="1899-12-30T22:00:00"/>
    <x v="3"/>
  </r>
  <r>
    <x v="256"/>
    <d v="1899-12-30T23:00:00"/>
    <x v="14"/>
  </r>
  <r>
    <x v="257"/>
    <d v="1899-12-30T00:00:00"/>
    <x v="3"/>
  </r>
  <r>
    <x v="257"/>
    <d v="1899-12-30T01:00:00"/>
    <x v="5"/>
  </r>
  <r>
    <x v="257"/>
    <d v="1899-12-30T02:00:00"/>
    <x v="16"/>
  </r>
  <r>
    <x v="257"/>
    <d v="1899-12-30T03:00:00"/>
    <x v="16"/>
  </r>
  <r>
    <x v="257"/>
    <d v="1899-12-30T04:00:00"/>
    <x v="16"/>
  </r>
  <r>
    <x v="257"/>
    <d v="1899-12-30T05:00:00"/>
    <x v="17"/>
  </r>
  <r>
    <x v="257"/>
    <d v="1899-12-30T06:00:00"/>
    <x v="19"/>
  </r>
  <r>
    <x v="257"/>
    <d v="1899-12-30T07:00:00"/>
    <x v="17"/>
  </r>
  <r>
    <x v="257"/>
    <d v="1899-12-30T08:00:00"/>
    <x v="19"/>
  </r>
  <r>
    <x v="257"/>
    <d v="1899-12-30T09:00:00"/>
    <x v="17"/>
  </r>
  <r>
    <x v="257"/>
    <d v="1899-12-30T10:00:00"/>
    <x v="5"/>
  </r>
  <r>
    <x v="257"/>
    <d v="1899-12-30T11:00:00"/>
    <x v="5"/>
  </r>
  <r>
    <x v="257"/>
    <d v="1899-12-30T12:00:00"/>
    <x v="5"/>
  </r>
  <r>
    <x v="257"/>
    <d v="1899-12-30T13:00:00"/>
    <x v="5"/>
  </r>
  <r>
    <x v="257"/>
    <d v="1899-12-30T14:00:00"/>
    <x v="3"/>
  </r>
  <r>
    <x v="257"/>
    <d v="1899-12-30T15:00:00"/>
    <x v="15"/>
  </r>
  <r>
    <x v="257"/>
    <d v="1899-12-30T16:00:00"/>
    <x v="10"/>
  </r>
  <r>
    <x v="257"/>
    <d v="1899-12-30T17:00:00"/>
    <x v="6"/>
  </r>
  <r>
    <x v="257"/>
    <d v="1899-12-30T18:00:00"/>
    <x v="12"/>
  </r>
  <r>
    <x v="257"/>
    <d v="1899-12-30T19:00:00"/>
    <x v="9"/>
  </r>
  <r>
    <x v="257"/>
    <d v="1899-12-30T20:00:00"/>
    <x v="6"/>
  </r>
  <r>
    <x v="257"/>
    <d v="1899-12-30T21:00:00"/>
    <x v="2"/>
  </r>
  <r>
    <x v="257"/>
    <d v="1899-12-30T22:00:00"/>
    <x v="2"/>
  </r>
  <r>
    <x v="257"/>
    <d v="1899-12-30T23:00:00"/>
    <x v="2"/>
  </r>
  <r>
    <x v="258"/>
    <d v="1899-12-30T00:00:00"/>
    <x v="5"/>
  </r>
  <r>
    <x v="258"/>
    <d v="1899-12-30T01:00:00"/>
    <x v="5"/>
  </r>
  <r>
    <x v="258"/>
    <d v="1899-12-30T02:00:00"/>
    <x v="4"/>
  </r>
  <r>
    <x v="258"/>
    <d v="1899-12-30T03:00:00"/>
    <x v="3"/>
  </r>
  <r>
    <x v="258"/>
    <d v="1899-12-30T04:00:00"/>
    <x v="14"/>
  </r>
  <r>
    <x v="258"/>
    <d v="1899-12-30T05:00:00"/>
    <x v="4"/>
  </r>
  <r>
    <x v="258"/>
    <d v="1899-12-30T06:00:00"/>
    <x v="5"/>
  </r>
  <r>
    <x v="258"/>
    <d v="1899-12-30T07:00:00"/>
    <x v="5"/>
  </r>
  <r>
    <x v="258"/>
    <d v="1899-12-30T08:00:00"/>
    <x v="4"/>
  </r>
  <r>
    <x v="258"/>
    <d v="1899-12-30T09:00:00"/>
    <x v="5"/>
  </r>
  <r>
    <x v="258"/>
    <d v="1899-12-30T10:00:00"/>
    <x v="3"/>
  </r>
  <r>
    <x v="258"/>
    <d v="1899-12-30T11:00:00"/>
    <x v="13"/>
  </r>
  <r>
    <x v="258"/>
    <d v="1899-12-30T12:00:00"/>
    <x v="1"/>
  </r>
  <r>
    <x v="258"/>
    <d v="1899-12-30T13:00:00"/>
    <x v="6"/>
  </r>
  <r>
    <x v="258"/>
    <d v="1899-12-30T14:00:00"/>
    <x v="0"/>
  </r>
  <r>
    <x v="258"/>
    <d v="1899-12-30T15:00:00"/>
    <x v="0"/>
  </r>
  <r>
    <x v="258"/>
    <d v="1899-12-30T16:00:00"/>
    <x v="12"/>
  </r>
  <r>
    <x v="258"/>
    <d v="1899-12-30T17:00:00"/>
    <x v="12"/>
  </r>
  <r>
    <x v="258"/>
    <d v="1899-12-30T18:00:00"/>
    <x v="11"/>
  </r>
  <r>
    <x v="258"/>
    <d v="1899-12-30T19:00:00"/>
    <x v="12"/>
  </r>
  <r>
    <x v="258"/>
    <d v="1899-12-30T20:00:00"/>
    <x v="6"/>
  </r>
  <r>
    <x v="258"/>
    <d v="1899-12-30T21:00:00"/>
    <x v="6"/>
  </r>
  <r>
    <x v="258"/>
    <d v="1899-12-30T22:00:00"/>
    <x v="0"/>
  </r>
  <r>
    <x v="258"/>
    <d v="1899-12-30T23:00:00"/>
    <x v="10"/>
  </r>
  <r>
    <x v="259"/>
    <d v="1899-12-30T00:00:00"/>
    <x v="2"/>
  </r>
  <r>
    <x v="259"/>
    <d v="1899-12-30T01:00:00"/>
    <x v="3"/>
  </r>
  <r>
    <x v="259"/>
    <d v="1899-12-30T02:00:00"/>
    <x v="3"/>
  </r>
  <r>
    <x v="259"/>
    <d v="1899-12-30T03:00:00"/>
    <x v="3"/>
  </r>
  <r>
    <x v="259"/>
    <d v="1899-12-30T04:00:00"/>
    <x v="4"/>
  </r>
  <r>
    <x v="259"/>
    <d v="1899-12-30T05:00:00"/>
    <x v="14"/>
  </r>
  <r>
    <x v="259"/>
    <d v="1899-12-30T06:00:00"/>
    <x v="14"/>
  </r>
  <r>
    <x v="259"/>
    <d v="1899-12-30T07:00:00"/>
    <x v="3"/>
  </r>
  <r>
    <x v="259"/>
    <d v="1899-12-30T08:00:00"/>
    <x v="3"/>
  </r>
  <r>
    <x v="259"/>
    <d v="1899-12-30T09:00:00"/>
    <x v="4"/>
  </r>
  <r>
    <x v="259"/>
    <d v="1899-12-30T10:00:00"/>
    <x v="5"/>
  </r>
  <r>
    <x v="259"/>
    <d v="1899-12-30T11:00:00"/>
    <x v="10"/>
  </r>
  <r>
    <x v="259"/>
    <d v="1899-12-30T12:00:00"/>
    <x v="1"/>
  </r>
  <r>
    <x v="259"/>
    <d v="1899-12-30T13:00:00"/>
    <x v="0"/>
  </r>
  <r>
    <x v="259"/>
    <d v="1899-12-30T14:00:00"/>
    <x v="11"/>
  </r>
  <r>
    <x v="259"/>
    <d v="1899-12-30T15:00:00"/>
    <x v="12"/>
  </r>
  <r>
    <x v="259"/>
    <d v="1899-12-30T16:00:00"/>
    <x v="7"/>
  </r>
  <r>
    <x v="259"/>
    <d v="1899-12-30T17:00:00"/>
    <x v="9"/>
  </r>
  <r>
    <x v="259"/>
    <d v="1899-12-30T18:00:00"/>
    <x v="20"/>
  </r>
  <r>
    <x v="259"/>
    <d v="1899-12-30T19:00:00"/>
    <x v="7"/>
  </r>
  <r>
    <x v="259"/>
    <d v="1899-12-30T20:00:00"/>
    <x v="7"/>
  </r>
  <r>
    <x v="259"/>
    <d v="1899-12-30T21:00:00"/>
    <x v="9"/>
  </r>
  <r>
    <x v="259"/>
    <d v="1899-12-30T22:00:00"/>
    <x v="0"/>
  </r>
  <r>
    <x v="259"/>
    <d v="1899-12-30T23:00:00"/>
    <x v="0"/>
  </r>
  <r>
    <x v="260"/>
    <d v="1899-12-30T00:00:00"/>
    <x v="2"/>
  </r>
  <r>
    <x v="260"/>
    <d v="1899-12-30T01:00:00"/>
    <x v="13"/>
  </r>
  <r>
    <x v="260"/>
    <d v="1899-12-30T02:00:00"/>
    <x v="13"/>
  </r>
  <r>
    <x v="260"/>
    <d v="1899-12-30T03:00:00"/>
    <x v="15"/>
  </r>
  <r>
    <x v="260"/>
    <d v="1899-12-30T04:00:00"/>
    <x v="13"/>
  </r>
  <r>
    <x v="260"/>
    <d v="1899-12-30T05:00:00"/>
    <x v="2"/>
  </r>
  <r>
    <x v="260"/>
    <d v="1899-12-30T06:00:00"/>
    <x v="15"/>
  </r>
  <r>
    <x v="260"/>
    <d v="1899-12-30T07:00:00"/>
    <x v="13"/>
  </r>
  <r>
    <x v="260"/>
    <d v="1899-12-30T08:00:00"/>
    <x v="3"/>
  </r>
  <r>
    <x v="260"/>
    <d v="1899-12-30T09:00:00"/>
    <x v="3"/>
  </r>
  <r>
    <x v="260"/>
    <d v="1899-12-30T10:00:00"/>
    <x v="13"/>
  </r>
  <r>
    <x v="260"/>
    <d v="1899-12-30T11:00:00"/>
    <x v="10"/>
  </r>
  <r>
    <x v="260"/>
    <d v="1899-12-30T12:00:00"/>
    <x v="0"/>
  </r>
  <r>
    <x v="260"/>
    <d v="1899-12-30T13:00:00"/>
    <x v="0"/>
  </r>
  <r>
    <x v="260"/>
    <d v="1899-12-30T14:00:00"/>
    <x v="1"/>
  </r>
  <r>
    <x v="260"/>
    <d v="1899-12-30T15:00:00"/>
    <x v="6"/>
  </r>
  <r>
    <x v="260"/>
    <d v="1899-12-30T16:00:00"/>
    <x v="7"/>
  </r>
  <r>
    <x v="260"/>
    <d v="1899-12-30T17:00:00"/>
    <x v="7"/>
  </r>
  <r>
    <x v="260"/>
    <d v="1899-12-30T18:00:00"/>
    <x v="8"/>
  </r>
  <r>
    <x v="260"/>
    <d v="1899-12-30T19:00:00"/>
    <x v="21"/>
  </r>
  <r>
    <x v="260"/>
    <d v="1899-12-30T20:00:00"/>
    <x v="20"/>
  </r>
  <r>
    <x v="260"/>
    <d v="1899-12-30T21:00:00"/>
    <x v="6"/>
  </r>
  <r>
    <x v="260"/>
    <d v="1899-12-30T22:00:00"/>
    <x v="9"/>
  </r>
  <r>
    <x v="260"/>
    <d v="1899-12-30T23:00:00"/>
    <x v="6"/>
  </r>
  <r>
    <x v="261"/>
    <d v="1899-12-30T00:00:00"/>
    <x v="1"/>
  </r>
  <r>
    <x v="261"/>
    <d v="1899-12-30T01:00:00"/>
    <x v="2"/>
  </r>
  <r>
    <x v="261"/>
    <d v="1899-12-30T02:00:00"/>
    <x v="15"/>
  </r>
  <r>
    <x v="261"/>
    <d v="1899-12-30T03:00:00"/>
    <x v="13"/>
  </r>
  <r>
    <x v="261"/>
    <d v="1899-12-30T04:00:00"/>
    <x v="15"/>
  </r>
  <r>
    <x v="261"/>
    <d v="1899-12-30T05:00:00"/>
    <x v="13"/>
  </r>
  <r>
    <x v="261"/>
    <d v="1899-12-30T06:00:00"/>
    <x v="15"/>
  </r>
  <r>
    <x v="261"/>
    <d v="1899-12-30T07:00:00"/>
    <x v="15"/>
  </r>
  <r>
    <x v="261"/>
    <d v="1899-12-30T08:00:00"/>
    <x v="13"/>
  </r>
  <r>
    <x v="261"/>
    <d v="1899-12-30T09:00:00"/>
    <x v="14"/>
  </r>
  <r>
    <x v="261"/>
    <d v="1899-12-30T10:00:00"/>
    <x v="15"/>
  </r>
  <r>
    <x v="261"/>
    <d v="1899-12-30T11:00:00"/>
    <x v="2"/>
  </r>
  <r>
    <x v="261"/>
    <d v="1899-12-30T12:00:00"/>
    <x v="15"/>
  </r>
  <r>
    <x v="261"/>
    <d v="1899-12-30T13:00:00"/>
    <x v="1"/>
  </r>
  <r>
    <x v="261"/>
    <d v="1899-12-30T14:00:00"/>
    <x v="1"/>
  </r>
  <r>
    <x v="261"/>
    <d v="1899-12-30T15:00:00"/>
    <x v="1"/>
  </r>
  <r>
    <x v="261"/>
    <d v="1899-12-30T16:00:00"/>
    <x v="6"/>
  </r>
  <r>
    <x v="261"/>
    <d v="1899-12-30T17:00:00"/>
    <x v="7"/>
  </r>
  <r>
    <x v="261"/>
    <d v="1899-12-30T18:00:00"/>
    <x v="20"/>
  </r>
  <r>
    <x v="261"/>
    <d v="1899-12-30T19:00:00"/>
    <x v="21"/>
  </r>
  <r>
    <x v="261"/>
    <d v="1899-12-30T20:00:00"/>
    <x v="9"/>
  </r>
  <r>
    <x v="261"/>
    <d v="1899-12-30T21:00:00"/>
    <x v="12"/>
  </r>
  <r>
    <x v="261"/>
    <d v="1899-12-30T22:00:00"/>
    <x v="12"/>
  </r>
  <r>
    <x v="261"/>
    <d v="1899-12-30T23:00:00"/>
    <x v="0"/>
  </r>
  <r>
    <x v="262"/>
    <d v="1899-12-30T00:00:00"/>
    <x v="14"/>
  </r>
  <r>
    <x v="262"/>
    <d v="1899-12-30T01:00:00"/>
    <x v="5"/>
  </r>
  <r>
    <x v="262"/>
    <d v="1899-12-30T02:00:00"/>
    <x v="3"/>
  </r>
  <r>
    <x v="262"/>
    <d v="1899-12-30T03:00:00"/>
    <x v="3"/>
  </r>
  <r>
    <x v="262"/>
    <d v="1899-12-30T04:00:00"/>
    <x v="3"/>
  </r>
  <r>
    <x v="262"/>
    <d v="1899-12-30T05:00:00"/>
    <x v="3"/>
  </r>
  <r>
    <x v="262"/>
    <d v="1899-12-30T06:00:00"/>
    <x v="3"/>
  </r>
  <r>
    <x v="262"/>
    <d v="1899-12-30T07:00:00"/>
    <x v="3"/>
  </r>
  <r>
    <x v="262"/>
    <d v="1899-12-30T08:00:00"/>
    <x v="3"/>
  </r>
  <r>
    <x v="262"/>
    <d v="1899-12-30T09:00:00"/>
    <x v="5"/>
  </r>
  <r>
    <x v="262"/>
    <d v="1899-12-30T10:00:00"/>
    <x v="5"/>
  </r>
  <r>
    <x v="262"/>
    <d v="1899-12-30T11:00:00"/>
    <x v="1"/>
  </r>
  <r>
    <x v="262"/>
    <d v="1899-12-30T12:00:00"/>
    <x v="1"/>
  </r>
  <r>
    <x v="262"/>
    <d v="1899-12-30T13:00:00"/>
    <x v="1"/>
  </r>
  <r>
    <x v="262"/>
    <d v="1899-12-30T14:00:00"/>
    <x v="1"/>
  </r>
  <r>
    <x v="262"/>
    <d v="1899-12-30T15:00:00"/>
    <x v="6"/>
  </r>
  <r>
    <x v="262"/>
    <d v="1899-12-30T16:00:00"/>
    <x v="12"/>
  </r>
  <r>
    <x v="262"/>
    <d v="1899-12-30T17:00:00"/>
    <x v="9"/>
  </r>
  <r>
    <x v="262"/>
    <d v="1899-12-30T18:00:00"/>
    <x v="9"/>
  </r>
  <r>
    <x v="262"/>
    <d v="1899-12-30T19:00:00"/>
    <x v="7"/>
  </r>
  <r>
    <x v="262"/>
    <d v="1899-12-30T20:00:00"/>
    <x v="8"/>
  </r>
  <r>
    <x v="262"/>
    <d v="1899-12-30T21:00:00"/>
    <x v="9"/>
  </r>
  <r>
    <x v="262"/>
    <d v="1899-12-30T22:00:00"/>
    <x v="9"/>
  </r>
  <r>
    <x v="262"/>
    <d v="1899-12-30T23:00:00"/>
    <x v="1"/>
  </r>
  <r>
    <x v="263"/>
    <d v="1899-12-30T00:00:00"/>
    <x v="15"/>
  </r>
  <r>
    <x v="263"/>
    <d v="1899-12-30T01:00:00"/>
    <x v="13"/>
  </r>
  <r>
    <x v="263"/>
    <d v="1899-12-30T02:00:00"/>
    <x v="15"/>
  </r>
  <r>
    <x v="263"/>
    <d v="1899-12-30T03:00:00"/>
    <x v="14"/>
  </r>
  <r>
    <x v="263"/>
    <d v="1899-12-30T04:00:00"/>
    <x v="13"/>
  </r>
  <r>
    <x v="263"/>
    <d v="1899-12-30T05:00:00"/>
    <x v="2"/>
  </r>
  <r>
    <x v="263"/>
    <d v="1899-12-30T06:00:00"/>
    <x v="14"/>
  </r>
  <r>
    <x v="263"/>
    <d v="1899-12-30T07:00:00"/>
    <x v="4"/>
  </r>
  <r>
    <x v="263"/>
    <d v="1899-12-30T08:00:00"/>
    <x v="14"/>
  </r>
  <r>
    <x v="263"/>
    <d v="1899-12-30T09:00:00"/>
    <x v="14"/>
  </r>
  <r>
    <x v="263"/>
    <d v="1899-12-30T10:00:00"/>
    <x v="16"/>
  </r>
  <r>
    <x v="263"/>
    <d v="1899-12-30T11:00:00"/>
    <x v="1"/>
  </r>
  <r>
    <x v="263"/>
    <d v="1899-12-30T12:00:00"/>
    <x v="0"/>
  </r>
  <r>
    <x v="263"/>
    <d v="1899-12-30T13:00:00"/>
    <x v="1"/>
  </r>
  <r>
    <x v="263"/>
    <d v="1899-12-30T14:00:00"/>
    <x v="1"/>
  </r>
  <r>
    <x v="263"/>
    <d v="1899-12-30T15:00:00"/>
    <x v="11"/>
  </r>
  <r>
    <x v="263"/>
    <d v="1899-12-30T16:00:00"/>
    <x v="9"/>
  </r>
  <r>
    <x v="263"/>
    <d v="1899-12-30T17:00:00"/>
    <x v="8"/>
  </r>
  <r>
    <x v="263"/>
    <d v="1899-12-30T18:00:00"/>
    <x v="9"/>
  </r>
  <r>
    <x v="263"/>
    <d v="1899-12-30T19:00:00"/>
    <x v="8"/>
  </r>
  <r>
    <x v="263"/>
    <d v="1899-12-30T20:00:00"/>
    <x v="7"/>
  </r>
  <r>
    <x v="263"/>
    <d v="1899-12-30T21:00:00"/>
    <x v="7"/>
  </r>
  <r>
    <x v="263"/>
    <d v="1899-12-30T22:00:00"/>
    <x v="0"/>
  </r>
  <r>
    <x v="263"/>
    <d v="1899-12-30T23:00:00"/>
    <x v="2"/>
  </r>
  <r>
    <x v="264"/>
    <d v="1899-12-30T00:00:00"/>
    <x v="2"/>
  </r>
  <r>
    <x v="264"/>
    <d v="1899-12-30T01:00:00"/>
    <x v="2"/>
  </r>
  <r>
    <x v="264"/>
    <d v="1899-12-30T02:00:00"/>
    <x v="15"/>
  </r>
  <r>
    <x v="264"/>
    <d v="1899-12-30T03:00:00"/>
    <x v="3"/>
  </r>
  <r>
    <x v="264"/>
    <d v="1899-12-30T04:00:00"/>
    <x v="15"/>
  </r>
  <r>
    <x v="264"/>
    <d v="1899-12-30T05:00:00"/>
    <x v="15"/>
  </r>
  <r>
    <x v="264"/>
    <d v="1899-12-30T06:00:00"/>
    <x v="15"/>
  </r>
  <r>
    <x v="264"/>
    <d v="1899-12-30T07:00:00"/>
    <x v="3"/>
  </r>
  <r>
    <x v="264"/>
    <d v="1899-12-30T08:00:00"/>
    <x v="4"/>
  </r>
  <r>
    <x v="264"/>
    <d v="1899-12-30T09:00:00"/>
    <x v="16"/>
  </r>
  <r>
    <x v="264"/>
    <d v="1899-12-30T10:00:00"/>
    <x v="14"/>
  </r>
  <r>
    <x v="264"/>
    <d v="1899-12-30T11:00:00"/>
    <x v="13"/>
  </r>
  <r>
    <x v="264"/>
    <d v="1899-12-30T12:00:00"/>
    <x v="6"/>
  </r>
  <r>
    <x v="264"/>
    <d v="1899-12-30T13:00:00"/>
    <x v="12"/>
  </r>
  <r>
    <x v="264"/>
    <d v="1899-12-30T14:00:00"/>
    <x v="1"/>
  </r>
  <r>
    <x v="264"/>
    <d v="1899-12-30T15:00:00"/>
    <x v="6"/>
  </r>
  <r>
    <x v="264"/>
    <d v="1899-12-30T16:00:00"/>
    <x v="9"/>
  </r>
  <r>
    <x v="264"/>
    <d v="1899-12-30T17:00:00"/>
    <x v="7"/>
  </r>
  <r>
    <x v="264"/>
    <d v="1899-12-30T18:00:00"/>
    <x v="8"/>
  </r>
  <r>
    <x v="264"/>
    <d v="1899-12-30T19:00:00"/>
    <x v="11"/>
  </r>
  <r>
    <x v="264"/>
    <d v="1899-12-30T20:00:00"/>
    <x v="9"/>
  </r>
  <r>
    <x v="264"/>
    <d v="1899-12-30T21:00:00"/>
    <x v="12"/>
  </r>
  <r>
    <x v="264"/>
    <d v="1899-12-30T22:00:00"/>
    <x v="6"/>
  </r>
  <r>
    <x v="264"/>
    <d v="1899-12-30T23:00:00"/>
    <x v="10"/>
  </r>
  <r>
    <x v="265"/>
    <d v="1899-12-30T00:00:00"/>
    <x v="1"/>
  </r>
  <r>
    <x v="265"/>
    <d v="1899-12-30T01:00:00"/>
    <x v="10"/>
  </r>
  <r>
    <x v="265"/>
    <d v="1899-12-30T02:00:00"/>
    <x v="0"/>
  </r>
  <r>
    <x v="265"/>
    <d v="1899-12-30T03:00:00"/>
    <x v="2"/>
  </r>
  <r>
    <x v="265"/>
    <d v="1899-12-30T04:00:00"/>
    <x v="15"/>
  </r>
  <r>
    <x v="265"/>
    <d v="1899-12-30T05:00:00"/>
    <x v="4"/>
  </r>
  <r>
    <x v="265"/>
    <d v="1899-12-30T06:00:00"/>
    <x v="5"/>
  </r>
  <r>
    <x v="265"/>
    <d v="1899-12-30T07:00:00"/>
    <x v="14"/>
  </r>
  <r>
    <x v="265"/>
    <d v="1899-12-30T08:00:00"/>
    <x v="4"/>
  </r>
  <r>
    <x v="265"/>
    <d v="1899-12-30T09:00:00"/>
    <x v="16"/>
  </r>
  <r>
    <x v="265"/>
    <d v="1899-12-30T10:00:00"/>
    <x v="10"/>
  </r>
  <r>
    <x v="265"/>
    <d v="1899-12-30T11:00:00"/>
    <x v="12"/>
  </r>
  <r>
    <x v="265"/>
    <d v="1899-12-30T12:00:00"/>
    <x v="6"/>
  </r>
  <r>
    <x v="265"/>
    <d v="1899-12-30T13:00:00"/>
    <x v="6"/>
  </r>
  <r>
    <x v="265"/>
    <d v="1899-12-30T14:00:00"/>
    <x v="12"/>
  </r>
  <r>
    <x v="265"/>
    <d v="1899-12-30T15:00:00"/>
    <x v="11"/>
  </r>
  <r>
    <x v="265"/>
    <d v="1899-12-30T16:00:00"/>
    <x v="7"/>
  </r>
  <r>
    <x v="265"/>
    <d v="1899-12-30T17:00:00"/>
    <x v="12"/>
  </r>
  <r>
    <x v="265"/>
    <d v="1899-12-30T18:00:00"/>
    <x v="21"/>
  </r>
  <r>
    <x v="265"/>
    <d v="1899-12-30T19:00:00"/>
    <x v="20"/>
  </r>
  <r>
    <x v="265"/>
    <d v="1899-12-30T20:00:00"/>
    <x v="20"/>
  </r>
  <r>
    <x v="265"/>
    <d v="1899-12-30T21:00:00"/>
    <x v="21"/>
  </r>
  <r>
    <x v="265"/>
    <d v="1899-12-30T22:00:00"/>
    <x v="20"/>
  </r>
  <r>
    <x v="265"/>
    <d v="1899-12-30T23:00:00"/>
    <x v="0"/>
  </r>
  <r>
    <x v="266"/>
    <d v="1899-12-30T00:00:00"/>
    <x v="10"/>
  </r>
  <r>
    <x v="266"/>
    <d v="1899-12-30T01:00:00"/>
    <x v="2"/>
  </r>
  <r>
    <x v="266"/>
    <d v="1899-12-30T02:00:00"/>
    <x v="13"/>
  </r>
  <r>
    <x v="266"/>
    <d v="1899-12-30T03:00:00"/>
    <x v="2"/>
  </r>
  <r>
    <x v="266"/>
    <d v="1899-12-30T04:00:00"/>
    <x v="15"/>
  </r>
  <r>
    <x v="266"/>
    <d v="1899-12-30T05:00:00"/>
    <x v="2"/>
  </r>
  <r>
    <x v="266"/>
    <d v="1899-12-30T06:00:00"/>
    <x v="10"/>
  </r>
  <r>
    <x v="266"/>
    <d v="1899-12-30T07:00:00"/>
    <x v="15"/>
  </r>
  <r>
    <x v="266"/>
    <d v="1899-12-30T08:00:00"/>
    <x v="10"/>
  </r>
  <r>
    <x v="266"/>
    <d v="1899-12-30T09:00:00"/>
    <x v="15"/>
  </r>
  <r>
    <x v="266"/>
    <d v="1899-12-30T10:00:00"/>
    <x v="10"/>
  </r>
  <r>
    <x v="266"/>
    <d v="1899-12-30T11:00:00"/>
    <x v="6"/>
  </r>
  <r>
    <x v="266"/>
    <d v="1899-12-30T12:00:00"/>
    <x v="7"/>
  </r>
  <r>
    <x v="266"/>
    <d v="1899-12-30T13:00:00"/>
    <x v="7"/>
  </r>
  <r>
    <x v="266"/>
    <d v="1899-12-30T14:00:00"/>
    <x v="6"/>
  </r>
  <r>
    <x v="266"/>
    <d v="1899-12-30T15:00:00"/>
    <x v="12"/>
  </r>
  <r>
    <x v="266"/>
    <d v="1899-12-30T16:00:00"/>
    <x v="0"/>
  </r>
  <r>
    <x v="266"/>
    <d v="1899-12-30T17:00:00"/>
    <x v="12"/>
  </r>
  <r>
    <x v="266"/>
    <d v="1899-12-30T18:00:00"/>
    <x v="12"/>
  </r>
  <r>
    <x v="266"/>
    <d v="1899-12-30T19:00:00"/>
    <x v="11"/>
  </r>
  <r>
    <x v="266"/>
    <d v="1899-12-30T20:00:00"/>
    <x v="9"/>
  </r>
  <r>
    <x v="266"/>
    <d v="1899-12-30T21:00:00"/>
    <x v="7"/>
  </r>
  <r>
    <x v="266"/>
    <d v="1899-12-30T22:00:00"/>
    <x v="0"/>
  </r>
  <r>
    <x v="266"/>
    <d v="1899-12-30T23:00:00"/>
    <x v="12"/>
  </r>
  <r>
    <x v="267"/>
    <d v="1899-12-30T00:00:00"/>
    <x v="6"/>
  </r>
  <r>
    <x v="267"/>
    <d v="1899-12-30T01:00:00"/>
    <x v="10"/>
  </r>
  <r>
    <x v="267"/>
    <d v="1899-12-30T02:00:00"/>
    <x v="12"/>
  </r>
  <r>
    <x v="267"/>
    <d v="1899-12-30T03:00:00"/>
    <x v="6"/>
  </r>
  <r>
    <x v="267"/>
    <d v="1899-12-30T04:00:00"/>
    <x v="11"/>
  </r>
  <r>
    <x v="267"/>
    <d v="1899-12-30T05:00:00"/>
    <x v="9"/>
  </r>
  <r>
    <x v="267"/>
    <d v="1899-12-30T06:00:00"/>
    <x v="12"/>
  </r>
  <r>
    <x v="267"/>
    <d v="1899-12-30T07:00:00"/>
    <x v="6"/>
  </r>
  <r>
    <x v="267"/>
    <d v="1899-12-30T08:00:00"/>
    <x v="6"/>
  </r>
  <r>
    <x v="267"/>
    <d v="1899-12-30T09:00:00"/>
    <x v="1"/>
  </r>
  <r>
    <x v="267"/>
    <d v="1899-12-30T10:00:00"/>
    <x v="1"/>
  </r>
  <r>
    <x v="267"/>
    <d v="1899-12-30T11:00:00"/>
    <x v="12"/>
  </r>
  <r>
    <x v="267"/>
    <d v="1899-12-30T12:00:00"/>
    <x v="12"/>
  </r>
  <r>
    <x v="267"/>
    <d v="1899-12-30T13:00:00"/>
    <x v="11"/>
  </r>
  <r>
    <x v="267"/>
    <d v="1899-12-30T14:00:00"/>
    <x v="12"/>
  </r>
  <r>
    <x v="267"/>
    <d v="1899-12-30T15:00:00"/>
    <x v="6"/>
  </r>
  <r>
    <x v="267"/>
    <d v="1899-12-30T16:00:00"/>
    <x v="9"/>
  </r>
  <r>
    <x v="267"/>
    <d v="1899-12-30T17:00:00"/>
    <x v="21"/>
  </r>
  <r>
    <x v="267"/>
    <d v="1899-12-30T18:00:00"/>
    <x v="8"/>
  </r>
  <r>
    <x v="267"/>
    <d v="1899-12-30T19:00:00"/>
    <x v="11"/>
  </r>
  <r>
    <x v="267"/>
    <d v="1899-12-30T20:00:00"/>
    <x v="8"/>
  </r>
  <r>
    <x v="267"/>
    <d v="1899-12-30T21:00:00"/>
    <x v="12"/>
  </r>
  <r>
    <x v="267"/>
    <d v="1899-12-30T22:00:00"/>
    <x v="2"/>
  </r>
  <r>
    <x v="267"/>
    <d v="1899-12-30T23:00:00"/>
    <x v="0"/>
  </r>
  <r>
    <x v="268"/>
    <d v="1899-12-30T00:00:00"/>
    <x v="1"/>
  </r>
  <r>
    <x v="268"/>
    <d v="1899-12-30T01:00:00"/>
    <x v="0"/>
  </r>
  <r>
    <x v="268"/>
    <d v="1899-12-30T02:00:00"/>
    <x v="4"/>
  </r>
  <r>
    <x v="268"/>
    <d v="1899-12-30T03:00:00"/>
    <x v="15"/>
  </r>
  <r>
    <x v="268"/>
    <d v="1899-12-30T04:00:00"/>
    <x v="15"/>
  </r>
  <r>
    <x v="268"/>
    <d v="1899-12-30T05:00:00"/>
    <x v="13"/>
  </r>
  <r>
    <x v="268"/>
    <d v="1899-12-30T06:00:00"/>
    <x v="17"/>
  </r>
  <r>
    <x v="268"/>
    <d v="1899-12-30T07:00:00"/>
    <x v="5"/>
  </r>
  <r>
    <x v="268"/>
    <d v="1899-12-30T08:00:00"/>
    <x v="3"/>
  </r>
  <r>
    <x v="268"/>
    <d v="1899-12-30T09:00:00"/>
    <x v="5"/>
  </r>
  <r>
    <x v="268"/>
    <d v="1899-12-30T10:00:00"/>
    <x v="5"/>
  </r>
  <r>
    <x v="268"/>
    <d v="1899-12-30T11:00:00"/>
    <x v="17"/>
  </r>
  <r>
    <x v="268"/>
    <d v="1899-12-30T12:00:00"/>
    <x v="14"/>
  </r>
  <r>
    <x v="268"/>
    <d v="1899-12-30T13:00:00"/>
    <x v="10"/>
  </r>
  <r>
    <x v="268"/>
    <d v="1899-12-30T14:00:00"/>
    <x v="1"/>
  </r>
  <r>
    <x v="268"/>
    <d v="1899-12-30T15:00:00"/>
    <x v="6"/>
  </r>
  <r>
    <x v="268"/>
    <d v="1899-12-30T16:00:00"/>
    <x v="11"/>
  </r>
  <r>
    <x v="268"/>
    <d v="1899-12-30T17:00:00"/>
    <x v="12"/>
  </r>
  <r>
    <x v="268"/>
    <d v="1899-12-30T18:00:00"/>
    <x v="12"/>
  </r>
  <r>
    <x v="268"/>
    <d v="1899-12-30T19:00:00"/>
    <x v="12"/>
  </r>
  <r>
    <x v="268"/>
    <d v="1899-12-30T20:00:00"/>
    <x v="6"/>
  </r>
  <r>
    <x v="268"/>
    <d v="1899-12-30T21:00:00"/>
    <x v="6"/>
  </r>
  <r>
    <x v="268"/>
    <d v="1899-12-30T22:00:00"/>
    <x v="1"/>
  </r>
  <r>
    <x v="268"/>
    <d v="1899-12-30T23:00:00"/>
    <x v="2"/>
  </r>
  <r>
    <x v="269"/>
    <d v="1899-12-30T00:00:00"/>
    <x v="14"/>
  </r>
  <r>
    <x v="269"/>
    <d v="1899-12-30T01:00:00"/>
    <x v="16"/>
  </r>
  <r>
    <x v="269"/>
    <d v="1899-12-30T02:00:00"/>
    <x v="18"/>
  </r>
  <r>
    <x v="269"/>
    <d v="1899-12-30T03:00:00"/>
    <x v="5"/>
  </r>
  <r>
    <x v="269"/>
    <d v="1899-12-30T04:00:00"/>
    <x v="17"/>
  </r>
  <r>
    <x v="269"/>
    <d v="1899-12-30T05:00:00"/>
    <x v="17"/>
  </r>
  <r>
    <x v="269"/>
    <d v="1899-12-30T06:00:00"/>
    <x v="19"/>
  </r>
  <r>
    <x v="269"/>
    <d v="1899-12-30T07:00:00"/>
    <x v="16"/>
  </r>
  <r>
    <x v="269"/>
    <d v="1899-12-30T08:00:00"/>
    <x v="14"/>
  </r>
  <r>
    <x v="269"/>
    <d v="1899-12-30T09:00:00"/>
    <x v="13"/>
  </r>
  <r>
    <x v="269"/>
    <d v="1899-12-30T10:00:00"/>
    <x v="13"/>
  </r>
  <r>
    <x v="269"/>
    <d v="1899-12-30T11:00:00"/>
    <x v="13"/>
  </r>
  <r>
    <x v="269"/>
    <d v="1899-12-30T12:00:00"/>
    <x v="10"/>
  </r>
  <r>
    <x v="269"/>
    <d v="1899-12-30T13:00:00"/>
    <x v="12"/>
  </r>
  <r>
    <x v="269"/>
    <d v="1899-12-30T14:00:00"/>
    <x v="12"/>
  </r>
  <r>
    <x v="269"/>
    <d v="1899-12-30T15:00:00"/>
    <x v="12"/>
  </r>
  <r>
    <x v="269"/>
    <d v="1899-12-30T16:00:00"/>
    <x v="8"/>
  </r>
  <r>
    <x v="269"/>
    <d v="1899-12-30T17:00:00"/>
    <x v="8"/>
  </r>
  <r>
    <x v="269"/>
    <d v="1899-12-30T18:00:00"/>
    <x v="8"/>
  </r>
  <r>
    <x v="269"/>
    <d v="1899-12-30T19:00:00"/>
    <x v="20"/>
  </r>
  <r>
    <x v="269"/>
    <d v="1899-12-30T20:00:00"/>
    <x v="7"/>
  </r>
  <r>
    <x v="269"/>
    <d v="1899-12-30T21:00:00"/>
    <x v="20"/>
  </r>
  <r>
    <x v="269"/>
    <d v="1899-12-30T22:00:00"/>
    <x v="23"/>
  </r>
  <r>
    <x v="269"/>
    <d v="1899-12-30T23:00:00"/>
    <x v="6"/>
  </r>
  <r>
    <x v="270"/>
    <d v="1899-12-30T00:00:00"/>
    <x v="1"/>
  </r>
  <r>
    <x v="270"/>
    <d v="1899-12-30T01:00:00"/>
    <x v="13"/>
  </r>
  <r>
    <x v="270"/>
    <d v="1899-12-30T02:00:00"/>
    <x v="15"/>
  </r>
  <r>
    <x v="270"/>
    <d v="1899-12-30T03:00:00"/>
    <x v="15"/>
  </r>
  <r>
    <x v="270"/>
    <d v="1899-12-30T04:00:00"/>
    <x v="1"/>
  </r>
  <r>
    <x v="270"/>
    <d v="1899-12-30T05:00:00"/>
    <x v="10"/>
  </r>
  <r>
    <x v="270"/>
    <d v="1899-12-30T06:00:00"/>
    <x v="2"/>
  </r>
  <r>
    <x v="270"/>
    <d v="1899-12-30T07:00:00"/>
    <x v="10"/>
  </r>
  <r>
    <x v="270"/>
    <d v="1899-12-30T08:00:00"/>
    <x v="10"/>
  </r>
  <r>
    <x v="270"/>
    <d v="1899-12-30T09:00:00"/>
    <x v="13"/>
  </r>
  <r>
    <x v="270"/>
    <d v="1899-12-30T10:00:00"/>
    <x v="10"/>
  </r>
  <r>
    <x v="270"/>
    <d v="1899-12-30T11:00:00"/>
    <x v="1"/>
  </r>
  <r>
    <x v="270"/>
    <d v="1899-12-30T12:00:00"/>
    <x v="6"/>
  </r>
  <r>
    <x v="270"/>
    <d v="1899-12-30T13:00:00"/>
    <x v="8"/>
  </r>
  <r>
    <x v="270"/>
    <d v="1899-12-30T14:00:00"/>
    <x v="7"/>
  </r>
  <r>
    <x v="270"/>
    <d v="1899-12-30T15:00:00"/>
    <x v="11"/>
  </r>
  <r>
    <x v="270"/>
    <d v="1899-12-30T16:00:00"/>
    <x v="11"/>
  </r>
  <r>
    <x v="270"/>
    <d v="1899-12-30T17:00:00"/>
    <x v="20"/>
  </r>
  <r>
    <x v="270"/>
    <d v="1899-12-30T18:00:00"/>
    <x v="20"/>
  </r>
  <r>
    <x v="270"/>
    <d v="1899-12-30T19:00:00"/>
    <x v="20"/>
  </r>
  <r>
    <x v="270"/>
    <d v="1899-12-30T20:00:00"/>
    <x v="0"/>
  </r>
  <r>
    <x v="270"/>
    <d v="1899-12-30T21:00:00"/>
    <x v="2"/>
  </r>
  <r>
    <x v="270"/>
    <d v="1899-12-30T22:00:00"/>
    <x v="10"/>
  </r>
  <r>
    <x v="270"/>
    <d v="1899-12-30T23:00:00"/>
    <x v="2"/>
  </r>
  <r>
    <x v="271"/>
    <d v="1899-12-30T00:00:00"/>
    <x v="3"/>
  </r>
  <r>
    <x v="271"/>
    <d v="1899-12-30T01:00:00"/>
    <x v="10"/>
  </r>
  <r>
    <x v="271"/>
    <d v="1899-12-30T02:00:00"/>
    <x v="2"/>
  </r>
  <r>
    <x v="271"/>
    <d v="1899-12-30T03:00:00"/>
    <x v="15"/>
  </r>
  <r>
    <x v="271"/>
    <d v="1899-12-30T04:00:00"/>
    <x v="13"/>
  </r>
  <r>
    <x v="271"/>
    <d v="1899-12-30T05:00:00"/>
    <x v="10"/>
  </r>
  <r>
    <x v="271"/>
    <d v="1899-12-30T06:00:00"/>
    <x v="15"/>
  </r>
  <r>
    <x v="271"/>
    <d v="1899-12-30T07:00:00"/>
    <x v="6"/>
  </r>
  <r>
    <x v="271"/>
    <d v="1899-12-30T08:00:00"/>
    <x v="0"/>
  </r>
  <r>
    <x v="271"/>
    <d v="1899-12-30T09:00:00"/>
    <x v="10"/>
  </r>
  <r>
    <x v="271"/>
    <d v="1899-12-30T10:00:00"/>
    <x v="10"/>
  </r>
  <r>
    <x v="271"/>
    <d v="1899-12-30T11:00:00"/>
    <x v="1"/>
  </r>
  <r>
    <x v="271"/>
    <d v="1899-12-30T12:00:00"/>
    <x v="10"/>
  </r>
  <r>
    <x v="271"/>
    <d v="1899-12-30T13:00:00"/>
    <x v="0"/>
  </r>
  <r>
    <x v="271"/>
    <d v="1899-12-30T14:00:00"/>
    <x v="13"/>
  </r>
  <r>
    <x v="271"/>
    <d v="1899-12-30T15:00:00"/>
    <x v="13"/>
  </r>
  <r>
    <x v="271"/>
    <d v="1899-12-30T16:00:00"/>
    <x v="12"/>
  </r>
  <r>
    <x v="271"/>
    <d v="1899-12-30T17:00:00"/>
    <x v="12"/>
  </r>
  <r>
    <x v="271"/>
    <d v="1899-12-30T18:00:00"/>
    <x v="12"/>
  </r>
  <r>
    <x v="271"/>
    <d v="1899-12-30T19:00:00"/>
    <x v="11"/>
  </r>
  <r>
    <x v="271"/>
    <d v="1899-12-30T20:00:00"/>
    <x v="6"/>
  </r>
  <r>
    <x v="271"/>
    <d v="1899-12-30T21:00:00"/>
    <x v="1"/>
  </r>
  <r>
    <x v="271"/>
    <d v="1899-12-30T22:00:00"/>
    <x v="10"/>
  </r>
  <r>
    <x v="271"/>
    <d v="1899-12-30T23:00:00"/>
    <x v="15"/>
  </r>
  <r>
    <x v="272"/>
    <d v="1899-12-30T00:00:00"/>
    <x v="3"/>
  </r>
  <r>
    <x v="272"/>
    <d v="1899-12-30T01:00:00"/>
    <x v="13"/>
  </r>
  <r>
    <x v="272"/>
    <d v="1899-12-30T02:00:00"/>
    <x v="15"/>
  </r>
  <r>
    <x v="272"/>
    <d v="1899-12-30T03:00:00"/>
    <x v="10"/>
  </r>
  <r>
    <x v="272"/>
    <d v="1899-12-30T04:00:00"/>
    <x v="15"/>
  </r>
  <r>
    <x v="272"/>
    <d v="1899-12-30T05:00:00"/>
    <x v="14"/>
  </r>
  <r>
    <x v="272"/>
    <d v="1899-12-30T06:00:00"/>
    <x v="13"/>
  </r>
  <r>
    <x v="272"/>
    <d v="1899-12-30T07:00:00"/>
    <x v="14"/>
  </r>
  <r>
    <x v="272"/>
    <d v="1899-12-30T08:00:00"/>
    <x v="14"/>
  </r>
  <r>
    <x v="272"/>
    <d v="1899-12-30T09:00:00"/>
    <x v="10"/>
  </r>
  <r>
    <x v="272"/>
    <d v="1899-12-30T10:00:00"/>
    <x v="2"/>
  </r>
  <r>
    <x v="272"/>
    <d v="1899-12-30T11:00:00"/>
    <x v="11"/>
  </r>
  <r>
    <x v="272"/>
    <d v="1899-12-30T12:00:00"/>
    <x v="6"/>
  </r>
  <r>
    <x v="272"/>
    <d v="1899-12-30T13:00:00"/>
    <x v="1"/>
  </r>
  <r>
    <x v="272"/>
    <d v="1899-12-30T14:00:00"/>
    <x v="6"/>
  </r>
  <r>
    <x v="272"/>
    <d v="1899-12-30T15:00:00"/>
    <x v="6"/>
  </r>
  <r>
    <x v="272"/>
    <d v="1899-12-30T16:00:00"/>
    <x v="1"/>
  </r>
  <r>
    <x v="272"/>
    <d v="1899-12-30T17:00:00"/>
    <x v="11"/>
  </r>
  <r>
    <x v="272"/>
    <d v="1899-12-30T18:00:00"/>
    <x v="7"/>
  </r>
  <r>
    <x v="272"/>
    <d v="1899-12-30T19:00:00"/>
    <x v="9"/>
  </r>
  <r>
    <x v="272"/>
    <d v="1899-12-30T20:00:00"/>
    <x v="9"/>
  </r>
  <r>
    <x v="272"/>
    <d v="1899-12-30T21:00:00"/>
    <x v="0"/>
  </r>
  <r>
    <x v="272"/>
    <d v="1899-12-30T22:00:00"/>
    <x v="15"/>
  </r>
  <r>
    <x v="272"/>
    <d v="1899-12-30T23:00:00"/>
    <x v="15"/>
  </r>
  <r>
    <x v="273"/>
    <d v="1899-12-30T00:00:00"/>
    <x v="2"/>
  </r>
  <r>
    <x v="273"/>
    <d v="1899-12-30T01:00:00"/>
    <x v="15"/>
  </r>
  <r>
    <x v="273"/>
    <d v="1899-12-30T02:00:00"/>
    <x v="2"/>
  </r>
  <r>
    <x v="273"/>
    <d v="1899-12-30T03:00:00"/>
    <x v="13"/>
  </r>
  <r>
    <x v="273"/>
    <d v="1899-12-30T04:00:00"/>
    <x v="1"/>
  </r>
  <r>
    <x v="273"/>
    <d v="1899-12-30T05:00:00"/>
    <x v="1"/>
  </r>
  <r>
    <x v="273"/>
    <d v="1899-12-30T06:00:00"/>
    <x v="1"/>
  </r>
  <r>
    <x v="273"/>
    <d v="1899-12-30T07:00:00"/>
    <x v="2"/>
  </r>
  <r>
    <x v="273"/>
    <d v="1899-12-30T08:00:00"/>
    <x v="13"/>
  </r>
  <r>
    <x v="273"/>
    <d v="1899-12-30T09:00:00"/>
    <x v="3"/>
  </r>
  <r>
    <x v="273"/>
    <d v="1899-12-30T10:00:00"/>
    <x v="4"/>
  </r>
  <r>
    <x v="273"/>
    <d v="1899-12-30T11:00:00"/>
    <x v="14"/>
  </r>
  <r>
    <x v="273"/>
    <d v="1899-12-30T12:00:00"/>
    <x v="1"/>
  </r>
  <r>
    <x v="273"/>
    <d v="1899-12-30T13:00:00"/>
    <x v="3"/>
  </r>
  <r>
    <x v="273"/>
    <d v="1899-12-30T14:00:00"/>
    <x v="15"/>
  </r>
  <r>
    <x v="273"/>
    <d v="1899-12-30T15:00:00"/>
    <x v="13"/>
  </r>
  <r>
    <x v="273"/>
    <d v="1899-12-30T16:00:00"/>
    <x v="6"/>
  </r>
  <r>
    <x v="273"/>
    <d v="1899-12-30T17:00:00"/>
    <x v="6"/>
  </r>
  <r>
    <x v="273"/>
    <d v="1899-12-30T18:00:00"/>
    <x v="12"/>
  </r>
  <r>
    <x v="273"/>
    <d v="1899-12-30T19:00:00"/>
    <x v="9"/>
  </r>
  <r>
    <x v="273"/>
    <d v="1899-12-30T20:00:00"/>
    <x v="2"/>
  </r>
  <r>
    <x v="273"/>
    <d v="1899-12-30T21:00:00"/>
    <x v="2"/>
  </r>
  <r>
    <x v="273"/>
    <d v="1899-12-30T22:00:00"/>
    <x v="3"/>
  </r>
  <r>
    <x v="273"/>
    <d v="1899-12-30T23:00:00"/>
    <x v="13"/>
  </r>
  <r>
    <x v="274"/>
    <d v="1899-12-30T00:00:00"/>
    <x v="14"/>
  </r>
  <r>
    <x v="274"/>
    <d v="1899-12-30T01:00:00"/>
    <x v="15"/>
  </r>
  <r>
    <x v="274"/>
    <d v="1899-12-30T02:00:00"/>
    <x v="2"/>
  </r>
  <r>
    <x v="274"/>
    <d v="1899-12-30T03:00:00"/>
    <x v="15"/>
  </r>
  <r>
    <x v="274"/>
    <d v="1899-12-30T04:00:00"/>
    <x v="2"/>
  </r>
  <r>
    <x v="274"/>
    <d v="1899-12-30T05:00:00"/>
    <x v="5"/>
  </r>
  <r>
    <x v="274"/>
    <d v="1899-12-30T06:00:00"/>
    <x v="16"/>
  </r>
  <r>
    <x v="274"/>
    <d v="1899-12-30T07:00:00"/>
    <x v="13"/>
  </r>
  <r>
    <x v="274"/>
    <d v="1899-12-30T08:00:00"/>
    <x v="14"/>
  </r>
  <r>
    <x v="274"/>
    <d v="1899-12-30T09:00:00"/>
    <x v="14"/>
  </r>
  <r>
    <x v="274"/>
    <d v="1899-12-30T10:00:00"/>
    <x v="1"/>
  </r>
  <r>
    <x v="274"/>
    <d v="1899-12-30T11:00:00"/>
    <x v="1"/>
  </r>
  <r>
    <x v="274"/>
    <d v="1899-12-30T12:00:00"/>
    <x v="10"/>
  </r>
  <r>
    <x v="274"/>
    <d v="1899-12-30T13:00:00"/>
    <x v="2"/>
  </r>
  <r>
    <x v="274"/>
    <d v="1899-12-30T14:00:00"/>
    <x v="12"/>
  </r>
  <r>
    <x v="274"/>
    <d v="1899-12-30T15:00:00"/>
    <x v="9"/>
  </r>
  <r>
    <x v="274"/>
    <d v="1899-12-30T16:00:00"/>
    <x v="9"/>
  </r>
  <r>
    <x v="274"/>
    <d v="1899-12-30T17:00:00"/>
    <x v="8"/>
  </r>
  <r>
    <x v="274"/>
    <d v="1899-12-30T18:00:00"/>
    <x v="9"/>
  </r>
  <r>
    <x v="274"/>
    <d v="1899-12-30T19:00:00"/>
    <x v="20"/>
  </r>
  <r>
    <x v="274"/>
    <d v="1899-12-30T20:00:00"/>
    <x v="11"/>
  </r>
  <r>
    <x v="274"/>
    <d v="1899-12-30T21:00:00"/>
    <x v="12"/>
  </r>
  <r>
    <x v="274"/>
    <d v="1899-12-30T22:00:00"/>
    <x v="6"/>
  </r>
  <r>
    <x v="274"/>
    <d v="1899-12-30T23:00:00"/>
    <x v="6"/>
  </r>
  <r>
    <x v="275"/>
    <d v="1899-12-30T00:00:00"/>
    <x v="10"/>
  </r>
  <r>
    <x v="275"/>
    <d v="1899-12-30T01:00:00"/>
    <x v="14"/>
  </r>
  <r>
    <x v="275"/>
    <d v="1899-12-30T02:00:00"/>
    <x v="14"/>
  </r>
  <r>
    <x v="275"/>
    <d v="1899-12-30T03:00:00"/>
    <x v="14"/>
  </r>
  <r>
    <x v="275"/>
    <d v="1899-12-30T04:00:00"/>
    <x v="10"/>
  </r>
  <r>
    <x v="275"/>
    <d v="1899-12-30T05:00:00"/>
    <x v="14"/>
  </r>
  <r>
    <x v="275"/>
    <d v="1899-12-30T06:00:00"/>
    <x v="3"/>
  </r>
  <r>
    <x v="275"/>
    <d v="1899-12-30T07:00:00"/>
    <x v="2"/>
  </r>
  <r>
    <x v="275"/>
    <d v="1899-12-30T08:00:00"/>
    <x v="16"/>
  </r>
  <r>
    <x v="275"/>
    <d v="1899-12-30T09:00:00"/>
    <x v="3"/>
  </r>
  <r>
    <x v="275"/>
    <d v="1899-12-30T10:00:00"/>
    <x v="13"/>
  </r>
  <r>
    <x v="275"/>
    <d v="1899-12-30T11:00:00"/>
    <x v="12"/>
  </r>
  <r>
    <x v="275"/>
    <d v="1899-12-30T12:00:00"/>
    <x v="6"/>
  </r>
  <r>
    <x v="275"/>
    <d v="1899-12-30T13:00:00"/>
    <x v="12"/>
  </r>
  <r>
    <x v="275"/>
    <d v="1899-12-30T14:00:00"/>
    <x v="6"/>
  </r>
  <r>
    <x v="275"/>
    <d v="1899-12-30T15:00:00"/>
    <x v="12"/>
  </r>
  <r>
    <x v="275"/>
    <d v="1899-12-30T16:00:00"/>
    <x v="7"/>
  </r>
  <r>
    <x v="275"/>
    <d v="1899-12-30T17:00:00"/>
    <x v="9"/>
  </r>
  <r>
    <x v="275"/>
    <d v="1899-12-30T18:00:00"/>
    <x v="8"/>
  </r>
  <r>
    <x v="275"/>
    <d v="1899-12-30T19:00:00"/>
    <x v="20"/>
  </r>
  <r>
    <x v="275"/>
    <d v="1899-12-30T20:00:00"/>
    <x v="20"/>
  </r>
  <r>
    <x v="275"/>
    <d v="1899-12-30T21:00:00"/>
    <x v="11"/>
  </r>
  <r>
    <x v="275"/>
    <d v="1899-12-30T22:00:00"/>
    <x v="2"/>
  </r>
  <r>
    <x v="275"/>
    <d v="1899-12-30T23:00:00"/>
    <x v="13"/>
  </r>
  <r>
    <x v="276"/>
    <d v="1899-12-30T00:00:00"/>
    <x v="2"/>
  </r>
  <r>
    <x v="276"/>
    <d v="1899-12-30T01:00:00"/>
    <x v="2"/>
  </r>
  <r>
    <x v="276"/>
    <d v="1899-12-30T02:00:00"/>
    <x v="2"/>
  </r>
  <r>
    <x v="276"/>
    <d v="1899-12-30T03:00:00"/>
    <x v="3"/>
  </r>
  <r>
    <x v="276"/>
    <d v="1899-12-30T04:00:00"/>
    <x v="13"/>
  </r>
  <r>
    <x v="276"/>
    <d v="1899-12-30T05:00:00"/>
    <x v="13"/>
  </r>
  <r>
    <x v="276"/>
    <d v="1899-12-30T06:00:00"/>
    <x v="14"/>
  </r>
  <r>
    <x v="276"/>
    <d v="1899-12-30T07:00:00"/>
    <x v="10"/>
  </r>
  <r>
    <x v="276"/>
    <d v="1899-12-30T08:00:00"/>
    <x v="2"/>
  </r>
  <r>
    <x v="276"/>
    <d v="1899-12-30T09:00:00"/>
    <x v="14"/>
  </r>
  <r>
    <x v="276"/>
    <d v="1899-12-30T10:00:00"/>
    <x v="2"/>
  </r>
  <r>
    <x v="276"/>
    <d v="1899-12-30T11:00:00"/>
    <x v="1"/>
  </r>
  <r>
    <x v="276"/>
    <d v="1899-12-30T12:00:00"/>
    <x v="15"/>
  </r>
  <r>
    <x v="276"/>
    <d v="1899-12-30T13:00:00"/>
    <x v="15"/>
  </r>
  <r>
    <x v="276"/>
    <d v="1899-12-30T14:00:00"/>
    <x v="4"/>
  </r>
  <r>
    <x v="276"/>
    <d v="1899-12-30T15:00:00"/>
    <x v="6"/>
  </r>
  <r>
    <x v="276"/>
    <d v="1899-12-30T16:00:00"/>
    <x v="6"/>
  </r>
  <r>
    <x v="276"/>
    <d v="1899-12-30T17:00:00"/>
    <x v="2"/>
  </r>
  <r>
    <x v="276"/>
    <d v="1899-12-30T18:00:00"/>
    <x v="1"/>
  </r>
  <r>
    <x v="276"/>
    <d v="1899-12-30T19:00:00"/>
    <x v="13"/>
  </r>
  <r>
    <x v="276"/>
    <d v="1899-12-30T20:00:00"/>
    <x v="14"/>
  </r>
  <r>
    <x v="276"/>
    <d v="1899-12-30T21:00:00"/>
    <x v="14"/>
  </r>
  <r>
    <x v="276"/>
    <d v="1899-12-30T22:00:00"/>
    <x v="2"/>
  </r>
  <r>
    <x v="276"/>
    <d v="1899-12-30T23:00:00"/>
    <x v="2"/>
  </r>
  <r>
    <x v="277"/>
    <d v="1899-12-30T00:00:00"/>
    <x v="1"/>
  </r>
  <r>
    <x v="277"/>
    <d v="1899-12-30T01:00:00"/>
    <x v="1"/>
  </r>
  <r>
    <x v="277"/>
    <d v="1899-12-30T02:00:00"/>
    <x v="1"/>
  </r>
  <r>
    <x v="277"/>
    <d v="1899-12-30T03:00:00"/>
    <x v="1"/>
  </r>
  <r>
    <x v="277"/>
    <d v="1899-12-30T04:00:00"/>
    <x v="2"/>
  </r>
  <r>
    <x v="277"/>
    <d v="1899-12-30T05:00:00"/>
    <x v="2"/>
  </r>
  <r>
    <x v="277"/>
    <d v="1899-12-30T06:00:00"/>
    <x v="12"/>
  </r>
  <r>
    <x v="277"/>
    <d v="1899-12-30T07:00:00"/>
    <x v="1"/>
  </r>
  <r>
    <x v="277"/>
    <d v="1899-12-30T08:00:00"/>
    <x v="2"/>
  </r>
  <r>
    <x v="277"/>
    <d v="1899-12-30T09:00:00"/>
    <x v="2"/>
  </r>
  <r>
    <x v="277"/>
    <d v="1899-12-30T10:00:00"/>
    <x v="15"/>
  </r>
  <r>
    <x v="277"/>
    <d v="1899-12-30T11:00:00"/>
    <x v="2"/>
  </r>
  <r>
    <x v="277"/>
    <d v="1899-12-30T12:00:00"/>
    <x v="1"/>
  </r>
  <r>
    <x v="277"/>
    <d v="1899-12-30T13:00:00"/>
    <x v="1"/>
  </r>
  <r>
    <x v="277"/>
    <d v="1899-12-30T14:00:00"/>
    <x v="10"/>
  </r>
  <r>
    <x v="277"/>
    <d v="1899-12-30T15:00:00"/>
    <x v="1"/>
  </r>
  <r>
    <x v="277"/>
    <d v="1899-12-30T16:00:00"/>
    <x v="6"/>
  </r>
  <r>
    <x v="277"/>
    <d v="1899-12-30T17:00:00"/>
    <x v="6"/>
  </r>
  <r>
    <x v="277"/>
    <d v="1899-12-30T18:00:00"/>
    <x v="1"/>
  </r>
  <r>
    <x v="277"/>
    <d v="1899-12-30T19:00:00"/>
    <x v="12"/>
  </r>
  <r>
    <x v="277"/>
    <d v="1899-12-30T20:00:00"/>
    <x v="6"/>
  </r>
  <r>
    <x v="277"/>
    <d v="1899-12-30T21:00:00"/>
    <x v="0"/>
  </r>
  <r>
    <x v="277"/>
    <d v="1899-12-30T22:00:00"/>
    <x v="0"/>
  </r>
  <r>
    <x v="277"/>
    <d v="1899-12-30T23:00:00"/>
    <x v="10"/>
  </r>
  <r>
    <x v="278"/>
    <d v="1899-12-30T00:00:00"/>
    <x v="1"/>
  </r>
  <r>
    <x v="278"/>
    <d v="1899-12-30T01:00:00"/>
    <x v="13"/>
  </r>
  <r>
    <x v="278"/>
    <d v="1899-12-30T02:00:00"/>
    <x v="10"/>
  </r>
  <r>
    <x v="278"/>
    <d v="1899-12-30T03:00:00"/>
    <x v="14"/>
  </r>
  <r>
    <x v="278"/>
    <d v="1899-12-30T04:00:00"/>
    <x v="1"/>
  </r>
  <r>
    <x v="278"/>
    <d v="1899-12-30T05:00:00"/>
    <x v="2"/>
  </r>
  <r>
    <x v="278"/>
    <d v="1899-12-30T06:00:00"/>
    <x v="4"/>
  </r>
  <r>
    <x v="278"/>
    <d v="1899-12-30T07:00:00"/>
    <x v="14"/>
  </r>
  <r>
    <x v="278"/>
    <d v="1899-12-30T08:00:00"/>
    <x v="14"/>
  </r>
  <r>
    <x v="278"/>
    <d v="1899-12-30T09:00:00"/>
    <x v="3"/>
  </r>
  <r>
    <x v="278"/>
    <d v="1899-12-30T10:00:00"/>
    <x v="10"/>
  </r>
  <r>
    <x v="278"/>
    <d v="1899-12-30T11:00:00"/>
    <x v="0"/>
  </r>
  <r>
    <x v="278"/>
    <d v="1899-12-30T12:00:00"/>
    <x v="2"/>
  </r>
  <r>
    <x v="278"/>
    <d v="1899-12-30T13:00:00"/>
    <x v="2"/>
  </r>
  <r>
    <x v="278"/>
    <d v="1899-12-30T14:00:00"/>
    <x v="0"/>
  </r>
  <r>
    <x v="278"/>
    <d v="1899-12-30T15:00:00"/>
    <x v="12"/>
  </r>
  <r>
    <x v="278"/>
    <d v="1899-12-30T16:00:00"/>
    <x v="1"/>
  </r>
  <r>
    <x v="278"/>
    <d v="1899-12-30T17:00:00"/>
    <x v="2"/>
  </r>
  <r>
    <x v="278"/>
    <d v="1899-12-30T18:00:00"/>
    <x v="13"/>
  </r>
  <r>
    <x v="278"/>
    <d v="1899-12-30T19:00:00"/>
    <x v="13"/>
  </r>
  <r>
    <x v="278"/>
    <d v="1899-12-30T20:00:00"/>
    <x v="13"/>
  </r>
  <r>
    <x v="278"/>
    <d v="1899-12-30T21:00:00"/>
    <x v="3"/>
  </r>
  <r>
    <x v="278"/>
    <d v="1899-12-30T22:00:00"/>
    <x v="5"/>
  </r>
  <r>
    <x v="278"/>
    <d v="1899-12-30T23:00:00"/>
    <x v="5"/>
  </r>
  <r>
    <x v="279"/>
    <d v="1899-12-30T00:00:00"/>
    <x v="5"/>
  </r>
  <r>
    <x v="279"/>
    <d v="1899-12-30T01:00:00"/>
    <x v="18"/>
  </r>
  <r>
    <x v="279"/>
    <d v="1899-12-30T02:00:00"/>
    <x v="17"/>
  </r>
  <r>
    <x v="279"/>
    <d v="1899-12-30T03:00:00"/>
    <x v="17"/>
  </r>
  <r>
    <x v="279"/>
    <d v="1899-12-30T04:00:00"/>
    <x v="17"/>
  </r>
  <r>
    <x v="279"/>
    <d v="1899-12-30T05:00:00"/>
    <x v="5"/>
  </r>
  <r>
    <x v="279"/>
    <d v="1899-12-30T06:00:00"/>
    <x v="5"/>
  </r>
  <r>
    <x v="279"/>
    <d v="1899-12-30T07:00:00"/>
    <x v="16"/>
  </r>
  <r>
    <x v="279"/>
    <d v="1899-12-30T08:00:00"/>
    <x v="16"/>
  </r>
  <r>
    <x v="279"/>
    <d v="1899-12-30T09:00:00"/>
    <x v="17"/>
  </r>
  <r>
    <x v="279"/>
    <d v="1899-12-30T10:00:00"/>
    <x v="5"/>
  </r>
  <r>
    <x v="279"/>
    <d v="1899-12-30T11:00:00"/>
    <x v="5"/>
  </r>
  <r>
    <x v="279"/>
    <d v="1899-12-30T12:00:00"/>
    <x v="16"/>
  </r>
  <r>
    <x v="279"/>
    <d v="1899-12-30T13:00:00"/>
    <x v="14"/>
  </r>
  <r>
    <x v="279"/>
    <d v="1899-12-30T14:00:00"/>
    <x v="3"/>
  </r>
  <r>
    <x v="279"/>
    <d v="1899-12-30T15:00:00"/>
    <x v="5"/>
  </r>
  <r>
    <x v="279"/>
    <d v="1899-12-30T16:00:00"/>
    <x v="15"/>
  </r>
  <r>
    <x v="279"/>
    <d v="1899-12-30T17:00:00"/>
    <x v="2"/>
  </r>
  <r>
    <x v="279"/>
    <d v="1899-12-30T18:00:00"/>
    <x v="1"/>
  </r>
  <r>
    <x v="279"/>
    <d v="1899-12-30T19:00:00"/>
    <x v="2"/>
  </r>
  <r>
    <x v="279"/>
    <d v="1899-12-30T20:00:00"/>
    <x v="2"/>
  </r>
  <r>
    <x v="279"/>
    <d v="1899-12-30T21:00:00"/>
    <x v="15"/>
  </r>
  <r>
    <x v="279"/>
    <d v="1899-12-30T22:00:00"/>
    <x v="3"/>
  </r>
  <r>
    <x v="279"/>
    <d v="1899-12-30T23:00:00"/>
    <x v="3"/>
  </r>
  <r>
    <x v="280"/>
    <d v="1899-12-30T00:00:00"/>
    <x v="5"/>
  </r>
  <r>
    <x v="280"/>
    <d v="1899-12-30T01:00:00"/>
    <x v="5"/>
  </r>
  <r>
    <x v="280"/>
    <d v="1899-12-30T02:00:00"/>
    <x v="17"/>
  </r>
  <r>
    <x v="280"/>
    <d v="1899-12-30T03:00:00"/>
    <x v="4"/>
  </r>
  <r>
    <x v="280"/>
    <d v="1899-12-30T04:00:00"/>
    <x v="17"/>
  </r>
  <r>
    <x v="280"/>
    <d v="1899-12-30T05:00:00"/>
    <x v="17"/>
  </r>
  <r>
    <x v="280"/>
    <d v="1899-12-30T06:00:00"/>
    <x v="4"/>
  </r>
  <r>
    <x v="280"/>
    <d v="1899-12-30T07:00:00"/>
    <x v="5"/>
  </r>
  <r>
    <x v="280"/>
    <d v="1899-12-30T08:00:00"/>
    <x v="16"/>
  </r>
  <r>
    <x v="280"/>
    <d v="1899-12-30T09:00:00"/>
    <x v="17"/>
  </r>
  <r>
    <x v="280"/>
    <d v="1899-12-30T10:00:00"/>
    <x v="5"/>
  </r>
  <r>
    <x v="280"/>
    <d v="1899-12-30T11:00:00"/>
    <x v="4"/>
  </r>
  <r>
    <x v="280"/>
    <d v="1899-12-30T12:00:00"/>
    <x v="0"/>
  </r>
  <r>
    <x v="280"/>
    <d v="1899-12-30T13:00:00"/>
    <x v="0"/>
  </r>
  <r>
    <x v="280"/>
    <d v="1899-12-30T14:00:00"/>
    <x v="0"/>
  </r>
  <r>
    <x v="280"/>
    <d v="1899-12-30T15:00:00"/>
    <x v="12"/>
  </r>
  <r>
    <x v="280"/>
    <d v="1899-12-30T16:00:00"/>
    <x v="11"/>
  </r>
  <r>
    <x v="280"/>
    <d v="1899-12-30T17:00:00"/>
    <x v="8"/>
  </r>
  <r>
    <x v="280"/>
    <d v="1899-12-30T18:00:00"/>
    <x v="20"/>
  </r>
  <r>
    <x v="280"/>
    <d v="1899-12-30T19:00:00"/>
    <x v="6"/>
  </r>
  <r>
    <x v="280"/>
    <d v="1899-12-30T20:00:00"/>
    <x v="11"/>
  </r>
  <r>
    <x v="280"/>
    <d v="1899-12-30T21:00:00"/>
    <x v="12"/>
  </r>
  <r>
    <x v="280"/>
    <d v="1899-12-30T22:00:00"/>
    <x v="6"/>
  </r>
  <r>
    <x v="280"/>
    <d v="1899-12-30T23:00:00"/>
    <x v="10"/>
  </r>
  <r>
    <x v="281"/>
    <d v="1899-12-30T00:00:00"/>
    <x v="15"/>
  </r>
  <r>
    <x v="281"/>
    <d v="1899-12-30T01:00:00"/>
    <x v="13"/>
  </r>
  <r>
    <x v="281"/>
    <d v="1899-12-30T02:00:00"/>
    <x v="13"/>
  </r>
  <r>
    <x v="281"/>
    <d v="1899-12-30T03:00:00"/>
    <x v="13"/>
  </r>
  <r>
    <x v="281"/>
    <d v="1899-12-30T04:00:00"/>
    <x v="3"/>
  </r>
  <r>
    <x v="281"/>
    <d v="1899-12-30T05:00:00"/>
    <x v="3"/>
  </r>
  <r>
    <x v="281"/>
    <d v="1899-12-30T06:00:00"/>
    <x v="3"/>
  </r>
  <r>
    <x v="281"/>
    <d v="1899-12-30T07:00:00"/>
    <x v="13"/>
  </r>
  <r>
    <x v="281"/>
    <d v="1899-12-30T08:00:00"/>
    <x v="13"/>
  </r>
  <r>
    <x v="281"/>
    <d v="1899-12-30T09:00:00"/>
    <x v="14"/>
  </r>
  <r>
    <x v="281"/>
    <d v="1899-12-30T10:00:00"/>
    <x v="2"/>
  </r>
  <r>
    <x v="281"/>
    <d v="1899-12-30T11:00:00"/>
    <x v="2"/>
  </r>
  <r>
    <x v="281"/>
    <d v="1899-12-30T12:00:00"/>
    <x v="1"/>
  </r>
  <r>
    <x v="281"/>
    <d v="1899-12-30T13:00:00"/>
    <x v="10"/>
  </r>
  <r>
    <x v="281"/>
    <d v="1899-12-30T14:00:00"/>
    <x v="11"/>
  </r>
  <r>
    <x v="281"/>
    <d v="1899-12-30T15:00:00"/>
    <x v="9"/>
  </r>
  <r>
    <x v="281"/>
    <d v="1899-12-30T16:00:00"/>
    <x v="7"/>
  </r>
  <r>
    <x v="281"/>
    <d v="1899-12-30T18:00:00"/>
    <x v="23"/>
  </r>
  <r>
    <x v="281"/>
    <d v="1899-12-30T19:00:00"/>
    <x v="23"/>
  </r>
  <r>
    <x v="281"/>
    <d v="1899-12-30T20:00:00"/>
    <x v="23"/>
  </r>
  <r>
    <x v="281"/>
    <d v="1899-12-30T21:00:00"/>
    <x v="20"/>
  </r>
  <r>
    <x v="281"/>
    <d v="1899-12-30T22:00:00"/>
    <x v="7"/>
  </r>
  <r>
    <x v="281"/>
    <d v="1899-12-30T23:00:00"/>
    <x v="1"/>
  </r>
  <r>
    <x v="282"/>
    <d v="1899-12-30T00:00:00"/>
    <x v="2"/>
  </r>
  <r>
    <x v="282"/>
    <d v="1899-12-30T01:00:00"/>
    <x v="14"/>
  </r>
  <r>
    <x v="282"/>
    <d v="1899-12-30T02:00:00"/>
    <x v="5"/>
  </r>
  <r>
    <x v="282"/>
    <d v="1899-12-30T03:00:00"/>
    <x v="5"/>
  </r>
  <r>
    <x v="282"/>
    <d v="1899-12-30T04:00:00"/>
    <x v="14"/>
  </r>
  <r>
    <x v="282"/>
    <d v="1899-12-30T05:00:00"/>
    <x v="2"/>
  </r>
  <r>
    <x v="282"/>
    <d v="1899-12-30T06:00:00"/>
    <x v="14"/>
  </r>
  <r>
    <x v="282"/>
    <d v="1899-12-30T07:00:00"/>
    <x v="13"/>
  </r>
  <r>
    <x v="282"/>
    <d v="1899-12-30T08:00:00"/>
    <x v="13"/>
  </r>
  <r>
    <x v="282"/>
    <d v="1899-12-30T09:00:00"/>
    <x v="14"/>
  </r>
  <r>
    <x v="282"/>
    <d v="1899-12-30T10:00:00"/>
    <x v="1"/>
  </r>
  <r>
    <x v="282"/>
    <d v="1899-12-30T11:00:00"/>
    <x v="7"/>
  </r>
  <r>
    <x v="282"/>
    <d v="1899-12-30T12:00:00"/>
    <x v="11"/>
  </r>
  <r>
    <x v="282"/>
    <d v="1899-12-30T13:00:00"/>
    <x v="11"/>
  </r>
  <r>
    <x v="282"/>
    <d v="1899-12-30T14:00:00"/>
    <x v="11"/>
  </r>
  <r>
    <x v="282"/>
    <d v="1899-12-30T15:00:00"/>
    <x v="6"/>
  </r>
  <r>
    <x v="282"/>
    <d v="1899-12-30T16:00:00"/>
    <x v="8"/>
  </r>
  <r>
    <x v="282"/>
    <d v="1899-12-30T17:00:00"/>
    <x v="7"/>
  </r>
  <r>
    <x v="282"/>
    <d v="1899-12-30T18:00:00"/>
    <x v="7"/>
  </r>
  <r>
    <x v="282"/>
    <d v="1899-12-30T19:00:00"/>
    <x v="8"/>
  </r>
  <r>
    <x v="282"/>
    <d v="1899-12-30T20:00:00"/>
    <x v="0"/>
  </r>
  <r>
    <x v="282"/>
    <d v="1899-12-30T21:00:00"/>
    <x v="15"/>
  </r>
  <r>
    <x v="282"/>
    <d v="1899-12-30T22:00:00"/>
    <x v="0"/>
  </r>
  <r>
    <x v="282"/>
    <d v="1899-12-30T23:00:00"/>
    <x v="2"/>
  </r>
  <r>
    <x v="283"/>
    <d v="1899-12-30T00:00:00"/>
    <x v="15"/>
  </r>
  <r>
    <x v="283"/>
    <d v="1899-12-30T01:00:00"/>
    <x v="15"/>
  </r>
  <r>
    <x v="283"/>
    <d v="1899-12-30T02:00:00"/>
    <x v="13"/>
  </r>
  <r>
    <x v="283"/>
    <d v="1899-12-30T03:00:00"/>
    <x v="13"/>
  </r>
  <r>
    <x v="283"/>
    <d v="1899-12-30T04:00:00"/>
    <x v="2"/>
  </r>
  <r>
    <x v="283"/>
    <d v="1899-12-30T05:00:00"/>
    <x v="13"/>
  </r>
  <r>
    <x v="283"/>
    <d v="1899-12-30T06:00:00"/>
    <x v="2"/>
  </r>
  <r>
    <x v="283"/>
    <d v="1899-12-30T07:00:00"/>
    <x v="3"/>
  </r>
  <r>
    <x v="283"/>
    <d v="1899-12-30T08:00:00"/>
    <x v="13"/>
  </r>
  <r>
    <x v="283"/>
    <d v="1899-12-30T09:00:00"/>
    <x v="13"/>
  </r>
  <r>
    <x v="283"/>
    <d v="1899-12-30T10:00:00"/>
    <x v="10"/>
  </r>
  <r>
    <x v="283"/>
    <d v="1899-12-30T11:00:00"/>
    <x v="6"/>
  </r>
  <r>
    <x v="283"/>
    <d v="1899-12-30T12:00:00"/>
    <x v="9"/>
  </r>
  <r>
    <x v="283"/>
    <d v="1899-12-30T13:00:00"/>
    <x v="6"/>
  </r>
  <r>
    <x v="283"/>
    <d v="1899-12-30T14:00:00"/>
    <x v="6"/>
  </r>
  <r>
    <x v="283"/>
    <d v="1899-12-30T15:00:00"/>
    <x v="8"/>
  </r>
  <r>
    <x v="283"/>
    <d v="1899-12-30T16:00:00"/>
    <x v="7"/>
  </r>
  <r>
    <x v="283"/>
    <d v="1899-12-30T17:00:00"/>
    <x v="9"/>
  </r>
  <r>
    <x v="283"/>
    <d v="1899-12-30T18:00:00"/>
    <x v="21"/>
  </r>
  <r>
    <x v="283"/>
    <d v="1899-12-30T19:00:00"/>
    <x v="20"/>
  </r>
  <r>
    <x v="283"/>
    <d v="1899-12-30T20:00:00"/>
    <x v="7"/>
  </r>
  <r>
    <x v="283"/>
    <d v="1899-12-30T21:00:00"/>
    <x v="8"/>
  </r>
  <r>
    <x v="283"/>
    <d v="1899-12-30T22:00:00"/>
    <x v="11"/>
  </r>
  <r>
    <x v="283"/>
    <d v="1899-12-30T23:00:00"/>
    <x v="12"/>
  </r>
  <r>
    <x v="284"/>
    <d v="1899-12-30T00:00:00"/>
    <x v="15"/>
  </r>
  <r>
    <x v="284"/>
    <d v="1899-12-30T01:00:00"/>
    <x v="13"/>
  </r>
  <r>
    <x v="284"/>
    <d v="1899-12-30T02:00:00"/>
    <x v="13"/>
  </r>
  <r>
    <x v="284"/>
    <d v="1899-12-30T03:00:00"/>
    <x v="14"/>
  </r>
  <r>
    <x v="284"/>
    <d v="1899-12-30T04:00:00"/>
    <x v="14"/>
  </r>
  <r>
    <x v="284"/>
    <d v="1899-12-30T05:00:00"/>
    <x v="13"/>
  </r>
  <r>
    <x v="284"/>
    <d v="1899-12-30T06:00:00"/>
    <x v="13"/>
  </r>
  <r>
    <x v="284"/>
    <d v="1899-12-30T07:00:00"/>
    <x v="13"/>
  </r>
  <r>
    <x v="284"/>
    <d v="1899-12-30T08:00:00"/>
    <x v="14"/>
  </r>
  <r>
    <x v="284"/>
    <d v="1899-12-30T09:00:00"/>
    <x v="4"/>
  </r>
  <r>
    <x v="284"/>
    <d v="1899-12-30T10:00:00"/>
    <x v="15"/>
  </r>
  <r>
    <x v="284"/>
    <d v="1899-12-30T11:00:00"/>
    <x v="12"/>
  </r>
  <r>
    <x v="284"/>
    <d v="1899-12-30T12:00:00"/>
    <x v="6"/>
  </r>
  <r>
    <x v="284"/>
    <d v="1899-12-30T13:00:00"/>
    <x v="0"/>
  </r>
  <r>
    <x v="284"/>
    <d v="1899-12-30T14:00:00"/>
    <x v="11"/>
  </r>
  <r>
    <x v="284"/>
    <d v="1899-12-30T15:00:00"/>
    <x v="7"/>
  </r>
  <r>
    <x v="284"/>
    <d v="1899-12-30T16:00:00"/>
    <x v="7"/>
  </r>
  <r>
    <x v="284"/>
    <d v="1899-12-30T17:00:00"/>
    <x v="8"/>
  </r>
  <r>
    <x v="284"/>
    <d v="1899-12-30T18:00:00"/>
    <x v="9"/>
  </r>
  <r>
    <x v="284"/>
    <d v="1899-12-30T20:00:00"/>
    <x v="12"/>
  </r>
  <r>
    <x v="284"/>
    <d v="1899-12-30T21:00:00"/>
    <x v="9"/>
  </r>
  <r>
    <x v="284"/>
    <d v="1899-12-30T22:00:00"/>
    <x v="6"/>
  </r>
  <r>
    <x v="284"/>
    <d v="1899-12-30T23:00:00"/>
    <x v="0"/>
  </r>
  <r>
    <x v="285"/>
    <d v="1899-12-30T00:00:00"/>
    <x v="15"/>
  </r>
  <r>
    <x v="285"/>
    <d v="1899-12-30T01:00:00"/>
    <x v="2"/>
  </r>
  <r>
    <x v="285"/>
    <d v="1899-12-30T02:00:00"/>
    <x v="15"/>
  </r>
  <r>
    <x v="285"/>
    <d v="1899-12-30T03:00:00"/>
    <x v="3"/>
  </r>
  <r>
    <x v="285"/>
    <d v="1899-12-30T04:00:00"/>
    <x v="14"/>
  </r>
  <r>
    <x v="285"/>
    <d v="1899-12-30T05:00:00"/>
    <x v="5"/>
  </r>
  <r>
    <x v="285"/>
    <d v="1899-12-30T06:00:00"/>
    <x v="5"/>
  </r>
  <r>
    <x v="285"/>
    <d v="1899-12-30T07:00:00"/>
    <x v="14"/>
  </r>
  <r>
    <x v="285"/>
    <d v="1899-12-30T08:00:00"/>
    <x v="14"/>
  </r>
  <r>
    <x v="285"/>
    <d v="1899-12-30T09:00:00"/>
    <x v="3"/>
  </r>
  <r>
    <x v="285"/>
    <d v="1899-12-30T10:00:00"/>
    <x v="13"/>
  </r>
  <r>
    <x v="285"/>
    <d v="1899-12-30T11:00:00"/>
    <x v="10"/>
  </r>
  <r>
    <x v="285"/>
    <d v="1899-12-30T12:00:00"/>
    <x v="0"/>
  </r>
  <r>
    <x v="285"/>
    <d v="1899-12-30T13:00:00"/>
    <x v="0"/>
  </r>
  <r>
    <x v="285"/>
    <d v="1899-12-30T14:00:00"/>
    <x v="9"/>
  </r>
  <r>
    <x v="285"/>
    <d v="1899-12-30T15:00:00"/>
    <x v="11"/>
  </r>
  <r>
    <x v="285"/>
    <d v="1899-12-30T16:00:00"/>
    <x v="23"/>
  </r>
  <r>
    <x v="285"/>
    <d v="1899-12-30T17:00:00"/>
    <x v="23"/>
  </r>
  <r>
    <x v="285"/>
    <d v="1899-12-30T18:00:00"/>
    <x v="22"/>
  </r>
  <r>
    <x v="285"/>
    <d v="1899-12-30T19:00:00"/>
    <x v="20"/>
  </r>
  <r>
    <x v="285"/>
    <d v="1899-12-30T20:00:00"/>
    <x v="12"/>
  </r>
  <r>
    <x v="285"/>
    <d v="1899-12-30T21:00:00"/>
    <x v="7"/>
  </r>
  <r>
    <x v="285"/>
    <d v="1899-12-30T22:00:00"/>
    <x v="7"/>
  </r>
  <r>
    <x v="285"/>
    <d v="1899-12-30T23:00:00"/>
    <x v="1"/>
  </r>
  <r>
    <x v="286"/>
    <d v="1899-12-30T00:00:00"/>
    <x v="2"/>
  </r>
  <r>
    <x v="286"/>
    <d v="1899-12-30T01:00:00"/>
    <x v="13"/>
  </r>
  <r>
    <x v="286"/>
    <d v="1899-12-30T02:00:00"/>
    <x v="13"/>
  </r>
  <r>
    <x v="286"/>
    <d v="1899-12-30T03:00:00"/>
    <x v="13"/>
  </r>
  <r>
    <x v="286"/>
    <d v="1899-12-30T04:00:00"/>
    <x v="14"/>
  </r>
  <r>
    <x v="286"/>
    <d v="1899-12-30T05:00:00"/>
    <x v="13"/>
  </r>
  <r>
    <x v="286"/>
    <d v="1899-12-30T06:00:00"/>
    <x v="14"/>
  </r>
  <r>
    <x v="286"/>
    <d v="1899-12-30T07:00:00"/>
    <x v="4"/>
  </r>
  <r>
    <x v="286"/>
    <d v="1899-12-30T08:00:00"/>
    <x v="15"/>
  </r>
  <r>
    <x v="286"/>
    <d v="1899-12-30T09:00:00"/>
    <x v="15"/>
  </r>
  <r>
    <x v="286"/>
    <d v="1899-12-30T10:00:00"/>
    <x v="2"/>
  </r>
  <r>
    <x v="286"/>
    <d v="1899-12-30T11:00:00"/>
    <x v="2"/>
  </r>
  <r>
    <x v="286"/>
    <d v="1899-12-30T12:00:00"/>
    <x v="1"/>
  </r>
  <r>
    <x v="286"/>
    <d v="1899-12-30T13:00:00"/>
    <x v="1"/>
  </r>
  <r>
    <x v="286"/>
    <d v="1899-12-30T14:00:00"/>
    <x v="0"/>
  </r>
  <r>
    <x v="286"/>
    <d v="1899-12-30T15:00:00"/>
    <x v="15"/>
  </r>
  <r>
    <x v="286"/>
    <d v="1899-12-30T16:00:00"/>
    <x v="7"/>
  </r>
  <r>
    <x v="286"/>
    <d v="1899-12-30T17:00:00"/>
    <x v="8"/>
  </r>
  <r>
    <x v="286"/>
    <d v="1899-12-30T18:00:00"/>
    <x v="20"/>
  </r>
  <r>
    <x v="286"/>
    <d v="1899-12-30T19:00:00"/>
    <x v="8"/>
  </r>
  <r>
    <x v="286"/>
    <d v="1899-12-30T20:00:00"/>
    <x v="8"/>
  </r>
  <r>
    <x v="286"/>
    <d v="1899-12-30T21:00:00"/>
    <x v="12"/>
  </r>
  <r>
    <x v="286"/>
    <d v="1899-12-30T22:00:00"/>
    <x v="7"/>
  </r>
  <r>
    <x v="286"/>
    <d v="1899-12-30T23:00:00"/>
    <x v="6"/>
  </r>
  <r>
    <x v="287"/>
    <d v="1899-12-30T00:00:00"/>
    <x v="1"/>
  </r>
  <r>
    <x v="287"/>
    <d v="1899-12-30T01:00:00"/>
    <x v="2"/>
  </r>
  <r>
    <x v="287"/>
    <d v="1899-12-30T02:00:00"/>
    <x v="1"/>
  </r>
  <r>
    <x v="287"/>
    <d v="1899-12-30T03:00:00"/>
    <x v="1"/>
  </r>
  <r>
    <x v="287"/>
    <d v="1899-12-30T04:00:00"/>
    <x v="2"/>
  </r>
  <r>
    <x v="287"/>
    <d v="1899-12-30T05:00:00"/>
    <x v="2"/>
  </r>
  <r>
    <x v="287"/>
    <d v="1899-12-30T06:00:00"/>
    <x v="2"/>
  </r>
  <r>
    <x v="287"/>
    <d v="1899-12-30T07:00:00"/>
    <x v="2"/>
  </r>
  <r>
    <x v="287"/>
    <d v="1899-12-30T08:00:00"/>
    <x v="13"/>
  </r>
  <r>
    <x v="287"/>
    <d v="1899-12-30T09:00:00"/>
    <x v="2"/>
  </r>
  <r>
    <x v="287"/>
    <d v="1899-12-30T10:00:00"/>
    <x v="2"/>
  </r>
  <r>
    <x v="287"/>
    <d v="1899-12-30T11:00:00"/>
    <x v="10"/>
  </r>
  <r>
    <x v="287"/>
    <d v="1899-12-30T12:00:00"/>
    <x v="1"/>
  </r>
  <r>
    <x v="287"/>
    <d v="1899-12-30T13:00:00"/>
    <x v="1"/>
  </r>
  <r>
    <x v="287"/>
    <d v="1899-12-30T14:00:00"/>
    <x v="6"/>
  </r>
  <r>
    <x v="287"/>
    <d v="1899-12-30T15:00:00"/>
    <x v="6"/>
  </r>
  <r>
    <x v="287"/>
    <d v="1899-12-30T16:00:00"/>
    <x v="8"/>
  </r>
  <r>
    <x v="287"/>
    <d v="1899-12-30T17:00:00"/>
    <x v="8"/>
  </r>
  <r>
    <x v="287"/>
    <d v="1899-12-30T18:00:00"/>
    <x v="8"/>
  </r>
  <r>
    <x v="287"/>
    <d v="1899-12-30T19:00:00"/>
    <x v="8"/>
  </r>
  <r>
    <x v="287"/>
    <d v="1899-12-30T20:00:00"/>
    <x v="23"/>
  </r>
  <r>
    <x v="287"/>
    <d v="1899-12-30T21:00:00"/>
    <x v="8"/>
  </r>
  <r>
    <x v="287"/>
    <d v="1899-12-30T22:00:00"/>
    <x v="9"/>
  </r>
  <r>
    <x v="287"/>
    <d v="1899-12-30T23:00:00"/>
    <x v="10"/>
  </r>
  <r>
    <x v="288"/>
    <d v="1899-12-30T00:00:00"/>
    <x v="0"/>
  </r>
  <r>
    <x v="288"/>
    <d v="1899-12-30T01:00:00"/>
    <x v="0"/>
  </r>
  <r>
    <x v="288"/>
    <d v="1899-12-30T02:00:00"/>
    <x v="2"/>
  </r>
  <r>
    <x v="288"/>
    <d v="1899-12-30T03:00:00"/>
    <x v="1"/>
  </r>
  <r>
    <x v="288"/>
    <d v="1899-12-30T04:00:00"/>
    <x v="10"/>
  </r>
  <r>
    <x v="288"/>
    <d v="1899-12-30T05:00:00"/>
    <x v="1"/>
  </r>
  <r>
    <x v="288"/>
    <d v="1899-12-30T06:00:00"/>
    <x v="10"/>
  </r>
  <r>
    <x v="288"/>
    <d v="1899-12-30T07:00:00"/>
    <x v="6"/>
  </r>
  <r>
    <x v="288"/>
    <d v="1899-12-30T08:00:00"/>
    <x v="10"/>
  </r>
  <r>
    <x v="288"/>
    <d v="1899-12-30T09:00:00"/>
    <x v="10"/>
  </r>
  <r>
    <x v="288"/>
    <d v="1899-12-30T10:00:00"/>
    <x v="1"/>
  </r>
  <r>
    <x v="288"/>
    <d v="1899-12-30T11:00:00"/>
    <x v="0"/>
  </r>
  <r>
    <x v="288"/>
    <d v="1899-12-30T12:00:00"/>
    <x v="1"/>
  </r>
  <r>
    <x v="288"/>
    <d v="1899-12-30T13:00:00"/>
    <x v="11"/>
  </r>
  <r>
    <x v="288"/>
    <d v="1899-12-30T14:00:00"/>
    <x v="12"/>
  </r>
  <r>
    <x v="288"/>
    <d v="1899-12-30T15:00:00"/>
    <x v="8"/>
  </r>
  <r>
    <x v="288"/>
    <d v="1899-12-30T16:00:00"/>
    <x v="21"/>
  </r>
  <r>
    <x v="288"/>
    <d v="1899-12-30T17:00:00"/>
    <x v="21"/>
  </r>
  <r>
    <x v="288"/>
    <d v="1899-12-30T18:00:00"/>
    <x v="23"/>
  </r>
  <r>
    <x v="288"/>
    <d v="1899-12-30T19:00:00"/>
    <x v="22"/>
  </r>
  <r>
    <x v="288"/>
    <d v="1899-12-30T20:00:00"/>
    <x v="22"/>
  </r>
  <r>
    <x v="288"/>
    <d v="1899-12-30T21:00:00"/>
    <x v="9"/>
  </r>
  <r>
    <x v="288"/>
    <d v="1899-12-30T22:00:00"/>
    <x v="1"/>
  </r>
  <r>
    <x v="288"/>
    <d v="1899-12-30T23:00:00"/>
    <x v="1"/>
  </r>
  <r>
    <x v="289"/>
    <d v="1899-12-30T00:00:00"/>
    <x v="11"/>
  </r>
  <r>
    <x v="289"/>
    <d v="1899-12-30T01:00:00"/>
    <x v="2"/>
  </r>
  <r>
    <x v="289"/>
    <d v="1899-12-30T02:00:00"/>
    <x v="2"/>
  </r>
  <r>
    <x v="289"/>
    <d v="1899-12-30T03:00:00"/>
    <x v="2"/>
  </r>
  <r>
    <x v="289"/>
    <d v="1899-12-30T04:00:00"/>
    <x v="0"/>
  </r>
  <r>
    <x v="289"/>
    <d v="1899-12-30T05:00:00"/>
    <x v="1"/>
  </r>
  <r>
    <x v="289"/>
    <d v="1899-12-30T06:00:00"/>
    <x v="13"/>
  </r>
  <r>
    <x v="289"/>
    <d v="1899-12-30T07:00:00"/>
    <x v="15"/>
  </r>
  <r>
    <x v="289"/>
    <d v="1899-12-30T08:00:00"/>
    <x v="15"/>
  </r>
  <r>
    <x v="289"/>
    <d v="1899-12-30T09:00:00"/>
    <x v="15"/>
  </r>
  <r>
    <x v="289"/>
    <d v="1899-12-30T10:00:00"/>
    <x v="10"/>
  </r>
  <r>
    <x v="289"/>
    <d v="1899-12-30T11:00:00"/>
    <x v="1"/>
  </r>
  <r>
    <x v="289"/>
    <d v="1899-12-30T12:00:00"/>
    <x v="10"/>
  </r>
  <r>
    <x v="289"/>
    <d v="1899-12-30T13:00:00"/>
    <x v="2"/>
  </r>
  <r>
    <x v="289"/>
    <d v="1899-12-30T14:00:00"/>
    <x v="10"/>
  </r>
  <r>
    <x v="289"/>
    <d v="1899-12-30T15:00:00"/>
    <x v="0"/>
  </r>
  <r>
    <x v="289"/>
    <d v="1899-12-30T16:00:00"/>
    <x v="1"/>
  </r>
  <r>
    <x v="289"/>
    <d v="1899-12-30T17:00:00"/>
    <x v="1"/>
  </r>
  <r>
    <x v="289"/>
    <d v="1899-12-30T18:00:00"/>
    <x v="10"/>
  </r>
  <r>
    <x v="289"/>
    <d v="1899-12-30T19:00:00"/>
    <x v="10"/>
  </r>
  <r>
    <x v="289"/>
    <d v="1899-12-30T20:00:00"/>
    <x v="13"/>
  </r>
  <r>
    <x v="289"/>
    <d v="1899-12-30T21:00:00"/>
    <x v="4"/>
  </r>
  <r>
    <x v="289"/>
    <d v="1899-12-30T22:00:00"/>
    <x v="4"/>
  </r>
  <r>
    <x v="289"/>
    <d v="1899-12-30T23:00:00"/>
    <x v="5"/>
  </r>
  <r>
    <x v="290"/>
    <d v="1899-12-30T00:00:00"/>
    <x v="13"/>
  </r>
  <r>
    <x v="290"/>
    <d v="1899-12-30T01:00:00"/>
    <x v="10"/>
  </r>
  <r>
    <x v="290"/>
    <d v="1899-12-30T02:00:00"/>
    <x v="2"/>
  </r>
  <r>
    <x v="290"/>
    <d v="1899-12-30T03:00:00"/>
    <x v="1"/>
  </r>
  <r>
    <x v="290"/>
    <d v="1899-12-30T04:00:00"/>
    <x v="10"/>
  </r>
  <r>
    <x v="290"/>
    <d v="1899-12-30T05:00:00"/>
    <x v="2"/>
  </r>
  <r>
    <x v="290"/>
    <d v="1899-12-30T06:00:00"/>
    <x v="0"/>
  </r>
  <r>
    <x v="290"/>
    <d v="1899-12-30T07:00:00"/>
    <x v="6"/>
  </r>
  <r>
    <x v="290"/>
    <d v="1899-12-30T08:00:00"/>
    <x v="6"/>
  </r>
  <r>
    <x v="290"/>
    <d v="1899-12-30T09:00:00"/>
    <x v="12"/>
  </r>
  <r>
    <x v="290"/>
    <d v="1899-12-30T10:00:00"/>
    <x v="0"/>
  </r>
  <r>
    <x v="290"/>
    <d v="1899-12-30T11:00:00"/>
    <x v="6"/>
  </r>
  <r>
    <x v="290"/>
    <d v="1899-12-30T12:00:00"/>
    <x v="11"/>
  </r>
  <r>
    <x v="290"/>
    <d v="1899-12-30T13:00:00"/>
    <x v="7"/>
  </r>
  <r>
    <x v="290"/>
    <d v="1899-12-30T14:00:00"/>
    <x v="0"/>
  </r>
  <r>
    <x v="290"/>
    <d v="1899-12-30T15:00:00"/>
    <x v="11"/>
  </r>
  <r>
    <x v="290"/>
    <d v="1899-12-30T16:00:00"/>
    <x v="11"/>
  </r>
  <r>
    <x v="290"/>
    <d v="1899-12-30T17:00:00"/>
    <x v="9"/>
  </r>
  <r>
    <x v="290"/>
    <d v="1899-12-30T18:00:00"/>
    <x v="11"/>
  </r>
  <r>
    <x v="290"/>
    <d v="1899-12-30T19:00:00"/>
    <x v="11"/>
  </r>
  <r>
    <x v="290"/>
    <d v="1899-12-30T20:00:00"/>
    <x v="6"/>
  </r>
  <r>
    <x v="290"/>
    <d v="1899-12-30T21:00:00"/>
    <x v="0"/>
  </r>
  <r>
    <x v="290"/>
    <d v="1899-12-30T22:00:00"/>
    <x v="1"/>
  </r>
  <r>
    <x v="290"/>
    <d v="1899-12-30T23:00:00"/>
    <x v="0"/>
  </r>
  <r>
    <x v="291"/>
    <d v="1899-12-30T00:00:00"/>
    <x v="1"/>
  </r>
  <r>
    <x v="291"/>
    <d v="1899-12-30T01:00:00"/>
    <x v="1"/>
  </r>
  <r>
    <x v="291"/>
    <d v="1899-12-30T02:00:00"/>
    <x v="10"/>
  </r>
  <r>
    <x v="291"/>
    <d v="1899-12-30T03:00:00"/>
    <x v="2"/>
  </r>
  <r>
    <x v="291"/>
    <d v="1899-12-30T04:00:00"/>
    <x v="10"/>
  </r>
  <r>
    <x v="291"/>
    <d v="1899-12-30T05:00:00"/>
    <x v="2"/>
  </r>
  <r>
    <x v="291"/>
    <d v="1899-12-30T06:00:00"/>
    <x v="13"/>
  </r>
  <r>
    <x v="291"/>
    <d v="1899-12-30T07:00:00"/>
    <x v="10"/>
  </r>
  <r>
    <x v="291"/>
    <d v="1899-12-30T08:00:00"/>
    <x v="2"/>
  </r>
  <r>
    <x v="291"/>
    <d v="1899-12-30T09:00:00"/>
    <x v="2"/>
  </r>
  <r>
    <x v="291"/>
    <d v="1899-12-30T10:00:00"/>
    <x v="10"/>
  </r>
  <r>
    <x v="291"/>
    <d v="1899-12-30T11:00:00"/>
    <x v="13"/>
  </r>
  <r>
    <x v="291"/>
    <d v="1899-12-30T12:00:00"/>
    <x v="15"/>
  </r>
  <r>
    <x v="291"/>
    <d v="1899-12-30T13:00:00"/>
    <x v="2"/>
  </r>
  <r>
    <x v="291"/>
    <d v="1899-12-30T14:00:00"/>
    <x v="2"/>
  </r>
  <r>
    <x v="291"/>
    <d v="1899-12-30T15:00:00"/>
    <x v="10"/>
  </r>
  <r>
    <x v="291"/>
    <d v="1899-12-30T16:00:00"/>
    <x v="2"/>
  </r>
  <r>
    <x v="291"/>
    <d v="1899-12-30T17:00:00"/>
    <x v="15"/>
  </r>
  <r>
    <x v="291"/>
    <d v="1899-12-30T18:00:00"/>
    <x v="15"/>
  </r>
  <r>
    <x v="291"/>
    <d v="1899-12-30T19:00:00"/>
    <x v="3"/>
  </r>
  <r>
    <x v="291"/>
    <d v="1899-12-30T20:00:00"/>
    <x v="14"/>
  </r>
  <r>
    <x v="291"/>
    <d v="1899-12-30T21:00:00"/>
    <x v="17"/>
  </r>
  <r>
    <x v="291"/>
    <d v="1899-12-30T22:00:00"/>
    <x v="18"/>
  </r>
  <r>
    <x v="291"/>
    <d v="1899-12-30T23:00:00"/>
    <x v="17"/>
  </r>
  <r>
    <x v="292"/>
    <d v="1899-12-30T00:00:00"/>
    <x v="16"/>
  </r>
  <r>
    <x v="292"/>
    <d v="1899-12-30T01:00:00"/>
    <x v="16"/>
  </r>
  <r>
    <x v="292"/>
    <d v="1899-12-30T02:00:00"/>
    <x v="16"/>
  </r>
  <r>
    <x v="292"/>
    <d v="1899-12-30T03:00:00"/>
    <x v="17"/>
  </r>
  <r>
    <x v="292"/>
    <d v="1899-12-30T04:00:00"/>
    <x v="5"/>
  </r>
  <r>
    <x v="292"/>
    <d v="1899-12-30T05:00:00"/>
    <x v="17"/>
  </r>
  <r>
    <x v="292"/>
    <d v="1899-12-30T06:00:00"/>
    <x v="5"/>
  </r>
  <r>
    <x v="292"/>
    <d v="1899-12-30T07:00:00"/>
    <x v="5"/>
  </r>
  <r>
    <x v="292"/>
    <d v="1899-12-30T08:00:00"/>
    <x v="16"/>
  </r>
  <r>
    <x v="292"/>
    <d v="1899-12-30T09:00:00"/>
    <x v="5"/>
  </r>
  <r>
    <x v="292"/>
    <d v="1899-12-30T10:00:00"/>
    <x v="5"/>
  </r>
  <r>
    <x v="292"/>
    <d v="1899-12-30T11:00:00"/>
    <x v="16"/>
  </r>
  <r>
    <x v="292"/>
    <d v="1899-12-30T12:00:00"/>
    <x v="5"/>
  </r>
  <r>
    <x v="292"/>
    <d v="1899-12-30T13:00:00"/>
    <x v="15"/>
  </r>
  <r>
    <x v="292"/>
    <d v="1899-12-30T14:00:00"/>
    <x v="2"/>
  </r>
  <r>
    <x v="292"/>
    <d v="1899-12-30T15:00:00"/>
    <x v="2"/>
  </r>
  <r>
    <x v="292"/>
    <d v="1899-12-30T16:00:00"/>
    <x v="1"/>
  </r>
  <r>
    <x v="292"/>
    <d v="1899-12-30T17:00:00"/>
    <x v="1"/>
  </r>
  <r>
    <x v="292"/>
    <d v="1899-12-30T18:00:00"/>
    <x v="12"/>
  </r>
  <r>
    <x v="292"/>
    <d v="1899-12-30T19:00:00"/>
    <x v="12"/>
  </r>
  <r>
    <x v="292"/>
    <d v="1899-12-30T20:00:00"/>
    <x v="0"/>
  </r>
  <r>
    <x v="292"/>
    <d v="1899-12-30T21:00:00"/>
    <x v="2"/>
  </r>
  <r>
    <x v="292"/>
    <d v="1899-12-30T22:00:00"/>
    <x v="13"/>
  </r>
  <r>
    <x v="292"/>
    <d v="1899-12-30T23:00:00"/>
    <x v="2"/>
  </r>
  <r>
    <x v="293"/>
    <d v="1899-12-30T00:00:00"/>
    <x v="2"/>
  </r>
  <r>
    <x v="293"/>
    <d v="1899-12-30T01:00:00"/>
    <x v="15"/>
  </r>
  <r>
    <x v="293"/>
    <d v="1899-12-30T02:00:00"/>
    <x v="15"/>
  </r>
  <r>
    <x v="293"/>
    <d v="1899-12-30T03:00:00"/>
    <x v="3"/>
  </r>
  <r>
    <x v="293"/>
    <d v="1899-12-30T04:00:00"/>
    <x v="3"/>
  </r>
  <r>
    <x v="293"/>
    <d v="1899-12-30T05:00:00"/>
    <x v="13"/>
  </r>
  <r>
    <x v="293"/>
    <d v="1899-12-30T06:00:00"/>
    <x v="2"/>
  </r>
  <r>
    <x v="293"/>
    <d v="1899-12-30T07:00:00"/>
    <x v="2"/>
  </r>
  <r>
    <x v="293"/>
    <d v="1899-12-30T08:00:00"/>
    <x v="2"/>
  </r>
  <r>
    <x v="293"/>
    <d v="1899-12-30T09:00:00"/>
    <x v="1"/>
  </r>
  <r>
    <x v="293"/>
    <d v="1899-12-30T10:00:00"/>
    <x v="1"/>
  </r>
  <r>
    <x v="293"/>
    <d v="1899-12-30T11:00:00"/>
    <x v="6"/>
  </r>
  <r>
    <x v="293"/>
    <d v="1899-12-30T12:00:00"/>
    <x v="1"/>
  </r>
  <r>
    <x v="293"/>
    <d v="1899-12-30T13:00:00"/>
    <x v="1"/>
  </r>
  <r>
    <x v="293"/>
    <d v="1899-12-30T14:00:00"/>
    <x v="0"/>
  </r>
  <r>
    <x v="293"/>
    <d v="1899-12-30T15:00:00"/>
    <x v="15"/>
  </r>
  <r>
    <x v="293"/>
    <d v="1899-12-30T16:00:00"/>
    <x v="12"/>
  </r>
  <r>
    <x v="293"/>
    <d v="1899-12-30T17:00:00"/>
    <x v="20"/>
  </r>
  <r>
    <x v="293"/>
    <d v="1899-12-30T18:00:00"/>
    <x v="7"/>
  </r>
  <r>
    <x v="293"/>
    <d v="1899-12-30T19:00:00"/>
    <x v="9"/>
  </r>
  <r>
    <x v="293"/>
    <d v="1899-12-30T20:00:00"/>
    <x v="7"/>
  </r>
  <r>
    <x v="293"/>
    <d v="1899-12-30T21:00:00"/>
    <x v="12"/>
  </r>
  <r>
    <x v="293"/>
    <d v="1899-12-30T22:00:00"/>
    <x v="1"/>
  </r>
  <r>
    <x v="293"/>
    <d v="1899-12-30T23:00:00"/>
    <x v="2"/>
  </r>
  <r>
    <x v="294"/>
    <d v="1899-12-30T00:00:00"/>
    <x v="14"/>
  </r>
  <r>
    <x v="294"/>
    <d v="1899-12-30T01:00:00"/>
    <x v="5"/>
  </r>
  <r>
    <x v="294"/>
    <d v="1899-12-30T02:00:00"/>
    <x v="13"/>
  </r>
  <r>
    <x v="294"/>
    <d v="1899-12-30T03:00:00"/>
    <x v="14"/>
  </r>
  <r>
    <x v="294"/>
    <d v="1899-12-30T04:00:00"/>
    <x v="13"/>
  </r>
  <r>
    <x v="294"/>
    <d v="1899-12-30T05:00:00"/>
    <x v="4"/>
  </r>
  <r>
    <x v="294"/>
    <d v="1899-12-30T06:00:00"/>
    <x v="3"/>
  </r>
  <r>
    <x v="294"/>
    <d v="1899-12-30T07:00:00"/>
    <x v="14"/>
  </r>
  <r>
    <x v="294"/>
    <d v="1899-12-30T08:00:00"/>
    <x v="13"/>
  </r>
  <r>
    <x v="294"/>
    <d v="1899-12-30T09:00:00"/>
    <x v="2"/>
  </r>
  <r>
    <x v="294"/>
    <d v="1899-12-30T10:00:00"/>
    <x v="10"/>
  </r>
  <r>
    <x v="294"/>
    <d v="1899-12-30T11:00:00"/>
    <x v="6"/>
  </r>
  <r>
    <x v="294"/>
    <d v="1899-12-30T12:00:00"/>
    <x v="1"/>
  </r>
  <r>
    <x v="294"/>
    <d v="1899-12-30T13:00:00"/>
    <x v="6"/>
  </r>
  <r>
    <x v="294"/>
    <d v="1899-12-30T14:00:00"/>
    <x v="6"/>
  </r>
  <r>
    <x v="294"/>
    <d v="1899-12-30T16:00:00"/>
    <x v="11"/>
  </r>
  <r>
    <x v="294"/>
    <d v="1899-12-30T17:00:00"/>
    <x v="7"/>
  </r>
  <r>
    <x v="294"/>
    <d v="1899-12-30T18:00:00"/>
    <x v="20"/>
  </r>
  <r>
    <x v="294"/>
    <d v="1899-12-30T19:00:00"/>
    <x v="8"/>
  </r>
  <r>
    <x v="294"/>
    <d v="1899-12-30T21:00:00"/>
    <x v="12"/>
  </r>
  <r>
    <x v="294"/>
    <d v="1899-12-30T22:00:00"/>
    <x v="10"/>
  </r>
  <r>
    <x v="294"/>
    <d v="1899-12-30T23:00:00"/>
    <x v="2"/>
  </r>
  <r>
    <x v="295"/>
    <d v="1899-12-30T00:00:00"/>
    <x v="16"/>
  </r>
  <r>
    <x v="295"/>
    <d v="1899-12-30T01:00:00"/>
    <x v="5"/>
  </r>
  <r>
    <x v="295"/>
    <d v="1899-12-30T02:00:00"/>
    <x v="3"/>
  </r>
  <r>
    <x v="295"/>
    <d v="1899-12-30T03:00:00"/>
    <x v="4"/>
  </r>
  <r>
    <x v="295"/>
    <d v="1899-12-30T04:00:00"/>
    <x v="19"/>
  </r>
  <r>
    <x v="295"/>
    <d v="1899-12-30T05:00:00"/>
    <x v="19"/>
  </r>
  <r>
    <x v="295"/>
    <d v="1899-12-30T06:00:00"/>
    <x v="16"/>
  </r>
  <r>
    <x v="295"/>
    <d v="1899-12-30T07:00:00"/>
    <x v="5"/>
  </r>
  <r>
    <x v="295"/>
    <d v="1899-12-30T08:00:00"/>
    <x v="17"/>
  </r>
  <r>
    <x v="295"/>
    <d v="1899-12-30T09:00:00"/>
    <x v="10"/>
  </r>
  <r>
    <x v="295"/>
    <d v="1899-12-30T10:00:00"/>
    <x v="1"/>
  </r>
  <r>
    <x v="295"/>
    <d v="1899-12-30T11:00:00"/>
    <x v="2"/>
  </r>
  <r>
    <x v="295"/>
    <d v="1899-12-30T12:00:00"/>
    <x v="1"/>
  </r>
  <r>
    <x v="295"/>
    <d v="1899-12-30T13:00:00"/>
    <x v="5"/>
  </r>
  <r>
    <x v="295"/>
    <d v="1899-12-30T14:00:00"/>
    <x v="0"/>
  </r>
  <r>
    <x v="295"/>
    <d v="1899-12-30T15:00:00"/>
    <x v="11"/>
  </r>
  <r>
    <x v="295"/>
    <d v="1899-12-30T16:00:00"/>
    <x v="12"/>
  </r>
  <r>
    <x v="295"/>
    <d v="1899-12-30T17:00:00"/>
    <x v="11"/>
  </r>
  <r>
    <x v="295"/>
    <d v="1899-12-30T18:00:00"/>
    <x v="11"/>
  </r>
  <r>
    <x v="295"/>
    <d v="1899-12-30T19:00:00"/>
    <x v="6"/>
  </r>
  <r>
    <x v="295"/>
    <d v="1899-12-30T20:00:00"/>
    <x v="1"/>
  </r>
  <r>
    <x v="295"/>
    <d v="1899-12-30T21:00:00"/>
    <x v="14"/>
  </r>
  <r>
    <x v="295"/>
    <d v="1899-12-30T22:00:00"/>
    <x v="4"/>
  </r>
  <r>
    <x v="295"/>
    <d v="1899-12-30T23:00:00"/>
    <x v="3"/>
  </r>
  <r>
    <x v="296"/>
    <d v="1899-12-30T00:00:00"/>
    <x v="4"/>
  </r>
  <r>
    <x v="296"/>
    <d v="1899-12-30T01:00:00"/>
    <x v="17"/>
  </r>
  <r>
    <x v="296"/>
    <d v="1899-12-30T02:00:00"/>
    <x v="5"/>
  </r>
  <r>
    <x v="296"/>
    <d v="1899-12-30T03:00:00"/>
    <x v="15"/>
  </r>
  <r>
    <x v="296"/>
    <d v="1899-12-30T04:00:00"/>
    <x v="2"/>
  </r>
  <r>
    <x v="296"/>
    <d v="1899-12-30T05:00:00"/>
    <x v="10"/>
  </r>
  <r>
    <x v="296"/>
    <d v="1899-12-30T06:00:00"/>
    <x v="1"/>
  </r>
  <r>
    <x v="296"/>
    <d v="1899-12-30T07:00:00"/>
    <x v="10"/>
  </r>
  <r>
    <x v="296"/>
    <d v="1899-12-30T08:00:00"/>
    <x v="14"/>
  </r>
  <r>
    <x v="296"/>
    <d v="1899-12-30T09:00:00"/>
    <x v="4"/>
  </r>
  <r>
    <x v="296"/>
    <d v="1899-12-30T10:00:00"/>
    <x v="2"/>
  </r>
  <r>
    <x v="296"/>
    <d v="1899-12-30T11:00:00"/>
    <x v="0"/>
  </r>
  <r>
    <x v="296"/>
    <d v="1899-12-30T12:00:00"/>
    <x v="0"/>
  </r>
  <r>
    <x v="296"/>
    <d v="1899-12-30T13:00:00"/>
    <x v="11"/>
  </r>
  <r>
    <x v="296"/>
    <d v="1899-12-30T14:00:00"/>
    <x v="9"/>
  </r>
  <r>
    <x v="296"/>
    <d v="1899-12-30T15:00:00"/>
    <x v="7"/>
  </r>
  <r>
    <x v="296"/>
    <d v="1899-12-30T16:00:00"/>
    <x v="9"/>
  </r>
  <r>
    <x v="296"/>
    <d v="1899-12-30T17:00:00"/>
    <x v="9"/>
  </r>
  <r>
    <x v="296"/>
    <d v="1899-12-30T18:00:00"/>
    <x v="6"/>
  </r>
  <r>
    <x v="296"/>
    <d v="1899-12-30T19:00:00"/>
    <x v="12"/>
  </r>
  <r>
    <x v="296"/>
    <d v="1899-12-30T20:00:00"/>
    <x v="12"/>
  </r>
  <r>
    <x v="296"/>
    <d v="1899-12-30T21:00:00"/>
    <x v="6"/>
  </r>
  <r>
    <x v="296"/>
    <d v="1899-12-30T22:00:00"/>
    <x v="2"/>
  </r>
  <r>
    <x v="296"/>
    <d v="1899-12-30T23:00:00"/>
    <x v="2"/>
  </r>
  <r>
    <x v="297"/>
    <d v="1899-12-30T00:00:00"/>
    <x v="2"/>
  </r>
  <r>
    <x v="297"/>
    <d v="1899-12-30T01:00:00"/>
    <x v="2"/>
  </r>
  <r>
    <x v="297"/>
    <d v="1899-12-30T02:00:00"/>
    <x v="2"/>
  </r>
  <r>
    <x v="297"/>
    <d v="1899-12-30T03:00:00"/>
    <x v="14"/>
  </r>
  <r>
    <x v="297"/>
    <d v="1899-12-30T04:00:00"/>
    <x v="4"/>
  </r>
  <r>
    <x v="297"/>
    <d v="1899-12-30T05:00:00"/>
    <x v="3"/>
  </r>
  <r>
    <x v="297"/>
    <d v="1899-12-30T06:00:00"/>
    <x v="3"/>
  </r>
  <r>
    <x v="297"/>
    <d v="1899-12-30T07:00:00"/>
    <x v="5"/>
  </r>
  <r>
    <x v="297"/>
    <d v="1899-12-30T08:00:00"/>
    <x v="3"/>
  </r>
  <r>
    <x v="297"/>
    <d v="1899-12-30T09:00:00"/>
    <x v="15"/>
  </r>
  <r>
    <x v="297"/>
    <d v="1899-12-30T10:00:00"/>
    <x v="0"/>
  </r>
  <r>
    <x v="297"/>
    <d v="1899-12-30T11:00:00"/>
    <x v="0"/>
  </r>
  <r>
    <x v="297"/>
    <d v="1899-12-30T12:00:00"/>
    <x v="2"/>
  </r>
  <r>
    <x v="297"/>
    <d v="1899-12-30T13:00:00"/>
    <x v="6"/>
  </r>
  <r>
    <x v="297"/>
    <d v="1899-12-30T14:00:00"/>
    <x v="10"/>
  </r>
  <r>
    <x v="297"/>
    <d v="1899-12-30T15:00:00"/>
    <x v="0"/>
  </r>
  <r>
    <x v="297"/>
    <d v="1899-12-30T16:00:00"/>
    <x v="12"/>
  </r>
  <r>
    <x v="297"/>
    <d v="1899-12-30T17:00:00"/>
    <x v="1"/>
  </r>
  <r>
    <x v="297"/>
    <d v="1899-12-30T18:00:00"/>
    <x v="15"/>
  </r>
  <r>
    <x v="297"/>
    <d v="1899-12-30T19:00:00"/>
    <x v="15"/>
  </r>
  <r>
    <x v="297"/>
    <d v="1899-12-30T20:00:00"/>
    <x v="15"/>
  </r>
  <r>
    <x v="297"/>
    <d v="1899-12-30T21:00:00"/>
    <x v="3"/>
  </r>
  <r>
    <x v="297"/>
    <d v="1899-12-30T22:00:00"/>
    <x v="13"/>
  </r>
  <r>
    <x v="297"/>
    <d v="1899-12-30T23:00:00"/>
    <x v="13"/>
  </r>
  <r>
    <x v="298"/>
    <d v="1899-12-30T00:00:00"/>
    <x v="13"/>
  </r>
  <r>
    <x v="298"/>
    <d v="1899-12-30T01:00:00"/>
    <x v="5"/>
  </r>
  <r>
    <x v="298"/>
    <d v="1899-12-30T02:00:00"/>
    <x v="17"/>
  </r>
  <r>
    <x v="298"/>
    <d v="1899-12-30T03:00:00"/>
    <x v="5"/>
  </r>
  <r>
    <x v="298"/>
    <d v="1899-12-30T04:00:00"/>
    <x v="16"/>
  </r>
  <r>
    <x v="298"/>
    <d v="1899-12-30T05:00:00"/>
    <x v="5"/>
  </r>
  <r>
    <x v="298"/>
    <d v="1899-12-30T06:00:00"/>
    <x v="19"/>
  </r>
  <r>
    <x v="298"/>
    <d v="1899-12-30T07:00:00"/>
    <x v="17"/>
  </r>
  <r>
    <x v="298"/>
    <d v="1899-12-30T08:00:00"/>
    <x v="16"/>
  </r>
  <r>
    <x v="298"/>
    <d v="1899-12-30T09:00:00"/>
    <x v="18"/>
  </r>
  <r>
    <x v="298"/>
    <d v="1899-12-30T10:00:00"/>
    <x v="19"/>
  </r>
  <r>
    <x v="298"/>
    <d v="1899-12-30T11:00:00"/>
    <x v="17"/>
  </r>
  <r>
    <x v="298"/>
    <d v="1899-12-30T12:00:00"/>
    <x v="17"/>
  </r>
  <r>
    <x v="298"/>
    <d v="1899-12-30T13:00:00"/>
    <x v="13"/>
  </r>
  <r>
    <x v="298"/>
    <d v="1899-12-30T14:00:00"/>
    <x v="3"/>
  </r>
  <r>
    <x v="298"/>
    <d v="1899-12-30T15:00:00"/>
    <x v="3"/>
  </r>
  <r>
    <x v="298"/>
    <d v="1899-12-30T16:00:00"/>
    <x v="14"/>
  </r>
  <r>
    <x v="298"/>
    <d v="1899-12-30T17:00:00"/>
    <x v="13"/>
  </r>
  <r>
    <x v="298"/>
    <d v="1899-12-30T18:00:00"/>
    <x v="14"/>
  </r>
  <r>
    <x v="298"/>
    <d v="1899-12-30T19:00:00"/>
    <x v="13"/>
  </r>
  <r>
    <x v="298"/>
    <d v="1899-12-30T20:00:00"/>
    <x v="13"/>
  </r>
  <r>
    <x v="298"/>
    <d v="1899-12-30T21:00:00"/>
    <x v="15"/>
  </r>
  <r>
    <x v="298"/>
    <d v="1899-12-30T22:00:00"/>
    <x v="14"/>
  </r>
  <r>
    <x v="298"/>
    <d v="1899-12-30T23:00:00"/>
    <x v="5"/>
  </r>
  <r>
    <x v="299"/>
    <d v="1899-12-30T00:00:00"/>
    <x v="5"/>
  </r>
  <r>
    <x v="299"/>
    <d v="1899-12-30T01:00:00"/>
    <x v="16"/>
  </r>
  <r>
    <x v="299"/>
    <d v="1899-12-30T02:00:00"/>
    <x v="5"/>
  </r>
  <r>
    <x v="299"/>
    <d v="1899-12-30T03:00:00"/>
    <x v="5"/>
  </r>
  <r>
    <x v="299"/>
    <d v="1899-12-30T04:00:00"/>
    <x v="16"/>
  </r>
  <r>
    <x v="299"/>
    <d v="1899-12-30T05:00:00"/>
    <x v="3"/>
  </r>
  <r>
    <x v="299"/>
    <d v="1899-12-30T06:00:00"/>
    <x v="3"/>
  </r>
  <r>
    <x v="299"/>
    <d v="1899-12-30T07:00:00"/>
    <x v="3"/>
  </r>
  <r>
    <x v="299"/>
    <d v="1899-12-30T08:00:00"/>
    <x v="4"/>
  </r>
  <r>
    <x v="299"/>
    <d v="1899-12-30T09:00:00"/>
    <x v="5"/>
  </r>
  <r>
    <x v="299"/>
    <d v="1899-12-30T10:00:00"/>
    <x v="13"/>
  </r>
  <r>
    <x v="299"/>
    <d v="1899-12-30T11:00:00"/>
    <x v="15"/>
  </r>
  <r>
    <x v="299"/>
    <d v="1899-12-30T12:00:00"/>
    <x v="10"/>
  </r>
  <r>
    <x v="299"/>
    <d v="1899-12-30T13:00:00"/>
    <x v="2"/>
  </r>
  <r>
    <x v="299"/>
    <d v="1899-12-30T14:00:00"/>
    <x v="0"/>
  </r>
  <r>
    <x v="299"/>
    <d v="1899-12-30T15:00:00"/>
    <x v="6"/>
  </r>
  <r>
    <x v="299"/>
    <d v="1899-12-30T16:00:00"/>
    <x v="6"/>
  </r>
  <r>
    <x v="299"/>
    <d v="1899-12-30T17:00:00"/>
    <x v="11"/>
  </r>
  <r>
    <x v="299"/>
    <d v="1899-12-30T18:00:00"/>
    <x v="12"/>
  </r>
  <r>
    <x v="299"/>
    <d v="1899-12-30T19:00:00"/>
    <x v="11"/>
  </r>
  <r>
    <x v="299"/>
    <d v="1899-12-30T20:00:00"/>
    <x v="12"/>
  </r>
  <r>
    <x v="299"/>
    <d v="1899-12-30T21:00:00"/>
    <x v="0"/>
  </r>
  <r>
    <x v="299"/>
    <d v="1899-12-30T22:00:00"/>
    <x v="2"/>
  </r>
  <r>
    <x v="299"/>
    <d v="1899-12-30T23:00:00"/>
    <x v="1"/>
  </r>
  <r>
    <x v="300"/>
    <d v="1899-12-30T00:00:00"/>
    <x v="1"/>
  </r>
  <r>
    <x v="300"/>
    <d v="1899-12-30T01:00:00"/>
    <x v="14"/>
  </r>
  <r>
    <x v="300"/>
    <d v="1899-12-30T02:00:00"/>
    <x v="3"/>
  </r>
  <r>
    <x v="300"/>
    <d v="1899-12-30T03:00:00"/>
    <x v="3"/>
  </r>
  <r>
    <x v="300"/>
    <d v="1899-12-30T04:00:00"/>
    <x v="13"/>
  </r>
  <r>
    <x v="300"/>
    <d v="1899-12-30T05:00:00"/>
    <x v="14"/>
  </r>
  <r>
    <x v="300"/>
    <d v="1899-12-30T06:00:00"/>
    <x v="3"/>
  </r>
  <r>
    <x v="300"/>
    <d v="1899-12-30T07:00:00"/>
    <x v="14"/>
  </r>
  <r>
    <x v="300"/>
    <d v="1899-12-30T08:00:00"/>
    <x v="4"/>
  </r>
  <r>
    <x v="300"/>
    <d v="1899-12-30T09:00:00"/>
    <x v="13"/>
  </r>
  <r>
    <x v="300"/>
    <d v="1899-12-30T10:00:00"/>
    <x v="0"/>
  </r>
  <r>
    <x v="300"/>
    <d v="1899-12-30T11:00:00"/>
    <x v="2"/>
  </r>
  <r>
    <x v="300"/>
    <d v="1899-12-30T12:00:00"/>
    <x v="2"/>
  </r>
  <r>
    <x v="300"/>
    <d v="1899-12-30T13:00:00"/>
    <x v="10"/>
  </r>
  <r>
    <x v="300"/>
    <d v="1899-12-30T14:00:00"/>
    <x v="13"/>
  </r>
  <r>
    <x v="300"/>
    <d v="1899-12-30T15:00:00"/>
    <x v="15"/>
  </r>
  <r>
    <x v="300"/>
    <d v="1899-12-30T16:00:00"/>
    <x v="1"/>
  </r>
  <r>
    <x v="300"/>
    <d v="1899-12-30T17:00:00"/>
    <x v="6"/>
  </r>
  <r>
    <x v="300"/>
    <d v="1899-12-30T18:00:00"/>
    <x v="12"/>
  </r>
  <r>
    <x v="300"/>
    <d v="1899-12-30T19:00:00"/>
    <x v="11"/>
  </r>
  <r>
    <x v="300"/>
    <d v="1899-12-30T20:00:00"/>
    <x v="6"/>
  </r>
  <r>
    <x v="300"/>
    <d v="1899-12-30T21:00:00"/>
    <x v="1"/>
  </r>
  <r>
    <x v="300"/>
    <d v="1899-12-30T22:00:00"/>
    <x v="10"/>
  </r>
  <r>
    <x v="300"/>
    <d v="1899-12-30T23:00:00"/>
    <x v="1"/>
  </r>
  <r>
    <x v="301"/>
    <d v="1899-12-30T00:00:00"/>
    <x v="1"/>
  </r>
  <r>
    <x v="301"/>
    <d v="1899-12-30T01:00:00"/>
    <x v="5"/>
  </r>
  <r>
    <x v="301"/>
    <d v="1899-12-30T02:00:00"/>
    <x v="4"/>
  </r>
  <r>
    <x v="301"/>
    <d v="1899-12-30T03:00:00"/>
    <x v="14"/>
  </r>
  <r>
    <x v="301"/>
    <d v="1899-12-30T04:00:00"/>
    <x v="3"/>
  </r>
  <r>
    <x v="301"/>
    <d v="1899-12-30T05:00:00"/>
    <x v="15"/>
  </r>
  <r>
    <x v="301"/>
    <d v="1899-12-30T06:00:00"/>
    <x v="5"/>
  </r>
  <r>
    <x v="301"/>
    <d v="1899-12-30T07:00:00"/>
    <x v="14"/>
  </r>
  <r>
    <x v="301"/>
    <d v="1899-12-30T08:00:00"/>
    <x v="3"/>
  </r>
  <r>
    <x v="301"/>
    <d v="1899-12-30T09:00:00"/>
    <x v="12"/>
  </r>
  <r>
    <x v="301"/>
    <d v="1899-12-30T10:00:00"/>
    <x v="2"/>
  </r>
  <r>
    <x v="301"/>
    <d v="1899-12-30T11:00:00"/>
    <x v="3"/>
  </r>
  <r>
    <x v="301"/>
    <d v="1899-12-30T12:00:00"/>
    <x v="13"/>
  </r>
  <r>
    <x v="301"/>
    <d v="1899-12-30T13:00:00"/>
    <x v="2"/>
  </r>
  <r>
    <x v="301"/>
    <d v="1899-12-30T14:00:00"/>
    <x v="10"/>
  </r>
  <r>
    <x v="301"/>
    <d v="1899-12-30T15:00:00"/>
    <x v="12"/>
  </r>
  <r>
    <x v="301"/>
    <d v="1899-12-30T16:00:00"/>
    <x v="11"/>
  </r>
  <r>
    <x v="301"/>
    <d v="1899-12-30T17:00:00"/>
    <x v="7"/>
  </r>
  <r>
    <x v="301"/>
    <d v="1899-12-30T18:00:00"/>
    <x v="8"/>
  </r>
  <r>
    <x v="301"/>
    <d v="1899-12-30T19:00:00"/>
    <x v="12"/>
  </r>
  <r>
    <x v="301"/>
    <d v="1899-12-30T20:00:00"/>
    <x v="20"/>
  </r>
  <r>
    <x v="301"/>
    <d v="1899-12-30T21:00:00"/>
    <x v="21"/>
  </r>
  <r>
    <x v="301"/>
    <d v="1899-12-30T22:00:00"/>
    <x v="7"/>
  </r>
  <r>
    <x v="301"/>
    <d v="1899-12-30T23:00:00"/>
    <x v="21"/>
  </r>
  <r>
    <x v="302"/>
    <d v="1899-12-30T00:00:00"/>
    <x v="11"/>
  </r>
  <r>
    <x v="302"/>
    <d v="1899-12-30T01:00:00"/>
    <x v="12"/>
  </r>
  <r>
    <x v="302"/>
    <d v="1899-12-30T02:00:00"/>
    <x v="6"/>
  </r>
  <r>
    <x v="302"/>
    <d v="1899-12-30T03:00:00"/>
    <x v="1"/>
  </r>
  <r>
    <x v="302"/>
    <d v="1899-12-30T04:00:00"/>
    <x v="6"/>
  </r>
  <r>
    <x v="302"/>
    <d v="1899-12-30T05:00:00"/>
    <x v="0"/>
  </r>
  <r>
    <x v="302"/>
    <d v="1899-12-30T06:00:00"/>
    <x v="6"/>
  </r>
  <r>
    <x v="302"/>
    <d v="1899-12-30T07:00:00"/>
    <x v="6"/>
  </r>
  <r>
    <x v="302"/>
    <d v="1899-12-30T08:00:00"/>
    <x v="1"/>
  </r>
  <r>
    <x v="302"/>
    <d v="1899-12-30T09:00:00"/>
    <x v="10"/>
  </r>
  <r>
    <x v="302"/>
    <d v="1899-12-30T10:00:00"/>
    <x v="10"/>
  </r>
  <r>
    <x v="302"/>
    <d v="1899-12-30T11:00:00"/>
    <x v="2"/>
  </r>
  <r>
    <x v="302"/>
    <d v="1899-12-30T12:00:00"/>
    <x v="1"/>
  </r>
  <r>
    <x v="302"/>
    <d v="1899-12-30T13:00:00"/>
    <x v="1"/>
  </r>
  <r>
    <x v="302"/>
    <d v="1899-12-30T14:00:00"/>
    <x v="6"/>
  </r>
  <r>
    <x v="302"/>
    <d v="1899-12-30T15:00:00"/>
    <x v="1"/>
  </r>
  <r>
    <x v="302"/>
    <d v="1899-12-30T16:00:00"/>
    <x v="14"/>
  </r>
  <r>
    <x v="302"/>
    <d v="1899-12-30T17:00:00"/>
    <x v="2"/>
  </r>
  <r>
    <x v="302"/>
    <d v="1899-12-30T18:00:00"/>
    <x v="13"/>
  </r>
  <r>
    <x v="302"/>
    <d v="1899-12-30T19:00:00"/>
    <x v="14"/>
  </r>
  <r>
    <x v="302"/>
    <d v="1899-12-30T20:00:00"/>
    <x v="5"/>
  </r>
  <r>
    <x v="302"/>
    <d v="1899-12-30T21:00:00"/>
    <x v="13"/>
  </r>
  <r>
    <x v="302"/>
    <d v="1899-12-30T22:00:00"/>
    <x v="15"/>
  </r>
  <r>
    <x v="302"/>
    <d v="1899-12-30T23:00:00"/>
    <x v="5"/>
  </r>
  <r>
    <x v="303"/>
    <d v="1899-12-30T00:00:00"/>
    <x v="5"/>
  </r>
  <r>
    <x v="303"/>
    <d v="1899-12-30T01:00:00"/>
    <x v="13"/>
  </r>
  <r>
    <x v="303"/>
    <d v="1899-12-30T02:00:00"/>
    <x v="13"/>
  </r>
  <r>
    <x v="303"/>
    <d v="1899-12-30T03:00:00"/>
    <x v="4"/>
  </r>
  <r>
    <x v="303"/>
    <d v="1899-12-30T04:00:00"/>
    <x v="13"/>
  </r>
  <r>
    <x v="303"/>
    <d v="1899-12-30T05:00:00"/>
    <x v="15"/>
  </r>
  <r>
    <x v="303"/>
    <d v="1899-12-30T06:00:00"/>
    <x v="15"/>
  </r>
  <r>
    <x v="303"/>
    <d v="1899-12-30T07:00:00"/>
    <x v="4"/>
  </r>
  <r>
    <x v="303"/>
    <d v="1899-12-30T08:00:00"/>
    <x v="17"/>
  </r>
  <r>
    <x v="303"/>
    <d v="1899-12-30T09:00:00"/>
    <x v="16"/>
  </r>
  <r>
    <x v="303"/>
    <d v="1899-12-30T10:00:00"/>
    <x v="3"/>
  </r>
  <r>
    <x v="303"/>
    <d v="1899-12-30T11:00:00"/>
    <x v="2"/>
  </r>
  <r>
    <x v="303"/>
    <d v="1899-12-30T12:00:00"/>
    <x v="10"/>
  </r>
  <r>
    <x v="303"/>
    <d v="1899-12-30T13:00:00"/>
    <x v="0"/>
  </r>
  <r>
    <x v="303"/>
    <d v="1899-12-30T14:00:00"/>
    <x v="0"/>
  </r>
  <r>
    <x v="303"/>
    <d v="1899-12-30T15:00:00"/>
    <x v="6"/>
  </r>
  <r>
    <x v="303"/>
    <d v="1899-12-30T16:00:00"/>
    <x v="1"/>
  </r>
  <r>
    <x v="303"/>
    <d v="1899-12-30T17:00:00"/>
    <x v="0"/>
  </r>
  <r>
    <x v="303"/>
    <d v="1899-12-30T18:00:00"/>
    <x v="2"/>
  </r>
  <r>
    <x v="303"/>
    <d v="1899-12-30T19:00:00"/>
    <x v="1"/>
  </r>
  <r>
    <x v="303"/>
    <d v="1899-12-30T20:00:00"/>
    <x v="10"/>
  </r>
  <r>
    <x v="303"/>
    <d v="1899-12-30T21:00:00"/>
    <x v="2"/>
  </r>
  <r>
    <x v="303"/>
    <d v="1899-12-30T22:00:00"/>
    <x v="2"/>
  </r>
  <r>
    <x v="303"/>
    <d v="1899-12-30T23:00:00"/>
    <x v="13"/>
  </r>
  <r>
    <x v="304"/>
    <d v="1899-12-30T05:00:00"/>
    <x v="3"/>
  </r>
  <r>
    <x v="304"/>
    <d v="1899-12-30T06:00:00"/>
    <x v="15"/>
  </r>
  <r>
    <x v="304"/>
    <d v="1899-12-30T07:00:00"/>
    <x v="15"/>
  </r>
  <r>
    <x v="304"/>
    <d v="1899-12-30T08:00:00"/>
    <x v="5"/>
  </r>
  <r>
    <x v="304"/>
    <d v="1899-12-30T09:00:00"/>
    <x v="13"/>
  </r>
  <r>
    <x v="304"/>
    <d v="1899-12-30T10:00:00"/>
    <x v="15"/>
  </r>
  <r>
    <x v="304"/>
    <d v="1899-12-30T11:00:00"/>
    <x v="10"/>
  </r>
  <r>
    <x v="304"/>
    <d v="1899-12-30T12:00:00"/>
    <x v="1"/>
  </r>
  <r>
    <x v="304"/>
    <d v="1899-12-30T13:00:00"/>
    <x v="6"/>
  </r>
  <r>
    <x v="304"/>
    <d v="1899-12-30T14:00:00"/>
    <x v="10"/>
  </r>
  <r>
    <x v="304"/>
    <d v="1899-12-30T15:00:00"/>
    <x v="11"/>
  </r>
  <r>
    <x v="304"/>
    <d v="1899-12-30T16:00:00"/>
    <x v="11"/>
  </r>
  <r>
    <x v="304"/>
    <d v="1899-12-30T17:00:00"/>
    <x v="11"/>
  </r>
  <r>
    <x v="304"/>
    <d v="1899-12-30T18:00:00"/>
    <x v="7"/>
  </r>
  <r>
    <x v="304"/>
    <d v="1899-12-30T19:00:00"/>
    <x v="8"/>
  </r>
  <r>
    <x v="304"/>
    <d v="1899-12-30T20:00:00"/>
    <x v="11"/>
  </r>
  <r>
    <x v="304"/>
    <d v="1899-12-30T21:00:00"/>
    <x v="11"/>
  </r>
  <r>
    <x v="304"/>
    <d v="1899-12-30T22:00:00"/>
    <x v="12"/>
  </r>
  <r>
    <x v="304"/>
    <d v="1899-12-30T23:00:00"/>
    <x v="0"/>
  </r>
  <r>
    <x v="305"/>
    <d v="1899-12-30T00:00:00"/>
    <x v="14"/>
  </r>
  <r>
    <x v="305"/>
    <d v="1899-12-30T01:00:00"/>
    <x v="14"/>
  </r>
  <r>
    <x v="305"/>
    <d v="1899-12-30T02:00:00"/>
    <x v="13"/>
  </r>
  <r>
    <x v="305"/>
    <d v="1899-12-30T03:00:00"/>
    <x v="5"/>
  </r>
  <r>
    <x v="305"/>
    <d v="1899-12-30T04:00:00"/>
    <x v="13"/>
  </r>
  <r>
    <x v="305"/>
    <d v="1899-12-30T05:00:00"/>
    <x v="13"/>
  </r>
  <r>
    <x v="305"/>
    <d v="1899-12-30T06:00:00"/>
    <x v="14"/>
  </r>
  <r>
    <x v="305"/>
    <d v="1899-12-30T07:00:00"/>
    <x v="14"/>
  </r>
  <r>
    <x v="305"/>
    <d v="1899-12-30T08:00:00"/>
    <x v="3"/>
  </r>
  <r>
    <x v="305"/>
    <d v="1899-12-30T09:00:00"/>
    <x v="3"/>
  </r>
  <r>
    <x v="305"/>
    <d v="1899-12-30T10:00:00"/>
    <x v="15"/>
  </r>
  <r>
    <x v="305"/>
    <d v="1899-12-30T11:00:00"/>
    <x v="13"/>
  </r>
  <r>
    <x v="305"/>
    <d v="1899-12-30T12:00:00"/>
    <x v="1"/>
  </r>
  <r>
    <x v="305"/>
    <d v="1899-12-30T13:00:00"/>
    <x v="1"/>
  </r>
  <r>
    <x v="305"/>
    <d v="1899-12-30T14:00:00"/>
    <x v="1"/>
  </r>
  <r>
    <x v="305"/>
    <d v="1899-12-30T15:00:00"/>
    <x v="9"/>
  </r>
  <r>
    <x v="305"/>
    <d v="1899-12-30T16:00:00"/>
    <x v="7"/>
  </r>
  <r>
    <x v="305"/>
    <d v="1899-12-30T17:00:00"/>
    <x v="7"/>
  </r>
  <r>
    <x v="305"/>
    <d v="1899-12-30T18:00:00"/>
    <x v="20"/>
  </r>
  <r>
    <x v="305"/>
    <d v="1899-12-30T19:00:00"/>
    <x v="20"/>
  </r>
  <r>
    <x v="305"/>
    <d v="1899-12-30T20:00:00"/>
    <x v="23"/>
  </r>
  <r>
    <x v="305"/>
    <d v="1899-12-30T21:00:00"/>
    <x v="11"/>
  </r>
  <r>
    <x v="305"/>
    <d v="1899-12-30T22:00:00"/>
    <x v="12"/>
  </r>
  <r>
    <x v="305"/>
    <d v="1899-12-30T23:00:00"/>
    <x v="0"/>
  </r>
  <r>
    <x v="306"/>
    <d v="1899-12-30T00:00:00"/>
    <x v="14"/>
  </r>
  <r>
    <x v="306"/>
    <d v="1899-12-30T01:00:00"/>
    <x v="3"/>
  </r>
  <r>
    <x v="306"/>
    <d v="1899-12-30T02:00:00"/>
    <x v="5"/>
  </r>
  <r>
    <x v="306"/>
    <d v="1899-12-30T03:00:00"/>
    <x v="5"/>
  </r>
  <r>
    <x v="306"/>
    <d v="1899-12-30T04:00:00"/>
    <x v="1"/>
  </r>
  <r>
    <x v="306"/>
    <d v="1899-12-30T05:00:00"/>
    <x v="2"/>
  </r>
  <r>
    <x v="306"/>
    <d v="1899-12-30T06:00:00"/>
    <x v="3"/>
  </r>
  <r>
    <x v="306"/>
    <d v="1899-12-30T07:00:00"/>
    <x v="2"/>
  </r>
  <r>
    <x v="306"/>
    <d v="1899-12-30T08:00:00"/>
    <x v="1"/>
  </r>
  <r>
    <x v="306"/>
    <d v="1899-12-30T09:00:00"/>
    <x v="10"/>
  </r>
  <r>
    <x v="306"/>
    <d v="1899-12-30T10:00:00"/>
    <x v="0"/>
  </r>
  <r>
    <x v="306"/>
    <d v="1899-12-30T11:00:00"/>
    <x v="9"/>
  </r>
  <r>
    <x v="306"/>
    <d v="1899-12-30T12:00:00"/>
    <x v="9"/>
  </r>
  <r>
    <x v="306"/>
    <d v="1899-12-30T13:00:00"/>
    <x v="0"/>
  </r>
  <r>
    <x v="306"/>
    <d v="1899-12-30T15:00:00"/>
    <x v="12"/>
  </r>
  <r>
    <x v="306"/>
    <d v="1899-12-30T16:00:00"/>
    <x v="9"/>
  </r>
  <r>
    <x v="306"/>
    <d v="1899-12-30T17:00:00"/>
    <x v="8"/>
  </r>
  <r>
    <x v="306"/>
    <d v="1899-12-30T18:00:00"/>
    <x v="7"/>
  </r>
  <r>
    <x v="306"/>
    <d v="1899-12-30T19:00:00"/>
    <x v="20"/>
  </r>
  <r>
    <x v="306"/>
    <d v="1899-12-30T20:00:00"/>
    <x v="20"/>
  </r>
  <r>
    <x v="306"/>
    <d v="1899-12-30T22:00:00"/>
    <x v="0"/>
  </r>
  <r>
    <x v="306"/>
    <d v="1899-12-30T23:00:00"/>
    <x v="1"/>
  </r>
  <r>
    <x v="307"/>
    <d v="1899-12-30T00:00:00"/>
    <x v="0"/>
  </r>
  <r>
    <x v="307"/>
    <d v="1899-12-30T01:00:00"/>
    <x v="1"/>
  </r>
  <r>
    <x v="307"/>
    <d v="1899-12-30T02:00:00"/>
    <x v="6"/>
  </r>
  <r>
    <x v="307"/>
    <d v="1899-12-30T03:00:00"/>
    <x v="0"/>
  </r>
  <r>
    <x v="307"/>
    <d v="1899-12-30T04:00:00"/>
    <x v="6"/>
  </r>
  <r>
    <x v="307"/>
    <d v="1899-12-30T05:00:00"/>
    <x v="1"/>
  </r>
  <r>
    <x v="307"/>
    <d v="1899-12-30T06:00:00"/>
    <x v="1"/>
  </r>
  <r>
    <x v="307"/>
    <d v="1899-12-30T07:00:00"/>
    <x v="15"/>
  </r>
  <r>
    <x v="307"/>
    <d v="1899-12-30T08:00:00"/>
    <x v="13"/>
  </r>
  <r>
    <x v="307"/>
    <d v="1899-12-30T09:00:00"/>
    <x v="10"/>
  </r>
  <r>
    <x v="307"/>
    <d v="1899-12-30T10:00:00"/>
    <x v="2"/>
  </r>
  <r>
    <x v="307"/>
    <d v="1899-12-30T11:00:00"/>
    <x v="0"/>
  </r>
  <r>
    <x v="307"/>
    <d v="1899-12-30T12:00:00"/>
    <x v="0"/>
  </r>
  <r>
    <x v="307"/>
    <d v="1899-12-30T13:00:00"/>
    <x v="0"/>
  </r>
  <r>
    <x v="307"/>
    <d v="1899-12-30T14:00:00"/>
    <x v="0"/>
  </r>
  <r>
    <x v="307"/>
    <d v="1899-12-30T15:00:00"/>
    <x v="1"/>
  </r>
  <r>
    <x v="307"/>
    <d v="1899-12-30T16:00:00"/>
    <x v="12"/>
  </r>
  <r>
    <x v="307"/>
    <d v="1899-12-30T17:00:00"/>
    <x v="9"/>
  </r>
  <r>
    <x v="307"/>
    <d v="1899-12-30T18:00:00"/>
    <x v="7"/>
  </r>
  <r>
    <x v="307"/>
    <d v="1899-12-30T19:00:00"/>
    <x v="11"/>
  </r>
  <r>
    <x v="307"/>
    <d v="1899-12-30T20:00:00"/>
    <x v="11"/>
  </r>
  <r>
    <x v="307"/>
    <d v="1899-12-30T21:00:00"/>
    <x v="9"/>
  </r>
  <r>
    <x v="307"/>
    <d v="1899-12-30T22:00:00"/>
    <x v="15"/>
  </r>
  <r>
    <x v="307"/>
    <d v="1899-12-30T23:00:00"/>
    <x v="10"/>
  </r>
  <r>
    <x v="308"/>
    <d v="1899-12-30T00:00:00"/>
    <x v="1"/>
  </r>
  <r>
    <x v="308"/>
    <d v="1899-12-30T01:00:00"/>
    <x v="0"/>
  </r>
  <r>
    <x v="308"/>
    <d v="1899-12-30T02:00:00"/>
    <x v="6"/>
  </r>
  <r>
    <x v="308"/>
    <d v="1899-12-30T03:00:00"/>
    <x v="6"/>
  </r>
  <r>
    <x v="308"/>
    <d v="1899-12-30T04:00:00"/>
    <x v="6"/>
  </r>
  <r>
    <x v="308"/>
    <d v="1899-12-30T05:00:00"/>
    <x v="0"/>
  </r>
  <r>
    <x v="308"/>
    <d v="1899-12-30T06:00:00"/>
    <x v="16"/>
  </r>
  <r>
    <x v="308"/>
    <d v="1899-12-30T07:00:00"/>
    <x v="14"/>
  </r>
  <r>
    <x v="308"/>
    <d v="1899-12-30T08:00:00"/>
    <x v="3"/>
  </r>
  <r>
    <x v="308"/>
    <d v="1899-12-30T09:00:00"/>
    <x v="3"/>
  </r>
  <r>
    <x v="308"/>
    <d v="1899-12-30T10:00:00"/>
    <x v="3"/>
  </r>
  <r>
    <x v="308"/>
    <d v="1899-12-30T11:00:00"/>
    <x v="4"/>
  </r>
  <r>
    <x v="308"/>
    <d v="1899-12-30T12:00:00"/>
    <x v="13"/>
  </r>
  <r>
    <x v="308"/>
    <d v="1899-12-30T13:00:00"/>
    <x v="15"/>
  </r>
  <r>
    <x v="308"/>
    <d v="1899-12-30T14:00:00"/>
    <x v="3"/>
  </r>
  <r>
    <x v="308"/>
    <d v="1899-12-30T15:00:00"/>
    <x v="10"/>
  </r>
  <r>
    <x v="308"/>
    <d v="1899-12-30T16:00:00"/>
    <x v="1"/>
  </r>
  <r>
    <x v="308"/>
    <d v="1899-12-30T17:00:00"/>
    <x v="1"/>
  </r>
  <r>
    <x v="308"/>
    <d v="1899-12-30T18:00:00"/>
    <x v="10"/>
  </r>
  <r>
    <x v="308"/>
    <d v="1899-12-30T19:00:00"/>
    <x v="1"/>
  </r>
  <r>
    <x v="308"/>
    <d v="1899-12-30T20:00:00"/>
    <x v="2"/>
  </r>
  <r>
    <x v="308"/>
    <d v="1899-12-30T21:00:00"/>
    <x v="13"/>
  </r>
  <r>
    <x v="308"/>
    <d v="1899-12-30T22:00:00"/>
    <x v="3"/>
  </r>
  <r>
    <x v="308"/>
    <d v="1899-12-30T23:00:00"/>
    <x v="13"/>
  </r>
  <r>
    <x v="309"/>
    <d v="1899-12-30T00:00:00"/>
    <x v="2"/>
  </r>
  <r>
    <x v="309"/>
    <d v="1899-12-30T01:00:00"/>
    <x v="10"/>
  </r>
  <r>
    <x v="309"/>
    <d v="1899-12-30T02:00:00"/>
    <x v="14"/>
  </r>
  <r>
    <x v="309"/>
    <d v="1899-12-30T03:00:00"/>
    <x v="4"/>
  </r>
  <r>
    <x v="309"/>
    <d v="1899-12-30T04:00:00"/>
    <x v="16"/>
  </r>
  <r>
    <x v="309"/>
    <d v="1899-12-30T05:00:00"/>
    <x v="17"/>
  </r>
  <r>
    <x v="309"/>
    <d v="1899-12-30T06:00:00"/>
    <x v="5"/>
  </r>
  <r>
    <x v="309"/>
    <d v="1899-12-30T07:00:00"/>
    <x v="19"/>
  </r>
  <r>
    <x v="309"/>
    <d v="1899-12-30T08:00:00"/>
    <x v="19"/>
  </r>
  <r>
    <x v="309"/>
    <d v="1899-12-30T09:00:00"/>
    <x v="16"/>
  </r>
  <r>
    <x v="309"/>
    <d v="1899-12-30T10:00:00"/>
    <x v="4"/>
  </r>
  <r>
    <x v="309"/>
    <d v="1899-12-30T11:00:00"/>
    <x v="4"/>
  </r>
  <r>
    <x v="309"/>
    <d v="1899-12-30T12:00:00"/>
    <x v="5"/>
  </r>
  <r>
    <x v="309"/>
    <d v="1899-12-30T13:00:00"/>
    <x v="16"/>
  </r>
  <r>
    <x v="309"/>
    <d v="1899-12-30T14:00:00"/>
    <x v="13"/>
  </r>
  <r>
    <x v="309"/>
    <d v="1899-12-30T15:00:00"/>
    <x v="13"/>
  </r>
  <r>
    <x v="309"/>
    <d v="1899-12-30T16:00:00"/>
    <x v="2"/>
  </r>
  <r>
    <x v="309"/>
    <d v="1899-12-30T17:00:00"/>
    <x v="13"/>
  </r>
  <r>
    <x v="309"/>
    <d v="1899-12-30T18:00:00"/>
    <x v="14"/>
  </r>
  <r>
    <x v="309"/>
    <d v="1899-12-30T19:00:00"/>
    <x v="14"/>
  </r>
  <r>
    <x v="309"/>
    <d v="1899-12-30T20:00:00"/>
    <x v="3"/>
  </r>
  <r>
    <x v="309"/>
    <d v="1899-12-30T21:00:00"/>
    <x v="14"/>
  </r>
  <r>
    <x v="309"/>
    <d v="1899-12-30T22:00:00"/>
    <x v="4"/>
  </r>
  <r>
    <x v="309"/>
    <d v="1899-12-30T23:00:00"/>
    <x v="13"/>
  </r>
  <r>
    <x v="310"/>
    <d v="1899-12-30T00:00:00"/>
    <x v="14"/>
  </r>
  <r>
    <x v="310"/>
    <d v="1899-12-30T01:00:00"/>
    <x v="13"/>
  </r>
  <r>
    <x v="310"/>
    <d v="1899-12-30T02:00:00"/>
    <x v="14"/>
  </r>
  <r>
    <x v="310"/>
    <d v="1899-12-30T03:00:00"/>
    <x v="14"/>
  </r>
  <r>
    <x v="310"/>
    <d v="1899-12-30T04:00:00"/>
    <x v="5"/>
  </r>
  <r>
    <x v="310"/>
    <d v="1899-12-30T05:00:00"/>
    <x v="5"/>
  </r>
  <r>
    <x v="310"/>
    <d v="1899-12-30T06:00:00"/>
    <x v="5"/>
  </r>
  <r>
    <x v="310"/>
    <d v="1899-12-30T07:00:00"/>
    <x v="5"/>
  </r>
  <r>
    <x v="310"/>
    <d v="1899-12-30T08:00:00"/>
    <x v="17"/>
  </r>
  <r>
    <x v="310"/>
    <d v="1899-12-30T09:00:00"/>
    <x v="17"/>
  </r>
  <r>
    <x v="310"/>
    <d v="1899-12-30T10:00:00"/>
    <x v="15"/>
  </r>
  <r>
    <x v="310"/>
    <d v="1899-12-30T11:00:00"/>
    <x v="13"/>
  </r>
  <r>
    <x v="310"/>
    <d v="1899-12-30T12:00:00"/>
    <x v="3"/>
  </r>
  <r>
    <x v="310"/>
    <d v="1899-12-30T13:00:00"/>
    <x v="2"/>
  </r>
  <r>
    <x v="310"/>
    <d v="1899-12-30T14:00:00"/>
    <x v="0"/>
  </r>
  <r>
    <x v="310"/>
    <d v="1899-12-30T15:00:00"/>
    <x v="6"/>
  </r>
  <r>
    <x v="310"/>
    <d v="1899-12-30T16:00:00"/>
    <x v="6"/>
  </r>
  <r>
    <x v="310"/>
    <d v="1899-12-30T17:00:00"/>
    <x v="11"/>
  </r>
  <r>
    <x v="310"/>
    <d v="1899-12-30T18:00:00"/>
    <x v="11"/>
  </r>
  <r>
    <x v="310"/>
    <d v="1899-12-30T19:00:00"/>
    <x v="0"/>
  </r>
  <r>
    <x v="310"/>
    <d v="1899-12-30T20:00:00"/>
    <x v="6"/>
  </r>
  <r>
    <x v="310"/>
    <d v="1899-12-30T21:00:00"/>
    <x v="12"/>
  </r>
  <r>
    <x v="310"/>
    <d v="1899-12-30T22:00:00"/>
    <x v="6"/>
  </r>
  <r>
    <x v="310"/>
    <d v="1899-12-30T23:00:00"/>
    <x v="2"/>
  </r>
  <r>
    <x v="311"/>
    <d v="1899-12-30T00:00:00"/>
    <x v="13"/>
  </r>
  <r>
    <x v="311"/>
    <d v="1899-12-30T01:00:00"/>
    <x v="13"/>
  </r>
  <r>
    <x v="311"/>
    <d v="1899-12-30T02:00:00"/>
    <x v="14"/>
  </r>
  <r>
    <x v="311"/>
    <d v="1899-12-30T03:00:00"/>
    <x v="5"/>
  </r>
  <r>
    <x v="311"/>
    <d v="1899-12-30T04:00:00"/>
    <x v="16"/>
  </r>
  <r>
    <x v="311"/>
    <d v="1899-12-30T05:00:00"/>
    <x v="5"/>
  </r>
  <r>
    <x v="311"/>
    <d v="1899-12-30T06:00:00"/>
    <x v="17"/>
  </r>
  <r>
    <x v="311"/>
    <d v="1899-12-30T07:00:00"/>
    <x v="16"/>
  </r>
  <r>
    <x v="311"/>
    <d v="1899-12-30T08:00:00"/>
    <x v="17"/>
  </r>
  <r>
    <x v="311"/>
    <d v="1899-12-30T09:00:00"/>
    <x v="18"/>
  </r>
  <r>
    <x v="311"/>
    <d v="1899-12-30T10:00:00"/>
    <x v="13"/>
  </r>
  <r>
    <x v="311"/>
    <d v="1899-12-30T11:00:00"/>
    <x v="13"/>
  </r>
  <r>
    <x v="311"/>
    <d v="1899-12-30T12:00:00"/>
    <x v="15"/>
  </r>
  <r>
    <x v="311"/>
    <d v="1899-12-30T13:00:00"/>
    <x v="2"/>
  </r>
  <r>
    <x v="311"/>
    <d v="1899-12-30T14:00:00"/>
    <x v="1"/>
  </r>
  <r>
    <x v="311"/>
    <d v="1899-12-30T15:00:00"/>
    <x v="12"/>
  </r>
  <r>
    <x v="311"/>
    <d v="1899-12-30T16:00:00"/>
    <x v="9"/>
  </r>
  <r>
    <x v="311"/>
    <d v="1899-12-30T17:00:00"/>
    <x v="20"/>
  </r>
  <r>
    <x v="311"/>
    <d v="1899-12-30T18:00:00"/>
    <x v="20"/>
  </r>
  <r>
    <x v="311"/>
    <d v="1899-12-30T19:00:00"/>
    <x v="20"/>
  </r>
  <r>
    <x v="311"/>
    <d v="1899-12-30T20:00:00"/>
    <x v="20"/>
  </r>
  <r>
    <x v="311"/>
    <d v="1899-12-30T21:00:00"/>
    <x v="11"/>
  </r>
  <r>
    <x v="311"/>
    <d v="1899-12-30T22:00:00"/>
    <x v="6"/>
  </r>
  <r>
    <x v="311"/>
    <d v="1899-12-30T23:00:00"/>
    <x v="2"/>
  </r>
  <r>
    <x v="312"/>
    <d v="1899-12-30T00:00:00"/>
    <x v="4"/>
  </r>
  <r>
    <x v="312"/>
    <d v="1899-12-30T01:00:00"/>
    <x v="5"/>
  </r>
  <r>
    <x v="312"/>
    <d v="1899-12-30T02:00:00"/>
    <x v="13"/>
  </r>
  <r>
    <x v="312"/>
    <d v="1899-12-30T03:00:00"/>
    <x v="16"/>
  </r>
  <r>
    <x v="312"/>
    <d v="1899-12-30T04:00:00"/>
    <x v="5"/>
  </r>
  <r>
    <x v="312"/>
    <d v="1899-12-30T05:00:00"/>
    <x v="15"/>
  </r>
  <r>
    <x v="312"/>
    <d v="1899-12-30T06:00:00"/>
    <x v="2"/>
  </r>
  <r>
    <x v="312"/>
    <d v="1899-12-30T07:00:00"/>
    <x v="13"/>
  </r>
  <r>
    <x v="312"/>
    <d v="1899-12-30T08:00:00"/>
    <x v="15"/>
  </r>
  <r>
    <x v="312"/>
    <d v="1899-12-30T09:00:00"/>
    <x v="2"/>
  </r>
  <r>
    <x v="312"/>
    <d v="1899-12-30T10:00:00"/>
    <x v="2"/>
  </r>
  <r>
    <x v="312"/>
    <d v="1899-12-30T11:00:00"/>
    <x v="11"/>
  </r>
  <r>
    <x v="312"/>
    <d v="1899-12-30T12:00:00"/>
    <x v="7"/>
  </r>
  <r>
    <x v="312"/>
    <d v="1899-12-30T13:00:00"/>
    <x v="7"/>
  </r>
  <r>
    <x v="312"/>
    <d v="1899-12-30T14:00:00"/>
    <x v="12"/>
  </r>
  <r>
    <x v="312"/>
    <d v="1899-12-30T15:00:00"/>
    <x v="9"/>
  </r>
  <r>
    <x v="312"/>
    <d v="1899-12-30T16:00:00"/>
    <x v="11"/>
  </r>
  <r>
    <x v="312"/>
    <d v="1899-12-30T17:00:00"/>
    <x v="8"/>
  </r>
  <r>
    <x v="312"/>
    <d v="1899-12-30T18:00:00"/>
    <x v="9"/>
  </r>
  <r>
    <x v="312"/>
    <d v="1899-12-30T19:00:00"/>
    <x v="11"/>
  </r>
  <r>
    <x v="312"/>
    <d v="1899-12-30T20:00:00"/>
    <x v="2"/>
  </r>
  <r>
    <x v="312"/>
    <d v="1899-12-30T21:00:00"/>
    <x v="10"/>
  </r>
  <r>
    <x v="312"/>
    <d v="1899-12-30T22:00:00"/>
    <x v="10"/>
  </r>
  <r>
    <x v="312"/>
    <d v="1899-12-30T23:00:00"/>
    <x v="2"/>
  </r>
  <r>
    <x v="313"/>
    <d v="1899-12-30T00:00:00"/>
    <x v="13"/>
  </r>
  <r>
    <x v="313"/>
    <d v="1899-12-30T01:00:00"/>
    <x v="14"/>
  </r>
  <r>
    <x v="313"/>
    <d v="1899-12-30T02:00:00"/>
    <x v="15"/>
  </r>
  <r>
    <x v="313"/>
    <d v="1899-12-30T03:00:00"/>
    <x v="14"/>
  </r>
  <r>
    <x v="313"/>
    <d v="1899-12-30T04:00:00"/>
    <x v="14"/>
  </r>
  <r>
    <x v="313"/>
    <d v="1899-12-30T05:00:00"/>
    <x v="13"/>
  </r>
  <r>
    <x v="313"/>
    <d v="1899-12-30T06:00:00"/>
    <x v="14"/>
  </r>
  <r>
    <x v="313"/>
    <d v="1899-12-30T07:00:00"/>
    <x v="5"/>
  </r>
  <r>
    <x v="313"/>
    <d v="1899-12-30T08:00:00"/>
    <x v="3"/>
  </r>
  <r>
    <x v="313"/>
    <d v="1899-12-30T09:00:00"/>
    <x v="4"/>
  </r>
  <r>
    <x v="313"/>
    <d v="1899-12-30T10:00:00"/>
    <x v="15"/>
  </r>
  <r>
    <x v="313"/>
    <d v="1899-12-30T11:00:00"/>
    <x v="15"/>
  </r>
  <r>
    <x v="313"/>
    <d v="1899-12-30T12:00:00"/>
    <x v="13"/>
  </r>
  <r>
    <x v="313"/>
    <d v="1899-12-30T13:00:00"/>
    <x v="0"/>
  </r>
  <r>
    <x v="313"/>
    <d v="1899-12-30T14:00:00"/>
    <x v="6"/>
  </r>
  <r>
    <x v="313"/>
    <d v="1899-12-30T15:00:00"/>
    <x v="7"/>
  </r>
  <r>
    <x v="313"/>
    <d v="1899-12-30T16:00:00"/>
    <x v="12"/>
  </r>
  <r>
    <x v="313"/>
    <d v="1899-12-30T17:00:00"/>
    <x v="9"/>
  </r>
  <r>
    <x v="313"/>
    <d v="1899-12-30T18:00:00"/>
    <x v="9"/>
  </r>
  <r>
    <x v="313"/>
    <d v="1899-12-30T19:00:00"/>
    <x v="11"/>
  </r>
  <r>
    <x v="313"/>
    <d v="1899-12-30T20:00:00"/>
    <x v="12"/>
  </r>
  <r>
    <x v="313"/>
    <d v="1899-12-30T21:00:00"/>
    <x v="11"/>
  </r>
  <r>
    <x v="313"/>
    <d v="1899-12-30T22:00:00"/>
    <x v="6"/>
  </r>
  <r>
    <x v="313"/>
    <d v="1899-12-30T23:00:00"/>
    <x v="2"/>
  </r>
  <r>
    <x v="314"/>
    <d v="1899-12-30T00:00:00"/>
    <x v="15"/>
  </r>
  <r>
    <x v="314"/>
    <d v="1899-12-30T01:00:00"/>
    <x v="14"/>
  </r>
  <r>
    <x v="314"/>
    <d v="1899-12-30T02:00:00"/>
    <x v="14"/>
  </r>
  <r>
    <x v="314"/>
    <d v="1899-12-30T03:00:00"/>
    <x v="3"/>
  </r>
  <r>
    <x v="314"/>
    <d v="1899-12-30T04:00:00"/>
    <x v="3"/>
  </r>
  <r>
    <x v="314"/>
    <d v="1899-12-30T05:00:00"/>
    <x v="3"/>
  </r>
  <r>
    <x v="314"/>
    <d v="1899-12-30T06:00:00"/>
    <x v="3"/>
  </r>
  <r>
    <x v="314"/>
    <d v="1899-12-30T07:00:00"/>
    <x v="4"/>
  </r>
  <r>
    <x v="314"/>
    <d v="1899-12-30T08:00:00"/>
    <x v="3"/>
  </r>
  <r>
    <x v="314"/>
    <d v="1899-12-30T09:00:00"/>
    <x v="14"/>
  </r>
  <r>
    <x v="314"/>
    <d v="1899-12-30T10:00:00"/>
    <x v="2"/>
  </r>
  <r>
    <x v="314"/>
    <d v="1899-12-30T11:00:00"/>
    <x v="10"/>
  </r>
  <r>
    <x v="314"/>
    <d v="1899-12-30T12:00:00"/>
    <x v="2"/>
  </r>
  <r>
    <x v="314"/>
    <d v="1899-12-30T13:00:00"/>
    <x v="10"/>
  </r>
  <r>
    <x v="314"/>
    <d v="1899-12-30T14:00:00"/>
    <x v="12"/>
  </r>
  <r>
    <x v="314"/>
    <d v="1899-12-30T15:00:00"/>
    <x v="11"/>
  </r>
  <r>
    <x v="314"/>
    <d v="1899-12-30T16:00:00"/>
    <x v="11"/>
  </r>
  <r>
    <x v="314"/>
    <d v="1899-12-30T17:00:00"/>
    <x v="9"/>
  </r>
  <r>
    <x v="314"/>
    <d v="1899-12-30T18:00:00"/>
    <x v="8"/>
  </r>
  <r>
    <x v="314"/>
    <d v="1899-12-30T19:00:00"/>
    <x v="8"/>
  </r>
  <r>
    <x v="314"/>
    <d v="1899-12-30T20:00:00"/>
    <x v="12"/>
  </r>
  <r>
    <x v="314"/>
    <d v="1899-12-30T21:00:00"/>
    <x v="1"/>
  </r>
  <r>
    <x v="314"/>
    <d v="1899-12-30T22:00:00"/>
    <x v="2"/>
  </r>
  <r>
    <x v="314"/>
    <d v="1899-12-30T23:00:00"/>
    <x v="10"/>
  </r>
  <r>
    <x v="315"/>
    <d v="1899-12-30T00:00:00"/>
    <x v="15"/>
  </r>
  <r>
    <x v="315"/>
    <d v="1899-12-30T01:00:00"/>
    <x v="2"/>
  </r>
  <r>
    <x v="315"/>
    <d v="1899-12-30T02:00:00"/>
    <x v="1"/>
  </r>
  <r>
    <x v="315"/>
    <d v="1899-12-30T03:00:00"/>
    <x v="10"/>
  </r>
  <r>
    <x v="315"/>
    <d v="1899-12-30T04:00:00"/>
    <x v="2"/>
  </r>
  <r>
    <x v="315"/>
    <d v="1899-12-30T05:00:00"/>
    <x v="1"/>
  </r>
  <r>
    <x v="315"/>
    <d v="1899-12-30T06:00:00"/>
    <x v="1"/>
  </r>
  <r>
    <x v="315"/>
    <d v="1899-12-30T07:00:00"/>
    <x v="13"/>
  </r>
  <r>
    <x v="315"/>
    <d v="1899-12-30T08:00:00"/>
    <x v="13"/>
  </r>
  <r>
    <x v="315"/>
    <d v="1899-12-30T09:00:00"/>
    <x v="2"/>
  </r>
  <r>
    <x v="315"/>
    <d v="1899-12-30T10:00:00"/>
    <x v="10"/>
  </r>
  <r>
    <x v="315"/>
    <d v="1899-12-30T11:00:00"/>
    <x v="0"/>
  </r>
  <r>
    <x v="315"/>
    <d v="1899-12-30T12:00:00"/>
    <x v="15"/>
  </r>
  <r>
    <x v="315"/>
    <d v="1899-12-30T13:00:00"/>
    <x v="10"/>
  </r>
  <r>
    <x v="315"/>
    <d v="1899-12-30T14:00:00"/>
    <x v="2"/>
  </r>
  <r>
    <x v="315"/>
    <d v="1899-12-30T15:00:00"/>
    <x v="0"/>
  </r>
  <r>
    <x v="315"/>
    <d v="1899-12-30T16:00:00"/>
    <x v="1"/>
  </r>
  <r>
    <x v="315"/>
    <d v="1899-12-30T17:00:00"/>
    <x v="1"/>
  </r>
  <r>
    <x v="315"/>
    <d v="1899-12-30T18:00:00"/>
    <x v="10"/>
  </r>
  <r>
    <x v="315"/>
    <d v="1899-12-30T19:00:00"/>
    <x v="13"/>
  </r>
  <r>
    <x v="315"/>
    <d v="1899-12-30T20:00:00"/>
    <x v="15"/>
  </r>
  <r>
    <x v="315"/>
    <d v="1899-12-30T21:00:00"/>
    <x v="2"/>
  </r>
  <r>
    <x v="315"/>
    <d v="1899-12-30T22:00:00"/>
    <x v="2"/>
  </r>
  <r>
    <x v="315"/>
    <d v="1899-12-30T23:00:00"/>
    <x v="1"/>
  </r>
  <r>
    <x v="316"/>
    <d v="1899-12-30T00:00:00"/>
    <x v="2"/>
  </r>
  <r>
    <x v="316"/>
    <d v="1899-12-30T01:00:00"/>
    <x v="2"/>
  </r>
  <r>
    <x v="316"/>
    <d v="1899-12-30T02:00:00"/>
    <x v="2"/>
  </r>
  <r>
    <x v="316"/>
    <d v="1899-12-30T03:00:00"/>
    <x v="4"/>
  </r>
  <r>
    <x v="316"/>
    <d v="1899-12-30T04:00:00"/>
    <x v="3"/>
  </r>
  <r>
    <x v="316"/>
    <d v="1899-12-30T05:00:00"/>
    <x v="14"/>
  </r>
  <r>
    <x v="316"/>
    <d v="1899-12-30T06:00:00"/>
    <x v="4"/>
  </r>
  <r>
    <x v="316"/>
    <d v="1899-12-30T07:00:00"/>
    <x v="17"/>
  </r>
  <r>
    <x v="316"/>
    <d v="1899-12-30T08:00:00"/>
    <x v="4"/>
  </r>
  <r>
    <x v="316"/>
    <d v="1899-12-30T09:00:00"/>
    <x v="17"/>
  </r>
  <r>
    <x v="316"/>
    <d v="1899-12-30T10:00:00"/>
    <x v="16"/>
  </r>
  <r>
    <x v="316"/>
    <d v="1899-12-30T11:00:00"/>
    <x v="5"/>
  </r>
  <r>
    <x v="316"/>
    <d v="1899-12-30T12:00:00"/>
    <x v="4"/>
  </r>
  <r>
    <x v="316"/>
    <d v="1899-12-30T13:00:00"/>
    <x v="15"/>
  </r>
  <r>
    <x v="316"/>
    <d v="1899-12-30T14:00:00"/>
    <x v="10"/>
  </r>
  <r>
    <x v="316"/>
    <d v="1899-12-30T15:00:00"/>
    <x v="15"/>
  </r>
  <r>
    <x v="316"/>
    <d v="1899-12-30T16:00:00"/>
    <x v="15"/>
  </r>
  <r>
    <x v="316"/>
    <d v="1899-12-30T17:00:00"/>
    <x v="1"/>
  </r>
  <r>
    <x v="316"/>
    <d v="1899-12-30T18:00:00"/>
    <x v="2"/>
  </r>
  <r>
    <x v="316"/>
    <d v="1899-12-30T19:00:00"/>
    <x v="15"/>
  </r>
  <r>
    <x v="316"/>
    <d v="1899-12-30T20:00:00"/>
    <x v="13"/>
  </r>
  <r>
    <x v="316"/>
    <d v="1899-12-30T21:00:00"/>
    <x v="13"/>
  </r>
  <r>
    <x v="316"/>
    <d v="1899-12-30T22:00:00"/>
    <x v="14"/>
  </r>
  <r>
    <x v="316"/>
    <d v="1899-12-30T23:00:00"/>
    <x v="14"/>
  </r>
  <r>
    <x v="317"/>
    <d v="1899-12-30T00:00:00"/>
    <x v="3"/>
  </r>
  <r>
    <x v="317"/>
    <d v="1899-12-30T01:00:00"/>
    <x v="15"/>
  </r>
  <r>
    <x v="317"/>
    <d v="1899-12-30T02:00:00"/>
    <x v="14"/>
  </r>
  <r>
    <x v="317"/>
    <d v="1899-12-30T03:00:00"/>
    <x v="15"/>
  </r>
  <r>
    <x v="317"/>
    <d v="1899-12-30T04:00:00"/>
    <x v="15"/>
  </r>
  <r>
    <x v="317"/>
    <d v="1899-12-30T05:00:00"/>
    <x v="2"/>
  </r>
  <r>
    <x v="317"/>
    <d v="1899-12-30T06:00:00"/>
    <x v="15"/>
  </r>
  <r>
    <x v="317"/>
    <d v="1899-12-30T07:00:00"/>
    <x v="2"/>
  </r>
  <r>
    <x v="317"/>
    <d v="1899-12-30T08:00:00"/>
    <x v="13"/>
  </r>
  <r>
    <x v="317"/>
    <d v="1899-12-30T09:00:00"/>
    <x v="3"/>
  </r>
  <r>
    <x v="317"/>
    <d v="1899-12-30T10:00:00"/>
    <x v="2"/>
  </r>
  <r>
    <x v="317"/>
    <d v="1899-12-30T11:00:00"/>
    <x v="1"/>
  </r>
  <r>
    <x v="317"/>
    <d v="1899-12-30T12:00:00"/>
    <x v="10"/>
  </r>
  <r>
    <x v="317"/>
    <d v="1899-12-30T13:00:00"/>
    <x v="10"/>
  </r>
  <r>
    <x v="317"/>
    <d v="1899-12-30T14:00:00"/>
    <x v="0"/>
  </r>
  <r>
    <x v="317"/>
    <d v="1899-12-30T15:00:00"/>
    <x v="6"/>
  </r>
  <r>
    <x v="317"/>
    <d v="1899-12-30T16:00:00"/>
    <x v="9"/>
  </r>
  <r>
    <x v="317"/>
    <d v="1899-12-30T17:00:00"/>
    <x v="9"/>
  </r>
  <r>
    <x v="317"/>
    <d v="1899-12-30T18:00:00"/>
    <x v="11"/>
  </r>
  <r>
    <x v="317"/>
    <d v="1899-12-30T19:00:00"/>
    <x v="11"/>
  </r>
  <r>
    <x v="317"/>
    <d v="1899-12-30T20:00:00"/>
    <x v="11"/>
  </r>
  <r>
    <x v="317"/>
    <d v="1899-12-30T21:00:00"/>
    <x v="6"/>
  </r>
  <r>
    <x v="317"/>
    <d v="1899-12-30T22:00:00"/>
    <x v="1"/>
  </r>
  <r>
    <x v="317"/>
    <d v="1899-12-30T23:00:00"/>
    <x v="1"/>
  </r>
  <r>
    <x v="318"/>
    <d v="1899-12-30T00:00:00"/>
    <x v="2"/>
  </r>
  <r>
    <x v="318"/>
    <d v="1899-12-30T01:00:00"/>
    <x v="0"/>
  </r>
  <r>
    <x v="318"/>
    <d v="1899-12-30T02:00:00"/>
    <x v="2"/>
  </r>
  <r>
    <x v="318"/>
    <d v="1899-12-30T03:00:00"/>
    <x v="12"/>
  </r>
  <r>
    <x v="318"/>
    <d v="1899-12-30T04:00:00"/>
    <x v="0"/>
  </r>
  <r>
    <x v="318"/>
    <d v="1899-12-30T05:00:00"/>
    <x v="15"/>
  </r>
  <r>
    <x v="318"/>
    <d v="1899-12-30T06:00:00"/>
    <x v="2"/>
  </r>
  <r>
    <x v="318"/>
    <d v="1899-12-30T07:00:00"/>
    <x v="0"/>
  </r>
  <r>
    <x v="318"/>
    <d v="1899-12-30T08:00:00"/>
    <x v="10"/>
  </r>
  <r>
    <x v="318"/>
    <d v="1899-12-30T09:00:00"/>
    <x v="0"/>
  </r>
  <r>
    <x v="318"/>
    <d v="1899-12-30T10:00:00"/>
    <x v="15"/>
  </r>
  <r>
    <x v="318"/>
    <d v="1899-12-30T11:00:00"/>
    <x v="1"/>
  </r>
  <r>
    <x v="318"/>
    <d v="1899-12-30T12:00:00"/>
    <x v="6"/>
  </r>
  <r>
    <x v="318"/>
    <d v="1899-12-30T13:00:00"/>
    <x v="0"/>
  </r>
  <r>
    <x v="318"/>
    <d v="1899-12-30T14:00:00"/>
    <x v="1"/>
  </r>
  <r>
    <x v="318"/>
    <d v="1899-12-30T15:00:00"/>
    <x v="6"/>
  </r>
  <r>
    <x v="318"/>
    <d v="1899-12-30T16:00:00"/>
    <x v="6"/>
  </r>
  <r>
    <x v="318"/>
    <d v="1899-12-30T17:00:00"/>
    <x v="3"/>
  </r>
  <r>
    <x v="318"/>
    <d v="1899-12-30T18:00:00"/>
    <x v="4"/>
  </r>
  <r>
    <x v="318"/>
    <d v="1899-12-30T19:00:00"/>
    <x v="5"/>
  </r>
  <r>
    <x v="318"/>
    <d v="1899-12-30T20:00:00"/>
    <x v="3"/>
  </r>
  <r>
    <x v="318"/>
    <d v="1899-12-30T21:00:00"/>
    <x v="13"/>
  </r>
  <r>
    <x v="318"/>
    <d v="1899-12-30T22:00:00"/>
    <x v="3"/>
  </r>
  <r>
    <x v="318"/>
    <d v="1899-12-30T23:00:00"/>
    <x v="15"/>
  </r>
  <r>
    <x v="319"/>
    <d v="1899-12-30T00:00:00"/>
    <x v="15"/>
  </r>
  <r>
    <x v="319"/>
    <d v="1899-12-30T01:00:00"/>
    <x v="14"/>
  </r>
  <r>
    <x v="319"/>
    <d v="1899-12-30T02:00:00"/>
    <x v="3"/>
  </r>
  <r>
    <x v="319"/>
    <d v="1899-12-30T03:00:00"/>
    <x v="4"/>
  </r>
  <r>
    <x v="319"/>
    <d v="1899-12-30T04:00:00"/>
    <x v="16"/>
  </r>
  <r>
    <x v="319"/>
    <d v="1899-12-30T05:00:00"/>
    <x v="3"/>
  </r>
  <r>
    <x v="319"/>
    <d v="1899-12-30T06:00:00"/>
    <x v="5"/>
  </r>
  <r>
    <x v="319"/>
    <d v="1899-12-30T07:00:00"/>
    <x v="16"/>
  </r>
  <r>
    <x v="319"/>
    <d v="1899-12-30T08:00:00"/>
    <x v="16"/>
  </r>
  <r>
    <x v="319"/>
    <d v="1899-12-30T09:00:00"/>
    <x v="16"/>
  </r>
  <r>
    <x v="319"/>
    <d v="1899-12-30T10:00:00"/>
    <x v="3"/>
  </r>
  <r>
    <x v="319"/>
    <d v="1899-12-30T11:00:00"/>
    <x v="15"/>
  </r>
  <r>
    <x v="319"/>
    <d v="1899-12-30T12:00:00"/>
    <x v="15"/>
  </r>
  <r>
    <x v="319"/>
    <d v="1899-12-30T13:00:00"/>
    <x v="4"/>
  </r>
  <r>
    <x v="319"/>
    <d v="1899-12-30T14:00:00"/>
    <x v="4"/>
  </r>
  <r>
    <x v="319"/>
    <d v="1899-12-30T15:00:00"/>
    <x v="13"/>
  </r>
  <r>
    <x v="319"/>
    <d v="1899-12-30T16:00:00"/>
    <x v="10"/>
  </r>
  <r>
    <x v="319"/>
    <d v="1899-12-30T17:00:00"/>
    <x v="10"/>
  </r>
  <r>
    <x v="319"/>
    <d v="1899-12-30T18:00:00"/>
    <x v="13"/>
  </r>
  <r>
    <x v="319"/>
    <d v="1899-12-30T19:00:00"/>
    <x v="14"/>
  </r>
  <r>
    <x v="319"/>
    <d v="1899-12-30T20:00:00"/>
    <x v="4"/>
  </r>
  <r>
    <x v="319"/>
    <d v="1899-12-30T21:00:00"/>
    <x v="4"/>
  </r>
  <r>
    <x v="319"/>
    <d v="1899-12-30T22:00:00"/>
    <x v="4"/>
  </r>
  <r>
    <x v="319"/>
    <d v="1899-12-30T23:00:00"/>
    <x v="13"/>
  </r>
  <r>
    <x v="320"/>
    <d v="1899-12-30T00:00:00"/>
    <x v="14"/>
  </r>
  <r>
    <x v="320"/>
    <d v="1899-12-30T01:00:00"/>
    <x v="4"/>
  </r>
  <r>
    <x v="320"/>
    <d v="1899-12-30T02:00:00"/>
    <x v="5"/>
  </r>
  <r>
    <x v="320"/>
    <d v="1899-12-30T03:00:00"/>
    <x v="16"/>
  </r>
  <r>
    <x v="320"/>
    <d v="1899-12-30T04:00:00"/>
    <x v="16"/>
  </r>
  <r>
    <x v="320"/>
    <d v="1899-12-30T05:00:00"/>
    <x v="16"/>
  </r>
  <r>
    <x v="320"/>
    <d v="1899-12-30T07:00:00"/>
    <x v="16"/>
  </r>
  <r>
    <x v="320"/>
    <d v="1899-12-30T08:00:00"/>
    <x v="5"/>
  </r>
  <r>
    <x v="320"/>
    <d v="1899-12-30T09:00:00"/>
    <x v="17"/>
  </r>
  <r>
    <x v="320"/>
    <d v="1899-12-30T10:00:00"/>
    <x v="16"/>
  </r>
  <r>
    <x v="320"/>
    <d v="1899-12-30T11:00:00"/>
    <x v="5"/>
  </r>
  <r>
    <x v="320"/>
    <d v="1899-12-30T12:00:00"/>
    <x v="5"/>
  </r>
  <r>
    <x v="320"/>
    <d v="1899-12-30T13:00:00"/>
    <x v="16"/>
  </r>
  <r>
    <x v="320"/>
    <d v="1899-12-30T14:00:00"/>
    <x v="4"/>
  </r>
  <r>
    <x v="320"/>
    <d v="1899-12-30T15:00:00"/>
    <x v="4"/>
  </r>
  <r>
    <x v="320"/>
    <d v="1899-12-30T16:00:00"/>
    <x v="14"/>
  </r>
  <r>
    <x v="320"/>
    <d v="1899-12-30T17:00:00"/>
    <x v="14"/>
  </r>
  <r>
    <x v="320"/>
    <d v="1899-12-30T18:00:00"/>
    <x v="3"/>
  </r>
  <r>
    <x v="320"/>
    <d v="1899-12-30T19:00:00"/>
    <x v="2"/>
  </r>
  <r>
    <x v="320"/>
    <d v="1899-12-30T20:00:00"/>
    <x v="13"/>
  </r>
  <r>
    <x v="320"/>
    <d v="1899-12-30T21:00:00"/>
    <x v="17"/>
  </r>
  <r>
    <x v="320"/>
    <d v="1899-12-30T22:00:00"/>
    <x v="16"/>
  </r>
  <r>
    <x v="320"/>
    <d v="1899-12-30T23:00:00"/>
    <x v="16"/>
  </r>
  <r>
    <x v="321"/>
    <d v="1899-12-30T01:00:00"/>
    <x v="16"/>
  </r>
  <r>
    <x v="321"/>
    <d v="1899-12-30T02:00:00"/>
    <x v="14"/>
  </r>
  <r>
    <x v="321"/>
    <d v="1899-12-30T03:00:00"/>
    <x v="5"/>
  </r>
  <r>
    <x v="321"/>
    <d v="1899-12-30T04:00:00"/>
    <x v="3"/>
  </r>
  <r>
    <x v="321"/>
    <d v="1899-12-30T05:00:00"/>
    <x v="4"/>
  </r>
  <r>
    <x v="321"/>
    <d v="1899-12-30T06:00:00"/>
    <x v="5"/>
  </r>
  <r>
    <x v="321"/>
    <d v="1899-12-30T07:00:00"/>
    <x v="14"/>
  </r>
  <r>
    <x v="321"/>
    <d v="1899-12-30T08:00:00"/>
    <x v="3"/>
  </r>
  <r>
    <x v="321"/>
    <d v="1899-12-30T09:00:00"/>
    <x v="10"/>
  </r>
  <r>
    <x v="321"/>
    <d v="1899-12-30T10:00:00"/>
    <x v="3"/>
  </r>
  <r>
    <x v="321"/>
    <d v="1899-12-30T11:00:00"/>
    <x v="14"/>
  </r>
  <r>
    <x v="321"/>
    <d v="1899-12-30T12:00:00"/>
    <x v="10"/>
  </r>
  <r>
    <x v="321"/>
    <d v="1899-12-30T13:00:00"/>
    <x v="10"/>
  </r>
  <r>
    <x v="321"/>
    <d v="1899-12-30T14:00:00"/>
    <x v="0"/>
  </r>
  <r>
    <x v="321"/>
    <d v="1899-12-30T15:00:00"/>
    <x v="6"/>
  </r>
  <r>
    <x v="321"/>
    <d v="1899-12-30T16:00:00"/>
    <x v="0"/>
  </r>
  <r>
    <x v="321"/>
    <d v="1899-12-30T17:00:00"/>
    <x v="9"/>
  </r>
  <r>
    <x v="321"/>
    <d v="1899-12-30T18:00:00"/>
    <x v="11"/>
  </r>
  <r>
    <x v="321"/>
    <d v="1899-12-30T19:00:00"/>
    <x v="11"/>
  </r>
  <r>
    <x v="321"/>
    <d v="1899-12-30T20:00:00"/>
    <x v="11"/>
  </r>
  <r>
    <x v="321"/>
    <d v="1899-12-30T21:00:00"/>
    <x v="9"/>
  </r>
  <r>
    <x v="321"/>
    <d v="1899-12-30T22:00:00"/>
    <x v="6"/>
  </r>
  <r>
    <x v="321"/>
    <d v="1899-12-30T23:00:00"/>
    <x v="13"/>
  </r>
  <r>
    <x v="322"/>
    <d v="1899-12-30T00:00:00"/>
    <x v="15"/>
  </r>
  <r>
    <x v="322"/>
    <d v="1899-12-30T01:00:00"/>
    <x v="1"/>
  </r>
  <r>
    <x v="322"/>
    <d v="1899-12-30T02:00:00"/>
    <x v="10"/>
  </r>
  <r>
    <x v="322"/>
    <d v="1899-12-30T03:00:00"/>
    <x v="14"/>
  </r>
  <r>
    <x v="322"/>
    <d v="1899-12-30T04:00:00"/>
    <x v="13"/>
  </r>
  <r>
    <x v="322"/>
    <d v="1899-12-30T05:00:00"/>
    <x v="13"/>
  </r>
  <r>
    <x v="322"/>
    <d v="1899-12-30T06:00:00"/>
    <x v="13"/>
  </r>
  <r>
    <x v="322"/>
    <d v="1899-12-30T07:00:00"/>
    <x v="2"/>
  </r>
  <r>
    <x v="322"/>
    <d v="1899-12-30T08:00:00"/>
    <x v="2"/>
  </r>
  <r>
    <x v="322"/>
    <d v="1899-12-30T09:00:00"/>
    <x v="15"/>
  </r>
  <r>
    <x v="322"/>
    <d v="1899-12-30T10:00:00"/>
    <x v="2"/>
  </r>
  <r>
    <x v="322"/>
    <d v="1899-12-30T11:00:00"/>
    <x v="10"/>
  </r>
  <r>
    <x v="322"/>
    <d v="1899-12-30T12:00:00"/>
    <x v="1"/>
  </r>
  <r>
    <x v="322"/>
    <d v="1899-12-30T13:00:00"/>
    <x v="0"/>
  </r>
  <r>
    <x v="322"/>
    <d v="1899-12-30T14:00:00"/>
    <x v="0"/>
  </r>
  <r>
    <x v="322"/>
    <d v="1899-12-30T15:00:00"/>
    <x v="1"/>
  </r>
  <r>
    <x v="322"/>
    <d v="1899-12-30T16:00:00"/>
    <x v="11"/>
  </r>
  <r>
    <x v="322"/>
    <d v="1899-12-30T17:00:00"/>
    <x v="9"/>
  </r>
  <r>
    <x v="322"/>
    <d v="1899-12-30T18:00:00"/>
    <x v="7"/>
  </r>
  <r>
    <x v="322"/>
    <d v="1899-12-30T19:00:00"/>
    <x v="9"/>
  </r>
  <r>
    <x v="322"/>
    <d v="1899-12-30T20:00:00"/>
    <x v="12"/>
  </r>
  <r>
    <x v="322"/>
    <d v="1899-12-30T21:00:00"/>
    <x v="6"/>
  </r>
  <r>
    <x v="322"/>
    <d v="1899-12-30T22:00:00"/>
    <x v="0"/>
  </r>
  <r>
    <x v="322"/>
    <d v="1899-12-30T23:00:00"/>
    <x v="2"/>
  </r>
  <r>
    <x v="323"/>
    <d v="1899-12-30T00:00:00"/>
    <x v="2"/>
  </r>
  <r>
    <x v="323"/>
    <d v="1899-12-30T01:00:00"/>
    <x v="11"/>
  </r>
  <r>
    <x v="323"/>
    <d v="1899-12-30T02:00:00"/>
    <x v="12"/>
  </r>
  <r>
    <x v="323"/>
    <d v="1899-12-30T03:00:00"/>
    <x v="0"/>
  </r>
  <r>
    <x v="323"/>
    <d v="1899-12-30T04:00:00"/>
    <x v="1"/>
  </r>
  <r>
    <x v="323"/>
    <d v="1899-12-30T05:00:00"/>
    <x v="6"/>
  </r>
  <r>
    <x v="323"/>
    <d v="1899-12-30T06:00:00"/>
    <x v="12"/>
  </r>
  <r>
    <x v="323"/>
    <d v="1899-12-30T07:00:00"/>
    <x v="1"/>
  </r>
  <r>
    <x v="323"/>
    <d v="1899-12-30T08:00:00"/>
    <x v="12"/>
  </r>
  <r>
    <x v="323"/>
    <d v="1899-12-30T09:00:00"/>
    <x v="0"/>
  </r>
  <r>
    <x v="323"/>
    <d v="1899-12-30T10:00:00"/>
    <x v="0"/>
  </r>
  <r>
    <x v="323"/>
    <d v="1899-12-30T11:00:00"/>
    <x v="1"/>
  </r>
  <r>
    <x v="323"/>
    <d v="1899-12-30T12:00:00"/>
    <x v="0"/>
  </r>
  <r>
    <x v="323"/>
    <d v="1899-12-30T13:00:00"/>
    <x v="15"/>
  </r>
  <r>
    <x v="323"/>
    <d v="1899-12-30T14:00:00"/>
    <x v="1"/>
  </r>
  <r>
    <x v="323"/>
    <d v="1899-12-30T15:00:00"/>
    <x v="5"/>
  </r>
  <r>
    <x v="323"/>
    <d v="1899-12-30T16:00:00"/>
    <x v="16"/>
  </r>
  <r>
    <x v="323"/>
    <d v="1899-12-30T17:00:00"/>
    <x v="13"/>
  </r>
  <r>
    <x v="323"/>
    <d v="1899-12-30T18:00:00"/>
    <x v="1"/>
  </r>
  <r>
    <x v="323"/>
    <d v="1899-12-30T19:00:00"/>
    <x v="12"/>
  </r>
  <r>
    <x v="323"/>
    <d v="1899-12-30T20:00:00"/>
    <x v="6"/>
  </r>
  <r>
    <x v="323"/>
    <d v="1899-12-30T21:00:00"/>
    <x v="15"/>
  </r>
  <r>
    <x v="323"/>
    <d v="1899-12-30T22:00:00"/>
    <x v="2"/>
  </r>
  <r>
    <x v="323"/>
    <d v="1899-12-30T23:00:00"/>
    <x v="2"/>
  </r>
  <r>
    <x v="324"/>
    <d v="1899-12-30T00:00:00"/>
    <x v="13"/>
  </r>
  <r>
    <x v="324"/>
    <d v="1899-12-30T01:00:00"/>
    <x v="0"/>
  </r>
  <r>
    <x v="324"/>
    <d v="1899-12-30T02:00:00"/>
    <x v="1"/>
  </r>
  <r>
    <x v="324"/>
    <d v="1899-12-30T03:00:00"/>
    <x v="14"/>
  </r>
  <r>
    <x v="324"/>
    <d v="1899-12-30T04:00:00"/>
    <x v="13"/>
  </r>
  <r>
    <x v="324"/>
    <d v="1899-12-30T05:00:00"/>
    <x v="5"/>
  </r>
  <r>
    <x v="324"/>
    <d v="1899-12-30T06:00:00"/>
    <x v="5"/>
  </r>
  <r>
    <x v="324"/>
    <d v="1899-12-30T07:00:00"/>
    <x v="15"/>
  </r>
  <r>
    <x v="324"/>
    <d v="1899-12-30T08:00:00"/>
    <x v="4"/>
  </r>
  <r>
    <x v="324"/>
    <d v="1899-12-30T09:00:00"/>
    <x v="16"/>
  </r>
  <r>
    <x v="324"/>
    <d v="1899-12-30T10:00:00"/>
    <x v="4"/>
  </r>
  <r>
    <x v="324"/>
    <d v="1899-12-30T11:00:00"/>
    <x v="5"/>
  </r>
  <r>
    <x v="324"/>
    <d v="1899-12-30T12:00:00"/>
    <x v="4"/>
  </r>
  <r>
    <x v="324"/>
    <d v="1899-12-30T13:00:00"/>
    <x v="16"/>
  </r>
  <r>
    <x v="324"/>
    <d v="1899-12-30T14:00:00"/>
    <x v="13"/>
  </r>
  <r>
    <x v="324"/>
    <d v="1899-12-30T15:00:00"/>
    <x v="10"/>
  </r>
  <r>
    <x v="324"/>
    <d v="1899-12-30T16:00:00"/>
    <x v="1"/>
  </r>
  <r>
    <x v="324"/>
    <d v="1899-12-30T17:00:00"/>
    <x v="12"/>
  </r>
  <r>
    <x v="324"/>
    <d v="1899-12-30T18:00:00"/>
    <x v="6"/>
  </r>
  <r>
    <x v="324"/>
    <d v="1899-12-30T19:00:00"/>
    <x v="6"/>
  </r>
  <r>
    <x v="324"/>
    <d v="1899-12-30T20:00:00"/>
    <x v="22"/>
  </r>
  <r>
    <x v="324"/>
    <d v="1899-12-30T22:00:00"/>
    <x v="20"/>
  </r>
  <r>
    <x v="324"/>
    <d v="1899-12-30T23:00:00"/>
    <x v="8"/>
  </r>
  <r>
    <x v="325"/>
    <d v="1899-12-30T01:00:00"/>
    <x v="0"/>
  </r>
  <r>
    <x v="325"/>
    <d v="1899-12-30T03:00:00"/>
    <x v="10"/>
  </r>
  <r>
    <x v="325"/>
    <d v="1899-12-30T04:00:00"/>
    <x v="1"/>
  </r>
  <r>
    <x v="325"/>
    <d v="1899-12-30T05:00:00"/>
    <x v="10"/>
  </r>
  <r>
    <x v="325"/>
    <d v="1899-12-30T06:00:00"/>
    <x v="1"/>
  </r>
  <r>
    <x v="325"/>
    <d v="1899-12-30T07:00:00"/>
    <x v="2"/>
  </r>
  <r>
    <x v="325"/>
    <d v="1899-12-30T09:00:00"/>
    <x v="10"/>
  </r>
  <r>
    <x v="325"/>
    <d v="1899-12-30T10:00:00"/>
    <x v="14"/>
  </r>
  <r>
    <x v="325"/>
    <d v="1899-12-30T11:00:00"/>
    <x v="4"/>
  </r>
  <r>
    <x v="325"/>
    <d v="1899-12-30T12:00:00"/>
    <x v="14"/>
  </r>
  <r>
    <x v="325"/>
    <d v="1899-12-30T13:00:00"/>
    <x v="14"/>
  </r>
  <r>
    <x v="325"/>
    <d v="1899-12-30T14:00:00"/>
    <x v="14"/>
  </r>
  <r>
    <x v="325"/>
    <d v="1899-12-30T15:00:00"/>
    <x v="14"/>
  </r>
  <r>
    <x v="325"/>
    <d v="1899-12-30T16:00:00"/>
    <x v="2"/>
  </r>
  <r>
    <x v="325"/>
    <d v="1899-12-30T17:00:00"/>
    <x v="1"/>
  </r>
  <r>
    <x v="325"/>
    <d v="1899-12-30T18:00:00"/>
    <x v="10"/>
  </r>
  <r>
    <x v="325"/>
    <d v="1899-12-30T19:00:00"/>
    <x v="10"/>
  </r>
  <r>
    <x v="325"/>
    <d v="1899-12-30T20:00:00"/>
    <x v="10"/>
  </r>
  <r>
    <x v="325"/>
    <d v="1899-12-30T21:00:00"/>
    <x v="13"/>
  </r>
  <r>
    <x v="325"/>
    <d v="1899-12-30T22:00:00"/>
    <x v="3"/>
  </r>
  <r>
    <x v="325"/>
    <d v="1899-12-30T23:00:00"/>
    <x v="5"/>
  </r>
  <r>
    <x v="326"/>
    <d v="1899-12-30T00:00:00"/>
    <x v="5"/>
  </r>
  <r>
    <x v="326"/>
    <d v="1899-12-30T01:00:00"/>
    <x v="17"/>
  </r>
  <r>
    <x v="326"/>
    <d v="1899-12-30T02:00:00"/>
    <x v="16"/>
  </r>
  <r>
    <x v="326"/>
    <d v="1899-12-30T03:00:00"/>
    <x v="16"/>
  </r>
  <r>
    <x v="326"/>
    <d v="1899-12-30T04:00:00"/>
    <x v="17"/>
  </r>
  <r>
    <x v="326"/>
    <d v="1899-12-30T05:00:00"/>
    <x v="19"/>
  </r>
  <r>
    <x v="326"/>
    <d v="1899-12-30T06:00:00"/>
    <x v="16"/>
  </r>
  <r>
    <x v="326"/>
    <d v="1899-12-30T07:00:00"/>
    <x v="16"/>
  </r>
  <r>
    <x v="326"/>
    <d v="1899-12-30T08:00:00"/>
    <x v="19"/>
  </r>
  <r>
    <x v="326"/>
    <d v="1899-12-30T09:00:00"/>
    <x v="16"/>
  </r>
  <r>
    <x v="326"/>
    <d v="1899-12-30T10:00:00"/>
    <x v="16"/>
  </r>
  <r>
    <x v="326"/>
    <d v="1899-12-30T11:00:00"/>
    <x v="17"/>
  </r>
  <r>
    <x v="326"/>
    <d v="1899-12-30T12:00:00"/>
    <x v="5"/>
  </r>
  <r>
    <x v="326"/>
    <d v="1899-12-30T13:00:00"/>
    <x v="4"/>
  </r>
  <r>
    <x v="326"/>
    <d v="1899-12-30T14:00:00"/>
    <x v="2"/>
  </r>
  <r>
    <x v="326"/>
    <d v="1899-12-30T15:00:00"/>
    <x v="1"/>
  </r>
  <r>
    <x v="326"/>
    <d v="1899-12-30T16:00:00"/>
    <x v="13"/>
  </r>
  <r>
    <x v="326"/>
    <d v="1899-12-30T17:00:00"/>
    <x v="15"/>
  </r>
  <r>
    <x v="326"/>
    <d v="1899-12-30T18:00:00"/>
    <x v="2"/>
  </r>
  <r>
    <x v="326"/>
    <d v="1899-12-30T19:00:00"/>
    <x v="2"/>
  </r>
  <r>
    <x v="326"/>
    <d v="1899-12-30T20:00:00"/>
    <x v="2"/>
  </r>
  <r>
    <x v="326"/>
    <d v="1899-12-30T21:00:00"/>
    <x v="13"/>
  </r>
  <r>
    <x v="326"/>
    <d v="1899-12-30T22:00:00"/>
    <x v="14"/>
  </r>
  <r>
    <x v="326"/>
    <d v="1899-12-30T23:00:00"/>
    <x v="3"/>
  </r>
  <r>
    <x v="327"/>
    <d v="1899-12-30T00:00:00"/>
    <x v="4"/>
  </r>
  <r>
    <x v="327"/>
    <d v="1899-12-30T01:00:00"/>
    <x v="4"/>
  </r>
  <r>
    <x v="327"/>
    <d v="1899-12-30T02:00:00"/>
    <x v="3"/>
  </r>
  <r>
    <x v="327"/>
    <d v="1899-12-30T03:00:00"/>
    <x v="5"/>
  </r>
  <r>
    <x v="327"/>
    <d v="1899-12-30T04:00:00"/>
    <x v="5"/>
  </r>
  <r>
    <x v="327"/>
    <d v="1899-12-30T05:00:00"/>
    <x v="16"/>
  </r>
  <r>
    <x v="327"/>
    <d v="1899-12-30T06:00:00"/>
    <x v="5"/>
  </r>
  <r>
    <x v="327"/>
    <d v="1899-12-30T07:00:00"/>
    <x v="16"/>
  </r>
  <r>
    <x v="327"/>
    <d v="1899-12-30T08:00:00"/>
    <x v="4"/>
  </r>
  <r>
    <x v="327"/>
    <d v="1899-12-30T09:00:00"/>
    <x v="16"/>
  </r>
  <r>
    <x v="327"/>
    <d v="1899-12-30T10:00:00"/>
    <x v="16"/>
  </r>
  <r>
    <x v="327"/>
    <d v="1899-12-30T11:00:00"/>
    <x v="2"/>
  </r>
  <r>
    <x v="327"/>
    <d v="1899-12-30T12:00:00"/>
    <x v="15"/>
  </r>
  <r>
    <x v="327"/>
    <d v="1899-12-30T13:00:00"/>
    <x v="13"/>
  </r>
  <r>
    <x v="327"/>
    <d v="1899-12-30T14:00:00"/>
    <x v="14"/>
  </r>
  <r>
    <x v="327"/>
    <d v="1899-12-30T15:00:00"/>
    <x v="13"/>
  </r>
  <r>
    <x v="327"/>
    <d v="1899-12-30T16:00:00"/>
    <x v="1"/>
  </r>
  <r>
    <x v="327"/>
    <d v="1899-12-30T17:00:00"/>
    <x v="1"/>
  </r>
  <r>
    <x v="327"/>
    <d v="1899-12-30T18:00:00"/>
    <x v="12"/>
  </r>
  <r>
    <x v="327"/>
    <d v="1899-12-30T19:00:00"/>
    <x v="1"/>
  </r>
  <r>
    <x v="327"/>
    <d v="1899-12-30T20:00:00"/>
    <x v="6"/>
  </r>
  <r>
    <x v="327"/>
    <d v="1899-12-30T21:00:00"/>
    <x v="1"/>
  </r>
  <r>
    <x v="327"/>
    <d v="1899-12-30T22:00:00"/>
    <x v="4"/>
  </r>
  <r>
    <x v="327"/>
    <d v="1899-12-30T23:00:00"/>
    <x v="19"/>
  </r>
  <r>
    <x v="328"/>
    <d v="1899-12-30T00:00:00"/>
    <x v="5"/>
  </r>
  <r>
    <x v="328"/>
    <d v="1899-12-30T01:00:00"/>
    <x v="4"/>
  </r>
  <r>
    <x v="328"/>
    <d v="1899-12-30T02:00:00"/>
    <x v="16"/>
  </r>
  <r>
    <x v="328"/>
    <d v="1899-12-30T03:00:00"/>
    <x v="16"/>
  </r>
  <r>
    <x v="328"/>
    <d v="1899-12-30T04:00:00"/>
    <x v="19"/>
  </r>
  <r>
    <x v="328"/>
    <d v="1899-12-30T05:00:00"/>
    <x v="19"/>
  </r>
  <r>
    <x v="328"/>
    <d v="1899-12-30T06:00:00"/>
    <x v="19"/>
  </r>
  <r>
    <x v="328"/>
    <d v="1899-12-30T07:00:00"/>
    <x v="16"/>
  </r>
  <r>
    <x v="328"/>
    <d v="1899-12-30T08:00:00"/>
    <x v="17"/>
  </r>
  <r>
    <x v="328"/>
    <d v="1899-12-30T09:00:00"/>
    <x v="19"/>
  </r>
  <r>
    <x v="328"/>
    <d v="1899-12-30T10:00:00"/>
    <x v="0"/>
  </r>
  <r>
    <x v="328"/>
    <d v="1899-12-30T11:00:00"/>
    <x v="10"/>
  </r>
  <r>
    <x v="328"/>
    <d v="1899-12-30T12:00:00"/>
    <x v="14"/>
  </r>
  <r>
    <x v="328"/>
    <d v="1899-12-30T13:00:00"/>
    <x v="2"/>
  </r>
  <r>
    <x v="328"/>
    <d v="1899-12-30T14:00:00"/>
    <x v="1"/>
  </r>
  <r>
    <x v="328"/>
    <d v="1899-12-30T15:00:00"/>
    <x v="10"/>
  </r>
  <r>
    <x v="328"/>
    <d v="1899-12-30T16:00:00"/>
    <x v="1"/>
  </r>
  <r>
    <x v="328"/>
    <d v="1899-12-30T17:00:00"/>
    <x v="6"/>
  </r>
  <r>
    <x v="328"/>
    <d v="1899-12-30T18:00:00"/>
    <x v="10"/>
  </r>
  <r>
    <x v="328"/>
    <d v="1899-12-30T19:00:00"/>
    <x v="1"/>
  </r>
  <r>
    <x v="328"/>
    <d v="1899-12-30T20:00:00"/>
    <x v="10"/>
  </r>
  <r>
    <x v="328"/>
    <d v="1899-12-30T21:00:00"/>
    <x v="13"/>
  </r>
  <r>
    <x v="328"/>
    <d v="1899-12-30T22:00:00"/>
    <x v="13"/>
  </r>
  <r>
    <x v="328"/>
    <d v="1899-12-30T23:00:00"/>
    <x v="4"/>
  </r>
  <r>
    <x v="329"/>
    <d v="1899-12-30T00:00:00"/>
    <x v="16"/>
  </r>
  <r>
    <x v="329"/>
    <d v="1899-12-30T01:00:00"/>
    <x v="13"/>
  </r>
  <r>
    <x v="329"/>
    <d v="1899-12-30T02:00:00"/>
    <x v="15"/>
  </r>
  <r>
    <x v="329"/>
    <d v="1899-12-30T03:00:00"/>
    <x v="5"/>
  </r>
  <r>
    <x v="329"/>
    <d v="1899-12-30T04:00:00"/>
    <x v="5"/>
  </r>
  <r>
    <x v="329"/>
    <d v="1899-12-30T05:00:00"/>
    <x v="17"/>
  </r>
  <r>
    <x v="329"/>
    <d v="1899-12-30T06:00:00"/>
    <x v="14"/>
  </r>
  <r>
    <x v="329"/>
    <d v="1899-12-30T07:00:00"/>
    <x v="14"/>
  </r>
  <r>
    <x v="329"/>
    <d v="1899-12-30T08:00:00"/>
    <x v="3"/>
  </r>
  <r>
    <x v="329"/>
    <d v="1899-12-30T09:00:00"/>
    <x v="3"/>
  </r>
  <r>
    <x v="329"/>
    <d v="1899-12-30T10:00:00"/>
    <x v="17"/>
  </r>
  <r>
    <x v="329"/>
    <d v="1899-12-30T11:00:00"/>
    <x v="16"/>
  </r>
  <r>
    <x v="329"/>
    <d v="1899-12-30T13:00:00"/>
    <x v="15"/>
  </r>
  <r>
    <x v="329"/>
    <d v="1899-12-30T14:00:00"/>
    <x v="13"/>
  </r>
  <r>
    <x v="329"/>
    <d v="1899-12-30T15:00:00"/>
    <x v="4"/>
  </r>
  <r>
    <x v="329"/>
    <d v="1899-12-30T16:00:00"/>
    <x v="14"/>
  </r>
  <r>
    <x v="329"/>
    <d v="1899-12-30T17:00:00"/>
    <x v="10"/>
  </r>
  <r>
    <x v="329"/>
    <d v="1899-12-30T20:00:00"/>
    <x v="14"/>
  </r>
  <r>
    <x v="329"/>
    <d v="1899-12-30T21:00:00"/>
    <x v="5"/>
  </r>
  <r>
    <x v="329"/>
    <d v="1899-12-30T22:00:00"/>
    <x v="4"/>
  </r>
  <r>
    <x v="329"/>
    <d v="1899-12-30T23:00:00"/>
    <x v="13"/>
  </r>
  <r>
    <x v="330"/>
    <d v="1899-12-30T00:00:00"/>
    <x v="4"/>
  </r>
  <r>
    <x v="330"/>
    <d v="1899-12-30T01:00:00"/>
    <x v="17"/>
  </r>
  <r>
    <x v="330"/>
    <d v="1899-12-30T02:00:00"/>
    <x v="4"/>
  </r>
  <r>
    <x v="330"/>
    <d v="1899-12-30T03:00:00"/>
    <x v="5"/>
  </r>
  <r>
    <x v="330"/>
    <d v="1899-12-30T04:00:00"/>
    <x v="5"/>
  </r>
  <r>
    <x v="330"/>
    <d v="1899-12-30T05:00:00"/>
    <x v="10"/>
  </r>
  <r>
    <x v="330"/>
    <d v="1899-12-30T06:00:00"/>
    <x v="17"/>
  </r>
  <r>
    <x v="330"/>
    <d v="1899-12-30T07:00:00"/>
    <x v="4"/>
  </r>
  <r>
    <x v="330"/>
    <d v="1899-12-30T08:00:00"/>
    <x v="16"/>
  </r>
  <r>
    <x v="330"/>
    <d v="1899-12-30T09:00:00"/>
    <x v="5"/>
  </r>
  <r>
    <x v="330"/>
    <d v="1899-12-30T10:00:00"/>
    <x v="16"/>
  </r>
  <r>
    <x v="330"/>
    <d v="1899-12-30T11:00:00"/>
    <x v="4"/>
  </r>
  <r>
    <x v="330"/>
    <d v="1899-12-30T12:00:00"/>
    <x v="14"/>
  </r>
  <r>
    <x v="330"/>
    <d v="1899-12-30T13:00:00"/>
    <x v="13"/>
  </r>
  <r>
    <x v="330"/>
    <d v="1899-12-30T14:00:00"/>
    <x v="15"/>
  </r>
  <r>
    <x v="330"/>
    <d v="1899-12-30T15:00:00"/>
    <x v="2"/>
  </r>
  <r>
    <x v="330"/>
    <d v="1899-12-30T16:00:00"/>
    <x v="2"/>
  </r>
  <r>
    <x v="330"/>
    <d v="1899-12-30T17:00:00"/>
    <x v="13"/>
  </r>
  <r>
    <x v="330"/>
    <d v="1899-12-30T18:00:00"/>
    <x v="3"/>
  </r>
  <r>
    <x v="330"/>
    <d v="1899-12-30T19:00:00"/>
    <x v="14"/>
  </r>
  <r>
    <x v="330"/>
    <d v="1899-12-30T20:00:00"/>
    <x v="14"/>
  </r>
  <r>
    <x v="330"/>
    <d v="1899-12-30T21:00:00"/>
    <x v="3"/>
  </r>
  <r>
    <x v="330"/>
    <d v="1899-12-30T22:00:00"/>
    <x v="4"/>
  </r>
  <r>
    <x v="330"/>
    <d v="1899-12-30T23:00:00"/>
    <x v="5"/>
  </r>
  <r>
    <x v="331"/>
    <d v="1899-12-30T00:00:00"/>
    <x v="4"/>
  </r>
  <r>
    <x v="331"/>
    <d v="1899-12-30T01:00:00"/>
    <x v="3"/>
  </r>
  <r>
    <x v="331"/>
    <d v="1899-12-30T02:00:00"/>
    <x v="5"/>
  </r>
  <r>
    <x v="331"/>
    <d v="1899-12-30T03:00:00"/>
    <x v="16"/>
  </r>
  <r>
    <x v="331"/>
    <d v="1899-12-30T04:00:00"/>
    <x v="17"/>
  </r>
  <r>
    <x v="331"/>
    <d v="1899-12-30T05:00:00"/>
    <x v="17"/>
  </r>
  <r>
    <x v="331"/>
    <d v="1899-12-30T06:00:00"/>
    <x v="17"/>
  </r>
  <r>
    <x v="331"/>
    <d v="1899-12-30T07:00:00"/>
    <x v="17"/>
  </r>
  <r>
    <x v="331"/>
    <d v="1899-12-30T08:00:00"/>
    <x v="17"/>
  </r>
  <r>
    <x v="331"/>
    <d v="1899-12-30T09:00:00"/>
    <x v="16"/>
  </r>
  <r>
    <x v="331"/>
    <d v="1899-12-30T10:00:00"/>
    <x v="5"/>
  </r>
  <r>
    <x v="331"/>
    <d v="1899-12-30T11:00:00"/>
    <x v="2"/>
  </r>
  <r>
    <x v="331"/>
    <d v="1899-12-30T12:00:00"/>
    <x v="3"/>
  </r>
  <r>
    <x v="331"/>
    <d v="1899-12-30T13:00:00"/>
    <x v="1"/>
  </r>
  <r>
    <x v="331"/>
    <d v="1899-12-30T14:00:00"/>
    <x v="6"/>
  </r>
  <r>
    <x v="331"/>
    <d v="1899-12-30T15:00:00"/>
    <x v="6"/>
  </r>
  <r>
    <x v="331"/>
    <d v="1899-12-30T16:00:00"/>
    <x v="6"/>
  </r>
  <r>
    <x v="331"/>
    <d v="1899-12-30T17:00:00"/>
    <x v="9"/>
  </r>
  <r>
    <x v="331"/>
    <d v="1899-12-30T18:00:00"/>
    <x v="6"/>
  </r>
  <r>
    <x v="331"/>
    <d v="1899-12-30T19:00:00"/>
    <x v="11"/>
  </r>
  <r>
    <x v="331"/>
    <d v="1899-12-30T20:00:00"/>
    <x v="9"/>
  </r>
  <r>
    <x v="331"/>
    <d v="1899-12-30T21:00:00"/>
    <x v="6"/>
  </r>
  <r>
    <x v="331"/>
    <d v="1899-12-30T22:00:00"/>
    <x v="1"/>
  </r>
  <r>
    <x v="331"/>
    <d v="1899-12-30T23:00:00"/>
    <x v="0"/>
  </r>
  <r>
    <x v="332"/>
    <d v="1899-12-30T00:00:00"/>
    <x v="1"/>
  </r>
  <r>
    <x v="332"/>
    <d v="1899-12-30T01:00:00"/>
    <x v="10"/>
  </r>
  <r>
    <x v="332"/>
    <d v="1899-12-30T02:00:00"/>
    <x v="2"/>
  </r>
  <r>
    <x v="332"/>
    <d v="1899-12-30T03:00:00"/>
    <x v="2"/>
  </r>
  <r>
    <x v="332"/>
    <d v="1899-12-30T04:00:00"/>
    <x v="14"/>
  </r>
  <r>
    <x v="332"/>
    <d v="1899-12-30T05:00:00"/>
    <x v="3"/>
  </r>
  <r>
    <x v="332"/>
    <d v="1899-12-30T06:00:00"/>
    <x v="13"/>
  </r>
  <r>
    <x v="332"/>
    <d v="1899-12-30T07:00:00"/>
    <x v="15"/>
  </r>
  <r>
    <x v="332"/>
    <d v="1899-12-30T08:00:00"/>
    <x v="13"/>
  </r>
  <r>
    <x v="332"/>
    <d v="1899-12-30T09:00:00"/>
    <x v="13"/>
  </r>
  <r>
    <x v="332"/>
    <d v="1899-12-30T10:00:00"/>
    <x v="15"/>
  </r>
  <r>
    <x v="332"/>
    <d v="1899-12-30T11:00:00"/>
    <x v="0"/>
  </r>
  <r>
    <x v="332"/>
    <d v="1899-12-30T12:00:00"/>
    <x v="12"/>
  </r>
  <r>
    <x v="332"/>
    <d v="1899-12-30T13:00:00"/>
    <x v="1"/>
  </r>
  <r>
    <x v="332"/>
    <d v="1899-12-30T14:00:00"/>
    <x v="10"/>
  </r>
  <r>
    <x v="332"/>
    <d v="1899-12-30T15:00:00"/>
    <x v="12"/>
  </r>
  <r>
    <x v="332"/>
    <d v="1899-12-30T16:00:00"/>
    <x v="7"/>
  </r>
  <r>
    <x v="332"/>
    <d v="1899-12-30T17:00:00"/>
    <x v="8"/>
  </r>
  <r>
    <x v="332"/>
    <d v="1899-12-30T18:00:00"/>
    <x v="7"/>
  </r>
  <r>
    <x v="332"/>
    <d v="1899-12-30T19:00:00"/>
    <x v="7"/>
  </r>
  <r>
    <x v="332"/>
    <d v="1899-12-30T20:00:00"/>
    <x v="8"/>
  </r>
  <r>
    <x v="332"/>
    <d v="1899-12-30T21:00:00"/>
    <x v="12"/>
  </r>
  <r>
    <x v="332"/>
    <d v="1899-12-30T22:00:00"/>
    <x v="12"/>
  </r>
  <r>
    <x v="332"/>
    <d v="1899-12-30T23:00:00"/>
    <x v="1"/>
  </r>
  <r>
    <x v="333"/>
    <d v="1899-12-30T00:00:00"/>
    <x v="2"/>
  </r>
  <r>
    <x v="333"/>
    <d v="1899-12-30T01:00:00"/>
    <x v="2"/>
  </r>
  <r>
    <x v="333"/>
    <d v="1899-12-30T02:00:00"/>
    <x v="3"/>
  </r>
  <r>
    <x v="333"/>
    <d v="1899-12-30T03:00:00"/>
    <x v="4"/>
  </r>
  <r>
    <x v="333"/>
    <d v="1899-12-30T04:00:00"/>
    <x v="3"/>
  </r>
  <r>
    <x v="333"/>
    <d v="1899-12-30T05:00:00"/>
    <x v="14"/>
  </r>
  <r>
    <x v="333"/>
    <d v="1899-12-30T06:00:00"/>
    <x v="16"/>
  </r>
  <r>
    <x v="333"/>
    <d v="1899-12-30T07:00:00"/>
    <x v="4"/>
  </r>
  <r>
    <x v="333"/>
    <d v="1899-12-30T08:00:00"/>
    <x v="16"/>
  </r>
  <r>
    <x v="333"/>
    <d v="1899-12-30T09:00:00"/>
    <x v="13"/>
  </r>
  <r>
    <x v="333"/>
    <d v="1899-12-30T10:00:00"/>
    <x v="19"/>
  </r>
  <r>
    <x v="333"/>
    <d v="1899-12-30T11:00:00"/>
    <x v="5"/>
  </r>
  <r>
    <x v="333"/>
    <d v="1899-12-30T12:00:00"/>
    <x v="1"/>
  </r>
  <r>
    <x v="333"/>
    <d v="1899-12-30T13:00:00"/>
    <x v="10"/>
  </r>
  <r>
    <x v="333"/>
    <d v="1899-12-30T14:00:00"/>
    <x v="10"/>
  </r>
  <r>
    <x v="333"/>
    <d v="1899-12-30T15:00:00"/>
    <x v="0"/>
  </r>
  <r>
    <x v="333"/>
    <d v="1899-12-30T16:00:00"/>
    <x v="12"/>
  </r>
  <r>
    <x v="333"/>
    <d v="1899-12-30T17:00:00"/>
    <x v="9"/>
  </r>
  <r>
    <x v="333"/>
    <d v="1899-12-30T18:00:00"/>
    <x v="7"/>
  </r>
  <r>
    <x v="333"/>
    <d v="1899-12-30T19:00:00"/>
    <x v="9"/>
  </r>
  <r>
    <x v="333"/>
    <d v="1899-12-30T20:00:00"/>
    <x v="12"/>
  </r>
  <r>
    <x v="333"/>
    <d v="1899-12-30T21:00:00"/>
    <x v="1"/>
  </r>
  <r>
    <x v="333"/>
    <d v="1899-12-30T22:00:00"/>
    <x v="1"/>
  </r>
  <r>
    <x v="333"/>
    <d v="1899-12-30T23:00:00"/>
    <x v="2"/>
  </r>
  <r>
    <x v="334"/>
    <d v="1899-12-30T00:00:00"/>
    <x v="2"/>
  </r>
  <r>
    <x v="334"/>
    <d v="1899-12-30T01:00:00"/>
    <x v="13"/>
  </r>
  <r>
    <x v="334"/>
    <d v="1899-12-30T02:00:00"/>
    <x v="3"/>
  </r>
  <r>
    <x v="334"/>
    <d v="1899-12-30T03:00:00"/>
    <x v="5"/>
  </r>
  <r>
    <x v="334"/>
    <d v="1899-12-30T04:00:00"/>
    <x v="18"/>
  </r>
  <r>
    <x v="334"/>
    <d v="1899-12-30T05:00:00"/>
    <x v="16"/>
  </r>
  <r>
    <x v="334"/>
    <d v="1899-12-30T06:00:00"/>
    <x v="18"/>
  </r>
  <r>
    <x v="334"/>
    <d v="1899-12-30T07:00:00"/>
    <x v="17"/>
  </r>
  <r>
    <x v="334"/>
    <d v="1899-12-30T08:00:00"/>
    <x v="17"/>
  </r>
  <r>
    <x v="334"/>
    <d v="1899-12-30T09:00:00"/>
    <x v="17"/>
  </r>
  <r>
    <x v="334"/>
    <d v="1899-12-30T10:00:00"/>
    <x v="3"/>
  </r>
  <r>
    <x v="334"/>
    <d v="1899-12-30T11:00:00"/>
    <x v="15"/>
  </r>
  <r>
    <x v="334"/>
    <d v="1899-12-30T12:00:00"/>
    <x v="0"/>
  </r>
  <r>
    <x v="334"/>
    <d v="1899-12-30T13:00:00"/>
    <x v="6"/>
  </r>
  <r>
    <x v="334"/>
    <d v="1899-12-30T14:00:00"/>
    <x v="0"/>
  </r>
  <r>
    <x v="334"/>
    <d v="1899-12-30T15:00:00"/>
    <x v="6"/>
  </r>
  <r>
    <x v="334"/>
    <d v="1899-12-30T16:00:00"/>
    <x v="1"/>
  </r>
  <r>
    <x v="334"/>
    <d v="1899-12-30T17:00:00"/>
    <x v="6"/>
  </r>
  <r>
    <x v="334"/>
    <d v="1899-12-30T18:00:00"/>
    <x v="0"/>
  </r>
  <r>
    <x v="334"/>
    <d v="1899-12-30T19:00:00"/>
    <x v="1"/>
  </r>
  <r>
    <x v="334"/>
    <d v="1899-12-30T20:00:00"/>
    <x v="10"/>
  </r>
  <r>
    <x v="334"/>
    <d v="1899-12-30T21:00:00"/>
    <x v="10"/>
  </r>
  <r>
    <x v="334"/>
    <d v="1899-12-30T22:00:00"/>
    <x v="15"/>
  </r>
  <r>
    <x v="334"/>
    <d v="1899-12-30T23:00:00"/>
    <x v="3"/>
  </r>
  <r>
    <x v="335"/>
    <d v="1899-12-30T00:00:00"/>
    <x v="4"/>
  </r>
  <r>
    <x v="335"/>
    <d v="1899-12-30T01:00:00"/>
    <x v="14"/>
  </r>
  <r>
    <x v="335"/>
    <d v="1899-12-30T02:00:00"/>
    <x v="5"/>
  </r>
  <r>
    <x v="335"/>
    <d v="1899-12-30T03:00:00"/>
    <x v="16"/>
  </r>
  <r>
    <x v="335"/>
    <d v="1899-12-30T04:00:00"/>
    <x v="17"/>
  </r>
  <r>
    <x v="335"/>
    <d v="1899-12-30T05:00:00"/>
    <x v="17"/>
  </r>
  <r>
    <x v="335"/>
    <d v="1899-12-30T06:00:00"/>
    <x v="17"/>
  </r>
  <r>
    <x v="335"/>
    <d v="1899-12-30T07:00:00"/>
    <x v="17"/>
  </r>
  <r>
    <x v="335"/>
    <d v="1899-12-30T08:00:00"/>
    <x v="17"/>
  </r>
  <r>
    <x v="335"/>
    <d v="1899-12-30T09:00:00"/>
    <x v="19"/>
  </r>
  <r>
    <x v="335"/>
    <d v="1899-12-30T10:00:00"/>
    <x v="17"/>
  </r>
  <r>
    <x v="335"/>
    <d v="1899-12-30T11:00:00"/>
    <x v="5"/>
  </r>
  <r>
    <x v="335"/>
    <d v="1899-12-30T12:00:00"/>
    <x v="16"/>
  </r>
  <r>
    <x v="335"/>
    <d v="1899-12-30T13:00:00"/>
    <x v="13"/>
  </r>
  <r>
    <x v="335"/>
    <d v="1899-12-30T14:00:00"/>
    <x v="2"/>
  </r>
  <r>
    <x v="335"/>
    <d v="1899-12-30T15:00:00"/>
    <x v="1"/>
  </r>
  <r>
    <x v="335"/>
    <d v="1899-12-30T16:00:00"/>
    <x v="12"/>
  </r>
  <r>
    <x v="335"/>
    <d v="1899-12-30T17:00:00"/>
    <x v="10"/>
  </r>
  <r>
    <x v="335"/>
    <d v="1899-12-30T18:00:00"/>
    <x v="13"/>
  </r>
  <r>
    <x v="335"/>
    <d v="1899-12-30T19:00:00"/>
    <x v="4"/>
  </r>
  <r>
    <x v="335"/>
    <d v="1899-12-30T20:00:00"/>
    <x v="5"/>
  </r>
  <r>
    <x v="335"/>
    <d v="1899-12-30T21:00:00"/>
    <x v="5"/>
  </r>
  <r>
    <x v="335"/>
    <d v="1899-12-30T22:00:00"/>
    <x v="16"/>
  </r>
  <r>
    <x v="335"/>
    <d v="1899-12-30T23:00:00"/>
    <x v="16"/>
  </r>
  <r>
    <x v="336"/>
    <d v="1899-12-30T00:00:00"/>
    <x v="5"/>
  </r>
  <r>
    <x v="336"/>
    <d v="1899-12-30T01:00:00"/>
    <x v="17"/>
  </r>
  <r>
    <x v="336"/>
    <d v="1899-12-30T02:00:00"/>
    <x v="16"/>
  </r>
  <r>
    <x v="336"/>
    <d v="1899-12-30T03:00:00"/>
    <x v="17"/>
  </r>
  <r>
    <x v="336"/>
    <d v="1899-12-30T04:00:00"/>
    <x v="17"/>
  </r>
  <r>
    <x v="336"/>
    <d v="1899-12-30T05:00:00"/>
    <x v="19"/>
  </r>
  <r>
    <x v="336"/>
    <d v="1899-12-30T06:00:00"/>
    <x v="17"/>
  </r>
  <r>
    <x v="336"/>
    <d v="1899-12-30T07:00:00"/>
    <x v="19"/>
  </r>
  <r>
    <x v="336"/>
    <d v="1899-12-30T08:00:00"/>
    <x v="18"/>
  </r>
  <r>
    <x v="336"/>
    <d v="1899-12-30T09:00:00"/>
    <x v="17"/>
  </r>
  <r>
    <x v="336"/>
    <d v="1899-12-30T10:00:00"/>
    <x v="17"/>
  </r>
  <r>
    <x v="336"/>
    <d v="1899-12-30T11:00:00"/>
    <x v="17"/>
  </r>
  <r>
    <x v="336"/>
    <d v="1899-12-30T12:00:00"/>
    <x v="5"/>
  </r>
  <r>
    <x v="336"/>
    <d v="1899-12-30T13:00:00"/>
    <x v="17"/>
  </r>
  <r>
    <x v="336"/>
    <d v="1899-12-30T14:00:00"/>
    <x v="2"/>
  </r>
  <r>
    <x v="336"/>
    <d v="1899-12-30T15:00:00"/>
    <x v="0"/>
  </r>
  <r>
    <x v="336"/>
    <d v="1899-12-30T16:00:00"/>
    <x v="10"/>
  </r>
  <r>
    <x v="336"/>
    <d v="1899-12-30T17:00:00"/>
    <x v="10"/>
  </r>
  <r>
    <x v="336"/>
    <d v="1899-12-30T18:00:00"/>
    <x v="15"/>
  </r>
  <r>
    <x v="336"/>
    <d v="1899-12-30T19:00:00"/>
    <x v="13"/>
  </r>
  <r>
    <x v="336"/>
    <d v="1899-12-30T20:00:00"/>
    <x v="5"/>
  </r>
  <r>
    <x v="336"/>
    <d v="1899-12-30T21:00:00"/>
    <x v="5"/>
  </r>
  <r>
    <x v="336"/>
    <d v="1899-12-30T22:00:00"/>
    <x v="16"/>
  </r>
  <r>
    <x v="336"/>
    <d v="1899-12-30T23:00:00"/>
    <x v="17"/>
  </r>
  <r>
    <x v="337"/>
    <d v="1899-12-30T00:00:00"/>
    <x v="17"/>
  </r>
  <r>
    <x v="337"/>
    <d v="1899-12-30T01:00:00"/>
    <x v="17"/>
  </r>
  <r>
    <x v="337"/>
    <d v="1899-12-30T02:00:00"/>
    <x v="17"/>
  </r>
  <r>
    <x v="337"/>
    <d v="1899-12-30T03:00:00"/>
    <x v="17"/>
  </r>
  <r>
    <x v="337"/>
    <d v="1899-12-30T04:00:00"/>
    <x v="16"/>
  </r>
  <r>
    <x v="337"/>
    <d v="1899-12-30T05:00:00"/>
    <x v="17"/>
  </r>
  <r>
    <x v="337"/>
    <d v="1899-12-30T06:00:00"/>
    <x v="16"/>
  </r>
  <r>
    <x v="337"/>
    <d v="1899-12-30T07:00:00"/>
    <x v="16"/>
  </r>
  <r>
    <x v="337"/>
    <d v="1899-12-30T08:00:00"/>
    <x v="17"/>
  </r>
  <r>
    <x v="337"/>
    <d v="1899-12-30T09:00:00"/>
    <x v="17"/>
  </r>
  <r>
    <x v="337"/>
    <d v="1899-12-30T10:00:00"/>
    <x v="16"/>
  </r>
  <r>
    <x v="337"/>
    <d v="1899-12-30T11:00:00"/>
    <x v="17"/>
  </r>
  <r>
    <x v="337"/>
    <d v="1899-12-30T12:00:00"/>
    <x v="4"/>
  </r>
  <r>
    <x v="337"/>
    <d v="1899-12-30T13:00:00"/>
    <x v="5"/>
  </r>
  <r>
    <x v="337"/>
    <d v="1899-12-30T14:00:00"/>
    <x v="2"/>
  </r>
  <r>
    <x v="337"/>
    <d v="1899-12-30T15:00:00"/>
    <x v="6"/>
  </r>
  <r>
    <x v="337"/>
    <d v="1899-12-30T16:00:00"/>
    <x v="1"/>
  </r>
  <r>
    <x v="337"/>
    <d v="1899-12-30T17:00:00"/>
    <x v="6"/>
  </r>
  <r>
    <x v="337"/>
    <d v="1899-12-30T18:00:00"/>
    <x v="0"/>
  </r>
  <r>
    <x v="337"/>
    <d v="1899-12-30T19:00:00"/>
    <x v="1"/>
  </r>
  <r>
    <x v="337"/>
    <d v="1899-12-30T20:00:00"/>
    <x v="1"/>
  </r>
  <r>
    <x v="337"/>
    <d v="1899-12-30T21:00:00"/>
    <x v="2"/>
  </r>
  <r>
    <x v="337"/>
    <d v="1899-12-30T22:00:00"/>
    <x v="5"/>
  </r>
  <r>
    <x v="337"/>
    <d v="1899-12-30T23:00:00"/>
    <x v="16"/>
  </r>
  <r>
    <x v="338"/>
    <d v="1899-12-30T00:00:00"/>
    <x v="17"/>
  </r>
  <r>
    <x v="338"/>
    <d v="1899-12-30T01:00:00"/>
    <x v="17"/>
  </r>
  <r>
    <x v="338"/>
    <d v="1899-12-30T02:00:00"/>
    <x v="16"/>
  </r>
  <r>
    <x v="338"/>
    <d v="1899-12-30T03:00:00"/>
    <x v="17"/>
  </r>
  <r>
    <x v="338"/>
    <d v="1899-12-30T04:00:00"/>
    <x v="16"/>
  </r>
  <r>
    <x v="338"/>
    <d v="1899-12-30T05:00:00"/>
    <x v="16"/>
  </r>
  <r>
    <x v="338"/>
    <d v="1899-12-30T06:00:00"/>
    <x v="17"/>
  </r>
  <r>
    <x v="338"/>
    <d v="1899-12-30T07:00:00"/>
    <x v="17"/>
  </r>
  <r>
    <x v="338"/>
    <d v="1899-12-30T08:00:00"/>
    <x v="19"/>
  </r>
  <r>
    <x v="338"/>
    <d v="1899-12-30T09:00:00"/>
    <x v="5"/>
  </r>
  <r>
    <x v="338"/>
    <d v="1899-12-30T10:00:00"/>
    <x v="16"/>
  </r>
  <r>
    <x v="338"/>
    <d v="1899-12-30T11:00:00"/>
    <x v="4"/>
  </r>
  <r>
    <x v="338"/>
    <d v="1899-12-30T12:00:00"/>
    <x v="6"/>
  </r>
  <r>
    <x v="338"/>
    <d v="1899-12-30T13:00:00"/>
    <x v="1"/>
  </r>
  <r>
    <x v="338"/>
    <d v="1899-12-30T14:00:00"/>
    <x v="2"/>
  </r>
  <r>
    <x v="338"/>
    <d v="1899-12-30T15:00:00"/>
    <x v="2"/>
  </r>
  <r>
    <x v="338"/>
    <d v="1899-12-30T16:00:00"/>
    <x v="0"/>
  </r>
  <r>
    <x v="338"/>
    <d v="1899-12-30T17:00:00"/>
    <x v="11"/>
  </r>
  <r>
    <x v="338"/>
    <d v="1899-12-30T18:00:00"/>
    <x v="7"/>
  </r>
  <r>
    <x v="338"/>
    <d v="1899-12-30T19:00:00"/>
    <x v="20"/>
  </r>
  <r>
    <x v="338"/>
    <d v="1899-12-30T20:00:00"/>
    <x v="7"/>
  </r>
  <r>
    <x v="338"/>
    <d v="1899-12-30T21:00:00"/>
    <x v="6"/>
  </r>
  <r>
    <x v="338"/>
    <d v="1899-12-30T22:00:00"/>
    <x v="15"/>
  </r>
  <r>
    <x v="338"/>
    <d v="1899-12-30T23:00:00"/>
    <x v="2"/>
  </r>
  <r>
    <x v="339"/>
    <d v="1899-12-30T00:00:00"/>
    <x v="11"/>
  </r>
  <r>
    <x v="339"/>
    <d v="1899-12-30T01:00:00"/>
    <x v="1"/>
  </r>
  <r>
    <x v="339"/>
    <d v="1899-12-30T02:00:00"/>
    <x v="4"/>
  </r>
  <r>
    <x v="339"/>
    <d v="1899-12-30T03:00:00"/>
    <x v="15"/>
  </r>
  <r>
    <x v="339"/>
    <d v="1899-12-30T04:00:00"/>
    <x v="4"/>
  </r>
  <r>
    <x v="339"/>
    <d v="1899-12-30T05:00:00"/>
    <x v="14"/>
  </r>
  <r>
    <x v="339"/>
    <d v="1899-12-30T06:00:00"/>
    <x v="5"/>
  </r>
  <r>
    <x v="339"/>
    <d v="1899-12-30T07:00:00"/>
    <x v="3"/>
  </r>
  <r>
    <x v="339"/>
    <d v="1899-12-30T08:00:00"/>
    <x v="16"/>
  </r>
  <r>
    <x v="339"/>
    <d v="1899-12-30T09:00:00"/>
    <x v="17"/>
  </r>
  <r>
    <x v="339"/>
    <d v="1899-12-30T10:00:00"/>
    <x v="14"/>
  </r>
  <r>
    <x v="339"/>
    <d v="1899-12-30T11:00:00"/>
    <x v="13"/>
  </r>
  <r>
    <x v="339"/>
    <d v="1899-12-30T12:00:00"/>
    <x v="4"/>
  </r>
  <r>
    <x v="339"/>
    <d v="1899-12-30T13:00:00"/>
    <x v="15"/>
  </r>
  <r>
    <x v="339"/>
    <d v="1899-12-30T14:00:00"/>
    <x v="14"/>
  </r>
  <r>
    <x v="339"/>
    <d v="1899-12-30T15:00:00"/>
    <x v="15"/>
  </r>
  <r>
    <x v="339"/>
    <d v="1899-12-30T16:00:00"/>
    <x v="1"/>
  </r>
  <r>
    <x v="339"/>
    <d v="1899-12-30T17:00:00"/>
    <x v="1"/>
  </r>
  <r>
    <x v="339"/>
    <d v="1899-12-30T18:00:00"/>
    <x v="15"/>
  </r>
  <r>
    <x v="339"/>
    <d v="1899-12-30T19:00:00"/>
    <x v="10"/>
  </r>
  <r>
    <x v="339"/>
    <d v="1899-12-30T20:00:00"/>
    <x v="14"/>
  </r>
  <r>
    <x v="339"/>
    <d v="1899-12-30T21:00:00"/>
    <x v="13"/>
  </r>
  <r>
    <x v="339"/>
    <d v="1899-12-30T22:00:00"/>
    <x v="5"/>
  </r>
  <r>
    <x v="339"/>
    <d v="1899-12-30T23:00:00"/>
    <x v="5"/>
  </r>
  <r>
    <x v="340"/>
    <d v="1899-12-30T00:00:00"/>
    <x v="5"/>
  </r>
  <r>
    <x v="340"/>
    <d v="1899-12-30T01:00:00"/>
    <x v="17"/>
  </r>
  <r>
    <x v="340"/>
    <d v="1899-12-30T02:00:00"/>
    <x v="3"/>
  </r>
  <r>
    <x v="340"/>
    <d v="1899-12-30T03:00:00"/>
    <x v="4"/>
  </r>
  <r>
    <x v="340"/>
    <d v="1899-12-30T04:00:00"/>
    <x v="5"/>
  </r>
  <r>
    <x v="340"/>
    <d v="1899-12-30T05:00:00"/>
    <x v="19"/>
  </r>
  <r>
    <x v="340"/>
    <d v="1899-12-30T06:00:00"/>
    <x v="16"/>
  </r>
  <r>
    <x v="340"/>
    <d v="1899-12-30T07:00:00"/>
    <x v="16"/>
  </r>
  <r>
    <x v="340"/>
    <d v="1899-12-30T08:00:00"/>
    <x v="5"/>
  </r>
  <r>
    <x v="340"/>
    <d v="1899-12-30T09:00:00"/>
    <x v="16"/>
  </r>
  <r>
    <x v="340"/>
    <d v="1899-12-30T10:00:00"/>
    <x v="4"/>
  </r>
  <r>
    <x v="340"/>
    <d v="1899-12-30T11:00:00"/>
    <x v="17"/>
  </r>
  <r>
    <x v="340"/>
    <d v="1899-12-30T12:00:00"/>
    <x v="2"/>
  </r>
  <r>
    <x v="340"/>
    <d v="1899-12-30T13:00:00"/>
    <x v="15"/>
  </r>
  <r>
    <x v="340"/>
    <d v="1899-12-30T14:00:00"/>
    <x v="14"/>
  </r>
  <r>
    <x v="340"/>
    <d v="1899-12-30T15:00:00"/>
    <x v="10"/>
  </r>
  <r>
    <x v="340"/>
    <d v="1899-12-30T16:00:00"/>
    <x v="1"/>
  </r>
  <r>
    <x v="340"/>
    <d v="1899-12-30T17:00:00"/>
    <x v="1"/>
  </r>
  <r>
    <x v="340"/>
    <d v="1899-12-30T18:00:00"/>
    <x v="20"/>
  </r>
  <r>
    <x v="340"/>
    <d v="1899-12-30T19:00:00"/>
    <x v="3"/>
  </r>
  <r>
    <x v="340"/>
    <d v="1899-12-30T21:00:00"/>
    <x v="11"/>
  </r>
  <r>
    <x v="340"/>
    <d v="1899-12-30T22:00:00"/>
    <x v="0"/>
  </r>
  <r>
    <x v="340"/>
    <d v="1899-12-30T23:00:00"/>
    <x v="1"/>
  </r>
  <r>
    <x v="341"/>
    <d v="1899-12-30T00:00:00"/>
    <x v="15"/>
  </r>
  <r>
    <x v="341"/>
    <d v="1899-12-30T02:00:00"/>
    <x v="2"/>
  </r>
  <r>
    <x v="341"/>
    <d v="1899-12-30T03:00:00"/>
    <x v="4"/>
  </r>
  <r>
    <x v="341"/>
    <d v="1899-12-30T04:00:00"/>
    <x v="4"/>
  </r>
  <r>
    <x v="341"/>
    <d v="1899-12-30T05:00:00"/>
    <x v="4"/>
  </r>
  <r>
    <x v="341"/>
    <d v="1899-12-30T06:00:00"/>
    <x v="3"/>
  </r>
  <r>
    <x v="341"/>
    <d v="1899-12-30T07:00:00"/>
    <x v="4"/>
  </r>
  <r>
    <x v="341"/>
    <d v="1899-12-30T08:00:00"/>
    <x v="4"/>
  </r>
  <r>
    <x v="341"/>
    <d v="1899-12-30T09:00:00"/>
    <x v="5"/>
  </r>
  <r>
    <x v="341"/>
    <d v="1899-12-30T10:00:00"/>
    <x v="5"/>
  </r>
  <r>
    <x v="341"/>
    <d v="1899-12-30T11:00:00"/>
    <x v="16"/>
  </r>
  <r>
    <x v="341"/>
    <d v="1899-12-30T12:00:00"/>
    <x v="16"/>
  </r>
  <r>
    <x v="341"/>
    <d v="1899-12-30T13:00:00"/>
    <x v="5"/>
  </r>
  <r>
    <x v="341"/>
    <d v="1899-12-30T14:00:00"/>
    <x v="16"/>
  </r>
  <r>
    <x v="341"/>
    <d v="1899-12-30T15:00:00"/>
    <x v="3"/>
  </r>
  <r>
    <x v="341"/>
    <d v="1899-12-30T16:00:00"/>
    <x v="5"/>
  </r>
  <r>
    <x v="341"/>
    <d v="1899-12-30T17:00:00"/>
    <x v="13"/>
  </r>
  <r>
    <x v="341"/>
    <d v="1899-12-30T18:00:00"/>
    <x v="15"/>
  </r>
  <r>
    <x v="341"/>
    <d v="1899-12-30T19:00:00"/>
    <x v="14"/>
  </r>
  <r>
    <x v="341"/>
    <d v="1899-12-30T20:00:00"/>
    <x v="14"/>
  </r>
  <r>
    <x v="341"/>
    <d v="1899-12-30T21:00:00"/>
    <x v="5"/>
  </r>
  <r>
    <x v="341"/>
    <d v="1899-12-30T22:00:00"/>
    <x v="16"/>
  </r>
  <r>
    <x v="341"/>
    <d v="1899-12-30T23:00:00"/>
    <x v="17"/>
  </r>
  <r>
    <x v="342"/>
    <d v="1899-12-30T00:00:00"/>
    <x v="17"/>
  </r>
  <r>
    <x v="342"/>
    <d v="1899-12-30T01:00:00"/>
    <x v="16"/>
  </r>
  <r>
    <x v="342"/>
    <d v="1899-12-30T02:00:00"/>
    <x v="16"/>
  </r>
  <r>
    <x v="342"/>
    <d v="1899-12-30T03:00:00"/>
    <x v="5"/>
  </r>
  <r>
    <x v="342"/>
    <d v="1899-12-30T04:00:00"/>
    <x v="17"/>
  </r>
  <r>
    <x v="342"/>
    <d v="1899-12-30T05:00:00"/>
    <x v="17"/>
  </r>
  <r>
    <x v="342"/>
    <d v="1899-12-30T06:00:00"/>
    <x v="5"/>
  </r>
  <r>
    <x v="342"/>
    <d v="1899-12-30T07:00:00"/>
    <x v="17"/>
  </r>
  <r>
    <x v="342"/>
    <d v="1899-12-30T08:00:00"/>
    <x v="5"/>
  </r>
  <r>
    <x v="342"/>
    <d v="1899-12-30T09:00:00"/>
    <x v="19"/>
  </r>
  <r>
    <x v="342"/>
    <d v="1899-12-30T10:00:00"/>
    <x v="17"/>
  </r>
  <r>
    <x v="342"/>
    <d v="1899-12-30T11:00:00"/>
    <x v="16"/>
  </r>
  <r>
    <x v="342"/>
    <d v="1899-12-30T12:00:00"/>
    <x v="14"/>
  </r>
  <r>
    <x v="342"/>
    <d v="1899-12-30T13:00:00"/>
    <x v="2"/>
  </r>
  <r>
    <x v="342"/>
    <d v="1899-12-30T14:00:00"/>
    <x v="15"/>
  </r>
  <r>
    <x v="342"/>
    <d v="1899-12-30T15:00:00"/>
    <x v="10"/>
  </r>
  <r>
    <x v="342"/>
    <d v="1899-12-30T16:00:00"/>
    <x v="10"/>
  </r>
  <r>
    <x v="342"/>
    <d v="1899-12-30T17:00:00"/>
    <x v="6"/>
  </r>
  <r>
    <x v="342"/>
    <d v="1899-12-30T18:00:00"/>
    <x v="1"/>
  </r>
  <r>
    <x v="342"/>
    <d v="1899-12-30T19:00:00"/>
    <x v="2"/>
  </r>
  <r>
    <x v="342"/>
    <d v="1899-12-30T20:00:00"/>
    <x v="15"/>
  </r>
  <r>
    <x v="342"/>
    <d v="1899-12-30T21:00:00"/>
    <x v="2"/>
  </r>
  <r>
    <x v="342"/>
    <d v="1899-12-30T22:00:00"/>
    <x v="2"/>
  </r>
  <r>
    <x v="342"/>
    <d v="1899-12-30T23:00:00"/>
    <x v="2"/>
  </r>
  <r>
    <x v="343"/>
    <d v="1899-12-30T00:00:00"/>
    <x v="13"/>
  </r>
  <r>
    <x v="343"/>
    <d v="1899-12-30T01:00:00"/>
    <x v="17"/>
  </r>
  <r>
    <x v="343"/>
    <d v="1899-12-30T02:00:00"/>
    <x v="4"/>
  </r>
  <r>
    <x v="343"/>
    <d v="1899-12-30T03:00:00"/>
    <x v="3"/>
  </r>
  <r>
    <x v="343"/>
    <d v="1899-12-30T04:00:00"/>
    <x v="14"/>
  </r>
  <r>
    <x v="343"/>
    <d v="1899-12-30T05:00:00"/>
    <x v="14"/>
  </r>
  <r>
    <x v="343"/>
    <d v="1899-12-30T06:00:00"/>
    <x v="2"/>
  </r>
  <r>
    <x v="343"/>
    <d v="1899-12-30T07:00:00"/>
    <x v="15"/>
  </r>
  <r>
    <x v="343"/>
    <d v="1899-12-30T08:00:00"/>
    <x v="2"/>
  </r>
  <r>
    <x v="343"/>
    <d v="1899-12-30T09:00:00"/>
    <x v="1"/>
  </r>
  <r>
    <x v="343"/>
    <d v="1899-12-30T10:00:00"/>
    <x v="6"/>
  </r>
  <r>
    <x v="343"/>
    <d v="1899-12-30T11:00:00"/>
    <x v="6"/>
  </r>
  <r>
    <x v="343"/>
    <d v="1899-12-30T12:00:00"/>
    <x v="0"/>
  </r>
  <r>
    <x v="343"/>
    <d v="1899-12-30T13:00:00"/>
    <x v="0"/>
  </r>
  <r>
    <x v="343"/>
    <d v="1899-12-30T14:00:00"/>
    <x v="6"/>
  </r>
  <r>
    <x v="343"/>
    <d v="1899-12-30T15:00:00"/>
    <x v="0"/>
  </r>
  <r>
    <x v="343"/>
    <d v="1899-12-30T16:00:00"/>
    <x v="1"/>
  </r>
  <r>
    <x v="343"/>
    <d v="1899-12-30T17:00:00"/>
    <x v="9"/>
  </r>
  <r>
    <x v="343"/>
    <d v="1899-12-30T18:00:00"/>
    <x v="8"/>
  </r>
  <r>
    <x v="343"/>
    <d v="1899-12-30T19:00:00"/>
    <x v="6"/>
  </r>
  <r>
    <x v="343"/>
    <d v="1899-12-30T21:00:00"/>
    <x v="12"/>
  </r>
  <r>
    <x v="343"/>
    <d v="1899-12-30T22:00:00"/>
    <x v="12"/>
  </r>
  <r>
    <x v="343"/>
    <d v="1899-12-30T23:00:00"/>
    <x v="5"/>
  </r>
  <r>
    <x v="344"/>
    <d v="1899-12-30T00:00:00"/>
    <x v="2"/>
  </r>
  <r>
    <x v="344"/>
    <d v="1899-12-30T01:00:00"/>
    <x v="2"/>
  </r>
  <r>
    <x v="344"/>
    <d v="1899-12-30T02:00:00"/>
    <x v="2"/>
  </r>
  <r>
    <x v="344"/>
    <d v="1899-12-30T03:00:00"/>
    <x v="10"/>
  </r>
  <r>
    <x v="344"/>
    <d v="1899-12-30T04:00:00"/>
    <x v="14"/>
  </r>
  <r>
    <x v="344"/>
    <d v="1899-12-30T05:00:00"/>
    <x v="16"/>
  </r>
  <r>
    <x v="344"/>
    <d v="1899-12-30T06:00:00"/>
    <x v="16"/>
  </r>
  <r>
    <x v="344"/>
    <d v="1899-12-30T07:00:00"/>
    <x v="17"/>
  </r>
  <r>
    <x v="344"/>
    <d v="1899-12-30T08:00:00"/>
    <x v="5"/>
  </r>
  <r>
    <x v="344"/>
    <d v="1899-12-30T09:00:00"/>
    <x v="17"/>
  </r>
  <r>
    <x v="344"/>
    <d v="1899-12-30T10:00:00"/>
    <x v="3"/>
  </r>
  <r>
    <x v="344"/>
    <d v="1899-12-30T11:00:00"/>
    <x v="16"/>
  </r>
  <r>
    <x v="344"/>
    <d v="1899-12-30T12:00:00"/>
    <x v="16"/>
  </r>
  <r>
    <x v="344"/>
    <d v="1899-12-30T13:00:00"/>
    <x v="16"/>
  </r>
  <r>
    <x v="344"/>
    <d v="1899-12-30T14:00:00"/>
    <x v="17"/>
  </r>
  <r>
    <x v="344"/>
    <d v="1899-12-30T15:00:00"/>
    <x v="3"/>
  </r>
  <r>
    <x v="344"/>
    <d v="1899-12-30T16:00:00"/>
    <x v="5"/>
  </r>
  <r>
    <x v="344"/>
    <d v="1899-12-30T17:00:00"/>
    <x v="17"/>
  </r>
  <r>
    <x v="344"/>
    <d v="1899-12-30T18:00:00"/>
    <x v="4"/>
  </r>
  <r>
    <x v="344"/>
    <d v="1899-12-30T19:00:00"/>
    <x v="4"/>
  </r>
  <r>
    <x v="344"/>
    <d v="1899-12-30T20:00:00"/>
    <x v="4"/>
  </r>
  <r>
    <x v="344"/>
    <d v="1899-12-30T21:00:00"/>
    <x v="14"/>
  </r>
  <r>
    <x v="344"/>
    <d v="1899-12-30T22:00:00"/>
    <x v="5"/>
  </r>
  <r>
    <x v="344"/>
    <d v="1899-12-30T23:00:00"/>
    <x v="5"/>
  </r>
  <r>
    <x v="345"/>
    <d v="1899-12-30T00:00:00"/>
    <x v="17"/>
  </r>
  <r>
    <x v="345"/>
    <d v="1899-12-30T01:00:00"/>
    <x v="16"/>
  </r>
  <r>
    <x v="345"/>
    <d v="1899-12-30T02:00:00"/>
    <x v="5"/>
  </r>
  <r>
    <x v="345"/>
    <d v="1899-12-30T03:00:00"/>
    <x v="5"/>
  </r>
  <r>
    <x v="345"/>
    <d v="1899-12-30T04:00:00"/>
    <x v="16"/>
  </r>
  <r>
    <x v="345"/>
    <d v="1899-12-30T05:00:00"/>
    <x v="18"/>
  </r>
  <r>
    <x v="345"/>
    <d v="1899-12-30T06:00:00"/>
    <x v="16"/>
  </r>
  <r>
    <x v="345"/>
    <d v="1899-12-30T07:00:00"/>
    <x v="16"/>
  </r>
  <r>
    <x v="345"/>
    <d v="1899-12-30T08:00:00"/>
    <x v="16"/>
  </r>
  <r>
    <x v="345"/>
    <d v="1899-12-30T09:00:00"/>
    <x v="3"/>
  </r>
  <r>
    <x v="345"/>
    <d v="1899-12-30T10:00:00"/>
    <x v="13"/>
  </r>
  <r>
    <x v="345"/>
    <d v="1899-12-30T11:00:00"/>
    <x v="2"/>
  </r>
  <r>
    <x v="345"/>
    <d v="1899-12-30T12:00:00"/>
    <x v="2"/>
  </r>
  <r>
    <x v="345"/>
    <d v="1899-12-30T13:00:00"/>
    <x v="1"/>
  </r>
  <r>
    <x v="345"/>
    <d v="1899-12-30T14:00:00"/>
    <x v="12"/>
  </r>
  <r>
    <x v="345"/>
    <d v="1899-12-30T15:00:00"/>
    <x v="0"/>
  </r>
  <r>
    <x v="345"/>
    <d v="1899-12-30T16:00:00"/>
    <x v="0"/>
  </r>
  <r>
    <x v="345"/>
    <d v="1899-12-30T17:00:00"/>
    <x v="1"/>
  </r>
  <r>
    <x v="345"/>
    <d v="1899-12-30T18:00:00"/>
    <x v="0"/>
  </r>
  <r>
    <x v="345"/>
    <d v="1899-12-30T20:00:00"/>
    <x v="7"/>
  </r>
  <r>
    <x v="345"/>
    <d v="1899-12-30T21:00:00"/>
    <x v="7"/>
  </r>
  <r>
    <x v="345"/>
    <d v="1899-12-30T22:00:00"/>
    <x v="12"/>
  </r>
  <r>
    <x v="345"/>
    <d v="1899-12-30T23:00:00"/>
    <x v="7"/>
  </r>
  <r>
    <x v="346"/>
    <d v="1899-12-30T00:00:00"/>
    <x v="10"/>
  </r>
  <r>
    <x v="346"/>
    <d v="1899-12-30T01:00:00"/>
    <x v="2"/>
  </r>
  <r>
    <x v="346"/>
    <d v="1899-12-30T02:00:00"/>
    <x v="15"/>
  </r>
  <r>
    <x v="346"/>
    <d v="1899-12-30T03:00:00"/>
    <x v="3"/>
  </r>
  <r>
    <x v="346"/>
    <d v="1899-12-30T04:00:00"/>
    <x v="3"/>
  </r>
  <r>
    <x v="346"/>
    <d v="1899-12-30T05:00:00"/>
    <x v="3"/>
  </r>
  <r>
    <x v="346"/>
    <d v="1899-12-30T06:00:00"/>
    <x v="14"/>
  </r>
  <r>
    <x v="346"/>
    <d v="1899-12-30T07:00:00"/>
    <x v="14"/>
  </r>
  <r>
    <x v="346"/>
    <d v="1899-12-30T08:00:00"/>
    <x v="14"/>
  </r>
  <r>
    <x v="346"/>
    <d v="1899-12-30T09:00:00"/>
    <x v="5"/>
  </r>
  <r>
    <x v="346"/>
    <d v="1899-12-30T10:00:00"/>
    <x v="15"/>
  </r>
  <r>
    <x v="346"/>
    <d v="1899-12-30T11:00:00"/>
    <x v="2"/>
  </r>
  <r>
    <x v="346"/>
    <d v="1899-12-30T12:00:00"/>
    <x v="6"/>
  </r>
  <r>
    <x v="346"/>
    <d v="1899-12-30T13:00:00"/>
    <x v="0"/>
  </r>
  <r>
    <x v="346"/>
    <d v="1899-12-30T14:00:00"/>
    <x v="0"/>
  </r>
  <r>
    <x v="346"/>
    <d v="1899-12-30T15:00:00"/>
    <x v="6"/>
  </r>
  <r>
    <x v="346"/>
    <d v="1899-12-30T16:00:00"/>
    <x v="11"/>
  </r>
  <r>
    <x v="346"/>
    <d v="1899-12-30T17:00:00"/>
    <x v="12"/>
  </r>
  <r>
    <x v="346"/>
    <d v="1899-12-30T18:00:00"/>
    <x v="8"/>
  </r>
  <r>
    <x v="346"/>
    <d v="1899-12-30T19:00:00"/>
    <x v="20"/>
  </r>
  <r>
    <x v="346"/>
    <d v="1899-12-30T20:00:00"/>
    <x v="11"/>
  </r>
  <r>
    <x v="346"/>
    <d v="1899-12-30T21:00:00"/>
    <x v="11"/>
  </r>
  <r>
    <x v="346"/>
    <d v="1899-12-30T22:00:00"/>
    <x v="1"/>
  </r>
  <r>
    <x v="346"/>
    <d v="1899-12-30T23:00:00"/>
    <x v="0"/>
  </r>
  <r>
    <x v="347"/>
    <d v="1899-12-30T00:00:00"/>
    <x v="5"/>
  </r>
  <r>
    <x v="347"/>
    <d v="1899-12-30T01:00:00"/>
    <x v="17"/>
  </r>
  <r>
    <x v="347"/>
    <d v="1899-12-30T02:00:00"/>
    <x v="16"/>
  </r>
  <r>
    <x v="347"/>
    <d v="1899-12-30T03:00:00"/>
    <x v="3"/>
  </r>
  <r>
    <x v="347"/>
    <d v="1899-12-30T04:00:00"/>
    <x v="5"/>
  </r>
  <r>
    <x v="347"/>
    <d v="1899-12-30T05:00:00"/>
    <x v="3"/>
  </r>
  <r>
    <x v="347"/>
    <d v="1899-12-30T06:00:00"/>
    <x v="3"/>
  </r>
  <r>
    <x v="347"/>
    <d v="1899-12-30T07:00:00"/>
    <x v="3"/>
  </r>
  <r>
    <x v="347"/>
    <d v="1899-12-30T08:00:00"/>
    <x v="3"/>
  </r>
  <r>
    <x v="347"/>
    <d v="1899-12-30T09:00:00"/>
    <x v="14"/>
  </r>
  <r>
    <x v="347"/>
    <d v="1899-12-30T10:00:00"/>
    <x v="2"/>
  </r>
  <r>
    <x v="347"/>
    <d v="1899-12-30T11:00:00"/>
    <x v="10"/>
  </r>
  <r>
    <x v="347"/>
    <d v="1899-12-30T12:00:00"/>
    <x v="10"/>
  </r>
  <r>
    <x v="347"/>
    <d v="1899-12-30T13:00:00"/>
    <x v="10"/>
  </r>
  <r>
    <x v="347"/>
    <d v="1899-12-30T14:00:00"/>
    <x v="1"/>
  </r>
  <r>
    <x v="347"/>
    <d v="1899-12-30T15:00:00"/>
    <x v="6"/>
  </r>
  <r>
    <x v="347"/>
    <d v="1899-12-30T16:00:00"/>
    <x v="7"/>
  </r>
  <r>
    <x v="347"/>
    <d v="1899-12-30T17:00:00"/>
    <x v="11"/>
  </r>
  <r>
    <x v="347"/>
    <d v="1899-12-30T18:00:00"/>
    <x v="7"/>
  </r>
  <r>
    <x v="347"/>
    <d v="1899-12-30T19:00:00"/>
    <x v="9"/>
  </r>
  <r>
    <x v="347"/>
    <d v="1899-12-30T20:00:00"/>
    <x v="7"/>
  </r>
  <r>
    <x v="347"/>
    <d v="1899-12-30T21:00:00"/>
    <x v="7"/>
  </r>
  <r>
    <x v="347"/>
    <d v="1899-12-30T22:00:00"/>
    <x v="9"/>
  </r>
  <r>
    <x v="347"/>
    <d v="1899-12-30T23:00:00"/>
    <x v="0"/>
  </r>
  <r>
    <x v="348"/>
    <d v="1899-12-30T00:00:00"/>
    <x v="3"/>
  </r>
  <r>
    <x v="348"/>
    <d v="1899-12-30T01:00:00"/>
    <x v="14"/>
  </r>
  <r>
    <x v="348"/>
    <d v="1899-12-30T02:00:00"/>
    <x v="4"/>
  </r>
  <r>
    <x v="348"/>
    <d v="1899-12-30T03:00:00"/>
    <x v="5"/>
  </r>
  <r>
    <x v="348"/>
    <d v="1899-12-30T04:00:00"/>
    <x v="3"/>
  </r>
  <r>
    <x v="348"/>
    <d v="1899-12-30T05:00:00"/>
    <x v="3"/>
  </r>
  <r>
    <x v="348"/>
    <d v="1899-12-30T06:00:00"/>
    <x v="14"/>
  </r>
  <r>
    <x v="348"/>
    <d v="1899-12-30T07:00:00"/>
    <x v="5"/>
  </r>
  <r>
    <x v="348"/>
    <d v="1899-12-30T08:00:00"/>
    <x v="17"/>
  </r>
  <r>
    <x v="348"/>
    <d v="1899-12-30T09:00:00"/>
    <x v="16"/>
  </r>
  <r>
    <x v="348"/>
    <d v="1899-12-30T10:00:00"/>
    <x v="15"/>
  </r>
  <r>
    <x v="348"/>
    <d v="1899-12-30T11:00:00"/>
    <x v="13"/>
  </r>
  <r>
    <x v="348"/>
    <d v="1899-12-30T12:00:00"/>
    <x v="0"/>
  </r>
  <r>
    <x v="348"/>
    <d v="1899-12-30T13:00:00"/>
    <x v="10"/>
  </r>
  <r>
    <x v="348"/>
    <d v="1899-12-30T14:00:00"/>
    <x v="0"/>
  </r>
  <r>
    <x v="348"/>
    <d v="1899-12-30T15:00:00"/>
    <x v="11"/>
  </r>
  <r>
    <x v="348"/>
    <d v="1899-12-30T16:00:00"/>
    <x v="11"/>
  </r>
  <r>
    <x v="348"/>
    <d v="1899-12-30T17:00:00"/>
    <x v="8"/>
  </r>
  <r>
    <x v="348"/>
    <d v="1899-12-30T18:00:00"/>
    <x v="11"/>
  </r>
  <r>
    <x v="348"/>
    <d v="1899-12-30T19:00:00"/>
    <x v="9"/>
  </r>
  <r>
    <x v="348"/>
    <d v="1899-12-30T20:00:00"/>
    <x v="7"/>
  </r>
  <r>
    <x v="348"/>
    <d v="1899-12-30T21:00:00"/>
    <x v="9"/>
  </r>
  <r>
    <x v="348"/>
    <d v="1899-12-30T22:00:00"/>
    <x v="1"/>
  </r>
  <r>
    <x v="348"/>
    <d v="1899-12-30T23:00:00"/>
    <x v="12"/>
  </r>
  <r>
    <x v="349"/>
    <d v="1899-12-30T00:00:00"/>
    <x v="12"/>
  </r>
  <r>
    <x v="349"/>
    <d v="1899-12-30T01:00:00"/>
    <x v="2"/>
  </r>
  <r>
    <x v="349"/>
    <d v="1899-12-30T02:00:00"/>
    <x v="10"/>
  </r>
  <r>
    <x v="349"/>
    <d v="1899-12-30T03:00:00"/>
    <x v="14"/>
  </r>
  <r>
    <x v="349"/>
    <d v="1899-12-30T04:00:00"/>
    <x v="3"/>
  </r>
  <r>
    <x v="349"/>
    <d v="1899-12-30T05:00:00"/>
    <x v="5"/>
  </r>
  <r>
    <x v="349"/>
    <d v="1899-12-30T06:00:00"/>
    <x v="16"/>
  </r>
  <r>
    <x v="349"/>
    <d v="1899-12-30T07:00:00"/>
    <x v="3"/>
  </r>
  <r>
    <x v="349"/>
    <d v="1899-12-30T08:00:00"/>
    <x v="5"/>
  </r>
  <r>
    <x v="349"/>
    <d v="1899-12-30T09:00:00"/>
    <x v="5"/>
  </r>
  <r>
    <x v="349"/>
    <d v="1899-12-30T10:00:00"/>
    <x v="13"/>
  </r>
  <r>
    <x v="349"/>
    <d v="1899-12-30T11:00:00"/>
    <x v="15"/>
  </r>
  <r>
    <x v="349"/>
    <d v="1899-12-30T12:00:00"/>
    <x v="10"/>
  </r>
  <r>
    <x v="349"/>
    <d v="1899-12-30T13:00:00"/>
    <x v="15"/>
  </r>
  <r>
    <x v="349"/>
    <d v="1899-12-30T14:00:00"/>
    <x v="15"/>
  </r>
  <r>
    <x v="349"/>
    <d v="1899-12-30T15:00:00"/>
    <x v="0"/>
  </r>
  <r>
    <x v="349"/>
    <d v="1899-12-30T16:00:00"/>
    <x v="9"/>
  </r>
  <r>
    <x v="349"/>
    <d v="1899-12-30T17:00:00"/>
    <x v="11"/>
  </r>
  <r>
    <x v="349"/>
    <d v="1899-12-30T18:00:00"/>
    <x v="7"/>
  </r>
  <r>
    <x v="349"/>
    <d v="1899-12-30T19:00:00"/>
    <x v="11"/>
  </r>
  <r>
    <x v="349"/>
    <d v="1899-12-30T20:00:00"/>
    <x v="6"/>
  </r>
  <r>
    <x v="349"/>
    <d v="1899-12-30T21:00:00"/>
    <x v="1"/>
  </r>
  <r>
    <x v="349"/>
    <d v="1899-12-30T22:00:00"/>
    <x v="2"/>
  </r>
  <r>
    <x v="349"/>
    <d v="1899-12-30T23:00:00"/>
    <x v="2"/>
  </r>
  <r>
    <x v="350"/>
    <d v="1899-12-30T00:00:00"/>
    <x v="14"/>
  </r>
  <r>
    <x v="350"/>
    <d v="1899-12-30T01:00:00"/>
    <x v="14"/>
  </r>
  <r>
    <x v="350"/>
    <d v="1899-12-30T02:00:00"/>
    <x v="14"/>
  </r>
  <r>
    <x v="350"/>
    <d v="1899-12-30T03:00:00"/>
    <x v="4"/>
  </r>
  <r>
    <x v="350"/>
    <d v="1899-12-30T04:00:00"/>
    <x v="4"/>
  </r>
  <r>
    <x v="350"/>
    <d v="1899-12-30T05:00:00"/>
    <x v="4"/>
  </r>
  <r>
    <x v="350"/>
    <d v="1899-12-30T06:00:00"/>
    <x v="5"/>
  </r>
  <r>
    <x v="350"/>
    <d v="1899-12-30T07:00:00"/>
    <x v="17"/>
  </r>
  <r>
    <x v="350"/>
    <d v="1899-12-30T08:00:00"/>
    <x v="16"/>
  </r>
  <r>
    <x v="350"/>
    <d v="1899-12-30T09:00:00"/>
    <x v="17"/>
  </r>
  <r>
    <x v="350"/>
    <d v="1899-12-30T10:00:00"/>
    <x v="16"/>
  </r>
  <r>
    <x v="350"/>
    <d v="1899-12-30T11:00:00"/>
    <x v="5"/>
  </r>
  <r>
    <x v="350"/>
    <d v="1899-12-30T12:00:00"/>
    <x v="10"/>
  </r>
  <r>
    <x v="350"/>
    <d v="1899-12-30T13:00:00"/>
    <x v="2"/>
  </r>
  <r>
    <x v="350"/>
    <d v="1899-12-30T14:00:00"/>
    <x v="1"/>
  </r>
  <r>
    <x v="350"/>
    <d v="1899-12-30T15:00:00"/>
    <x v="6"/>
  </r>
  <r>
    <x v="350"/>
    <d v="1899-12-30T16:00:00"/>
    <x v="11"/>
  </r>
  <r>
    <x v="350"/>
    <d v="1899-12-30T17:00:00"/>
    <x v="20"/>
  </r>
  <r>
    <x v="350"/>
    <d v="1899-12-30T18:00:00"/>
    <x v="7"/>
  </r>
  <r>
    <x v="350"/>
    <d v="1899-12-30T19:00:00"/>
    <x v="0"/>
  </r>
  <r>
    <x v="350"/>
    <d v="1899-12-30T20:00:00"/>
    <x v="6"/>
  </r>
  <r>
    <x v="350"/>
    <d v="1899-12-30T21:00:00"/>
    <x v="10"/>
  </r>
  <r>
    <x v="350"/>
    <d v="1899-12-30T22:00:00"/>
    <x v="2"/>
  </r>
  <r>
    <x v="350"/>
    <d v="1899-12-30T23:00:00"/>
    <x v="15"/>
  </r>
  <r>
    <x v="351"/>
    <d v="1899-12-30T00:00:00"/>
    <x v="15"/>
  </r>
  <r>
    <x v="351"/>
    <d v="1899-12-30T01:00:00"/>
    <x v="4"/>
  </r>
  <r>
    <x v="351"/>
    <d v="1899-12-30T02:00:00"/>
    <x v="3"/>
  </r>
  <r>
    <x v="351"/>
    <d v="1899-12-30T03:00:00"/>
    <x v="3"/>
  </r>
  <r>
    <x v="351"/>
    <d v="1899-12-30T04:00:00"/>
    <x v="3"/>
  </r>
  <r>
    <x v="351"/>
    <d v="1899-12-30T05:00:00"/>
    <x v="14"/>
  </r>
  <r>
    <x v="351"/>
    <d v="1899-12-30T06:00:00"/>
    <x v="14"/>
  </r>
  <r>
    <x v="351"/>
    <d v="1899-12-30T07:00:00"/>
    <x v="3"/>
  </r>
  <r>
    <x v="351"/>
    <d v="1899-12-30T08:00:00"/>
    <x v="14"/>
  </r>
  <r>
    <x v="351"/>
    <d v="1899-12-30T09:00:00"/>
    <x v="13"/>
  </r>
  <r>
    <x v="351"/>
    <d v="1899-12-30T10:00:00"/>
    <x v="2"/>
  </r>
  <r>
    <x v="351"/>
    <d v="1899-12-30T11:00:00"/>
    <x v="13"/>
  </r>
  <r>
    <x v="351"/>
    <d v="1899-12-30T12:00:00"/>
    <x v="1"/>
  </r>
  <r>
    <x v="351"/>
    <d v="1899-12-30T13:00:00"/>
    <x v="12"/>
  </r>
  <r>
    <x v="351"/>
    <d v="1899-12-30T14:00:00"/>
    <x v="9"/>
  </r>
  <r>
    <x v="351"/>
    <d v="1899-12-30T15:00:00"/>
    <x v="9"/>
  </r>
  <r>
    <x v="351"/>
    <d v="1899-12-30T16:00:00"/>
    <x v="7"/>
  </r>
  <r>
    <x v="351"/>
    <d v="1899-12-30T17:00:00"/>
    <x v="7"/>
  </r>
  <r>
    <x v="351"/>
    <d v="1899-12-30T18:00:00"/>
    <x v="20"/>
  </r>
  <r>
    <x v="351"/>
    <d v="1899-12-30T19:00:00"/>
    <x v="7"/>
  </r>
  <r>
    <x v="351"/>
    <d v="1899-12-30T20:00:00"/>
    <x v="8"/>
  </r>
  <r>
    <x v="351"/>
    <d v="1899-12-30T21:00:00"/>
    <x v="23"/>
  </r>
  <r>
    <x v="351"/>
    <d v="1899-12-30T22:00:00"/>
    <x v="7"/>
  </r>
  <r>
    <x v="351"/>
    <d v="1899-12-30T23:00:00"/>
    <x v="1"/>
  </r>
  <r>
    <x v="352"/>
    <d v="1899-12-30T00:00:00"/>
    <x v="2"/>
  </r>
  <r>
    <x v="352"/>
    <d v="1899-12-30T01:00:00"/>
    <x v="13"/>
  </r>
  <r>
    <x v="352"/>
    <d v="1899-12-30T02:00:00"/>
    <x v="3"/>
  </r>
  <r>
    <x v="352"/>
    <d v="1899-12-30T03:00:00"/>
    <x v="15"/>
  </r>
  <r>
    <x v="352"/>
    <d v="1899-12-30T04:00:00"/>
    <x v="14"/>
  </r>
  <r>
    <x v="352"/>
    <d v="1899-12-30T05:00:00"/>
    <x v="13"/>
  </r>
  <r>
    <x v="352"/>
    <d v="1899-12-30T06:00:00"/>
    <x v="14"/>
  </r>
  <r>
    <x v="352"/>
    <d v="1899-12-30T07:00:00"/>
    <x v="3"/>
  </r>
  <r>
    <x v="352"/>
    <d v="1899-12-30T08:00:00"/>
    <x v="15"/>
  </r>
  <r>
    <x v="352"/>
    <d v="1899-12-30T09:00:00"/>
    <x v="1"/>
  </r>
  <r>
    <x v="352"/>
    <d v="1899-12-30T10:00:00"/>
    <x v="2"/>
  </r>
  <r>
    <x v="352"/>
    <d v="1899-12-30T11:00:00"/>
    <x v="1"/>
  </r>
  <r>
    <x v="352"/>
    <d v="1899-12-30T12:00:00"/>
    <x v="11"/>
  </r>
  <r>
    <x v="352"/>
    <d v="1899-12-30T13:00:00"/>
    <x v="12"/>
  </r>
  <r>
    <x v="352"/>
    <d v="1899-12-30T14:00:00"/>
    <x v="12"/>
  </r>
  <r>
    <x v="352"/>
    <d v="1899-12-30T15:00:00"/>
    <x v="7"/>
  </r>
  <r>
    <x v="352"/>
    <d v="1899-12-30T16:00:00"/>
    <x v="8"/>
  </r>
  <r>
    <x v="352"/>
    <d v="1899-12-30T17:00:00"/>
    <x v="20"/>
  </r>
  <r>
    <x v="352"/>
    <d v="1899-12-30T18:00:00"/>
    <x v="21"/>
  </r>
  <r>
    <x v="352"/>
    <d v="1899-12-30T19:00:00"/>
    <x v="21"/>
  </r>
  <r>
    <x v="352"/>
    <d v="1899-12-30T20:00:00"/>
    <x v="20"/>
  </r>
  <r>
    <x v="352"/>
    <d v="1899-12-30T21:00:00"/>
    <x v="20"/>
  </r>
  <r>
    <x v="352"/>
    <d v="1899-12-30T22:00:00"/>
    <x v="7"/>
  </r>
  <r>
    <x v="352"/>
    <d v="1899-12-30T23:00:00"/>
    <x v="15"/>
  </r>
  <r>
    <x v="353"/>
    <d v="1899-12-30T00:00:00"/>
    <x v="14"/>
  </r>
  <r>
    <x v="353"/>
    <d v="1899-12-30T01:00:00"/>
    <x v="13"/>
  </r>
  <r>
    <x v="353"/>
    <d v="1899-12-30T02:00:00"/>
    <x v="3"/>
  </r>
  <r>
    <x v="353"/>
    <d v="1899-12-30T03:00:00"/>
    <x v="14"/>
  </r>
  <r>
    <x v="353"/>
    <d v="1899-12-30T04:00:00"/>
    <x v="14"/>
  </r>
  <r>
    <x v="353"/>
    <d v="1899-12-30T05:00:00"/>
    <x v="2"/>
  </r>
  <r>
    <x v="353"/>
    <d v="1899-12-30T06:00:00"/>
    <x v="13"/>
  </r>
  <r>
    <x v="353"/>
    <d v="1899-12-30T07:00:00"/>
    <x v="14"/>
  </r>
  <r>
    <x v="353"/>
    <d v="1899-12-30T08:00:00"/>
    <x v="13"/>
  </r>
  <r>
    <x v="353"/>
    <d v="1899-12-30T09:00:00"/>
    <x v="16"/>
  </r>
  <r>
    <x v="353"/>
    <d v="1899-12-30T10:00:00"/>
    <x v="13"/>
  </r>
  <r>
    <x v="353"/>
    <d v="1899-12-30T11:00:00"/>
    <x v="10"/>
  </r>
  <r>
    <x v="353"/>
    <d v="1899-12-30T12:00:00"/>
    <x v="1"/>
  </r>
  <r>
    <x v="353"/>
    <d v="1899-12-30T13:00:00"/>
    <x v="6"/>
  </r>
  <r>
    <x v="353"/>
    <d v="1899-12-30T14:00:00"/>
    <x v="15"/>
  </r>
  <r>
    <x v="353"/>
    <d v="1899-12-30T15:00:00"/>
    <x v="6"/>
  </r>
  <r>
    <x v="353"/>
    <d v="1899-12-30T16:00:00"/>
    <x v="0"/>
  </r>
  <r>
    <x v="353"/>
    <d v="1899-12-30T17:00:00"/>
    <x v="9"/>
  </r>
  <r>
    <x v="353"/>
    <d v="1899-12-30T18:00:00"/>
    <x v="8"/>
  </r>
  <r>
    <x v="353"/>
    <d v="1899-12-30T19:00:00"/>
    <x v="7"/>
  </r>
  <r>
    <x v="353"/>
    <d v="1899-12-30T20:00:00"/>
    <x v="20"/>
  </r>
  <r>
    <x v="353"/>
    <d v="1899-12-30T21:00:00"/>
    <x v="7"/>
  </r>
  <r>
    <x v="353"/>
    <d v="1899-12-30T22:00:00"/>
    <x v="1"/>
  </r>
  <r>
    <x v="353"/>
    <d v="1899-12-30T23:00:00"/>
    <x v="2"/>
  </r>
  <r>
    <x v="354"/>
    <d v="1899-12-30T00:00:00"/>
    <x v="14"/>
  </r>
  <r>
    <x v="354"/>
    <d v="1899-12-30T01:00:00"/>
    <x v="4"/>
  </r>
  <r>
    <x v="354"/>
    <d v="1899-12-30T02:00:00"/>
    <x v="5"/>
  </r>
  <r>
    <x v="354"/>
    <d v="1899-12-30T03:00:00"/>
    <x v="5"/>
  </r>
  <r>
    <x v="354"/>
    <d v="1899-12-30T04:00:00"/>
    <x v="5"/>
  </r>
  <r>
    <x v="354"/>
    <d v="1899-12-30T05:00:00"/>
    <x v="4"/>
  </r>
  <r>
    <x v="354"/>
    <d v="1899-12-30T06:00:00"/>
    <x v="4"/>
  </r>
  <r>
    <x v="354"/>
    <d v="1899-12-30T07:00:00"/>
    <x v="5"/>
  </r>
  <r>
    <x v="354"/>
    <d v="1899-12-30T08:00:00"/>
    <x v="5"/>
  </r>
  <r>
    <x v="354"/>
    <d v="1899-12-30T09:00:00"/>
    <x v="4"/>
  </r>
  <r>
    <x v="354"/>
    <d v="1899-12-30T10:00:00"/>
    <x v="15"/>
  </r>
  <r>
    <x v="354"/>
    <d v="1899-12-30T11:00:00"/>
    <x v="1"/>
  </r>
  <r>
    <x v="354"/>
    <d v="1899-12-30T12:00:00"/>
    <x v="1"/>
  </r>
  <r>
    <x v="354"/>
    <d v="1899-12-30T13:00:00"/>
    <x v="10"/>
  </r>
  <r>
    <x v="354"/>
    <d v="1899-12-30T14:00:00"/>
    <x v="2"/>
  </r>
  <r>
    <x v="354"/>
    <d v="1899-12-30T15:00:00"/>
    <x v="12"/>
  </r>
  <r>
    <x v="354"/>
    <d v="1899-12-30T16:00:00"/>
    <x v="8"/>
  </r>
  <r>
    <x v="354"/>
    <d v="1899-12-30T17:00:00"/>
    <x v="7"/>
  </r>
  <r>
    <x v="354"/>
    <d v="1899-12-30T18:00:00"/>
    <x v="12"/>
  </r>
  <r>
    <x v="354"/>
    <d v="1899-12-30T19:00:00"/>
    <x v="11"/>
  </r>
  <r>
    <x v="354"/>
    <d v="1899-12-30T20:00:00"/>
    <x v="7"/>
  </r>
  <r>
    <x v="354"/>
    <d v="1899-12-30T21:00:00"/>
    <x v="9"/>
  </r>
  <r>
    <x v="354"/>
    <d v="1899-12-30T22:00:00"/>
    <x v="0"/>
  </r>
  <r>
    <x v="354"/>
    <d v="1899-12-30T23:00:00"/>
    <x v="6"/>
  </r>
  <r>
    <x v="355"/>
    <d v="1899-12-30T00:00:00"/>
    <x v="2"/>
  </r>
  <r>
    <x v="355"/>
    <d v="1899-12-30T01:00:00"/>
    <x v="3"/>
  </r>
  <r>
    <x v="355"/>
    <d v="1899-12-30T02:00:00"/>
    <x v="4"/>
  </r>
  <r>
    <x v="355"/>
    <d v="1899-12-30T03:00:00"/>
    <x v="4"/>
  </r>
  <r>
    <x v="355"/>
    <d v="1899-12-30T04:00:00"/>
    <x v="5"/>
  </r>
  <r>
    <x v="355"/>
    <d v="1899-12-30T05:00:00"/>
    <x v="4"/>
  </r>
  <r>
    <x v="355"/>
    <d v="1899-12-30T06:00:00"/>
    <x v="4"/>
  </r>
  <r>
    <x v="355"/>
    <d v="1899-12-30T07:00:00"/>
    <x v="4"/>
  </r>
  <r>
    <x v="355"/>
    <d v="1899-12-30T08:00:00"/>
    <x v="16"/>
  </r>
  <r>
    <x v="355"/>
    <d v="1899-12-30T09:00:00"/>
    <x v="16"/>
  </r>
  <r>
    <x v="355"/>
    <d v="1899-12-30T10:00:00"/>
    <x v="3"/>
  </r>
  <r>
    <x v="355"/>
    <d v="1899-12-30T11:00:00"/>
    <x v="13"/>
  </r>
  <r>
    <x v="355"/>
    <d v="1899-12-30T12:00:00"/>
    <x v="15"/>
  </r>
  <r>
    <x v="355"/>
    <d v="1899-12-30T13:00:00"/>
    <x v="1"/>
  </r>
  <r>
    <x v="355"/>
    <d v="1899-12-30T14:00:00"/>
    <x v="0"/>
  </r>
  <r>
    <x v="355"/>
    <d v="1899-12-30T15:00:00"/>
    <x v="7"/>
  </r>
  <r>
    <x v="355"/>
    <d v="1899-12-30T16:00:00"/>
    <x v="7"/>
  </r>
  <r>
    <x v="355"/>
    <d v="1899-12-30T17:00:00"/>
    <x v="9"/>
  </r>
  <r>
    <x v="355"/>
    <d v="1899-12-30T18:00:00"/>
    <x v="8"/>
  </r>
  <r>
    <x v="355"/>
    <d v="1899-12-30T19:00:00"/>
    <x v="9"/>
  </r>
  <r>
    <x v="355"/>
    <d v="1899-12-30T20:00:00"/>
    <x v="11"/>
  </r>
  <r>
    <x v="355"/>
    <d v="1899-12-30T21:00:00"/>
    <x v="0"/>
  </r>
  <r>
    <x v="355"/>
    <d v="1899-12-30T22:00:00"/>
    <x v="15"/>
  </r>
  <r>
    <x v="355"/>
    <d v="1899-12-30T23:00:00"/>
    <x v="15"/>
  </r>
  <r>
    <x v="356"/>
    <d v="1899-12-30T00:00:00"/>
    <x v="14"/>
  </r>
  <r>
    <x v="356"/>
    <d v="1899-12-30T01:00:00"/>
    <x v="3"/>
  </r>
  <r>
    <x v="356"/>
    <d v="1899-12-30T02:00:00"/>
    <x v="3"/>
  </r>
  <r>
    <x v="356"/>
    <d v="1899-12-30T03:00:00"/>
    <x v="5"/>
  </r>
  <r>
    <x v="356"/>
    <d v="1899-12-30T04:00:00"/>
    <x v="4"/>
  </r>
  <r>
    <x v="356"/>
    <d v="1899-12-30T05:00:00"/>
    <x v="4"/>
  </r>
  <r>
    <x v="356"/>
    <d v="1899-12-30T06:00:00"/>
    <x v="16"/>
  </r>
  <r>
    <x v="356"/>
    <d v="1899-12-30T07:00:00"/>
    <x v="19"/>
  </r>
  <r>
    <x v="356"/>
    <d v="1899-12-30T08:00:00"/>
    <x v="17"/>
  </r>
  <r>
    <x v="356"/>
    <d v="1899-12-30T09:00:00"/>
    <x v="16"/>
  </r>
  <r>
    <x v="356"/>
    <d v="1899-12-30T10:00:00"/>
    <x v="4"/>
  </r>
  <r>
    <x v="356"/>
    <d v="1899-12-30T11:00:00"/>
    <x v="16"/>
  </r>
  <r>
    <x v="356"/>
    <d v="1899-12-30T12:00:00"/>
    <x v="3"/>
  </r>
  <r>
    <x v="356"/>
    <d v="1899-12-30T13:00:00"/>
    <x v="10"/>
  </r>
  <r>
    <x v="356"/>
    <d v="1899-12-30T14:00:00"/>
    <x v="1"/>
  </r>
  <r>
    <x v="356"/>
    <d v="1899-12-30T15:00:00"/>
    <x v="1"/>
  </r>
  <r>
    <x v="356"/>
    <d v="1899-12-30T16:00:00"/>
    <x v="6"/>
  </r>
  <r>
    <x v="356"/>
    <d v="1899-12-30T17:00:00"/>
    <x v="12"/>
  </r>
  <r>
    <x v="356"/>
    <d v="1899-12-30T18:00:00"/>
    <x v="12"/>
  </r>
  <r>
    <x v="356"/>
    <d v="1899-12-30T19:00:00"/>
    <x v="8"/>
  </r>
  <r>
    <x v="356"/>
    <d v="1899-12-30T20:00:00"/>
    <x v="12"/>
  </r>
  <r>
    <x v="356"/>
    <d v="1899-12-30T21:00:00"/>
    <x v="0"/>
  </r>
  <r>
    <x v="356"/>
    <d v="1899-12-30T22:00:00"/>
    <x v="15"/>
  </r>
  <r>
    <x v="356"/>
    <d v="1899-12-30T23:00:00"/>
    <x v="13"/>
  </r>
  <r>
    <x v="357"/>
    <d v="1899-12-30T00:00:00"/>
    <x v="15"/>
  </r>
  <r>
    <x v="357"/>
    <d v="1899-12-30T01:00:00"/>
    <x v="3"/>
  </r>
  <r>
    <x v="357"/>
    <d v="1899-12-30T02:00:00"/>
    <x v="16"/>
  </r>
  <r>
    <x v="357"/>
    <d v="1899-12-30T03:00:00"/>
    <x v="5"/>
  </r>
  <r>
    <x v="357"/>
    <d v="1899-12-30T04:00:00"/>
    <x v="3"/>
  </r>
  <r>
    <x v="357"/>
    <d v="1899-12-30T05:00:00"/>
    <x v="5"/>
  </r>
  <r>
    <x v="357"/>
    <d v="1899-12-30T06:00:00"/>
    <x v="5"/>
  </r>
  <r>
    <x v="357"/>
    <d v="1899-12-30T07:00:00"/>
    <x v="16"/>
  </r>
  <r>
    <x v="357"/>
    <d v="1899-12-30T08:00:00"/>
    <x v="16"/>
  </r>
  <r>
    <x v="357"/>
    <d v="1899-12-30T09:00:00"/>
    <x v="19"/>
  </r>
  <r>
    <x v="357"/>
    <d v="1899-12-30T10:00:00"/>
    <x v="14"/>
  </r>
  <r>
    <x v="357"/>
    <d v="1899-12-30T11:00:00"/>
    <x v="10"/>
  </r>
  <r>
    <x v="357"/>
    <d v="1899-12-30T12:00:00"/>
    <x v="2"/>
  </r>
  <r>
    <x v="357"/>
    <d v="1899-12-30T13:00:00"/>
    <x v="12"/>
  </r>
  <r>
    <x v="357"/>
    <d v="1899-12-30T14:00:00"/>
    <x v="0"/>
  </r>
  <r>
    <x v="357"/>
    <d v="1899-12-30T15:00:00"/>
    <x v="20"/>
  </r>
  <r>
    <x v="357"/>
    <d v="1899-12-30T16:00:00"/>
    <x v="21"/>
  </r>
  <r>
    <x v="357"/>
    <d v="1899-12-30T17:00:00"/>
    <x v="23"/>
  </r>
  <r>
    <x v="357"/>
    <d v="1899-12-30T18:00:00"/>
    <x v="20"/>
  </r>
  <r>
    <x v="357"/>
    <d v="1899-12-30T19:00:00"/>
    <x v="20"/>
  </r>
  <r>
    <x v="357"/>
    <d v="1899-12-30T20:00:00"/>
    <x v="7"/>
  </r>
  <r>
    <x v="357"/>
    <d v="1899-12-30T21:00:00"/>
    <x v="9"/>
  </r>
  <r>
    <x v="357"/>
    <d v="1899-12-30T22:00:00"/>
    <x v="6"/>
  </r>
  <r>
    <x v="357"/>
    <d v="1899-12-30T23:00:00"/>
    <x v="1"/>
  </r>
  <r>
    <x v="358"/>
    <d v="1899-12-30T00:00:00"/>
    <x v="13"/>
  </r>
  <r>
    <x v="358"/>
    <d v="1899-12-30T01:00:00"/>
    <x v="4"/>
  </r>
  <r>
    <x v="358"/>
    <d v="1899-12-30T02:00:00"/>
    <x v="4"/>
  </r>
  <r>
    <x v="358"/>
    <d v="1899-12-30T03:00:00"/>
    <x v="4"/>
  </r>
  <r>
    <x v="358"/>
    <d v="1899-12-30T04:00:00"/>
    <x v="3"/>
  </r>
  <r>
    <x v="358"/>
    <d v="1899-12-30T05:00:00"/>
    <x v="4"/>
  </r>
  <r>
    <x v="358"/>
    <d v="1899-12-30T06:00:00"/>
    <x v="3"/>
  </r>
  <r>
    <x v="358"/>
    <d v="1899-12-30T07:00:00"/>
    <x v="14"/>
  </r>
  <r>
    <x v="358"/>
    <d v="1899-12-30T08:00:00"/>
    <x v="14"/>
  </r>
  <r>
    <x v="358"/>
    <d v="1899-12-30T09:00:00"/>
    <x v="4"/>
  </r>
  <r>
    <x v="358"/>
    <d v="1899-12-30T10:00:00"/>
    <x v="15"/>
  </r>
  <r>
    <x v="358"/>
    <d v="1899-12-30T11:00:00"/>
    <x v="2"/>
  </r>
  <r>
    <x v="358"/>
    <d v="1899-12-30T12:00:00"/>
    <x v="6"/>
  </r>
  <r>
    <x v="358"/>
    <d v="1899-12-30T13:00:00"/>
    <x v="6"/>
  </r>
  <r>
    <x v="358"/>
    <d v="1899-12-30T14:00:00"/>
    <x v="1"/>
  </r>
  <r>
    <x v="358"/>
    <d v="1899-12-30T15:00:00"/>
    <x v="2"/>
  </r>
  <r>
    <x v="358"/>
    <d v="1899-12-30T16:00:00"/>
    <x v="9"/>
  </r>
  <r>
    <x v="358"/>
    <d v="1899-12-30T17:00:00"/>
    <x v="12"/>
  </r>
  <r>
    <x v="358"/>
    <d v="1899-12-30T18:00:00"/>
    <x v="9"/>
  </r>
  <r>
    <x v="358"/>
    <d v="1899-12-30T19:00:00"/>
    <x v="11"/>
  </r>
  <r>
    <x v="358"/>
    <d v="1899-12-30T20:00:00"/>
    <x v="8"/>
  </r>
  <r>
    <x v="358"/>
    <d v="1899-12-30T21:00:00"/>
    <x v="12"/>
  </r>
  <r>
    <x v="358"/>
    <d v="1899-12-30T22:00:00"/>
    <x v="6"/>
  </r>
  <r>
    <x v="358"/>
    <d v="1899-12-30T23:00:00"/>
    <x v="0"/>
  </r>
  <r>
    <x v="359"/>
    <d v="1899-12-30T00:00:00"/>
    <x v="13"/>
  </r>
  <r>
    <x v="359"/>
    <d v="1899-12-30T01:00:00"/>
    <x v="12"/>
  </r>
  <r>
    <x v="359"/>
    <d v="1899-12-30T02:00:00"/>
    <x v="13"/>
  </r>
  <r>
    <x v="359"/>
    <d v="1899-12-30T03:00:00"/>
    <x v="1"/>
  </r>
  <r>
    <x v="359"/>
    <d v="1899-12-30T04:00:00"/>
    <x v="16"/>
  </r>
  <r>
    <x v="359"/>
    <d v="1899-12-30T05:00:00"/>
    <x v="4"/>
  </r>
  <r>
    <x v="359"/>
    <d v="1899-12-30T06:00:00"/>
    <x v="4"/>
  </r>
  <r>
    <x v="359"/>
    <d v="1899-12-30T07:00:00"/>
    <x v="16"/>
  </r>
  <r>
    <x v="359"/>
    <d v="1899-12-30T08:00:00"/>
    <x v="17"/>
  </r>
  <r>
    <x v="359"/>
    <d v="1899-12-30T09:00:00"/>
    <x v="14"/>
  </r>
  <r>
    <x v="359"/>
    <d v="1899-12-30T10:00:00"/>
    <x v="15"/>
  </r>
  <r>
    <x v="359"/>
    <d v="1899-12-30T11:00:00"/>
    <x v="15"/>
  </r>
  <r>
    <x v="359"/>
    <d v="1899-12-30T12:00:00"/>
    <x v="1"/>
  </r>
  <r>
    <x v="359"/>
    <d v="1899-12-30T13:00:00"/>
    <x v="1"/>
  </r>
  <r>
    <x v="359"/>
    <d v="1899-12-30T14:00:00"/>
    <x v="0"/>
  </r>
  <r>
    <x v="359"/>
    <d v="1899-12-30T15:00:00"/>
    <x v="11"/>
  </r>
  <r>
    <x v="359"/>
    <d v="1899-12-30T16:00:00"/>
    <x v="9"/>
  </r>
  <r>
    <x v="359"/>
    <d v="1899-12-30T17:00:00"/>
    <x v="11"/>
  </r>
  <r>
    <x v="359"/>
    <d v="1899-12-30T18:00:00"/>
    <x v="7"/>
  </r>
  <r>
    <x v="359"/>
    <d v="1899-12-30T19:00:00"/>
    <x v="9"/>
  </r>
  <r>
    <x v="359"/>
    <d v="1899-12-30T20:00:00"/>
    <x v="9"/>
  </r>
  <r>
    <x v="359"/>
    <d v="1899-12-30T21:00:00"/>
    <x v="20"/>
  </r>
  <r>
    <x v="359"/>
    <d v="1899-12-30T22:00:00"/>
    <x v="11"/>
  </r>
  <r>
    <x v="359"/>
    <d v="1899-12-30T23:00:00"/>
    <x v="0"/>
  </r>
  <r>
    <x v="360"/>
    <d v="1899-12-30T00:00:00"/>
    <x v="10"/>
  </r>
  <r>
    <x v="360"/>
    <d v="1899-12-30T01:00:00"/>
    <x v="5"/>
  </r>
  <r>
    <x v="360"/>
    <d v="1899-12-30T02:00:00"/>
    <x v="4"/>
  </r>
  <r>
    <x v="360"/>
    <d v="1899-12-30T03:00:00"/>
    <x v="1"/>
  </r>
  <r>
    <x v="360"/>
    <d v="1899-12-30T04:00:00"/>
    <x v="0"/>
  </r>
  <r>
    <x v="360"/>
    <d v="1899-12-30T05:00:00"/>
    <x v="2"/>
  </r>
  <r>
    <x v="360"/>
    <d v="1899-12-30T06:00:00"/>
    <x v="2"/>
  </r>
  <r>
    <x v="360"/>
    <d v="1899-12-30T07:00:00"/>
    <x v="2"/>
  </r>
  <r>
    <x v="360"/>
    <d v="1899-12-30T08:00:00"/>
    <x v="2"/>
  </r>
  <r>
    <x v="360"/>
    <d v="1899-12-30T09:00:00"/>
    <x v="2"/>
  </r>
  <r>
    <x v="360"/>
    <d v="1899-12-30T10:00:00"/>
    <x v="10"/>
  </r>
  <r>
    <x v="360"/>
    <d v="1899-12-30T11:00:00"/>
    <x v="6"/>
  </r>
  <r>
    <x v="360"/>
    <d v="1899-12-30T12:00:00"/>
    <x v="11"/>
  </r>
  <r>
    <x v="360"/>
    <d v="1899-12-30T13:00:00"/>
    <x v="7"/>
  </r>
  <r>
    <x v="360"/>
    <d v="1899-12-30T14:00:00"/>
    <x v="0"/>
  </r>
  <r>
    <x v="360"/>
    <d v="1899-12-30T15:00:00"/>
    <x v="20"/>
  </r>
  <r>
    <x v="360"/>
    <d v="1899-12-30T16:00:00"/>
    <x v="8"/>
  </r>
  <r>
    <x v="360"/>
    <d v="1899-12-30T17:00:00"/>
    <x v="21"/>
  </r>
  <r>
    <x v="360"/>
    <d v="1899-12-30T18:00:00"/>
    <x v="21"/>
  </r>
  <r>
    <x v="360"/>
    <d v="1899-12-30T19:00:00"/>
    <x v="21"/>
  </r>
  <r>
    <x v="360"/>
    <d v="1899-12-30T20:00:00"/>
    <x v="21"/>
  </r>
  <r>
    <x v="360"/>
    <d v="1899-12-30T21:00:00"/>
    <x v="9"/>
  </r>
  <r>
    <x v="360"/>
    <d v="1899-12-30T22:00:00"/>
    <x v="7"/>
  </r>
  <r>
    <x v="360"/>
    <d v="1899-12-30T23:00:00"/>
    <x v="6"/>
  </r>
  <r>
    <x v="361"/>
    <d v="1899-12-30T00:00:00"/>
    <x v="2"/>
  </r>
  <r>
    <x v="361"/>
    <d v="1899-12-30T01:00:00"/>
    <x v="2"/>
  </r>
  <r>
    <x v="361"/>
    <d v="1899-12-30T02:00:00"/>
    <x v="13"/>
  </r>
  <r>
    <x v="361"/>
    <d v="1899-12-30T03:00:00"/>
    <x v="1"/>
  </r>
  <r>
    <x v="361"/>
    <d v="1899-12-30T04:00:00"/>
    <x v="0"/>
  </r>
  <r>
    <x v="361"/>
    <d v="1899-12-30T05:00:00"/>
    <x v="13"/>
  </r>
  <r>
    <x v="361"/>
    <d v="1899-12-30T06:00:00"/>
    <x v="13"/>
  </r>
  <r>
    <x v="361"/>
    <d v="1899-12-30T07:00:00"/>
    <x v="10"/>
  </r>
  <r>
    <x v="361"/>
    <d v="1899-12-30T08:00:00"/>
    <x v="6"/>
  </r>
  <r>
    <x v="361"/>
    <d v="1899-12-30T09:00:00"/>
    <x v="11"/>
  </r>
  <r>
    <x v="361"/>
    <d v="1899-12-30T10:00:00"/>
    <x v="11"/>
  </r>
  <r>
    <x v="361"/>
    <d v="1899-12-30T11:00:00"/>
    <x v="0"/>
  </r>
  <r>
    <x v="361"/>
    <d v="1899-12-30T12:00:00"/>
    <x v="12"/>
  </r>
  <r>
    <x v="361"/>
    <d v="1899-12-30T13:00:00"/>
    <x v="11"/>
  </r>
  <r>
    <x v="361"/>
    <d v="1899-12-30T14:00:00"/>
    <x v="0"/>
  </r>
  <r>
    <x v="361"/>
    <d v="1899-12-30T15:00:00"/>
    <x v="12"/>
  </r>
  <r>
    <x v="361"/>
    <d v="1899-12-30T16:00:00"/>
    <x v="11"/>
  </r>
  <r>
    <x v="361"/>
    <d v="1899-12-30T17:00:00"/>
    <x v="7"/>
  </r>
  <r>
    <x v="361"/>
    <d v="1899-12-30T18:00:00"/>
    <x v="21"/>
  </r>
  <r>
    <x v="361"/>
    <d v="1899-12-30T19:00:00"/>
    <x v="8"/>
  </r>
  <r>
    <x v="361"/>
    <d v="1899-12-30T20:00:00"/>
    <x v="8"/>
  </r>
  <r>
    <x v="361"/>
    <d v="1899-12-30T21:00:00"/>
    <x v="17"/>
  </r>
  <r>
    <x v="361"/>
    <d v="1899-12-30T22:00:00"/>
    <x v="12"/>
  </r>
  <r>
    <x v="361"/>
    <d v="1899-12-30T23:00:00"/>
    <x v="5"/>
  </r>
  <r>
    <x v="362"/>
    <d v="1899-12-30T00:00:00"/>
    <x v="17"/>
  </r>
  <r>
    <x v="362"/>
    <d v="1899-12-30T01:00:00"/>
    <x v="13"/>
  </r>
  <r>
    <x v="362"/>
    <d v="1899-12-30T02:00:00"/>
    <x v="1"/>
  </r>
  <r>
    <x v="362"/>
    <d v="1899-12-30T03:00:00"/>
    <x v="14"/>
  </r>
  <r>
    <x v="362"/>
    <d v="1899-12-30T04:00:00"/>
    <x v="14"/>
  </r>
  <r>
    <x v="362"/>
    <d v="1899-12-30T05:00:00"/>
    <x v="1"/>
  </r>
  <r>
    <x v="362"/>
    <d v="1899-12-30T06:00:00"/>
    <x v="2"/>
  </r>
  <r>
    <x v="362"/>
    <d v="1899-12-30T07:00:00"/>
    <x v="13"/>
  </r>
  <r>
    <x v="362"/>
    <d v="1899-12-30T08:00:00"/>
    <x v="15"/>
  </r>
  <r>
    <x v="362"/>
    <d v="1899-12-30T09:00:00"/>
    <x v="2"/>
  </r>
  <r>
    <x v="362"/>
    <d v="1899-12-30T10:00:00"/>
    <x v="15"/>
  </r>
  <r>
    <x v="362"/>
    <d v="1899-12-30T11:00:00"/>
    <x v="0"/>
  </r>
  <r>
    <x v="362"/>
    <d v="1899-12-30T12:00:00"/>
    <x v="10"/>
  </r>
  <r>
    <x v="362"/>
    <d v="1899-12-30T13:00:00"/>
    <x v="0"/>
  </r>
  <r>
    <x v="362"/>
    <d v="1899-12-30T14:00:00"/>
    <x v="1"/>
  </r>
  <r>
    <x v="362"/>
    <d v="1899-12-30T15:00:00"/>
    <x v="11"/>
  </r>
  <r>
    <x v="362"/>
    <d v="1899-12-30T16:00:00"/>
    <x v="10"/>
  </r>
  <r>
    <x v="362"/>
    <d v="1899-12-30T17:00:00"/>
    <x v="0"/>
  </r>
  <r>
    <x v="362"/>
    <d v="1899-12-30T18:00:00"/>
    <x v="7"/>
  </r>
  <r>
    <x v="362"/>
    <d v="1899-12-30T19:00:00"/>
    <x v="12"/>
  </r>
  <r>
    <x v="362"/>
    <d v="1899-12-30T20:00:00"/>
    <x v="12"/>
  </r>
  <r>
    <x v="362"/>
    <d v="1899-12-30T21:00:00"/>
    <x v="9"/>
  </r>
  <r>
    <x v="362"/>
    <d v="1899-12-30T22:00:00"/>
    <x v="6"/>
  </r>
  <r>
    <x v="362"/>
    <d v="1899-12-30T23:00:00"/>
    <x v="10"/>
  </r>
  <r>
    <x v="363"/>
    <d v="1899-12-30T00:00:00"/>
    <x v="15"/>
  </r>
  <r>
    <x v="363"/>
    <d v="1899-12-30T01:00:00"/>
    <x v="14"/>
  </r>
  <r>
    <x v="363"/>
    <d v="1899-12-30T02:00:00"/>
    <x v="15"/>
  </r>
  <r>
    <x v="363"/>
    <d v="1899-12-30T03:00:00"/>
    <x v="13"/>
  </r>
  <r>
    <x v="363"/>
    <d v="1899-12-30T04:00:00"/>
    <x v="5"/>
  </r>
  <r>
    <x v="363"/>
    <d v="1899-12-30T05:00:00"/>
    <x v="3"/>
  </r>
  <r>
    <x v="363"/>
    <d v="1899-12-30T06:00:00"/>
    <x v="13"/>
  </r>
  <r>
    <x v="363"/>
    <d v="1899-12-30T07:00:00"/>
    <x v="14"/>
  </r>
  <r>
    <x v="363"/>
    <d v="1899-12-30T08:00:00"/>
    <x v="13"/>
  </r>
  <r>
    <x v="363"/>
    <d v="1899-12-30T09:00:00"/>
    <x v="15"/>
  </r>
  <r>
    <x v="363"/>
    <d v="1899-12-30T10:00:00"/>
    <x v="2"/>
  </r>
  <r>
    <x v="363"/>
    <d v="1899-12-30T11:00:00"/>
    <x v="10"/>
  </r>
  <r>
    <x v="363"/>
    <d v="1899-12-30T12:00:00"/>
    <x v="10"/>
  </r>
  <r>
    <x v="363"/>
    <d v="1899-12-30T13:00:00"/>
    <x v="10"/>
  </r>
  <r>
    <x v="363"/>
    <d v="1899-12-30T14:00:00"/>
    <x v="2"/>
  </r>
  <r>
    <x v="363"/>
    <d v="1899-12-30T15:00:00"/>
    <x v="12"/>
  </r>
  <r>
    <x v="363"/>
    <d v="1899-12-30T16:00:00"/>
    <x v="12"/>
  </r>
  <r>
    <x v="363"/>
    <d v="1899-12-30T17:00:00"/>
    <x v="9"/>
  </r>
  <r>
    <x v="363"/>
    <d v="1899-12-30T18:00:00"/>
    <x v="8"/>
  </r>
  <r>
    <x v="363"/>
    <d v="1899-12-30T19:00:00"/>
    <x v="20"/>
  </r>
  <r>
    <x v="363"/>
    <d v="1899-12-30T20:00:00"/>
    <x v="8"/>
  </r>
  <r>
    <x v="363"/>
    <d v="1899-12-30T21:00:00"/>
    <x v="9"/>
  </r>
  <r>
    <x v="363"/>
    <d v="1899-12-30T22:00:00"/>
    <x v="9"/>
  </r>
  <r>
    <x v="363"/>
    <d v="1899-12-30T23:00:00"/>
    <x v="0"/>
  </r>
  <r>
    <x v="364"/>
    <d v="1899-12-30T00:00:00"/>
    <x v="1"/>
  </r>
  <r>
    <x v="364"/>
    <d v="1899-12-30T01:00:00"/>
    <x v="1"/>
  </r>
  <r>
    <x v="364"/>
    <d v="1899-12-30T02:00:00"/>
    <x v="15"/>
  </r>
  <r>
    <x v="364"/>
    <d v="1899-12-30T03:00:00"/>
    <x v="2"/>
  </r>
  <r>
    <x v="364"/>
    <d v="1899-12-30T04:00:00"/>
    <x v="14"/>
  </r>
  <r>
    <x v="364"/>
    <d v="1899-12-30T05:00:00"/>
    <x v="2"/>
  </r>
  <r>
    <x v="364"/>
    <d v="1899-12-30T06:00:00"/>
    <x v="15"/>
  </r>
  <r>
    <x v="364"/>
    <d v="1899-12-30T07:00:00"/>
    <x v="13"/>
  </r>
  <r>
    <x v="364"/>
    <d v="1899-12-30T08:00:00"/>
    <x v="4"/>
  </r>
  <r>
    <x v="364"/>
    <d v="1899-12-30T09:00:00"/>
    <x v="3"/>
  </r>
  <r>
    <x v="364"/>
    <d v="1899-12-30T10:00:00"/>
    <x v="4"/>
  </r>
  <r>
    <x v="364"/>
    <d v="1899-12-30T11:00:00"/>
    <x v="10"/>
  </r>
  <r>
    <x v="364"/>
    <d v="1899-12-30T12:00:00"/>
    <x v="6"/>
  </r>
  <r>
    <x v="364"/>
    <d v="1899-12-30T13:00:00"/>
    <x v="0"/>
  </r>
  <r>
    <x v="364"/>
    <d v="1899-12-30T14:00:00"/>
    <x v="1"/>
  </r>
  <r>
    <x v="364"/>
    <d v="1899-12-30T15:00:00"/>
    <x v="7"/>
  </r>
  <r>
    <x v="364"/>
    <d v="1899-12-30T16:00:00"/>
    <x v="7"/>
  </r>
  <r>
    <x v="364"/>
    <d v="1899-12-30T17:00:00"/>
    <x v="7"/>
  </r>
  <r>
    <x v="364"/>
    <d v="1899-12-30T18:00:00"/>
    <x v="21"/>
  </r>
  <r>
    <x v="364"/>
    <d v="1899-12-30T19:00:00"/>
    <x v="8"/>
  </r>
  <r>
    <x v="364"/>
    <d v="1899-12-30T20:00:00"/>
    <x v="8"/>
  </r>
  <r>
    <x v="364"/>
    <d v="1899-12-30T21:00:00"/>
    <x v="11"/>
  </r>
  <r>
    <x v="364"/>
    <d v="1899-12-30T22:00:00"/>
    <x v="20"/>
  </r>
  <r>
    <x v="364"/>
    <d v="1899-12-30T23:00:00"/>
    <x v="0"/>
  </r>
  <r>
    <x v="365"/>
    <m/>
    <x v="2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48">
  <r>
    <x v="0"/>
    <d v="1899-12-30T00:00:00"/>
    <x v="0"/>
  </r>
  <r>
    <x v="0"/>
    <d v="1899-12-30T01:00:00"/>
    <x v="1"/>
  </r>
  <r>
    <x v="0"/>
    <d v="1899-12-30T02:00:00"/>
    <x v="2"/>
  </r>
  <r>
    <x v="0"/>
    <d v="1899-12-30T03:00:00"/>
    <x v="2"/>
  </r>
  <r>
    <x v="0"/>
    <d v="1899-12-30T04:00:00"/>
    <x v="3"/>
  </r>
  <r>
    <x v="0"/>
    <d v="1899-12-30T05:00:00"/>
    <x v="4"/>
  </r>
  <r>
    <x v="0"/>
    <d v="1899-12-30T06:00:00"/>
    <x v="3"/>
  </r>
  <r>
    <x v="0"/>
    <d v="1899-12-30T07:00:00"/>
    <x v="5"/>
  </r>
  <r>
    <x v="0"/>
    <d v="1899-12-30T08:00:00"/>
    <x v="2"/>
  </r>
  <r>
    <x v="0"/>
    <d v="1899-12-30T09:00:00"/>
    <x v="3"/>
  </r>
  <r>
    <x v="0"/>
    <d v="1899-12-30T10:00:00"/>
    <x v="2"/>
  </r>
  <r>
    <x v="0"/>
    <d v="1899-12-30T11:00:00"/>
    <x v="6"/>
  </r>
  <r>
    <x v="0"/>
    <d v="1899-12-30T12:00:00"/>
    <x v="0"/>
  </r>
  <r>
    <x v="0"/>
    <d v="1899-12-30T13:00:00"/>
    <x v="0"/>
  </r>
  <r>
    <x v="0"/>
    <d v="1899-12-30T14:00:00"/>
    <x v="0"/>
  </r>
  <r>
    <x v="0"/>
    <d v="1899-12-30T15:00:00"/>
    <x v="7"/>
  </r>
  <r>
    <x v="0"/>
    <d v="1899-12-30T16:00:00"/>
    <x v="8"/>
  </r>
  <r>
    <x v="0"/>
    <d v="1899-12-30T17:00:00"/>
    <x v="7"/>
  </r>
  <r>
    <x v="0"/>
    <d v="1899-12-30T18:00:00"/>
    <x v="7"/>
  </r>
  <r>
    <x v="0"/>
    <d v="1899-12-30T19:00:00"/>
    <x v="9"/>
  </r>
  <r>
    <x v="0"/>
    <d v="1899-12-30T20:00:00"/>
    <x v="7"/>
  </r>
  <r>
    <x v="0"/>
    <d v="1899-12-30T21:00:00"/>
    <x v="8"/>
  </r>
  <r>
    <x v="0"/>
    <d v="1899-12-30T22:00:00"/>
    <x v="6"/>
  </r>
  <r>
    <x v="0"/>
    <d v="1899-12-30T23:00:00"/>
    <x v="2"/>
  </r>
  <r>
    <x v="1"/>
    <d v="1899-12-30T00:00:00"/>
    <x v="2"/>
  </r>
  <r>
    <x v="1"/>
    <d v="1899-12-30T01:00:00"/>
    <x v="1"/>
  </r>
  <r>
    <x v="1"/>
    <d v="1899-12-30T02:00:00"/>
    <x v="10"/>
  </r>
  <r>
    <x v="1"/>
    <d v="1899-12-30T03:00:00"/>
    <x v="0"/>
  </r>
  <r>
    <x v="1"/>
    <d v="1899-12-30T04:00:00"/>
    <x v="0"/>
  </r>
  <r>
    <x v="1"/>
    <d v="1899-12-30T05:00:00"/>
    <x v="1"/>
  </r>
  <r>
    <x v="1"/>
    <d v="1899-12-30T06:00:00"/>
    <x v="2"/>
  </r>
  <r>
    <x v="1"/>
    <d v="1899-12-30T07:00:00"/>
    <x v="1"/>
  </r>
  <r>
    <x v="1"/>
    <d v="1899-12-30T08:00:00"/>
    <x v="0"/>
  </r>
  <r>
    <x v="1"/>
    <d v="1899-12-30T09:00:00"/>
    <x v="2"/>
  </r>
  <r>
    <x v="1"/>
    <d v="1899-12-30T10:00:00"/>
    <x v="1"/>
  </r>
  <r>
    <x v="1"/>
    <d v="1899-12-30T11:00:00"/>
    <x v="6"/>
  </r>
  <r>
    <x v="1"/>
    <d v="1899-12-30T12:00:00"/>
    <x v="11"/>
  </r>
  <r>
    <x v="1"/>
    <d v="1899-12-30T13:00:00"/>
    <x v="7"/>
  </r>
  <r>
    <x v="1"/>
    <d v="1899-12-30T14:00:00"/>
    <x v="11"/>
  </r>
  <r>
    <x v="1"/>
    <d v="1899-12-30T15:00:00"/>
    <x v="12"/>
  </r>
  <r>
    <x v="1"/>
    <d v="1899-12-30T16:00:00"/>
    <x v="9"/>
  </r>
  <r>
    <x v="1"/>
    <d v="1899-12-30T17:00:00"/>
    <x v="7"/>
  </r>
  <r>
    <x v="1"/>
    <d v="1899-12-30T18:00:00"/>
    <x v="8"/>
  </r>
  <r>
    <x v="1"/>
    <d v="1899-12-30T19:00:00"/>
    <x v="7"/>
  </r>
  <r>
    <x v="1"/>
    <d v="1899-12-30T20:00:00"/>
    <x v="7"/>
  </r>
  <r>
    <x v="1"/>
    <d v="1899-12-30T21:00:00"/>
    <x v="1"/>
  </r>
  <r>
    <x v="1"/>
    <d v="1899-12-30T22:00:00"/>
    <x v="1"/>
  </r>
  <r>
    <x v="1"/>
    <d v="1899-12-30T23:00:00"/>
    <x v="10"/>
  </r>
  <r>
    <x v="2"/>
    <d v="1899-12-30T00:00:00"/>
    <x v="1"/>
  </r>
  <r>
    <x v="2"/>
    <d v="1899-12-30T01:00:00"/>
    <x v="0"/>
  </r>
  <r>
    <x v="2"/>
    <d v="1899-12-30T02:00:00"/>
    <x v="1"/>
  </r>
  <r>
    <x v="2"/>
    <d v="1899-12-30T03:00:00"/>
    <x v="1"/>
  </r>
  <r>
    <x v="2"/>
    <d v="1899-12-30T04:00:00"/>
    <x v="6"/>
  </r>
  <r>
    <x v="2"/>
    <d v="1899-12-30T05:00:00"/>
    <x v="13"/>
  </r>
  <r>
    <x v="2"/>
    <d v="1899-12-30T06:00:00"/>
    <x v="2"/>
  </r>
  <r>
    <x v="2"/>
    <d v="1899-12-30T07:00:00"/>
    <x v="2"/>
  </r>
  <r>
    <x v="2"/>
    <d v="1899-12-30T08:00:00"/>
    <x v="13"/>
  </r>
  <r>
    <x v="2"/>
    <d v="1899-12-30T09:00:00"/>
    <x v="10"/>
  </r>
  <r>
    <x v="2"/>
    <d v="1899-12-30T10:00:00"/>
    <x v="0"/>
  </r>
  <r>
    <x v="2"/>
    <d v="1899-12-30T11:00:00"/>
    <x v="0"/>
  </r>
  <r>
    <x v="2"/>
    <d v="1899-12-30T12:00:00"/>
    <x v="6"/>
  </r>
  <r>
    <x v="2"/>
    <d v="1899-12-30T13:00:00"/>
    <x v="0"/>
  </r>
  <r>
    <x v="2"/>
    <d v="1899-12-30T14:00:00"/>
    <x v="10"/>
  </r>
  <r>
    <x v="2"/>
    <d v="1899-12-30T15:00:00"/>
    <x v="0"/>
  </r>
  <r>
    <x v="2"/>
    <d v="1899-12-30T16:00:00"/>
    <x v="12"/>
  </r>
  <r>
    <x v="2"/>
    <d v="1899-12-30T17:00:00"/>
    <x v="9"/>
  </r>
  <r>
    <x v="2"/>
    <d v="1899-12-30T18:00:00"/>
    <x v="12"/>
  </r>
  <r>
    <x v="2"/>
    <d v="1899-12-30T19:00:00"/>
    <x v="6"/>
  </r>
  <r>
    <x v="2"/>
    <d v="1899-12-30T20:00:00"/>
    <x v="6"/>
  </r>
  <r>
    <x v="2"/>
    <d v="1899-12-30T21:00:00"/>
    <x v="6"/>
  </r>
  <r>
    <x v="2"/>
    <d v="1899-12-30T22:00:00"/>
    <x v="10"/>
  </r>
  <r>
    <x v="2"/>
    <d v="1899-12-30T23:00:00"/>
    <x v="0"/>
  </r>
  <r>
    <x v="3"/>
    <d v="1899-12-30T00:00:00"/>
    <x v="1"/>
  </r>
  <r>
    <x v="3"/>
    <d v="1899-12-30T01:00:00"/>
    <x v="2"/>
  </r>
  <r>
    <x v="3"/>
    <d v="1899-12-30T02:00:00"/>
    <x v="14"/>
  </r>
  <r>
    <x v="3"/>
    <d v="1899-12-30T03:00:00"/>
    <x v="2"/>
  </r>
  <r>
    <x v="3"/>
    <d v="1899-12-30T04:00:00"/>
    <x v="14"/>
  </r>
  <r>
    <x v="3"/>
    <d v="1899-12-30T05:00:00"/>
    <x v="3"/>
  </r>
  <r>
    <x v="3"/>
    <d v="1899-12-30T06:00:00"/>
    <x v="5"/>
  </r>
  <r>
    <x v="3"/>
    <d v="1899-12-30T07:00:00"/>
    <x v="4"/>
  </r>
  <r>
    <x v="3"/>
    <d v="1899-12-30T08:00:00"/>
    <x v="4"/>
  </r>
  <r>
    <x v="3"/>
    <d v="1899-12-30T09:00:00"/>
    <x v="13"/>
  </r>
  <r>
    <x v="3"/>
    <d v="1899-12-30T10:00:00"/>
    <x v="15"/>
  </r>
  <r>
    <x v="3"/>
    <d v="1899-12-30T11:00:00"/>
    <x v="15"/>
  </r>
  <r>
    <x v="3"/>
    <d v="1899-12-30T12:00:00"/>
    <x v="10"/>
  </r>
  <r>
    <x v="3"/>
    <d v="1899-12-30T13:00:00"/>
    <x v="15"/>
  </r>
  <r>
    <x v="3"/>
    <d v="1899-12-30T14:00:00"/>
    <x v="10"/>
  </r>
  <r>
    <x v="3"/>
    <d v="1899-12-30T15:00:00"/>
    <x v="4"/>
  </r>
  <r>
    <x v="3"/>
    <d v="1899-12-30T16:00:00"/>
    <x v="12"/>
  </r>
  <r>
    <x v="3"/>
    <d v="1899-12-30T17:00:00"/>
    <x v="6"/>
  </r>
  <r>
    <x v="3"/>
    <d v="1899-12-30T18:00:00"/>
    <x v="7"/>
  </r>
  <r>
    <x v="3"/>
    <d v="1899-12-30T19:00:00"/>
    <x v="11"/>
  </r>
  <r>
    <x v="3"/>
    <d v="1899-12-30T20:00:00"/>
    <x v="11"/>
  </r>
  <r>
    <x v="3"/>
    <d v="1899-12-30T21:00:00"/>
    <x v="9"/>
  </r>
  <r>
    <x v="3"/>
    <d v="1899-12-30T22:00:00"/>
    <x v="1"/>
  </r>
  <r>
    <x v="3"/>
    <d v="1899-12-30T23:00:00"/>
    <x v="2"/>
  </r>
  <r>
    <x v="4"/>
    <d v="1899-12-30T00:00:00"/>
    <x v="15"/>
  </r>
  <r>
    <x v="4"/>
    <d v="1899-12-30T01:00:00"/>
    <x v="13"/>
  </r>
  <r>
    <x v="4"/>
    <d v="1899-12-30T02:00:00"/>
    <x v="4"/>
  </r>
  <r>
    <x v="4"/>
    <d v="1899-12-30T03:00:00"/>
    <x v="4"/>
  </r>
  <r>
    <x v="4"/>
    <d v="1899-12-30T04:00:00"/>
    <x v="4"/>
  </r>
  <r>
    <x v="4"/>
    <d v="1899-12-30T05:00:00"/>
    <x v="4"/>
  </r>
  <r>
    <x v="4"/>
    <d v="1899-12-30T06:00:00"/>
    <x v="3"/>
  </r>
  <r>
    <x v="4"/>
    <d v="1899-12-30T07:00:00"/>
    <x v="14"/>
  </r>
  <r>
    <x v="4"/>
    <d v="1899-12-30T08:00:00"/>
    <x v="16"/>
  </r>
  <r>
    <x v="4"/>
    <d v="1899-12-30T09:00:00"/>
    <x v="3"/>
  </r>
  <r>
    <x v="4"/>
    <d v="1899-12-30T10:00:00"/>
    <x v="15"/>
  </r>
  <r>
    <x v="4"/>
    <d v="1899-12-30T11:00:00"/>
    <x v="1"/>
  </r>
  <r>
    <x v="4"/>
    <d v="1899-12-30T12:00:00"/>
    <x v="1"/>
  </r>
  <r>
    <x v="4"/>
    <d v="1899-12-30T13:00:00"/>
    <x v="13"/>
  </r>
  <r>
    <x v="4"/>
    <d v="1899-12-30T14:00:00"/>
    <x v="10"/>
  </r>
  <r>
    <x v="4"/>
    <d v="1899-12-30T15:00:00"/>
    <x v="0"/>
  </r>
  <r>
    <x v="4"/>
    <d v="1899-12-30T16:00:00"/>
    <x v="11"/>
  </r>
  <r>
    <x v="4"/>
    <d v="1899-12-30T17:00:00"/>
    <x v="11"/>
  </r>
  <r>
    <x v="4"/>
    <d v="1899-12-30T18:00:00"/>
    <x v="11"/>
  </r>
  <r>
    <x v="4"/>
    <d v="1899-12-30T19:00:00"/>
    <x v="9"/>
  </r>
  <r>
    <x v="4"/>
    <d v="1899-12-30T20:00:00"/>
    <x v="9"/>
  </r>
  <r>
    <x v="4"/>
    <d v="1899-12-30T21:00:00"/>
    <x v="6"/>
  </r>
  <r>
    <x v="4"/>
    <d v="1899-12-30T22:00:00"/>
    <x v="2"/>
  </r>
  <r>
    <x v="4"/>
    <d v="1899-12-30T23:00:00"/>
    <x v="2"/>
  </r>
  <r>
    <x v="5"/>
    <d v="1899-12-30T00:00:00"/>
    <x v="13"/>
  </r>
  <r>
    <x v="5"/>
    <d v="1899-12-30T01:00:00"/>
    <x v="4"/>
  </r>
  <r>
    <x v="5"/>
    <d v="1899-12-30T02:00:00"/>
    <x v="5"/>
  </r>
  <r>
    <x v="5"/>
    <d v="1899-12-30T03:00:00"/>
    <x v="4"/>
  </r>
  <r>
    <x v="5"/>
    <d v="1899-12-30T04:00:00"/>
    <x v="16"/>
  </r>
  <r>
    <x v="5"/>
    <d v="1899-12-30T05:00:00"/>
    <x v="16"/>
  </r>
  <r>
    <x v="5"/>
    <d v="1899-12-30T06:00:00"/>
    <x v="5"/>
  </r>
  <r>
    <x v="5"/>
    <d v="1899-12-30T07:00:00"/>
    <x v="16"/>
  </r>
  <r>
    <x v="5"/>
    <d v="1899-12-30T08:00:00"/>
    <x v="16"/>
  </r>
  <r>
    <x v="5"/>
    <d v="1899-12-30T09:00:00"/>
    <x v="16"/>
  </r>
  <r>
    <x v="5"/>
    <d v="1899-12-30T10:00:00"/>
    <x v="4"/>
  </r>
  <r>
    <x v="5"/>
    <d v="1899-12-30T11:00:00"/>
    <x v="14"/>
  </r>
  <r>
    <x v="5"/>
    <d v="1899-12-30T12:00:00"/>
    <x v="14"/>
  </r>
  <r>
    <x v="5"/>
    <d v="1899-12-30T13:00:00"/>
    <x v="13"/>
  </r>
  <r>
    <x v="5"/>
    <d v="1899-12-30T14:00:00"/>
    <x v="2"/>
  </r>
  <r>
    <x v="5"/>
    <d v="1899-12-30T15:00:00"/>
    <x v="6"/>
  </r>
  <r>
    <x v="5"/>
    <d v="1899-12-30T16:00:00"/>
    <x v="0"/>
  </r>
  <r>
    <x v="5"/>
    <d v="1899-12-30T17:00:00"/>
    <x v="12"/>
  </r>
  <r>
    <x v="5"/>
    <d v="1899-12-30T18:00:00"/>
    <x v="0"/>
  </r>
  <r>
    <x v="5"/>
    <d v="1899-12-30T19:00:00"/>
    <x v="6"/>
  </r>
  <r>
    <x v="5"/>
    <d v="1899-12-30T20:00:00"/>
    <x v="6"/>
  </r>
  <r>
    <x v="5"/>
    <d v="1899-12-30T21:00:00"/>
    <x v="0"/>
  </r>
  <r>
    <x v="5"/>
    <d v="1899-12-30T22:00:00"/>
    <x v="15"/>
  </r>
  <r>
    <x v="5"/>
    <d v="1899-12-30T23:00:00"/>
    <x v="3"/>
  </r>
  <r>
    <x v="6"/>
    <d v="1899-12-30T00:00:00"/>
    <x v="13"/>
  </r>
  <r>
    <x v="6"/>
    <d v="1899-12-30T01:00:00"/>
    <x v="3"/>
  </r>
  <r>
    <x v="6"/>
    <d v="1899-12-30T02:00:00"/>
    <x v="14"/>
  </r>
  <r>
    <x v="6"/>
    <d v="1899-12-30T03:00:00"/>
    <x v="3"/>
  </r>
  <r>
    <x v="6"/>
    <d v="1899-12-30T04:00:00"/>
    <x v="4"/>
  </r>
  <r>
    <x v="6"/>
    <d v="1899-12-30T05:00:00"/>
    <x v="5"/>
  </r>
  <r>
    <x v="6"/>
    <d v="1899-12-30T06:00:00"/>
    <x v="17"/>
  </r>
  <r>
    <x v="6"/>
    <d v="1899-12-30T07:00:00"/>
    <x v="16"/>
  </r>
  <r>
    <x v="6"/>
    <d v="1899-12-30T08:00:00"/>
    <x v="17"/>
  </r>
  <r>
    <x v="6"/>
    <d v="1899-12-30T09:00:00"/>
    <x v="17"/>
  </r>
  <r>
    <x v="6"/>
    <d v="1899-12-30T10:00:00"/>
    <x v="5"/>
  </r>
  <r>
    <x v="6"/>
    <d v="1899-12-30T11:00:00"/>
    <x v="5"/>
  </r>
  <r>
    <x v="6"/>
    <d v="1899-12-30T12:00:00"/>
    <x v="13"/>
  </r>
  <r>
    <x v="6"/>
    <d v="1899-12-30T13:00:00"/>
    <x v="2"/>
  </r>
  <r>
    <x v="6"/>
    <d v="1899-12-30T14:00:00"/>
    <x v="0"/>
  </r>
  <r>
    <x v="6"/>
    <d v="1899-12-30T15:00:00"/>
    <x v="0"/>
  </r>
  <r>
    <x v="6"/>
    <d v="1899-12-30T16:00:00"/>
    <x v="11"/>
  </r>
  <r>
    <x v="6"/>
    <d v="1899-12-30T17:00:00"/>
    <x v="6"/>
  </r>
  <r>
    <x v="6"/>
    <d v="1899-12-30T18:00:00"/>
    <x v="6"/>
  </r>
  <r>
    <x v="6"/>
    <d v="1899-12-30T19:00:00"/>
    <x v="6"/>
  </r>
  <r>
    <x v="6"/>
    <d v="1899-12-30T20:00:00"/>
    <x v="12"/>
  </r>
  <r>
    <x v="6"/>
    <d v="1899-12-30T21:00:00"/>
    <x v="10"/>
  </r>
  <r>
    <x v="6"/>
    <d v="1899-12-30T22:00:00"/>
    <x v="2"/>
  </r>
  <r>
    <x v="6"/>
    <d v="1899-12-30T23:00:00"/>
    <x v="15"/>
  </r>
  <r>
    <x v="7"/>
    <d v="1899-12-30T00:00:00"/>
    <x v="13"/>
  </r>
  <r>
    <x v="7"/>
    <d v="1899-12-30T01:00:00"/>
    <x v="5"/>
  </r>
  <r>
    <x v="7"/>
    <d v="1899-12-30T02:00:00"/>
    <x v="4"/>
  </r>
  <r>
    <x v="7"/>
    <d v="1899-12-30T03:00:00"/>
    <x v="16"/>
  </r>
  <r>
    <x v="7"/>
    <d v="1899-12-30T04:00:00"/>
    <x v="5"/>
  </r>
  <r>
    <x v="7"/>
    <d v="1899-12-30T05:00:00"/>
    <x v="18"/>
  </r>
  <r>
    <x v="7"/>
    <d v="1899-12-30T06:00:00"/>
    <x v="17"/>
  </r>
  <r>
    <x v="7"/>
    <d v="1899-12-30T07:00:00"/>
    <x v="17"/>
  </r>
  <r>
    <x v="7"/>
    <d v="1899-12-30T08:00:00"/>
    <x v="17"/>
  </r>
  <r>
    <x v="7"/>
    <d v="1899-12-30T09:00:00"/>
    <x v="17"/>
  </r>
  <r>
    <x v="7"/>
    <d v="1899-12-30T10:00:00"/>
    <x v="5"/>
  </r>
  <r>
    <x v="7"/>
    <d v="1899-12-30T11:00:00"/>
    <x v="13"/>
  </r>
  <r>
    <x v="7"/>
    <d v="1899-12-30T12:00:00"/>
    <x v="1"/>
  </r>
  <r>
    <x v="7"/>
    <d v="1899-12-30T13:00:00"/>
    <x v="2"/>
  </r>
  <r>
    <x v="7"/>
    <d v="1899-12-30T14:00:00"/>
    <x v="2"/>
  </r>
  <r>
    <x v="7"/>
    <d v="1899-12-30T15:00:00"/>
    <x v="1"/>
  </r>
  <r>
    <x v="7"/>
    <d v="1899-12-30T16:00:00"/>
    <x v="11"/>
  </r>
  <r>
    <x v="7"/>
    <d v="1899-12-30T17:00:00"/>
    <x v="9"/>
  </r>
  <r>
    <x v="7"/>
    <d v="1899-12-30T18:00:00"/>
    <x v="9"/>
  </r>
  <r>
    <x v="7"/>
    <d v="1899-12-30T19:00:00"/>
    <x v="9"/>
  </r>
  <r>
    <x v="7"/>
    <d v="1899-12-30T20:00:00"/>
    <x v="12"/>
  </r>
  <r>
    <x v="7"/>
    <d v="1899-12-30T21:00:00"/>
    <x v="11"/>
  </r>
  <r>
    <x v="7"/>
    <d v="1899-12-30T22:00:00"/>
    <x v="0"/>
  </r>
  <r>
    <x v="7"/>
    <d v="1899-12-30T23:00:00"/>
    <x v="0"/>
  </r>
  <r>
    <x v="8"/>
    <d v="1899-12-30T00:00:00"/>
    <x v="2"/>
  </r>
  <r>
    <x v="8"/>
    <d v="1899-12-30T01:00:00"/>
    <x v="5"/>
  </r>
  <r>
    <x v="8"/>
    <d v="1899-12-30T02:00:00"/>
    <x v="3"/>
  </r>
  <r>
    <x v="8"/>
    <d v="1899-12-30T03:00:00"/>
    <x v="3"/>
  </r>
  <r>
    <x v="8"/>
    <d v="1899-12-30T04:00:00"/>
    <x v="3"/>
  </r>
  <r>
    <x v="8"/>
    <d v="1899-12-30T05:00:00"/>
    <x v="5"/>
  </r>
  <r>
    <x v="8"/>
    <d v="1899-12-30T06:00:00"/>
    <x v="17"/>
  </r>
  <r>
    <x v="8"/>
    <d v="1899-12-30T07:00:00"/>
    <x v="5"/>
  </r>
  <r>
    <x v="8"/>
    <d v="1899-12-30T08:00:00"/>
    <x v="5"/>
  </r>
  <r>
    <x v="8"/>
    <d v="1899-12-30T09:00:00"/>
    <x v="18"/>
  </r>
  <r>
    <x v="8"/>
    <d v="1899-12-30T10:00:00"/>
    <x v="5"/>
  </r>
  <r>
    <x v="8"/>
    <d v="1899-12-30T11:00:00"/>
    <x v="15"/>
  </r>
  <r>
    <x v="8"/>
    <d v="1899-12-30T12:00:00"/>
    <x v="15"/>
  </r>
  <r>
    <x v="8"/>
    <d v="1899-12-30T13:00:00"/>
    <x v="13"/>
  </r>
  <r>
    <x v="8"/>
    <d v="1899-12-30T14:00:00"/>
    <x v="14"/>
  </r>
  <r>
    <x v="8"/>
    <d v="1899-12-30T15:00:00"/>
    <x v="12"/>
  </r>
  <r>
    <x v="8"/>
    <d v="1899-12-30T16:00:00"/>
    <x v="12"/>
  </r>
  <r>
    <x v="8"/>
    <d v="1899-12-30T17:00:00"/>
    <x v="12"/>
  </r>
  <r>
    <x v="8"/>
    <d v="1899-12-30T18:00:00"/>
    <x v="11"/>
  </r>
  <r>
    <x v="8"/>
    <d v="1899-12-30T19:00:00"/>
    <x v="9"/>
  </r>
  <r>
    <x v="8"/>
    <d v="1899-12-30T20:00:00"/>
    <x v="11"/>
  </r>
  <r>
    <x v="8"/>
    <d v="1899-12-30T21:00:00"/>
    <x v="6"/>
  </r>
  <r>
    <x v="8"/>
    <d v="1899-12-30T22:00:00"/>
    <x v="6"/>
  </r>
  <r>
    <x v="8"/>
    <d v="1899-12-30T23:00:00"/>
    <x v="12"/>
  </r>
  <r>
    <x v="9"/>
    <d v="1899-12-30T00:00:00"/>
    <x v="10"/>
  </r>
  <r>
    <x v="9"/>
    <d v="1899-12-30T01:00:00"/>
    <x v="15"/>
  </r>
  <r>
    <x v="9"/>
    <d v="1899-12-30T02:00:00"/>
    <x v="13"/>
  </r>
  <r>
    <x v="9"/>
    <d v="1899-12-30T03:00:00"/>
    <x v="14"/>
  </r>
  <r>
    <x v="9"/>
    <d v="1899-12-30T04:00:00"/>
    <x v="3"/>
  </r>
  <r>
    <x v="9"/>
    <d v="1899-12-30T05:00:00"/>
    <x v="4"/>
  </r>
  <r>
    <x v="9"/>
    <d v="1899-12-30T06:00:00"/>
    <x v="4"/>
  </r>
  <r>
    <x v="9"/>
    <d v="1899-12-30T07:00:00"/>
    <x v="5"/>
  </r>
  <r>
    <x v="9"/>
    <d v="1899-12-30T08:00:00"/>
    <x v="17"/>
  </r>
  <r>
    <x v="9"/>
    <d v="1899-12-30T09:00:00"/>
    <x v="16"/>
  </r>
  <r>
    <x v="9"/>
    <d v="1899-12-30T10:00:00"/>
    <x v="19"/>
  </r>
  <r>
    <x v="9"/>
    <d v="1899-12-30T11:00:00"/>
    <x v="2"/>
  </r>
  <r>
    <x v="9"/>
    <d v="1899-12-30T12:00:00"/>
    <x v="1"/>
  </r>
  <r>
    <x v="9"/>
    <d v="1899-12-30T13:00:00"/>
    <x v="1"/>
  </r>
  <r>
    <x v="9"/>
    <d v="1899-12-30T14:00:00"/>
    <x v="12"/>
  </r>
  <r>
    <x v="9"/>
    <d v="1899-12-30T15:00:00"/>
    <x v="11"/>
  </r>
  <r>
    <x v="9"/>
    <d v="1899-12-30T16:00:00"/>
    <x v="6"/>
  </r>
  <r>
    <x v="9"/>
    <d v="1899-12-30T17:00:00"/>
    <x v="11"/>
  </r>
  <r>
    <x v="9"/>
    <d v="1899-12-30T18:00:00"/>
    <x v="9"/>
  </r>
  <r>
    <x v="9"/>
    <d v="1899-12-30T19:00:00"/>
    <x v="7"/>
  </r>
  <r>
    <x v="9"/>
    <d v="1899-12-30T20:00:00"/>
    <x v="20"/>
  </r>
  <r>
    <x v="9"/>
    <d v="1899-12-30T21:00:00"/>
    <x v="20"/>
  </r>
  <r>
    <x v="9"/>
    <d v="1899-12-30T22:00:00"/>
    <x v="9"/>
  </r>
  <r>
    <x v="9"/>
    <d v="1899-12-30T23:00:00"/>
    <x v="6"/>
  </r>
  <r>
    <x v="10"/>
    <d v="1899-12-30T00:00:00"/>
    <x v="10"/>
  </r>
  <r>
    <x v="10"/>
    <d v="1899-12-30T01:00:00"/>
    <x v="15"/>
  </r>
  <r>
    <x v="10"/>
    <d v="1899-12-30T02:00:00"/>
    <x v="3"/>
  </r>
  <r>
    <x v="10"/>
    <d v="1899-12-30T03:00:00"/>
    <x v="14"/>
  </r>
  <r>
    <x v="10"/>
    <d v="1899-12-30T04:00:00"/>
    <x v="5"/>
  </r>
  <r>
    <x v="10"/>
    <d v="1899-12-30T06:00:00"/>
    <x v="3"/>
  </r>
  <r>
    <x v="10"/>
    <d v="1899-12-30T07:00:00"/>
    <x v="3"/>
  </r>
  <r>
    <x v="10"/>
    <d v="1899-12-30T08:00:00"/>
    <x v="4"/>
  </r>
  <r>
    <x v="10"/>
    <d v="1899-12-30T09:00:00"/>
    <x v="3"/>
  </r>
  <r>
    <x v="10"/>
    <d v="1899-12-30T10:00:00"/>
    <x v="13"/>
  </r>
  <r>
    <x v="10"/>
    <d v="1899-12-30T11:00:00"/>
    <x v="10"/>
  </r>
  <r>
    <x v="10"/>
    <d v="1899-12-30T12:00:00"/>
    <x v="1"/>
  </r>
  <r>
    <x v="10"/>
    <d v="1899-12-30T13:00:00"/>
    <x v="6"/>
  </r>
  <r>
    <x v="10"/>
    <d v="1899-12-30T14:00:00"/>
    <x v="0"/>
  </r>
  <r>
    <x v="10"/>
    <d v="1899-12-30T15:00:00"/>
    <x v="6"/>
  </r>
  <r>
    <x v="10"/>
    <d v="1899-12-30T16:00:00"/>
    <x v="8"/>
  </r>
  <r>
    <x v="10"/>
    <d v="1899-12-30T17:00:00"/>
    <x v="8"/>
  </r>
  <r>
    <x v="10"/>
    <d v="1899-12-30T18:00:00"/>
    <x v="7"/>
  </r>
  <r>
    <x v="10"/>
    <d v="1899-12-30T19:00:00"/>
    <x v="7"/>
  </r>
  <r>
    <x v="10"/>
    <d v="1899-12-30T20:00:00"/>
    <x v="21"/>
  </r>
  <r>
    <x v="10"/>
    <d v="1899-12-30T21:00:00"/>
    <x v="22"/>
  </r>
  <r>
    <x v="10"/>
    <d v="1899-12-30T22:00:00"/>
    <x v="20"/>
  </r>
  <r>
    <x v="10"/>
    <d v="1899-12-30T23:00:00"/>
    <x v="6"/>
  </r>
  <r>
    <x v="11"/>
    <d v="1899-12-30T00:00:00"/>
    <x v="2"/>
  </r>
  <r>
    <x v="11"/>
    <d v="1899-12-30T01:00:00"/>
    <x v="14"/>
  </r>
  <r>
    <x v="11"/>
    <d v="1899-12-30T02:00:00"/>
    <x v="2"/>
  </r>
  <r>
    <x v="11"/>
    <d v="1899-12-30T03:00:00"/>
    <x v="4"/>
  </r>
  <r>
    <x v="11"/>
    <d v="1899-12-30T04:00:00"/>
    <x v="3"/>
  </r>
  <r>
    <x v="11"/>
    <d v="1899-12-30T05:00:00"/>
    <x v="14"/>
  </r>
  <r>
    <x v="11"/>
    <d v="1899-12-30T06:00:00"/>
    <x v="1"/>
  </r>
  <r>
    <x v="11"/>
    <d v="1899-12-30T07:00:00"/>
    <x v="15"/>
  </r>
  <r>
    <x v="11"/>
    <d v="1899-12-30T08:00:00"/>
    <x v="15"/>
  </r>
  <r>
    <x v="11"/>
    <d v="1899-12-30T09:00:00"/>
    <x v="10"/>
  </r>
  <r>
    <x v="11"/>
    <d v="1899-12-30T10:00:00"/>
    <x v="10"/>
  </r>
  <r>
    <x v="11"/>
    <d v="1899-12-30T11:00:00"/>
    <x v="10"/>
  </r>
  <r>
    <x v="11"/>
    <d v="1899-12-30T12:00:00"/>
    <x v="12"/>
  </r>
  <r>
    <x v="11"/>
    <d v="1899-12-30T13:00:00"/>
    <x v="11"/>
  </r>
  <r>
    <x v="11"/>
    <d v="1899-12-30T14:00:00"/>
    <x v="6"/>
  </r>
  <r>
    <x v="11"/>
    <d v="1899-12-30T15:00:00"/>
    <x v="0"/>
  </r>
  <r>
    <x v="11"/>
    <d v="1899-12-30T16:00:00"/>
    <x v="7"/>
  </r>
  <r>
    <x v="11"/>
    <d v="1899-12-30T17:00:00"/>
    <x v="20"/>
  </r>
  <r>
    <x v="11"/>
    <d v="1899-12-30T18:00:00"/>
    <x v="23"/>
  </r>
  <r>
    <x v="11"/>
    <d v="1899-12-30T19:00:00"/>
    <x v="20"/>
  </r>
  <r>
    <x v="11"/>
    <d v="1899-12-30T20:00:00"/>
    <x v="20"/>
  </r>
  <r>
    <x v="11"/>
    <d v="1899-12-30T21:00:00"/>
    <x v="8"/>
  </r>
  <r>
    <x v="11"/>
    <d v="1899-12-30T22:00:00"/>
    <x v="8"/>
  </r>
  <r>
    <x v="11"/>
    <d v="1899-12-30T23:00:00"/>
    <x v="0"/>
  </r>
  <r>
    <x v="12"/>
    <d v="1899-12-30T00:00:00"/>
    <x v="0"/>
  </r>
  <r>
    <x v="12"/>
    <d v="1899-12-30T02:00:00"/>
    <x v="13"/>
  </r>
  <r>
    <x v="12"/>
    <d v="1899-12-30T03:00:00"/>
    <x v="1"/>
  </r>
  <r>
    <x v="12"/>
    <d v="1899-12-30T04:00:00"/>
    <x v="13"/>
  </r>
  <r>
    <x v="12"/>
    <d v="1899-12-30T05:00:00"/>
    <x v="14"/>
  </r>
  <r>
    <x v="12"/>
    <d v="1899-12-30T06:00:00"/>
    <x v="13"/>
  </r>
  <r>
    <x v="12"/>
    <d v="1899-12-30T07:00:00"/>
    <x v="14"/>
  </r>
  <r>
    <x v="12"/>
    <d v="1899-12-30T08:00:00"/>
    <x v="2"/>
  </r>
  <r>
    <x v="12"/>
    <d v="1899-12-30T09:00:00"/>
    <x v="1"/>
  </r>
  <r>
    <x v="12"/>
    <d v="1899-12-30T10:00:00"/>
    <x v="6"/>
  </r>
  <r>
    <x v="12"/>
    <d v="1899-12-30T11:00:00"/>
    <x v="11"/>
  </r>
  <r>
    <x v="12"/>
    <d v="1899-12-30T12:00:00"/>
    <x v="6"/>
  </r>
  <r>
    <x v="12"/>
    <d v="1899-12-30T13:00:00"/>
    <x v="0"/>
  </r>
  <r>
    <x v="12"/>
    <d v="1899-12-30T14:00:00"/>
    <x v="12"/>
  </r>
  <r>
    <x v="12"/>
    <d v="1899-12-30T15:00:00"/>
    <x v="7"/>
  </r>
  <r>
    <x v="12"/>
    <d v="1899-12-30T16:00:00"/>
    <x v="9"/>
  </r>
  <r>
    <x v="12"/>
    <d v="1899-12-30T17:00:00"/>
    <x v="20"/>
  </r>
  <r>
    <x v="12"/>
    <d v="1899-12-30T18:00:00"/>
    <x v="20"/>
  </r>
  <r>
    <x v="12"/>
    <d v="1899-12-30T19:00:00"/>
    <x v="7"/>
  </r>
  <r>
    <x v="12"/>
    <d v="1899-12-30T20:00:00"/>
    <x v="7"/>
  </r>
  <r>
    <x v="12"/>
    <d v="1899-12-30T21:00:00"/>
    <x v="11"/>
  </r>
  <r>
    <x v="12"/>
    <d v="1899-12-30T22:00:00"/>
    <x v="12"/>
  </r>
  <r>
    <x v="12"/>
    <d v="1899-12-30T23:00:00"/>
    <x v="11"/>
  </r>
  <r>
    <x v="13"/>
    <d v="1899-12-30T00:00:00"/>
    <x v="15"/>
  </r>
  <r>
    <x v="13"/>
    <d v="1899-12-30T01:00:00"/>
    <x v="13"/>
  </r>
  <r>
    <x v="13"/>
    <d v="1899-12-30T02:00:00"/>
    <x v="14"/>
  </r>
  <r>
    <x v="13"/>
    <d v="1899-12-30T03:00:00"/>
    <x v="3"/>
  </r>
  <r>
    <x v="13"/>
    <d v="1899-12-30T04:00:00"/>
    <x v="14"/>
  </r>
  <r>
    <x v="13"/>
    <d v="1899-12-30T05:00:00"/>
    <x v="14"/>
  </r>
  <r>
    <x v="13"/>
    <d v="1899-12-30T06:00:00"/>
    <x v="14"/>
  </r>
  <r>
    <x v="13"/>
    <d v="1899-12-30T07:00:00"/>
    <x v="4"/>
  </r>
  <r>
    <x v="13"/>
    <d v="1899-12-30T08:00:00"/>
    <x v="3"/>
  </r>
  <r>
    <x v="13"/>
    <d v="1899-12-30T09:00:00"/>
    <x v="4"/>
  </r>
  <r>
    <x v="13"/>
    <d v="1899-12-30T10:00:00"/>
    <x v="13"/>
  </r>
  <r>
    <x v="13"/>
    <d v="1899-12-30T11:00:00"/>
    <x v="15"/>
  </r>
  <r>
    <x v="13"/>
    <d v="1899-12-30T12:00:00"/>
    <x v="10"/>
  </r>
  <r>
    <x v="13"/>
    <d v="1899-12-30T13:00:00"/>
    <x v="1"/>
  </r>
  <r>
    <x v="13"/>
    <d v="1899-12-30T14:00:00"/>
    <x v="6"/>
  </r>
  <r>
    <x v="13"/>
    <d v="1899-12-30T15:00:00"/>
    <x v="12"/>
  </r>
  <r>
    <x v="13"/>
    <d v="1899-12-30T16:00:00"/>
    <x v="6"/>
  </r>
  <r>
    <x v="13"/>
    <d v="1899-12-30T17:00:00"/>
    <x v="11"/>
  </r>
  <r>
    <x v="13"/>
    <d v="1899-12-30T18:00:00"/>
    <x v="11"/>
  </r>
  <r>
    <x v="13"/>
    <d v="1899-12-30T19:00:00"/>
    <x v="7"/>
  </r>
  <r>
    <x v="13"/>
    <d v="1899-12-30T20:00:00"/>
    <x v="9"/>
  </r>
  <r>
    <x v="13"/>
    <d v="1899-12-30T21:00:00"/>
    <x v="8"/>
  </r>
  <r>
    <x v="13"/>
    <d v="1899-12-30T22:00:00"/>
    <x v="11"/>
  </r>
  <r>
    <x v="13"/>
    <d v="1899-12-30T23:00:00"/>
    <x v="11"/>
  </r>
  <r>
    <x v="14"/>
    <d v="1899-12-30T00:00:00"/>
    <x v="10"/>
  </r>
  <r>
    <x v="14"/>
    <d v="1899-12-30T01:00:00"/>
    <x v="2"/>
  </r>
  <r>
    <x v="14"/>
    <d v="1899-12-30T02:00:00"/>
    <x v="15"/>
  </r>
  <r>
    <x v="14"/>
    <d v="1899-12-30T03:00:00"/>
    <x v="15"/>
  </r>
  <r>
    <x v="14"/>
    <d v="1899-12-30T04:00:00"/>
    <x v="13"/>
  </r>
  <r>
    <x v="14"/>
    <d v="1899-12-30T05:00:00"/>
    <x v="3"/>
  </r>
  <r>
    <x v="14"/>
    <d v="1899-12-30T06:00:00"/>
    <x v="5"/>
  </r>
  <r>
    <x v="14"/>
    <d v="1899-12-30T07:00:00"/>
    <x v="5"/>
  </r>
  <r>
    <x v="14"/>
    <d v="1899-12-30T08:00:00"/>
    <x v="16"/>
  </r>
  <r>
    <x v="14"/>
    <d v="1899-12-30T09:00:00"/>
    <x v="14"/>
  </r>
  <r>
    <x v="14"/>
    <d v="1899-12-30T10:00:00"/>
    <x v="13"/>
  </r>
  <r>
    <x v="14"/>
    <d v="1899-12-30T11:00:00"/>
    <x v="2"/>
  </r>
  <r>
    <x v="14"/>
    <d v="1899-12-30T12:00:00"/>
    <x v="2"/>
  </r>
  <r>
    <x v="14"/>
    <d v="1899-12-30T13:00:00"/>
    <x v="1"/>
  </r>
  <r>
    <x v="14"/>
    <d v="1899-12-30T14:00:00"/>
    <x v="1"/>
  </r>
  <r>
    <x v="14"/>
    <d v="1899-12-30T15:00:00"/>
    <x v="9"/>
  </r>
  <r>
    <x v="14"/>
    <d v="1899-12-30T16:00:00"/>
    <x v="9"/>
  </r>
  <r>
    <x v="14"/>
    <d v="1899-12-30T17:00:00"/>
    <x v="7"/>
  </r>
  <r>
    <x v="14"/>
    <d v="1899-12-30T18:00:00"/>
    <x v="20"/>
  </r>
  <r>
    <x v="14"/>
    <d v="1899-12-30T19:00:00"/>
    <x v="20"/>
  </r>
  <r>
    <x v="14"/>
    <d v="1899-12-30T20:00:00"/>
    <x v="9"/>
  </r>
  <r>
    <x v="14"/>
    <d v="1899-12-30T21:00:00"/>
    <x v="9"/>
  </r>
  <r>
    <x v="14"/>
    <d v="1899-12-30T22:00:00"/>
    <x v="11"/>
  </r>
  <r>
    <x v="14"/>
    <d v="1899-12-30T23:00:00"/>
    <x v="1"/>
  </r>
  <r>
    <x v="15"/>
    <d v="1899-12-30T00:00:00"/>
    <x v="14"/>
  </r>
  <r>
    <x v="15"/>
    <d v="1899-12-30T01:00:00"/>
    <x v="14"/>
  </r>
  <r>
    <x v="15"/>
    <d v="1899-12-30T02:00:00"/>
    <x v="13"/>
  </r>
  <r>
    <x v="15"/>
    <d v="1899-12-30T03:00:00"/>
    <x v="4"/>
  </r>
  <r>
    <x v="15"/>
    <d v="1899-12-30T04:00:00"/>
    <x v="5"/>
  </r>
  <r>
    <x v="15"/>
    <d v="1899-12-30T05:00:00"/>
    <x v="3"/>
  </r>
  <r>
    <x v="15"/>
    <d v="1899-12-30T06:00:00"/>
    <x v="3"/>
  </r>
  <r>
    <x v="15"/>
    <d v="1899-12-30T07:00:00"/>
    <x v="5"/>
  </r>
  <r>
    <x v="15"/>
    <d v="1899-12-30T08:00:00"/>
    <x v="5"/>
  </r>
  <r>
    <x v="15"/>
    <d v="1899-12-30T09:00:00"/>
    <x v="4"/>
  </r>
  <r>
    <x v="15"/>
    <d v="1899-12-30T10:00:00"/>
    <x v="5"/>
  </r>
  <r>
    <x v="15"/>
    <d v="1899-12-30T11:00:00"/>
    <x v="10"/>
  </r>
  <r>
    <x v="15"/>
    <d v="1899-12-30T12:00:00"/>
    <x v="10"/>
  </r>
  <r>
    <x v="15"/>
    <d v="1899-12-30T13:00:00"/>
    <x v="0"/>
  </r>
  <r>
    <x v="15"/>
    <d v="1899-12-30T14:00:00"/>
    <x v="0"/>
  </r>
  <r>
    <x v="15"/>
    <d v="1899-12-30T15:00:00"/>
    <x v="11"/>
  </r>
  <r>
    <x v="15"/>
    <d v="1899-12-30T16:00:00"/>
    <x v="12"/>
  </r>
  <r>
    <x v="15"/>
    <d v="1899-12-30T17:00:00"/>
    <x v="11"/>
  </r>
  <r>
    <x v="15"/>
    <d v="1899-12-30T19:00:00"/>
    <x v="7"/>
  </r>
  <r>
    <x v="15"/>
    <d v="1899-12-30T20:00:00"/>
    <x v="9"/>
  </r>
  <r>
    <x v="15"/>
    <d v="1899-12-30T21:00:00"/>
    <x v="12"/>
  </r>
  <r>
    <x v="15"/>
    <d v="1899-12-30T22:00:00"/>
    <x v="10"/>
  </r>
  <r>
    <x v="15"/>
    <d v="1899-12-30T23:00:00"/>
    <x v="15"/>
  </r>
  <r>
    <x v="16"/>
    <d v="1899-12-30T00:00:00"/>
    <x v="3"/>
  </r>
  <r>
    <x v="16"/>
    <d v="1899-12-30T01:00:00"/>
    <x v="14"/>
  </r>
  <r>
    <x v="16"/>
    <d v="1899-12-30T02:00:00"/>
    <x v="14"/>
  </r>
  <r>
    <x v="16"/>
    <d v="1899-12-30T03:00:00"/>
    <x v="4"/>
  </r>
  <r>
    <x v="16"/>
    <d v="1899-12-30T04:00:00"/>
    <x v="5"/>
  </r>
  <r>
    <x v="16"/>
    <d v="1899-12-30T05:00:00"/>
    <x v="16"/>
  </r>
  <r>
    <x v="16"/>
    <d v="1899-12-30T06:00:00"/>
    <x v="17"/>
  </r>
  <r>
    <x v="16"/>
    <d v="1899-12-30T07:00:00"/>
    <x v="16"/>
  </r>
  <r>
    <x v="16"/>
    <d v="1899-12-30T08:00:00"/>
    <x v="5"/>
  </r>
  <r>
    <x v="16"/>
    <d v="1899-12-30T09:00:00"/>
    <x v="16"/>
  </r>
  <r>
    <x v="16"/>
    <d v="1899-12-30T10:00:00"/>
    <x v="5"/>
  </r>
  <r>
    <x v="16"/>
    <d v="1899-12-30T11:00:00"/>
    <x v="10"/>
  </r>
  <r>
    <x v="16"/>
    <d v="1899-12-30T12:00:00"/>
    <x v="15"/>
  </r>
  <r>
    <x v="16"/>
    <d v="1899-12-30T13:00:00"/>
    <x v="10"/>
  </r>
  <r>
    <x v="16"/>
    <d v="1899-12-30T14:00:00"/>
    <x v="2"/>
  </r>
  <r>
    <x v="16"/>
    <d v="1899-12-30T15:00:00"/>
    <x v="0"/>
  </r>
  <r>
    <x v="16"/>
    <d v="1899-12-30T16:00:00"/>
    <x v="9"/>
  </r>
  <r>
    <x v="16"/>
    <d v="1899-12-30T17:00:00"/>
    <x v="20"/>
  </r>
  <r>
    <x v="16"/>
    <d v="1899-12-30T18:00:00"/>
    <x v="8"/>
  </r>
  <r>
    <x v="16"/>
    <d v="1899-12-30T19:00:00"/>
    <x v="20"/>
  </r>
  <r>
    <x v="16"/>
    <d v="1899-12-30T20:00:00"/>
    <x v="20"/>
  </r>
  <r>
    <x v="16"/>
    <d v="1899-12-30T21:00:00"/>
    <x v="12"/>
  </r>
  <r>
    <x v="16"/>
    <d v="1899-12-30T22:00:00"/>
    <x v="6"/>
  </r>
  <r>
    <x v="16"/>
    <d v="1899-12-30T23:00:00"/>
    <x v="1"/>
  </r>
  <r>
    <x v="17"/>
    <d v="1899-12-30T00:00:00"/>
    <x v="10"/>
  </r>
  <r>
    <x v="17"/>
    <d v="1899-12-30T01:00:00"/>
    <x v="15"/>
  </r>
  <r>
    <x v="17"/>
    <d v="1899-12-30T02:00:00"/>
    <x v="14"/>
  </r>
  <r>
    <x v="17"/>
    <d v="1899-12-30T03:00:00"/>
    <x v="4"/>
  </r>
  <r>
    <x v="17"/>
    <d v="1899-12-30T04:00:00"/>
    <x v="4"/>
  </r>
  <r>
    <x v="17"/>
    <d v="1899-12-30T05:00:00"/>
    <x v="14"/>
  </r>
  <r>
    <x v="17"/>
    <d v="1899-12-30T06:00:00"/>
    <x v="3"/>
  </r>
  <r>
    <x v="17"/>
    <d v="1899-12-30T07:00:00"/>
    <x v="14"/>
  </r>
  <r>
    <x v="17"/>
    <d v="1899-12-30T08:00:00"/>
    <x v="14"/>
  </r>
  <r>
    <x v="17"/>
    <d v="1899-12-30T09:00:00"/>
    <x v="13"/>
  </r>
  <r>
    <x v="17"/>
    <d v="1899-12-30T10:00:00"/>
    <x v="2"/>
  </r>
  <r>
    <x v="17"/>
    <d v="1899-12-30T11:00:00"/>
    <x v="1"/>
  </r>
  <r>
    <x v="17"/>
    <d v="1899-12-30T12:00:00"/>
    <x v="11"/>
  </r>
  <r>
    <x v="17"/>
    <d v="1899-12-30T13:00:00"/>
    <x v="11"/>
  </r>
  <r>
    <x v="17"/>
    <d v="1899-12-30T14:00:00"/>
    <x v="11"/>
  </r>
  <r>
    <x v="17"/>
    <d v="1899-12-30T15:00:00"/>
    <x v="12"/>
  </r>
  <r>
    <x v="17"/>
    <d v="1899-12-30T16:00:00"/>
    <x v="7"/>
  </r>
  <r>
    <x v="17"/>
    <d v="1899-12-30T17:00:00"/>
    <x v="21"/>
  </r>
  <r>
    <x v="17"/>
    <d v="1899-12-30T18:00:00"/>
    <x v="7"/>
  </r>
  <r>
    <x v="17"/>
    <d v="1899-12-30T19:00:00"/>
    <x v="23"/>
  </r>
  <r>
    <x v="17"/>
    <d v="1899-12-30T20:00:00"/>
    <x v="8"/>
  </r>
  <r>
    <x v="17"/>
    <d v="1899-12-30T21:00:00"/>
    <x v="21"/>
  </r>
  <r>
    <x v="17"/>
    <d v="1899-12-30T22:00:00"/>
    <x v="20"/>
  </r>
  <r>
    <x v="17"/>
    <d v="1899-12-30T23:00:00"/>
    <x v="6"/>
  </r>
  <r>
    <x v="18"/>
    <d v="1899-12-30T00:00:00"/>
    <x v="13"/>
  </r>
  <r>
    <x v="18"/>
    <d v="1899-12-30T01:00:00"/>
    <x v="14"/>
  </r>
  <r>
    <x v="18"/>
    <d v="1899-12-30T02:00:00"/>
    <x v="14"/>
  </r>
  <r>
    <x v="18"/>
    <d v="1899-12-30T03:00:00"/>
    <x v="13"/>
  </r>
  <r>
    <x v="18"/>
    <d v="1899-12-30T04:00:00"/>
    <x v="2"/>
  </r>
  <r>
    <x v="18"/>
    <d v="1899-12-30T05:00:00"/>
    <x v="13"/>
  </r>
  <r>
    <x v="18"/>
    <d v="1899-12-30T06:00:00"/>
    <x v="13"/>
  </r>
  <r>
    <x v="18"/>
    <d v="1899-12-30T07:00:00"/>
    <x v="13"/>
  </r>
  <r>
    <x v="18"/>
    <d v="1899-12-30T08:00:00"/>
    <x v="13"/>
  </r>
  <r>
    <x v="18"/>
    <d v="1899-12-30T09:00:00"/>
    <x v="3"/>
  </r>
  <r>
    <x v="18"/>
    <d v="1899-12-30T10:00:00"/>
    <x v="2"/>
  </r>
  <r>
    <x v="18"/>
    <d v="1899-12-30T11:00:00"/>
    <x v="2"/>
  </r>
  <r>
    <x v="18"/>
    <d v="1899-12-30T12:00:00"/>
    <x v="10"/>
  </r>
  <r>
    <x v="18"/>
    <d v="1899-12-30T13:00:00"/>
    <x v="10"/>
  </r>
  <r>
    <x v="18"/>
    <d v="1899-12-30T14:00:00"/>
    <x v="10"/>
  </r>
  <r>
    <x v="18"/>
    <d v="1899-12-30T15:00:00"/>
    <x v="6"/>
  </r>
  <r>
    <x v="18"/>
    <d v="1899-12-30T16:00:00"/>
    <x v="11"/>
  </r>
  <r>
    <x v="18"/>
    <d v="1899-12-30T17:00:00"/>
    <x v="11"/>
  </r>
  <r>
    <x v="18"/>
    <d v="1899-12-30T18:00:00"/>
    <x v="7"/>
  </r>
  <r>
    <x v="18"/>
    <d v="1899-12-30T19:00:00"/>
    <x v="9"/>
  </r>
  <r>
    <x v="18"/>
    <d v="1899-12-30T20:00:00"/>
    <x v="11"/>
  </r>
  <r>
    <x v="18"/>
    <d v="1899-12-30T21:00:00"/>
    <x v="6"/>
  </r>
  <r>
    <x v="18"/>
    <d v="1899-12-30T22:00:00"/>
    <x v="2"/>
  </r>
  <r>
    <x v="18"/>
    <d v="1899-12-30T23:00:00"/>
    <x v="10"/>
  </r>
  <r>
    <x v="19"/>
    <d v="1899-12-30T00:00:00"/>
    <x v="13"/>
  </r>
  <r>
    <x v="19"/>
    <d v="1899-12-30T01:00:00"/>
    <x v="14"/>
  </r>
  <r>
    <x v="19"/>
    <d v="1899-12-30T02:00:00"/>
    <x v="4"/>
  </r>
  <r>
    <x v="19"/>
    <d v="1899-12-30T03:00:00"/>
    <x v="4"/>
  </r>
  <r>
    <x v="19"/>
    <d v="1899-12-30T04:00:00"/>
    <x v="4"/>
  </r>
  <r>
    <x v="19"/>
    <d v="1899-12-30T05:00:00"/>
    <x v="4"/>
  </r>
  <r>
    <x v="19"/>
    <d v="1899-12-30T06:00:00"/>
    <x v="4"/>
  </r>
  <r>
    <x v="19"/>
    <d v="1899-12-30T07:00:00"/>
    <x v="3"/>
  </r>
  <r>
    <x v="19"/>
    <d v="1899-12-30T08:00:00"/>
    <x v="14"/>
  </r>
  <r>
    <x v="19"/>
    <d v="1899-12-30T09:00:00"/>
    <x v="4"/>
  </r>
  <r>
    <x v="19"/>
    <d v="1899-12-30T10:00:00"/>
    <x v="15"/>
  </r>
  <r>
    <x v="19"/>
    <d v="1899-12-30T11:00:00"/>
    <x v="1"/>
  </r>
  <r>
    <x v="19"/>
    <d v="1899-12-30T12:00:00"/>
    <x v="1"/>
  </r>
  <r>
    <x v="19"/>
    <d v="1899-12-30T13:00:00"/>
    <x v="0"/>
  </r>
  <r>
    <x v="19"/>
    <d v="1899-12-30T14:00:00"/>
    <x v="12"/>
  </r>
  <r>
    <x v="19"/>
    <d v="1899-12-30T15:00:00"/>
    <x v="6"/>
  </r>
  <r>
    <x v="19"/>
    <d v="1899-12-30T16:00:00"/>
    <x v="12"/>
  </r>
  <r>
    <x v="19"/>
    <d v="1899-12-30T17:00:00"/>
    <x v="12"/>
  </r>
  <r>
    <x v="19"/>
    <d v="1899-12-30T18:00:00"/>
    <x v="7"/>
  </r>
  <r>
    <x v="19"/>
    <d v="1899-12-30T19:00:00"/>
    <x v="9"/>
  </r>
  <r>
    <x v="19"/>
    <d v="1899-12-30T20:00:00"/>
    <x v="9"/>
  </r>
  <r>
    <x v="19"/>
    <d v="1899-12-30T21:00:00"/>
    <x v="21"/>
  </r>
  <r>
    <x v="19"/>
    <d v="1899-12-30T22:00:00"/>
    <x v="12"/>
  </r>
  <r>
    <x v="19"/>
    <d v="1899-12-30T23:00:00"/>
    <x v="12"/>
  </r>
  <r>
    <x v="20"/>
    <d v="1899-12-30T00:00:00"/>
    <x v="1"/>
  </r>
  <r>
    <x v="20"/>
    <d v="1899-12-30T01:00:00"/>
    <x v="2"/>
  </r>
  <r>
    <x v="20"/>
    <d v="1899-12-30T02:00:00"/>
    <x v="13"/>
  </r>
  <r>
    <x v="20"/>
    <d v="1899-12-30T03:00:00"/>
    <x v="13"/>
  </r>
  <r>
    <x v="20"/>
    <d v="1899-12-30T04:00:00"/>
    <x v="13"/>
  </r>
  <r>
    <x v="20"/>
    <d v="1899-12-30T05:00:00"/>
    <x v="15"/>
  </r>
  <r>
    <x v="20"/>
    <d v="1899-12-30T06:00:00"/>
    <x v="2"/>
  </r>
  <r>
    <x v="20"/>
    <d v="1899-12-30T07:00:00"/>
    <x v="14"/>
  </r>
  <r>
    <x v="20"/>
    <d v="1899-12-30T08:00:00"/>
    <x v="14"/>
  </r>
  <r>
    <x v="20"/>
    <d v="1899-12-30T10:00:00"/>
    <x v="10"/>
  </r>
  <r>
    <x v="20"/>
    <d v="1899-12-30T11:00:00"/>
    <x v="2"/>
  </r>
  <r>
    <x v="20"/>
    <d v="1899-12-30T12:00:00"/>
    <x v="6"/>
  </r>
  <r>
    <x v="20"/>
    <d v="1899-12-30T13:00:00"/>
    <x v="0"/>
  </r>
  <r>
    <x v="20"/>
    <d v="1899-12-30T14:00:00"/>
    <x v="0"/>
  </r>
  <r>
    <x v="20"/>
    <d v="1899-12-30T15:00:00"/>
    <x v="11"/>
  </r>
  <r>
    <x v="20"/>
    <d v="1899-12-30T16:00:00"/>
    <x v="7"/>
  </r>
  <r>
    <x v="20"/>
    <d v="1899-12-30T17:00:00"/>
    <x v="7"/>
  </r>
  <r>
    <x v="20"/>
    <d v="1899-12-30T18:00:00"/>
    <x v="8"/>
  </r>
  <r>
    <x v="20"/>
    <d v="1899-12-30T19:00:00"/>
    <x v="20"/>
  </r>
  <r>
    <x v="20"/>
    <d v="1899-12-30T20:00:00"/>
    <x v="7"/>
  </r>
  <r>
    <x v="20"/>
    <d v="1899-12-30T21:00:00"/>
    <x v="20"/>
  </r>
  <r>
    <x v="20"/>
    <d v="1899-12-30T22:00:00"/>
    <x v="8"/>
  </r>
  <r>
    <x v="20"/>
    <d v="1899-12-30T23:00:00"/>
    <x v="6"/>
  </r>
  <r>
    <x v="21"/>
    <d v="1899-12-30T00:00:00"/>
    <x v="6"/>
  </r>
  <r>
    <x v="21"/>
    <d v="1899-12-30T01:00:00"/>
    <x v="15"/>
  </r>
  <r>
    <x v="21"/>
    <d v="1899-12-30T02:00:00"/>
    <x v="2"/>
  </r>
  <r>
    <x v="21"/>
    <d v="1899-12-30T03:00:00"/>
    <x v="14"/>
  </r>
  <r>
    <x v="21"/>
    <d v="1899-12-30T04:00:00"/>
    <x v="3"/>
  </r>
  <r>
    <x v="21"/>
    <d v="1899-12-30T05:00:00"/>
    <x v="13"/>
  </r>
  <r>
    <x v="21"/>
    <d v="1899-12-30T06:00:00"/>
    <x v="14"/>
  </r>
  <r>
    <x v="21"/>
    <d v="1899-12-30T07:00:00"/>
    <x v="13"/>
  </r>
  <r>
    <x v="21"/>
    <d v="1899-12-30T08:00:00"/>
    <x v="4"/>
  </r>
  <r>
    <x v="21"/>
    <d v="1899-12-30T09:00:00"/>
    <x v="5"/>
  </r>
  <r>
    <x v="21"/>
    <d v="1899-12-30T10:00:00"/>
    <x v="3"/>
  </r>
  <r>
    <x v="21"/>
    <d v="1899-12-30T11:00:00"/>
    <x v="13"/>
  </r>
  <r>
    <x v="21"/>
    <d v="1899-12-30T12:00:00"/>
    <x v="2"/>
  </r>
  <r>
    <x v="21"/>
    <d v="1899-12-30T13:00:00"/>
    <x v="10"/>
  </r>
  <r>
    <x v="21"/>
    <d v="1899-12-30T14:00:00"/>
    <x v="10"/>
  </r>
  <r>
    <x v="21"/>
    <d v="1899-12-30T15:00:00"/>
    <x v="6"/>
  </r>
  <r>
    <x v="21"/>
    <d v="1899-12-30T16:00:00"/>
    <x v="12"/>
  </r>
  <r>
    <x v="21"/>
    <d v="1899-12-30T17:00:00"/>
    <x v="9"/>
  </r>
  <r>
    <x v="21"/>
    <d v="1899-12-30T18:00:00"/>
    <x v="9"/>
  </r>
  <r>
    <x v="21"/>
    <d v="1899-12-30T19:00:00"/>
    <x v="8"/>
  </r>
  <r>
    <x v="21"/>
    <d v="1899-12-30T20:00:00"/>
    <x v="7"/>
  </r>
  <r>
    <x v="21"/>
    <d v="1899-12-30T21:00:00"/>
    <x v="12"/>
  </r>
  <r>
    <x v="21"/>
    <d v="1899-12-30T22:00:00"/>
    <x v="12"/>
  </r>
  <r>
    <x v="21"/>
    <d v="1899-12-30T23:00:00"/>
    <x v="6"/>
  </r>
  <r>
    <x v="22"/>
    <d v="1899-12-30T00:00:00"/>
    <x v="14"/>
  </r>
  <r>
    <x v="22"/>
    <d v="1899-12-30T01:00:00"/>
    <x v="16"/>
  </r>
  <r>
    <x v="22"/>
    <d v="1899-12-30T02:00:00"/>
    <x v="4"/>
  </r>
  <r>
    <x v="22"/>
    <d v="1899-12-30T03:00:00"/>
    <x v="3"/>
  </r>
  <r>
    <x v="22"/>
    <d v="1899-12-30T04:00:00"/>
    <x v="4"/>
  </r>
  <r>
    <x v="22"/>
    <d v="1899-12-30T05:00:00"/>
    <x v="3"/>
  </r>
  <r>
    <x v="22"/>
    <d v="1899-12-30T06:00:00"/>
    <x v="3"/>
  </r>
  <r>
    <x v="22"/>
    <d v="1899-12-30T07:00:00"/>
    <x v="5"/>
  </r>
  <r>
    <x v="22"/>
    <d v="1899-12-30T08:00:00"/>
    <x v="3"/>
  </r>
  <r>
    <x v="22"/>
    <d v="1899-12-30T09:00:00"/>
    <x v="5"/>
  </r>
  <r>
    <x v="22"/>
    <d v="1899-12-30T10:00:00"/>
    <x v="3"/>
  </r>
  <r>
    <x v="22"/>
    <d v="1899-12-30T11:00:00"/>
    <x v="3"/>
  </r>
  <r>
    <x v="22"/>
    <d v="1899-12-30T12:00:00"/>
    <x v="9"/>
  </r>
  <r>
    <x v="22"/>
    <d v="1899-12-30T13:00:00"/>
    <x v="10"/>
  </r>
  <r>
    <x v="22"/>
    <d v="1899-12-30T14:00:00"/>
    <x v="13"/>
  </r>
  <r>
    <x v="22"/>
    <d v="1899-12-30T15:00:00"/>
    <x v="4"/>
  </r>
  <r>
    <x v="22"/>
    <d v="1899-12-30T16:00:00"/>
    <x v="7"/>
  </r>
  <r>
    <x v="22"/>
    <d v="1899-12-30T17:00:00"/>
    <x v="0"/>
  </r>
  <r>
    <x v="22"/>
    <d v="1899-12-30T18:00:00"/>
    <x v="2"/>
  </r>
  <r>
    <x v="22"/>
    <d v="1899-12-30T19:00:00"/>
    <x v="6"/>
  </r>
  <r>
    <x v="22"/>
    <d v="1899-12-30T20:00:00"/>
    <x v="10"/>
  </r>
  <r>
    <x v="22"/>
    <d v="1899-12-30T21:00:00"/>
    <x v="6"/>
  </r>
  <r>
    <x v="22"/>
    <d v="1899-12-30T22:00:00"/>
    <x v="1"/>
  </r>
  <r>
    <x v="22"/>
    <d v="1899-12-30T23:00:00"/>
    <x v="1"/>
  </r>
  <r>
    <x v="23"/>
    <d v="1899-12-30T00:00:00"/>
    <x v="15"/>
  </r>
  <r>
    <x v="23"/>
    <d v="1899-12-30T01:00:00"/>
    <x v="13"/>
  </r>
  <r>
    <x v="23"/>
    <d v="1899-12-30T02:00:00"/>
    <x v="15"/>
  </r>
  <r>
    <x v="23"/>
    <d v="1899-12-30T03:00:00"/>
    <x v="10"/>
  </r>
  <r>
    <x v="23"/>
    <d v="1899-12-30T04:00:00"/>
    <x v="3"/>
  </r>
  <r>
    <x v="23"/>
    <d v="1899-12-30T05:00:00"/>
    <x v="14"/>
  </r>
  <r>
    <x v="23"/>
    <d v="1899-12-30T06:00:00"/>
    <x v="14"/>
  </r>
  <r>
    <x v="23"/>
    <d v="1899-12-30T07:00:00"/>
    <x v="4"/>
  </r>
  <r>
    <x v="23"/>
    <d v="1899-12-30T08:00:00"/>
    <x v="3"/>
  </r>
  <r>
    <x v="23"/>
    <d v="1899-12-30T09:00:00"/>
    <x v="16"/>
  </r>
  <r>
    <x v="23"/>
    <d v="1899-12-30T10:00:00"/>
    <x v="15"/>
  </r>
  <r>
    <x v="23"/>
    <d v="1899-12-30T11:00:00"/>
    <x v="1"/>
  </r>
  <r>
    <x v="23"/>
    <d v="1899-12-30T12:00:00"/>
    <x v="0"/>
  </r>
  <r>
    <x v="23"/>
    <d v="1899-12-30T13:00:00"/>
    <x v="0"/>
  </r>
  <r>
    <x v="23"/>
    <d v="1899-12-30T14:00:00"/>
    <x v="6"/>
  </r>
  <r>
    <x v="23"/>
    <d v="1899-12-30T15:00:00"/>
    <x v="0"/>
  </r>
  <r>
    <x v="23"/>
    <d v="1899-12-30T16:00:00"/>
    <x v="6"/>
  </r>
  <r>
    <x v="23"/>
    <d v="1899-12-30T17:00:00"/>
    <x v="9"/>
  </r>
  <r>
    <x v="23"/>
    <d v="1899-12-30T18:00:00"/>
    <x v="12"/>
  </r>
  <r>
    <x v="23"/>
    <d v="1899-12-30T19:00:00"/>
    <x v="11"/>
  </r>
  <r>
    <x v="23"/>
    <d v="1899-12-30T20:00:00"/>
    <x v="9"/>
  </r>
  <r>
    <x v="23"/>
    <d v="1899-12-30T21:00:00"/>
    <x v="6"/>
  </r>
  <r>
    <x v="23"/>
    <d v="1899-12-30T22:00:00"/>
    <x v="1"/>
  </r>
  <r>
    <x v="23"/>
    <d v="1899-12-30T23:00:00"/>
    <x v="1"/>
  </r>
  <r>
    <x v="24"/>
    <d v="1899-12-30T00:00:00"/>
    <x v="2"/>
  </r>
  <r>
    <x v="24"/>
    <d v="1899-12-30T01:00:00"/>
    <x v="4"/>
  </r>
  <r>
    <x v="24"/>
    <d v="1899-12-30T02:00:00"/>
    <x v="4"/>
  </r>
  <r>
    <x v="24"/>
    <d v="1899-12-30T03:00:00"/>
    <x v="4"/>
  </r>
  <r>
    <x v="24"/>
    <d v="1899-12-30T04:00:00"/>
    <x v="4"/>
  </r>
  <r>
    <x v="24"/>
    <d v="1899-12-30T05:00:00"/>
    <x v="16"/>
  </r>
  <r>
    <x v="24"/>
    <d v="1899-12-30T06:00:00"/>
    <x v="4"/>
  </r>
  <r>
    <x v="24"/>
    <d v="1899-12-30T07:00:00"/>
    <x v="4"/>
  </r>
  <r>
    <x v="24"/>
    <d v="1899-12-30T08:00:00"/>
    <x v="17"/>
  </r>
  <r>
    <x v="24"/>
    <d v="1899-12-30T09:00:00"/>
    <x v="17"/>
  </r>
  <r>
    <x v="24"/>
    <d v="1899-12-30T10:00:00"/>
    <x v="5"/>
  </r>
  <r>
    <x v="24"/>
    <d v="1899-12-30T11:00:00"/>
    <x v="13"/>
  </r>
  <r>
    <x v="24"/>
    <d v="1899-12-30T12:00:00"/>
    <x v="15"/>
  </r>
  <r>
    <x v="24"/>
    <d v="1899-12-30T13:00:00"/>
    <x v="10"/>
  </r>
  <r>
    <x v="24"/>
    <d v="1899-12-30T14:00:00"/>
    <x v="2"/>
  </r>
  <r>
    <x v="24"/>
    <d v="1899-12-30T15:00:00"/>
    <x v="2"/>
  </r>
  <r>
    <x v="24"/>
    <d v="1899-12-30T16:00:00"/>
    <x v="12"/>
  </r>
  <r>
    <x v="24"/>
    <d v="1899-12-30T17:00:00"/>
    <x v="11"/>
  </r>
  <r>
    <x v="24"/>
    <d v="1899-12-30T18:00:00"/>
    <x v="11"/>
  </r>
  <r>
    <x v="24"/>
    <d v="1899-12-30T19:00:00"/>
    <x v="9"/>
  </r>
  <r>
    <x v="24"/>
    <d v="1899-12-30T20:00:00"/>
    <x v="11"/>
  </r>
  <r>
    <x v="24"/>
    <d v="1899-12-30T21:00:00"/>
    <x v="11"/>
  </r>
  <r>
    <x v="24"/>
    <d v="1899-12-30T22:00:00"/>
    <x v="1"/>
  </r>
  <r>
    <x v="24"/>
    <d v="1899-12-30T23:00:00"/>
    <x v="1"/>
  </r>
  <r>
    <x v="25"/>
    <d v="1899-12-30T00:00:00"/>
    <x v="2"/>
  </r>
  <r>
    <x v="25"/>
    <d v="1899-12-30T01:00:00"/>
    <x v="2"/>
  </r>
  <r>
    <x v="25"/>
    <d v="1899-12-30T02:00:00"/>
    <x v="3"/>
  </r>
  <r>
    <x v="25"/>
    <d v="1899-12-30T03:00:00"/>
    <x v="5"/>
  </r>
  <r>
    <x v="25"/>
    <d v="1899-12-30T04:00:00"/>
    <x v="5"/>
  </r>
  <r>
    <x v="25"/>
    <d v="1899-12-30T05:00:00"/>
    <x v="16"/>
  </r>
  <r>
    <x v="25"/>
    <d v="1899-12-30T06:00:00"/>
    <x v="3"/>
  </r>
  <r>
    <x v="25"/>
    <d v="1899-12-30T07:00:00"/>
    <x v="3"/>
  </r>
  <r>
    <x v="25"/>
    <d v="1899-12-30T08:00:00"/>
    <x v="16"/>
  </r>
  <r>
    <x v="25"/>
    <d v="1899-12-30T09:00:00"/>
    <x v="16"/>
  </r>
  <r>
    <x v="25"/>
    <d v="1899-12-30T10:00:00"/>
    <x v="14"/>
  </r>
  <r>
    <x v="25"/>
    <d v="1899-12-30T11:00:00"/>
    <x v="13"/>
  </r>
  <r>
    <x v="25"/>
    <d v="1899-12-30T12:00:00"/>
    <x v="10"/>
  </r>
  <r>
    <x v="25"/>
    <d v="1899-12-30T13:00:00"/>
    <x v="1"/>
  </r>
  <r>
    <x v="25"/>
    <d v="1899-12-30T14:00:00"/>
    <x v="1"/>
  </r>
  <r>
    <x v="25"/>
    <d v="1899-12-30T15:00:00"/>
    <x v="11"/>
  </r>
  <r>
    <x v="25"/>
    <d v="1899-12-30T16:00:00"/>
    <x v="8"/>
  </r>
  <r>
    <x v="25"/>
    <d v="1899-12-30T17:00:00"/>
    <x v="8"/>
  </r>
  <r>
    <x v="25"/>
    <d v="1899-12-30T18:00:00"/>
    <x v="7"/>
  </r>
  <r>
    <x v="25"/>
    <d v="1899-12-30T19:00:00"/>
    <x v="11"/>
  </r>
  <r>
    <x v="25"/>
    <d v="1899-12-30T20:00:00"/>
    <x v="11"/>
  </r>
  <r>
    <x v="25"/>
    <d v="1899-12-30T21:00:00"/>
    <x v="6"/>
  </r>
  <r>
    <x v="25"/>
    <d v="1899-12-30T22:00:00"/>
    <x v="10"/>
  </r>
  <r>
    <x v="25"/>
    <d v="1899-12-30T23:00:00"/>
    <x v="1"/>
  </r>
  <r>
    <x v="26"/>
    <d v="1899-12-30T00:00:00"/>
    <x v="1"/>
  </r>
  <r>
    <x v="26"/>
    <d v="1899-12-30T01:00:00"/>
    <x v="2"/>
  </r>
  <r>
    <x v="26"/>
    <d v="1899-12-30T02:00:00"/>
    <x v="14"/>
  </r>
  <r>
    <x v="26"/>
    <d v="1899-12-30T03:00:00"/>
    <x v="3"/>
  </r>
  <r>
    <x v="26"/>
    <d v="1899-12-30T04:00:00"/>
    <x v="14"/>
  </r>
  <r>
    <x v="26"/>
    <d v="1899-12-30T05:00:00"/>
    <x v="14"/>
  </r>
  <r>
    <x v="26"/>
    <d v="1899-12-30T06:00:00"/>
    <x v="3"/>
  </r>
  <r>
    <x v="26"/>
    <d v="1899-12-30T07:00:00"/>
    <x v="15"/>
  </r>
  <r>
    <x v="26"/>
    <d v="1899-12-30T08:00:00"/>
    <x v="14"/>
  </r>
  <r>
    <x v="26"/>
    <d v="1899-12-30T09:00:00"/>
    <x v="14"/>
  </r>
  <r>
    <x v="26"/>
    <d v="1899-12-30T10:00:00"/>
    <x v="13"/>
  </r>
  <r>
    <x v="26"/>
    <d v="1899-12-30T11:00:00"/>
    <x v="10"/>
  </r>
  <r>
    <x v="26"/>
    <d v="1899-12-30T12:00:00"/>
    <x v="1"/>
  </r>
  <r>
    <x v="26"/>
    <d v="1899-12-30T13:00:00"/>
    <x v="1"/>
  </r>
  <r>
    <x v="26"/>
    <d v="1899-12-30T14:00:00"/>
    <x v="10"/>
  </r>
  <r>
    <x v="26"/>
    <d v="1899-12-30T15:00:00"/>
    <x v="0"/>
  </r>
  <r>
    <x v="26"/>
    <d v="1899-12-30T16:00:00"/>
    <x v="12"/>
  </r>
  <r>
    <x v="26"/>
    <d v="1899-12-30T17:00:00"/>
    <x v="11"/>
  </r>
  <r>
    <x v="26"/>
    <d v="1899-12-30T18:00:00"/>
    <x v="7"/>
  </r>
  <r>
    <x v="26"/>
    <d v="1899-12-30T19:00:00"/>
    <x v="7"/>
  </r>
  <r>
    <x v="26"/>
    <d v="1899-12-30T20:00:00"/>
    <x v="7"/>
  </r>
  <r>
    <x v="26"/>
    <d v="1899-12-30T21:00:00"/>
    <x v="6"/>
  </r>
  <r>
    <x v="26"/>
    <d v="1899-12-30T22:00:00"/>
    <x v="0"/>
  </r>
  <r>
    <x v="26"/>
    <d v="1899-12-30T23:00:00"/>
    <x v="1"/>
  </r>
  <r>
    <x v="27"/>
    <d v="1899-12-30T00:00:00"/>
    <x v="2"/>
  </r>
  <r>
    <x v="27"/>
    <d v="1899-12-30T01:00:00"/>
    <x v="15"/>
  </r>
  <r>
    <x v="27"/>
    <d v="1899-12-30T02:00:00"/>
    <x v="14"/>
  </r>
  <r>
    <x v="27"/>
    <d v="1899-12-30T03:00:00"/>
    <x v="3"/>
  </r>
  <r>
    <x v="27"/>
    <d v="1899-12-30T04:00:00"/>
    <x v="5"/>
  </r>
  <r>
    <x v="27"/>
    <d v="1899-12-30T05:00:00"/>
    <x v="4"/>
  </r>
  <r>
    <x v="27"/>
    <d v="1899-12-30T06:00:00"/>
    <x v="3"/>
  </r>
  <r>
    <x v="27"/>
    <d v="1899-12-30T07:00:00"/>
    <x v="3"/>
  </r>
  <r>
    <x v="27"/>
    <d v="1899-12-30T08:00:00"/>
    <x v="4"/>
  </r>
  <r>
    <x v="27"/>
    <d v="1899-12-30T09:00:00"/>
    <x v="5"/>
  </r>
  <r>
    <x v="27"/>
    <d v="1899-12-30T10:00:00"/>
    <x v="2"/>
  </r>
  <r>
    <x v="27"/>
    <d v="1899-12-30T11:00:00"/>
    <x v="2"/>
  </r>
  <r>
    <x v="27"/>
    <d v="1899-12-30T12:00:00"/>
    <x v="1"/>
  </r>
  <r>
    <x v="27"/>
    <d v="1899-12-30T13:00:00"/>
    <x v="6"/>
  </r>
  <r>
    <x v="27"/>
    <d v="1899-12-30T14:00:00"/>
    <x v="1"/>
  </r>
  <r>
    <x v="27"/>
    <d v="1899-12-30T15:00:00"/>
    <x v="9"/>
  </r>
  <r>
    <x v="27"/>
    <d v="1899-12-30T16:00:00"/>
    <x v="9"/>
  </r>
  <r>
    <x v="27"/>
    <d v="1899-12-30T17:00:00"/>
    <x v="9"/>
  </r>
  <r>
    <x v="27"/>
    <d v="1899-12-30T18:00:00"/>
    <x v="20"/>
  </r>
  <r>
    <x v="27"/>
    <d v="1899-12-30T19:00:00"/>
    <x v="11"/>
  </r>
  <r>
    <x v="27"/>
    <d v="1899-12-30T20:00:00"/>
    <x v="7"/>
  </r>
  <r>
    <x v="27"/>
    <d v="1899-12-30T21:00:00"/>
    <x v="9"/>
  </r>
  <r>
    <x v="27"/>
    <d v="1899-12-30T22:00:00"/>
    <x v="6"/>
  </r>
  <r>
    <x v="27"/>
    <d v="1899-12-30T23:00:00"/>
    <x v="10"/>
  </r>
  <r>
    <x v="28"/>
    <d v="1899-12-30T00:00:00"/>
    <x v="3"/>
  </r>
  <r>
    <x v="28"/>
    <d v="1899-12-30T01:00:00"/>
    <x v="4"/>
  </r>
  <r>
    <x v="28"/>
    <d v="1899-12-30T02:00:00"/>
    <x v="14"/>
  </r>
  <r>
    <x v="28"/>
    <d v="1899-12-30T03:00:00"/>
    <x v="3"/>
  </r>
  <r>
    <x v="28"/>
    <d v="1899-12-30T04:00:00"/>
    <x v="4"/>
  </r>
  <r>
    <x v="28"/>
    <d v="1899-12-30T05:00:00"/>
    <x v="3"/>
  </r>
  <r>
    <x v="28"/>
    <d v="1899-12-30T06:00:00"/>
    <x v="4"/>
  </r>
  <r>
    <x v="28"/>
    <d v="1899-12-30T07:00:00"/>
    <x v="16"/>
  </r>
  <r>
    <x v="28"/>
    <d v="1899-12-30T08:00:00"/>
    <x v="16"/>
  </r>
  <r>
    <x v="28"/>
    <d v="1899-12-30T09:00:00"/>
    <x v="3"/>
  </r>
  <r>
    <x v="28"/>
    <d v="1899-12-30T10:00:00"/>
    <x v="3"/>
  </r>
  <r>
    <x v="28"/>
    <d v="1899-12-30T11:00:00"/>
    <x v="2"/>
  </r>
  <r>
    <x v="28"/>
    <d v="1899-12-30T12:00:00"/>
    <x v="1"/>
  </r>
  <r>
    <x v="28"/>
    <d v="1899-12-30T13:00:00"/>
    <x v="6"/>
  </r>
  <r>
    <x v="28"/>
    <d v="1899-12-30T14:00:00"/>
    <x v="6"/>
  </r>
  <r>
    <x v="28"/>
    <d v="1899-12-30T15:00:00"/>
    <x v="6"/>
  </r>
  <r>
    <x v="28"/>
    <d v="1899-12-30T16:00:00"/>
    <x v="11"/>
  </r>
  <r>
    <x v="28"/>
    <d v="1899-12-30T17:00:00"/>
    <x v="7"/>
  </r>
  <r>
    <x v="28"/>
    <d v="1899-12-30T18:00:00"/>
    <x v="7"/>
  </r>
  <r>
    <x v="28"/>
    <d v="1899-12-30T19:00:00"/>
    <x v="9"/>
  </r>
  <r>
    <x v="28"/>
    <d v="1899-12-30T20:00:00"/>
    <x v="9"/>
  </r>
  <r>
    <x v="28"/>
    <d v="1899-12-30T21:00:00"/>
    <x v="11"/>
  </r>
  <r>
    <x v="28"/>
    <d v="1899-12-30T22:00:00"/>
    <x v="0"/>
  </r>
  <r>
    <x v="28"/>
    <d v="1899-12-30T23:00:00"/>
    <x v="0"/>
  </r>
  <r>
    <x v="29"/>
    <d v="1899-12-30T00:00:00"/>
    <x v="2"/>
  </r>
  <r>
    <x v="29"/>
    <d v="1899-12-30T01:00:00"/>
    <x v="1"/>
  </r>
  <r>
    <x v="29"/>
    <d v="1899-12-30T02:00:00"/>
    <x v="10"/>
  </r>
  <r>
    <x v="29"/>
    <d v="1899-12-30T03:00:00"/>
    <x v="10"/>
  </r>
  <r>
    <x v="29"/>
    <d v="1899-12-30T04:00:00"/>
    <x v="14"/>
  </r>
  <r>
    <x v="29"/>
    <d v="1899-12-30T05:00:00"/>
    <x v="3"/>
  </r>
  <r>
    <x v="29"/>
    <d v="1899-12-30T06:00:00"/>
    <x v="14"/>
  </r>
  <r>
    <x v="29"/>
    <d v="1899-12-30T07:00:00"/>
    <x v="14"/>
  </r>
  <r>
    <x v="29"/>
    <d v="1899-12-30T08:00:00"/>
    <x v="14"/>
  </r>
  <r>
    <x v="29"/>
    <d v="1899-12-30T09:00:00"/>
    <x v="3"/>
  </r>
  <r>
    <x v="29"/>
    <d v="1899-12-30T10:00:00"/>
    <x v="13"/>
  </r>
  <r>
    <x v="29"/>
    <d v="1899-12-30T11:00:00"/>
    <x v="15"/>
  </r>
  <r>
    <x v="29"/>
    <d v="1899-12-30T12:00:00"/>
    <x v="6"/>
  </r>
  <r>
    <x v="29"/>
    <d v="1899-12-30T13:00:00"/>
    <x v="0"/>
  </r>
  <r>
    <x v="29"/>
    <d v="1899-12-30T14:00:00"/>
    <x v="1"/>
  </r>
  <r>
    <x v="29"/>
    <d v="1899-12-30T15:00:00"/>
    <x v="6"/>
  </r>
  <r>
    <x v="29"/>
    <d v="1899-12-30T16:00:00"/>
    <x v="9"/>
  </r>
  <r>
    <x v="29"/>
    <d v="1899-12-30T17:00:00"/>
    <x v="7"/>
  </r>
  <r>
    <x v="29"/>
    <d v="1899-12-30T18:00:00"/>
    <x v="9"/>
  </r>
  <r>
    <x v="29"/>
    <d v="1899-12-30T19:00:00"/>
    <x v="7"/>
  </r>
  <r>
    <x v="29"/>
    <d v="1899-12-30T20:00:00"/>
    <x v="9"/>
  </r>
  <r>
    <x v="29"/>
    <d v="1899-12-30T21:00:00"/>
    <x v="0"/>
  </r>
  <r>
    <x v="29"/>
    <d v="1899-12-30T22:00:00"/>
    <x v="0"/>
  </r>
  <r>
    <x v="29"/>
    <d v="1899-12-30T23:00:00"/>
    <x v="2"/>
  </r>
  <r>
    <x v="30"/>
    <d v="1899-12-30T00:00:00"/>
    <x v="10"/>
  </r>
  <r>
    <x v="30"/>
    <d v="1899-12-30T01:00:00"/>
    <x v="14"/>
  </r>
  <r>
    <x v="30"/>
    <d v="1899-12-30T02:00:00"/>
    <x v="13"/>
  </r>
  <r>
    <x v="30"/>
    <d v="1899-12-30T03:00:00"/>
    <x v="14"/>
  </r>
  <r>
    <x v="30"/>
    <d v="1899-12-30T04:00:00"/>
    <x v="15"/>
  </r>
  <r>
    <x v="30"/>
    <d v="1899-12-30T05:00:00"/>
    <x v="4"/>
  </r>
  <r>
    <x v="30"/>
    <d v="1899-12-30T06:00:00"/>
    <x v="4"/>
  </r>
  <r>
    <x v="30"/>
    <d v="1899-12-30T07:00:00"/>
    <x v="5"/>
  </r>
  <r>
    <x v="30"/>
    <d v="1899-12-30T08:00:00"/>
    <x v="4"/>
  </r>
  <r>
    <x v="30"/>
    <d v="1899-12-30T09:00:00"/>
    <x v="17"/>
  </r>
  <r>
    <x v="30"/>
    <d v="1899-12-30T10:00:00"/>
    <x v="16"/>
  </r>
  <r>
    <x v="30"/>
    <d v="1899-12-30T11:00:00"/>
    <x v="5"/>
  </r>
  <r>
    <x v="30"/>
    <d v="1899-12-30T12:00:00"/>
    <x v="15"/>
  </r>
  <r>
    <x v="30"/>
    <d v="1899-12-30T13:00:00"/>
    <x v="10"/>
  </r>
  <r>
    <x v="30"/>
    <d v="1899-12-30T14:00:00"/>
    <x v="13"/>
  </r>
  <r>
    <x v="30"/>
    <d v="1899-12-30T15:00:00"/>
    <x v="10"/>
  </r>
  <r>
    <x v="30"/>
    <d v="1899-12-30T16:00:00"/>
    <x v="1"/>
  </r>
  <r>
    <x v="30"/>
    <d v="1899-12-30T17:00:00"/>
    <x v="6"/>
  </r>
  <r>
    <x v="30"/>
    <d v="1899-12-30T18:00:00"/>
    <x v="11"/>
  </r>
  <r>
    <x v="30"/>
    <d v="1899-12-30T19:00:00"/>
    <x v="11"/>
  </r>
  <r>
    <x v="30"/>
    <d v="1899-12-30T20:00:00"/>
    <x v="12"/>
  </r>
  <r>
    <x v="30"/>
    <d v="1899-12-30T21:00:00"/>
    <x v="6"/>
  </r>
  <r>
    <x v="30"/>
    <d v="1899-12-30T22:00:00"/>
    <x v="13"/>
  </r>
  <r>
    <x v="30"/>
    <d v="1899-12-30T23:00:00"/>
    <x v="3"/>
  </r>
  <r>
    <x v="31"/>
    <d v="1899-12-30T00:00:00"/>
    <x v="5"/>
  </r>
  <r>
    <x v="31"/>
    <d v="1899-12-30T01:00:00"/>
    <x v="5"/>
  </r>
  <r>
    <x v="31"/>
    <d v="1899-12-30T02:00:00"/>
    <x v="5"/>
  </r>
  <r>
    <x v="31"/>
    <d v="1899-12-30T03:00:00"/>
    <x v="4"/>
  </r>
  <r>
    <x v="31"/>
    <d v="1899-12-30T04:00:00"/>
    <x v="16"/>
  </r>
  <r>
    <x v="31"/>
    <d v="1899-12-30T05:00:00"/>
    <x v="18"/>
  </r>
  <r>
    <x v="31"/>
    <d v="1899-12-30T06:00:00"/>
    <x v="5"/>
  </r>
  <r>
    <x v="31"/>
    <d v="1899-12-30T07:00:00"/>
    <x v="16"/>
  </r>
  <r>
    <x v="31"/>
    <d v="1899-12-30T08:00:00"/>
    <x v="16"/>
  </r>
  <r>
    <x v="31"/>
    <d v="1899-12-30T09:00:00"/>
    <x v="17"/>
  </r>
  <r>
    <x v="31"/>
    <d v="1899-12-30T10:00:00"/>
    <x v="16"/>
  </r>
  <r>
    <x v="31"/>
    <d v="1899-12-30T11:00:00"/>
    <x v="14"/>
  </r>
  <r>
    <x v="31"/>
    <d v="1899-12-30T12:00:00"/>
    <x v="10"/>
  </r>
  <r>
    <x v="31"/>
    <d v="1899-12-30T13:00:00"/>
    <x v="2"/>
  </r>
  <r>
    <x v="31"/>
    <d v="1899-12-30T14:00:00"/>
    <x v="10"/>
  </r>
  <r>
    <x v="31"/>
    <d v="1899-12-30T15:00:00"/>
    <x v="11"/>
  </r>
  <r>
    <x v="31"/>
    <d v="1899-12-30T16:00:00"/>
    <x v="7"/>
  </r>
  <r>
    <x v="31"/>
    <d v="1899-12-30T17:00:00"/>
    <x v="7"/>
  </r>
  <r>
    <x v="31"/>
    <d v="1899-12-30T18:00:00"/>
    <x v="11"/>
  </r>
  <r>
    <x v="31"/>
    <d v="1899-12-30T19:00:00"/>
    <x v="12"/>
  </r>
  <r>
    <x v="31"/>
    <d v="1899-12-30T20:00:00"/>
    <x v="6"/>
  </r>
  <r>
    <x v="31"/>
    <d v="1899-12-30T21:00:00"/>
    <x v="1"/>
  </r>
  <r>
    <x v="31"/>
    <d v="1899-12-30T22:00:00"/>
    <x v="1"/>
  </r>
  <r>
    <x v="31"/>
    <d v="1899-12-30T23:00:00"/>
    <x v="2"/>
  </r>
  <r>
    <x v="32"/>
    <d v="1899-12-30T00:00:00"/>
    <x v="3"/>
  </r>
  <r>
    <x v="32"/>
    <d v="1899-12-30T01:00:00"/>
    <x v="5"/>
  </r>
  <r>
    <x v="32"/>
    <d v="1899-12-30T02:00:00"/>
    <x v="5"/>
  </r>
  <r>
    <x v="32"/>
    <d v="1899-12-30T03:00:00"/>
    <x v="3"/>
  </r>
  <r>
    <x v="32"/>
    <d v="1899-12-30T04:00:00"/>
    <x v="5"/>
  </r>
  <r>
    <x v="32"/>
    <d v="1899-12-30T05:00:00"/>
    <x v="3"/>
  </r>
  <r>
    <x v="32"/>
    <d v="1899-12-30T06:00:00"/>
    <x v="17"/>
  </r>
  <r>
    <x v="32"/>
    <d v="1899-12-30T07:00:00"/>
    <x v="4"/>
  </r>
  <r>
    <x v="32"/>
    <d v="1899-12-30T08:00:00"/>
    <x v="5"/>
  </r>
  <r>
    <x v="32"/>
    <d v="1899-12-30T09:00:00"/>
    <x v="5"/>
  </r>
  <r>
    <x v="32"/>
    <d v="1899-12-30T10:00:00"/>
    <x v="3"/>
  </r>
  <r>
    <x v="32"/>
    <d v="1899-12-30T11:00:00"/>
    <x v="1"/>
  </r>
  <r>
    <x v="32"/>
    <d v="1899-12-30T12:00:00"/>
    <x v="1"/>
  </r>
  <r>
    <x v="32"/>
    <d v="1899-12-30T13:00:00"/>
    <x v="1"/>
  </r>
  <r>
    <x v="32"/>
    <d v="1899-12-30T14:00:00"/>
    <x v="6"/>
  </r>
  <r>
    <x v="32"/>
    <d v="1899-12-30T15:00:00"/>
    <x v="6"/>
  </r>
  <r>
    <x v="32"/>
    <d v="1899-12-30T16:00:00"/>
    <x v="7"/>
  </r>
  <r>
    <x v="32"/>
    <d v="1899-12-30T17:00:00"/>
    <x v="8"/>
  </r>
  <r>
    <x v="32"/>
    <d v="1899-12-30T18:00:00"/>
    <x v="21"/>
  </r>
  <r>
    <x v="32"/>
    <d v="1899-12-30T19:00:00"/>
    <x v="22"/>
  </r>
  <r>
    <x v="32"/>
    <d v="1899-12-30T20:00:00"/>
    <x v="21"/>
  </r>
  <r>
    <x v="32"/>
    <d v="1899-12-30T21:00:00"/>
    <x v="9"/>
  </r>
  <r>
    <x v="32"/>
    <d v="1899-12-30T22:00:00"/>
    <x v="0"/>
  </r>
  <r>
    <x v="32"/>
    <d v="1899-12-30T23:00:00"/>
    <x v="1"/>
  </r>
  <r>
    <x v="33"/>
    <d v="1899-12-30T00:00:00"/>
    <x v="15"/>
  </r>
  <r>
    <x v="33"/>
    <d v="1899-12-30T01:00:00"/>
    <x v="3"/>
  </r>
  <r>
    <x v="33"/>
    <d v="1899-12-30T02:00:00"/>
    <x v="4"/>
  </r>
  <r>
    <x v="33"/>
    <d v="1899-12-30T03:00:00"/>
    <x v="3"/>
  </r>
  <r>
    <x v="33"/>
    <d v="1899-12-30T04:00:00"/>
    <x v="3"/>
  </r>
  <r>
    <x v="33"/>
    <d v="1899-12-30T05:00:00"/>
    <x v="3"/>
  </r>
  <r>
    <x v="33"/>
    <d v="1899-12-30T06:00:00"/>
    <x v="5"/>
  </r>
  <r>
    <x v="33"/>
    <d v="1899-12-30T07:00:00"/>
    <x v="5"/>
  </r>
  <r>
    <x v="33"/>
    <d v="1899-12-30T08:00:00"/>
    <x v="4"/>
  </r>
  <r>
    <x v="33"/>
    <d v="1899-12-30T09:00:00"/>
    <x v="5"/>
  </r>
  <r>
    <x v="33"/>
    <d v="1899-12-30T10:00:00"/>
    <x v="4"/>
  </r>
  <r>
    <x v="33"/>
    <d v="1899-12-30T11:00:00"/>
    <x v="1"/>
  </r>
  <r>
    <x v="33"/>
    <d v="1899-12-30T12:00:00"/>
    <x v="6"/>
  </r>
  <r>
    <x v="33"/>
    <d v="1899-12-30T13:00:00"/>
    <x v="12"/>
  </r>
  <r>
    <x v="33"/>
    <d v="1899-12-30T14:00:00"/>
    <x v="0"/>
  </r>
  <r>
    <x v="33"/>
    <d v="1899-12-30T15:00:00"/>
    <x v="11"/>
  </r>
  <r>
    <x v="33"/>
    <d v="1899-12-30T16:00:00"/>
    <x v="9"/>
  </r>
  <r>
    <x v="33"/>
    <d v="1899-12-30T17:00:00"/>
    <x v="8"/>
  </r>
  <r>
    <x v="33"/>
    <d v="1899-12-30T18:00:00"/>
    <x v="9"/>
  </r>
  <r>
    <x v="33"/>
    <d v="1899-12-30T19:00:00"/>
    <x v="9"/>
  </r>
  <r>
    <x v="33"/>
    <d v="1899-12-30T20:00:00"/>
    <x v="7"/>
  </r>
  <r>
    <x v="33"/>
    <d v="1899-12-30T21:00:00"/>
    <x v="12"/>
  </r>
  <r>
    <x v="33"/>
    <d v="1899-12-30T22:00:00"/>
    <x v="11"/>
  </r>
  <r>
    <x v="33"/>
    <d v="1899-12-30T23:00:00"/>
    <x v="1"/>
  </r>
  <r>
    <x v="34"/>
    <d v="1899-12-30T00:00:00"/>
    <x v="15"/>
  </r>
  <r>
    <x v="34"/>
    <d v="1899-12-30T01:00:00"/>
    <x v="15"/>
  </r>
  <r>
    <x v="34"/>
    <d v="1899-12-30T02:00:00"/>
    <x v="3"/>
  </r>
  <r>
    <x v="34"/>
    <d v="1899-12-30T03:00:00"/>
    <x v="15"/>
  </r>
  <r>
    <x v="34"/>
    <d v="1899-12-30T04:00:00"/>
    <x v="13"/>
  </r>
  <r>
    <x v="34"/>
    <d v="1899-12-30T05:00:00"/>
    <x v="14"/>
  </r>
  <r>
    <x v="34"/>
    <d v="1899-12-30T06:00:00"/>
    <x v="13"/>
  </r>
  <r>
    <x v="34"/>
    <d v="1899-12-30T07:00:00"/>
    <x v="13"/>
  </r>
  <r>
    <x v="34"/>
    <d v="1899-12-30T08:00:00"/>
    <x v="2"/>
  </r>
  <r>
    <x v="34"/>
    <d v="1899-12-30T09:00:00"/>
    <x v="2"/>
  </r>
  <r>
    <x v="34"/>
    <d v="1899-12-30T10:00:00"/>
    <x v="13"/>
  </r>
  <r>
    <x v="34"/>
    <d v="1899-12-30T11:00:00"/>
    <x v="10"/>
  </r>
  <r>
    <x v="34"/>
    <d v="1899-12-30T12:00:00"/>
    <x v="0"/>
  </r>
  <r>
    <x v="34"/>
    <d v="1899-12-30T13:00:00"/>
    <x v="12"/>
  </r>
  <r>
    <x v="34"/>
    <d v="1899-12-30T14:00:00"/>
    <x v="12"/>
  </r>
  <r>
    <x v="34"/>
    <d v="1899-12-30T15:00:00"/>
    <x v="6"/>
  </r>
  <r>
    <x v="34"/>
    <d v="1899-12-30T16:00:00"/>
    <x v="9"/>
  </r>
  <r>
    <x v="34"/>
    <d v="1899-12-30T17:00:00"/>
    <x v="7"/>
  </r>
  <r>
    <x v="34"/>
    <d v="1899-12-30T18:00:00"/>
    <x v="8"/>
  </r>
  <r>
    <x v="34"/>
    <d v="1899-12-30T19:00:00"/>
    <x v="11"/>
  </r>
  <r>
    <x v="34"/>
    <d v="1899-12-30T20:00:00"/>
    <x v="7"/>
  </r>
  <r>
    <x v="34"/>
    <d v="1899-12-30T21:00:00"/>
    <x v="8"/>
  </r>
  <r>
    <x v="34"/>
    <d v="1899-12-30T22:00:00"/>
    <x v="11"/>
  </r>
  <r>
    <x v="34"/>
    <d v="1899-12-30T23:00:00"/>
    <x v="3"/>
  </r>
  <r>
    <x v="35"/>
    <d v="1899-12-30T00:00:00"/>
    <x v="13"/>
  </r>
  <r>
    <x v="35"/>
    <d v="1899-12-30T01:00:00"/>
    <x v="14"/>
  </r>
  <r>
    <x v="35"/>
    <d v="1899-12-30T02:00:00"/>
    <x v="14"/>
  </r>
  <r>
    <x v="35"/>
    <d v="1899-12-30T03:00:00"/>
    <x v="13"/>
  </r>
  <r>
    <x v="35"/>
    <d v="1899-12-30T04:00:00"/>
    <x v="14"/>
  </r>
  <r>
    <x v="35"/>
    <d v="1899-12-30T05:00:00"/>
    <x v="15"/>
  </r>
  <r>
    <x v="35"/>
    <d v="1899-12-30T06:00:00"/>
    <x v="13"/>
  </r>
  <r>
    <x v="35"/>
    <d v="1899-12-30T07:00:00"/>
    <x v="13"/>
  </r>
  <r>
    <x v="35"/>
    <d v="1899-12-30T08:00:00"/>
    <x v="15"/>
  </r>
  <r>
    <x v="35"/>
    <d v="1899-12-30T09:00:00"/>
    <x v="13"/>
  </r>
  <r>
    <x v="35"/>
    <d v="1899-12-30T10:00:00"/>
    <x v="10"/>
  </r>
  <r>
    <x v="35"/>
    <d v="1899-12-30T11:00:00"/>
    <x v="2"/>
  </r>
  <r>
    <x v="35"/>
    <d v="1899-12-30T12:00:00"/>
    <x v="1"/>
  </r>
  <r>
    <x v="35"/>
    <d v="1899-12-30T13:00:00"/>
    <x v="1"/>
  </r>
  <r>
    <x v="35"/>
    <d v="1899-12-30T14:00:00"/>
    <x v="10"/>
  </r>
  <r>
    <x v="35"/>
    <d v="1899-12-30T15:00:00"/>
    <x v="2"/>
  </r>
  <r>
    <x v="35"/>
    <d v="1899-12-30T16:00:00"/>
    <x v="1"/>
  </r>
  <r>
    <x v="35"/>
    <d v="1899-12-30T17:00:00"/>
    <x v="2"/>
  </r>
  <r>
    <x v="35"/>
    <d v="1899-12-30T18:00:00"/>
    <x v="15"/>
  </r>
  <r>
    <x v="35"/>
    <d v="1899-12-30T19:00:00"/>
    <x v="14"/>
  </r>
  <r>
    <x v="35"/>
    <d v="1899-12-30T20:00:00"/>
    <x v="4"/>
  </r>
  <r>
    <x v="35"/>
    <d v="1899-12-30T21:00:00"/>
    <x v="5"/>
  </r>
  <r>
    <x v="35"/>
    <d v="1899-12-30T22:00:00"/>
    <x v="13"/>
  </r>
  <r>
    <x v="35"/>
    <d v="1899-12-30T23:00:00"/>
    <x v="10"/>
  </r>
  <r>
    <x v="36"/>
    <d v="1899-12-30T00:00:00"/>
    <x v="10"/>
  </r>
  <r>
    <x v="36"/>
    <d v="1899-12-30T01:00:00"/>
    <x v="14"/>
  </r>
  <r>
    <x v="36"/>
    <d v="1899-12-30T02:00:00"/>
    <x v="15"/>
  </r>
  <r>
    <x v="36"/>
    <d v="1899-12-30T03:00:00"/>
    <x v="4"/>
  </r>
  <r>
    <x v="36"/>
    <d v="1899-12-30T04:00:00"/>
    <x v="15"/>
  </r>
  <r>
    <x v="36"/>
    <d v="1899-12-30T05:00:00"/>
    <x v="15"/>
  </r>
  <r>
    <x v="36"/>
    <d v="1899-12-30T06:00:00"/>
    <x v="2"/>
  </r>
  <r>
    <x v="36"/>
    <d v="1899-12-30T07:00:00"/>
    <x v="14"/>
  </r>
  <r>
    <x v="36"/>
    <d v="1899-12-30T08:00:00"/>
    <x v="13"/>
  </r>
  <r>
    <x v="36"/>
    <d v="1899-12-30T09:00:00"/>
    <x v="13"/>
  </r>
  <r>
    <x v="36"/>
    <d v="1899-12-30T10:00:00"/>
    <x v="15"/>
  </r>
  <r>
    <x v="36"/>
    <d v="1899-12-30T11:00:00"/>
    <x v="1"/>
  </r>
  <r>
    <x v="36"/>
    <d v="1899-12-30T12:00:00"/>
    <x v="0"/>
  </r>
  <r>
    <x v="36"/>
    <d v="1899-12-30T13:00:00"/>
    <x v="1"/>
  </r>
  <r>
    <x v="36"/>
    <d v="1899-12-30T14:00:00"/>
    <x v="15"/>
  </r>
  <r>
    <x v="36"/>
    <d v="1899-12-30T15:00:00"/>
    <x v="2"/>
  </r>
  <r>
    <x v="36"/>
    <d v="1899-12-30T16:00:00"/>
    <x v="2"/>
  </r>
  <r>
    <x v="36"/>
    <d v="1899-12-30T17:00:00"/>
    <x v="15"/>
  </r>
  <r>
    <x v="36"/>
    <d v="1899-12-30T18:00:00"/>
    <x v="11"/>
  </r>
  <r>
    <x v="36"/>
    <d v="1899-12-30T19:00:00"/>
    <x v="10"/>
  </r>
  <r>
    <x v="36"/>
    <d v="1899-12-30T20:00:00"/>
    <x v="2"/>
  </r>
  <r>
    <x v="36"/>
    <d v="1899-12-30T21:00:00"/>
    <x v="2"/>
  </r>
  <r>
    <x v="36"/>
    <d v="1899-12-30T22:00:00"/>
    <x v="2"/>
  </r>
  <r>
    <x v="36"/>
    <d v="1899-12-30T23:00:00"/>
    <x v="1"/>
  </r>
  <r>
    <x v="37"/>
    <d v="1899-12-30T00:00:00"/>
    <x v="13"/>
  </r>
  <r>
    <x v="37"/>
    <d v="1899-12-30T01:00:00"/>
    <x v="5"/>
  </r>
  <r>
    <x v="37"/>
    <d v="1899-12-30T02:00:00"/>
    <x v="13"/>
  </r>
  <r>
    <x v="37"/>
    <d v="1899-12-30T03:00:00"/>
    <x v="3"/>
  </r>
  <r>
    <x v="37"/>
    <d v="1899-12-30T04:00:00"/>
    <x v="3"/>
  </r>
  <r>
    <x v="37"/>
    <d v="1899-12-30T05:00:00"/>
    <x v="2"/>
  </r>
  <r>
    <x v="37"/>
    <d v="1899-12-30T06:00:00"/>
    <x v="2"/>
  </r>
  <r>
    <x v="37"/>
    <d v="1899-12-30T07:00:00"/>
    <x v="2"/>
  </r>
  <r>
    <x v="37"/>
    <d v="1899-12-30T08:00:00"/>
    <x v="2"/>
  </r>
  <r>
    <x v="37"/>
    <d v="1899-12-30T09:00:00"/>
    <x v="13"/>
  </r>
  <r>
    <x v="37"/>
    <d v="1899-12-30T10:00:00"/>
    <x v="14"/>
  </r>
  <r>
    <x v="37"/>
    <d v="1899-12-30T11:00:00"/>
    <x v="10"/>
  </r>
  <r>
    <x v="37"/>
    <d v="1899-12-30T12:00:00"/>
    <x v="10"/>
  </r>
  <r>
    <x v="37"/>
    <d v="1899-12-30T13:00:00"/>
    <x v="12"/>
  </r>
  <r>
    <x v="37"/>
    <d v="1899-12-30T14:00:00"/>
    <x v="6"/>
  </r>
  <r>
    <x v="37"/>
    <d v="1899-12-30T15:00:00"/>
    <x v="6"/>
  </r>
  <r>
    <x v="37"/>
    <d v="1899-12-30T16:00:00"/>
    <x v="1"/>
  </r>
  <r>
    <x v="37"/>
    <d v="1899-12-30T17:00:00"/>
    <x v="13"/>
  </r>
  <r>
    <x v="37"/>
    <d v="1899-12-30T18:00:00"/>
    <x v="15"/>
  </r>
  <r>
    <x v="37"/>
    <d v="1899-12-30T19:00:00"/>
    <x v="14"/>
  </r>
  <r>
    <x v="37"/>
    <d v="1899-12-30T20:00:00"/>
    <x v="15"/>
  </r>
  <r>
    <x v="37"/>
    <d v="1899-12-30T21:00:00"/>
    <x v="4"/>
  </r>
  <r>
    <x v="37"/>
    <d v="1899-12-30T22:00:00"/>
    <x v="3"/>
  </r>
  <r>
    <x v="37"/>
    <d v="1899-12-30T23:00:00"/>
    <x v="15"/>
  </r>
  <r>
    <x v="38"/>
    <d v="1899-12-30T00:00:00"/>
    <x v="3"/>
  </r>
  <r>
    <x v="38"/>
    <d v="1899-12-30T01:00:00"/>
    <x v="15"/>
  </r>
  <r>
    <x v="38"/>
    <d v="1899-12-30T02:00:00"/>
    <x v="14"/>
  </r>
  <r>
    <x v="38"/>
    <d v="1899-12-30T03:00:00"/>
    <x v="13"/>
  </r>
  <r>
    <x v="38"/>
    <d v="1899-12-30T04:00:00"/>
    <x v="3"/>
  </r>
  <r>
    <x v="38"/>
    <d v="1899-12-30T05:00:00"/>
    <x v="3"/>
  </r>
  <r>
    <x v="38"/>
    <d v="1899-12-30T06:00:00"/>
    <x v="16"/>
  </r>
  <r>
    <x v="38"/>
    <d v="1899-12-30T07:00:00"/>
    <x v="2"/>
  </r>
  <r>
    <x v="38"/>
    <d v="1899-12-30T08:00:00"/>
    <x v="10"/>
  </r>
  <r>
    <x v="38"/>
    <d v="1899-12-30T09:00:00"/>
    <x v="2"/>
  </r>
  <r>
    <x v="38"/>
    <d v="1899-12-30T10:00:00"/>
    <x v="2"/>
  </r>
  <r>
    <x v="38"/>
    <d v="1899-12-30T11:00:00"/>
    <x v="3"/>
  </r>
  <r>
    <x v="38"/>
    <d v="1899-12-30T12:00:00"/>
    <x v="2"/>
  </r>
  <r>
    <x v="38"/>
    <d v="1899-12-30T13:00:00"/>
    <x v="1"/>
  </r>
  <r>
    <x v="38"/>
    <d v="1899-12-30T14:00:00"/>
    <x v="1"/>
  </r>
  <r>
    <x v="38"/>
    <d v="1899-12-30T15:00:00"/>
    <x v="1"/>
  </r>
  <r>
    <x v="38"/>
    <d v="1899-12-30T16:00:00"/>
    <x v="2"/>
  </r>
  <r>
    <x v="38"/>
    <d v="1899-12-30T18:00:00"/>
    <x v="14"/>
  </r>
  <r>
    <x v="38"/>
    <d v="1899-12-30T19:00:00"/>
    <x v="14"/>
  </r>
  <r>
    <x v="38"/>
    <d v="1899-12-30T20:00:00"/>
    <x v="10"/>
  </r>
  <r>
    <x v="38"/>
    <d v="1899-12-30T21:00:00"/>
    <x v="14"/>
  </r>
  <r>
    <x v="38"/>
    <d v="1899-12-30T22:00:00"/>
    <x v="10"/>
  </r>
  <r>
    <x v="38"/>
    <d v="1899-12-30T23:00:00"/>
    <x v="10"/>
  </r>
  <r>
    <x v="39"/>
    <d v="1899-12-30T00:00:00"/>
    <x v="14"/>
  </r>
  <r>
    <x v="39"/>
    <d v="1899-12-30T01:00:00"/>
    <x v="16"/>
  </r>
  <r>
    <x v="39"/>
    <d v="1899-12-30T02:00:00"/>
    <x v="5"/>
  </r>
  <r>
    <x v="39"/>
    <d v="1899-12-30T03:00:00"/>
    <x v="5"/>
  </r>
  <r>
    <x v="39"/>
    <d v="1899-12-30T04:00:00"/>
    <x v="14"/>
  </r>
  <r>
    <x v="39"/>
    <d v="1899-12-30T05:00:00"/>
    <x v="15"/>
  </r>
  <r>
    <x v="39"/>
    <d v="1899-12-30T06:00:00"/>
    <x v="15"/>
  </r>
  <r>
    <x v="39"/>
    <d v="1899-12-30T08:00:00"/>
    <x v="15"/>
  </r>
  <r>
    <x v="39"/>
    <d v="1899-12-30T09:00:00"/>
    <x v="5"/>
  </r>
  <r>
    <x v="39"/>
    <d v="1899-12-30T10:00:00"/>
    <x v="13"/>
  </r>
  <r>
    <x v="39"/>
    <d v="1899-12-30T11:00:00"/>
    <x v="14"/>
  </r>
  <r>
    <x v="39"/>
    <d v="1899-12-30T12:00:00"/>
    <x v="15"/>
  </r>
  <r>
    <x v="39"/>
    <d v="1899-12-30T13:00:00"/>
    <x v="0"/>
  </r>
  <r>
    <x v="39"/>
    <d v="1899-12-30T14:00:00"/>
    <x v="6"/>
  </r>
  <r>
    <x v="39"/>
    <d v="1899-12-30T15:00:00"/>
    <x v="11"/>
  </r>
  <r>
    <x v="39"/>
    <d v="1899-12-30T16:00:00"/>
    <x v="12"/>
  </r>
  <r>
    <x v="39"/>
    <d v="1899-12-30T17:00:00"/>
    <x v="9"/>
  </r>
  <r>
    <x v="39"/>
    <d v="1899-12-30T18:00:00"/>
    <x v="9"/>
  </r>
  <r>
    <x v="39"/>
    <d v="1899-12-30T19:00:00"/>
    <x v="10"/>
  </r>
  <r>
    <x v="39"/>
    <d v="1899-12-30T20:00:00"/>
    <x v="10"/>
  </r>
  <r>
    <x v="39"/>
    <d v="1899-12-30T21:00:00"/>
    <x v="15"/>
  </r>
  <r>
    <x v="39"/>
    <d v="1899-12-30T22:00:00"/>
    <x v="13"/>
  </r>
  <r>
    <x v="39"/>
    <d v="1899-12-30T23:00:00"/>
    <x v="3"/>
  </r>
  <r>
    <x v="40"/>
    <d v="1899-12-30T00:00:00"/>
    <x v="3"/>
  </r>
  <r>
    <x v="40"/>
    <d v="1899-12-30T01:00:00"/>
    <x v="4"/>
  </r>
  <r>
    <x v="40"/>
    <d v="1899-12-30T02:00:00"/>
    <x v="5"/>
  </r>
  <r>
    <x v="40"/>
    <d v="1899-12-30T03:00:00"/>
    <x v="14"/>
  </r>
  <r>
    <x v="40"/>
    <d v="1899-12-30T04:00:00"/>
    <x v="3"/>
  </r>
  <r>
    <x v="40"/>
    <d v="1899-12-30T05:00:00"/>
    <x v="3"/>
  </r>
  <r>
    <x v="40"/>
    <d v="1899-12-30T06:00:00"/>
    <x v="14"/>
  </r>
  <r>
    <x v="40"/>
    <d v="1899-12-30T07:00:00"/>
    <x v="13"/>
  </r>
  <r>
    <x v="40"/>
    <d v="1899-12-30T08:00:00"/>
    <x v="3"/>
  </r>
  <r>
    <x v="40"/>
    <d v="1899-12-30T09:00:00"/>
    <x v="3"/>
  </r>
  <r>
    <x v="40"/>
    <d v="1899-12-30T10:00:00"/>
    <x v="15"/>
  </r>
  <r>
    <x v="40"/>
    <d v="1899-12-30T11:00:00"/>
    <x v="10"/>
  </r>
  <r>
    <x v="40"/>
    <d v="1899-12-30T12:00:00"/>
    <x v="2"/>
  </r>
  <r>
    <x v="40"/>
    <d v="1899-12-30T13:00:00"/>
    <x v="10"/>
  </r>
  <r>
    <x v="40"/>
    <d v="1899-12-30T14:00:00"/>
    <x v="10"/>
  </r>
  <r>
    <x v="40"/>
    <d v="1899-12-30T15:00:00"/>
    <x v="12"/>
  </r>
  <r>
    <x v="40"/>
    <d v="1899-12-30T16:00:00"/>
    <x v="11"/>
  </r>
  <r>
    <x v="40"/>
    <d v="1899-12-30T17:00:00"/>
    <x v="12"/>
  </r>
  <r>
    <x v="40"/>
    <d v="1899-12-30T18:00:00"/>
    <x v="11"/>
  </r>
  <r>
    <x v="40"/>
    <d v="1899-12-30T19:00:00"/>
    <x v="11"/>
  </r>
  <r>
    <x v="40"/>
    <d v="1899-12-30T20:00:00"/>
    <x v="11"/>
  </r>
  <r>
    <x v="40"/>
    <d v="1899-12-30T21:00:00"/>
    <x v="1"/>
  </r>
  <r>
    <x v="40"/>
    <d v="1899-12-30T22:00:00"/>
    <x v="1"/>
  </r>
  <r>
    <x v="40"/>
    <d v="1899-12-30T23:00:00"/>
    <x v="2"/>
  </r>
  <r>
    <x v="41"/>
    <d v="1899-12-30T00:00:00"/>
    <x v="10"/>
  </r>
  <r>
    <x v="41"/>
    <d v="1899-12-30T01:00:00"/>
    <x v="10"/>
  </r>
  <r>
    <x v="41"/>
    <d v="1899-12-30T02:00:00"/>
    <x v="4"/>
  </r>
  <r>
    <x v="41"/>
    <d v="1899-12-30T03:00:00"/>
    <x v="5"/>
  </r>
  <r>
    <x v="41"/>
    <d v="1899-12-30T04:00:00"/>
    <x v="14"/>
  </r>
  <r>
    <x v="41"/>
    <d v="1899-12-30T05:00:00"/>
    <x v="16"/>
  </r>
  <r>
    <x v="41"/>
    <d v="1899-12-30T06:00:00"/>
    <x v="16"/>
  </r>
  <r>
    <x v="41"/>
    <d v="1899-12-30T07:00:00"/>
    <x v="16"/>
  </r>
  <r>
    <x v="41"/>
    <d v="1899-12-30T08:00:00"/>
    <x v="5"/>
  </r>
  <r>
    <x v="41"/>
    <d v="1899-12-30T09:00:00"/>
    <x v="17"/>
  </r>
  <r>
    <x v="41"/>
    <d v="1899-12-30T10:00:00"/>
    <x v="5"/>
  </r>
  <r>
    <x v="41"/>
    <d v="1899-12-30T11:00:00"/>
    <x v="2"/>
  </r>
  <r>
    <x v="41"/>
    <d v="1899-12-30T12:00:00"/>
    <x v="1"/>
  </r>
  <r>
    <x v="41"/>
    <d v="1899-12-30T13:00:00"/>
    <x v="1"/>
  </r>
  <r>
    <x v="41"/>
    <d v="1899-12-30T14:00:00"/>
    <x v="6"/>
  </r>
  <r>
    <x v="41"/>
    <d v="1899-12-30T15:00:00"/>
    <x v="11"/>
  </r>
  <r>
    <x v="41"/>
    <d v="1899-12-30T16:00:00"/>
    <x v="6"/>
  </r>
  <r>
    <x v="41"/>
    <d v="1899-12-30T17:00:00"/>
    <x v="6"/>
  </r>
  <r>
    <x v="41"/>
    <d v="1899-12-30T18:00:00"/>
    <x v="12"/>
  </r>
  <r>
    <x v="41"/>
    <d v="1899-12-30T19:00:00"/>
    <x v="12"/>
  </r>
  <r>
    <x v="41"/>
    <d v="1899-12-30T20:00:00"/>
    <x v="6"/>
  </r>
  <r>
    <x v="41"/>
    <d v="1899-12-30T21:00:00"/>
    <x v="6"/>
  </r>
  <r>
    <x v="41"/>
    <d v="1899-12-30T22:00:00"/>
    <x v="10"/>
  </r>
  <r>
    <x v="41"/>
    <d v="1899-12-30T23:00:00"/>
    <x v="14"/>
  </r>
  <r>
    <x v="42"/>
    <d v="1899-12-30T00:00:00"/>
    <x v="4"/>
  </r>
  <r>
    <x v="42"/>
    <d v="1899-12-30T01:00:00"/>
    <x v="3"/>
  </r>
  <r>
    <x v="42"/>
    <d v="1899-12-30T02:00:00"/>
    <x v="4"/>
  </r>
  <r>
    <x v="42"/>
    <d v="1899-12-30T03:00:00"/>
    <x v="5"/>
  </r>
  <r>
    <x v="42"/>
    <d v="1899-12-30T04:00:00"/>
    <x v="3"/>
  </r>
  <r>
    <x v="42"/>
    <d v="1899-12-30T05:00:00"/>
    <x v="5"/>
  </r>
  <r>
    <x v="42"/>
    <d v="1899-12-30T06:00:00"/>
    <x v="5"/>
  </r>
  <r>
    <x v="42"/>
    <d v="1899-12-30T07:00:00"/>
    <x v="5"/>
  </r>
  <r>
    <x v="42"/>
    <d v="1899-12-30T08:00:00"/>
    <x v="5"/>
  </r>
  <r>
    <x v="42"/>
    <d v="1899-12-30T09:00:00"/>
    <x v="17"/>
  </r>
  <r>
    <x v="42"/>
    <d v="1899-12-30T10:00:00"/>
    <x v="5"/>
  </r>
  <r>
    <x v="42"/>
    <d v="1899-12-30T11:00:00"/>
    <x v="2"/>
  </r>
  <r>
    <x v="42"/>
    <d v="1899-12-30T12:00:00"/>
    <x v="15"/>
  </r>
  <r>
    <x v="42"/>
    <d v="1899-12-30T13:00:00"/>
    <x v="15"/>
  </r>
  <r>
    <x v="42"/>
    <d v="1899-12-30T14:00:00"/>
    <x v="1"/>
  </r>
  <r>
    <x v="42"/>
    <d v="1899-12-30T15:00:00"/>
    <x v="2"/>
  </r>
  <r>
    <x v="42"/>
    <d v="1899-12-30T16:00:00"/>
    <x v="12"/>
  </r>
  <r>
    <x v="42"/>
    <d v="1899-12-30T17:00:00"/>
    <x v="9"/>
  </r>
  <r>
    <x v="42"/>
    <d v="1899-12-30T20:00:00"/>
    <x v="9"/>
  </r>
  <r>
    <x v="42"/>
    <d v="1899-12-30T21:00:00"/>
    <x v="11"/>
  </r>
  <r>
    <x v="42"/>
    <d v="1899-12-30T22:00:00"/>
    <x v="11"/>
  </r>
  <r>
    <x v="42"/>
    <d v="1899-12-30T23:00:00"/>
    <x v="1"/>
  </r>
  <r>
    <x v="43"/>
    <d v="1899-12-30T00:00:00"/>
    <x v="1"/>
  </r>
  <r>
    <x v="43"/>
    <d v="1899-12-30T01:00:00"/>
    <x v="2"/>
  </r>
  <r>
    <x v="43"/>
    <d v="1899-12-30T02:00:00"/>
    <x v="2"/>
  </r>
  <r>
    <x v="43"/>
    <d v="1899-12-30T03:00:00"/>
    <x v="13"/>
  </r>
  <r>
    <x v="43"/>
    <d v="1899-12-30T04:00:00"/>
    <x v="14"/>
  </r>
  <r>
    <x v="43"/>
    <d v="1899-12-30T05:00:00"/>
    <x v="4"/>
  </r>
  <r>
    <x v="43"/>
    <d v="1899-12-30T06:00:00"/>
    <x v="13"/>
  </r>
  <r>
    <x v="43"/>
    <d v="1899-12-30T07:00:00"/>
    <x v="3"/>
  </r>
  <r>
    <x v="43"/>
    <d v="1899-12-30T08:00:00"/>
    <x v="3"/>
  </r>
  <r>
    <x v="43"/>
    <d v="1899-12-30T09:00:00"/>
    <x v="3"/>
  </r>
  <r>
    <x v="43"/>
    <d v="1899-12-30T10:00:00"/>
    <x v="15"/>
  </r>
  <r>
    <x v="43"/>
    <d v="1899-12-30T11:00:00"/>
    <x v="2"/>
  </r>
  <r>
    <x v="43"/>
    <d v="1899-12-30T12:00:00"/>
    <x v="2"/>
  </r>
  <r>
    <x v="43"/>
    <d v="1899-12-30T13:00:00"/>
    <x v="2"/>
  </r>
  <r>
    <x v="43"/>
    <d v="1899-12-30T14:00:00"/>
    <x v="6"/>
  </r>
  <r>
    <x v="43"/>
    <d v="1899-12-30T15:00:00"/>
    <x v="0"/>
  </r>
  <r>
    <x v="43"/>
    <d v="1899-12-30T16:00:00"/>
    <x v="7"/>
  </r>
  <r>
    <x v="43"/>
    <d v="1899-12-30T17:00:00"/>
    <x v="9"/>
  </r>
  <r>
    <x v="43"/>
    <d v="1899-12-30T18:00:00"/>
    <x v="11"/>
  </r>
  <r>
    <x v="43"/>
    <d v="1899-12-30T19:00:00"/>
    <x v="0"/>
  </r>
  <r>
    <x v="43"/>
    <d v="1899-12-30T20:00:00"/>
    <x v="12"/>
  </r>
  <r>
    <x v="43"/>
    <d v="1899-12-30T21:00:00"/>
    <x v="9"/>
  </r>
  <r>
    <x v="43"/>
    <d v="1899-12-30T22:00:00"/>
    <x v="12"/>
  </r>
  <r>
    <x v="43"/>
    <d v="1899-12-30T23:00:00"/>
    <x v="6"/>
  </r>
  <r>
    <x v="44"/>
    <d v="1899-12-30T00:00:00"/>
    <x v="1"/>
  </r>
  <r>
    <x v="44"/>
    <d v="1899-12-30T01:00:00"/>
    <x v="15"/>
  </r>
  <r>
    <x v="44"/>
    <d v="1899-12-30T02:00:00"/>
    <x v="14"/>
  </r>
  <r>
    <x v="44"/>
    <d v="1899-12-30T03:00:00"/>
    <x v="13"/>
  </r>
  <r>
    <x v="44"/>
    <d v="1899-12-30T04:00:00"/>
    <x v="15"/>
  </r>
  <r>
    <x v="44"/>
    <d v="1899-12-30T05:00:00"/>
    <x v="3"/>
  </r>
  <r>
    <x v="44"/>
    <d v="1899-12-30T06:00:00"/>
    <x v="3"/>
  </r>
  <r>
    <x v="44"/>
    <d v="1899-12-30T07:00:00"/>
    <x v="3"/>
  </r>
  <r>
    <x v="44"/>
    <d v="1899-12-30T08:00:00"/>
    <x v="4"/>
  </r>
  <r>
    <x v="44"/>
    <d v="1899-12-30T09:00:00"/>
    <x v="5"/>
  </r>
  <r>
    <x v="44"/>
    <d v="1899-12-30T10:00:00"/>
    <x v="16"/>
  </r>
  <r>
    <x v="44"/>
    <d v="1899-12-30T11:00:00"/>
    <x v="2"/>
  </r>
  <r>
    <x v="44"/>
    <d v="1899-12-30T12:00:00"/>
    <x v="1"/>
  </r>
  <r>
    <x v="44"/>
    <d v="1899-12-30T13:00:00"/>
    <x v="10"/>
  </r>
  <r>
    <x v="44"/>
    <d v="1899-12-30T14:00:00"/>
    <x v="15"/>
  </r>
  <r>
    <x v="44"/>
    <d v="1899-12-30T15:00:00"/>
    <x v="6"/>
  </r>
  <r>
    <x v="44"/>
    <d v="1899-12-30T16:00:00"/>
    <x v="12"/>
  </r>
  <r>
    <x v="44"/>
    <d v="1899-12-30T17:00:00"/>
    <x v="9"/>
  </r>
  <r>
    <x v="44"/>
    <d v="1899-12-30T18:00:00"/>
    <x v="20"/>
  </r>
  <r>
    <x v="44"/>
    <d v="1899-12-30T19:00:00"/>
    <x v="6"/>
  </r>
  <r>
    <x v="44"/>
    <d v="1899-12-30T20:00:00"/>
    <x v="7"/>
  </r>
  <r>
    <x v="44"/>
    <d v="1899-12-30T22:00:00"/>
    <x v="0"/>
  </r>
  <r>
    <x v="44"/>
    <d v="1899-12-30T23:00:00"/>
    <x v="11"/>
  </r>
  <r>
    <x v="45"/>
    <d v="1899-12-30T00:00:00"/>
    <x v="1"/>
  </r>
  <r>
    <x v="45"/>
    <d v="1899-12-30T01:00:00"/>
    <x v="14"/>
  </r>
  <r>
    <x v="45"/>
    <d v="1899-12-30T02:00:00"/>
    <x v="15"/>
  </r>
  <r>
    <x v="45"/>
    <d v="1899-12-30T03:00:00"/>
    <x v="4"/>
  </r>
  <r>
    <x v="45"/>
    <d v="1899-12-30T04:00:00"/>
    <x v="16"/>
  </r>
  <r>
    <x v="45"/>
    <d v="1899-12-30T05:00:00"/>
    <x v="5"/>
  </r>
  <r>
    <x v="45"/>
    <d v="1899-12-30T06:00:00"/>
    <x v="3"/>
  </r>
  <r>
    <x v="45"/>
    <d v="1899-12-30T07:00:00"/>
    <x v="4"/>
  </r>
  <r>
    <x v="45"/>
    <d v="1899-12-30T08:00:00"/>
    <x v="4"/>
  </r>
  <r>
    <x v="45"/>
    <d v="1899-12-30T09:00:00"/>
    <x v="3"/>
  </r>
  <r>
    <x v="45"/>
    <d v="1899-12-30T10:00:00"/>
    <x v="14"/>
  </r>
  <r>
    <x v="45"/>
    <d v="1899-12-30T11:00:00"/>
    <x v="1"/>
  </r>
  <r>
    <x v="45"/>
    <d v="1899-12-30T12:00:00"/>
    <x v="0"/>
  </r>
  <r>
    <x v="45"/>
    <d v="1899-12-30T13:00:00"/>
    <x v="0"/>
  </r>
  <r>
    <x v="45"/>
    <d v="1899-12-30T14:00:00"/>
    <x v="0"/>
  </r>
  <r>
    <x v="45"/>
    <d v="1899-12-30T15:00:00"/>
    <x v="1"/>
  </r>
  <r>
    <x v="45"/>
    <d v="1899-12-30T16:00:00"/>
    <x v="11"/>
  </r>
  <r>
    <x v="45"/>
    <d v="1899-12-30T17:00:00"/>
    <x v="8"/>
  </r>
  <r>
    <x v="45"/>
    <d v="1899-12-30T18:00:00"/>
    <x v="7"/>
  </r>
  <r>
    <x v="45"/>
    <d v="1899-12-30T19:00:00"/>
    <x v="20"/>
  </r>
  <r>
    <x v="45"/>
    <d v="1899-12-30T20:00:00"/>
    <x v="7"/>
  </r>
  <r>
    <x v="45"/>
    <d v="1899-12-30T21:00:00"/>
    <x v="7"/>
  </r>
  <r>
    <x v="45"/>
    <d v="1899-12-30T22:00:00"/>
    <x v="12"/>
  </r>
  <r>
    <x v="45"/>
    <d v="1899-12-30T23:00:00"/>
    <x v="6"/>
  </r>
  <r>
    <x v="46"/>
    <d v="1899-12-30T00:00:00"/>
    <x v="2"/>
  </r>
  <r>
    <x v="46"/>
    <d v="1899-12-30T01:00:00"/>
    <x v="13"/>
  </r>
  <r>
    <x v="46"/>
    <d v="1899-12-30T02:00:00"/>
    <x v="13"/>
  </r>
  <r>
    <x v="46"/>
    <d v="1899-12-30T03:00:00"/>
    <x v="14"/>
  </r>
  <r>
    <x v="46"/>
    <d v="1899-12-30T04:00:00"/>
    <x v="14"/>
  </r>
  <r>
    <x v="46"/>
    <d v="1899-12-30T05:00:00"/>
    <x v="3"/>
  </r>
  <r>
    <x v="46"/>
    <d v="1899-12-30T06:00:00"/>
    <x v="14"/>
  </r>
  <r>
    <x v="46"/>
    <d v="1899-12-30T07:00:00"/>
    <x v="3"/>
  </r>
  <r>
    <x v="46"/>
    <d v="1899-12-30T08:00:00"/>
    <x v="3"/>
  </r>
  <r>
    <x v="46"/>
    <d v="1899-12-30T09:00:00"/>
    <x v="4"/>
  </r>
  <r>
    <x v="46"/>
    <d v="1899-12-30T10:00:00"/>
    <x v="4"/>
  </r>
  <r>
    <x v="46"/>
    <d v="1899-12-30T11:00:00"/>
    <x v="15"/>
  </r>
  <r>
    <x v="46"/>
    <d v="1899-12-30T12:00:00"/>
    <x v="1"/>
  </r>
  <r>
    <x v="46"/>
    <d v="1899-12-30T13:00:00"/>
    <x v="0"/>
  </r>
  <r>
    <x v="46"/>
    <d v="1899-12-30T14:00:00"/>
    <x v="10"/>
  </r>
  <r>
    <x v="46"/>
    <d v="1899-12-30T15:00:00"/>
    <x v="11"/>
  </r>
  <r>
    <x v="46"/>
    <d v="1899-12-30T16:00:00"/>
    <x v="9"/>
  </r>
  <r>
    <x v="46"/>
    <d v="1899-12-30T17:00:00"/>
    <x v="9"/>
  </r>
  <r>
    <x v="46"/>
    <d v="1899-12-30T18:00:00"/>
    <x v="11"/>
  </r>
  <r>
    <x v="46"/>
    <d v="1899-12-30T19:00:00"/>
    <x v="6"/>
  </r>
  <r>
    <x v="46"/>
    <d v="1899-12-30T20:00:00"/>
    <x v="9"/>
  </r>
  <r>
    <x v="46"/>
    <d v="1899-12-30T21:00:00"/>
    <x v="11"/>
  </r>
  <r>
    <x v="46"/>
    <d v="1899-12-30T22:00:00"/>
    <x v="12"/>
  </r>
  <r>
    <x v="46"/>
    <d v="1899-12-30T23:00:00"/>
    <x v="0"/>
  </r>
  <r>
    <x v="47"/>
    <d v="1899-12-30T00:00:00"/>
    <x v="0"/>
  </r>
  <r>
    <x v="47"/>
    <d v="1899-12-30T01:00:00"/>
    <x v="13"/>
  </r>
  <r>
    <x v="47"/>
    <d v="1899-12-30T02:00:00"/>
    <x v="13"/>
  </r>
  <r>
    <x v="47"/>
    <d v="1899-12-30T03:00:00"/>
    <x v="13"/>
  </r>
  <r>
    <x v="47"/>
    <d v="1899-12-30T04:00:00"/>
    <x v="14"/>
  </r>
  <r>
    <x v="47"/>
    <d v="1899-12-30T05:00:00"/>
    <x v="14"/>
  </r>
  <r>
    <x v="47"/>
    <d v="1899-12-30T06:00:00"/>
    <x v="3"/>
  </r>
  <r>
    <x v="47"/>
    <d v="1899-12-30T07:00:00"/>
    <x v="14"/>
  </r>
  <r>
    <x v="47"/>
    <d v="1899-12-30T08:00:00"/>
    <x v="3"/>
  </r>
  <r>
    <x v="47"/>
    <d v="1899-12-30T09:00:00"/>
    <x v="5"/>
  </r>
  <r>
    <x v="47"/>
    <d v="1899-12-30T10:00:00"/>
    <x v="13"/>
  </r>
  <r>
    <x v="47"/>
    <d v="1899-12-30T11:00:00"/>
    <x v="2"/>
  </r>
  <r>
    <x v="47"/>
    <d v="1899-12-30T12:00:00"/>
    <x v="1"/>
  </r>
  <r>
    <x v="47"/>
    <d v="1899-12-30T13:00:00"/>
    <x v="5"/>
  </r>
  <r>
    <x v="47"/>
    <d v="1899-12-30T14:00:00"/>
    <x v="6"/>
  </r>
  <r>
    <x v="47"/>
    <d v="1899-12-30T15:00:00"/>
    <x v="0"/>
  </r>
  <r>
    <x v="47"/>
    <d v="1899-12-30T16:00:00"/>
    <x v="11"/>
  </r>
  <r>
    <x v="47"/>
    <d v="1899-12-30T17:00:00"/>
    <x v="7"/>
  </r>
  <r>
    <x v="47"/>
    <d v="1899-12-30T18:00:00"/>
    <x v="9"/>
  </r>
  <r>
    <x v="47"/>
    <d v="1899-12-30T19:00:00"/>
    <x v="21"/>
  </r>
  <r>
    <x v="47"/>
    <d v="1899-12-30T20:00:00"/>
    <x v="7"/>
  </r>
  <r>
    <x v="47"/>
    <d v="1899-12-30T21:00:00"/>
    <x v="7"/>
  </r>
  <r>
    <x v="47"/>
    <d v="1899-12-30T22:00:00"/>
    <x v="9"/>
  </r>
  <r>
    <x v="47"/>
    <d v="1899-12-30T23:00:00"/>
    <x v="6"/>
  </r>
  <r>
    <x v="48"/>
    <d v="1899-12-30T00:00:00"/>
    <x v="15"/>
  </r>
  <r>
    <x v="48"/>
    <d v="1899-12-30T01:00:00"/>
    <x v="15"/>
  </r>
  <r>
    <x v="48"/>
    <d v="1899-12-30T02:00:00"/>
    <x v="13"/>
  </r>
  <r>
    <x v="48"/>
    <d v="1899-12-30T03:00:00"/>
    <x v="3"/>
  </r>
  <r>
    <x v="48"/>
    <d v="1899-12-30T04:00:00"/>
    <x v="2"/>
  </r>
  <r>
    <x v="48"/>
    <d v="1899-12-30T05:00:00"/>
    <x v="2"/>
  </r>
  <r>
    <x v="48"/>
    <d v="1899-12-30T06:00:00"/>
    <x v="2"/>
  </r>
  <r>
    <x v="48"/>
    <d v="1899-12-30T07:00:00"/>
    <x v="2"/>
  </r>
  <r>
    <x v="48"/>
    <d v="1899-12-30T08:00:00"/>
    <x v="13"/>
  </r>
  <r>
    <x v="48"/>
    <d v="1899-12-30T09:00:00"/>
    <x v="13"/>
  </r>
  <r>
    <x v="48"/>
    <d v="1899-12-30T10:00:00"/>
    <x v="15"/>
  </r>
  <r>
    <x v="48"/>
    <d v="1899-12-30T11:00:00"/>
    <x v="10"/>
  </r>
  <r>
    <x v="48"/>
    <d v="1899-12-30T12:00:00"/>
    <x v="12"/>
  </r>
  <r>
    <x v="48"/>
    <d v="1899-12-30T13:00:00"/>
    <x v="12"/>
  </r>
  <r>
    <x v="48"/>
    <d v="1899-12-30T14:00:00"/>
    <x v="12"/>
  </r>
  <r>
    <x v="48"/>
    <d v="1899-12-30T15:00:00"/>
    <x v="11"/>
  </r>
  <r>
    <x v="48"/>
    <d v="1899-12-30T16:00:00"/>
    <x v="11"/>
  </r>
  <r>
    <x v="48"/>
    <d v="1899-12-30T17:00:00"/>
    <x v="11"/>
  </r>
  <r>
    <x v="48"/>
    <d v="1899-12-30T18:00:00"/>
    <x v="8"/>
  </r>
  <r>
    <x v="48"/>
    <d v="1899-12-30T19:00:00"/>
    <x v="8"/>
  </r>
  <r>
    <x v="48"/>
    <d v="1899-12-30T20:00:00"/>
    <x v="7"/>
  </r>
  <r>
    <x v="48"/>
    <d v="1899-12-30T21:00:00"/>
    <x v="20"/>
  </r>
  <r>
    <x v="48"/>
    <d v="1899-12-30T22:00:00"/>
    <x v="12"/>
  </r>
  <r>
    <x v="48"/>
    <d v="1899-12-30T23:00:00"/>
    <x v="1"/>
  </r>
  <r>
    <x v="49"/>
    <d v="1899-12-30T00:00:00"/>
    <x v="13"/>
  </r>
  <r>
    <x v="49"/>
    <d v="1899-12-30T01:00:00"/>
    <x v="14"/>
  </r>
  <r>
    <x v="49"/>
    <d v="1899-12-30T02:00:00"/>
    <x v="14"/>
  </r>
  <r>
    <x v="49"/>
    <d v="1899-12-30T03:00:00"/>
    <x v="4"/>
  </r>
  <r>
    <x v="49"/>
    <d v="1899-12-30T04:00:00"/>
    <x v="4"/>
  </r>
  <r>
    <x v="49"/>
    <d v="1899-12-30T05:00:00"/>
    <x v="14"/>
  </r>
  <r>
    <x v="49"/>
    <d v="1899-12-30T06:00:00"/>
    <x v="14"/>
  </r>
  <r>
    <x v="49"/>
    <d v="1899-12-30T07:00:00"/>
    <x v="3"/>
  </r>
  <r>
    <x v="49"/>
    <d v="1899-12-30T08:00:00"/>
    <x v="4"/>
  </r>
  <r>
    <x v="49"/>
    <d v="1899-12-30T09:00:00"/>
    <x v="14"/>
  </r>
  <r>
    <x v="49"/>
    <d v="1899-12-30T10:00:00"/>
    <x v="16"/>
  </r>
  <r>
    <x v="49"/>
    <d v="1899-12-30T11:00:00"/>
    <x v="15"/>
  </r>
  <r>
    <x v="49"/>
    <d v="1899-12-30T12:00:00"/>
    <x v="2"/>
  </r>
  <r>
    <x v="49"/>
    <d v="1899-12-30T13:00:00"/>
    <x v="6"/>
  </r>
  <r>
    <x v="49"/>
    <d v="1899-12-30T14:00:00"/>
    <x v="1"/>
  </r>
  <r>
    <x v="49"/>
    <d v="1899-12-30T15:00:00"/>
    <x v="6"/>
  </r>
  <r>
    <x v="49"/>
    <d v="1899-12-30T16:00:00"/>
    <x v="9"/>
  </r>
  <r>
    <x v="49"/>
    <d v="1899-12-30T17:00:00"/>
    <x v="9"/>
  </r>
  <r>
    <x v="49"/>
    <d v="1899-12-30T18:00:00"/>
    <x v="11"/>
  </r>
  <r>
    <x v="49"/>
    <d v="1899-12-30T19:00:00"/>
    <x v="7"/>
  </r>
  <r>
    <x v="49"/>
    <d v="1899-12-30T20:00:00"/>
    <x v="12"/>
  </r>
  <r>
    <x v="49"/>
    <d v="1899-12-30T21:00:00"/>
    <x v="6"/>
  </r>
  <r>
    <x v="49"/>
    <d v="1899-12-30T22:00:00"/>
    <x v="0"/>
  </r>
  <r>
    <x v="49"/>
    <d v="1899-12-30T23:00:00"/>
    <x v="15"/>
  </r>
  <r>
    <x v="50"/>
    <d v="1899-12-30T00:00:00"/>
    <x v="14"/>
  </r>
  <r>
    <x v="50"/>
    <d v="1899-12-30T01:00:00"/>
    <x v="3"/>
  </r>
  <r>
    <x v="50"/>
    <d v="1899-12-30T02:00:00"/>
    <x v="5"/>
  </r>
  <r>
    <x v="50"/>
    <d v="1899-12-30T03:00:00"/>
    <x v="4"/>
  </r>
  <r>
    <x v="50"/>
    <d v="1899-12-30T04:00:00"/>
    <x v="5"/>
  </r>
  <r>
    <x v="50"/>
    <d v="1899-12-30T05:00:00"/>
    <x v="16"/>
  </r>
  <r>
    <x v="50"/>
    <d v="1899-12-30T06:00:00"/>
    <x v="17"/>
  </r>
  <r>
    <x v="50"/>
    <d v="1899-12-30T07:00:00"/>
    <x v="16"/>
  </r>
  <r>
    <x v="50"/>
    <d v="1899-12-30T08:00:00"/>
    <x v="16"/>
  </r>
  <r>
    <x v="50"/>
    <d v="1899-12-30T09:00:00"/>
    <x v="16"/>
  </r>
  <r>
    <x v="50"/>
    <d v="1899-12-30T10:00:00"/>
    <x v="16"/>
  </r>
  <r>
    <x v="50"/>
    <d v="1899-12-30T11:00:00"/>
    <x v="3"/>
  </r>
  <r>
    <x v="50"/>
    <d v="1899-12-30T12:00:00"/>
    <x v="14"/>
  </r>
  <r>
    <x v="50"/>
    <d v="1899-12-30T13:00:00"/>
    <x v="13"/>
  </r>
  <r>
    <x v="50"/>
    <d v="1899-12-30T14:00:00"/>
    <x v="1"/>
  </r>
  <r>
    <x v="50"/>
    <d v="1899-12-30T15:00:00"/>
    <x v="1"/>
  </r>
  <r>
    <x v="50"/>
    <d v="1899-12-30T16:00:00"/>
    <x v="12"/>
  </r>
  <r>
    <x v="50"/>
    <d v="1899-12-30T17:00:00"/>
    <x v="9"/>
  </r>
  <r>
    <x v="50"/>
    <d v="1899-12-30T18:00:00"/>
    <x v="11"/>
  </r>
  <r>
    <x v="50"/>
    <d v="1899-12-30T19:00:00"/>
    <x v="6"/>
  </r>
  <r>
    <x v="50"/>
    <d v="1899-12-30T20:00:00"/>
    <x v="0"/>
  </r>
  <r>
    <x v="50"/>
    <d v="1899-12-30T21:00:00"/>
    <x v="0"/>
  </r>
  <r>
    <x v="50"/>
    <d v="1899-12-30T22:00:00"/>
    <x v="3"/>
  </r>
  <r>
    <x v="50"/>
    <d v="1899-12-30T23:00:00"/>
    <x v="3"/>
  </r>
  <r>
    <x v="51"/>
    <d v="1899-12-30T00:00:00"/>
    <x v="4"/>
  </r>
  <r>
    <x v="51"/>
    <d v="1899-12-30T01:00:00"/>
    <x v="17"/>
  </r>
  <r>
    <x v="51"/>
    <d v="1899-12-30T02:00:00"/>
    <x v="17"/>
  </r>
  <r>
    <x v="51"/>
    <d v="1899-12-30T03:00:00"/>
    <x v="5"/>
  </r>
  <r>
    <x v="51"/>
    <d v="1899-12-30T04:00:00"/>
    <x v="5"/>
  </r>
  <r>
    <x v="51"/>
    <d v="1899-12-30T05:00:00"/>
    <x v="16"/>
  </r>
  <r>
    <x v="51"/>
    <d v="1899-12-30T06:00:00"/>
    <x v="17"/>
  </r>
  <r>
    <x v="51"/>
    <d v="1899-12-30T07:00:00"/>
    <x v="17"/>
  </r>
  <r>
    <x v="51"/>
    <d v="1899-12-30T08:00:00"/>
    <x v="18"/>
  </r>
  <r>
    <x v="51"/>
    <d v="1899-12-30T09:00:00"/>
    <x v="17"/>
  </r>
  <r>
    <x v="51"/>
    <d v="1899-12-30T10:00:00"/>
    <x v="17"/>
  </r>
  <r>
    <x v="51"/>
    <d v="1899-12-30T11:00:00"/>
    <x v="17"/>
  </r>
  <r>
    <x v="51"/>
    <d v="1899-12-30T12:00:00"/>
    <x v="16"/>
  </r>
  <r>
    <x v="51"/>
    <d v="1899-12-30T13:00:00"/>
    <x v="13"/>
  </r>
  <r>
    <x v="51"/>
    <d v="1899-12-30T14:00:00"/>
    <x v="15"/>
  </r>
  <r>
    <x v="51"/>
    <d v="1899-12-30T15:00:00"/>
    <x v="2"/>
  </r>
  <r>
    <x v="51"/>
    <d v="1899-12-30T16:00:00"/>
    <x v="2"/>
  </r>
  <r>
    <x v="51"/>
    <d v="1899-12-30T17:00:00"/>
    <x v="1"/>
  </r>
  <r>
    <x v="51"/>
    <d v="1899-12-30T18:00:00"/>
    <x v="1"/>
  </r>
  <r>
    <x v="51"/>
    <d v="1899-12-30T19:00:00"/>
    <x v="1"/>
  </r>
  <r>
    <x v="51"/>
    <d v="1899-12-30T20:00:00"/>
    <x v="1"/>
  </r>
  <r>
    <x v="51"/>
    <d v="1899-12-30T21:00:00"/>
    <x v="15"/>
  </r>
  <r>
    <x v="51"/>
    <d v="1899-12-30T22:00:00"/>
    <x v="16"/>
  </r>
  <r>
    <x v="51"/>
    <d v="1899-12-30T23:00:00"/>
    <x v="16"/>
  </r>
  <r>
    <x v="52"/>
    <d v="1899-12-30T00:00:00"/>
    <x v="16"/>
  </r>
  <r>
    <x v="52"/>
    <d v="1899-12-30T01:00:00"/>
    <x v="16"/>
  </r>
  <r>
    <x v="52"/>
    <d v="1899-12-30T02:00:00"/>
    <x v="16"/>
  </r>
  <r>
    <x v="52"/>
    <d v="1899-12-30T03:00:00"/>
    <x v="17"/>
  </r>
  <r>
    <x v="52"/>
    <d v="1899-12-30T04:00:00"/>
    <x v="17"/>
  </r>
  <r>
    <x v="52"/>
    <d v="1899-12-30T05:00:00"/>
    <x v="19"/>
  </r>
  <r>
    <x v="52"/>
    <d v="1899-12-30T06:00:00"/>
    <x v="19"/>
  </r>
  <r>
    <x v="52"/>
    <d v="1899-12-30T07:00:00"/>
    <x v="19"/>
  </r>
  <r>
    <x v="52"/>
    <d v="1899-12-30T08:00:00"/>
    <x v="19"/>
  </r>
  <r>
    <x v="52"/>
    <d v="1899-12-30T09:00:00"/>
    <x v="19"/>
  </r>
  <r>
    <x v="52"/>
    <d v="1899-12-30T10:00:00"/>
    <x v="18"/>
  </r>
  <r>
    <x v="52"/>
    <d v="1899-12-30T11:00:00"/>
    <x v="3"/>
  </r>
  <r>
    <x v="52"/>
    <d v="1899-12-30T12:00:00"/>
    <x v="13"/>
  </r>
  <r>
    <x v="52"/>
    <d v="1899-12-30T13:00:00"/>
    <x v="2"/>
  </r>
  <r>
    <x v="52"/>
    <d v="1899-12-30T14:00:00"/>
    <x v="2"/>
  </r>
  <r>
    <x v="52"/>
    <d v="1899-12-30T15:00:00"/>
    <x v="2"/>
  </r>
  <r>
    <x v="52"/>
    <d v="1899-12-30T16:00:00"/>
    <x v="10"/>
  </r>
  <r>
    <x v="52"/>
    <d v="1899-12-30T17:00:00"/>
    <x v="1"/>
  </r>
  <r>
    <x v="52"/>
    <d v="1899-12-30T18:00:00"/>
    <x v="1"/>
  </r>
  <r>
    <x v="52"/>
    <d v="1899-12-30T19:00:00"/>
    <x v="10"/>
  </r>
  <r>
    <x v="52"/>
    <d v="1899-12-30T20:00:00"/>
    <x v="2"/>
  </r>
  <r>
    <x v="52"/>
    <d v="1899-12-30T21:00:00"/>
    <x v="14"/>
  </r>
  <r>
    <x v="52"/>
    <d v="1899-12-30T22:00:00"/>
    <x v="3"/>
  </r>
  <r>
    <x v="52"/>
    <d v="1899-12-30T23:00:00"/>
    <x v="5"/>
  </r>
  <r>
    <x v="53"/>
    <d v="1899-12-30T00:00:00"/>
    <x v="4"/>
  </r>
  <r>
    <x v="53"/>
    <d v="1899-12-30T01:00:00"/>
    <x v="4"/>
  </r>
  <r>
    <x v="53"/>
    <d v="1899-12-30T02:00:00"/>
    <x v="4"/>
  </r>
  <r>
    <x v="53"/>
    <d v="1899-12-30T03:00:00"/>
    <x v="17"/>
  </r>
  <r>
    <x v="53"/>
    <d v="1899-12-30T04:00:00"/>
    <x v="16"/>
  </r>
  <r>
    <x v="53"/>
    <d v="1899-12-30T05:00:00"/>
    <x v="16"/>
  </r>
  <r>
    <x v="53"/>
    <d v="1899-12-30T06:00:00"/>
    <x v="5"/>
  </r>
  <r>
    <x v="53"/>
    <d v="1899-12-30T07:00:00"/>
    <x v="4"/>
  </r>
  <r>
    <x v="53"/>
    <d v="1899-12-30T08:00:00"/>
    <x v="5"/>
  </r>
  <r>
    <x v="53"/>
    <d v="1899-12-30T09:00:00"/>
    <x v="17"/>
  </r>
  <r>
    <x v="53"/>
    <d v="1899-12-30T10:00:00"/>
    <x v="5"/>
  </r>
  <r>
    <x v="53"/>
    <d v="1899-12-30T11:00:00"/>
    <x v="5"/>
  </r>
  <r>
    <x v="53"/>
    <d v="1899-12-30T12:00:00"/>
    <x v="5"/>
  </r>
  <r>
    <x v="53"/>
    <d v="1899-12-30T13:00:00"/>
    <x v="13"/>
  </r>
  <r>
    <x v="53"/>
    <d v="1899-12-30T14:00:00"/>
    <x v="1"/>
  </r>
  <r>
    <x v="53"/>
    <d v="1899-12-30T15:00:00"/>
    <x v="2"/>
  </r>
  <r>
    <x v="53"/>
    <d v="1899-12-30T16:00:00"/>
    <x v="15"/>
  </r>
  <r>
    <x v="53"/>
    <d v="1899-12-30T17:00:00"/>
    <x v="13"/>
  </r>
  <r>
    <x v="53"/>
    <d v="1899-12-30T18:00:00"/>
    <x v="4"/>
  </r>
  <r>
    <x v="53"/>
    <d v="1899-12-30T19:00:00"/>
    <x v="13"/>
  </r>
  <r>
    <x v="53"/>
    <d v="1899-12-30T20:00:00"/>
    <x v="16"/>
  </r>
  <r>
    <x v="53"/>
    <d v="1899-12-30T21:00:00"/>
    <x v="16"/>
  </r>
  <r>
    <x v="53"/>
    <d v="1899-12-30T22:00:00"/>
    <x v="5"/>
  </r>
  <r>
    <x v="53"/>
    <d v="1899-12-30T23:00:00"/>
    <x v="18"/>
  </r>
  <r>
    <x v="54"/>
    <d v="1899-12-30T00:00:00"/>
    <x v="17"/>
  </r>
  <r>
    <x v="54"/>
    <d v="1899-12-30T01:00:00"/>
    <x v="16"/>
  </r>
  <r>
    <x v="54"/>
    <d v="1899-12-30T02:00:00"/>
    <x v="17"/>
  </r>
  <r>
    <x v="54"/>
    <d v="1899-12-30T03:00:00"/>
    <x v="16"/>
  </r>
  <r>
    <x v="54"/>
    <d v="1899-12-30T04:00:00"/>
    <x v="16"/>
  </r>
  <r>
    <x v="54"/>
    <d v="1899-12-30T05:00:00"/>
    <x v="17"/>
  </r>
  <r>
    <x v="54"/>
    <d v="1899-12-30T06:00:00"/>
    <x v="17"/>
  </r>
  <r>
    <x v="54"/>
    <d v="1899-12-30T07:00:00"/>
    <x v="16"/>
  </r>
  <r>
    <x v="54"/>
    <d v="1899-12-30T08:00:00"/>
    <x v="18"/>
  </r>
  <r>
    <x v="54"/>
    <d v="1899-12-30T09:00:00"/>
    <x v="16"/>
  </r>
  <r>
    <x v="54"/>
    <d v="1899-12-30T10:00:00"/>
    <x v="17"/>
  </r>
  <r>
    <x v="54"/>
    <d v="1899-12-30T11:00:00"/>
    <x v="17"/>
  </r>
  <r>
    <x v="54"/>
    <d v="1899-12-30T12:00:00"/>
    <x v="14"/>
  </r>
  <r>
    <x v="54"/>
    <d v="1899-12-30T13:00:00"/>
    <x v="15"/>
  </r>
  <r>
    <x v="54"/>
    <d v="1899-12-30T14:00:00"/>
    <x v="3"/>
  </r>
  <r>
    <x v="54"/>
    <d v="1899-12-30T15:00:00"/>
    <x v="15"/>
  </r>
  <r>
    <x v="54"/>
    <d v="1899-12-30T16:00:00"/>
    <x v="10"/>
  </r>
  <r>
    <x v="54"/>
    <d v="1899-12-30T17:00:00"/>
    <x v="1"/>
  </r>
  <r>
    <x v="54"/>
    <d v="1899-12-30T18:00:00"/>
    <x v="15"/>
  </r>
  <r>
    <x v="54"/>
    <d v="1899-12-30T19:00:00"/>
    <x v="3"/>
  </r>
  <r>
    <x v="54"/>
    <d v="1899-12-30T20:00:00"/>
    <x v="5"/>
  </r>
  <r>
    <x v="54"/>
    <d v="1899-12-30T21:00:00"/>
    <x v="5"/>
  </r>
  <r>
    <x v="54"/>
    <d v="1899-12-30T22:00:00"/>
    <x v="16"/>
  </r>
  <r>
    <x v="54"/>
    <d v="1899-12-30T23:00:00"/>
    <x v="16"/>
  </r>
  <r>
    <x v="55"/>
    <d v="1899-12-30T00:00:00"/>
    <x v="16"/>
  </r>
  <r>
    <x v="55"/>
    <d v="1899-12-30T01:00:00"/>
    <x v="16"/>
  </r>
  <r>
    <x v="55"/>
    <d v="1899-12-30T02:00:00"/>
    <x v="16"/>
  </r>
  <r>
    <x v="55"/>
    <d v="1899-12-30T03:00:00"/>
    <x v="16"/>
  </r>
  <r>
    <x v="55"/>
    <d v="1899-12-30T04:00:00"/>
    <x v="17"/>
  </r>
  <r>
    <x v="55"/>
    <d v="1899-12-30T05:00:00"/>
    <x v="17"/>
  </r>
  <r>
    <x v="55"/>
    <d v="1899-12-30T06:00:00"/>
    <x v="16"/>
  </r>
  <r>
    <x v="55"/>
    <d v="1899-12-30T07:00:00"/>
    <x v="16"/>
  </r>
  <r>
    <x v="55"/>
    <d v="1899-12-30T08:00:00"/>
    <x v="16"/>
  </r>
  <r>
    <x v="55"/>
    <d v="1899-12-30T09:00:00"/>
    <x v="19"/>
  </r>
  <r>
    <x v="55"/>
    <d v="1899-12-30T10:00:00"/>
    <x v="16"/>
  </r>
  <r>
    <x v="55"/>
    <d v="1899-12-30T11:00:00"/>
    <x v="15"/>
  </r>
  <r>
    <x v="55"/>
    <d v="1899-12-30T12:00:00"/>
    <x v="15"/>
  </r>
  <r>
    <x v="55"/>
    <d v="1899-12-30T13:00:00"/>
    <x v="2"/>
  </r>
  <r>
    <x v="55"/>
    <d v="1899-12-30T14:00:00"/>
    <x v="15"/>
  </r>
  <r>
    <x v="55"/>
    <d v="1899-12-30T15:00:00"/>
    <x v="13"/>
  </r>
  <r>
    <x v="55"/>
    <d v="1899-12-30T16:00:00"/>
    <x v="11"/>
  </r>
  <r>
    <x v="55"/>
    <d v="1899-12-30T17:00:00"/>
    <x v="0"/>
  </r>
  <r>
    <x v="55"/>
    <d v="1899-12-30T18:00:00"/>
    <x v="6"/>
  </r>
  <r>
    <x v="55"/>
    <d v="1899-12-30T19:00:00"/>
    <x v="12"/>
  </r>
  <r>
    <x v="55"/>
    <d v="1899-12-30T20:00:00"/>
    <x v="9"/>
  </r>
  <r>
    <x v="55"/>
    <d v="1899-12-30T21:00:00"/>
    <x v="6"/>
  </r>
  <r>
    <x v="55"/>
    <d v="1899-12-30T22:00:00"/>
    <x v="1"/>
  </r>
  <r>
    <x v="55"/>
    <d v="1899-12-30T23:00:00"/>
    <x v="2"/>
  </r>
  <r>
    <x v="56"/>
    <d v="1899-12-30T00:00:00"/>
    <x v="13"/>
  </r>
  <r>
    <x v="56"/>
    <d v="1899-12-30T01:00:00"/>
    <x v="3"/>
  </r>
  <r>
    <x v="56"/>
    <d v="1899-12-30T02:00:00"/>
    <x v="3"/>
  </r>
  <r>
    <x v="56"/>
    <d v="1899-12-30T03:00:00"/>
    <x v="3"/>
  </r>
  <r>
    <x v="56"/>
    <d v="1899-12-30T04:00:00"/>
    <x v="17"/>
  </r>
  <r>
    <x v="56"/>
    <d v="1899-12-30T05:00:00"/>
    <x v="3"/>
  </r>
  <r>
    <x v="56"/>
    <d v="1899-12-30T06:00:00"/>
    <x v="4"/>
  </r>
  <r>
    <x v="56"/>
    <d v="1899-12-30T07:00:00"/>
    <x v="5"/>
  </r>
  <r>
    <x v="56"/>
    <d v="1899-12-30T08:00:00"/>
    <x v="17"/>
  </r>
  <r>
    <x v="56"/>
    <d v="1899-12-30T09:00:00"/>
    <x v="16"/>
  </r>
  <r>
    <x v="56"/>
    <d v="1899-12-30T10:00:00"/>
    <x v="5"/>
  </r>
  <r>
    <x v="56"/>
    <d v="1899-12-30T11:00:00"/>
    <x v="4"/>
  </r>
  <r>
    <x v="56"/>
    <d v="1899-12-30T12:00:00"/>
    <x v="14"/>
  </r>
  <r>
    <x v="56"/>
    <d v="1899-12-30T13:00:00"/>
    <x v="13"/>
  </r>
  <r>
    <x v="56"/>
    <d v="1899-12-30T14:00:00"/>
    <x v="13"/>
  </r>
  <r>
    <x v="56"/>
    <d v="1899-12-30T15:00:00"/>
    <x v="0"/>
  </r>
  <r>
    <x v="56"/>
    <d v="1899-12-30T16:00:00"/>
    <x v="12"/>
  </r>
  <r>
    <x v="56"/>
    <d v="1899-12-30T17:00:00"/>
    <x v="6"/>
  </r>
  <r>
    <x v="56"/>
    <d v="1899-12-30T18:00:00"/>
    <x v="10"/>
  </r>
  <r>
    <x v="56"/>
    <d v="1899-12-30T19:00:00"/>
    <x v="17"/>
  </r>
  <r>
    <x v="56"/>
    <d v="1899-12-30T21:00:00"/>
    <x v="3"/>
  </r>
  <r>
    <x v="56"/>
    <d v="1899-12-30T22:00:00"/>
    <x v="5"/>
  </r>
  <r>
    <x v="56"/>
    <d v="1899-12-30T23:00:00"/>
    <x v="5"/>
  </r>
  <r>
    <x v="57"/>
    <d v="1899-12-30T00:00:00"/>
    <x v="5"/>
  </r>
  <r>
    <x v="57"/>
    <d v="1899-12-30T01:00:00"/>
    <x v="5"/>
  </r>
  <r>
    <x v="57"/>
    <d v="1899-12-30T02:00:00"/>
    <x v="5"/>
  </r>
  <r>
    <x v="57"/>
    <d v="1899-12-30T03:00:00"/>
    <x v="5"/>
  </r>
  <r>
    <x v="57"/>
    <d v="1899-12-30T04:00:00"/>
    <x v="19"/>
  </r>
  <r>
    <x v="57"/>
    <d v="1899-12-30T05:00:00"/>
    <x v="19"/>
  </r>
  <r>
    <x v="57"/>
    <d v="1899-12-30T06:00:00"/>
    <x v="17"/>
  </r>
  <r>
    <x v="57"/>
    <d v="1899-12-30T07:00:00"/>
    <x v="17"/>
  </r>
  <r>
    <x v="57"/>
    <d v="1899-12-30T08:00:00"/>
    <x v="5"/>
  </r>
  <r>
    <x v="57"/>
    <d v="1899-12-30T09:00:00"/>
    <x v="17"/>
  </r>
  <r>
    <x v="57"/>
    <d v="1899-12-30T10:00:00"/>
    <x v="17"/>
  </r>
  <r>
    <x v="57"/>
    <d v="1899-12-30T11:00:00"/>
    <x v="16"/>
  </r>
  <r>
    <x v="57"/>
    <d v="1899-12-30T12:00:00"/>
    <x v="5"/>
  </r>
  <r>
    <x v="57"/>
    <d v="1899-12-30T13:00:00"/>
    <x v="16"/>
  </r>
  <r>
    <x v="57"/>
    <d v="1899-12-30T14:00:00"/>
    <x v="3"/>
  </r>
  <r>
    <x v="57"/>
    <d v="1899-12-30T15:00:00"/>
    <x v="2"/>
  </r>
  <r>
    <x v="57"/>
    <d v="1899-12-30T16:00:00"/>
    <x v="10"/>
  </r>
  <r>
    <x v="57"/>
    <d v="1899-12-30T17:00:00"/>
    <x v="4"/>
  </r>
  <r>
    <x v="57"/>
    <d v="1899-12-30T18:00:00"/>
    <x v="3"/>
  </r>
  <r>
    <x v="57"/>
    <d v="1899-12-30T19:00:00"/>
    <x v="5"/>
  </r>
  <r>
    <x v="57"/>
    <d v="1899-12-30T20:00:00"/>
    <x v="4"/>
  </r>
  <r>
    <x v="57"/>
    <d v="1899-12-30T21:00:00"/>
    <x v="16"/>
  </r>
  <r>
    <x v="57"/>
    <d v="1899-12-30T22:00:00"/>
    <x v="17"/>
  </r>
  <r>
    <x v="57"/>
    <d v="1899-12-30T23:00:00"/>
    <x v="19"/>
  </r>
  <r>
    <x v="58"/>
    <d v="1899-12-30T00:00:00"/>
    <x v="5"/>
  </r>
  <r>
    <x v="58"/>
    <d v="1899-12-30T01:00:00"/>
    <x v="5"/>
  </r>
  <r>
    <x v="58"/>
    <d v="1899-12-30T02:00:00"/>
    <x v="5"/>
  </r>
  <r>
    <x v="58"/>
    <d v="1899-12-30T03:00:00"/>
    <x v="5"/>
  </r>
  <r>
    <x v="58"/>
    <d v="1899-12-30T04:00:00"/>
    <x v="16"/>
  </r>
  <r>
    <x v="58"/>
    <d v="1899-12-30T05:00:00"/>
    <x v="17"/>
  </r>
  <r>
    <x v="58"/>
    <d v="1899-12-30T06:00:00"/>
    <x v="16"/>
  </r>
  <r>
    <x v="58"/>
    <d v="1899-12-30T07:00:00"/>
    <x v="16"/>
  </r>
  <r>
    <x v="58"/>
    <d v="1899-12-30T08:00:00"/>
    <x v="4"/>
  </r>
  <r>
    <x v="58"/>
    <d v="1899-12-30T09:00:00"/>
    <x v="19"/>
  </r>
  <r>
    <x v="58"/>
    <d v="1899-12-30T10:00:00"/>
    <x v="18"/>
  </r>
  <r>
    <x v="58"/>
    <d v="1899-12-30T11:00:00"/>
    <x v="3"/>
  </r>
  <r>
    <x v="58"/>
    <d v="1899-12-30T12:00:00"/>
    <x v="13"/>
  </r>
  <r>
    <x v="58"/>
    <d v="1899-12-30T13:00:00"/>
    <x v="14"/>
  </r>
  <r>
    <x v="58"/>
    <d v="1899-12-30T14:00:00"/>
    <x v="15"/>
  </r>
  <r>
    <x v="58"/>
    <d v="1899-12-30T15:00:00"/>
    <x v="2"/>
  </r>
  <r>
    <x v="58"/>
    <d v="1899-12-30T16:00:00"/>
    <x v="13"/>
  </r>
  <r>
    <x v="58"/>
    <d v="1899-12-30T17:00:00"/>
    <x v="15"/>
  </r>
  <r>
    <x v="58"/>
    <d v="1899-12-30T18:00:00"/>
    <x v="15"/>
  </r>
  <r>
    <x v="58"/>
    <d v="1899-12-30T19:00:00"/>
    <x v="10"/>
  </r>
  <r>
    <x v="58"/>
    <d v="1899-12-30T20:00:00"/>
    <x v="15"/>
  </r>
  <r>
    <x v="58"/>
    <d v="1899-12-30T21:00:00"/>
    <x v="15"/>
  </r>
  <r>
    <x v="58"/>
    <d v="1899-12-30T22:00:00"/>
    <x v="0"/>
  </r>
  <r>
    <x v="58"/>
    <d v="1899-12-30T23:00:00"/>
    <x v="0"/>
  </r>
  <r>
    <x v="59"/>
    <d v="1899-12-30T00:00:00"/>
    <x v="15"/>
  </r>
  <r>
    <x v="59"/>
    <d v="1899-12-30T01:00:00"/>
    <x v="10"/>
  </r>
  <r>
    <x v="59"/>
    <d v="1899-12-30T02:00:00"/>
    <x v="10"/>
  </r>
  <r>
    <x v="59"/>
    <d v="1899-12-30T03:00:00"/>
    <x v="15"/>
  </r>
  <r>
    <x v="59"/>
    <d v="1899-12-30T04:00:00"/>
    <x v="10"/>
  </r>
  <r>
    <x v="59"/>
    <d v="1899-12-30T05:00:00"/>
    <x v="13"/>
  </r>
  <r>
    <x v="59"/>
    <d v="1899-12-30T06:00:00"/>
    <x v="2"/>
  </r>
  <r>
    <x v="59"/>
    <d v="1899-12-30T07:00:00"/>
    <x v="15"/>
  </r>
  <r>
    <x v="59"/>
    <d v="1899-12-30T08:00:00"/>
    <x v="15"/>
  </r>
  <r>
    <x v="59"/>
    <d v="1899-12-30T09:00:00"/>
    <x v="14"/>
  </r>
  <r>
    <x v="59"/>
    <d v="1899-12-30T10:00:00"/>
    <x v="14"/>
  </r>
  <r>
    <x v="59"/>
    <d v="1899-12-30T11:00:00"/>
    <x v="13"/>
  </r>
  <r>
    <x v="59"/>
    <d v="1899-12-30T12:00:00"/>
    <x v="2"/>
  </r>
  <r>
    <x v="59"/>
    <d v="1899-12-30T16:00:00"/>
    <x v="16"/>
  </r>
  <r>
    <x v="59"/>
    <d v="1899-12-30T17:00:00"/>
    <x v="10"/>
  </r>
  <r>
    <x v="59"/>
    <d v="1899-12-30T18:00:00"/>
    <x v="6"/>
  </r>
  <r>
    <x v="59"/>
    <d v="1899-12-30T19:00:00"/>
    <x v="6"/>
  </r>
  <r>
    <x v="59"/>
    <d v="1899-12-30T20:00:00"/>
    <x v="1"/>
  </r>
  <r>
    <x v="59"/>
    <d v="1899-12-30T21:00:00"/>
    <x v="2"/>
  </r>
  <r>
    <x v="59"/>
    <d v="1899-12-30T22:00:00"/>
    <x v="15"/>
  </r>
  <r>
    <x v="59"/>
    <d v="1899-12-30T23:00:00"/>
    <x v="0"/>
  </r>
  <r>
    <x v="60"/>
    <d v="1899-12-30T00:00:00"/>
    <x v="0"/>
  </r>
  <r>
    <x v="60"/>
    <d v="1899-12-30T01:00:00"/>
    <x v="13"/>
  </r>
  <r>
    <x v="60"/>
    <d v="1899-12-30T02:00:00"/>
    <x v="3"/>
  </r>
  <r>
    <x v="60"/>
    <d v="1899-12-30T03:00:00"/>
    <x v="3"/>
  </r>
  <r>
    <x v="60"/>
    <d v="1899-12-30T04:00:00"/>
    <x v="14"/>
  </r>
  <r>
    <x v="60"/>
    <d v="1899-12-30T05:00:00"/>
    <x v="13"/>
  </r>
  <r>
    <x v="60"/>
    <d v="1899-12-30T06:00:00"/>
    <x v="13"/>
  </r>
  <r>
    <x v="60"/>
    <d v="1899-12-30T07:00:00"/>
    <x v="16"/>
  </r>
  <r>
    <x v="60"/>
    <d v="1899-12-30T08:00:00"/>
    <x v="16"/>
  </r>
  <r>
    <x v="60"/>
    <d v="1899-12-30T09:00:00"/>
    <x v="5"/>
  </r>
  <r>
    <x v="60"/>
    <d v="1899-12-30T10:00:00"/>
    <x v="15"/>
  </r>
  <r>
    <x v="60"/>
    <d v="1899-12-30T11:00:00"/>
    <x v="10"/>
  </r>
  <r>
    <x v="60"/>
    <d v="1899-12-30T12:00:00"/>
    <x v="10"/>
  </r>
  <r>
    <x v="60"/>
    <d v="1899-12-30T13:00:00"/>
    <x v="2"/>
  </r>
  <r>
    <x v="60"/>
    <d v="1899-12-30T14:00:00"/>
    <x v="10"/>
  </r>
  <r>
    <x v="60"/>
    <d v="1899-12-30T15:00:00"/>
    <x v="1"/>
  </r>
  <r>
    <x v="60"/>
    <d v="1899-12-30T16:00:00"/>
    <x v="12"/>
  </r>
  <r>
    <x v="60"/>
    <d v="1899-12-30T17:00:00"/>
    <x v="15"/>
  </r>
  <r>
    <x v="60"/>
    <d v="1899-12-30T18:00:00"/>
    <x v="0"/>
  </r>
  <r>
    <x v="60"/>
    <d v="1899-12-30T19:00:00"/>
    <x v="1"/>
  </r>
  <r>
    <x v="60"/>
    <d v="1899-12-30T20:00:00"/>
    <x v="1"/>
  </r>
  <r>
    <x v="60"/>
    <d v="1899-12-30T21:00:00"/>
    <x v="1"/>
  </r>
  <r>
    <x v="60"/>
    <d v="1899-12-30T22:00:00"/>
    <x v="1"/>
  </r>
  <r>
    <x v="60"/>
    <d v="1899-12-30T23:00:00"/>
    <x v="13"/>
  </r>
  <r>
    <x v="61"/>
    <d v="1899-12-30T01:00:00"/>
    <x v="2"/>
  </r>
  <r>
    <x v="61"/>
    <d v="1899-12-30T02:00:00"/>
    <x v="14"/>
  </r>
  <r>
    <x v="61"/>
    <d v="1899-12-30T05:00:00"/>
    <x v="4"/>
  </r>
  <r>
    <x v="61"/>
    <d v="1899-12-30T06:00:00"/>
    <x v="4"/>
  </r>
  <r>
    <x v="61"/>
    <d v="1899-12-30T07:00:00"/>
    <x v="15"/>
  </r>
  <r>
    <x v="61"/>
    <d v="1899-12-30T08:00:00"/>
    <x v="4"/>
  </r>
  <r>
    <x v="61"/>
    <d v="1899-12-30T09:00:00"/>
    <x v="17"/>
  </r>
  <r>
    <x v="61"/>
    <d v="1899-12-30T10:00:00"/>
    <x v="5"/>
  </r>
  <r>
    <x v="61"/>
    <d v="1899-12-30T11:00:00"/>
    <x v="15"/>
  </r>
  <r>
    <x v="61"/>
    <d v="1899-12-30T12:00:00"/>
    <x v="15"/>
  </r>
  <r>
    <x v="61"/>
    <d v="1899-12-30T14:00:00"/>
    <x v="10"/>
  </r>
  <r>
    <x v="61"/>
    <d v="1899-12-30T15:00:00"/>
    <x v="13"/>
  </r>
  <r>
    <x v="61"/>
    <d v="1899-12-30T16:00:00"/>
    <x v="15"/>
  </r>
  <r>
    <x v="61"/>
    <d v="1899-12-30T19:00:00"/>
    <x v="5"/>
  </r>
  <r>
    <x v="61"/>
    <d v="1899-12-30T20:00:00"/>
    <x v="3"/>
  </r>
  <r>
    <x v="61"/>
    <d v="1899-12-30T21:00:00"/>
    <x v="3"/>
  </r>
  <r>
    <x v="61"/>
    <d v="1899-12-30T22:00:00"/>
    <x v="17"/>
  </r>
  <r>
    <x v="61"/>
    <d v="1899-12-30T23:00:00"/>
    <x v="17"/>
  </r>
  <r>
    <x v="62"/>
    <d v="1899-12-30T01:00:00"/>
    <x v="17"/>
  </r>
  <r>
    <x v="62"/>
    <d v="1899-12-30T02:00:00"/>
    <x v="5"/>
  </r>
  <r>
    <x v="62"/>
    <d v="1899-12-30T04:00:00"/>
    <x v="19"/>
  </r>
  <r>
    <x v="62"/>
    <d v="1899-12-30T05:00:00"/>
    <x v="16"/>
  </r>
  <r>
    <x v="62"/>
    <d v="1899-12-30T06:00:00"/>
    <x v="16"/>
  </r>
  <r>
    <x v="62"/>
    <d v="1899-12-30T07:00:00"/>
    <x v="19"/>
  </r>
  <r>
    <x v="62"/>
    <d v="1899-12-30T08:00:00"/>
    <x v="17"/>
  </r>
  <r>
    <x v="62"/>
    <d v="1899-12-30T09:00:00"/>
    <x v="17"/>
  </r>
  <r>
    <x v="62"/>
    <d v="1899-12-30T10:00:00"/>
    <x v="3"/>
  </r>
  <r>
    <x v="62"/>
    <d v="1899-12-30T11:00:00"/>
    <x v="3"/>
  </r>
  <r>
    <x v="62"/>
    <d v="1899-12-30T12:00:00"/>
    <x v="3"/>
  </r>
  <r>
    <x v="62"/>
    <d v="1899-12-30T13:00:00"/>
    <x v="3"/>
  </r>
  <r>
    <x v="62"/>
    <d v="1899-12-30T14:00:00"/>
    <x v="2"/>
  </r>
  <r>
    <x v="62"/>
    <d v="1899-12-30T15:00:00"/>
    <x v="1"/>
  </r>
  <r>
    <x v="62"/>
    <d v="1899-12-30T17:00:00"/>
    <x v="13"/>
  </r>
  <r>
    <x v="62"/>
    <d v="1899-12-30T18:00:00"/>
    <x v="14"/>
  </r>
  <r>
    <x v="62"/>
    <d v="1899-12-30T20:00:00"/>
    <x v="3"/>
  </r>
  <r>
    <x v="62"/>
    <d v="1899-12-30T21:00:00"/>
    <x v="3"/>
  </r>
  <r>
    <x v="62"/>
    <d v="1899-12-30T22:00:00"/>
    <x v="16"/>
  </r>
  <r>
    <x v="62"/>
    <d v="1899-12-30T23:00:00"/>
    <x v="17"/>
  </r>
  <r>
    <x v="63"/>
    <d v="1899-12-30T00:00:00"/>
    <x v="19"/>
  </r>
  <r>
    <x v="63"/>
    <d v="1899-12-30T01:00:00"/>
    <x v="17"/>
  </r>
  <r>
    <x v="63"/>
    <d v="1899-12-30T02:00:00"/>
    <x v="19"/>
  </r>
  <r>
    <x v="63"/>
    <d v="1899-12-30T03:00:00"/>
    <x v="19"/>
  </r>
  <r>
    <x v="63"/>
    <d v="1899-12-30T04:00:00"/>
    <x v="17"/>
  </r>
  <r>
    <x v="63"/>
    <d v="1899-12-30T05:00:00"/>
    <x v="16"/>
  </r>
  <r>
    <x v="63"/>
    <d v="1899-12-30T06:00:00"/>
    <x v="19"/>
  </r>
  <r>
    <x v="63"/>
    <d v="1899-12-30T07:00:00"/>
    <x v="18"/>
  </r>
  <r>
    <x v="63"/>
    <d v="1899-12-30T08:00:00"/>
    <x v="17"/>
  </r>
  <r>
    <x v="63"/>
    <d v="1899-12-30T09:00:00"/>
    <x v="17"/>
  </r>
  <r>
    <x v="63"/>
    <d v="1899-12-30T16:00:00"/>
    <x v="15"/>
  </r>
  <r>
    <x v="63"/>
    <d v="1899-12-30T17:00:00"/>
    <x v="2"/>
  </r>
  <r>
    <x v="63"/>
    <d v="1899-12-30T18:00:00"/>
    <x v="2"/>
  </r>
  <r>
    <x v="63"/>
    <d v="1899-12-30T19:00:00"/>
    <x v="2"/>
  </r>
  <r>
    <x v="63"/>
    <d v="1899-12-30T20:00:00"/>
    <x v="13"/>
  </r>
  <r>
    <x v="63"/>
    <d v="1899-12-30T21:00:00"/>
    <x v="15"/>
  </r>
  <r>
    <x v="63"/>
    <d v="1899-12-30T22:00:00"/>
    <x v="4"/>
  </r>
  <r>
    <x v="63"/>
    <d v="1899-12-30T23:00:00"/>
    <x v="19"/>
  </r>
  <r>
    <x v="64"/>
    <d v="1899-12-30T00:00:00"/>
    <x v="16"/>
  </r>
  <r>
    <x v="64"/>
    <d v="1899-12-30T01:00:00"/>
    <x v="5"/>
  </r>
  <r>
    <x v="64"/>
    <d v="1899-12-30T02:00:00"/>
    <x v="17"/>
  </r>
  <r>
    <x v="64"/>
    <d v="1899-12-30T03:00:00"/>
    <x v="17"/>
  </r>
  <r>
    <x v="64"/>
    <d v="1899-12-30T04:00:00"/>
    <x v="18"/>
  </r>
  <r>
    <x v="64"/>
    <d v="1899-12-30T05:00:00"/>
    <x v="16"/>
  </r>
  <r>
    <x v="64"/>
    <d v="1899-12-30T06:00:00"/>
    <x v="19"/>
  </r>
  <r>
    <x v="64"/>
    <d v="1899-12-30T07:00:00"/>
    <x v="17"/>
  </r>
  <r>
    <x v="64"/>
    <d v="1899-12-30T08:00:00"/>
    <x v="17"/>
  </r>
  <r>
    <x v="64"/>
    <d v="1899-12-30T09:00:00"/>
    <x v="17"/>
  </r>
  <r>
    <x v="64"/>
    <d v="1899-12-30T10:00:00"/>
    <x v="16"/>
  </r>
  <r>
    <x v="64"/>
    <d v="1899-12-30T11:00:00"/>
    <x v="5"/>
  </r>
  <r>
    <x v="64"/>
    <d v="1899-12-30T12:00:00"/>
    <x v="15"/>
  </r>
  <r>
    <x v="64"/>
    <d v="1899-12-30T13:00:00"/>
    <x v="2"/>
  </r>
  <r>
    <x v="64"/>
    <d v="1899-12-30T14:00:00"/>
    <x v="13"/>
  </r>
  <r>
    <x v="64"/>
    <d v="1899-12-30T15:00:00"/>
    <x v="10"/>
  </r>
  <r>
    <x v="64"/>
    <d v="1899-12-30T16:00:00"/>
    <x v="0"/>
  </r>
  <r>
    <x v="64"/>
    <d v="1899-12-30T17:00:00"/>
    <x v="11"/>
  </r>
  <r>
    <x v="64"/>
    <d v="1899-12-30T18:00:00"/>
    <x v="7"/>
  </r>
  <r>
    <x v="64"/>
    <d v="1899-12-30T19:00:00"/>
    <x v="12"/>
  </r>
  <r>
    <x v="64"/>
    <d v="1899-12-30T20:00:00"/>
    <x v="6"/>
  </r>
  <r>
    <x v="64"/>
    <d v="1899-12-30T21:00:00"/>
    <x v="12"/>
  </r>
  <r>
    <x v="64"/>
    <d v="1899-12-30T22:00:00"/>
    <x v="0"/>
  </r>
  <r>
    <x v="64"/>
    <d v="1899-12-30T23:00:00"/>
    <x v="14"/>
  </r>
  <r>
    <x v="65"/>
    <d v="1899-12-30T00:00:00"/>
    <x v="5"/>
  </r>
  <r>
    <x v="65"/>
    <d v="1899-12-30T01:00:00"/>
    <x v="5"/>
  </r>
  <r>
    <x v="65"/>
    <d v="1899-12-30T02:00:00"/>
    <x v="4"/>
  </r>
  <r>
    <x v="65"/>
    <d v="1899-12-30T03:00:00"/>
    <x v="3"/>
  </r>
  <r>
    <x v="65"/>
    <d v="1899-12-30T04:00:00"/>
    <x v="5"/>
  </r>
  <r>
    <x v="65"/>
    <d v="1899-12-30T05:00:00"/>
    <x v="14"/>
  </r>
  <r>
    <x v="65"/>
    <d v="1899-12-30T06:00:00"/>
    <x v="3"/>
  </r>
  <r>
    <x v="65"/>
    <d v="1899-12-30T07:00:00"/>
    <x v="4"/>
  </r>
  <r>
    <x v="65"/>
    <d v="1899-12-30T08:00:00"/>
    <x v="4"/>
  </r>
  <r>
    <x v="65"/>
    <d v="1899-12-30T09:00:00"/>
    <x v="5"/>
  </r>
  <r>
    <x v="65"/>
    <d v="1899-12-30T10:00:00"/>
    <x v="3"/>
  </r>
  <r>
    <x v="65"/>
    <d v="1899-12-30T11:00:00"/>
    <x v="15"/>
  </r>
  <r>
    <x v="65"/>
    <d v="1899-12-30T12:00:00"/>
    <x v="10"/>
  </r>
  <r>
    <x v="65"/>
    <d v="1899-12-30T13:00:00"/>
    <x v="1"/>
  </r>
  <r>
    <x v="65"/>
    <d v="1899-12-30T14:00:00"/>
    <x v="2"/>
  </r>
  <r>
    <x v="65"/>
    <d v="1899-12-30T15:00:00"/>
    <x v="15"/>
  </r>
  <r>
    <x v="65"/>
    <d v="1899-12-30T16:00:00"/>
    <x v="6"/>
  </r>
  <r>
    <x v="65"/>
    <d v="1899-12-30T17:00:00"/>
    <x v="9"/>
  </r>
  <r>
    <x v="65"/>
    <d v="1899-12-30T18:00:00"/>
    <x v="6"/>
  </r>
  <r>
    <x v="65"/>
    <d v="1899-12-30T19:00:00"/>
    <x v="8"/>
  </r>
  <r>
    <x v="65"/>
    <d v="1899-12-30T20:00:00"/>
    <x v="11"/>
  </r>
  <r>
    <x v="65"/>
    <d v="1899-12-30T21:00:00"/>
    <x v="11"/>
  </r>
  <r>
    <x v="65"/>
    <d v="1899-12-30T22:00:00"/>
    <x v="12"/>
  </r>
  <r>
    <x v="65"/>
    <d v="1899-12-30T23:00:00"/>
    <x v="12"/>
  </r>
  <r>
    <x v="66"/>
    <d v="1899-12-30T00:00:00"/>
    <x v="1"/>
  </r>
  <r>
    <x v="66"/>
    <d v="1899-12-30T01:00:00"/>
    <x v="4"/>
  </r>
  <r>
    <x v="66"/>
    <d v="1899-12-30T02:00:00"/>
    <x v="5"/>
  </r>
  <r>
    <x v="66"/>
    <d v="1899-12-30T03:00:00"/>
    <x v="4"/>
  </r>
  <r>
    <x v="66"/>
    <d v="1899-12-30T04:00:00"/>
    <x v="4"/>
  </r>
  <r>
    <x v="66"/>
    <d v="1899-12-30T05:00:00"/>
    <x v="3"/>
  </r>
  <r>
    <x v="66"/>
    <d v="1899-12-30T06:00:00"/>
    <x v="3"/>
  </r>
  <r>
    <x v="66"/>
    <d v="1899-12-30T07:00:00"/>
    <x v="3"/>
  </r>
  <r>
    <x v="66"/>
    <d v="1899-12-30T08:00:00"/>
    <x v="3"/>
  </r>
  <r>
    <x v="66"/>
    <d v="1899-12-30T09:00:00"/>
    <x v="13"/>
  </r>
  <r>
    <x v="66"/>
    <d v="1899-12-30T10:00:00"/>
    <x v="14"/>
  </r>
  <r>
    <x v="66"/>
    <d v="1899-12-30T11:00:00"/>
    <x v="2"/>
  </r>
  <r>
    <x v="66"/>
    <d v="1899-12-30T12:00:00"/>
    <x v="0"/>
  </r>
  <r>
    <x v="66"/>
    <d v="1899-12-30T13:00:00"/>
    <x v="1"/>
  </r>
  <r>
    <x v="66"/>
    <d v="1899-12-30T14:00:00"/>
    <x v="0"/>
  </r>
  <r>
    <x v="66"/>
    <d v="1899-12-30T15:00:00"/>
    <x v="2"/>
  </r>
  <r>
    <x v="66"/>
    <d v="1899-12-30T16:00:00"/>
    <x v="11"/>
  </r>
  <r>
    <x v="66"/>
    <d v="1899-12-30T17:00:00"/>
    <x v="11"/>
  </r>
  <r>
    <x v="66"/>
    <d v="1899-12-30T18:00:00"/>
    <x v="11"/>
  </r>
  <r>
    <x v="66"/>
    <d v="1899-12-30T19:00:00"/>
    <x v="9"/>
  </r>
  <r>
    <x v="66"/>
    <d v="1899-12-30T20:00:00"/>
    <x v="11"/>
  </r>
  <r>
    <x v="66"/>
    <d v="1899-12-30T21:00:00"/>
    <x v="7"/>
  </r>
  <r>
    <x v="66"/>
    <d v="1899-12-30T22:00:00"/>
    <x v="12"/>
  </r>
  <r>
    <x v="66"/>
    <d v="1899-12-30T23:00:00"/>
    <x v="1"/>
  </r>
  <r>
    <x v="67"/>
    <d v="1899-12-30T00:00:00"/>
    <x v="15"/>
  </r>
  <r>
    <x v="67"/>
    <d v="1899-12-30T01:00:00"/>
    <x v="15"/>
  </r>
  <r>
    <x v="67"/>
    <d v="1899-12-30T02:00:00"/>
    <x v="13"/>
  </r>
  <r>
    <x v="67"/>
    <d v="1899-12-30T03:00:00"/>
    <x v="14"/>
  </r>
  <r>
    <x v="67"/>
    <d v="1899-12-30T04:00:00"/>
    <x v="3"/>
  </r>
  <r>
    <x v="67"/>
    <d v="1899-12-30T05:00:00"/>
    <x v="3"/>
  </r>
  <r>
    <x v="67"/>
    <d v="1899-12-30T06:00:00"/>
    <x v="13"/>
  </r>
  <r>
    <x v="67"/>
    <d v="1899-12-30T07:00:00"/>
    <x v="14"/>
  </r>
  <r>
    <x v="67"/>
    <d v="1899-12-30T08:00:00"/>
    <x v="14"/>
  </r>
  <r>
    <x v="67"/>
    <d v="1899-12-30T09:00:00"/>
    <x v="13"/>
  </r>
  <r>
    <x v="67"/>
    <d v="1899-12-30T10:00:00"/>
    <x v="14"/>
  </r>
  <r>
    <x v="67"/>
    <d v="1899-12-30T11:00:00"/>
    <x v="15"/>
  </r>
  <r>
    <x v="67"/>
    <d v="1899-12-30T12:00:00"/>
    <x v="0"/>
  </r>
  <r>
    <x v="67"/>
    <d v="1899-12-30T13:00:00"/>
    <x v="1"/>
  </r>
  <r>
    <x v="67"/>
    <d v="1899-12-30T14:00:00"/>
    <x v="12"/>
  </r>
  <r>
    <x v="67"/>
    <d v="1899-12-30T15:00:00"/>
    <x v="0"/>
  </r>
  <r>
    <x v="67"/>
    <d v="1899-12-30T16:00:00"/>
    <x v="9"/>
  </r>
  <r>
    <x v="67"/>
    <d v="1899-12-30T17:00:00"/>
    <x v="12"/>
  </r>
  <r>
    <x v="67"/>
    <d v="1899-12-30T18:00:00"/>
    <x v="8"/>
  </r>
  <r>
    <x v="67"/>
    <d v="1899-12-30T19:00:00"/>
    <x v="11"/>
  </r>
  <r>
    <x v="67"/>
    <d v="1899-12-30T20:00:00"/>
    <x v="7"/>
  </r>
  <r>
    <x v="67"/>
    <d v="1899-12-30T21:00:00"/>
    <x v="11"/>
  </r>
  <r>
    <x v="67"/>
    <d v="1899-12-30T22:00:00"/>
    <x v="1"/>
  </r>
  <r>
    <x v="67"/>
    <d v="1899-12-30T23:00:00"/>
    <x v="0"/>
  </r>
  <r>
    <x v="68"/>
    <d v="1899-12-30T00:00:00"/>
    <x v="15"/>
  </r>
  <r>
    <x v="68"/>
    <d v="1899-12-30T01:00:00"/>
    <x v="14"/>
  </r>
  <r>
    <x v="68"/>
    <d v="1899-12-30T02:00:00"/>
    <x v="3"/>
  </r>
  <r>
    <x v="68"/>
    <d v="1899-12-30T03:00:00"/>
    <x v="4"/>
  </r>
  <r>
    <x v="68"/>
    <d v="1899-12-30T04:00:00"/>
    <x v="5"/>
  </r>
  <r>
    <x v="68"/>
    <d v="1899-12-30T05:00:00"/>
    <x v="5"/>
  </r>
  <r>
    <x v="68"/>
    <d v="1899-12-30T06:00:00"/>
    <x v="5"/>
  </r>
  <r>
    <x v="68"/>
    <d v="1899-12-30T07:00:00"/>
    <x v="3"/>
  </r>
  <r>
    <x v="68"/>
    <d v="1899-12-30T08:00:00"/>
    <x v="3"/>
  </r>
  <r>
    <x v="68"/>
    <d v="1899-12-30T09:00:00"/>
    <x v="13"/>
  </r>
  <r>
    <x v="68"/>
    <d v="1899-12-30T10:00:00"/>
    <x v="3"/>
  </r>
  <r>
    <x v="68"/>
    <d v="1899-12-30T11:00:00"/>
    <x v="14"/>
  </r>
  <r>
    <x v="68"/>
    <d v="1899-12-30T12:00:00"/>
    <x v="2"/>
  </r>
  <r>
    <x v="68"/>
    <d v="1899-12-30T13:00:00"/>
    <x v="13"/>
  </r>
  <r>
    <x v="68"/>
    <d v="1899-12-30T14:00:00"/>
    <x v="1"/>
  </r>
  <r>
    <x v="68"/>
    <d v="1899-12-30T15:00:00"/>
    <x v="10"/>
  </r>
  <r>
    <x v="68"/>
    <d v="1899-12-30T16:00:00"/>
    <x v="0"/>
  </r>
  <r>
    <x v="68"/>
    <d v="1899-12-30T17:00:00"/>
    <x v="6"/>
  </r>
  <r>
    <x v="68"/>
    <d v="1899-12-30T18:00:00"/>
    <x v="0"/>
  </r>
  <r>
    <x v="68"/>
    <d v="1899-12-30T19:00:00"/>
    <x v="0"/>
  </r>
  <r>
    <x v="68"/>
    <d v="1899-12-30T20:00:00"/>
    <x v="6"/>
  </r>
  <r>
    <x v="68"/>
    <d v="1899-12-30T21:00:00"/>
    <x v="12"/>
  </r>
  <r>
    <x v="68"/>
    <d v="1899-12-30T22:00:00"/>
    <x v="11"/>
  </r>
  <r>
    <x v="68"/>
    <d v="1899-12-30T23:00:00"/>
    <x v="10"/>
  </r>
  <r>
    <x v="69"/>
    <d v="1899-12-30T00:00:00"/>
    <x v="10"/>
  </r>
  <r>
    <x v="69"/>
    <d v="1899-12-30T01:00:00"/>
    <x v="15"/>
  </r>
  <r>
    <x v="69"/>
    <d v="1899-12-30T02:00:00"/>
    <x v="14"/>
  </r>
  <r>
    <x v="69"/>
    <d v="1899-12-30T03:00:00"/>
    <x v="3"/>
  </r>
  <r>
    <x v="69"/>
    <d v="1899-12-30T04:00:00"/>
    <x v="4"/>
  </r>
  <r>
    <x v="69"/>
    <d v="1899-12-30T05:00:00"/>
    <x v="3"/>
  </r>
  <r>
    <x v="69"/>
    <d v="1899-12-30T06:00:00"/>
    <x v="3"/>
  </r>
  <r>
    <x v="69"/>
    <d v="1899-12-30T07:00:00"/>
    <x v="14"/>
  </r>
  <r>
    <x v="69"/>
    <d v="1899-12-30T08:00:00"/>
    <x v="3"/>
  </r>
  <r>
    <x v="69"/>
    <d v="1899-12-30T09:00:00"/>
    <x v="14"/>
  </r>
  <r>
    <x v="69"/>
    <d v="1899-12-30T10:00:00"/>
    <x v="3"/>
  </r>
  <r>
    <x v="69"/>
    <d v="1899-12-30T11:00:00"/>
    <x v="13"/>
  </r>
  <r>
    <x v="69"/>
    <d v="1899-12-30T12:00:00"/>
    <x v="0"/>
  </r>
  <r>
    <x v="69"/>
    <d v="1899-12-30T13:00:00"/>
    <x v="11"/>
  </r>
  <r>
    <x v="69"/>
    <d v="1899-12-30T14:00:00"/>
    <x v="0"/>
  </r>
  <r>
    <x v="69"/>
    <d v="1899-12-30T15:00:00"/>
    <x v="6"/>
  </r>
  <r>
    <x v="69"/>
    <d v="1899-12-30T16:00:00"/>
    <x v="12"/>
  </r>
  <r>
    <x v="69"/>
    <d v="1899-12-30T17:00:00"/>
    <x v="7"/>
  </r>
  <r>
    <x v="69"/>
    <d v="1899-12-30T18:00:00"/>
    <x v="9"/>
  </r>
  <r>
    <x v="69"/>
    <d v="1899-12-30T19:00:00"/>
    <x v="7"/>
  </r>
  <r>
    <x v="69"/>
    <d v="1899-12-30T20:00:00"/>
    <x v="6"/>
  </r>
  <r>
    <x v="69"/>
    <d v="1899-12-30T21:00:00"/>
    <x v="11"/>
  </r>
  <r>
    <x v="69"/>
    <d v="1899-12-30T22:00:00"/>
    <x v="9"/>
  </r>
  <r>
    <x v="69"/>
    <d v="1899-12-30T23:00:00"/>
    <x v="10"/>
  </r>
  <r>
    <x v="70"/>
    <d v="1899-12-30T00:00:00"/>
    <x v="0"/>
  </r>
  <r>
    <x v="70"/>
    <d v="1899-12-30T01:00:00"/>
    <x v="15"/>
  </r>
  <r>
    <x v="70"/>
    <d v="1899-12-30T02:00:00"/>
    <x v="2"/>
  </r>
  <r>
    <x v="70"/>
    <d v="1899-12-30T03:00:00"/>
    <x v="14"/>
  </r>
  <r>
    <x v="70"/>
    <d v="1899-12-30T04:00:00"/>
    <x v="15"/>
  </r>
  <r>
    <x v="70"/>
    <d v="1899-12-30T05:00:00"/>
    <x v="2"/>
  </r>
  <r>
    <x v="70"/>
    <d v="1899-12-30T06:00:00"/>
    <x v="15"/>
  </r>
  <r>
    <x v="70"/>
    <d v="1899-12-30T07:00:00"/>
    <x v="15"/>
  </r>
  <r>
    <x v="70"/>
    <d v="1899-12-30T08:00:00"/>
    <x v="15"/>
  </r>
  <r>
    <x v="70"/>
    <d v="1899-12-30T09:00:00"/>
    <x v="13"/>
  </r>
  <r>
    <x v="70"/>
    <d v="1899-12-30T10:00:00"/>
    <x v="13"/>
  </r>
  <r>
    <x v="70"/>
    <d v="1899-12-30T11:00:00"/>
    <x v="14"/>
  </r>
  <r>
    <x v="70"/>
    <d v="1899-12-30T12:00:00"/>
    <x v="13"/>
  </r>
  <r>
    <x v="70"/>
    <d v="1899-12-30T13:00:00"/>
    <x v="0"/>
  </r>
  <r>
    <x v="70"/>
    <d v="1899-12-30T14:00:00"/>
    <x v="1"/>
  </r>
  <r>
    <x v="70"/>
    <d v="1899-12-30T15:00:00"/>
    <x v="1"/>
  </r>
  <r>
    <x v="70"/>
    <d v="1899-12-30T16:00:00"/>
    <x v="11"/>
  </r>
  <r>
    <x v="70"/>
    <d v="1899-12-30T17:00:00"/>
    <x v="12"/>
  </r>
  <r>
    <x v="70"/>
    <d v="1899-12-30T18:00:00"/>
    <x v="12"/>
  </r>
  <r>
    <x v="70"/>
    <d v="1899-12-30T19:00:00"/>
    <x v="6"/>
  </r>
  <r>
    <x v="70"/>
    <d v="1899-12-30T20:00:00"/>
    <x v="12"/>
  </r>
  <r>
    <x v="70"/>
    <d v="1899-12-30T21:00:00"/>
    <x v="9"/>
  </r>
  <r>
    <x v="70"/>
    <d v="1899-12-30T22:00:00"/>
    <x v="10"/>
  </r>
  <r>
    <x v="70"/>
    <d v="1899-12-30T23:00:00"/>
    <x v="1"/>
  </r>
  <r>
    <x v="71"/>
    <d v="1899-12-30T00:00:00"/>
    <x v="13"/>
  </r>
  <r>
    <x v="71"/>
    <d v="1899-12-30T01:00:00"/>
    <x v="15"/>
  </r>
  <r>
    <x v="71"/>
    <d v="1899-12-30T02:00:00"/>
    <x v="15"/>
  </r>
  <r>
    <x v="71"/>
    <d v="1899-12-30T03:00:00"/>
    <x v="13"/>
  </r>
  <r>
    <x v="71"/>
    <d v="1899-12-30T04:00:00"/>
    <x v="13"/>
  </r>
  <r>
    <x v="71"/>
    <d v="1899-12-30T05:00:00"/>
    <x v="13"/>
  </r>
  <r>
    <x v="71"/>
    <d v="1899-12-30T06:00:00"/>
    <x v="13"/>
  </r>
  <r>
    <x v="71"/>
    <d v="1899-12-30T07:00:00"/>
    <x v="5"/>
  </r>
  <r>
    <x v="71"/>
    <d v="1899-12-30T08:00:00"/>
    <x v="16"/>
  </r>
  <r>
    <x v="71"/>
    <d v="1899-12-30T09:00:00"/>
    <x v="17"/>
  </r>
  <r>
    <x v="71"/>
    <d v="1899-12-30T10:00:00"/>
    <x v="5"/>
  </r>
  <r>
    <x v="71"/>
    <d v="1899-12-30T11:00:00"/>
    <x v="4"/>
  </r>
  <r>
    <x v="71"/>
    <d v="1899-12-30T12:00:00"/>
    <x v="10"/>
  </r>
  <r>
    <x v="71"/>
    <d v="1899-12-30T13:00:00"/>
    <x v="0"/>
  </r>
  <r>
    <x v="71"/>
    <d v="1899-12-30T14:00:00"/>
    <x v="2"/>
  </r>
  <r>
    <x v="71"/>
    <d v="1899-12-30T15:00:00"/>
    <x v="13"/>
  </r>
  <r>
    <x v="71"/>
    <d v="1899-12-30T16:00:00"/>
    <x v="15"/>
  </r>
  <r>
    <x v="71"/>
    <d v="1899-12-30T17:00:00"/>
    <x v="6"/>
  </r>
  <r>
    <x v="71"/>
    <d v="1899-12-30T18:00:00"/>
    <x v="6"/>
  </r>
  <r>
    <x v="71"/>
    <d v="1899-12-30T19:00:00"/>
    <x v="12"/>
  </r>
  <r>
    <x v="71"/>
    <d v="1899-12-30T20:00:00"/>
    <x v="0"/>
  </r>
  <r>
    <x v="71"/>
    <d v="1899-12-30T21:00:00"/>
    <x v="6"/>
  </r>
  <r>
    <x v="71"/>
    <d v="1899-12-30T22:00:00"/>
    <x v="1"/>
  </r>
  <r>
    <x v="71"/>
    <d v="1899-12-30T23:00:00"/>
    <x v="1"/>
  </r>
  <r>
    <x v="72"/>
    <d v="1899-12-30T00:00:00"/>
    <x v="2"/>
  </r>
  <r>
    <x v="72"/>
    <d v="1899-12-30T01:00:00"/>
    <x v="13"/>
  </r>
  <r>
    <x v="72"/>
    <d v="1899-12-30T02:00:00"/>
    <x v="13"/>
  </r>
  <r>
    <x v="72"/>
    <d v="1899-12-30T03:00:00"/>
    <x v="3"/>
  </r>
  <r>
    <x v="72"/>
    <d v="1899-12-30T04:00:00"/>
    <x v="4"/>
  </r>
  <r>
    <x v="72"/>
    <d v="1899-12-30T05:00:00"/>
    <x v="3"/>
  </r>
  <r>
    <x v="72"/>
    <d v="1899-12-30T06:00:00"/>
    <x v="4"/>
  </r>
  <r>
    <x v="72"/>
    <d v="1899-12-30T07:00:00"/>
    <x v="5"/>
  </r>
  <r>
    <x v="72"/>
    <d v="1899-12-30T08:00:00"/>
    <x v="5"/>
  </r>
  <r>
    <x v="72"/>
    <d v="1899-12-30T09:00:00"/>
    <x v="16"/>
  </r>
  <r>
    <x v="72"/>
    <d v="1899-12-30T10:00:00"/>
    <x v="4"/>
  </r>
  <r>
    <x v="72"/>
    <d v="1899-12-30T11:00:00"/>
    <x v="5"/>
  </r>
  <r>
    <x v="72"/>
    <d v="1899-12-30T12:00:00"/>
    <x v="13"/>
  </r>
  <r>
    <x v="72"/>
    <d v="1899-12-30T13:00:00"/>
    <x v="14"/>
  </r>
  <r>
    <x v="72"/>
    <d v="1899-12-30T14:00:00"/>
    <x v="13"/>
  </r>
  <r>
    <x v="72"/>
    <d v="1899-12-30T16:00:00"/>
    <x v="0"/>
  </r>
  <r>
    <x v="72"/>
    <d v="1899-12-30T17:00:00"/>
    <x v="6"/>
  </r>
  <r>
    <x v="72"/>
    <d v="1899-12-30T18:00:00"/>
    <x v="12"/>
  </r>
  <r>
    <x v="72"/>
    <d v="1899-12-30T19:00:00"/>
    <x v="1"/>
  </r>
  <r>
    <x v="72"/>
    <d v="1899-12-30T20:00:00"/>
    <x v="1"/>
  </r>
  <r>
    <x v="72"/>
    <d v="1899-12-30T21:00:00"/>
    <x v="15"/>
  </r>
  <r>
    <x v="72"/>
    <d v="1899-12-30T22:00:00"/>
    <x v="13"/>
  </r>
  <r>
    <x v="72"/>
    <d v="1899-12-30T23:00:00"/>
    <x v="13"/>
  </r>
  <r>
    <x v="73"/>
    <d v="1899-12-30T00:00:00"/>
    <x v="5"/>
  </r>
  <r>
    <x v="73"/>
    <d v="1899-12-30T01:00:00"/>
    <x v="5"/>
  </r>
  <r>
    <x v="73"/>
    <d v="1899-12-30T02:00:00"/>
    <x v="5"/>
  </r>
  <r>
    <x v="73"/>
    <d v="1899-12-30T03:00:00"/>
    <x v="5"/>
  </r>
  <r>
    <x v="73"/>
    <d v="1899-12-30T04:00:00"/>
    <x v="16"/>
  </r>
  <r>
    <x v="73"/>
    <d v="1899-12-30T05:00:00"/>
    <x v="5"/>
  </r>
  <r>
    <x v="73"/>
    <d v="1899-12-30T06:00:00"/>
    <x v="17"/>
  </r>
  <r>
    <x v="73"/>
    <d v="1899-12-30T07:00:00"/>
    <x v="16"/>
  </r>
  <r>
    <x v="73"/>
    <d v="1899-12-30T08:00:00"/>
    <x v="16"/>
  </r>
  <r>
    <x v="73"/>
    <d v="1899-12-30T09:00:00"/>
    <x v="16"/>
  </r>
  <r>
    <x v="73"/>
    <d v="1899-12-30T10:00:00"/>
    <x v="17"/>
  </r>
  <r>
    <x v="73"/>
    <d v="1899-12-30T11:00:00"/>
    <x v="5"/>
  </r>
  <r>
    <x v="73"/>
    <d v="1899-12-30T12:00:00"/>
    <x v="3"/>
  </r>
  <r>
    <x v="73"/>
    <d v="1899-12-30T13:00:00"/>
    <x v="13"/>
  </r>
  <r>
    <x v="73"/>
    <d v="1899-12-30T14:00:00"/>
    <x v="3"/>
  </r>
  <r>
    <x v="73"/>
    <d v="1899-12-30T15:00:00"/>
    <x v="2"/>
  </r>
  <r>
    <x v="73"/>
    <d v="1899-12-30T16:00:00"/>
    <x v="1"/>
  </r>
  <r>
    <x v="73"/>
    <d v="1899-12-30T17:00:00"/>
    <x v="6"/>
  </r>
  <r>
    <x v="73"/>
    <d v="1899-12-30T18:00:00"/>
    <x v="1"/>
  </r>
  <r>
    <x v="73"/>
    <d v="1899-12-30T19:00:00"/>
    <x v="1"/>
  </r>
  <r>
    <x v="73"/>
    <d v="1899-12-30T20:00:00"/>
    <x v="1"/>
  </r>
  <r>
    <x v="73"/>
    <d v="1899-12-30T21:00:00"/>
    <x v="15"/>
  </r>
  <r>
    <x v="73"/>
    <d v="1899-12-30T22:00:00"/>
    <x v="13"/>
  </r>
  <r>
    <x v="73"/>
    <d v="1899-12-30T23:00:00"/>
    <x v="3"/>
  </r>
  <r>
    <x v="74"/>
    <d v="1899-12-30T00:00:00"/>
    <x v="3"/>
  </r>
  <r>
    <x v="74"/>
    <d v="1899-12-30T01:00:00"/>
    <x v="3"/>
  </r>
  <r>
    <x v="74"/>
    <d v="1899-12-30T02:00:00"/>
    <x v="5"/>
  </r>
  <r>
    <x v="74"/>
    <d v="1899-12-30T03:00:00"/>
    <x v="5"/>
  </r>
  <r>
    <x v="74"/>
    <d v="1899-12-30T04:00:00"/>
    <x v="5"/>
  </r>
  <r>
    <x v="74"/>
    <d v="1899-12-30T05:00:00"/>
    <x v="16"/>
  </r>
  <r>
    <x v="74"/>
    <d v="1899-12-30T06:00:00"/>
    <x v="4"/>
  </r>
  <r>
    <x v="74"/>
    <d v="1899-12-30T07:00:00"/>
    <x v="16"/>
  </r>
  <r>
    <x v="74"/>
    <d v="1899-12-30T08:00:00"/>
    <x v="5"/>
  </r>
  <r>
    <x v="74"/>
    <d v="1899-12-30T09:00:00"/>
    <x v="17"/>
  </r>
  <r>
    <x v="74"/>
    <d v="1899-12-30T10:00:00"/>
    <x v="16"/>
  </r>
  <r>
    <x v="74"/>
    <d v="1899-12-30T11:00:00"/>
    <x v="16"/>
  </r>
  <r>
    <x v="74"/>
    <d v="1899-12-30T12:00:00"/>
    <x v="3"/>
  </r>
  <r>
    <x v="74"/>
    <d v="1899-12-30T13:00:00"/>
    <x v="13"/>
  </r>
  <r>
    <x v="74"/>
    <d v="1899-12-30T14:00:00"/>
    <x v="2"/>
  </r>
  <r>
    <x v="74"/>
    <d v="1899-12-30T15:00:00"/>
    <x v="15"/>
  </r>
  <r>
    <x v="74"/>
    <d v="1899-12-30T16:00:00"/>
    <x v="1"/>
  </r>
  <r>
    <x v="74"/>
    <d v="1899-12-30T17:00:00"/>
    <x v="6"/>
  </r>
  <r>
    <x v="74"/>
    <d v="1899-12-30T18:00:00"/>
    <x v="1"/>
  </r>
  <r>
    <x v="74"/>
    <d v="1899-12-30T19:00:00"/>
    <x v="1"/>
  </r>
  <r>
    <x v="74"/>
    <d v="1899-12-30T20:00:00"/>
    <x v="6"/>
  </r>
  <r>
    <x v="74"/>
    <d v="1899-12-30T21:00:00"/>
    <x v="1"/>
  </r>
  <r>
    <x v="74"/>
    <d v="1899-12-30T22:00:00"/>
    <x v="2"/>
  </r>
  <r>
    <x v="74"/>
    <d v="1899-12-30T23:00:00"/>
    <x v="15"/>
  </r>
  <r>
    <x v="75"/>
    <d v="1899-12-30T00:00:00"/>
    <x v="13"/>
  </r>
  <r>
    <x v="75"/>
    <d v="1899-12-30T01:00:00"/>
    <x v="14"/>
  </r>
  <r>
    <x v="75"/>
    <d v="1899-12-30T02:00:00"/>
    <x v="3"/>
  </r>
  <r>
    <x v="75"/>
    <d v="1899-12-30T03:00:00"/>
    <x v="5"/>
  </r>
  <r>
    <x v="75"/>
    <d v="1899-12-30T04:00:00"/>
    <x v="4"/>
  </r>
  <r>
    <x v="75"/>
    <d v="1899-12-30T05:00:00"/>
    <x v="17"/>
  </r>
  <r>
    <x v="75"/>
    <d v="1899-12-30T06:00:00"/>
    <x v="17"/>
  </r>
  <r>
    <x v="75"/>
    <d v="1899-12-30T07:00:00"/>
    <x v="18"/>
  </r>
  <r>
    <x v="75"/>
    <d v="1899-12-30T08:00:00"/>
    <x v="16"/>
  </r>
  <r>
    <x v="75"/>
    <d v="1899-12-30T09:00:00"/>
    <x v="13"/>
  </r>
  <r>
    <x v="75"/>
    <d v="1899-12-30T10:00:00"/>
    <x v="14"/>
  </r>
  <r>
    <x v="75"/>
    <d v="1899-12-30T11:00:00"/>
    <x v="2"/>
  </r>
  <r>
    <x v="75"/>
    <d v="1899-12-30T12:00:00"/>
    <x v="15"/>
  </r>
  <r>
    <x v="75"/>
    <d v="1899-12-30T13:00:00"/>
    <x v="13"/>
  </r>
  <r>
    <x v="75"/>
    <d v="1899-12-30T14:00:00"/>
    <x v="2"/>
  </r>
  <r>
    <x v="75"/>
    <d v="1899-12-30T15:00:00"/>
    <x v="15"/>
  </r>
  <r>
    <x v="75"/>
    <d v="1899-12-30T16:00:00"/>
    <x v="1"/>
  </r>
  <r>
    <x v="75"/>
    <d v="1899-12-30T17:00:00"/>
    <x v="0"/>
  </r>
  <r>
    <x v="75"/>
    <d v="1899-12-30T18:00:00"/>
    <x v="0"/>
  </r>
  <r>
    <x v="75"/>
    <d v="1899-12-30T19:00:00"/>
    <x v="12"/>
  </r>
  <r>
    <x v="75"/>
    <d v="1899-12-30T20:00:00"/>
    <x v="11"/>
  </r>
  <r>
    <x v="75"/>
    <d v="1899-12-30T21:00:00"/>
    <x v="6"/>
  </r>
  <r>
    <x v="75"/>
    <d v="1899-12-30T22:00:00"/>
    <x v="14"/>
  </r>
  <r>
    <x v="75"/>
    <d v="1899-12-30T23:00:00"/>
    <x v="3"/>
  </r>
  <r>
    <x v="76"/>
    <d v="1899-12-30T00:00:00"/>
    <x v="4"/>
  </r>
  <r>
    <x v="76"/>
    <d v="1899-12-30T01:00:00"/>
    <x v="16"/>
  </r>
  <r>
    <x v="76"/>
    <d v="1899-12-30T02:00:00"/>
    <x v="18"/>
  </r>
  <r>
    <x v="76"/>
    <d v="1899-12-30T03:00:00"/>
    <x v="16"/>
  </r>
  <r>
    <x v="76"/>
    <d v="1899-12-30T04:00:00"/>
    <x v="16"/>
  </r>
  <r>
    <x v="76"/>
    <d v="1899-12-30T05:00:00"/>
    <x v="16"/>
  </r>
  <r>
    <x v="76"/>
    <d v="1899-12-30T06:00:00"/>
    <x v="17"/>
  </r>
  <r>
    <x v="76"/>
    <d v="1899-12-30T07:00:00"/>
    <x v="17"/>
  </r>
  <r>
    <x v="76"/>
    <d v="1899-12-30T08:00:00"/>
    <x v="17"/>
  </r>
  <r>
    <x v="76"/>
    <d v="1899-12-30T09:00:00"/>
    <x v="17"/>
  </r>
  <r>
    <x v="76"/>
    <d v="1899-12-30T10:00:00"/>
    <x v="16"/>
  </r>
  <r>
    <x v="76"/>
    <d v="1899-12-30T11:00:00"/>
    <x v="4"/>
  </r>
  <r>
    <x v="76"/>
    <d v="1899-12-30T12:00:00"/>
    <x v="16"/>
  </r>
  <r>
    <x v="76"/>
    <d v="1899-12-30T13:00:00"/>
    <x v="4"/>
  </r>
  <r>
    <x v="76"/>
    <d v="1899-12-30T14:00:00"/>
    <x v="16"/>
  </r>
  <r>
    <x v="76"/>
    <d v="1899-12-30T15:00:00"/>
    <x v="2"/>
  </r>
  <r>
    <x v="76"/>
    <d v="1899-12-30T16:00:00"/>
    <x v="1"/>
  </r>
  <r>
    <x v="76"/>
    <d v="1899-12-30T17:00:00"/>
    <x v="6"/>
  </r>
  <r>
    <x v="76"/>
    <d v="1899-12-30T18:00:00"/>
    <x v="6"/>
  </r>
  <r>
    <x v="76"/>
    <d v="1899-12-30T19:00:00"/>
    <x v="0"/>
  </r>
  <r>
    <x v="76"/>
    <d v="1899-12-30T20:00:00"/>
    <x v="10"/>
  </r>
  <r>
    <x v="76"/>
    <d v="1899-12-30T21:00:00"/>
    <x v="3"/>
  </r>
  <r>
    <x v="76"/>
    <d v="1899-12-30T22:00:00"/>
    <x v="3"/>
  </r>
  <r>
    <x v="76"/>
    <d v="1899-12-30T23:00:00"/>
    <x v="4"/>
  </r>
  <r>
    <x v="77"/>
    <d v="1899-12-30T00:00:00"/>
    <x v="4"/>
  </r>
  <r>
    <x v="77"/>
    <d v="1899-12-30T01:00:00"/>
    <x v="16"/>
  </r>
  <r>
    <x v="77"/>
    <d v="1899-12-30T02:00:00"/>
    <x v="17"/>
  </r>
  <r>
    <x v="77"/>
    <d v="1899-12-30T03:00:00"/>
    <x v="18"/>
  </r>
  <r>
    <x v="77"/>
    <d v="1899-12-30T04:00:00"/>
    <x v="17"/>
  </r>
  <r>
    <x v="77"/>
    <d v="1899-12-30T05:00:00"/>
    <x v="19"/>
  </r>
  <r>
    <x v="77"/>
    <d v="1899-12-30T06:00:00"/>
    <x v="17"/>
  </r>
  <r>
    <x v="77"/>
    <d v="1899-12-30T07:00:00"/>
    <x v="5"/>
  </r>
  <r>
    <x v="77"/>
    <d v="1899-12-30T08:00:00"/>
    <x v="17"/>
  </r>
  <r>
    <x v="77"/>
    <d v="1899-12-30T09:00:00"/>
    <x v="17"/>
  </r>
  <r>
    <x v="77"/>
    <d v="1899-12-30T10:00:00"/>
    <x v="5"/>
  </r>
  <r>
    <x v="77"/>
    <d v="1899-12-30T11:00:00"/>
    <x v="3"/>
  </r>
  <r>
    <x v="77"/>
    <d v="1899-12-30T12:00:00"/>
    <x v="5"/>
  </r>
  <r>
    <x v="77"/>
    <d v="1899-12-30T13:00:00"/>
    <x v="13"/>
  </r>
  <r>
    <x v="77"/>
    <d v="1899-12-30T14:00:00"/>
    <x v="10"/>
  </r>
  <r>
    <x v="77"/>
    <d v="1899-12-30T15:00:00"/>
    <x v="1"/>
  </r>
  <r>
    <x v="77"/>
    <d v="1899-12-30T16:00:00"/>
    <x v="6"/>
  </r>
  <r>
    <x v="77"/>
    <d v="1899-12-30T17:00:00"/>
    <x v="0"/>
  </r>
  <r>
    <x v="77"/>
    <d v="1899-12-30T18:00:00"/>
    <x v="2"/>
  </r>
  <r>
    <x v="77"/>
    <d v="1899-12-30T19:00:00"/>
    <x v="10"/>
  </r>
  <r>
    <x v="77"/>
    <d v="1899-12-30T20:00:00"/>
    <x v="3"/>
  </r>
  <r>
    <x v="77"/>
    <d v="1899-12-30T21:00:00"/>
    <x v="4"/>
  </r>
  <r>
    <x v="77"/>
    <d v="1899-12-30T22:00:00"/>
    <x v="5"/>
  </r>
  <r>
    <x v="77"/>
    <d v="1899-12-30T23:00:00"/>
    <x v="5"/>
  </r>
  <r>
    <x v="78"/>
    <d v="1899-12-30T00:00:00"/>
    <x v="5"/>
  </r>
  <r>
    <x v="78"/>
    <d v="1899-12-30T01:00:00"/>
    <x v="4"/>
  </r>
  <r>
    <x v="78"/>
    <d v="1899-12-30T02:00:00"/>
    <x v="5"/>
  </r>
  <r>
    <x v="78"/>
    <d v="1899-12-30T03:00:00"/>
    <x v="17"/>
  </r>
  <r>
    <x v="78"/>
    <d v="1899-12-30T04:00:00"/>
    <x v="5"/>
  </r>
  <r>
    <x v="78"/>
    <d v="1899-12-30T05:00:00"/>
    <x v="5"/>
  </r>
  <r>
    <x v="78"/>
    <d v="1899-12-30T06:00:00"/>
    <x v="17"/>
  </r>
  <r>
    <x v="78"/>
    <d v="1899-12-30T07:00:00"/>
    <x v="5"/>
  </r>
  <r>
    <x v="78"/>
    <d v="1899-12-30T08:00:00"/>
    <x v="17"/>
  </r>
  <r>
    <x v="78"/>
    <d v="1899-12-30T09:00:00"/>
    <x v="17"/>
  </r>
  <r>
    <x v="78"/>
    <d v="1899-12-30T10:00:00"/>
    <x v="16"/>
  </r>
  <r>
    <x v="78"/>
    <d v="1899-12-30T11:00:00"/>
    <x v="16"/>
  </r>
  <r>
    <x v="78"/>
    <d v="1899-12-30T12:00:00"/>
    <x v="17"/>
  </r>
  <r>
    <x v="78"/>
    <d v="1899-12-30T13:00:00"/>
    <x v="17"/>
  </r>
  <r>
    <x v="78"/>
    <d v="1899-12-30T14:00:00"/>
    <x v="2"/>
  </r>
  <r>
    <x v="78"/>
    <d v="1899-12-30T15:00:00"/>
    <x v="2"/>
  </r>
  <r>
    <x v="78"/>
    <d v="1899-12-30T16:00:00"/>
    <x v="1"/>
  </r>
  <r>
    <x v="78"/>
    <d v="1899-12-30T17:00:00"/>
    <x v="0"/>
  </r>
  <r>
    <x v="78"/>
    <d v="1899-12-30T18:00:00"/>
    <x v="10"/>
  </r>
  <r>
    <x v="78"/>
    <d v="1899-12-30T19:00:00"/>
    <x v="15"/>
  </r>
  <r>
    <x v="78"/>
    <d v="1899-12-30T20:00:00"/>
    <x v="14"/>
  </r>
  <r>
    <x v="78"/>
    <d v="1899-12-30T21:00:00"/>
    <x v="4"/>
  </r>
  <r>
    <x v="78"/>
    <d v="1899-12-30T22:00:00"/>
    <x v="17"/>
  </r>
  <r>
    <x v="78"/>
    <d v="1899-12-30T23:00:00"/>
    <x v="16"/>
  </r>
  <r>
    <x v="79"/>
    <d v="1899-12-30T00:00:00"/>
    <x v="5"/>
  </r>
  <r>
    <x v="79"/>
    <d v="1899-12-30T01:00:00"/>
    <x v="16"/>
  </r>
  <r>
    <x v="79"/>
    <d v="1899-12-30T02:00:00"/>
    <x v="5"/>
  </r>
  <r>
    <x v="79"/>
    <d v="1899-12-30T03:00:00"/>
    <x v="16"/>
  </r>
  <r>
    <x v="79"/>
    <d v="1899-12-30T04:00:00"/>
    <x v="19"/>
  </r>
  <r>
    <x v="79"/>
    <d v="1899-12-30T05:00:00"/>
    <x v="17"/>
  </r>
  <r>
    <x v="79"/>
    <d v="1899-12-30T06:00:00"/>
    <x v="18"/>
  </r>
  <r>
    <x v="79"/>
    <d v="1899-12-30T07:00:00"/>
    <x v="17"/>
  </r>
  <r>
    <x v="79"/>
    <d v="1899-12-30T08:00:00"/>
    <x v="16"/>
  </r>
  <r>
    <x v="79"/>
    <d v="1899-12-30T09:00:00"/>
    <x v="16"/>
  </r>
  <r>
    <x v="79"/>
    <d v="1899-12-30T10:00:00"/>
    <x v="17"/>
  </r>
  <r>
    <x v="79"/>
    <d v="1899-12-30T11:00:00"/>
    <x v="17"/>
  </r>
  <r>
    <x v="79"/>
    <d v="1899-12-30T12:00:00"/>
    <x v="2"/>
  </r>
  <r>
    <x v="79"/>
    <d v="1899-12-30T13:00:00"/>
    <x v="13"/>
  </r>
  <r>
    <x v="79"/>
    <d v="1899-12-30T14:00:00"/>
    <x v="2"/>
  </r>
  <r>
    <x v="79"/>
    <d v="1899-12-30T15:00:00"/>
    <x v="15"/>
  </r>
  <r>
    <x v="79"/>
    <d v="1899-12-30T16:00:00"/>
    <x v="6"/>
  </r>
  <r>
    <x v="79"/>
    <d v="1899-12-30T17:00:00"/>
    <x v="10"/>
  </r>
  <r>
    <x v="79"/>
    <d v="1899-12-30T18:00:00"/>
    <x v="10"/>
  </r>
  <r>
    <x v="79"/>
    <d v="1899-12-30T19:00:00"/>
    <x v="2"/>
  </r>
  <r>
    <x v="79"/>
    <d v="1899-12-30T20:00:00"/>
    <x v="12"/>
  </r>
  <r>
    <x v="79"/>
    <d v="1899-12-30T21:00:00"/>
    <x v="17"/>
  </r>
  <r>
    <x v="79"/>
    <d v="1899-12-30T22:00:00"/>
    <x v="16"/>
  </r>
  <r>
    <x v="79"/>
    <d v="1899-12-30T23:00:00"/>
    <x v="17"/>
  </r>
  <r>
    <x v="80"/>
    <d v="1899-12-30T00:00:00"/>
    <x v="16"/>
  </r>
  <r>
    <x v="80"/>
    <d v="1899-12-30T01:00:00"/>
    <x v="17"/>
  </r>
  <r>
    <x v="80"/>
    <d v="1899-12-30T02:00:00"/>
    <x v="3"/>
  </r>
  <r>
    <x v="80"/>
    <d v="1899-12-30T03:00:00"/>
    <x v="13"/>
  </r>
  <r>
    <x v="80"/>
    <d v="1899-12-30T04:00:00"/>
    <x v="13"/>
  </r>
  <r>
    <x v="80"/>
    <d v="1899-12-30T05:00:00"/>
    <x v="14"/>
  </r>
  <r>
    <x v="80"/>
    <d v="1899-12-30T06:00:00"/>
    <x v="13"/>
  </r>
  <r>
    <x v="80"/>
    <d v="1899-12-30T07:00:00"/>
    <x v="2"/>
  </r>
  <r>
    <x v="80"/>
    <d v="1899-12-30T08:00:00"/>
    <x v="10"/>
  </r>
  <r>
    <x v="80"/>
    <d v="1899-12-30T09:00:00"/>
    <x v="2"/>
  </r>
  <r>
    <x v="80"/>
    <d v="1899-12-30T10:00:00"/>
    <x v="13"/>
  </r>
  <r>
    <x v="80"/>
    <d v="1899-12-30T11:00:00"/>
    <x v="2"/>
  </r>
  <r>
    <x v="80"/>
    <d v="1899-12-30T12:00:00"/>
    <x v="0"/>
  </r>
  <r>
    <x v="80"/>
    <d v="1899-12-30T13:00:00"/>
    <x v="1"/>
  </r>
  <r>
    <x v="80"/>
    <d v="1899-12-30T14:00:00"/>
    <x v="6"/>
  </r>
  <r>
    <x v="80"/>
    <d v="1899-12-30T15:00:00"/>
    <x v="15"/>
  </r>
  <r>
    <x v="80"/>
    <d v="1899-12-30T16:00:00"/>
    <x v="2"/>
  </r>
  <r>
    <x v="80"/>
    <d v="1899-12-30T17:00:00"/>
    <x v="15"/>
  </r>
  <r>
    <x v="80"/>
    <d v="1899-12-30T18:00:00"/>
    <x v="15"/>
  </r>
  <r>
    <x v="80"/>
    <d v="1899-12-30T19:00:00"/>
    <x v="14"/>
  </r>
  <r>
    <x v="80"/>
    <d v="1899-12-30T20:00:00"/>
    <x v="5"/>
  </r>
  <r>
    <x v="80"/>
    <d v="1899-12-30T21:00:00"/>
    <x v="5"/>
  </r>
  <r>
    <x v="80"/>
    <d v="1899-12-30T22:00:00"/>
    <x v="1"/>
  </r>
  <r>
    <x v="80"/>
    <d v="1899-12-30T23:00:00"/>
    <x v="3"/>
  </r>
  <r>
    <x v="81"/>
    <d v="1899-12-30T00:00:00"/>
    <x v="5"/>
  </r>
  <r>
    <x v="81"/>
    <d v="1899-12-30T01:00:00"/>
    <x v="3"/>
  </r>
  <r>
    <x v="81"/>
    <d v="1899-12-30T02:00:00"/>
    <x v="16"/>
  </r>
  <r>
    <x v="81"/>
    <d v="1899-12-30T03:00:00"/>
    <x v="19"/>
  </r>
  <r>
    <x v="81"/>
    <d v="1899-12-30T04:00:00"/>
    <x v="17"/>
  </r>
  <r>
    <x v="81"/>
    <d v="1899-12-30T05:00:00"/>
    <x v="17"/>
  </r>
  <r>
    <x v="81"/>
    <d v="1899-12-30T06:00:00"/>
    <x v="16"/>
  </r>
  <r>
    <x v="81"/>
    <d v="1899-12-30T07:00:00"/>
    <x v="19"/>
  </r>
  <r>
    <x v="81"/>
    <d v="1899-12-30T08:00:00"/>
    <x v="19"/>
  </r>
  <r>
    <x v="81"/>
    <d v="1899-12-30T09:00:00"/>
    <x v="3"/>
  </r>
  <r>
    <x v="81"/>
    <d v="1899-12-30T10:00:00"/>
    <x v="14"/>
  </r>
  <r>
    <x v="81"/>
    <d v="1899-12-30T11:00:00"/>
    <x v="2"/>
  </r>
  <r>
    <x v="81"/>
    <d v="1899-12-30T12:00:00"/>
    <x v="15"/>
  </r>
  <r>
    <x v="81"/>
    <d v="1899-12-30T13:00:00"/>
    <x v="14"/>
  </r>
  <r>
    <x v="81"/>
    <d v="1899-12-30T14:00:00"/>
    <x v="13"/>
  </r>
  <r>
    <x v="81"/>
    <d v="1899-12-30T15:00:00"/>
    <x v="1"/>
  </r>
  <r>
    <x v="81"/>
    <d v="1899-12-30T16:00:00"/>
    <x v="0"/>
  </r>
  <r>
    <x v="81"/>
    <d v="1899-12-30T17:00:00"/>
    <x v="15"/>
  </r>
  <r>
    <x v="81"/>
    <d v="1899-12-30T18:00:00"/>
    <x v="15"/>
  </r>
  <r>
    <x v="81"/>
    <d v="1899-12-30T19:00:00"/>
    <x v="5"/>
  </r>
  <r>
    <x v="81"/>
    <d v="1899-12-30T20:00:00"/>
    <x v="3"/>
  </r>
  <r>
    <x v="81"/>
    <d v="1899-12-30T21:00:00"/>
    <x v="5"/>
  </r>
  <r>
    <x v="81"/>
    <d v="1899-12-30T22:00:00"/>
    <x v="16"/>
  </r>
  <r>
    <x v="81"/>
    <d v="1899-12-30T23:00:00"/>
    <x v="17"/>
  </r>
  <r>
    <x v="82"/>
    <d v="1899-12-30T00:00:00"/>
    <x v="17"/>
  </r>
  <r>
    <x v="82"/>
    <d v="1899-12-30T01:00:00"/>
    <x v="16"/>
  </r>
  <r>
    <x v="82"/>
    <d v="1899-12-30T02:00:00"/>
    <x v="17"/>
  </r>
  <r>
    <x v="82"/>
    <d v="1899-12-30T03:00:00"/>
    <x v="18"/>
  </r>
  <r>
    <x v="82"/>
    <d v="1899-12-30T04:00:00"/>
    <x v="17"/>
  </r>
  <r>
    <x v="82"/>
    <d v="1899-12-30T05:00:00"/>
    <x v="19"/>
  </r>
  <r>
    <x v="82"/>
    <d v="1899-12-30T06:00:00"/>
    <x v="19"/>
  </r>
  <r>
    <x v="82"/>
    <d v="1899-12-30T07:00:00"/>
    <x v="16"/>
  </r>
  <r>
    <x v="82"/>
    <d v="1899-12-30T08:00:00"/>
    <x v="19"/>
  </r>
  <r>
    <x v="82"/>
    <d v="1899-12-30T09:00:00"/>
    <x v="19"/>
  </r>
  <r>
    <x v="82"/>
    <d v="1899-12-30T10:00:00"/>
    <x v="17"/>
  </r>
  <r>
    <x v="82"/>
    <d v="1899-12-30T11:00:00"/>
    <x v="16"/>
  </r>
  <r>
    <x v="82"/>
    <d v="1899-12-30T12:00:00"/>
    <x v="16"/>
  </r>
  <r>
    <x v="82"/>
    <d v="1899-12-30T13:00:00"/>
    <x v="2"/>
  </r>
  <r>
    <x v="82"/>
    <d v="1899-12-30T14:00:00"/>
    <x v="1"/>
  </r>
  <r>
    <x v="82"/>
    <d v="1899-12-30T15:00:00"/>
    <x v="12"/>
  </r>
  <r>
    <x v="82"/>
    <d v="1899-12-30T16:00:00"/>
    <x v="0"/>
  </r>
  <r>
    <x v="82"/>
    <d v="1899-12-30T17:00:00"/>
    <x v="1"/>
  </r>
  <r>
    <x v="82"/>
    <d v="1899-12-30T18:00:00"/>
    <x v="1"/>
  </r>
  <r>
    <x v="82"/>
    <d v="1899-12-30T19:00:00"/>
    <x v="10"/>
  </r>
  <r>
    <x v="82"/>
    <d v="1899-12-30T20:00:00"/>
    <x v="10"/>
  </r>
  <r>
    <x v="82"/>
    <d v="1899-12-30T21:00:00"/>
    <x v="13"/>
  </r>
  <r>
    <x v="82"/>
    <d v="1899-12-30T22:00:00"/>
    <x v="13"/>
  </r>
  <r>
    <x v="82"/>
    <d v="1899-12-30T23:00:00"/>
    <x v="1"/>
  </r>
  <r>
    <x v="83"/>
    <d v="1899-12-30T00:00:00"/>
    <x v="0"/>
  </r>
  <r>
    <x v="83"/>
    <d v="1899-12-30T01:00:00"/>
    <x v="1"/>
  </r>
  <r>
    <x v="83"/>
    <d v="1899-12-30T02:00:00"/>
    <x v="0"/>
  </r>
  <r>
    <x v="83"/>
    <d v="1899-12-30T03:00:00"/>
    <x v="6"/>
  </r>
  <r>
    <x v="83"/>
    <d v="1899-12-30T04:00:00"/>
    <x v="10"/>
  </r>
  <r>
    <x v="83"/>
    <d v="1899-12-30T05:00:00"/>
    <x v="0"/>
  </r>
  <r>
    <x v="83"/>
    <d v="1899-12-30T06:00:00"/>
    <x v="0"/>
  </r>
  <r>
    <x v="83"/>
    <d v="1899-12-30T07:00:00"/>
    <x v="12"/>
  </r>
  <r>
    <x v="83"/>
    <d v="1899-12-30T08:00:00"/>
    <x v="1"/>
  </r>
  <r>
    <x v="83"/>
    <d v="1899-12-30T09:00:00"/>
    <x v="13"/>
  </r>
  <r>
    <x v="83"/>
    <d v="1899-12-30T10:00:00"/>
    <x v="6"/>
  </r>
  <r>
    <x v="83"/>
    <d v="1899-12-30T11:00:00"/>
    <x v="1"/>
  </r>
  <r>
    <x v="83"/>
    <d v="1899-12-30T12:00:00"/>
    <x v="6"/>
  </r>
  <r>
    <x v="83"/>
    <d v="1899-12-30T13:00:00"/>
    <x v="0"/>
  </r>
  <r>
    <x v="83"/>
    <d v="1899-12-30T14:00:00"/>
    <x v="6"/>
  </r>
  <r>
    <x v="83"/>
    <d v="1899-12-30T15:00:00"/>
    <x v="12"/>
  </r>
  <r>
    <x v="83"/>
    <d v="1899-12-30T16:00:00"/>
    <x v="11"/>
  </r>
  <r>
    <x v="83"/>
    <d v="1899-12-30T17:00:00"/>
    <x v="9"/>
  </r>
  <r>
    <x v="83"/>
    <d v="1899-12-30T18:00:00"/>
    <x v="9"/>
  </r>
  <r>
    <x v="83"/>
    <d v="1899-12-30T19:00:00"/>
    <x v="11"/>
  </r>
  <r>
    <x v="83"/>
    <d v="1899-12-30T20:00:00"/>
    <x v="0"/>
  </r>
  <r>
    <x v="83"/>
    <d v="1899-12-30T21:00:00"/>
    <x v="2"/>
  </r>
  <r>
    <x v="83"/>
    <d v="1899-12-30T22:00:00"/>
    <x v="15"/>
  </r>
  <r>
    <x v="83"/>
    <d v="1899-12-30T23:00:00"/>
    <x v="13"/>
  </r>
  <r>
    <x v="84"/>
    <d v="1899-12-30T00:00:00"/>
    <x v="14"/>
  </r>
  <r>
    <x v="84"/>
    <d v="1899-12-30T01:00:00"/>
    <x v="3"/>
  </r>
  <r>
    <x v="84"/>
    <d v="1899-12-30T02:00:00"/>
    <x v="5"/>
  </r>
  <r>
    <x v="84"/>
    <d v="1899-12-30T03:00:00"/>
    <x v="16"/>
  </r>
  <r>
    <x v="84"/>
    <d v="1899-12-30T04:00:00"/>
    <x v="17"/>
  </r>
  <r>
    <x v="84"/>
    <d v="1899-12-30T05:00:00"/>
    <x v="5"/>
  </r>
  <r>
    <x v="84"/>
    <d v="1899-12-30T06:00:00"/>
    <x v="17"/>
  </r>
  <r>
    <x v="84"/>
    <d v="1899-12-30T07:00:00"/>
    <x v="18"/>
  </r>
  <r>
    <x v="84"/>
    <d v="1899-12-30T08:00:00"/>
    <x v="5"/>
  </r>
  <r>
    <x v="84"/>
    <d v="1899-12-30T09:00:00"/>
    <x v="16"/>
  </r>
  <r>
    <x v="84"/>
    <d v="1899-12-30T10:00:00"/>
    <x v="16"/>
  </r>
  <r>
    <x v="84"/>
    <d v="1899-12-30T11:00:00"/>
    <x v="5"/>
  </r>
  <r>
    <x v="84"/>
    <d v="1899-12-30T12:00:00"/>
    <x v="19"/>
  </r>
  <r>
    <x v="84"/>
    <d v="1899-12-30T13:00:00"/>
    <x v="14"/>
  </r>
  <r>
    <x v="84"/>
    <d v="1899-12-30T14:00:00"/>
    <x v="1"/>
  </r>
  <r>
    <x v="84"/>
    <d v="1899-12-30T15:00:00"/>
    <x v="1"/>
  </r>
  <r>
    <x v="84"/>
    <d v="1899-12-30T16:00:00"/>
    <x v="2"/>
  </r>
  <r>
    <x v="84"/>
    <d v="1899-12-30T17:00:00"/>
    <x v="13"/>
  </r>
  <r>
    <x v="84"/>
    <d v="1899-12-30T18:00:00"/>
    <x v="2"/>
  </r>
  <r>
    <x v="84"/>
    <d v="1899-12-30T19:00:00"/>
    <x v="15"/>
  </r>
  <r>
    <x v="84"/>
    <d v="1899-12-30T20:00:00"/>
    <x v="3"/>
  </r>
  <r>
    <x v="84"/>
    <d v="1899-12-30T21:00:00"/>
    <x v="4"/>
  </r>
  <r>
    <x v="84"/>
    <d v="1899-12-30T22:00:00"/>
    <x v="5"/>
  </r>
  <r>
    <x v="84"/>
    <d v="1899-12-30T23:00:00"/>
    <x v="18"/>
  </r>
  <r>
    <x v="85"/>
    <d v="1899-12-30T00:00:00"/>
    <x v="16"/>
  </r>
  <r>
    <x v="85"/>
    <d v="1899-12-30T01:00:00"/>
    <x v="16"/>
  </r>
  <r>
    <x v="85"/>
    <d v="1899-12-30T02:00:00"/>
    <x v="17"/>
  </r>
  <r>
    <x v="85"/>
    <d v="1899-12-30T03:00:00"/>
    <x v="5"/>
  </r>
  <r>
    <x v="85"/>
    <d v="1899-12-30T04:00:00"/>
    <x v="16"/>
  </r>
  <r>
    <x v="85"/>
    <d v="1899-12-30T05:00:00"/>
    <x v="17"/>
  </r>
  <r>
    <x v="85"/>
    <d v="1899-12-30T06:00:00"/>
    <x v="16"/>
  </r>
  <r>
    <x v="85"/>
    <d v="1899-12-30T07:00:00"/>
    <x v="5"/>
  </r>
  <r>
    <x v="85"/>
    <d v="1899-12-30T08:00:00"/>
    <x v="16"/>
  </r>
  <r>
    <x v="85"/>
    <d v="1899-12-30T09:00:00"/>
    <x v="19"/>
  </r>
  <r>
    <x v="85"/>
    <d v="1899-12-30T10:00:00"/>
    <x v="18"/>
  </r>
  <r>
    <x v="85"/>
    <d v="1899-12-30T11:00:00"/>
    <x v="17"/>
  </r>
  <r>
    <x v="85"/>
    <d v="1899-12-30T12:00:00"/>
    <x v="5"/>
  </r>
  <r>
    <x v="85"/>
    <d v="1899-12-30T13:00:00"/>
    <x v="4"/>
  </r>
  <r>
    <x v="85"/>
    <d v="1899-12-30T14:00:00"/>
    <x v="5"/>
  </r>
  <r>
    <x v="85"/>
    <d v="1899-12-30T15:00:00"/>
    <x v="14"/>
  </r>
  <r>
    <x v="85"/>
    <d v="1899-12-30T16:00:00"/>
    <x v="2"/>
  </r>
  <r>
    <x v="85"/>
    <d v="1899-12-30T17:00:00"/>
    <x v="15"/>
  </r>
  <r>
    <x v="85"/>
    <d v="1899-12-30T18:00:00"/>
    <x v="15"/>
  </r>
  <r>
    <x v="85"/>
    <d v="1899-12-30T19:00:00"/>
    <x v="15"/>
  </r>
  <r>
    <x v="85"/>
    <d v="1899-12-30T20:00:00"/>
    <x v="15"/>
  </r>
  <r>
    <x v="85"/>
    <d v="1899-12-30T21:00:00"/>
    <x v="15"/>
  </r>
  <r>
    <x v="85"/>
    <d v="1899-12-30T22:00:00"/>
    <x v="3"/>
  </r>
  <r>
    <x v="85"/>
    <d v="1899-12-30T23:00:00"/>
    <x v="14"/>
  </r>
  <r>
    <x v="86"/>
    <d v="1899-12-30T00:00:00"/>
    <x v="14"/>
  </r>
  <r>
    <x v="86"/>
    <d v="1899-12-30T01:00:00"/>
    <x v="17"/>
  </r>
  <r>
    <x v="86"/>
    <d v="1899-12-30T02:00:00"/>
    <x v="18"/>
  </r>
  <r>
    <x v="86"/>
    <d v="1899-12-30T03:00:00"/>
    <x v="17"/>
  </r>
  <r>
    <x v="86"/>
    <d v="1899-12-30T04:00:00"/>
    <x v="17"/>
  </r>
  <r>
    <x v="86"/>
    <d v="1899-12-30T05:00:00"/>
    <x v="17"/>
  </r>
  <r>
    <x v="86"/>
    <d v="1899-12-30T06:00:00"/>
    <x v="17"/>
  </r>
  <r>
    <x v="86"/>
    <d v="1899-12-30T07:00:00"/>
    <x v="19"/>
  </r>
  <r>
    <x v="86"/>
    <d v="1899-12-30T08:00:00"/>
    <x v="17"/>
  </r>
  <r>
    <x v="86"/>
    <d v="1899-12-30T09:00:00"/>
    <x v="19"/>
  </r>
  <r>
    <x v="86"/>
    <d v="1899-12-30T10:00:00"/>
    <x v="17"/>
  </r>
  <r>
    <x v="86"/>
    <d v="1899-12-30T11:00:00"/>
    <x v="17"/>
  </r>
  <r>
    <x v="86"/>
    <d v="1899-12-30T12:00:00"/>
    <x v="16"/>
  </r>
  <r>
    <x v="86"/>
    <d v="1899-12-30T13:00:00"/>
    <x v="3"/>
  </r>
  <r>
    <x v="86"/>
    <d v="1899-12-30T14:00:00"/>
    <x v="15"/>
  </r>
  <r>
    <x v="86"/>
    <d v="1899-12-30T15:00:00"/>
    <x v="10"/>
  </r>
  <r>
    <x v="86"/>
    <d v="1899-12-30T16:00:00"/>
    <x v="13"/>
  </r>
  <r>
    <x v="86"/>
    <d v="1899-12-30T17:00:00"/>
    <x v="2"/>
  </r>
  <r>
    <x v="86"/>
    <d v="1899-12-30T18:00:00"/>
    <x v="2"/>
  </r>
  <r>
    <x v="86"/>
    <d v="1899-12-30T19:00:00"/>
    <x v="14"/>
  </r>
  <r>
    <x v="86"/>
    <d v="1899-12-30T20:00:00"/>
    <x v="14"/>
  </r>
  <r>
    <x v="86"/>
    <d v="1899-12-30T21:00:00"/>
    <x v="3"/>
  </r>
  <r>
    <x v="86"/>
    <d v="1899-12-30T22:00:00"/>
    <x v="16"/>
  </r>
  <r>
    <x v="86"/>
    <d v="1899-12-30T23:00:00"/>
    <x v="16"/>
  </r>
  <r>
    <x v="87"/>
    <d v="1899-12-30T00:00:00"/>
    <x v="17"/>
  </r>
  <r>
    <x v="87"/>
    <d v="1899-12-30T01:00:00"/>
    <x v="17"/>
  </r>
  <r>
    <x v="87"/>
    <d v="1899-12-30T02:00:00"/>
    <x v="16"/>
  </r>
  <r>
    <x v="87"/>
    <d v="1899-12-30T03:00:00"/>
    <x v="17"/>
  </r>
  <r>
    <x v="87"/>
    <d v="1899-12-30T04:00:00"/>
    <x v="16"/>
  </r>
  <r>
    <x v="87"/>
    <d v="1899-12-30T05:00:00"/>
    <x v="17"/>
  </r>
  <r>
    <x v="87"/>
    <d v="1899-12-30T06:00:00"/>
    <x v="17"/>
  </r>
  <r>
    <x v="87"/>
    <d v="1899-12-30T07:00:00"/>
    <x v="18"/>
  </r>
  <r>
    <x v="87"/>
    <d v="1899-12-30T08:00:00"/>
    <x v="17"/>
  </r>
  <r>
    <x v="87"/>
    <d v="1899-12-30T09:00:00"/>
    <x v="17"/>
  </r>
  <r>
    <x v="87"/>
    <d v="1899-12-30T10:00:00"/>
    <x v="5"/>
  </r>
  <r>
    <x v="87"/>
    <d v="1899-12-30T11:00:00"/>
    <x v="4"/>
  </r>
  <r>
    <x v="87"/>
    <d v="1899-12-30T12:00:00"/>
    <x v="3"/>
  </r>
  <r>
    <x v="87"/>
    <d v="1899-12-30T13:00:00"/>
    <x v="13"/>
  </r>
  <r>
    <x v="87"/>
    <d v="1899-12-30T14:00:00"/>
    <x v="2"/>
  </r>
  <r>
    <x v="87"/>
    <d v="1899-12-30T15:00:00"/>
    <x v="15"/>
  </r>
  <r>
    <x v="87"/>
    <d v="1899-12-30T16:00:00"/>
    <x v="0"/>
  </r>
  <r>
    <x v="87"/>
    <d v="1899-12-30T17:00:00"/>
    <x v="6"/>
  </r>
  <r>
    <x v="87"/>
    <d v="1899-12-30T18:00:00"/>
    <x v="6"/>
  </r>
  <r>
    <x v="87"/>
    <d v="1899-12-30T19:00:00"/>
    <x v="1"/>
  </r>
  <r>
    <x v="87"/>
    <d v="1899-12-30T20:00:00"/>
    <x v="1"/>
  </r>
  <r>
    <x v="87"/>
    <d v="1899-12-30T21:00:00"/>
    <x v="15"/>
  </r>
  <r>
    <x v="87"/>
    <d v="1899-12-30T22:00:00"/>
    <x v="13"/>
  </r>
  <r>
    <x v="87"/>
    <d v="1899-12-30T23:00:00"/>
    <x v="4"/>
  </r>
  <r>
    <x v="88"/>
    <d v="1899-12-30T00:00:00"/>
    <x v="13"/>
  </r>
  <r>
    <x v="88"/>
    <d v="1899-12-30T01:00:00"/>
    <x v="13"/>
  </r>
  <r>
    <x v="88"/>
    <d v="1899-12-30T02:00:00"/>
    <x v="14"/>
  </r>
  <r>
    <x v="88"/>
    <d v="1899-12-30T03:00:00"/>
    <x v="4"/>
  </r>
  <r>
    <x v="88"/>
    <d v="1899-12-30T04:00:00"/>
    <x v="4"/>
  </r>
  <r>
    <x v="88"/>
    <d v="1899-12-30T05:00:00"/>
    <x v="16"/>
  </r>
  <r>
    <x v="88"/>
    <d v="1899-12-30T06:00:00"/>
    <x v="4"/>
  </r>
  <r>
    <x v="88"/>
    <d v="1899-12-30T07:00:00"/>
    <x v="16"/>
  </r>
  <r>
    <x v="88"/>
    <d v="1899-12-30T08:00:00"/>
    <x v="19"/>
  </r>
  <r>
    <x v="88"/>
    <d v="1899-12-30T09:00:00"/>
    <x v="16"/>
  </r>
  <r>
    <x v="88"/>
    <d v="1899-12-30T10:00:00"/>
    <x v="16"/>
  </r>
  <r>
    <x v="88"/>
    <d v="1899-12-30T11:00:00"/>
    <x v="16"/>
  </r>
  <r>
    <x v="88"/>
    <d v="1899-12-30T12:00:00"/>
    <x v="2"/>
  </r>
  <r>
    <x v="88"/>
    <d v="1899-12-30T13:00:00"/>
    <x v="10"/>
  </r>
  <r>
    <x v="88"/>
    <d v="1899-12-30T14:00:00"/>
    <x v="1"/>
  </r>
  <r>
    <x v="88"/>
    <d v="1899-12-30T15:00:00"/>
    <x v="2"/>
  </r>
  <r>
    <x v="88"/>
    <d v="1899-12-30T16:00:00"/>
    <x v="11"/>
  </r>
  <r>
    <x v="88"/>
    <d v="1899-12-30T17:00:00"/>
    <x v="9"/>
  </r>
  <r>
    <x v="88"/>
    <d v="1899-12-30T18:00:00"/>
    <x v="12"/>
  </r>
  <r>
    <x v="88"/>
    <d v="1899-12-30T19:00:00"/>
    <x v="1"/>
  </r>
  <r>
    <x v="88"/>
    <d v="1899-12-30T20:00:00"/>
    <x v="15"/>
  </r>
  <r>
    <x v="88"/>
    <d v="1899-12-30T21:00:00"/>
    <x v="14"/>
  </r>
  <r>
    <x v="88"/>
    <d v="1899-12-30T22:00:00"/>
    <x v="14"/>
  </r>
  <r>
    <x v="88"/>
    <d v="1899-12-30T23:00:00"/>
    <x v="13"/>
  </r>
  <r>
    <x v="89"/>
    <d v="1899-12-30T00:00:00"/>
    <x v="3"/>
  </r>
  <r>
    <x v="89"/>
    <d v="1899-12-30T01:00:00"/>
    <x v="4"/>
  </r>
  <r>
    <x v="89"/>
    <d v="1899-12-30T02:00:00"/>
    <x v="13"/>
  </r>
  <r>
    <x v="89"/>
    <d v="1899-12-30T03:00:00"/>
    <x v="3"/>
  </r>
  <r>
    <x v="89"/>
    <d v="1899-12-30T04:00:00"/>
    <x v="4"/>
  </r>
  <r>
    <x v="89"/>
    <d v="1899-12-30T05:00:00"/>
    <x v="4"/>
  </r>
  <r>
    <x v="89"/>
    <d v="1899-12-30T06:00:00"/>
    <x v="3"/>
  </r>
  <r>
    <x v="89"/>
    <d v="1899-12-30T07:00:00"/>
    <x v="13"/>
  </r>
  <r>
    <x v="89"/>
    <d v="1899-12-30T08:00:00"/>
    <x v="4"/>
  </r>
  <r>
    <x v="89"/>
    <d v="1899-12-30T09:00:00"/>
    <x v="16"/>
  </r>
  <r>
    <x v="89"/>
    <d v="1899-12-30T10:00:00"/>
    <x v="15"/>
  </r>
  <r>
    <x v="89"/>
    <d v="1899-12-30T11:00:00"/>
    <x v="13"/>
  </r>
  <r>
    <x v="89"/>
    <d v="1899-12-30T12:00:00"/>
    <x v="10"/>
  </r>
  <r>
    <x v="89"/>
    <d v="1899-12-30T13:00:00"/>
    <x v="10"/>
  </r>
  <r>
    <x v="89"/>
    <d v="1899-12-30T14:00:00"/>
    <x v="15"/>
  </r>
  <r>
    <x v="89"/>
    <d v="1899-12-30T15:00:00"/>
    <x v="10"/>
  </r>
  <r>
    <x v="89"/>
    <d v="1899-12-30T16:00:00"/>
    <x v="2"/>
  </r>
  <r>
    <x v="89"/>
    <d v="1899-12-30T17:00:00"/>
    <x v="15"/>
  </r>
  <r>
    <x v="89"/>
    <d v="1899-12-30T18:00:00"/>
    <x v="14"/>
  </r>
  <r>
    <x v="89"/>
    <d v="1899-12-30T19:00:00"/>
    <x v="1"/>
  </r>
  <r>
    <x v="89"/>
    <d v="1899-12-30T20:00:00"/>
    <x v="1"/>
  </r>
  <r>
    <x v="89"/>
    <d v="1899-12-30T21:00:00"/>
    <x v="10"/>
  </r>
  <r>
    <x v="89"/>
    <d v="1899-12-30T22:00:00"/>
    <x v="15"/>
  </r>
  <r>
    <x v="89"/>
    <d v="1899-12-30T23:00:00"/>
    <x v="13"/>
  </r>
  <r>
    <x v="90"/>
    <d v="1899-12-30T00:00:00"/>
    <x v="2"/>
  </r>
  <r>
    <x v="90"/>
    <d v="1899-12-30T01:00:00"/>
    <x v="15"/>
  </r>
  <r>
    <x v="90"/>
    <d v="1899-12-30T02:00:00"/>
    <x v="14"/>
  </r>
  <r>
    <x v="90"/>
    <d v="1899-12-30T03:00:00"/>
    <x v="14"/>
  </r>
  <r>
    <x v="90"/>
    <d v="1899-12-30T04:00:00"/>
    <x v="17"/>
  </r>
  <r>
    <x v="90"/>
    <d v="1899-12-30T05:00:00"/>
    <x v="17"/>
  </r>
  <r>
    <x v="90"/>
    <d v="1899-12-30T06:00:00"/>
    <x v="17"/>
  </r>
  <r>
    <x v="90"/>
    <d v="1899-12-30T07:00:00"/>
    <x v="19"/>
  </r>
  <r>
    <x v="90"/>
    <d v="1899-12-30T08:00:00"/>
    <x v="16"/>
  </r>
  <r>
    <x v="90"/>
    <d v="1899-12-30T09:00:00"/>
    <x v="19"/>
  </r>
  <r>
    <x v="90"/>
    <d v="1899-12-30T10:00:00"/>
    <x v="17"/>
  </r>
  <r>
    <x v="90"/>
    <d v="1899-12-30T11:00:00"/>
    <x v="18"/>
  </r>
  <r>
    <x v="90"/>
    <d v="1899-12-30T12:00:00"/>
    <x v="14"/>
  </r>
  <r>
    <x v="90"/>
    <d v="1899-12-30T13:00:00"/>
    <x v="14"/>
  </r>
  <r>
    <x v="90"/>
    <d v="1899-12-30T14:00:00"/>
    <x v="10"/>
  </r>
  <r>
    <x v="90"/>
    <d v="1899-12-30T15:00:00"/>
    <x v="6"/>
  </r>
  <r>
    <x v="90"/>
    <d v="1899-12-30T16:00:00"/>
    <x v="12"/>
  </r>
  <r>
    <x v="90"/>
    <d v="1899-12-30T17:00:00"/>
    <x v="2"/>
  </r>
  <r>
    <x v="90"/>
    <d v="1899-12-30T18:00:00"/>
    <x v="1"/>
  </r>
  <r>
    <x v="90"/>
    <d v="1899-12-30T19:00:00"/>
    <x v="1"/>
  </r>
  <r>
    <x v="90"/>
    <d v="1899-12-30T20:00:00"/>
    <x v="2"/>
  </r>
  <r>
    <x v="90"/>
    <d v="1899-12-30T21:00:00"/>
    <x v="1"/>
  </r>
  <r>
    <x v="90"/>
    <d v="1899-12-30T22:00:00"/>
    <x v="0"/>
  </r>
  <r>
    <x v="90"/>
    <d v="1899-12-30T23:00:00"/>
    <x v="10"/>
  </r>
  <r>
    <x v="91"/>
    <d v="1899-12-30T00:00:00"/>
    <x v="1"/>
  </r>
  <r>
    <x v="91"/>
    <d v="1899-12-30T01:00:00"/>
    <x v="0"/>
  </r>
  <r>
    <x v="91"/>
    <d v="1899-12-30T02:00:00"/>
    <x v="10"/>
  </r>
  <r>
    <x v="91"/>
    <d v="1899-12-30T03:00:00"/>
    <x v="2"/>
  </r>
  <r>
    <x v="91"/>
    <d v="1899-12-30T04:00:00"/>
    <x v="15"/>
  </r>
  <r>
    <x v="91"/>
    <d v="1899-12-30T05:00:00"/>
    <x v="2"/>
  </r>
  <r>
    <x v="91"/>
    <d v="1899-12-30T06:00:00"/>
    <x v="4"/>
  </r>
  <r>
    <x v="91"/>
    <d v="1899-12-30T07:00:00"/>
    <x v="5"/>
  </r>
  <r>
    <x v="91"/>
    <d v="1899-12-30T08:00:00"/>
    <x v="17"/>
  </r>
  <r>
    <x v="91"/>
    <d v="1899-12-30T09:00:00"/>
    <x v="17"/>
  </r>
  <r>
    <x v="91"/>
    <d v="1899-12-30T10:00:00"/>
    <x v="17"/>
  </r>
  <r>
    <x v="91"/>
    <d v="1899-12-30T11:00:00"/>
    <x v="5"/>
  </r>
  <r>
    <x v="91"/>
    <d v="1899-12-30T12:00:00"/>
    <x v="19"/>
  </r>
  <r>
    <x v="91"/>
    <d v="1899-12-30T13:00:00"/>
    <x v="3"/>
  </r>
  <r>
    <x v="91"/>
    <d v="1899-12-30T14:00:00"/>
    <x v="2"/>
  </r>
  <r>
    <x v="91"/>
    <d v="1899-12-30T15:00:00"/>
    <x v="2"/>
  </r>
  <r>
    <x v="91"/>
    <d v="1899-12-30T16:00:00"/>
    <x v="12"/>
  </r>
  <r>
    <x v="91"/>
    <d v="1899-12-30T17:00:00"/>
    <x v="1"/>
  </r>
  <r>
    <x v="91"/>
    <d v="1899-12-30T18:00:00"/>
    <x v="0"/>
  </r>
  <r>
    <x v="91"/>
    <d v="1899-12-30T19:00:00"/>
    <x v="0"/>
  </r>
  <r>
    <x v="91"/>
    <d v="1899-12-30T20:00:00"/>
    <x v="10"/>
  </r>
  <r>
    <x v="91"/>
    <d v="1899-12-30T21:00:00"/>
    <x v="2"/>
  </r>
  <r>
    <x v="91"/>
    <d v="1899-12-30T22:00:00"/>
    <x v="15"/>
  </r>
  <r>
    <x v="91"/>
    <d v="1899-12-30T23:00:00"/>
    <x v="6"/>
  </r>
  <r>
    <x v="92"/>
    <d v="1899-12-30T00:00:00"/>
    <x v="12"/>
  </r>
  <r>
    <x v="92"/>
    <d v="1899-12-30T01:00:00"/>
    <x v="0"/>
  </r>
  <r>
    <x v="92"/>
    <d v="1899-12-30T02:00:00"/>
    <x v="15"/>
  </r>
  <r>
    <x v="92"/>
    <d v="1899-12-30T03:00:00"/>
    <x v="2"/>
  </r>
  <r>
    <x v="92"/>
    <d v="1899-12-30T04:00:00"/>
    <x v="1"/>
  </r>
  <r>
    <x v="92"/>
    <d v="1899-12-30T05:00:00"/>
    <x v="1"/>
  </r>
  <r>
    <x v="92"/>
    <d v="1899-12-30T06:00:00"/>
    <x v="13"/>
  </r>
  <r>
    <x v="92"/>
    <d v="1899-12-30T07:00:00"/>
    <x v="13"/>
  </r>
  <r>
    <x v="92"/>
    <d v="1899-12-30T08:00:00"/>
    <x v="13"/>
  </r>
  <r>
    <x v="92"/>
    <d v="1899-12-30T09:00:00"/>
    <x v="2"/>
  </r>
  <r>
    <x v="92"/>
    <d v="1899-12-30T10:00:00"/>
    <x v="3"/>
  </r>
  <r>
    <x v="92"/>
    <d v="1899-12-30T11:00:00"/>
    <x v="5"/>
  </r>
  <r>
    <x v="92"/>
    <d v="1899-12-30T13:00:00"/>
    <x v="13"/>
  </r>
  <r>
    <x v="92"/>
    <d v="1899-12-30T14:00:00"/>
    <x v="3"/>
  </r>
  <r>
    <x v="92"/>
    <d v="1899-12-30T15:00:00"/>
    <x v="15"/>
  </r>
  <r>
    <x v="92"/>
    <d v="1899-12-30T16:00:00"/>
    <x v="1"/>
  </r>
  <r>
    <x v="92"/>
    <d v="1899-12-30T17:00:00"/>
    <x v="10"/>
  </r>
  <r>
    <x v="92"/>
    <d v="1899-12-30T18:00:00"/>
    <x v="15"/>
  </r>
  <r>
    <x v="92"/>
    <d v="1899-12-30T19:00:00"/>
    <x v="2"/>
  </r>
  <r>
    <x v="92"/>
    <d v="1899-12-30T20:00:00"/>
    <x v="15"/>
  </r>
  <r>
    <x v="92"/>
    <d v="1899-12-30T21:00:00"/>
    <x v="14"/>
  </r>
  <r>
    <x v="92"/>
    <d v="1899-12-30T22:00:00"/>
    <x v="14"/>
  </r>
  <r>
    <x v="92"/>
    <d v="1899-12-30T23:00:00"/>
    <x v="4"/>
  </r>
  <r>
    <x v="93"/>
    <d v="1899-12-30T00:00:00"/>
    <x v="4"/>
  </r>
  <r>
    <x v="93"/>
    <d v="1899-12-30T01:00:00"/>
    <x v="16"/>
  </r>
  <r>
    <x v="93"/>
    <d v="1899-12-30T02:00:00"/>
    <x v="5"/>
  </r>
  <r>
    <x v="93"/>
    <d v="1899-12-30T03:00:00"/>
    <x v="17"/>
  </r>
  <r>
    <x v="93"/>
    <d v="1899-12-30T04:00:00"/>
    <x v="5"/>
  </r>
  <r>
    <x v="93"/>
    <d v="1899-12-30T05:00:00"/>
    <x v="17"/>
  </r>
  <r>
    <x v="93"/>
    <d v="1899-12-30T06:00:00"/>
    <x v="16"/>
  </r>
  <r>
    <x v="93"/>
    <d v="1899-12-30T07:00:00"/>
    <x v="17"/>
  </r>
  <r>
    <x v="93"/>
    <d v="1899-12-30T08:00:00"/>
    <x v="17"/>
  </r>
  <r>
    <x v="93"/>
    <d v="1899-12-30T09:00:00"/>
    <x v="16"/>
  </r>
  <r>
    <x v="93"/>
    <d v="1899-12-30T10:00:00"/>
    <x v="5"/>
  </r>
  <r>
    <x v="93"/>
    <d v="1899-12-30T11:00:00"/>
    <x v="16"/>
  </r>
  <r>
    <x v="93"/>
    <d v="1899-12-30T12:00:00"/>
    <x v="13"/>
  </r>
  <r>
    <x v="93"/>
    <d v="1899-12-30T13:00:00"/>
    <x v="14"/>
  </r>
  <r>
    <x v="93"/>
    <d v="1899-12-30T14:00:00"/>
    <x v="13"/>
  </r>
  <r>
    <x v="93"/>
    <d v="1899-12-30T15:00:00"/>
    <x v="10"/>
  </r>
  <r>
    <x v="93"/>
    <d v="1899-12-30T16:00:00"/>
    <x v="10"/>
  </r>
  <r>
    <x v="93"/>
    <d v="1899-12-30T17:00:00"/>
    <x v="2"/>
  </r>
  <r>
    <x v="93"/>
    <d v="1899-12-30T18:00:00"/>
    <x v="15"/>
  </r>
  <r>
    <x v="93"/>
    <d v="1899-12-30T19:00:00"/>
    <x v="13"/>
  </r>
  <r>
    <x v="93"/>
    <d v="1899-12-30T20:00:00"/>
    <x v="3"/>
  </r>
  <r>
    <x v="93"/>
    <d v="1899-12-30T21:00:00"/>
    <x v="4"/>
  </r>
  <r>
    <x v="93"/>
    <d v="1899-12-30T22:00:00"/>
    <x v="5"/>
  </r>
  <r>
    <x v="93"/>
    <d v="1899-12-30T23:00:00"/>
    <x v="19"/>
  </r>
  <r>
    <x v="94"/>
    <d v="1899-12-30T00:00:00"/>
    <x v="16"/>
  </r>
  <r>
    <x v="94"/>
    <d v="1899-12-30T01:00:00"/>
    <x v="16"/>
  </r>
  <r>
    <x v="94"/>
    <d v="1899-12-30T02:00:00"/>
    <x v="19"/>
  </r>
  <r>
    <x v="94"/>
    <d v="1899-12-30T03:00:00"/>
    <x v="16"/>
  </r>
  <r>
    <x v="94"/>
    <d v="1899-12-30T04:00:00"/>
    <x v="18"/>
  </r>
  <r>
    <x v="94"/>
    <d v="1899-12-30T05:00:00"/>
    <x v="18"/>
  </r>
  <r>
    <x v="94"/>
    <d v="1899-12-30T06:00:00"/>
    <x v="17"/>
  </r>
  <r>
    <x v="94"/>
    <d v="1899-12-30T07:00:00"/>
    <x v="17"/>
  </r>
  <r>
    <x v="94"/>
    <d v="1899-12-30T08:00:00"/>
    <x v="5"/>
  </r>
  <r>
    <x v="94"/>
    <d v="1899-12-30T09:00:00"/>
    <x v="17"/>
  </r>
  <r>
    <x v="94"/>
    <d v="1899-12-30T10:00:00"/>
    <x v="16"/>
  </r>
  <r>
    <x v="94"/>
    <d v="1899-12-30T11:00:00"/>
    <x v="16"/>
  </r>
  <r>
    <x v="94"/>
    <d v="1899-12-30T12:00:00"/>
    <x v="16"/>
  </r>
  <r>
    <x v="94"/>
    <d v="1899-12-30T13:00:00"/>
    <x v="17"/>
  </r>
  <r>
    <x v="94"/>
    <d v="1899-12-30T14:00:00"/>
    <x v="13"/>
  </r>
  <r>
    <x v="94"/>
    <d v="1899-12-30T15:00:00"/>
    <x v="15"/>
  </r>
  <r>
    <x v="94"/>
    <d v="1899-12-30T16:00:00"/>
    <x v="0"/>
  </r>
  <r>
    <x v="94"/>
    <d v="1899-12-30T17:00:00"/>
    <x v="0"/>
  </r>
  <r>
    <x v="94"/>
    <d v="1899-12-30T18:00:00"/>
    <x v="6"/>
  </r>
  <r>
    <x v="94"/>
    <d v="1899-12-30T19:00:00"/>
    <x v="10"/>
  </r>
  <r>
    <x v="94"/>
    <d v="1899-12-30T20:00:00"/>
    <x v="1"/>
  </r>
  <r>
    <x v="94"/>
    <d v="1899-12-30T21:00:00"/>
    <x v="13"/>
  </r>
  <r>
    <x v="94"/>
    <d v="1899-12-30T22:00:00"/>
    <x v="13"/>
  </r>
  <r>
    <x v="94"/>
    <d v="1899-12-30T23:00:00"/>
    <x v="3"/>
  </r>
  <r>
    <x v="95"/>
    <d v="1899-12-30T00:00:00"/>
    <x v="4"/>
  </r>
  <r>
    <x v="95"/>
    <d v="1899-12-30T01:00:00"/>
    <x v="5"/>
  </r>
  <r>
    <x v="95"/>
    <d v="1899-12-30T02:00:00"/>
    <x v="4"/>
  </r>
  <r>
    <x v="95"/>
    <d v="1899-12-30T03:00:00"/>
    <x v="16"/>
  </r>
  <r>
    <x v="95"/>
    <d v="1899-12-30T04:00:00"/>
    <x v="3"/>
  </r>
  <r>
    <x v="95"/>
    <d v="1899-12-30T05:00:00"/>
    <x v="15"/>
  </r>
  <r>
    <x v="95"/>
    <d v="1899-12-30T06:00:00"/>
    <x v="14"/>
  </r>
  <r>
    <x v="95"/>
    <d v="1899-12-30T07:00:00"/>
    <x v="16"/>
  </r>
  <r>
    <x v="95"/>
    <d v="1899-12-30T08:00:00"/>
    <x v="4"/>
  </r>
  <r>
    <x v="95"/>
    <d v="1899-12-30T09:00:00"/>
    <x v="5"/>
  </r>
  <r>
    <x v="95"/>
    <d v="1899-12-30T10:00:00"/>
    <x v="4"/>
  </r>
  <r>
    <x v="95"/>
    <d v="1899-12-30T11:00:00"/>
    <x v="4"/>
  </r>
  <r>
    <x v="95"/>
    <d v="1899-12-30T12:00:00"/>
    <x v="15"/>
  </r>
  <r>
    <x v="95"/>
    <d v="1899-12-30T13:00:00"/>
    <x v="4"/>
  </r>
  <r>
    <x v="95"/>
    <d v="1899-12-30T14:00:00"/>
    <x v="13"/>
  </r>
  <r>
    <x v="95"/>
    <d v="1899-12-30T15:00:00"/>
    <x v="3"/>
  </r>
  <r>
    <x v="95"/>
    <d v="1899-12-30T16:00:00"/>
    <x v="2"/>
  </r>
  <r>
    <x v="95"/>
    <d v="1899-12-30T17:00:00"/>
    <x v="13"/>
  </r>
  <r>
    <x v="95"/>
    <d v="1899-12-30T18:00:00"/>
    <x v="2"/>
  </r>
  <r>
    <x v="95"/>
    <d v="1899-12-30T19:00:00"/>
    <x v="2"/>
  </r>
  <r>
    <x v="95"/>
    <d v="1899-12-30T20:00:00"/>
    <x v="15"/>
  </r>
  <r>
    <x v="95"/>
    <d v="1899-12-30T21:00:00"/>
    <x v="13"/>
  </r>
  <r>
    <x v="95"/>
    <d v="1899-12-30T22:00:00"/>
    <x v="3"/>
  </r>
  <r>
    <x v="95"/>
    <d v="1899-12-30T23:00:00"/>
    <x v="4"/>
  </r>
  <r>
    <x v="96"/>
    <d v="1899-12-30T00:00:00"/>
    <x v="17"/>
  </r>
  <r>
    <x v="96"/>
    <d v="1899-12-30T01:00:00"/>
    <x v="22"/>
  </r>
  <r>
    <x v="96"/>
    <d v="1899-12-30T02:00:00"/>
    <x v="10"/>
  </r>
  <r>
    <x v="96"/>
    <d v="1899-12-30T03:00:00"/>
    <x v="2"/>
  </r>
  <r>
    <x v="96"/>
    <d v="1899-12-30T04:00:00"/>
    <x v="2"/>
  </r>
  <r>
    <x v="96"/>
    <d v="1899-12-30T05:00:00"/>
    <x v="15"/>
  </r>
  <r>
    <x v="96"/>
    <d v="1899-12-30T06:00:00"/>
    <x v="15"/>
  </r>
  <r>
    <x v="96"/>
    <d v="1899-12-30T07:00:00"/>
    <x v="15"/>
  </r>
  <r>
    <x v="96"/>
    <d v="1899-12-30T08:00:00"/>
    <x v="2"/>
  </r>
  <r>
    <x v="96"/>
    <d v="1899-12-30T09:00:00"/>
    <x v="13"/>
  </r>
  <r>
    <x v="96"/>
    <d v="1899-12-30T10:00:00"/>
    <x v="6"/>
  </r>
  <r>
    <x v="96"/>
    <d v="1899-12-30T11:00:00"/>
    <x v="1"/>
  </r>
  <r>
    <x v="96"/>
    <d v="1899-12-30T12:00:00"/>
    <x v="10"/>
  </r>
  <r>
    <x v="96"/>
    <d v="1899-12-30T13:00:00"/>
    <x v="7"/>
  </r>
  <r>
    <x v="96"/>
    <d v="1899-12-30T14:00:00"/>
    <x v="21"/>
  </r>
  <r>
    <x v="96"/>
    <d v="1899-12-30T15:00:00"/>
    <x v="11"/>
  </r>
  <r>
    <x v="96"/>
    <d v="1899-12-30T16:00:00"/>
    <x v="22"/>
  </r>
  <r>
    <x v="96"/>
    <d v="1899-12-30T17:00:00"/>
    <x v="8"/>
  </r>
  <r>
    <x v="96"/>
    <d v="1899-12-30T18:00:00"/>
    <x v="9"/>
  </r>
  <r>
    <x v="96"/>
    <d v="1899-12-30T19:00:00"/>
    <x v="11"/>
  </r>
  <r>
    <x v="96"/>
    <d v="1899-12-30T20:00:00"/>
    <x v="20"/>
  </r>
  <r>
    <x v="96"/>
    <d v="1899-12-30T21:00:00"/>
    <x v="0"/>
  </r>
  <r>
    <x v="96"/>
    <d v="1899-12-30T22:00:00"/>
    <x v="0"/>
  </r>
  <r>
    <x v="96"/>
    <d v="1899-12-30T23:00:00"/>
    <x v="11"/>
  </r>
  <r>
    <x v="97"/>
    <d v="1899-12-30T00:00:00"/>
    <x v="13"/>
  </r>
  <r>
    <x v="97"/>
    <d v="1899-12-30T01:00:00"/>
    <x v="14"/>
  </r>
  <r>
    <x v="97"/>
    <d v="1899-12-30T02:00:00"/>
    <x v="3"/>
  </r>
  <r>
    <x v="97"/>
    <d v="1899-12-30T03:00:00"/>
    <x v="3"/>
  </r>
  <r>
    <x v="97"/>
    <d v="1899-12-30T04:00:00"/>
    <x v="13"/>
  </r>
  <r>
    <x v="97"/>
    <d v="1899-12-30T05:00:00"/>
    <x v="13"/>
  </r>
  <r>
    <x v="97"/>
    <d v="1899-12-30T06:00:00"/>
    <x v="14"/>
  </r>
  <r>
    <x v="97"/>
    <d v="1899-12-30T07:00:00"/>
    <x v="13"/>
  </r>
  <r>
    <x v="97"/>
    <d v="1899-12-30T08:00:00"/>
    <x v="14"/>
  </r>
  <r>
    <x v="97"/>
    <d v="1899-12-30T09:00:00"/>
    <x v="15"/>
  </r>
  <r>
    <x v="97"/>
    <d v="1899-12-30T10:00:00"/>
    <x v="15"/>
  </r>
  <r>
    <x v="97"/>
    <d v="1899-12-30T11:00:00"/>
    <x v="15"/>
  </r>
  <r>
    <x v="97"/>
    <d v="1899-12-30T12:00:00"/>
    <x v="0"/>
  </r>
  <r>
    <x v="97"/>
    <d v="1899-12-30T13:00:00"/>
    <x v="0"/>
  </r>
  <r>
    <x v="97"/>
    <d v="1899-12-30T14:00:00"/>
    <x v="10"/>
  </r>
  <r>
    <x v="97"/>
    <d v="1899-12-30T15:00:00"/>
    <x v="10"/>
  </r>
  <r>
    <x v="97"/>
    <d v="1899-12-30T16:00:00"/>
    <x v="10"/>
  </r>
  <r>
    <x v="97"/>
    <d v="1899-12-30T17:00:00"/>
    <x v="13"/>
  </r>
  <r>
    <x v="97"/>
    <d v="1899-12-30T18:00:00"/>
    <x v="15"/>
  </r>
  <r>
    <x v="97"/>
    <d v="1899-12-30T19:00:00"/>
    <x v="3"/>
  </r>
  <r>
    <x v="97"/>
    <d v="1899-12-30T20:00:00"/>
    <x v="13"/>
  </r>
  <r>
    <x v="97"/>
    <d v="1899-12-30T21:00:00"/>
    <x v="2"/>
  </r>
  <r>
    <x v="97"/>
    <d v="1899-12-30T22:00:00"/>
    <x v="10"/>
  </r>
  <r>
    <x v="97"/>
    <d v="1899-12-30T23:00:00"/>
    <x v="13"/>
  </r>
  <r>
    <x v="98"/>
    <d v="1899-12-30T00:00:00"/>
    <x v="10"/>
  </r>
  <r>
    <x v="98"/>
    <d v="1899-12-30T01:00:00"/>
    <x v="3"/>
  </r>
  <r>
    <x v="98"/>
    <d v="1899-12-30T02:00:00"/>
    <x v="16"/>
  </r>
  <r>
    <x v="98"/>
    <d v="1899-12-30T03:00:00"/>
    <x v="16"/>
  </r>
  <r>
    <x v="98"/>
    <d v="1899-12-30T04:00:00"/>
    <x v="4"/>
  </r>
  <r>
    <x v="98"/>
    <d v="1899-12-30T06:00:00"/>
    <x v="4"/>
  </r>
  <r>
    <x v="98"/>
    <d v="1899-12-30T07:00:00"/>
    <x v="5"/>
  </r>
  <r>
    <x v="98"/>
    <d v="1899-12-30T08:00:00"/>
    <x v="14"/>
  </r>
  <r>
    <x v="98"/>
    <d v="1899-12-30T09:00:00"/>
    <x v="15"/>
  </r>
  <r>
    <x v="98"/>
    <d v="1899-12-30T10:00:00"/>
    <x v="1"/>
  </r>
  <r>
    <x v="98"/>
    <d v="1899-12-30T11:00:00"/>
    <x v="1"/>
  </r>
  <r>
    <x v="98"/>
    <d v="1899-12-30T12:00:00"/>
    <x v="1"/>
  </r>
  <r>
    <x v="98"/>
    <d v="1899-12-30T13:00:00"/>
    <x v="1"/>
  </r>
  <r>
    <x v="98"/>
    <d v="1899-12-30T14:00:00"/>
    <x v="13"/>
  </r>
  <r>
    <x v="98"/>
    <d v="1899-12-30T15:00:00"/>
    <x v="6"/>
  </r>
  <r>
    <x v="98"/>
    <d v="1899-12-30T16:00:00"/>
    <x v="3"/>
  </r>
  <r>
    <x v="98"/>
    <d v="1899-12-30T17:00:00"/>
    <x v="13"/>
  </r>
  <r>
    <x v="98"/>
    <d v="1899-12-30T18:00:00"/>
    <x v="14"/>
  </r>
  <r>
    <x v="98"/>
    <d v="1899-12-30T19:00:00"/>
    <x v="4"/>
  </r>
  <r>
    <x v="98"/>
    <d v="1899-12-30T20:00:00"/>
    <x v="17"/>
  </r>
  <r>
    <x v="98"/>
    <d v="1899-12-30T21:00:00"/>
    <x v="3"/>
  </r>
  <r>
    <x v="98"/>
    <d v="1899-12-30T22:00:00"/>
    <x v="16"/>
  </r>
  <r>
    <x v="98"/>
    <d v="1899-12-30T23:00:00"/>
    <x v="16"/>
  </r>
  <r>
    <x v="99"/>
    <d v="1899-12-30T00:00:00"/>
    <x v="16"/>
  </r>
  <r>
    <x v="99"/>
    <d v="1899-12-30T01:00:00"/>
    <x v="3"/>
  </r>
  <r>
    <x v="99"/>
    <d v="1899-12-30T02:00:00"/>
    <x v="16"/>
  </r>
  <r>
    <x v="99"/>
    <d v="1899-12-30T03:00:00"/>
    <x v="4"/>
  </r>
  <r>
    <x v="99"/>
    <d v="1899-12-30T04:00:00"/>
    <x v="16"/>
  </r>
  <r>
    <x v="99"/>
    <d v="1899-12-30T05:00:00"/>
    <x v="17"/>
  </r>
  <r>
    <x v="99"/>
    <d v="1899-12-30T06:00:00"/>
    <x v="16"/>
  </r>
  <r>
    <x v="99"/>
    <d v="1899-12-30T07:00:00"/>
    <x v="16"/>
  </r>
  <r>
    <x v="99"/>
    <d v="1899-12-30T08:00:00"/>
    <x v="5"/>
  </r>
  <r>
    <x v="99"/>
    <d v="1899-12-30T09:00:00"/>
    <x v="17"/>
  </r>
  <r>
    <x v="99"/>
    <d v="1899-12-30T10:00:00"/>
    <x v="18"/>
  </r>
  <r>
    <x v="99"/>
    <d v="1899-12-30T11:00:00"/>
    <x v="2"/>
  </r>
  <r>
    <x v="99"/>
    <d v="1899-12-30T12:00:00"/>
    <x v="2"/>
  </r>
  <r>
    <x v="99"/>
    <d v="1899-12-30T13:00:00"/>
    <x v="14"/>
  </r>
  <r>
    <x v="99"/>
    <d v="1899-12-30T14:00:00"/>
    <x v="14"/>
  </r>
  <r>
    <x v="99"/>
    <d v="1899-12-30T15:00:00"/>
    <x v="13"/>
  </r>
  <r>
    <x v="99"/>
    <d v="1899-12-30T16:00:00"/>
    <x v="15"/>
  </r>
  <r>
    <x v="99"/>
    <d v="1899-12-30T17:00:00"/>
    <x v="13"/>
  </r>
  <r>
    <x v="99"/>
    <d v="1899-12-30T18:00:00"/>
    <x v="15"/>
  </r>
  <r>
    <x v="99"/>
    <d v="1899-12-30T20:00:00"/>
    <x v="13"/>
  </r>
  <r>
    <x v="99"/>
    <d v="1899-12-30T21:00:00"/>
    <x v="14"/>
  </r>
  <r>
    <x v="99"/>
    <d v="1899-12-30T22:00:00"/>
    <x v="3"/>
  </r>
  <r>
    <x v="99"/>
    <d v="1899-12-30T23:00:00"/>
    <x v="4"/>
  </r>
  <r>
    <x v="100"/>
    <d v="1899-12-30T00:00:00"/>
    <x v="17"/>
  </r>
  <r>
    <x v="100"/>
    <d v="1899-12-30T01:00:00"/>
    <x v="5"/>
  </r>
  <r>
    <x v="100"/>
    <d v="1899-12-30T02:00:00"/>
    <x v="16"/>
  </r>
  <r>
    <x v="100"/>
    <d v="1899-12-30T03:00:00"/>
    <x v="16"/>
  </r>
  <r>
    <x v="100"/>
    <d v="1899-12-30T04:00:00"/>
    <x v="16"/>
  </r>
  <r>
    <x v="100"/>
    <d v="1899-12-30T05:00:00"/>
    <x v="5"/>
  </r>
  <r>
    <x v="100"/>
    <d v="1899-12-30T06:00:00"/>
    <x v="19"/>
  </r>
  <r>
    <x v="100"/>
    <d v="1899-12-30T07:00:00"/>
    <x v="5"/>
  </r>
  <r>
    <x v="100"/>
    <d v="1899-12-30T08:00:00"/>
    <x v="16"/>
  </r>
  <r>
    <x v="100"/>
    <d v="1899-12-30T09:00:00"/>
    <x v="5"/>
  </r>
  <r>
    <x v="100"/>
    <d v="1899-12-30T10:00:00"/>
    <x v="16"/>
  </r>
  <r>
    <x v="100"/>
    <d v="1899-12-30T11:00:00"/>
    <x v="16"/>
  </r>
  <r>
    <x v="100"/>
    <d v="1899-12-30T12:00:00"/>
    <x v="4"/>
  </r>
  <r>
    <x v="100"/>
    <d v="1899-12-30T13:00:00"/>
    <x v="3"/>
  </r>
  <r>
    <x v="100"/>
    <d v="1899-12-30T14:00:00"/>
    <x v="15"/>
  </r>
  <r>
    <x v="100"/>
    <d v="1899-12-30T15:00:00"/>
    <x v="2"/>
  </r>
  <r>
    <x v="100"/>
    <d v="1899-12-30T16:00:00"/>
    <x v="10"/>
  </r>
  <r>
    <x v="100"/>
    <d v="1899-12-30T17:00:00"/>
    <x v="10"/>
  </r>
  <r>
    <x v="100"/>
    <d v="1899-12-30T18:00:00"/>
    <x v="2"/>
  </r>
  <r>
    <x v="100"/>
    <d v="1899-12-30T19:00:00"/>
    <x v="2"/>
  </r>
  <r>
    <x v="100"/>
    <d v="1899-12-30T20:00:00"/>
    <x v="13"/>
  </r>
  <r>
    <x v="100"/>
    <d v="1899-12-30T21:00:00"/>
    <x v="5"/>
  </r>
  <r>
    <x v="100"/>
    <d v="1899-12-30T22:00:00"/>
    <x v="16"/>
  </r>
  <r>
    <x v="100"/>
    <d v="1899-12-30T23:00:00"/>
    <x v="18"/>
  </r>
  <r>
    <x v="101"/>
    <d v="1899-12-30T00:00:00"/>
    <x v="17"/>
  </r>
  <r>
    <x v="101"/>
    <d v="1899-12-30T01:00:00"/>
    <x v="17"/>
  </r>
  <r>
    <x v="101"/>
    <d v="1899-12-30T02:00:00"/>
    <x v="16"/>
  </r>
  <r>
    <x v="101"/>
    <d v="1899-12-30T03:00:00"/>
    <x v="19"/>
  </r>
  <r>
    <x v="101"/>
    <d v="1899-12-30T04:00:00"/>
    <x v="16"/>
  </r>
  <r>
    <x v="101"/>
    <d v="1899-12-30T05:00:00"/>
    <x v="17"/>
  </r>
  <r>
    <x v="101"/>
    <d v="1899-12-30T06:00:00"/>
    <x v="17"/>
  </r>
  <r>
    <x v="101"/>
    <d v="1899-12-30T07:00:00"/>
    <x v="17"/>
  </r>
  <r>
    <x v="101"/>
    <d v="1899-12-30T08:00:00"/>
    <x v="17"/>
  </r>
  <r>
    <x v="101"/>
    <d v="1899-12-30T09:00:00"/>
    <x v="17"/>
  </r>
  <r>
    <x v="101"/>
    <d v="1899-12-30T10:00:00"/>
    <x v="18"/>
  </r>
  <r>
    <x v="101"/>
    <d v="1899-12-30T11:00:00"/>
    <x v="17"/>
  </r>
  <r>
    <x v="101"/>
    <d v="1899-12-30T12:00:00"/>
    <x v="5"/>
  </r>
  <r>
    <x v="101"/>
    <d v="1899-12-30T13:00:00"/>
    <x v="4"/>
  </r>
  <r>
    <x v="101"/>
    <d v="1899-12-30T14:00:00"/>
    <x v="16"/>
  </r>
  <r>
    <x v="101"/>
    <d v="1899-12-30T15:00:00"/>
    <x v="2"/>
  </r>
  <r>
    <x v="101"/>
    <d v="1899-12-30T16:00:00"/>
    <x v="10"/>
  </r>
  <r>
    <x v="101"/>
    <d v="1899-12-30T17:00:00"/>
    <x v="10"/>
  </r>
  <r>
    <x v="101"/>
    <d v="1899-12-30T18:00:00"/>
    <x v="2"/>
  </r>
  <r>
    <x v="101"/>
    <d v="1899-12-30T19:00:00"/>
    <x v="14"/>
  </r>
  <r>
    <x v="101"/>
    <d v="1899-12-30T20:00:00"/>
    <x v="4"/>
  </r>
  <r>
    <x v="101"/>
    <d v="1899-12-30T21:00:00"/>
    <x v="4"/>
  </r>
  <r>
    <x v="101"/>
    <d v="1899-12-30T22:00:00"/>
    <x v="5"/>
  </r>
  <r>
    <x v="101"/>
    <d v="1899-12-30T23:00:00"/>
    <x v="17"/>
  </r>
  <r>
    <x v="102"/>
    <d v="1899-12-30T00:00:00"/>
    <x v="17"/>
  </r>
  <r>
    <x v="102"/>
    <d v="1899-12-30T01:00:00"/>
    <x v="17"/>
  </r>
  <r>
    <x v="102"/>
    <d v="1899-12-30T02:00:00"/>
    <x v="5"/>
  </r>
  <r>
    <x v="102"/>
    <d v="1899-12-30T03:00:00"/>
    <x v="17"/>
  </r>
  <r>
    <x v="102"/>
    <d v="1899-12-30T04:00:00"/>
    <x v="5"/>
  </r>
  <r>
    <x v="102"/>
    <d v="1899-12-30T05:00:00"/>
    <x v="19"/>
  </r>
  <r>
    <x v="102"/>
    <d v="1899-12-30T06:00:00"/>
    <x v="19"/>
  </r>
  <r>
    <x v="102"/>
    <d v="1899-12-30T07:00:00"/>
    <x v="19"/>
  </r>
  <r>
    <x v="102"/>
    <d v="1899-12-30T08:00:00"/>
    <x v="19"/>
  </r>
  <r>
    <x v="102"/>
    <d v="1899-12-30T09:00:00"/>
    <x v="16"/>
  </r>
  <r>
    <x v="102"/>
    <d v="1899-12-30T10:00:00"/>
    <x v="17"/>
  </r>
  <r>
    <x v="102"/>
    <d v="1899-12-30T11:00:00"/>
    <x v="5"/>
  </r>
  <r>
    <x v="102"/>
    <d v="1899-12-30T12:00:00"/>
    <x v="16"/>
  </r>
  <r>
    <x v="102"/>
    <d v="1899-12-30T14:00:00"/>
    <x v="14"/>
  </r>
  <r>
    <x v="102"/>
    <d v="1899-12-30T15:00:00"/>
    <x v="13"/>
  </r>
  <r>
    <x v="102"/>
    <d v="1899-12-30T16:00:00"/>
    <x v="2"/>
  </r>
  <r>
    <x v="102"/>
    <d v="1899-12-30T17:00:00"/>
    <x v="2"/>
  </r>
  <r>
    <x v="102"/>
    <d v="1899-12-30T18:00:00"/>
    <x v="2"/>
  </r>
  <r>
    <x v="102"/>
    <d v="1899-12-30T19:00:00"/>
    <x v="15"/>
  </r>
  <r>
    <x v="102"/>
    <d v="1899-12-30T20:00:00"/>
    <x v="13"/>
  </r>
  <r>
    <x v="102"/>
    <d v="1899-12-30T21:00:00"/>
    <x v="3"/>
  </r>
  <r>
    <x v="102"/>
    <d v="1899-12-30T22:00:00"/>
    <x v="16"/>
  </r>
  <r>
    <x v="102"/>
    <d v="1899-12-30T23:00:00"/>
    <x v="5"/>
  </r>
  <r>
    <x v="103"/>
    <d v="1899-12-30T00:00:00"/>
    <x v="17"/>
  </r>
  <r>
    <x v="103"/>
    <d v="1899-12-30T01:00:00"/>
    <x v="16"/>
  </r>
  <r>
    <x v="103"/>
    <d v="1899-12-30T02:00:00"/>
    <x v="17"/>
  </r>
  <r>
    <x v="103"/>
    <d v="1899-12-30T03:00:00"/>
    <x v="17"/>
  </r>
  <r>
    <x v="103"/>
    <d v="1899-12-30T04:00:00"/>
    <x v="17"/>
  </r>
  <r>
    <x v="103"/>
    <d v="1899-12-30T05:00:00"/>
    <x v="16"/>
  </r>
  <r>
    <x v="103"/>
    <d v="1899-12-30T06:00:00"/>
    <x v="17"/>
  </r>
  <r>
    <x v="103"/>
    <d v="1899-12-30T07:00:00"/>
    <x v="16"/>
  </r>
  <r>
    <x v="103"/>
    <d v="1899-12-30T08:00:00"/>
    <x v="18"/>
  </r>
  <r>
    <x v="103"/>
    <d v="1899-12-30T09:00:00"/>
    <x v="16"/>
  </r>
  <r>
    <x v="103"/>
    <d v="1899-12-30T10:00:00"/>
    <x v="16"/>
  </r>
  <r>
    <x v="103"/>
    <d v="1899-12-30T11:00:00"/>
    <x v="4"/>
  </r>
  <r>
    <x v="103"/>
    <d v="1899-12-30T12:00:00"/>
    <x v="5"/>
  </r>
  <r>
    <x v="103"/>
    <d v="1899-12-30T13:00:00"/>
    <x v="16"/>
  </r>
  <r>
    <x v="103"/>
    <d v="1899-12-30T14:00:00"/>
    <x v="15"/>
  </r>
  <r>
    <x v="103"/>
    <d v="1899-12-30T15:00:00"/>
    <x v="15"/>
  </r>
  <r>
    <x v="103"/>
    <d v="1899-12-30T16:00:00"/>
    <x v="15"/>
  </r>
  <r>
    <x v="103"/>
    <d v="1899-12-30T17:00:00"/>
    <x v="15"/>
  </r>
  <r>
    <x v="103"/>
    <d v="1899-12-30T18:00:00"/>
    <x v="15"/>
  </r>
  <r>
    <x v="103"/>
    <d v="1899-12-30T20:00:00"/>
    <x v="3"/>
  </r>
  <r>
    <x v="103"/>
    <d v="1899-12-30T21:00:00"/>
    <x v="16"/>
  </r>
  <r>
    <x v="103"/>
    <d v="1899-12-30T22:00:00"/>
    <x v="17"/>
  </r>
  <r>
    <x v="103"/>
    <d v="1899-12-30T23:00:00"/>
    <x v="17"/>
  </r>
  <r>
    <x v="104"/>
    <d v="1899-12-30T00:00:00"/>
    <x v="17"/>
  </r>
  <r>
    <x v="104"/>
    <d v="1899-12-30T01:00:00"/>
    <x v="19"/>
  </r>
  <r>
    <x v="104"/>
    <d v="1899-12-30T02:00:00"/>
    <x v="16"/>
  </r>
  <r>
    <x v="104"/>
    <d v="1899-12-30T03:00:00"/>
    <x v="17"/>
  </r>
  <r>
    <x v="104"/>
    <d v="1899-12-30T04:00:00"/>
    <x v="19"/>
  </r>
  <r>
    <x v="104"/>
    <d v="1899-12-30T05:00:00"/>
    <x v="16"/>
  </r>
  <r>
    <x v="104"/>
    <d v="1899-12-30T06:00:00"/>
    <x v="17"/>
  </r>
  <r>
    <x v="104"/>
    <d v="1899-12-30T07:00:00"/>
    <x v="17"/>
  </r>
  <r>
    <x v="104"/>
    <d v="1899-12-30T08:00:00"/>
    <x v="16"/>
  </r>
  <r>
    <x v="104"/>
    <d v="1899-12-30T09:00:00"/>
    <x v="17"/>
  </r>
  <r>
    <x v="104"/>
    <d v="1899-12-30T10:00:00"/>
    <x v="5"/>
  </r>
  <r>
    <x v="104"/>
    <d v="1899-12-30T11:00:00"/>
    <x v="4"/>
  </r>
  <r>
    <x v="104"/>
    <d v="1899-12-30T12:00:00"/>
    <x v="3"/>
  </r>
  <r>
    <x v="104"/>
    <d v="1899-12-30T13:00:00"/>
    <x v="14"/>
  </r>
  <r>
    <x v="104"/>
    <d v="1899-12-30T14:00:00"/>
    <x v="15"/>
  </r>
  <r>
    <x v="104"/>
    <d v="1899-12-30T15:00:00"/>
    <x v="14"/>
  </r>
  <r>
    <x v="104"/>
    <d v="1899-12-30T16:00:00"/>
    <x v="6"/>
  </r>
  <r>
    <x v="104"/>
    <d v="1899-12-30T17:00:00"/>
    <x v="12"/>
  </r>
  <r>
    <x v="104"/>
    <d v="1899-12-30T18:00:00"/>
    <x v="0"/>
  </r>
  <r>
    <x v="104"/>
    <d v="1899-12-30T19:00:00"/>
    <x v="0"/>
  </r>
  <r>
    <x v="104"/>
    <d v="1899-12-30T20:00:00"/>
    <x v="0"/>
  </r>
  <r>
    <x v="104"/>
    <d v="1899-12-30T21:00:00"/>
    <x v="13"/>
  </r>
  <r>
    <x v="104"/>
    <d v="1899-12-30T22:00:00"/>
    <x v="5"/>
  </r>
  <r>
    <x v="104"/>
    <d v="1899-12-30T23:00:00"/>
    <x v="16"/>
  </r>
  <r>
    <x v="105"/>
    <d v="1899-12-30T00:00:00"/>
    <x v="17"/>
  </r>
  <r>
    <x v="105"/>
    <d v="1899-12-30T01:00:00"/>
    <x v="5"/>
  </r>
  <r>
    <x v="105"/>
    <d v="1899-12-30T02:00:00"/>
    <x v="16"/>
  </r>
  <r>
    <x v="105"/>
    <d v="1899-12-30T03:00:00"/>
    <x v="16"/>
  </r>
  <r>
    <x v="105"/>
    <d v="1899-12-30T04:00:00"/>
    <x v="17"/>
  </r>
  <r>
    <x v="105"/>
    <d v="1899-12-30T05:00:00"/>
    <x v="19"/>
  </r>
  <r>
    <x v="105"/>
    <d v="1899-12-30T06:00:00"/>
    <x v="16"/>
  </r>
  <r>
    <x v="105"/>
    <d v="1899-12-30T07:00:00"/>
    <x v="16"/>
  </r>
  <r>
    <x v="105"/>
    <d v="1899-12-30T08:00:00"/>
    <x v="19"/>
  </r>
  <r>
    <x v="105"/>
    <d v="1899-12-30T09:00:00"/>
    <x v="16"/>
  </r>
  <r>
    <x v="105"/>
    <d v="1899-12-30T10:00:00"/>
    <x v="16"/>
  </r>
  <r>
    <x v="105"/>
    <d v="1899-12-30T11:00:00"/>
    <x v="16"/>
  </r>
  <r>
    <x v="105"/>
    <d v="1899-12-30T12:00:00"/>
    <x v="2"/>
  </r>
  <r>
    <x v="105"/>
    <d v="1899-12-30T13:00:00"/>
    <x v="13"/>
  </r>
  <r>
    <x v="105"/>
    <d v="1899-12-30T14:00:00"/>
    <x v="13"/>
  </r>
  <r>
    <x v="105"/>
    <d v="1899-12-30T15:00:00"/>
    <x v="13"/>
  </r>
  <r>
    <x v="105"/>
    <d v="1899-12-30T16:00:00"/>
    <x v="1"/>
  </r>
  <r>
    <x v="105"/>
    <d v="1899-12-30T17:00:00"/>
    <x v="6"/>
  </r>
  <r>
    <x v="105"/>
    <d v="1899-12-30T18:00:00"/>
    <x v="6"/>
  </r>
  <r>
    <x v="105"/>
    <d v="1899-12-30T19:00:00"/>
    <x v="1"/>
  </r>
  <r>
    <x v="105"/>
    <d v="1899-12-30T20:00:00"/>
    <x v="2"/>
  </r>
  <r>
    <x v="105"/>
    <d v="1899-12-30T21:00:00"/>
    <x v="5"/>
  </r>
  <r>
    <x v="105"/>
    <d v="1899-12-30T22:00:00"/>
    <x v="5"/>
  </r>
  <r>
    <x v="105"/>
    <d v="1899-12-30T23:00:00"/>
    <x v="3"/>
  </r>
  <r>
    <x v="106"/>
    <d v="1899-12-30T00:00:00"/>
    <x v="16"/>
  </r>
  <r>
    <x v="106"/>
    <d v="1899-12-30T01:00:00"/>
    <x v="17"/>
  </r>
  <r>
    <x v="106"/>
    <d v="1899-12-30T02:00:00"/>
    <x v="17"/>
  </r>
  <r>
    <x v="106"/>
    <d v="1899-12-30T03:00:00"/>
    <x v="18"/>
  </r>
  <r>
    <x v="106"/>
    <d v="1899-12-30T04:00:00"/>
    <x v="17"/>
  </r>
  <r>
    <x v="106"/>
    <d v="1899-12-30T05:00:00"/>
    <x v="17"/>
  </r>
  <r>
    <x v="106"/>
    <d v="1899-12-30T06:00:00"/>
    <x v="16"/>
  </r>
  <r>
    <x v="106"/>
    <d v="1899-12-30T07:00:00"/>
    <x v="17"/>
  </r>
  <r>
    <x v="106"/>
    <d v="1899-12-30T08:00:00"/>
    <x v="19"/>
  </r>
  <r>
    <x v="106"/>
    <d v="1899-12-30T09:00:00"/>
    <x v="17"/>
  </r>
  <r>
    <x v="106"/>
    <d v="1899-12-30T10:00:00"/>
    <x v="17"/>
  </r>
  <r>
    <x v="106"/>
    <d v="1899-12-30T11:00:00"/>
    <x v="5"/>
  </r>
  <r>
    <x v="106"/>
    <d v="1899-12-30T12:00:00"/>
    <x v="3"/>
  </r>
  <r>
    <x v="106"/>
    <d v="1899-12-30T13:00:00"/>
    <x v="1"/>
  </r>
  <r>
    <x v="106"/>
    <d v="1899-12-30T14:00:00"/>
    <x v="1"/>
  </r>
  <r>
    <x v="106"/>
    <d v="1899-12-30T15:00:00"/>
    <x v="1"/>
  </r>
  <r>
    <x v="106"/>
    <d v="1899-12-30T16:00:00"/>
    <x v="10"/>
  </r>
  <r>
    <x v="106"/>
    <d v="1899-12-30T17:00:00"/>
    <x v="1"/>
  </r>
  <r>
    <x v="106"/>
    <d v="1899-12-30T18:00:00"/>
    <x v="2"/>
  </r>
  <r>
    <x v="106"/>
    <d v="1899-12-30T19:00:00"/>
    <x v="3"/>
  </r>
  <r>
    <x v="106"/>
    <d v="1899-12-30T20:00:00"/>
    <x v="3"/>
  </r>
  <r>
    <x v="106"/>
    <d v="1899-12-30T21:00:00"/>
    <x v="5"/>
  </r>
  <r>
    <x v="106"/>
    <d v="1899-12-30T22:00:00"/>
    <x v="5"/>
  </r>
  <r>
    <x v="106"/>
    <d v="1899-12-30T23:00:00"/>
    <x v="5"/>
  </r>
  <r>
    <x v="107"/>
    <d v="1899-12-30T00:00:00"/>
    <x v="16"/>
  </r>
  <r>
    <x v="107"/>
    <d v="1899-12-30T01:00:00"/>
    <x v="17"/>
  </r>
  <r>
    <x v="107"/>
    <d v="1899-12-30T02:00:00"/>
    <x v="17"/>
  </r>
  <r>
    <x v="107"/>
    <d v="1899-12-30T03:00:00"/>
    <x v="17"/>
  </r>
  <r>
    <x v="107"/>
    <d v="1899-12-30T04:00:00"/>
    <x v="16"/>
  </r>
  <r>
    <x v="107"/>
    <d v="1899-12-30T05:00:00"/>
    <x v="17"/>
  </r>
  <r>
    <x v="107"/>
    <d v="1899-12-30T06:00:00"/>
    <x v="16"/>
  </r>
  <r>
    <x v="107"/>
    <d v="1899-12-30T07:00:00"/>
    <x v="17"/>
  </r>
  <r>
    <x v="107"/>
    <d v="1899-12-30T08:00:00"/>
    <x v="16"/>
  </r>
  <r>
    <x v="107"/>
    <d v="1899-12-30T09:00:00"/>
    <x v="5"/>
  </r>
  <r>
    <x v="107"/>
    <d v="1899-12-30T10:00:00"/>
    <x v="5"/>
  </r>
  <r>
    <x v="107"/>
    <d v="1899-12-30T11:00:00"/>
    <x v="3"/>
  </r>
  <r>
    <x v="107"/>
    <d v="1899-12-30T12:00:00"/>
    <x v="5"/>
  </r>
  <r>
    <x v="107"/>
    <d v="1899-12-30T13:00:00"/>
    <x v="3"/>
  </r>
  <r>
    <x v="107"/>
    <d v="1899-12-30T14:00:00"/>
    <x v="2"/>
  </r>
  <r>
    <x v="107"/>
    <d v="1899-12-30T15:00:00"/>
    <x v="1"/>
  </r>
  <r>
    <x v="107"/>
    <d v="1899-12-30T16:00:00"/>
    <x v="2"/>
  </r>
  <r>
    <x v="107"/>
    <d v="1899-12-30T17:00:00"/>
    <x v="0"/>
  </r>
  <r>
    <x v="107"/>
    <d v="1899-12-30T18:00:00"/>
    <x v="12"/>
  </r>
  <r>
    <x v="107"/>
    <d v="1899-12-30T19:00:00"/>
    <x v="2"/>
  </r>
  <r>
    <x v="107"/>
    <d v="1899-12-30T20:00:00"/>
    <x v="13"/>
  </r>
  <r>
    <x v="107"/>
    <d v="1899-12-30T21:00:00"/>
    <x v="13"/>
  </r>
  <r>
    <x v="107"/>
    <d v="1899-12-30T22:00:00"/>
    <x v="3"/>
  </r>
  <r>
    <x v="107"/>
    <d v="1899-12-30T23:00:00"/>
    <x v="5"/>
  </r>
  <r>
    <x v="108"/>
    <d v="1899-12-30T00:00:00"/>
    <x v="16"/>
  </r>
  <r>
    <x v="108"/>
    <d v="1899-12-30T01:00:00"/>
    <x v="16"/>
  </r>
  <r>
    <x v="108"/>
    <d v="1899-12-30T02:00:00"/>
    <x v="17"/>
  </r>
  <r>
    <x v="108"/>
    <d v="1899-12-30T03:00:00"/>
    <x v="17"/>
  </r>
  <r>
    <x v="108"/>
    <d v="1899-12-30T04:00:00"/>
    <x v="17"/>
  </r>
  <r>
    <x v="108"/>
    <d v="1899-12-30T05:00:00"/>
    <x v="17"/>
  </r>
  <r>
    <x v="108"/>
    <d v="1899-12-30T06:00:00"/>
    <x v="17"/>
  </r>
  <r>
    <x v="108"/>
    <d v="1899-12-30T07:00:00"/>
    <x v="17"/>
  </r>
  <r>
    <x v="108"/>
    <d v="1899-12-30T08:00:00"/>
    <x v="17"/>
  </r>
  <r>
    <x v="108"/>
    <d v="1899-12-30T09:00:00"/>
    <x v="17"/>
  </r>
  <r>
    <x v="108"/>
    <d v="1899-12-30T10:00:00"/>
    <x v="18"/>
  </r>
  <r>
    <x v="108"/>
    <d v="1899-12-30T11:00:00"/>
    <x v="17"/>
  </r>
  <r>
    <x v="108"/>
    <d v="1899-12-30T12:00:00"/>
    <x v="5"/>
  </r>
  <r>
    <x v="108"/>
    <d v="1899-12-30T13:00:00"/>
    <x v="4"/>
  </r>
  <r>
    <x v="108"/>
    <d v="1899-12-30T14:00:00"/>
    <x v="5"/>
  </r>
  <r>
    <x v="108"/>
    <d v="1899-12-30T15:00:00"/>
    <x v="13"/>
  </r>
  <r>
    <x v="108"/>
    <d v="1899-12-30T16:00:00"/>
    <x v="13"/>
  </r>
  <r>
    <x v="108"/>
    <d v="1899-12-30T17:00:00"/>
    <x v="2"/>
  </r>
  <r>
    <x v="108"/>
    <d v="1899-12-30T18:00:00"/>
    <x v="13"/>
  </r>
  <r>
    <x v="108"/>
    <d v="1899-12-30T19:00:00"/>
    <x v="14"/>
  </r>
  <r>
    <x v="108"/>
    <d v="1899-12-30T20:00:00"/>
    <x v="14"/>
  </r>
  <r>
    <x v="108"/>
    <d v="1899-12-30T21:00:00"/>
    <x v="3"/>
  </r>
  <r>
    <x v="108"/>
    <d v="1899-12-30T22:00:00"/>
    <x v="5"/>
  </r>
  <r>
    <x v="108"/>
    <d v="1899-12-30T23:00:00"/>
    <x v="4"/>
  </r>
  <r>
    <x v="109"/>
    <d v="1899-12-30T00:00:00"/>
    <x v="5"/>
  </r>
  <r>
    <x v="109"/>
    <d v="1899-12-30T01:00:00"/>
    <x v="18"/>
  </r>
  <r>
    <x v="109"/>
    <d v="1899-12-30T02:00:00"/>
    <x v="17"/>
  </r>
  <r>
    <x v="109"/>
    <d v="1899-12-30T03:00:00"/>
    <x v="16"/>
  </r>
  <r>
    <x v="109"/>
    <d v="1899-12-30T04:00:00"/>
    <x v="19"/>
  </r>
  <r>
    <x v="109"/>
    <d v="1899-12-30T05:00:00"/>
    <x v="18"/>
  </r>
  <r>
    <x v="109"/>
    <d v="1899-12-30T06:00:00"/>
    <x v="19"/>
  </r>
  <r>
    <x v="109"/>
    <d v="1899-12-30T07:00:00"/>
    <x v="16"/>
  </r>
  <r>
    <x v="109"/>
    <d v="1899-12-30T08:00:00"/>
    <x v="17"/>
  </r>
  <r>
    <x v="109"/>
    <d v="1899-12-30T09:00:00"/>
    <x v="16"/>
  </r>
  <r>
    <x v="109"/>
    <d v="1899-12-30T10:00:00"/>
    <x v="17"/>
  </r>
  <r>
    <x v="109"/>
    <d v="1899-12-30T11:00:00"/>
    <x v="16"/>
  </r>
  <r>
    <x v="109"/>
    <d v="1899-12-30T12:00:00"/>
    <x v="17"/>
  </r>
  <r>
    <x v="109"/>
    <d v="1899-12-30T13:00:00"/>
    <x v="16"/>
  </r>
  <r>
    <x v="109"/>
    <d v="1899-12-30T14:00:00"/>
    <x v="13"/>
  </r>
  <r>
    <x v="109"/>
    <d v="1899-12-30T15:00:00"/>
    <x v="13"/>
  </r>
  <r>
    <x v="109"/>
    <d v="1899-12-30T16:00:00"/>
    <x v="15"/>
  </r>
  <r>
    <x v="109"/>
    <d v="1899-12-30T17:00:00"/>
    <x v="2"/>
  </r>
  <r>
    <x v="109"/>
    <d v="1899-12-30T18:00:00"/>
    <x v="1"/>
  </r>
  <r>
    <x v="109"/>
    <d v="1899-12-30T19:00:00"/>
    <x v="10"/>
  </r>
  <r>
    <x v="109"/>
    <d v="1899-12-30T20:00:00"/>
    <x v="15"/>
  </r>
  <r>
    <x v="109"/>
    <d v="1899-12-30T21:00:00"/>
    <x v="3"/>
  </r>
  <r>
    <x v="109"/>
    <d v="1899-12-30T22:00:00"/>
    <x v="3"/>
  </r>
  <r>
    <x v="109"/>
    <d v="1899-12-30T23:00:00"/>
    <x v="5"/>
  </r>
  <r>
    <x v="110"/>
    <d v="1899-12-30T00:00:00"/>
    <x v="4"/>
  </r>
  <r>
    <x v="110"/>
    <d v="1899-12-30T01:00:00"/>
    <x v="16"/>
  </r>
  <r>
    <x v="110"/>
    <d v="1899-12-30T02:00:00"/>
    <x v="17"/>
  </r>
  <r>
    <x v="110"/>
    <d v="1899-12-30T03:00:00"/>
    <x v="5"/>
  </r>
  <r>
    <x v="110"/>
    <d v="1899-12-30T04:00:00"/>
    <x v="16"/>
  </r>
  <r>
    <x v="110"/>
    <d v="1899-12-30T05:00:00"/>
    <x v="17"/>
  </r>
  <r>
    <x v="110"/>
    <d v="1899-12-30T06:00:00"/>
    <x v="3"/>
  </r>
  <r>
    <x v="110"/>
    <d v="1899-12-30T07:00:00"/>
    <x v="3"/>
  </r>
  <r>
    <x v="110"/>
    <d v="1899-12-30T08:00:00"/>
    <x v="5"/>
  </r>
  <r>
    <x v="110"/>
    <d v="1899-12-30T09:00:00"/>
    <x v="14"/>
  </r>
  <r>
    <x v="110"/>
    <d v="1899-12-30T10:00:00"/>
    <x v="14"/>
  </r>
  <r>
    <x v="110"/>
    <d v="1899-12-30T11:00:00"/>
    <x v="13"/>
  </r>
  <r>
    <x v="110"/>
    <d v="1899-12-30T12:00:00"/>
    <x v="10"/>
  </r>
  <r>
    <x v="110"/>
    <d v="1899-12-30T13:00:00"/>
    <x v="2"/>
  </r>
  <r>
    <x v="110"/>
    <d v="1899-12-30T14:00:00"/>
    <x v="13"/>
  </r>
  <r>
    <x v="110"/>
    <d v="1899-12-30T15:00:00"/>
    <x v="2"/>
  </r>
  <r>
    <x v="110"/>
    <d v="1899-12-30T16:00:00"/>
    <x v="15"/>
  </r>
  <r>
    <x v="110"/>
    <d v="1899-12-30T17:00:00"/>
    <x v="0"/>
  </r>
  <r>
    <x v="110"/>
    <d v="1899-12-30T18:00:00"/>
    <x v="2"/>
  </r>
  <r>
    <x v="110"/>
    <d v="1899-12-30T19:00:00"/>
    <x v="1"/>
  </r>
  <r>
    <x v="110"/>
    <d v="1899-12-30T20:00:00"/>
    <x v="2"/>
  </r>
  <r>
    <x v="110"/>
    <d v="1899-12-30T21:00:00"/>
    <x v="2"/>
  </r>
  <r>
    <x v="110"/>
    <d v="1899-12-30T22:00:00"/>
    <x v="13"/>
  </r>
  <r>
    <x v="110"/>
    <d v="1899-12-30T23:00:00"/>
    <x v="4"/>
  </r>
  <r>
    <x v="111"/>
    <d v="1899-12-30T00:00:00"/>
    <x v="14"/>
  </r>
  <r>
    <x v="111"/>
    <d v="1899-12-30T01:00:00"/>
    <x v="16"/>
  </r>
  <r>
    <x v="111"/>
    <d v="1899-12-30T02:00:00"/>
    <x v="16"/>
  </r>
  <r>
    <x v="111"/>
    <d v="1899-12-30T03:00:00"/>
    <x v="5"/>
  </r>
  <r>
    <x v="111"/>
    <d v="1899-12-30T04:00:00"/>
    <x v="16"/>
  </r>
  <r>
    <x v="111"/>
    <d v="1899-12-30T05:00:00"/>
    <x v="5"/>
  </r>
  <r>
    <x v="111"/>
    <d v="1899-12-30T06:00:00"/>
    <x v="16"/>
  </r>
  <r>
    <x v="111"/>
    <d v="1899-12-30T07:00:00"/>
    <x v="16"/>
  </r>
  <r>
    <x v="111"/>
    <d v="1899-12-30T08:00:00"/>
    <x v="17"/>
  </r>
  <r>
    <x v="111"/>
    <d v="1899-12-30T09:00:00"/>
    <x v="19"/>
  </r>
  <r>
    <x v="111"/>
    <d v="1899-12-30T10:00:00"/>
    <x v="3"/>
  </r>
  <r>
    <x v="111"/>
    <d v="1899-12-30T11:00:00"/>
    <x v="14"/>
  </r>
  <r>
    <x v="111"/>
    <d v="1899-12-30T12:00:00"/>
    <x v="2"/>
  </r>
  <r>
    <x v="111"/>
    <d v="1899-12-30T13:00:00"/>
    <x v="1"/>
  </r>
  <r>
    <x v="111"/>
    <d v="1899-12-30T14:00:00"/>
    <x v="12"/>
  </r>
  <r>
    <x v="111"/>
    <d v="1899-12-30T15:00:00"/>
    <x v="6"/>
  </r>
  <r>
    <x v="111"/>
    <d v="1899-12-30T16:00:00"/>
    <x v="6"/>
  </r>
  <r>
    <x v="111"/>
    <d v="1899-12-30T17:00:00"/>
    <x v="11"/>
  </r>
  <r>
    <x v="111"/>
    <d v="1899-12-30T18:00:00"/>
    <x v="1"/>
  </r>
  <r>
    <x v="111"/>
    <d v="1899-12-30T19:00:00"/>
    <x v="10"/>
  </r>
  <r>
    <x v="111"/>
    <d v="1899-12-30T20:00:00"/>
    <x v="2"/>
  </r>
  <r>
    <x v="111"/>
    <d v="1899-12-30T21:00:00"/>
    <x v="13"/>
  </r>
  <r>
    <x v="111"/>
    <d v="1899-12-30T22:00:00"/>
    <x v="13"/>
  </r>
  <r>
    <x v="111"/>
    <d v="1899-12-30T23:00:00"/>
    <x v="14"/>
  </r>
  <r>
    <x v="112"/>
    <d v="1899-12-30T00:00:00"/>
    <x v="13"/>
  </r>
  <r>
    <x v="112"/>
    <d v="1899-12-30T01:00:00"/>
    <x v="2"/>
  </r>
  <r>
    <x v="112"/>
    <d v="1899-12-30T02:00:00"/>
    <x v="13"/>
  </r>
  <r>
    <x v="112"/>
    <d v="1899-12-30T03:00:00"/>
    <x v="4"/>
  </r>
  <r>
    <x v="112"/>
    <d v="1899-12-30T04:00:00"/>
    <x v="4"/>
  </r>
  <r>
    <x v="112"/>
    <d v="1899-12-30T05:00:00"/>
    <x v="1"/>
  </r>
  <r>
    <x v="112"/>
    <d v="1899-12-30T06:00:00"/>
    <x v="3"/>
  </r>
  <r>
    <x v="112"/>
    <d v="1899-12-30T07:00:00"/>
    <x v="17"/>
  </r>
  <r>
    <x v="112"/>
    <d v="1899-12-30T08:00:00"/>
    <x v="17"/>
  </r>
  <r>
    <x v="112"/>
    <d v="1899-12-30T09:00:00"/>
    <x v="17"/>
  </r>
  <r>
    <x v="112"/>
    <d v="1899-12-30T10:00:00"/>
    <x v="5"/>
  </r>
  <r>
    <x v="112"/>
    <d v="1899-12-30T11:00:00"/>
    <x v="3"/>
  </r>
  <r>
    <x v="112"/>
    <d v="1899-12-30T12:00:00"/>
    <x v="2"/>
  </r>
  <r>
    <x v="112"/>
    <d v="1899-12-30T13:00:00"/>
    <x v="2"/>
  </r>
  <r>
    <x v="112"/>
    <d v="1899-12-30T14:00:00"/>
    <x v="10"/>
  </r>
  <r>
    <x v="112"/>
    <d v="1899-12-30T15:00:00"/>
    <x v="10"/>
  </r>
  <r>
    <x v="112"/>
    <d v="1899-12-30T16:00:00"/>
    <x v="10"/>
  </r>
  <r>
    <x v="112"/>
    <d v="1899-12-30T17:00:00"/>
    <x v="2"/>
  </r>
  <r>
    <x v="112"/>
    <d v="1899-12-30T18:00:00"/>
    <x v="15"/>
  </r>
  <r>
    <x v="112"/>
    <d v="1899-12-30T19:00:00"/>
    <x v="2"/>
  </r>
  <r>
    <x v="112"/>
    <d v="1899-12-30T20:00:00"/>
    <x v="13"/>
  </r>
  <r>
    <x v="112"/>
    <d v="1899-12-30T21:00:00"/>
    <x v="13"/>
  </r>
  <r>
    <x v="112"/>
    <d v="1899-12-30T22:00:00"/>
    <x v="13"/>
  </r>
  <r>
    <x v="112"/>
    <d v="1899-12-30T23:00:00"/>
    <x v="14"/>
  </r>
  <r>
    <x v="113"/>
    <d v="1899-12-30T00:00:00"/>
    <x v="14"/>
  </r>
  <r>
    <x v="113"/>
    <d v="1899-12-30T01:00:00"/>
    <x v="16"/>
  </r>
  <r>
    <x v="113"/>
    <d v="1899-12-30T02:00:00"/>
    <x v="4"/>
  </r>
  <r>
    <x v="113"/>
    <d v="1899-12-30T03:00:00"/>
    <x v="5"/>
  </r>
  <r>
    <x v="113"/>
    <d v="1899-12-30T04:00:00"/>
    <x v="16"/>
  </r>
  <r>
    <x v="113"/>
    <d v="1899-12-30T05:00:00"/>
    <x v="5"/>
  </r>
  <r>
    <x v="113"/>
    <d v="1899-12-30T06:00:00"/>
    <x v="5"/>
  </r>
  <r>
    <x v="113"/>
    <d v="1899-12-30T07:00:00"/>
    <x v="5"/>
  </r>
  <r>
    <x v="113"/>
    <d v="1899-12-30T08:00:00"/>
    <x v="5"/>
  </r>
  <r>
    <x v="113"/>
    <d v="1899-12-30T09:00:00"/>
    <x v="16"/>
  </r>
  <r>
    <x v="113"/>
    <d v="1899-12-30T10:00:00"/>
    <x v="16"/>
  </r>
  <r>
    <x v="113"/>
    <d v="1899-12-30T11:00:00"/>
    <x v="16"/>
  </r>
  <r>
    <x v="113"/>
    <d v="1899-12-30T12:00:00"/>
    <x v="5"/>
  </r>
  <r>
    <x v="113"/>
    <d v="1899-12-30T13:00:00"/>
    <x v="14"/>
  </r>
  <r>
    <x v="113"/>
    <d v="1899-12-30T14:00:00"/>
    <x v="2"/>
  </r>
  <r>
    <x v="113"/>
    <d v="1899-12-30T15:00:00"/>
    <x v="2"/>
  </r>
  <r>
    <x v="113"/>
    <d v="1899-12-30T16:00:00"/>
    <x v="2"/>
  </r>
  <r>
    <x v="113"/>
    <d v="1899-12-30T17:00:00"/>
    <x v="15"/>
  </r>
  <r>
    <x v="113"/>
    <d v="1899-12-30T18:00:00"/>
    <x v="15"/>
  </r>
  <r>
    <x v="113"/>
    <d v="1899-12-30T19:00:00"/>
    <x v="15"/>
  </r>
  <r>
    <x v="113"/>
    <d v="1899-12-30T20:00:00"/>
    <x v="14"/>
  </r>
  <r>
    <x v="113"/>
    <d v="1899-12-30T21:00:00"/>
    <x v="3"/>
  </r>
  <r>
    <x v="113"/>
    <d v="1899-12-30T22:00:00"/>
    <x v="5"/>
  </r>
  <r>
    <x v="113"/>
    <d v="1899-12-30T23:00:00"/>
    <x v="17"/>
  </r>
  <r>
    <x v="114"/>
    <d v="1899-12-30T00:00:00"/>
    <x v="16"/>
  </r>
  <r>
    <x v="114"/>
    <d v="1899-12-30T01:00:00"/>
    <x v="16"/>
  </r>
  <r>
    <x v="114"/>
    <d v="1899-12-30T02:00:00"/>
    <x v="24"/>
  </r>
  <r>
    <x v="114"/>
    <d v="1899-12-30T03:00:00"/>
    <x v="5"/>
  </r>
  <r>
    <x v="114"/>
    <d v="1899-12-30T04:00:00"/>
    <x v="17"/>
  </r>
  <r>
    <x v="114"/>
    <d v="1899-12-30T05:00:00"/>
    <x v="5"/>
  </r>
  <r>
    <x v="114"/>
    <d v="1899-12-30T06:00:00"/>
    <x v="16"/>
  </r>
  <r>
    <x v="114"/>
    <d v="1899-12-30T07:00:00"/>
    <x v="16"/>
  </r>
  <r>
    <x v="114"/>
    <d v="1899-12-30T08:00:00"/>
    <x v="19"/>
  </r>
  <r>
    <x v="114"/>
    <d v="1899-12-30T09:00:00"/>
    <x v="5"/>
  </r>
  <r>
    <x v="114"/>
    <d v="1899-12-30T10:00:00"/>
    <x v="16"/>
  </r>
  <r>
    <x v="114"/>
    <d v="1899-12-30T11:00:00"/>
    <x v="13"/>
  </r>
  <r>
    <x v="114"/>
    <d v="1899-12-30T12:00:00"/>
    <x v="14"/>
  </r>
  <r>
    <x v="114"/>
    <d v="1899-12-30T13:00:00"/>
    <x v="4"/>
  </r>
  <r>
    <x v="114"/>
    <d v="1899-12-30T14:00:00"/>
    <x v="12"/>
  </r>
  <r>
    <x v="114"/>
    <d v="1899-12-30T15:00:00"/>
    <x v="0"/>
  </r>
  <r>
    <x v="114"/>
    <d v="1899-12-30T16:00:00"/>
    <x v="7"/>
  </r>
  <r>
    <x v="114"/>
    <d v="1899-12-30T17:00:00"/>
    <x v="0"/>
  </r>
  <r>
    <x v="114"/>
    <d v="1899-12-30T18:00:00"/>
    <x v="14"/>
  </r>
  <r>
    <x v="114"/>
    <d v="1899-12-30T19:00:00"/>
    <x v="1"/>
  </r>
  <r>
    <x v="114"/>
    <d v="1899-12-30T20:00:00"/>
    <x v="10"/>
  </r>
  <r>
    <x v="114"/>
    <d v="1899-12-30T21:00:00"/>
    <x v="0"/>
  </r>
  <r>
    <x v="114"/>
    <d v="1899-12-30T22:00:00"/>
    <x v="13"/>
  </r>
  <r>
    <x v="114"/>
    <d v="1899-12-30T23:00:00"/>
    <x v="15"/>
  </r>
  <r>
    <x v="115"/>
    <d v="1899-12-30T00:00:00"/>
    <x v="14"/>
  </r>
  <r>
    <x v="115"/>
    <d v="1899-12-30T01:00:00"/>
    <x v="10"/>
  </r>
  <r>
    <x v="115"/>
    <d v="1899-12-30T02:00:00"/>
    <x v="14"/>
  </r>
  <r>
    <x v="115"/>
    <d v="1899-12-30T03:00:00"/>
    <x v="13"/>
  </r>
  <r>
    <x v="115"/>
    <d v="1899-12-30T04:00:00"/>
    <x v="4"/>
  </r>
  <r>
    <x v="115"/>
    <d v="1899-12-30T05:00:00"/>
    <x v="3"/>
  </r>
  <r>
    <x v="115"/>
    <d v="1899-12-30T06:00:00"/>
    <x v="13"/>
  </r>
  <r>
    <x v="115"/>
    <d v="1899-12-30T07:00:00"/>
    <x v="10"/>
  </r>
  <r>
    <x v="115"/>
    <d v="1899-12-30T08:00:00"/>
    <x v="5"/>
  </r>
  <r>
    <x v="115"/>
    <d v="1899-12-30T09:00:00"/>
    <x v="19"/>
  </r>
  <r>
    <x v="115"/>
    <d v="1899-12-30T10:00:00"/>
    <x v="10"/>
  </r>
  <r>
    <x v="115"/>
    <d v="1899-12-30T11:00:00"/>
    <x v="2"/>
  </r>
  <r>
    <x v="115"/>
    <d v="1899-12-30T12:00:00"/>
    <x v="12"/>
  </r>
  <r>
    <x v="115"/>
    <d v="1899-12-30T13:00:00"/>
    <x v="1"/>
  </r>
  <r>
    <x v="115"/>
    <d v="1899-12-30T14:00:00"/>
    <x v="6"/>
  </r>
  <r>
    <x v="115"/>
    <d v="1899-12-30T15:00:00"/>
    <x v="0"/>
  </r>
  <r>
    <x v="115"/>
    <d v="1899-12-30T16:00:00"/>
    <x v="7"/>
  </r>
  <r>
    <x v="115"/>
    <d v="1899-12-30T17:00:00"/>
    <x v="9"/>
  </r>
  <r>
    <x v="115"/>
    <d v="1899-12-30T18:00:00"/>
    <x v="11"/>
  </r>
  <r>
    <x v="115"/>
    <d v="1899-12-30T19:00:00"/>
    <x v="12"/>
  </r>
  <r>
    <x v="115"/>
    <d v="1899-12-30T20:00:00"/>
    <x v="12"/>
  </r>
  <r>
    <x v="115"/>
    <d v="1899-12-30T21:00:00"/>
    <x v="0"/>
  </r>
  <r>
    <x v="115"/>
    <d v="1899-12-30T22:00:00"/>
    <x v="6"/>
  </r>
  <r>
    <x v="115"/>
    <d v="1899-12-30T23:00:00"/>
    <x v="1"/>
  </r>
  <r>
    <x v="116"/>
    <d v="1899-12-30T00:00:00"/>
    <x v="2"/>
  </r>
  <r>
    <x v="116"/>
    <d v="1899-12-30T01:00:00"/>
    <x v="2"/>
  </r>
  <r>
    <x v="116"/>
    <d v="1899-12-30T02:00:00"/>
    <x v="13"/>
  </r>
  <r>
    <x v="116"/>
    <d v="1899-12-30T03:00:00"/>
    <x v="3"/>
  </r>
  <r>
    <x v="116"/>
    <d v="1899-12-30T04:00:00"/>
    <x v="3"/>
  </r>
  <r>
    <x v="116"/>
    <d v="1899-12-30T05:00:00"/>
    <x v="4"/>
  </r>
  <r>
    <x v="116"/>
    <d v="1899-12-30T06:00:00"/>
    <x v="5"/>
  </r>
  <r>
    <x v="116"/>
    <d v="1899-12-30T07:00:00"/>
    <x v="16"/>
  </r>
  <r>
    <x v="116"/>
    <d v="1899-12-30T08:00:00"/>
    <x v="5"/>
  </r>
  <r>
    <x v="116"/>
    <d v="1899-12-30T09:00:00"/>
    <x v="16"/>
  </r>
  <r>
    <x v="116"/>
    <d v="1899-12-30T10:00:00"/>
    <x v="5"/>
  </r>
  <r>
    <x v="116"/>
    <d v="1899-12-30T11:00:00"/>
    <x v="17"/>
  </r>
  <r>
    <x v="116"/>
    <d v="1899-12-30T12:00:00"/>
    <x v="2"/>
  </r>
  <r>
    <x v="116"/>
    <d v="1899-12-30T13:00:00"/>
    <x v="1"/>
  </r>
  <r>
    <x v="116"/>
    <d v="1899-12-30T14:00:00"/>
    <x v="4"/>
  </r>
  <r>
    <x v="116"/>
    <d v="1899-12-30T15:00:00"/>
    <x v="10"/>
  </r>
  <r>
    <x v="116"/>
    <d v="1899-12-30T16:00:00"/>
    <x v="3"/>
  </r>
  <r>
    <x v="116"/>
    <d v="1899-12-30T17:00:00"/>
    <x v="14"/>
  </r>
  <r>
    <x v="116"/>
    <d v="1899-12-30T18:00:00"/>
    <x v="2"/>
  </r>
  <r>
    <x v="116"/>
    <d v="1899-12-30T19:00:00"/>
    <x v="13"/>
  </r>
  <r>
    <x v="116"/>
    <d v="1899-12-30T20:00:00"/>
    <x v="13"/>
  </r>
  <r>
    <x v="116"/>
    <d v="1899-12-30T21:00:00"/>
    <x v="3"/>
  </r>
  <r>
    <x v="116"/>
    <d v="1899-12-30T22:00:00"/>
    <x v="15"/>
  </r>
  <r>
    <x v="116"/>
    <d v="1899-12-30T23:00:00"/>
    <x v="3"/>
  </r>
  <r>
    <x v="117"/>
    <d v="1899-12-30T00:00:00"/>
    <x v="3"/>
  </r>
  <r>
    <x v="117"/>
    <d v="1899-12-30T01:00:00"/>
    <x v="17"/>
  </r>
  <r>
    <x v="117"/>
    <d v="1899-12-30T02:00:00"/>
    <x v="16"/>
  </r>
  <r>
    <x v="117"/>
    <d v="1899-12-30T03:00:00"/>
    <x v="5"/>
  </r>
  <r>
    <x v="117"/>
    <d v="1899-12-30T04:00:00"/>
    <x v="16"/>
  </r>
  <r>
    <x v="117"/>
    <d v="1899-12-30T05:00:00"/>
    <x v="16"/>
  </r>
  <r>
    <x v="117"/>
    <d v="1899-12-30T06:00:00"/>
    <x v="5"/>
  </r>
  <r>
    <x v="117"/>
    <d v="1899-12-30T07:00:00"/>
    <x v="4"/>
  </r>
  <r>
    <x v="117"/>
    <d v="1899-12-30T08:00:00"/>
    <x v="5"/>
  </r>
  <r>
    <x v="117"/>
    <d v="1899-12-30T09:00:00"/>
    <x v="17"/>
  </r>
  <r>
    <x v="117"/>
    <d v="1899-12-30T10:00:00"/>
    <x v="17"/>
  </r>
  <r>
    <x v="117"/>
    <d v="1899-12-30T11:00:00"/>
    <x v="5"/>
  </r>
  <r>
    <x v="117"/>
    <d v="1899-12-30T12:00:00"/>
    <x v="5"/>
  </r>
  <r>
    <x v="117"/>
    <d v="1899-12-30T13:00:00"/>
    <x v="3"/>
  </r>
  <r>
    <x v="117"/>
    <d v="1899-12-30T14:00:00"/>
    <x v="13"/>
  </r>
  <r>
    <x v="117"/>
    <d v="1899-12-30T15:00:00"/>
    <x v="10"/>
  </r>
  <r>
    <x v="117"/>
    <d v="1899-12-30T16:00:00"/>
    <x v="0"/>
  </r>
  <r>
    <x v="117"/>
    <d v="1899-12-30T17:00:00"/>
    <x v="1"/>
  </r>
  <r>
    <x v="117"/>
    <d v="1899-12-30T18:00:00"/>
    <x v="10"/>
  </r>
  <r>
    <x v="117"/>
    <d v="1899-12-30T19:00:00"/>
    <x v="2"/>
  </r>
  <r>
    <x v="117"/>
    <d v="1899-12-30T20:00:00"/>
    <x v="14"/>
  </r>
  <r>
    <x v="117"/>
    <d v="1899-12-30T21:00:00"/>
    <x v="3"/>
  </r>
  <r>
    <x v="117"/>
    <d v="1899-12-30T22:00:00"/>
    <x v="16"/>
  </r>
  <r>
    <x v="117"/>
    <d v="1899-12-30T23:00:00"/>
    <x v="17"/>
  </r>
  <r>
    <x v="118"/>
    <d v="1899-12-30T00:00:00"/>
    <x v="16"/>
  </r>
  <r>
    <x v="118"/>
    <d v="1899-12-30T01:00:00"/>
    <x v="16"/>
  </r>
  <r>
    <x v="118"/>
    <d v="1899-12-30T02:00:00"/>
    <x v="16"/>
  </r>
  <r>
    <x v="118"/>
    <d v="1899-12-30T03:00:00"/>
    <x v="19"/>
  </r>
  <r>
    <x v="118"/>
    <d v="1899-12-30T04:00:00"/>
    <x v="16"/>
  </r>
  <r>
    <x v="118"/>
    <d v="1899-12-30T05:00:00"/>
    <x v="19"/>
  </r>
  <r>
    <x v="118"/>
    <d v="1899-12-30T06:00:00"/>
    <x v="19"/>
  </r>
  <r>
    <x v="118"/>
    <d v="1899-12-30T07:00:00"/>
    <x v="5"/>
  </r>
  <r>
    <x v="118"/>
    <d v="1899-12-30T08:00:00"/>
    <x v="17"/>
  </r>
  <r>
    <x v="118"/>
    <d v="1899-12-30T09:00:00"/>
    <x v="17"/>
  </r>
  <r>
    <x v="118"/>
    <d v="1899-12-30T10:00:00"/>
    <x v="16"/>
  </r>
  <r>
    <x v="118"/>
    <d v="1899-12-30T11:00:00"/>
    <x v="5"/>
  </r>
  <r>
    <x v="118"/>
    <d v="1899-12-30T12:00:00"/>
    <x v="4"/>
  </r>
  <r>
    <x v="118"/>
    <d v="1899-12-30T13:00:00"/>
    <x v="17"/>
  </r>
  <r>
    <x v="118"/>
    <d v="1899-12-30T14:00:00"/>
    <x v="3"/>
  </r>
  <r>
    <x v="118"/>
    <d v="1899-12-30T15:00:00"/>
    <x v="14"/>
  </r>
  <r>
    <x v="118"/>
    <d v="1899-12-30T16:00:00"/>
    <x v="2"/>
  </r>
  <r>
    <x v="118"/>
    <d v="1899-12-30T17:00:00"/>
    <x v="10"/>
  </r>
  <r>
    <x v="118"/>
    <d v="1899-12-30T18:00:00"/>
    <x v="1"/>
  </r>
  <r>
    <x v="118"/>
    <d v="1899-12-30T19:00:00"/>
    <x v="15"/>
  </r>
  <r>
    <x v="118"/>
    <d v="1899-12-30T20:00:00"/>
    <x v="13"/>
  </r>
  <r>
    <x v="118"/>
    <d v="1899-12-30T21:00:00"/>
    <x v="14"/>
  </r>
  <r>
    <x v="118"/>
    <d v="1899-12-30T22:00:00"/>
    <x v="3"/>
  </r>
  <r>
    <x v="118"/>
    <d v="1899-12-30T23:00:00"/>
    <x v="14"/>
  </r>
  <r>
    <x v="119"/>
    <d v="1899-12-30T00:00:00"/>
    <x v="4"/>
  </r>
  <r>
    <x v="119"/>
    <d v="1899-12-30T01:00:00"/>
    <x v="4"/>
  </r>
  <r>
    <x v="119"/>
    <d v="1899-12-30T02:00:00"/>
    <x v="5"/>
  </r>
  <r>
    <x v="119"/>
    <d v="1899-12-30T03:00:00"/>
    <x v="13"/>
  </r>
  <r>
    <x v="119"/>
    <d v="1899-12-30T04:00:00"/>
    <x v="4"/>
  </r>
  <r>
    <x v="119"/>
    <d v="1899-12-30T05:00:00"/>
    <x v="17"/>
  </r>
  <r>
    <x v="119"/>
    <d v="1899-12-30T06:00:00"/>
    <x v="16"/>
  </r>
  <r>
    <x v="119"/>
    <d v="1899-12-30T07:00:00"/>
    <x v="18"/>
  </r>
  <r>
    <x v="119"/>
    <d v="1899-12-30T08:00:00"/>
    <x v="19"/>
  </r>
  <r>
    <x v="119"/>
    <d v="1899-12-30T09:00:00"/>
    <x v="17"/>
  </r>
  <r>
    <x v="119"/>
    <d v="1899-12-30T10:00:00"/>
    <x v="16"/>
  </r>
  <r>
    <x v="119"/>
    <d v="1899-12-30T11:00:00"/>
    <x v="5"/>
  </r>
  <r>
    <x v="119"/>
    <d v="1899-12-30T12:00:00"/>
    <x v="4"/>
  </r>
  <r>
    <x v="119"/>
    <d v="1899-12-30T13:00:00"/>
    <x v="2"/>
  </r>
  <r>
    <x v="119"/>
    <d v="1899-12-30T14:00:00"/>
    <x v="0"/>
  </r>
  <r>
    <x v="119"/>
    <d v="1899-12-30T15:00:00"/>
    <x v="0"/>
  </r>
  <r>
    <x v="119"/>
    <d v="1899-12-30T16:00:00"/>
    <x v="12"/>
  </r>
  <r>
    <x v="119"/>
    <d v="1899-12-30T17:00:00"/>
    <x v="11"/>
  </r>
  <r>
    <x v="119"/>
    <d v="1899-12-30T18:00:00"/>
    <x v="11"/>
  </r>
  <r>
    <x v="119"/>
    <d v="1899-12-30T19:00:00"/>
    <x v="11"/>
  </r>
  <r>
    <x v="119"/>
    <d v="1899-12-30T20:00:00"/>
    <x v="0"/>
  </r>
  <r>
    <x v="119"/>
    <d v="1899-12-30T21:00:00"/>
    <x v="1"/>
  </r>
  <r>
    <x v="119"/>
    <d v="1899-12-30T22:00:00"/>
    <x v="2"/>
  </r>
  <r>
    <x v="119"/>
    <d v="1899-12-30T23:00:00"/>
    <x v="14"/>
  </r>
  <r>
    <x v="120"/>
    <d v="1899-12-30T00:00:00"/>
    <x v="3"/>
  </r>
  <r>
    <x v="120"/>
    <d v="1899-12-30T01:00:00"/>
    <x v="13"/>
  </r>
  <r>
    <x v="120"/>
    <d v="1899-12-30T02:00:00"/>
    <x v="13"/>
  </r>
  <r>
    <x v="120"/>
    <d v="1899-12-30T03:00:00"/>
    <x v="15"/>
  </r>
  <r>
    <x v="120"/>
    <d v="1899-12-30T04:00:00"/>
    <x v="14"/>
  </r>
  <r>
    <x v="120"/>
    <d v="1899-12-30T05:00:00"/>
    <x v="4"/>
  </r>
  <r>
    <x v="120"/>
    <d v="1899-12-30T06:00:00"/>
    <x v="16"/>
  </r>
  <r>
    <x v="120"/>
    <d v="1899-12-30T07:00:00"/>
    <x v="3"/>
  </r>
  <r>
    <x v="120"/>
    <d v="1899-12-30T08:00:00"/>
    <x v="3"/>
  </r>
  <r>
    <x v="120"/>
    <d v="1899-12-30T09:00:00"/>
    <x v="3"/>
  </r>
  <r>
    <x v="120"/>
    <d v="1899-12-30T10:00:00"/>
    <x v="4"/>
  </r>
  <r>
    <x v="120"/>
    <d v="1899-12-30T11:00:00"/>
    <x v="13"/>
  </r>
  <r>
    <x v="120"/>
    <d v="1899-12-30T12:00:00"/>
    <x v="13"/>
  </r>
  <r>
    <x v="120"/>
    <d v="1899-12-30T13:00:00"/>
    <x v="13"/>
  </r>
  <r>
    <x v="120"/>
    <d v="1899-12-30T14:00:00"/>
    <x v="2"/>
  </r>
  <r>
    <x v="120"/>
    <d v="1899-12-30T15:00:00"/>
    <x v="1"/>
  </r>
  <r>
    <x v="120"/>
    <d v="1899-12-30T16:00:00"/>
    <x v="0"/>
  </r>
  <r>
    <x v="120"/>
    <d v="1899-12-30T17:00:00"/>
    <x v="6"/>
  </r>
  <r>
    <x v="120"/>
    <d v="1899-12-30T18:00:00"/>
    <x v="10"/>
  </r>
  <r>
    <x v="120"/>
    <d v="1899-12-30T19:00:00"/>
    <x v="2"/>
  </r>
  <r>
    <x v="120"/>
    <d v="1899-12-30T20:00:00"/>
    <x v="13"/>
  </r>
  <r>
    <x v="120"/>
    <d v="1899-12-30T21:00:00"/>
    <x v="13"/>
  </r>
  <r>
    <x v="120"/>
    <d v="1899-12-30T22:00:00"/>
    <x v="3"/>
  </r>
  <r>
    <x v="120"/>
    <d v="1899-12-30T23:00:00"/>
    <x v="13"/>
  </r>
  <r>
    <x v="121"/>
    <d v="1899-12-30T00:00:00"/>
    <x v="3"/>
  </r>
  <r>
    <x v="121"/>
    <d v="1899-12-30T01:00:00"/>
    <x v="5"/>
  </r>
  <r>
    <x v="121"/>
    <d v="1899-12-30T02:00:00"/>
    <x v="2"/>
  </r>
  <r>
    <x v="121"/>
    <d v="1899-12-30T03:00:00"/>
    <x v="17"/>
  </r>
  <r>
    <x v="121"/>
    <d v="1899-12-30T04:00:00"/>
    <x v="16"/>
  </r>
  <r>
    <x v="121"/>
    <d v="1899-12-30T05:00:00"/>
    <x v="16"/>
  </r>
  <r>
    <x v="121"/>
    <d v="1899-12-30T06:00:00"/>
    <x v="16"/>
  </r>
  <r>
    <x v="121"/>
    <d v="1899-12-30T07:00:00"/>
    <x v="4"/>
  </r>
  <r>
    <x v="121"/>
    <d v="1899-12-30T08:00:00"/>
    <x v="19"/>
  </r>
  <r>
    <x v="121"/>
    <d v="1899-12-30T09:00:00"/>
    <x v="17"/>
  </r>
  <r>
    <x v="121"/>
    <d v="1899-12-30T10:00:00"/>
    <x v="5"/>
  </r>
  <r>
    <x v="121"/>
    <d v="1899-12-30T11:00:00"/>
    <x v="4"/>
  </r>
  <r>
    <x v="121"/>
    <d v="1899-12-30T13:00:00"/>
    <x v="5"/>
  </r>
  <r>
    <x v="121"/>
    <d v="1899-12-30T23:00:00"/>
    <x v="3"/>
  </r>
  <r>
    <x v="122"/>
    <d v="1899-12-30T00:00:00"/>
    <x v="1"/>
  </r>
  <r>
    <x v="122"/>
    <d v="1899-12-30T01:00:00"/>
    <x v="5"/>
  </r>
  <r>
    <x v="122"/>
    <d v="1899-12-30T02:00:00"/>
    <x v="16"/>
  </r>
  <r>
    <x v="122"/>
    <d v="1899-12-30T03:00:00"/>
    <x v="19"/>
  </r>
  <r>
    <x v="122"/>
    <d v="1899-12-30T04:00:00"/>
    <x v="5"/>
  </r>
  <r>
    <x v="122"/>
    <d v="1899-12-30T06:00:00"/>
    <x v="16"/>
  </r>
  <r>
    <x v="122"/>
    <d v="1899-12-30T07:00:00"/>
    <x v="16"/>
  </r>
  <r>
    <x v="122"/>
    <d v="1899-12-30T08:00:00"/>
    <x v="19"/>
  </r>
  <r>
    <x v="122"/>
    <d v="1899-12-30T09:00:00"/>
    <x v="17"/>
  </r>
  <r>
    <x v="122"/>
    <d v="1899-12-30T10:00:00"/>
    <x v="17"/>
  </r>
  <r>
    <x v="122"/>
    <d v="1899-12-30T11:00:00"/>
    <x v="17"/>
  </r>
  <r>
    <x v="122"/>
    <d v="1899-12-30T12:00:00"/>
    <x v="3"/>
  </r>
  <r>
    <x v="122"/>
    <d v="1899-12-30T13:00:00"/>
    <x v="3"/>
  </r>
  <r>
    <x v="122"/>
    <d v="1899-12-30T15:00:00"/>
    <x v="3"/>
  </r>
  <r>
    <x v="122"/>
    <d v="1899-12-30T18:00:00"/>
    <x v="12"/>
  </r>
  <r>
    <x v="122"/>
    <d v="1899-12-30T19:00:00"/>
    <x v="10"/>
  </r>
  <r>
    <x v="122"/>
    <d v="1899-12-30T20:00:00"/>
    <x v="2"/>
  </r>
  <r>
    <x v="122"/>
    <d v="1899-12-30T21:00:00"/>
    <x v="4"/>
  </r>
  <r>
    <x v="122"/>
    <d v="1899-12-30T22:00:00"/>
    <x v="16"/>
  </r>
  <r>
    <x v="122"/>
    <d v="1899-12-30T23:00:00"/>
    <x v="17"/>
  </r>
  <r>
    <x v="123"/>
    <d v="1899-12-30T00:00:00"/>
    <x v="16"/>
  </r>
  <r>
    <x v="123"/>
    <d v="1899-12-30T01:00:00"/>
    <x v="16"/>
  </r>
  <r>
    <x v="123"/>
    <d v="1899-12-30T02:00:00"/>
    <x v="17"/>
  </r>
  <r>
    <x v="123"/>
    <d v="1899-12-30T03:00:00"/>
    <x v="16"/>
  </r>
  <r>
    <x v="123"/>
    <d v="1899-12-30T04:00:00"/>
    <x v="5"/>
  </r>
  <r>
    <x v="123"/>
    <d v="1899-12-30T05:00:00"/>
    <x v="5"/>
  </r>
  <r>
    <x v="123"/>
    <d v="1899-12-30T06:00:00"/>
    <x v="5"/>
  </r>
  <r>
    <x v="123"/>
    <d v="1899-12-30T07:00:00"/>
    <x v="5"/>
  </r>
  <r>
    <x v="123"/>
    <d v="1899-12-30T08:00:00"/>
    <x v="17"/>
  </r>
  <r>
    <x v="123"/>
    <d v="1899-12-30T09:00:00"/>
    <x v="5"/>
  </r>
  <r>
    <x v="123"/>
    <d v="1899-12-30T10:00:00"/>
    <x v="19"/>
  </r>
  <r>
    <x v="123"/>
    <d v="1899-12-30T11:00:00"/>
    <x v="4"/>
  </r>
  <r>
    <x v="123"/>
    <d v="1899-12-30T12:00:00"/>
    <x v="2"/>
  </r>
  <r>
    <x v="123"/>
    <d v="1899-12-30T13:00:00"/>
    <x v="1"/>
  </r>
  <r>
    <x v="123"/>
    <d v="1899-12-30T14:00:00"/>
    <x v="10"/>
  </r>
  <r>
    <x v="123"/>
    <d v="1899-12-30T15:00:00"/>
    <x v="2"/>
  </r>
  <r>
    <x v="123"/>
    <d v="1899-12-30T16:00:00"/>
    <x v="1"/>
  </r>
  <r>
    <x v="123"/>
    <d v="1899-12-30T17:00:00"/>
    <x v="6"/>
  </r>
  <r>
    <x v="123"/>
    <d v="1899-12-30T18:00:00"/>
    <x v="0"/>
  </r>
  <r>
    <x v="123"/>
    <d v="1899-12-30T19:00:00"/>
    <x v="6"/>
  </r>
  <r>
    <x v="123"/>
    <d v="1899-12-30T20:00:00"/>
    <x v="12"/>
  </r>
  <r>
    <x v="123"/>
    <d v="1899-12-30T21:00:00"/>
    <x v="2"/>
  </r>
  <r>
    <x v="123"/>
    <d v="1899-12-30T22:00:00"/>
    <x v="1"/>
  </r>
  <r>
    <x v="123"/>
    <d v="1899-12-30T23:00:00"/>
    <x v="0"/>
  </r>
  <r>
    <x v="124"/>
    <d v="1899-12-30T00:00:00"/>
    <x v="15"/>
  </r>
  <r>
    <x v="124"/>
    <d v="1899-12-30T01:00:00"/>
    <x v="13"/>
  </r>
  <r>
    <x v="124"/>
    <d v="1899-12-30T02:00:00"/>
    <x v="4"/>
  </r>
  <r>
    <x v="124"/>
    <d v="1899-12-30T03:00:00"/>
    <x v="4"/>
  </r>
  <r>
    <x v="124"/>
    <d v="1899-12-30T04:00:00"/>
    <x v="3"/>
  </r>
  <r>
    <x v="124"/>
    <d v="1899-12-30T05:00:00"/>
    <x v="13"/>
  </r>
  <r>
    <x v="124"/>
    <d v="1899-12-30T06:00:00"/>
    <x v="13"/>
  </r>
  <r>
    <x v="124"/>
    <d v="1899-12-30T07:00:00"/>
    <x v="3"/>
  </r>
  <r>
    <x v="124"/>
    <d v="1899-12-30T08:00:00"/>
    <x v="3"/>
  </r>
  <r>
    <x v="124"/>
    <d v="1899-12-30T09:00:00"/>
    <x v="4"/>
  </r>
  <r>
    <x v="124"/>
    <d v="1899-12-30T10:00:00"/>
    <x v="17"/>
  </r>
  <r>
    <x v="124"/>
    <d v="1899-12-30T11:00:00"/>
    <x v="4"/>
  </r>
  <r>
    <x v="124"/>
    <d v="1899-12-30T12:00:00"/>
    <x v="4"/>
  </r>
  <r>
    <x v="124"/>
    <d v="1899-12-30T13:00:00"/>
    <x v="5"/>
  </r>
  <r>
    <x v="124"/>
    <d v="1899-12-30T14:00:00"/>
    <x v="2"/>
  </r>
  <r>
    <x v="124"/>
    <d v="1899-12-30T15:00:00"/>
    <x v="0"/>
  </r>
  <r>
    <x v="124"/>
    <d v="1899-12-30T16:00:00"/>
    <x v="6"/>
  </r>
  <r>
    <x v="124"/>
    <d v="1899-12-30T17:00:00"/>
    <x v="9"/>
  </r>
  <r>
    <x v="124"/>
    <d v="1899-12-30T18:00:00"/>
    <x v="0"/>
  </r>
  <r>
    <x v="124"/>
    <d v="1899-12-30T19:00:00"/>
    <x v="10"/>
  </r>
  <r>
    <x v="124"/>
    <d v="1899-12-30T20:00:00"/>
    <x v="13"/>
  </r>
  <r>
    <x v="124"/>
    <d v="1899-12-30T21:00:00"/>
    <x v="1"/>
  </r>
  <r>
    <x v="124"/>
    <d v="1899-12-30T22:00:00"/>
    <x v="1"/>
  </r>
  <r>
    <x v="124"/>
    <d v="1899-12-30T23:00:00"/>
    <x v="5"/>
  </r>
  <r>
    <x v="125"/>
    <d v="1899-12-30T00:00:00"/>
    <x v="3"/>
  </r>
  <r>
    <x v="125"/>
    <d v="1899-12-30T01:00:00"/>
    <x v="14"/>
  </r>
  <r>
    <x v="125"/>
    <d v="1899-12-30T02:00:00"/>
    <x v="4"/>
  </r>
  <r>
    <x v="125"/>
    <d v="1899-12-30T03:00:00"/>
    <x v="5"/>
  </r>
  <r>
    <x v="125"/>
    <d v="1899-12-30T04:00:00"/>
    <x v="5"/>
  </r>
  <r>
    <x v="125"/>
    <d v="1899-12-30T05:00:00"/>
    <x v="13"/>
  </r>
  <r>
    <x v="125"/>
    <d v="1899-12-30T06:00:00"/>
    <x v="5"/>
  </r>
  <r>
    <x v="125"/>
    <d v="1899-12-30T07:00:00"/>
    <x v="4"/>
  </r>
  <r>
    <x v="125"/>
    <d v="1899-12-30T08:00:00"/>
    <x v="5"/>
  </r>
  <r>
    <x v="125"/>
    <d v="1899-12-30T09:00:00"/>
    <x v="5"/>
  </r>
  <r>
    <x v="125"/>
    <d v="1899-12-30T10:00:00"/>
    <x v="3"/>
  </r>
  <r>
    <x v="125"/>
    <d v="1899-12-30T11:00:00"/>
    <x v="5"/>
  </r>
  <r>
    <x v="125"/>
    <d v="1899-12-30T12:00:00"/>
    <x v="4"/>
  </r>
  <r>
    <x v="125"/>
    <d v="1899-12-30T13:00:00"/>
    <x v="3"/>
  </r>
  <r>
    <x v="125"/>
    <d v="1899-12-30T14:00:00"/>
    <x v="2"/>
  </r>
  <r>
    <x v="125"/>
    <d v="1899-12-30T15:00:00"/>
    <x v="13"/>
  </r>
  <r>
    <x v="125"/>
    <d v="1899-12-30T16:00:00"/>
    <x v="15"/>
  </r>
  <r>
    <x v="125"/>
    <d v="1899-12-30T17:00:00"/>
    <x v="1"/>
  </r>
  <r>
    <x v="125"/>
    <d v="1899-12-30T18:00:00"/>
    <x v="10"/>
  </r>
  <r>
    <x v="125"/>
    <d v="1899-12-30T19:00:00"/>
    <x v="1"/>
  </r>
  <r>
    <x v="125"/>
    <d v="1899-12-30T20:00:00"/>
    <x v="16"/>
  </r>
  <r>
    <x v="125"/>
    <d v="1899-12-30T21:00:00"/>
    <x v="0"/>
  </r>
  <r>
    <x v="125"/>
    <d v="1899-12-30T22:00:00"/>
    <x v="2"/>
  </r>
  <r>
    <x v="125"/>
    <d v="1899-12-30T23:00:00"/>
    <x v="4"/>
  </r>
  <r>
    <x v="126"/>
    <d v="1899-12-30T00:00:00"/>
    <x v="16"/>
  </r>
  <r>
    <x v="126"/>
    <d v="1899-12-30T01:00:00"/>
    <x v="4"/>
  </r>
  <r>
    <x v="126"/>
    <d v="1899-12-30T02:00:00"/>
    <x v="4"/>
  </r>
  <r>
    <x v="126"/>
    <d v="1899-12-30T03:00:00"/>
    <x v="5"/>
  </r>
  <r>
    <x v="126"/>
    <d v="1899-12-30T04:00:00"/>
    <x v="16"/>
  </r>
  <r>
    <x v="126"/>
    <d v="1899-12-30T05:00:00"/>
    <x v="16"/>
  </r>
  <r>
    <x v="126"/>
    <d v="1899-12-30T06:00:00"/>
    <x v="16"/>
  </r>
  <r>
    <x v="126"/>
    <d v="1899-12-30T07:00:00"/>
    <x v="16"/>
  </r>
  <r>
    <x v="126"/>
    <d v="1899-12-30T08:00:00"/>
    <x v="16"/>
  </r>
  <r>
    <x v="126"/>
    <d v="1899-12-30T09:00:00"/>
    <x v="16"/>
  </r>
  <r>
    <x v="126"/>
    <d v="1899-12-30T10:00:00"/>
    <x v="17"/>
  </r>
  <r>
    <x v="126"/>
    <d v="1899-12-30T11:00:00"/>
    <x v="19"/>
  </r>
  <r>
    <x v="126"/>
    <d v="1899-12-30T12:00:00"/>
    <x v="4"/>
  </r>
  <r>
    <x v="126"/>
    <d v="1899-12-30T13:00:00"/>
    <x v="3"/>
  </r>
  <r>
    <x v="126"/>
    <d v="1899-12-30T14:00:00"/>
    <x v="3"/>
  </r>
  <r>
    <x v="126"/>
    <d v="1899-12-30T15:00:00"/>
    <x v="3"/>
  </r>
  <r>
    <x v="126"/>
    <d v="1899-12-30T16:00:00"/>
    <x v="15"/>
  </r>
  <r>
    <x v="126"/>
    <d v="1899-12-30T17:00:00"/>
    <x v="10"/>
  </r>
  <r>
    <x v="126"/>
    <d v="1899-12-30T18:00:00"/>
    <x v="14"/>
  </r>
  <r>
    <x v="126"/>
    <d v="1899-12-30T19:00:00"/>
    <x v="15"/>
  </r>
  <r>
    <x v="126"/>
    <d v="1899-12-30T20:00:00"/>
    <x v="15"/>
  </r>
  <r>
    <x v="126"/>
    <d v="1899-12-30T21:00:00"/>
    <x v="14"/>
  </r>
  <r>
    <x v="126"/>
    <d v="1899-12-30T22:00:00"/>
    <x v="13"/>
  </r>
  <r>
    <x v="126"/>
    <d v="1899-12-30T23:00:00"/>
    <x v="1"/>
  </r>
  <r>
    <x v="127"/>
    <d v="1899-12-30T00:00:00"/>
    <x v="6"/>
  </r>
  <r>
    <x v="127"/>
    <d v="1899-12-30T01:00:00"/>
    <x v="1"/>
  </r>
  <r>
    <x v="127"/>
    <d v="1899-12-30T02:00:00"/>
    <x v="2"/>
  </r>
  <r>
    <x v="127"/>
    <d v="1899-12-30T03:00:00"/>
    <x v="2"/>
  </r>
  <r>
    <x v="127"/>
    <d v="1899-12-30T04:00:00"/>
    <x v="6"/>
  </r>
  <r>
    <x v="127"/>
    <d v="1899-12-30T05:00:00"/>
    <x v="12"/>
  </r>
  <r>
    <x v="127"/>
    <d v="1899-12-30T06:00:00"/>
    <x v="15"/>
  </r>
  <r>
    <x v="127"/>
    <d v="1899-12-30T07:00:00"/>
    <x v="3"/>
  </r>
  <r>
    <x v="127"/>
    <d v="1899-12-30T08:00:00"/>
    <x v="15"/>
  </r>
  <r>
    <x v="127"/>
    <d v="1899-12-30T09:00:00"/>
    <x v="2"/>
  </r>
  <r>
    <x v="127"/>
    <d v="1899-12-30T10:00:00"/>
    <x v="13"/>
  </r>
  <r>
    <x v="127"/>
    <d v="1899-12-30T11:00:00"/>
    <x v="0"/>
  </r>
  <r>
    <x v="127"/>
    <d v="1899-12-30T12:00:00"/>
    <x v="0"/>
  </r>
  <r>
    <x v="127"/>
    <d v="1899-12-30T13:00:00"/>
    <x v="9"/>
  </r>
  <r>
    <x v="127"/>
    <d v="1899-12-30T14:00:00"/>
    <x v="12"/>
  </r>
  <r>
    <x v="127"/>
    <d v="1899-12-30T15:00:00"/>
    <x v="6"/>
  </r>
  <r>
    <x v="127"/>
    <d v="1899-12-30T16:00:00"/>
    <x v="6"/>
  </r>
  <r>
    <x v="127"/>
    <d v="1899-12-30T17:00:00"/>
    <x v="10"/>
  </r>
  <r>
    <x v="127"/>
    <d v="1899-12-30T18:00:00"/>
    <x v="10"/>
  </r>
  <r>
    <x v="127"/>
    <d v="1899-12-30T19:00:00"/>
    <x v="15"/>
  </r>
  <r>
    <x v="127"/>
    <d v="1899-12-30T20:00:00"/>
    <x v="10"/>
  </r>
  <r>
    <x v="127"/>
    <d v="1899-12-30T21:00:00"/>
    <x v="3"/>
  </r>
  <r>
    <x v="127"/>
    <d v="1899-12-30T22:00:00"/>
    <x v="2"/>
  </r>
  <r>
    <x v="127"/>
    <d v="1899-12-30T23:00:00"/>
    <x v="16"/>
  </r>
  <r>
    <x v="128"/>
    <d v="1899-12-30T00:00:00"/>
    <x v="16"/>
  </r>
  <r>
    <x v="128"/>
    <d v="1899-12-30T01:00:00"/>
    <x v="14"/>
  </r>
  <r>
    <x v="128"/>
    <d v="1899-12-30T02:00:00"/>
    <x v="16"/>
  </r>
  <r>
    <x v="128"/>
    <d v="1899-12-30T03:00:00"/>
    <x v="3"/>
  </r>
  <r>
    <x v="128"/>
    <d v="1899-12-30T04:00:00"/>
    <x v="3"/>
  </r>
  <r>
    <x v="128"/>
    <d v="1899-12-30T05:00:00"/>
    <x v="3"/>
  </r>
  <r>
    <x v="128"/>
    <d v="1899-12-30T06:00:00"/>
    <x v="3"/>
  </r>
  <r>
    <x v="128"/>
    <d v="1899-12-30T07:00:00"/>
    <x v="5"/>
  </r>
  <r>
    <x v="128"/>
    <d v="1899-12-30T08:00:00"/>
    <x v="16"/>
  </r>
  <r>
    <x v="128"/>
    <d v="1899-12-30T09:00:00"/>
    <x v="18"/>
  </r>
  <r>
    <x v="128"/>
    <d v="1899-12-30T10:00:00"/>
    <x v="16"/>
  </r>
  <r>
    <x v="128"/>
    <d v="1899-12-30T11:00:00"/>
    <x v="16"/>
  </r>
  <r>
    <x v="128"/>
    <d v="1899-12-30T12:00:00"/>
    <x v="13"/>
  </r>
  <r>
    <x v="128"/>
    <d v="1899-12-30T13:00:00"/>
    <x v="15"/>
  </r>
  <r>
    <x v="128"/>
    <d v="1899-12-30T14:00:00"/>
    <x v="16"/>
  </r>
  <r>
    <x v="128"/>
    <d v="1899-12-30T15:00:00"/>
    <x v="5"/>
  </r>
  <r>
    <x v="128"/>
    <d v="1899-12-30T16:00:00"/>
    <x v="5"/>
  </r>
  <r>
    <x v="128"/>
    <d v="1899-12-30T17:00:00"/>
    <x v="3"/>
  </r>
  <r>
    <x v="128"/>
    <d v="1899-12-30T18:00:00"/>
    <x v="4"/>
  </r>
  <r>
    <x v="128"/>
    <d v="1899-12-30T19:00:00"/>
    <x v="5"/>
  </r>
  <r>
    <x v="128"/>
    <d v="1899-12-30T20:00:00"/>
    <x v="17"/>
  </r>
  <r>
    <x v="128"/>
    <d v="1899-12-30T21:00:00"/>
    <x v="17"/>
  </r>
  <r>
    <x v="128"/>
    <d v="1899-12-30T22:00:00"/>
    <x v="17"/>
  </r>
  <r>
    <x v="128"/>
    <d v="1899-12-30T23:00:00"/>
    <x v="17"/>
  </r>
  <r>
    <x v="129"/>
    <d v="1899-12-30T00:00:00"/>
    <x v="16"/>
  </r>
  <r>
    <x v="129"/>
    <d v="1899-12-30T01:00:00"/>
    <x v="16"/>
  </r>
  <r>
    <x v="129"/>
    <d v="1899-12-30T02:00:00"/>
    <x v="16"/>
  </r>
  <r>
    <x v="129"/>
    <d v="1899-12-30T03:00:00"/>
    <x v="16"/>
  </r>
  <r>
    <x v="129"/>
    <d v="1899-12-30T04:00:00"/>
    <x v="5"/>
  </r>
  <r>
    <x v="129"/>
    <d v="1899-12-30T05:00:00"/>
    <x v="19"/>
  </r>
  <r>
    <x v="129"/>
    <d v="1899-12-30T06:00:00"/>
    <x v="17"/>
  </r>
  <r>
    <x v="129"/>
    <d v="1899-12-30T07:00:00"/>
    <x v="16"/>
  </r>
  <r>
    <x v="129"/>
    <d v="1899-12-30T08:00:00"/>
    <x v="16"/>
  </r>
  <r>
    <x v="129"/>
    <d v="1899-12-30T09:00:00"/>
    <x v="16"/>
  </r>
  <r>
    <x v="129"/>
    <d v="1899-12-30T10:00:00"/>
    <x v="17"/>
  </r>
  <r>
    <x v="129"/>
    <d v="1899-12-30T11:00:00"/>
    <x v="16"/>
  </r>
  <r>
    <x v="129"/>
    <d v="1899-12-30T12:00:00"/>
    <x v="5"/>
  </r>
  <r>
    <x v="129"/>
    <d v="1899-12-30T13:00:00"/>
    <x v="16"/>
  </r>
  <r>
    <x v="129"/>
    <d v="1899-12-30T14:00:00"/>
    <x v="16"/>
  </r>
  <r>
    <x v="129"/>
    <d v="1899-12-30T15:00:00"/>
    <x v="3"/>
  </r>
  <r>
    <x v="129"/>
    <d v="1899-12-30T16:00:00"/>
    <x v="2"/>
  </r>
  <r>
    <x v="129"/>
    <d v="1899-12-30T17:00:00"/>
    <x v="15"/>
  </r>
  <r>
    <x v="129"/>
    <d v="1899-12-30T18:00:00"/>
    <x v="15"/>
  </r>
  <r>
    <x v="129"/>
    <d v="1899-12-30T19:00:00"/>
    <x v="14"/>
  </r>
  <r>
    <x v="129"/>
    <d v="1899-12-30T20:00:00"/>
    <x v="14"/>
  </r>
  <r>
    <x v="129"/>
    <d v="1899-12-30T21:00:00"/>
    <x v="14"/>
  </r>
  <r>
    <x v="129"/>
    <d v="1899-12-30T22:00:00"/>
    <x v="5"/>
  </r>
  <r>
    <x v="129"/>
    <d v="1899-12-30T23:00:00"/>
    <x v="16"/>
  </r>
  <r>
    <x v="130"/>
    <d v="1899-12-30T00:00:00"/>
    <x v="16"/>
  </r>
  <r>
    <x v="130"/>
    <d v="1899-12-30T01:00:00"/>
    <x v="17"/>
  </r>
  <r>
    <x v="130"/>
    <d v="1899-12-30T02:00:00"/>
    <x v="5"/>
  </r>
  <r>
    <x v="130"/>
    <d v="1899-12-30T03:00:00"/>
    <x v="17"/>
  </r>
  <r>
    <x v="130"/>
    <d v="1899-12-30T04:00:00"/>
    <x v="16"/>
  </r>
  <r>
    <x v="130"/>
    <d v="1899-12-30T05:00:00"/>
    <x v="17"/>
  </r>
  <r>
    <x v="130"/>
    <d v="1899-12-30T06:00:00"/>
    <x v="17"/>
  </r>
  <r>
    <x v="130"/>
    <d v="1899-12-30T07:00:00"/>
    <x v="19"/>
  </r>
  <r>
    <x v="130"/>
    <d v="1899-12-30T08:00:00"/>
    <x v="17"/>
  </r>
  <r>
    <x v="130"/>
    <d v="1899-12-30T09:00:00"/>
    <x v="17"/>
  </r>
  <r>
    <x v="130"/>
    <d v="1899-12-30T10:00:00"/>
    <x v="17"/>
  </r>
  <r>
    <x v="130"/>
    <d v="1899-12-30T11:00:00"/>
    <x v="16"/>
  </r>
  <r>
    <x v="130"/>
    <d v="1899-12-30T12:00:00"/>
    <x v="17"/>
  </r>
  <r>
    <x v="130"/>
    <d v="1899-12-30T13:00:00"/>
    <x v="2"/>
  </r>
  <r>
    <x v="130"/>
    <d v="1899-12-30T14:00:00"/>
    <x v="15"/>
  </r>
  <r>
    <x v="130"/>
    <d v="1899-12-30T15:00:00"/>
    <x v="13"/>
  </r>
  <r>
    <x v="130"/>
    <d v="1899-12-30T16:00:00"/>
    <x v="2"/>
  </r>
  <r>
    <x v="130"/>
    <d v="1899-12-30T17:00:00"/>
    <x v="1"/>
  </r>
  <r>
    <x v="130"/>
    <d v="1899-12-30T18:00:00"/>
    <x v="4"/>
  </r>
  <r>
    <x v="130"/>
    <d v="1899-12-30T19:00:00"/>
    <x v="17"/>
  </r>
  <r>
    <x v="130"/>
    <d v="1899-12-30T20:00:00"/>
    <x v="16"/>
  </r>
  <r>
    <x v="130"/>
    <d v="1899-12-30T21:00:00"/>
    <x v="17"/>
  </r>
  <r>
    <x v="130"/>
    <d v="1899-12-30T22:00:00"/>
    <x v="4"/>
  </r>
  <r>
    <x v="130"/>
    <d v="1899-12-30T23:00:00"/>
    <x v="4"/>
  </r>
  <r>
    <x v="131"/>
    <d v="1899-12-30T00:00:00"/>
    <x v="4"/>
  </r>
  <r>
    <x v="131"/>
    <d v="1899-12-30T01:00:00"/>
    <x v="18"/>
  </r>
  <r>
    <x v="131"/>
    <d v="1899-12-30T02:00:00"/>
    <x v="16"/>
  </r>
  <r>
    <x v="131"/>
    <d v="1899-12-30T03:00:00"/>
    <x v="17"/>
  </r>
  <r>
    <x v="131"/>
    <d v="1899-12-30T04:00:00"/>
    <x v="3"/>
  </r>
  <r>
    <x v="131"/>
    <d v="1899-12-30T05:00:00"/>
    <x v="5"/>
  </r>
  <r>
    <x v="131"/>
    <d v="1899-12-30T06:00:00"/>
    <x v="17"/>
  </r>
  <r>
    <x v="131"/>
    <d v="1899-12-30T07:00:00"/>
    <x v="16"/>
  </r>
  <r>
    <x v="131"/>
    <d v="1899-12-30T08:00:00"/>
    <x v="17"/>
  </r>
  <r>
    <x v="131"/>
    <d v="1899-12-30T09:00:00"/>
    <x v="16"/>
  </r>
  <r>
    <x v="131"/>
    <d v="1899-12-30T10:00:00"/>
    <x v="19"/>
  </r>
  <r>
    <x v="131"/>
    <d v="1899-12-30T11:00:00"/>
    <x v="15"/>
  </r>
  <r>
    <x v="131"/>
    <d v="1899-12-30T12:00:00"/>
    <x v="14"/>
  </r>
  <r>
    <x v="131"/>
    <d v="1899-12-30T13:00:00"/>
    <x v="5"/>
  </r>
  <r>
    <x v="131"/>
    <d v="1899-12-30T14:00:00"/>
    <x v="4"/>
  </r>
  <r>
    <x v="131"/>
    <d v="1899-12-30T15:00:00"/>
    <x v="2"/>
  </r>
  <r>
    <x v="131"/>
    <d v="1899-12-30T16:00:00"/>
    <x v="10"/>
  </r>
  <r>
    <x v="131"/>
    <d v="1899-12-30T17:00:00"/>
    <x v="10"/>
  </r>
  <r>
    <x v="131"/>
    <d v="1899-12-30T18:00:00"/>
    <x v="10"/>
  </r>
  <r>
    <x v="131"/>
    <d v="1899-12-30T19:00:00"/>
    <x v="2"/>
  </r>
  <r>
    <x v="131"/>
    <d v="1899-12-30T20:00:00"/>
    <x v="2"/>
  </r>
  <r>
    <x v="131"/>
    <d v="1899-12-30T21:00:00"/>
    <x v="3"/>
  </r>
  <r>
    <x v="131"/>
    <d v="1899-12-30T22:00:00"/>
    <x v="2"/>
  </r>
  <r>
    <x v="131"/>
    <d v="1899-12-30T23:00:00"/>
    <x v="13"/>
  </r>
  <r>
    <x v="132"/>
    <d v="1899-12-30T00:00:00"/>
    <x v="15"/>
  </r>
  <r>
    <x v="132"/>
    <d v="1899-12-30T01:00:00"/>
    <x v="14"/>
  </r>
  <r>
    <x v="132"/>
    <d v="1899-12-30T02:00:00"/>
    <x v="15"/>
  </r>
  <r>
    <x v="132"/>
    <d v="1899-12-30T03:00:00"/>
    <x v="14"/>
  </r>
  <r>
    <x v="132"/>
    <d v="1899-12-30T04:00:00"/>
    <x v="3"/>
  </r>
  <r>
    <x v="132"/>
    <d v="1899-12-30T05:00:00"/>
    <x v="3"/>
  </r>
  <r>
    <x v="132"/>
    <d v="1899-12-30T06:00:00"/>
    <x v="3"/>
  </r>
  <r>
    <x v="132"/>
    <d v="1899-12-30T07:00:00"/>
    <x v="14"/>
  </r>
  <r>
    <x v="132"/>
    <d v="1899-12-30T08:00:00"/>
    <x v="3"/>
  </r>
  <r>
    <x v="132"/>
    <d v="1899-12-30T09:00:00"/>
    <x v="4"/>
  </r>
  <r>
    <x v="132"/>
    <d v="1899-12-30T10:00:00"/>
    <x v="5"/>
  </r>
  <r>
    <x v="132"/>
    <d v="1899-12-30T11:00:00"/>
    <x v="13"/>
  </r>
  <r>
    <x v="132"/>
    <d v="1899-12-30T12:00:00"/>
    <x v="2"/>
  </r>
  <r>
    <x v="132"/>
    <d v="1899-12-30T13:00:00"/>
    <x v="1"/>
  </r>
  <r>
    <x v="132"/>
    <d v="1899-12-30T14:00:00"/>
    <x v="6"/>
  </r>
  <r>
    <x v="132"/>
    <d v="1899-12-30T15:00:00"/>
    <x v="6"/>
  </r>
  <r>
    <x v="132"/>
    <d v="1899-12-30T16:00:00"/>
    <x v="12"/>
  </r>
  <r>
    <x v="132"/>
    <d v="1899-12-30T17:00:00"/>
    <x v="9"/>
  </r>
  <r>
    <x v="132"/>
    <d v="1899-12-30T18:00:00"/>
    <x v="7"/>
  </r>
  <r>
    <x v="132"/>
    <d v="1899-12-30T19:00:00"/>
    <x v="6"/>
  </r>
  <r>
    <x v="132"/>
    <d v="1899-12-30T20:00:00"/>
    <x v="0"/>
  </r>
  <r>
    <x v="132"/>
    <d v="1899-12-30T21:00:00"/>
    <x v="10"/>
  </r>
  <r>
    <x v="132"/>
    <d v="1899-12-30T22:00:00"/>
    <x v="2"/>
  </r>
  <r>
    <x v="132"/>
    <d v="1899-12-30T23:00:00"/>
    <x v="2"/>
  </r>
  <r>
    <x v="133"/>
    <d v="1899-12-30T00:00:00"/>
    <x v="15"/>
  </r>
  <r>
    <x v="133"/>
    <d v="1899-12-30T01:00:00"/>
    <x v="2"/>
  </r>
  <r>
    <x v="133"/>
    <d v="1899-12-30T02:00:00"/>
    <x v="14"/>
  </r>
  <r>
    <x v="133"/>
    <d v="1899-12-30T03:00:00"/>
    <x v="13"/>
  </r>
  <r>
    <x v="133"/>
    <d v="1899-12-30T04:00:00"/>
    <x v="13"/>
  </r>
  <r>
    <x v="133"/>
    <d v="1899-12-30T05:00:00"/>
    <x v="14"/>
  </r>
  <r>
    <x v="133"/>
    <d v="1899-12-30T06:00:00"/>
    <x v="14"/>
  </r>
  <r>
    <x v="133"/>
    <d v="1899-12-30T07:00:00"/>
    <x v="5"/>
  </r>
  <r>
    <x v="133"/>
    <d v="1899-12-30T08:00:00"/>
    <x v="14"/>
  </r>
  <r>
    <x v="133"/>
    <d v="1899-12-30T09:00:00"/>
    <x v="5"/>
  </r>
  <r>
    <x v="133"/>
    <d v="1899-12-30T10:00:00"/>
    <x v="17"/>
  </r>
  <r>
    <x v="133"/>
    <d v="1899-12-30T11:00:00"/>
    <x v="19"/>
  </r>
  <r>
    <x v="133"/>
    <d v="1899-12-30T12:00:00"/>
    <x v="4"/>
  </r>
  <r>
    <x v="133"/>
    <d v="1899-12-30T13:00:00"/>
    <x v="1"/>
  </r>
  <r>
    <x v="133"/>
    <d v="1899-12-30T14:00:00"/>
    <x v="2"/>
  </r>
  <r>
    <x v="133"/>
    <d v="1899-12-30T15:00:00"/>
    <x v="2"/>
  </r>
  <r>
    <x v="133"/>
    <d v="1899-12-30T16:00:00"/>
    <x v="15"/>
  </r>
  <r>
    <x v="133"/>
    <d v="1899-12-30T17:00:00"/>
    <x v="2"/>
  </r>
  <r>
    <x v="133"/>
    <d v="1899-12-30T18:00:00"/>
    <x v="14"/>
  </r>
  <r>
    <x v="133"/>
    <d v="1899-12-30T19:00:00"/>
    <x v="3"/>
  </r>
  <r>
    <x v="133"/>
    <d v="1899-12-30T20:00:00"/>
    <x v="15"/>
  </r>
  <r>
    <x v="133"/>
    <d v="1899-12-30T21:00:00"/>
    <x v="14"/>
  </r>
  <r>
    <x v="133"/>
    <d v="1899-12-30T22:00:00"/>
    <x v="4"/>
  </r>
  <r>
    <x v="133"/>
    <d v="1899-12-30T23:00:00"/>
    <x v="14"/>
  </r>
  <r>
    <x v="134"/>
    <d v="1899-12-30T00:00:00"/>
    <x v="10"/>
  </r>
  <r>
    <x v="134"/>
    <d v="1899-12-30T01:00:00"/>
    <x v="3"/>
  </r>
  <r>
    <x v="134"/>
    <d v="1899-12-30T02:00:00"/>
    <x v="5"/>
  </r>
  <r>
    <x v="134"/>
    <d v="1899-12-30T03:00:00"/>
    <x v="5"/>
  </r>
  <r>
    <x v="134"/>
    <d v="1899-12-30T04:00:00"/>
    <x v="3"/>
  </r>
  <r>
    <x v="134"/>
    <d v="1899-12-30T05:00:00"/>
    <x v="4"/>
  </r>
  <r>
    <x v="134"/>
    <d v="1899-12-30T06:00:00"/>
    <x v="17"/>
  </r>
  <r>
    <x v="134"/>
    <d v="1899-12-30T07:00:00"/>
    <x v="3"/>
  </r>
  <r>
    <x v="134"/>
    <d v="1899-12-30T08:00:00"/>
    <x v="17"/>
  </r>
  <r>
    <x v="134"/>
    <d v="1899-12-30T09:00:00"/>
    <x v="3"/>
  </r>
  <r>
    <x v="134"/>
    <d v="1899-12-30T10:00:00"/>
    <x v="17"/>
  </r>
  <r>
    <x v="134"/>
    <d v="1899-12-30T11:00:00"/>
    <x v="5"/>
  </r>
  <r>
    <x v="134"/>
    <d v="1899-12-30T12:00:00"/>
    <x v="14"/>
  </r>
  <r>
    <x v="134"/>
    <d v="1899-12-30T13:00:00"/>
    <x v="15"/>
  </r>
  <r>
    <x v="134"/>
    <d v="1899-12-30T14:00:00"/>
    <x v="10"/>
  </r>
  <r>
    <x v="134"/>
    <d v="1899-12-30T15:00:00"/>
    <x v="6"/>
  </r>
  <r>
    <x v="134"/>
    <d v="1899-12-30T16:00:00"/>
    <x v="6"/>
  </r>
  <r>
    <x v="134"/>
    <d v="1899-12-30T17:00:00"/>
    <x v="6"/>
  </r>
  <r>
    <x v="134"/>
    <d v="1899-12-30T18:00:00"/>
    <x v="1"/>
  </r>
  <r>
    <x v="134"/>
    <d v="1899-12-30T19:00:00"/>
    <x v="1"/>
  </r>
  <r>
    <x v="134"/>
    <d v="1899-12-30T20:00:00"/>
    <x v="10"/>
  </r>
  <r>
    <x v="134"/>
    <d v="1899-12-30T21:00:00"/>
    <x v="13"/>
  </r>
  <r>
    <x v="134"/>
    <d v="1899-12-30T22:00:00"/>
    <x v="13"/>
  </r>
  <r>
    <x v="134"/>
    <d v="1899-12-30T23:00:00"/>
    <x v="3"/>
  </r>
  <r>
    <x v="135"/>
    <d v="1899-12-30T00:00:00"/>
    <x v="16"/>
  </r>
  <r>
    <x v="135"/>
    <d v="1899-12-30T01:00:00"/>
    <x v="3"/>
  </r>
  <r>
    <x v="135"/>
    <d v="1899-12-30T02:00:00"/>
    <x v="4"/>
  </r>
  <r>
    <x v="135"/>
    <d v="1899-12-30T03:00:00"/>
    <x v="3"/>
  </r>
  <r>
    <x v="135"/>
    <d v="1899-12-30T04:00:00"/>
    <x v="3"/>
  </r>
  <r>
    <x v="135"/>
    <d v="1899-12-30T05:00:00"/>
    <x v="17"/>
  </r>
  <r>
    <x v="135"/>
    <d v="1899-12-30T06:00:00"/>
    <x v="18"/>
  </r>
  <r>
    <x v="135"/>
    <d v="1899-12-30T07:00:00"/>
    <x v="16"/>
  </r>
  <r>
    <x v="135"/>
    <d v="1899-12-30T08:00:00"/>
    <x v="5"/>
  </r>
  <r>
    <x v="135"/>
    <d v="1899-12-30T09:00:00"/>
    <x v="16"/>
  </r>
  <r>
    <x v="135"/>
    <d v="1899-12-30T10:00:00"/>
    <x v="17"/>
  </r>
  <r>
    <x v="135"/>
    <d v="1899-12-30T11:00:00"/>
    <x v="13"/>
  </r>
  <r>
    <x v="135"/>
    <d v="1899-12-30T12:00:00"/>
    <x v="14"/>
  </r>
  <r>
    <x v="135"/>
    <d v="1899-12-30T13:00:00"/>
    <x v="2"/>
  </r>
  <r>
    <x v="135"/>
    <d v="1899-12-30T14:00:00"/>
    <x v="15"/>
  </r>
  <r>
    <x v="135"/>
    <d v="1899-12-30T15:00:00"/>
    <x v="3"/>
  </r>
  <r>
    <x v="135"/>
    <d v="1899-12-30T16:00:00"/>
    <x v="3"/>
  </r>
  <r>
    <x v="135"/>
    <d v="1899-12-30T17:00:00"/>
    <x v="5"/>
  </r>
  <r>
    <x v="135"/>
    <d v="1899-12-30T18:00:00"/>
    <x v="2"/>
  </r>
  <r>
    <x v="135"/>
    <d v="1899-12-30T19:00:00"/>
    <x v="3"/>
  </r>
  <r>
    <x v="135"/>
    <d v="1899-12-30T20:00:00"/>
    <x v="5"/>
  </r>
  <r>
    <x v="135"/>
    <d v="1899-12-30T21:00:00"/>
    <x v="5"/>
  </r>
  <r>
    <x v="135"/>
    <d v="1899-12-30T22:00:00"/>
    <x v="5"/>
  </r>
  <r>
    <x v="135"/>
    <d v="1899-12-30T23:00:00"/>
    <x v="5"/>
  </r>
  <r>
    <x v="136"/>
    <d v="1899-12-30T00:00:00"/>
    <x v="5"/>
  </r>
  <r>
    <x v="136"/>
    <d v="1899-12-30T01:00:00"/>
    <x v="5"/>
  </r>
  <r>
    <x v="136"/>
    <d v="1899-12-30T02:00:00"/>
    <x v="5"/>
  </r>
  <r>
    <x v="136"/>
    <d v="1899-12-30T03:00:00"/>
    <x v="5"/>
  </r>
  <r>
    <x v="136"/>
    <d v="1899-12-30T04:00:00"/>
    <x v="5"/>
  </r>
  <r>
    <x v="136"/>
    <d v="1899-12-30T05:00:00"/>
    <x v="16"/>
  </r>
  <r>
    <x v="136"/>
    <d v="1899-12-30T06:00:00"/>
    <x v="16"/>
  </r>
  <r>
    <x v="136"/>
    <d v="1899-12-30T07:00:00"/>
    <x v="16"/>
  </r>
  <r>
    <x v="136"/>
    <d v="1899-12-30T08:00:00"/>
    <x v="17"/>
  </r>
  <r>
    <x v="136"/>
    <d v="1899-12-30T09:00:00"/>
    <x v="17"/>
  </r>
  <r>
    <x v="136"/>
    <d v="1899-12-30T10:00:00"/>
    <x v="17"/>
  </r>
  <r>
    <x v="136"/>
    <d v="1899-12-30T11:00:00"/>
    <x v="4"/>
  </r>
  <r>
    <x v="136"/>
    <d v="1899-12-30T12:00:00"/>
    <x v="3"/>
  </r>
  <r>
    <x v="136"/>
    <d v="1899-12-30T13:00:00"/>
    <x v="17"/>
  </r>
  <r>
    <x v="136"/>
    <d v="1899-12-30T14:00:00"/>
    <x v="14"/>
  </r>
  <r>
    <x v="136"/>
    <d v="1899-12-30T15:00:00"/>
    <x v="13"/>
  </r>
  <r>
    <x v="136"/>
    <d v="1899-12-30T16:00:00"/>
    <x v="14"/>
  </r>
  <r>
    <x v="136"/>
    <d v="1899-12-30T17:00:00"/>
    <x v="14"/>
  </r>
  <r>
    <x v="136"/>
    <d v="1899-12-30T18:00:00"/>
    <x v="5"/>
  </r>
  <r>
    <x v="136"/>
    <d v="1899-12-30T19:00:00"/>
    <x v="3"/>
  </r>
  <r>
    <x v="136"/>
    <d v="1899-12-30T20:00:00"/>
    <x v="4"/>
  </r>
  <r>
    <x v="136"/>
    <d v="1899-12-30T21:00:00"/>
    <x v="4"/>
  </r>
  <r>
    <x v="136"/>
    <d v="1899-12-30T22:00:00"/>
    <x v="17"/>
  </r>
  <r>
    <x v="136"/>
    <d v="1899-12-30T23:00:00"/>
    <x v="5"/>
  </r>
  <r>
    <x v="137"/>
    <d v="1899-12-30T00:00:00"/>
    <x v="5"/>
  </r>
  <r>
    <x v="137"/>
    <d v="1899-12-30T01:00:00"/>
    <x v="3"/>
  </r>
  <r>
    <x v="137"/>
    <d v="1899-12-30T02:00:00"/>
    <x v="3"/>
  </r>
  <r>
    <x v="137"/>
    <d v="1899-12-30T03:00:00"/>
    <x v="5"/>
  </r>
  <r>
    <x v="137"/>
    <d v="1899-12-30T04:00:00"/>
    <x v="16"/>
  </r>
  <r>
    <x v="137"/>
    <d v="1899-12-30T05:00:00"/>
    <x v="16"/>
  </r>
  <r>
    <x v="137"/>
    <d v="1899-12-30T06:00:00"/>
    <x v="19"/>
  </r>
  <r>
    <x v="137"/>
    <d v="1899-12-30T07:00:00"/>
    <x v="16"/>
  </r>
  <r>
    <x v="137"/>
    <d v="1899-12-30T08:00:00"/>
    <x v="14"/>
  </r>
  <r>
    <x v="137"/>
    <d v="1899-12-30T09:00:00"/>
    <x v="5"/>
  </r>
  <r>
    <x v="137"/>
    <d v="1899-12-30T10:00:00"/>
    <x v="5"/>
  </r>
  <r>
    <x v="137"/>
    <d v="1899-12-30T11:00:00"/>
    <x v="4"/>
  </r>
  <r>
    <x v="137"/>
    <d v="1899-12-30T12:00:00"/>
    <x v="4"/>
  </r>
  <r>
    <x v="137"/>
    <d v="1899-12-30T13:00:00"/>
    <x v="17"/>
  </r>
  <r>
    <x v="137"/>
    <d v="1899-12-30T14:00:00"/>
    <x v="4"/>
  </r>
  <r>
    <x v="137"/>
    <d v="1899-12-30T15:00:00"/>
    <x v="14"/>
  </r>
  <r>
    <x v="137"/>
    <d v="1899-12-30T16:00:00"/>
    <x v="13"/>
  </r>
  <r>
    <x v="137"/>
    <d v="1899-12-30T17:00:00"/>
    <x v="13"/>
  </r>
  <r>
    <x v="137"/>
    <d v="1899-12-30T18:00:00"/>
    <x v="3"/>
  </r>
  <r>
    <x v="137"/>
    <d v="1899-12-30T19:00:00"/>
    <x v="13"/>
  </r>
  <r>
    <x v="137"/>
    <d v="1899-12-30T20:00:00"/>
    <x v="5"/>
  </r>
  <r>
    <x v="137"/>
    <d v="1899-12-30T21:00:00"/>
    <x v="5"/>
  </r>
  <r>
    <x v="137"/>
    <d v="1899-12-30T22:00:00"/>
    <x v="16"/>
  </r>
  <r>
    <x v="137"/>
    <d v="1899-12-30T23:00:00"/>
    <x v="16"/>
  </r>
  <r>
    <x v="138"/>
    <d v="1899-12-30T00:00:00"/>
    <x v="17"/>
  </r>
  <r>
    <x v="138"/>
    <d v="1899-12-30T01:00:00"/>
    <x v="16"/>
  </r>
  <r>
    <x v="138"/>
    <d v="1899-12-30T02:00:00"/>
    <x v="5"/>
  </r>
  <r>
    <x v="138"/>
    <d v="1899-12-30T03:00:00"/>
    <x v="16"/>
  </r>
  <r>
    <x v="138"/>
    <d v="1899-12-30T04:00:00"/>
    <x v="16"/>
  </r>
  <r>
    <x v="138"/>
    <d v="1899-12-30T05:00:00"/>
    <x v="5"/>
  </r>
  <r>
    <x v="138"/>
    <d v="1899-12-30T06:00:00"/>
    <x v="18"/>
  </r>
  <r>
    <x v="138"/>
    <d v="1899-12-30T07:00:00"/>
    <x v="16"/>
  </r>
  <r>
    <x v="138"/>
    <d v="1899-12-30T08:00:00"/>
    <x v="5"/>
  </r>
  <r>
    <x v="138"/>
    <d v="1899-12-30T09:00:00"/>
    <x v="19"/>
  </r>
  <r>
    <x v="138"/>
    <d v="1899-12-30T10:00:00"/>
    <x v="17"/>
  </r>
  <r>
    <x v="138"/>
    <d v="1899-12-30T11:00:00"/>
    <x v="5"/>
  </r>
  <r>
    <x v="138"/>
    <d v="1899-12-30T12:00:00"/>
    <x v="5"/>
  </r>
  <r>
    <x v="138"/>
    <d v="1899-12-30T13:00:00"/>
    <x v="3"/>
  </r>
  <r>
    <x v="138"/>
    <d v="1899-12-30T14:00:00"/>
    <x v="4"/>
  </r>
  <r>
    <x v="138"/>
    <d v="1899-12-30T15:00:00"/>
    <x v="4"/>
  </r>
  <r>
    <x v="138"/>
    <d v="1899-12-30T16:00:00"/>
    <x v="3"/>
  </r>
  <r>
    <x v="138"/>
    <d v="1899-12-30T17:00:00"/>
    <x v="2"/>
  </r>
  <r>
    <x v="138"/>
    <d v="1899-12-30T18:00:00"/>
    <x v="15"/>
  </r>
  <r>
    <x v="138"/>
    <d v="1899-12-30T19:00:00"/>
    <x v="14"/>
  </r>
  <r>
    <x v="138"/>
    <d v="1899-12-30T20:00:00"/>
    <x v="17"/>
  </r>
  <r>
    <x v="138"/>
    <d v="1899-12-30T21:00:00"/>
    <x v="4"/>
  </r>
  <r>
    <x v="138"/>
    <d v="1899-12-30T22:00:00"/>
    <x v="5"/>
  </r>
  <r>
    <x v="138"/>
    <d v="1899-12-30T23:00:00"/>
    <x v="16"/>
  </r>
  <r>
    <x v="139"/>
    <d v="1899-12-30T00:00:00"/>
    <x v="5"/>
  </r>
  <r>
    <x v="139"/>
    <d v="1899-12-30T01:00:00"/>
    <x v="16"/>
  </r>
  <r>
    <x v="139"/>
    <d v="1899-12-30T02:00:00"/>
    <x v="4"/>
  </r>
  <r>
    <x v="139"/>
    <d v="1899-12-30T03:00:00"/>
    <x v="16"/>
  </r>
  <r>
    <x v="139"/>
    <d v="1899-12-30T04:00:00"/>
    <x v="19"/>
  </r>
  <r>
    <x v="139"/>
    <d v="1899-12-30T05:00:00"/>
    <x v="16"/>
  </r>
  <r>
    <x v="139"/>
    <d v="1899-12-30T06:00:00"/>
    <x v="16"/>
  </r>
  <r>
    <x v="139"/>
    <d v="1899-12-30T07:00:00"/>
    <x v="17"/>
  </r>
  <r>
    <x v="139"/>
    <d v="1899-12-30T08:00:00"/>
    <x v="16"/>
  </r>
  <r>
    <x v="139"/>
    <d v="1899-12-30T09:00:00"/>
    <x v="5"/>
  </r>
  <r>
    <x v="139"/>
    <d v="1899-12-30T10:00:00"/>
    <x v="16"/>
  </r>
  <r>
    <x v="139"/>
    <d v="1899-12-30T11:00:00"/>
    <x v="5"/>
  </r>
  <r>
    <x v="139"/>
    <d v="1899-12-30T12:00:00"/>
    <x v="16"/>
  </r>
  <r>
    <x v="139"/>
    <d v="1899-12-30T13:00:00"/>
    <x v="16"/>
  </r>
  <r>
    <x v="139"/>
    <d v="1899-12-30T14:00:00"/>
    <x v="14"/>
  </r>
  <r>
    <x v="139"/>
    <d v="1899-12-30T15:00:00"/>
    <x v="4"/>
  </r>
  <r>
    <x v="139"/>
    <d v="1899-12-30T16:00:00"/>
    <x v="14"/>
  </r>
  <r>
    <x v="139"/>
    <d v="1899-12-30T17:00:00"/>
    <x v="5"/>
  </r>
  <r>
    <x v="139"/>
    <d v="1899-12-30T18:00:00"/>
    <x v="14"/>
  </r>
  <r>
    <x v="139"/>
    <d v="1899-12-30T19:00:00"/>
    <x v="4"/>
  </r>
  <r>
    <x v="139"/>
    <d v="1899-12-30T20:00:00"/>
    <x v="17"/>
  </r>
  <r>
    <x v="139"/>
    <d v="1899-12-30T21:00:00"/>
    <x v="16"/>
  </r>
  <r>
    <x v="139"/>
    <d v="1899-12-30T22:00:00"/>
    <x v="16"/>
  </r>
  <r>
    <x v="139"/>
    <d v="1899-12-30T23:00:00"/>
    <x v="16"/>
  </r>
  <r>
    <x v="140"/>
    <d v="1899-12-30T00:00:00"/>
    <x v="16"/>
  </r>
  <r>
    <x v="140"/>
    <d v="1899-12-30T01:00:00"/>
    <x v="17"/>
  </r>
  <r>
    <x v="140"/>
    <d v="1899-12-30T02:00:00"/>
    <x v="5"/>
  </r>
  <r>
    <x v="140"/>
    <d v="1899-12-30T03:00:00"/>
    <x v="16"/>
  </r>
  <r>
    <x v="140"/>
    <d v="1899-12-30T04:00:00"/>
    <x v="17"/>
  </r>
  <r>
    <x v="140"/>
    <d v="1899-12-30T05:00:00"/>
    <x v="19"/>
  </r>
  <r>
    <x v="140"/>
    <d v="1899-12-30T06:00:00"/>
    <x v="16"/>
  </r>
  <r>
    <x v="140"/>
    <d v="1899-12-30T07:00:00"/>
    <x v="17"/>
  </r>
  <r>
    <x v="140"/>
    <d v="1899-12-30T08:00:00"/>
    <x v="17"/>
  </r>
  <r>
    <x v="140"/>
    <d v="1899-12-30T09:00:00"/>
    <x v="16"/>
  </r>
  <r>
    <x v="140"/>
    <d v="1899-12-30T10:00:00"/>
    <x v="18"/>
  </r>
  <r>
    <x v="140"/>
    <d v="1899-12-30T11:00:00"/>
    <x v="16"/>
  </r>
  <r>
    <x v="140"/>
    <d v="1899-12-30T12:00:00"/>
    <x v="16"/>
  </r>
  <r>
    <x v="140"/>
    <d v="1899-12-30T13:00:00"/>
    <x v="4"/>
  </r>
  <r>
    <x v="140"/>
    <d v="1899-12-30T14:00:00"/>
    <x v="13"/>
  </r>
  <r>
    <x v="140"/>
    <d v="1899-12-30T15:00:00"/>
    <x v="13"/>
  </r>
  <r>
    <x v="140"/>
    <d v="1899-12-30T16:00:00"/>
    <x v="14"/>
  </r>
  <r>
    <x v="140"/>
    <d v="1899-12-30T17:00:00"/>
    <x v="13"/>
  </r>
  <r>
    <x v="140"/>
    <d v="1899-12-30T18:00:00"/>
    <x v="13"/>
  </r>
  <r>
    <x v="140"/>
    <d v="1899-12-30T19:00:00"/>
    <x v="13"/>
  </r>
  <r>
    <x v="140"/>
    <d v="1899-12-30T20:00:00"/>
    <x v="3"/>
  </r>
  <r>
    <x v="140"/>
    <d v="1899-12-30T21:00:00"/>
    <x v="17"/>
  </r>
  <r>
    <x v="140"/>
    <d v="1899-12-30T22:00:00"/>
    <x v="17"/>
  </r>
  <r>
    <x v="140"/>
    <d v="1899-12-30T23:00:00"/>
    <x v="17"/>
  </r>
  <r>
    <x v="141"/>
    <d v="1899-12-30T00:00:00"/>
    <x v="16"/>
  </r>
  <r>
    <x v="141"/>
    <d v="1899-12-30T01:00:00"/>
    <x v="16"/>
  </r>
  <r>
    <x v="141"/>
    <d v="1899-12-30T02:00:00"/>
    <x v="16"/>
  </r>
  <r>
    <x v="141"/>
    <d v="1899-12-30T03:00:00"/>
    <x v="16"/>
  </r>
  <r>
    <x v="141"/>
    <d v="1899-12-30T04:00:00"/>
    <x v="17"/>
  </r>
  <r>
    <x v="141"/>
    <d v="1899-12-30T05:00:00"/>
    <x v="5"/>
  </r>
  <r>
    <x v="141"/>
    <d v="1899-12-30T06:00:00"/>
    <x v="17"/>
  </r>
  <r>
    <x v="141"/>
    <d v="1899-12-30T07:00:00"/>
    <x v="17"/>
  </r>
  <r>
    <x v="141"/>
    <d v="1899-12-30T08:00:00"/>
    <x v="16"/>
  </r>
  <r>
    <x v="141"/>
    <d v="1899-12-30T09:00:00"/>
    <x v="3"/>
  </r>
  <r>
    <x v="141"/>
    <d v="1899-12-30T10:00:00"/>
    <x v="16"/>
  </r>
  <r>
    <x v="141"/>
    <d v="1899-12-30T11:00:00"/>
    <x v="4"/>
  </r>
  <r>
    <x v="141"/>
    <d v="1899-12-30T12:00:00"/>
    <x v="3"/>
  </r>
  <r>
    <x v="141"/>
    <d v="1899-12-30T13:00:00"/>
    <x v="3"/>
  </r>
  <r>
    <x v="141"/>
    <d v="1899-12-30T14:00:00"/>
    <x v="17"/>
  </r>
  <r>
    <x v="141"/>
    <d v="1899-12-30T15:00:00"/>
    <x v="2"/>
  </r>
  <r>
    <x v="141"/>
    <d v="1899-12-30T16:00:00"/>
    <x v="2"/>
  </r>
  <r>
    <x v="141"/>
    <d v="1899-12-30T17:00:00"/>
    <x v="13"/>
  </r>
  <r>
    <x v="141"/>
    <d v="1899-12-30T18:00:00"/>
    <x v="13"/>
  </r>
  <r>
    <x v="141"/>
    <d v="1899-12-30T19:00:00"/>
    <x v="5"/>
  </r>
  <r>
    <x v="141"/>
    <d v="1899-12-30T20:00:00"/>
    <x v="5"/>
  </r>
  <r>
    <x v="141"/>
    <d v="1899-12-30T21:00:00"/>
    <x v="17"/>
  </r>
  <r>
    <x v="141"/>
    <d v="1899-12-30T22:00:00"/>
    <x v="16"/>
  </r>
  <r>
    <x v="141"/>
    <d v="1899-12-30T23:00:00"/>
    <x v="17"/>
  </r>
  <r>
    <x v="142"/>
    <d v="1899-12-30T00:00:00"/>
    <x v="4"/>
  </r>
  <r>
    <x v="142"/>
    <d v="1899-12-30T01:00:00"/>
    <x v="17"/>
  </r>
  <r>
    <x v="142"/>
    <d v="1899-12-30T02:00:00"/>
    <x v="17"/>
  </r>
  <r>
    <x v="142"/>
    <d v="1899-12-30T03:00:00"/>
    <x v="17"/>
  </r>
  <r>
    <x v="142"/>
    <d v="1899-12-30T04:00:00"/>
    <x v="5"/>
  </r>
  <r>
    <x v="142"/>
    <d v="1899-12-30T05:00:00"/>
    <x v="17"/>
  </r>
  <r>
    <x v="142"/>
    <d v="1899-12-30T06:00:00"/>
    <x v="19"/>
  </r>
  <r>
    <x v="142"/>
    <d v="1899-12-30T07:00:00"/>
    <x v="5"/>
  </r>
  <r>
    <x v="142"/>
    <d v="1899-12-30T08:00:00"/>
    <x v="5"/>
  </r>
  <r>
    <x v="142"/>
    <d v="1899-12-30T09:00:00"/>
    <x v="17"/>
  </r>
  <r>
    <x v="142"/>
    <d v="1899-12-30T10:00:00"/>
    <x v="5"/>
  </r>
  <r>
    <x v="142"/>
    <d v="1899-12-30T11:00:00"/>
    <x v="5"/>
  </r>
  <r>
    <x v="142"/>
    <d v="1899-12-30T12:00:00"/>
    <x v="5"/>
  </r>
  <r>
    <x v="142"/>
    <d v="1899-12-30T13:00:00"/>
    <x v="5"/>
  </r>
  <r>
    <x v="142"/>
    <d v="1899-12-30T14:00:00"/>
    <x v="5"/>
  </r>
  <r>
    <x v="142"/>
    <d v="1899-12-30T15:00:00"/>
    <x v="5"/>
  </r>
  <r>
    <x v="142"/>
    <d v="1899-12-30T16:00:00"/>
    <x v="4"/>
  </r>
  <r>
    <x v="142"/>
    <d v="1899-12-30T17:00:00"/>
    <x v="14"/>
  </r>
  <r>
    <x v="142"/>
    <d v="1899-12-30T18:00:00"/>
    <x v="2"/>
  </r>
  <r>
    <x v="142"/>
    <d v="1899-12-30T19:00:00"/>
    <x v="13"/>
  </r>
  <r>
    <x v="142"/>
    <d v="1899-12-30T20:00:00"/>
    <x v="5"/>
  </r>
  <r>
    <x v="142"/>
    <d v="1899-12-30T21:00:00"/>
    <x v="16"/>
  </r>
  <r>
    <x v="142"/>
    <d v="1899-12-30T22:00:00"/>
    <x v="16"/>
  </r>
  <r>
    <x v="142"/>
    <d v="1899-12-30T23:00:00"/>
    <x v="17"/>
  </r>
  <r>
    <x v="143"/>
    <d v="1899-12-30T00:00:00"/>
    <x v="16"/>
  </r>
  <r>
    <x v="143"/>
    <d v="1899-12-30T01:00:00"/>
    <x v="19"/>
  </r>
  <r>
    <x v="143"/>
    <d v="1899-12-30T02:00:00"/>
    <x v="16"/>
  </r>
  <r>
    <x v="143"/>
    <d v="1899-12-30T03:00:00"/>
    <x v="17"/>
  </r>
  <r>
    <x v="143"/>
    <d v="1899-12-30T04:00:00"/>
    <x v="19"/>
  </r>
  <r>
    <x v="143"/>
    <d v="1899-12-30T05:00:00"/>
    <x v="19"/>
  </r>
  <r>
    <x v="143"/>
    <d v="1899-12-30T06:00:00"/>
    <x v="17"/>
  </r>
  <r>
    <x v="143"/>
    <d v="1899-12-30T07:00:00"/>
    <x v="5"/>
  </r>
  <r>
    <x v="143"/>
    <d v="1899-12-30T08:00:00"/>
    <x v="17"/>
  </r>
  <r>
    <x v="143"/>
    <d v="1899-12-30T09:00:00"/>
    <x v="17"/>
  </r>
  <r>
    <x v="143"/>
    <d v="1899-12-30T10:00:00"/>
    <x v="19"/>
  </r>
  <r>
    <x v="143"/>
    <d v="1899-12-30T11:00:00"/>
    <x v="17"/>
  </r>
  <r>
    <x v="143"/>
    <d v="1899-12-30T12:00:00"/>
    <x v="15"/>
  </r>
  <r>
    <x v="143"/>
    <d v="1899-12-30T13:00:00"/>
    <x v="15"/>
  </r>
  <r>
    <x v="143"/>
    <d v="1899-12-30T14:00:00"/>
    <x v="15"/>
  </r>
  <r>
    <x v="143"/>
    <d v="1899-12-30T15:00:00"/>
    <x v="1"/>
  </r>
  <r>
    <x v="143"/>
    <d v="1899-12-30T16:00:00"/>
    <x v="15"/>
  </r>
  <r>
    <x v="143"/>
    <d v="1899-12-30T17:00:00"/>
    <x v="15"/>
  </r>
  <r>
    <x v="143"/>
    <d v="1899-12-30T18:00:00"/>
    <x v="10"/>
  </r>
  <r>
    <x v="143"/>
    <d v="1899-12-30T19:00:00"/>
    <x v="0"/>
  </r>
  <r>
    <x v="143"/>
    <d v="1899-12-30T20:00:00"/>
    <x v="10"/>
  </r>
  <r>
    <x v="143"/>
    <d v="1899-12-30T21:00:00"/>
    <x v="13"/>
  </r>
  <r>
    <x v="143"/>
    <d v="1899-12-30T22:00:00"/>
    <x v="3"/>
  </r>
  <r>
    <x v="143"/>
    <d v="1899-12-30T23:00:00"/>
    <x v="2"/>
  </r>
  <r>
    <x v="144"/>
    <d v="1899-12-30T00:00:00"/>
    <x v="5"/>
  </r>
  <r>
    <x v="144"/>
    <d v="1899-12-30T01:00:00"/>
    <x v="5"/>
  </r>
  <r>
    <x v="144"/>
    <d v="1899-12-30T02:00:00"/>
    <x v="5"/>
  </r>
  <r>
    <x v="144"/>
    <d v="1899-12-30T03:00:00"/>
    <x v="16"/>
  </r>
  <r>
    <x v="144"/>
    <d v="1899-12-30T04:00:00"/>
    <x v="17"/>
  </r>
  <r>
    <x v="144"/>
    <d v="1899-12-30T05:00:00"/>
    <x v="16"/>
  </r>
  <r>
    <x v="144"/>
    <d v="1899-12-30T06:00:00"/>
    <x v="16"/>
  </r>
  <r>
    <x v="144"/>
    <d v="1899-12-30T07:00:00"/>
    <x v="17"/>
  </r>
  <r>
    <x v="144"/>
    <d v="1899-12-30T08:00:00"/>
    <x v="16"/>
  </r>
  <r>
    <x v="144"/>
    <d v="1899-12-30T09:00:00"/>
    <x v="4"/>
  </r>
  <r>
    <x v="144"/>
    <d v="1899-12-30T10:00:00"/>
    <x v="16"/>
  </r>
  <r>
    <x v="144"/>
    <d v="1899-12-30T11:00:00"/>
    <x v="16"/>
  </r>
  <r>
    <x v="144"/>
    <d v="1899-12-30T12:00:00"/>
    <x v="5"/>
  </r>
  <r>
    <x v="144"/>
    <d v="1899-12-30T13:00:00"/>
    <x v="4"/>
  </r>
  <r>
    <x v="144"/>
    <d v="1899-12-30T14:00:00"/>
    <x v="15"/>
  </r>
  <r>
    <x v="144"/>
    <d v="1899-12-30T15:00:00"/>
    <x v="13"/>
  </r>
  <r>
    <x v="144"/>
    <d v="1899-12-30T16:00:00"/>
    <x v="2"/>
  </r>
  <r>
    <x v="144"/>
    <d v="1899-12-30T17:00:00"/>
    <x v="2"/>
  </r>
  <r>
    <x v="144"/>
    <d v="1899-12-30T18:00:00"/>
    <x v="10"/>
  </r>
  <r>
    <x v="144"/>
    <d v="1899-12-30T19:00:00"/>
    <x v="2"/>
  </r>
  <r>
    <x v="144"/>
    <d v="1899-12-30T20:00:00"/>
    <x v="13"/>
  </r>
  <r>
    <x v="144"/>
    <d v="1899-12-30T21:00:00"/>
    <x v="3"/>
  </r>
  <r>
    <x v="144"/>
    <d v="1899-12-30T22:00:00"/>
    <x v="16"/>
  </r>
  <r>
    <x v="144"/>
    <d v="1899-12-30T23:00:00"/>
    <x v="19"/>
  </r>
  <r>
    <x v="145"/>
    <d v="1899-12-30T00:00:00"/>
    <x v="17"/>
  </r>
  <r>
    <x v="145"/>
    <d v="1899-12-30T01:00:00"/>
    <x v="17"/>
  </r>
  <r>
    <x v="145"/>
    <d v="1899-12-30T02:00:00"/>
    <x v="19"/>
  </r>
  <r>
    <x v="145"/>
    <d v="1899-12-30T03:00:00"/>
    <x v="19"/>
  </r>
  <r>
    <x v="145"/>
    <d v="1899-12-30T04:00:00"/>
    <x v="17"/>
  </r>
  <r>
    <x v="145"/>
    <d v="1899-12-30T05:00:00"/>
    <x v="19"/>
  </r>
  <r>
    <x v="145"/>
    <d v="1899-12-30T06:00:00"/>
    <x v="19"/>
  </r>
  <r>
    <x v="145"/>
    <d v="1899-12-30T07:00:00"/>
    <x v="17"/>
  </r>
  <r>
    <x v="145"/>
    <d v="1899-12-30T08:00:00"/>
    <x v="18"/>
  </r>
  <r>
    <x v="145"/>
    <d v="1899-12-30T09:00:00"/>
    <x v="18"/>
  </r>
  <r>
    <x v="145"/>
    <d v="1899-12-30T10:00:00"/>
    <x v="17"/>
  </r>
  <r>
    <x v="145"/>
    <d v="1899-12-30T11:00:00"/>
    <x v="16"/>
  </r>
  <r>
    <x v="145"/>
    <d v="1899-12-30T12:00:00"/>
    <x v="17"/>
  </r>
  <r>
    <x v="145"/>
    <d v="1899-12-30T13:00:00"/>
    <x v="16"/>
  </r>
  <r>
    <x v="145"/>
    <d v="1899-12-30T14:00:00"/>
    <x v="3"/>
  </r>
  <r>
    <x v="145"/>
    <d v="1899-12-30T15:00:00"/>
    <x v="13"/>
  </r>
  <r>
    <x v="145"/>
    <d v="1899-12-30T16:00:00"/>
    <x v="3"/>
  </r>
  <r>
    <x v="145"/>
    <d v="1899-12-30T17:00:00"/>
    <x v="13"/>
  </r>
  <r>
    <x v="145"/>
    <d v="1899-12-30T18:00:00"/>
    <x v="14"/>
  </r>
  <r>
    <x v="145"/>
    <d v="1899-12-30T19:00:00"/>
    <x v="14"/>
  </r>
  <r>
    <x v="145"/>
    <d v="1899-12-30T20:00:00"/>
    <x v="4"/>
  </r>
  <r>
    <x v="145"/>
    <d v="1899-12-30T21:00:00"/>
    <x v="5"/>
  </r>
  <r>
    <x v="145"/>
    <d v="1899-12-30T22:00:00"/>
    <x v="19"/>
  </r>
  <r>
    <x v="145"/>
    <d v="1899-12-30T23:00:00"/>
    <x v="17"/>
  </r>
  <r>
    <x v="146"/>
    <d v="1899-12-30T00:00:00"/>
    <x v="16"/>
  </r>
  <r>
    <x v="146"/>
    <d v="1899-12-30T01:00:00"/>
    <x v="18"/>
  </r>
  <r>
    <x v="146"/>
    <d v="1899-12-30T02:00:00"/>
    <x v="17"/>
  </r>
  <r>
    <x v="146"/>
    <d v="1899-12-30T03:00:00"/>
    <x v="16"/>
  </r>
  <r>
    <x v="146"/>
    <d v="1899-12-30T04:00:00"/>
    <x v="17"/>
  </r>
  <r>
    <x v="146"/>
    <d v="1899-12-30T05:00:00"/>
    <x v="16"/>
  </r>
  <r>
    <x v="146"/>
    <d v="1899-12-30T06:00:00"/>
    <x v="17"/>
  </r>
  <r>
    <x v="146"/>
    <d v="1899-12-30T07:00:00"/>
    <x v="5"/>
  </r>
  <r>
    <x v="146"/>
    <d v="1899-12-30T08:00:00"/>
    <x v="17"/>
  </r>
  <r>
    <x v="146"/>
    <d v="1899-12-30T09:00:00"/>
    <x v="19"/>
  </r>
  <r>
    <x v="146"/>
    <d v="1899-12-30T10:00:00"/>
    <x v="19"/>
  </r>
  <r>
    <x v="146"/>
    <d v="1899-12-30T11:00:00"/>
    <x v="19"/>
  </r>
  <r>
    <x v="146"/>
    <d v="1899-12-30T12:00:00"/>
    <x v="16"/>
  </r>
  <r>
    <x v="146"/>
    <d v="1899-12-30T13:00:00"/>
    <x v="16"/>
  </r>
  <r>
    <x v="146"/>
    <d v="1899-12-30T14:00:00"/>
    <x v="3"/>
  </r>
  <r>
    <x v="146"/>
    <d v="1899-12-30T15:00:00"/>
    <x v="13"/>
  </r>
  <r>
    <x v="146"/>
    <d v="1899-12-30T16:00:00"/>
    <x v="2"/>
  </r>
  <r>
    <x v="146"/>
    <d v="1899-12-30T17:00:00"/>
    <x v="2"/>
  </r>
  <r>
    <x v="146"/>
    <d v="1899-12-30T18:00:00"/>
    <x v="1"/>
  </r>
  <r>
    <x v="146"/>
    <d v="1899-12-30T19:00:00"/>
    <x v="1"/>
  </r>
  <r>
    <x v="146"/>
    <d v="1899-12-30T20:00:00"/>
    <x v="14"/>
  </r>
  <r>
    <x v="146"/>
    <d v="1899-12-30T21:00:00"/>
    <x v="5"/>
  </r>
  <r>
    <x v="146"/>
    <d v="1899-12-30T22:00:00"/>
    <x v="4"/>
  </r>
  <r>
    <x v="146"/>
    <d v="1899-12-30T23:00:00"/>
    <x v="13"/>
  </r>
  <r>
    <x v="147"/>
    <d v="1899-12-30T00:00:00"/>
    <x v="13"/>
  </r>
  <r>
    <x v="147"/>
    <d v="1899-12-30T01:00:00"/>
    <x v="3"/>
  </r>
  <r>
    <x v="147"/>
    <d v="1899-12-30T02:00:00"/>
    <x v="15"/>
  </r>
  <r>
    <x v="147"/>
    <d v="1899-12-30T03:00:00"/>
    <x v="3"/>
  </r>
  <r>
    <x v="147"/>
    <d v="1899-12-30T04:00:00"/>
    <x v="13"/>
  </r>
  <r>
    <x v="147"/>
    <d v="1899-12-30T05:00:00"/>
    <x v="5"/>
  </r>
  <r>
    <x v="147"/>
    <d v="1899-12-30T06:00:00"/>
    <x v="3"/>
  </r>
  <r>
    <x v="147"/>
    <d v="1899-12-30T07:00:00"/>
    <x v="2"/>
  </r>
  <r>
    <x v="147"/>
    <d v="1899-12-30T08:00:00"/>
    <x v="13"/>
  </r>
  <r>
    <x v="147"/>
    <d v="1899-12-30T09:00:00"/>
    <x v="13"/>
  </r>
  <r>
    <x v="147"/>
    <d v="1899-12-30T10:00:00"/>
    <x v="3"/>
  </r>
  <r>
    <x v="147"/>
    <d v="1899-12-30T11:00:00"/>
    <x v="2"/>
  </r>
  <r>
    <x v="147"/>
    <d v="1899-12-30T12:00:00"/>
    <x v="1"/>
  </r>
  <r>
    <x v="147"/>
    <d v="1899-12-30T13:00:00"/>
    <x v="6"/>
  </r>
  <r>
    <x v="147"/>
    <d v="1899-12-30T14:00:00"/>
    <x v="1"/>
  </r>
  <r>
    <x v="147"/>
    <d v="1899-12-30T15:00:00"/>
    <x v="6"/>
  </r>
  <r>
    <x v="147"/>
    <d v="1899-12-30T16:00:00"/>
    <x v="1"/>
  </r>
  <r>
    <x v="147"/>
    <d v="1899-12-30T17:00:00"/>
    <x v="1"/>
  </r>
  <r>
    <x v="147"/>
    <d v="1899-12-30T18:00:00"/>
    <x v="0"/>
  </r>
  <r>
    <x v="147"/>
    <d v="1899-12-30T19:00:00"/>
    <x v="6"/>
  </r>
  <r>
    <x v="147"/>
    <d v="1899-12-30T20:00:00"/>
    <x v="12"/>
  </r>
  <r>
    <x v="147"/>
    <d v="1899-12-30T21:00:00"/>
    <x v="6"/>
  </r>
  <r>
    <x v="147"/>
    <d v="1899-12-30T22:00:00"/>
    <x v="1"/>
  </r>
  <r>
    <x v="147"/>
    <d v="1899-12-30T23:00:00"/>
    <x v="13"/>
  </r>
  <r>
    <x v="148"/>
    <d v="1899-12-30T00:00:00"/>
    <x v="10"/>
  </r>
  <r>
    <x v="148"/>
    <d v="1899-12-30T01:00:00"/>
    <x v="1"/>
  </r>
  <r>
    <x v="148"/>
    <d v="1899-12-30T02:00:00"/>
    <x v="10"/>
  </r>
  <r>
    <x v="148"/>
    <d v="1899-12-30T03:00:00"/>
    <x v="10"/>
  </r>
  <r>
    <x v="148"/>
    <d v="1899-12-30T04:00:00"/>
    <x v="1"/>
  </r>
  <r>
    <x v="148"/>
    <d v="1899-12-30T05:00:00"/>
    <x v="2"/>
  </r>
  <r>
    <x v="148"/>
    <d v="1899-12-30T06:00:00"/>
    <x v="2"/>
  </r>
  <r>
    <x v="148"/>
    <d v="1899-12-30T07:00:00"/>
    <x v="14"/>
  </r>
  <r>
    <x v="148"/>
    <d v="1899-12-30T08:00:00"/>
    <x v="16"/>
  </r>
  <r>
    <x v="148"/>
    <d v="1899-12-30T09:00:00"/>
    <x v="3"/>
  </r>
  <r>
    <x v="148"/>
    <d v="1899-12-30T10:00:00"/>
    <x v="4"/>
  </r>
  <r>
    <x v="148"/>
    <d v="1899-12-30T11:00:00"/>
    <x v="13"/>
  </r>
  <r>
    <x v="148"/>
    <d v="1899-12-30T12:00:00"/>
    <x v="13"/>
  </r>
  <r>
    <x v="148"/>
    <d v="1899-12-30T13:00:00"/>
    <x v="13"/>
  </r>
  <r>
    <x v="148"/>
    <d v="1899-12-30T14:00:00"/>
    <x v="5"/>
  </r>
  <r>
    <x v="148"/>
    <d v="1899-12-30T15:00:00"/>
    <x v="16"/>
  </r>
  <r>
    <x v="148"/>
    <d v="1899-12-30T16:00:00"/>
    <x v="8"/>
  </r>
  <r>
    <x v="148"/>
    <d v="1899-12-30T17:00:00"/>
    <x v="2"/>
  </r>
  <r>
    <x v="148"/>
    <d v="1899-12-30T18:00:00"/>
    <x v="3"/>
  </r>
  <r>
    <x v="148"/>
    <d v="1899-12-30T19:00:00"/>
    <x v="4"/>
  </r>
  <r>
    <x v="148"/>
    <d v="1899-12-30T20:00:00"/>
    <x v="17"/>
  </r>
  <r>
    <x v="148"/>
    <d v="1899-12-30T21:00:00"/>
    <x v="16"/>
  </r>
  <r>
    <x v="148"/>
    <d v="1899-12-30T22:00:00"/>
    <x v="19"/>
  </r>
  <r>
    <x v="148"/>
    <d v="1899-12-30T23:00:00"/>
    <x v="17"/>
  </r>
  <r>
    <x v="149"/>
    <d v="1899-12-30T00:00:00"/>
    <x v="17"/>
  </r>
  <r>
    <x v="149"/>
    <d v="1899-12-30T01:00:00"/>
    <x v="17"/>
  </r>
  <r>
    <x v="149"/>
    <d v="1899-12-30T02:00:00"/>
    <x v="5"/>
  </r>
  <r>
    <x v="149"/>
    <d v="1899-12-30T03:00:00"/>
    <x v="17"/>
  </r>
  <r>
    <x v="149"/>
    <d v="1899-12-30T04:00:00"/>
    <x v="17"/>
  </r>
  <r>
    <x v="149"/>
    <d v="1899-12-30T05:00:00"/>
    <x v="19"/>
  </r>
  <r>
    <x v="149"/>
    <d v="1899-12-30T06:00:00"/>
    <x v="16"/>
  </r>
  <r>
    <x v="149"/>
    <d v="1899-12-30T07:00:00"/>
    <x v="19"/>
  </r>
  <r>
    <x v="149"/>
    <d v="1899-12-30T08:00:00"/>
    <x v="16"/>
  </r>
  <r>
    <x v="149"/>
    <d v="1899-12-30T09:00:00"/>
    <x v="16"/>
  </r>
  <r>
    <x v="149"/>
    <d v="1899-12-30T10:00:00"/>
    <x v="16"/>
  </r>
  <r>
    <x v="149"/>
    <d v="1899-12-30T11:00:00"/>
    <x v="17"/>
  </r>
  <r>
    <x v="149"/>
    <d v="1899-12-30T12:00:00"/>
    <x v="17"/>
  </r>
  <r>
    <x v="149"/>
    <d v="1899-12-30T13:00:00"/>
    <x v="16"/>
  </r>
  <r>
    <x v="149"/>
    <d v="1899-12-30T14:00:00"/>
    <x v="3"/>
  </r>
  <r>
    <x v="149"/>
    <d v="1899-12-30T15:00:00"/>
    <x v="14"/>
  </r>
  <r>
    <x v="149"/>
    <d v="1899-12-30T16:00:00"/>
    <x v="15"/>
  </r>
  <r>
    <x v="149"/>
    <d v="1899-12-30T17:00:00"/>
    <x v="10"/>
  </r>
  <r>
    <x v="149"/>
    <d v="1899-12-30T18:00:00"/>
    <x v="2"/>
  </r>
  <r>
    <x v="149"/>
    <d v="1899-12-30T19:00:00"/>
    <x v="15"/>
  </r>
  <r>
    <x v="149"/>
    <d v="1899-12-30T20:00:00"/>
    <x v="3"/>
  </r>
  <r>
    <x v="149"/>
    <d v="1899-12-30T21:00:00"/>
    <x v="5"/>
  </r>
  <r>
    <x v="149"/>
    <d v="1899-12-30T22:00:00"/>
    <x v="5"/>
  </r>
  <r>
    <x v="149"/>
    <d v="1899-12-30T23:00:00"/>
    <x v="19"/>
  </r>
  <r>
    <x v="150"/>
    <d v="1899-12-30T00:00:00"/>
    <x v="17"/>
  </r>
  <r>
    <x v="150"/>
    <d v="1899-12-30T01:00:00"/>
    <x v="5"/>
  </r>
  <r>
    <x v="150"/>
    <d v="1899-12-30T02:00:00"/>
    <x v="5"/>
  </r>
  <r>
    <x v="150"/>
    <d v="1899-12-30T03:00:00"/>
    <x v="5"/>
  </r>
  <r>
    <x v="150"/>
    <d v="1899-12-30T04:00:00"/>
    <x v="16"/>
  </r>
  <r>
    <x v="150"/>
    <d v="1899-12-30T05:00:00"/>
    <x v="16"/>
  </r>
  <r>
    <x v="150"/>
    <d v="1899-12-30T06:00:00"/>
    <x v="18"/>
  </r>
  <r>
    <x v="150"/>
    <d v="1899-12-30T07:00:00"/>
    <x v="19"/>
  </r>
  <r>
    <x v="150"/>
    <d v="1899-12-30T08:00:00"/>
    <x v="19"/>
  </r>
  <r>
    <x v="150"/>
    <d v="1899-12-30T09:00:00"/>
    <x v="19"/>
  </r>
  <r>
    <x v="150"/>
    <d v="1899-12-30T10:00:00"/>
    <x v="17"/>
  </r>
  <r>
    <x v="150"/>
    <d v="1899-12-30T11:00:00"/>
    <x v="17"/>
  </r>
  <r>
    <x v="150"/>
    <d v="1899-12-30T12:00:00"/>
    <x v="19"/>
  </r>
  <r>
    <x v="150"/>
    <d v="1899-12-30T13:00:00"/>
    <x v="4"/>
  </r>
  <r>
    <x v="150"/>
    <d v="1899-12-30T14:00:00"/>
    <x v="14"/>
  </r>
  <r>
    <x v="150"/>
    <d v="1899-12-30T15:00:00"/>
    <x v="3"/>
  </r>
  <r>
    <x v="150"/>
    <d v="1899-12-30T16:00:00"/>
    <x v="13"/>
  </r>
  <r>
    <x v="150"/>
    <d v="1899-12-30T17:00:00"/>
    <x v="14"/>
  </r>
  <r>
    <x v="150"/>
    <d v="1899-12-30T18:00:00"/>
    <x v="14"/>
  </r>
  <r>
    <x v="150"/>
    <d v="1899-12-30T19:00:00"/>
    <x v="3"/>
  </r>
  <r>
    <x v="150"/>
    <d v="1899-12-30T20:00:00"/>
    <x v="5"/>
  </r>
  <r>
    <x v="150"/>
    <d v="1899-12-30T21:00:00"/>
    <x v="3"/>
  </r>
  <r>
    <x v="150"/>
    <d v="1899-12-30T22:00:00"/>
    <x v="5"/>
  </r>
  <r>
    <x v="150"/>
    <d v="1899-12-30T23:00:00"/>
    <x v="5"/>
  </r>
  <r>
    <x v="151"/>
    <d v="1899-12-30T00:00:00"/>
    <x v="5"/>
  </r>
  <r>
    <x v="151"/>
    <d v="1899-12-30T01:00:00"/>
    <x v="5"/>
  </r>
  <r>
    <x v="151"/>
    <d v="1899-12-30T02:00:00"/>
    <x v="5"/>
  </r>
  <r>
    <x v="151"/>
    <d v="1899-12-30T03:00:00"/>
    <x v="5"/>
  </r>
  <r>
    <x v="151"/>
    <d v="1899-12-30T04:00:00"/>
    <x v="5"/>
  </r>
  <r>
    <x v="151"/>
    <d v="1899-12-30T05:00:00"/>
    <x v="3"/>
  </r>
  <r>
    <x v="151"/>
    <d v="1899-12-30T06:00:00"/>
    <x v="14"/>
  </r>
  <r>
    <x v="151"/>
    <d v="1899-12-30T07:00:00"/>
    <x v="5"/>
  </r>
  <r>
    <x v="151"/>
    <d v="1899-12-30T08:00:00"/>
    <x v="5"/>
  </r>
  <r>
    <x v="151"/>
    <d v="1899-12-30T09:00:00"/>
    <x v="17"/>
  </r>
  <r>
    <x v="151"/>
    <d v="1899-12-30T10:00:00"/>
    <x v="16"/>
  </r>
  <r>
    <x v="151"/>
    <d v="1899-12-30T11:00:00"/>
    <x v="17"/>
  </r>
  <r>
    <x v="151"/>
    <d v="1899-12-30T12:00:00"/>
    <x v="5"/>
  </r>
  <r>
    <x v="151"/>
    <d v="1899-12-30T13:00:00"/>
    <x v="14"/>
  </r>
  <r>
    <x v="151"/>
    <d v="1899-12-30T14:00:00"/>
    <x v="15"/>
  </r>
  <r>
    <x v="151"/>
    <d v="1899-12-30T15:00:00"/>
    <x v="14"/>
  </r>
  <r>
    <x v="151"/>
    <d v="1899-12-30T16:00:00"/>
    <x v="1"/>
  </r>
  <r>
    <x v="151"/>
    <d v="1899-12-30T17:00:00"/>
    <x v="2"/>
  </r>
  <r>
    <x v="151"/>
    <d v="1899-12-30T18:00:00"/>
    <x v="2"/>
  </r>
  <r>
    <x v="151"/>
    <d v="1899-12-30T19:00:00"/>
    <x v="6"/>
  </r>
  <r>
    <x v="151"/>
    <d v="1899-12-30T20:00:00"/>
    <x v="1"/>
  </r>
  <r>
    <x v="151"/>
    <d v="1899-12-30T21:00:00"/>
    <x v="1"/>
  </r>
  <r>
    <x v="151"/>
    <d v="1899-12-30T22:00:00"/>
    <x v="1"/>
  </r>
  <r>
    <x v="151"/>
    <d v="1899-12-30T23:00:00"/>
    <x v="0"/>
  </r>
  <r>
    <x v="152"/>
    <d v="1899-12-30T00:00:00"/>
    <x v="2"/>
  </r>
  <r>
    <x v="152"/>
    <d v="1899-12-30T01:00:00"/>
    <x v="1"/>
  </r>
  <r>
    <x v="152"/>
    <d v="1899-12-30T02:00:00"/>
    <x v="2"/>
  </r>
  <r>
    <x v="152"/>
    <d v="1899-12-30T03:00:00"/>
    <x v="10"/>
  </r>
  <r>
    <x v="152"/>
    <d v="1899-12-30T04:00:00"/>
    <x v="13"/>
  </r>
  <r>
    <x v="152"/>
    <d v="1899-12-30T05:00:00"/>
    <x v="13"/>
  </r>
  <r>
    <x v="152"/>
    <d v="1899-12-30T06:00:00"/>
    <x v="10"/>
  </r>
  <r>
    <x v="152"/>
    <d v="1899-12-30T07:00:00"/>
    <x v="15"/>
  </r>
  <r>
    <x v="152"/>
    <d v="1899-12-30T08:00:00"/>
    <x v="1"/>
  </r>
  <r>
    <x v="152"/>
    <d v="1899-12-30T09:00:00"/>
    <x v="5"/>
  </r>
  <r>
    <x v="152"/>
    <d v="1899-12-30T10:00:00"/>
    <x v="5"/>
  </r>
  <r>
    <x v="152"/>
    <d v="1899-12-30T11:00:00"/>
    <x v="3"/>
  </r>
  <r>
    <x v="152"/>
    <d v="1899-12-30T12:00:00"/>
    <x v="1"/>
  </r>
  <r>
    <x v="152"/>
    <d v="1899-12-30T13:00:00"/>
    <x v="1"/>
  </r>
  <r>
    <x v="152"/>
    <d v="1899-12-30T14:00:00"/>
    <x v="1"/>
  </r>
  <r>
    <x v="152"/>
    <d v="1899-12-30T15:00:00"/>
    <x v="1"/>
  </r>
  <r>
    <x v="152"/>
    <d v="1899-12-30T16:00:00"/>
    <x v="1"/>
  </r>
  <r>
    <x v="152"/>
    <d v="1899-12-30T17:00:00"/>
    <x v="10"/>
  </r>
  <r>
    <x v="152"/>
    <d v="1899-12-30T18:00:00"/>
    <x v="15"/>
  </r>
  <r>
    <x v="152"/>
    <d v="1899-12-30T19:00:00"/>
    <x v="10"/>
  </r>
  <r>
    <x v="152"/>
    <d v="1899-12-30T20:00:00"/>
    <x v="15"/>
  </r>
  <r>
    <x v="152"/>
    <d v="1899-12-30T21:00:00"/>
    <x v="13"/>
  </r>
  <r>
    <x v="152"/>
    <d v="1899-12-30T22:00:00"/>
    <x v="14"/>
  </r>
  <r>
    <x v="152"/>
    <d v="1899-12-30T23:00:00"/>
    <x v="15"/>
  </r>
  <r>
    <x v="153"/>
    <d v="1899-12-30T00:00:00"/>
    <x v="13"/>
  </r>
  <r>
    <x v="153"/>
    <d v="1899-12-30T01:00:00"/>
    <x v="15"/>
  </r>
  <r>
    <x v="153"/>
    <d v="1899-12-30T02:00:00"/>
    <x v="3"/>
  </r>
  <r>
    <x v="153"/>
    <d v="1899-12-30T03:00:00"/>
    <x v="14"/>
  </r>
  <r>
    <x v="153"/>
    <d v="1899-12-30T04:00:00"/>
    <x v="3"/>
  </r>
  <r>
    <x v="153"/>
    <d v="1899-12-30T05:00:00"/>
    <x v="5"/>
  </r>
  <r>
    <x v="153"/>
    <d v="1899-12-30T06:00:00"/>
    <x v="5"/>
  </r>
  <r>
    <x v="153"/>
    <d v="1899-12-30T07:00:00"/>
    <x v="17"/>
  </r>
  <r>
    <x v="153"/>
    <d v="1899-12-30T08:00:00"/>
    <x v="3"/>
  </r>
  <r>
    <x v="153"/>
    <d v="1899-12-30T09:00:00"/>
    <x v="3"/>
  </r>
  <r>
    <x v="153"/>
    <d v="1899-12-30T10:00:00"/>
    <x v="5"/>
  </r>
  <r>
    <x v="153"/>
    <d v="1899-12-30T11:00:00"/>
    <x v="3"/>
  </r>
  <r>
    <x v="153"/>
    <d v="1899-12-30T12:00:00"/>
    <x v="3"/>
  </r>
  <r>
    <x v="153"/>
    <d v="1899-12-30T13:00:00"/>
    <x v="4"/>
  </r>
  <r>
    <x v="153"/>
    <d v="1899-12-30T14:00:00"/>
    <x v="5"/>
  </r>
  <r>
    <x v="153"/>
    <d v="1899-12-30T15:00:00"/>
    <x v="5"/>
  </r>
  <r>
    <x v="153"/>
    <d v="1899-12-30T16:00:00"/>
    <x v="14"/>
  </r>
  <r>
    <x v="153"/>
    <d v="1899-12-30T17:00:00"/>
    <x v="2"/>
  </r>
  <r>
    <x v="153"/>
    <d v="1899-12-30T18:00:00"/>
    <x v="4"/>
  </r>
  <r>
    <x v="153"/>
    <d v="1899-12-30T19:00:00"/>
    <x v="16"/>
  </r>
  <r>
    <x v="153"/>
    <d v="1899-12-30T20:00:00"/>
    <x v="17"/>
  </r>
  <r>
    <x v="153"/>
    <d v="1899-12-30T21:00:00"/>
    <x v="19"/>
  </r>
  <r>
    <x v="153"/>
    <d v="1899-12-30T22:00:00"/>
    <x v="17"/>
  </r>
  <r>
    <x v="153"/>
    <d v="1899-12-30T23:00:00"/>
    <x v="17"/>
  </r>
  <r>
    <x v="154"/>
    <d v="1899-12-30T00:00:00"/>
    <x v="5"/>
  </r>
  <r>
    <x v="154"/>
    <d v="1899-12-30T01:00:00"/>
    <x v="17"/>
  </r>
  <r>
    <x v="154"/>
    <d v="1899-12-30T02:00:00"/>
    <x v="16"/>
  </r>
  <r>
    <x v="154"/>
    <d v="1899-12-30T03:00:00"/>
    <x v="5"/>
  </r>
  <r>
    <x v="154"/>
    <d v="1899-12-30T04:00:00"/>
    <x v="16"/>
  </r>
  <r>
    <x v="154"/>
    <d v="1899-12-30T05:00:00"/>
    <x v="16"/>
  </r>
  <r>
    <x v="154"/>
    <d v="1899-12-30T06:00:00"/>
    <x v="17"/>
  </r>
  <r>
    <x v="154"/>
    <d v="1899-12-30T07:00:00"/>
    <x v="17"/>
  </r>
  <r>
    <x v="154"/>
    <d v="1899-12-30T08:00:00"/>
    <x v="18"/>
  </r>
  <r>
    <x v="154"/>
    <d v="1899-12-30T09:00:00"/>
    <x v="17"/>
  </r>
  <r>
    <x v="154"/>
    <d v="1899-12-30T10:00:00"/>
    <x v="19"/>
  </r>
  <r>
    <x v="154"/>
    <d v="1899-12-30T11:00:00"/>
    <x v="3"/>
  </r>
  <r>
    <x v="154"/>
    <d v="1899-12-30T12:00:00"/>
    <x v="3"/>
  </r>
  <r>
    <x v="154"/>
    <d v="1899-12-30T13:00:00"/>
    <x v="3"/>
  </r>
  <r>
    <x v="154"/>
    <d v="1899-12-30T14:00:00"/>
    <x v="14"/>
  </r>
  <r>
    <x v="154"/>
    <d v="1899-12-30T15:00:00"/>
    <x v="14"/>
  </r>
  <r>
    <x v="154"/>
    <d v="1899-12-30T16:00:00"/>
    <x v="15"/>
  </r>
  <r>
    <x v="154"/>
    <d v="1899-12-30T17:00:00"/>
    <x v="2"/>
  </r>
  <r>
    <x v="154"/>
    <d v="1899-12-30T18:00:00"/>
    <x v="13"/>
  </r>
  <r>
    <x v="154"/>
    <d v="1899-12-30T19:00:00"/>
    <x v="14"/>
  </r>
  <r>
    <x v="154"/>
    <d v="1899-12-30T20:00:00"/>
    <x v="4"/>
  </r>
  <r>
    <x v="154"/>
    <d v="1899-12-30T21:00:00"/>
    <x v="4"/>
  </r>
  <r>
    <x v="154"/>
    <d v="1899-12-30T22:00:00"/>
    <x v="16"/>
  </r>
  <r>
    <x v="154"/>
    <d v="1899-12-30T23:00:00"/>
    <x v="5"/>
  </r>
  <r>
    <x v="155"/>
    <d v="1899-12-30T00:00:00"/>
    <x v="16"/>
  </r>
  <r>
    <x v="155"/>
    <d v="1899-12-30T01:00:00"/>
    <x v="17"/>
  </r>
  <r>
    <x v="155"/>
    <d v="1899-12-30T02:00:00"/>
    <x v="18"/>
  </r>
  <r>
    <x v="155"/>
    <d v="1899-12-30T03:00:00"/>
    <x v="19"/>
  </r>
  <r>
    <x v="155"/>
    <d v="1899-12-30T04:00:00"/>
    <x v="19"/>
  </r>
  <r>
    <x v="155"/>
    <d v="1899-12-30T05:00:00"/>
    <x v="19"/>
  </r>
  <r>
    <x v="155"/>
    <d v="1899-12-30T06:00:00"/>
    <x v="5"/>
  </r>
  <r>
    <x v="155"/>
    <d v="1899-12-30T07:00:00"/>
    <x v="19"/>
  </r>
  <r>
    <x v="155"/>
    <d v="1899-12-30T08:00:00"/>
    <x v="19"/>
  </r>
  <r>
    <x v="155"/>
    <d v="1899-12-30T09:00:00"/>
    <x v="19"/>
  </r>
  <r>
    <x v="155"/>
    <d v="1899-12-30T10:00:00"/>
    <x v="17"/>
  </r>
  <r>
    <x v="155"/>
    <d v="1899-12-30T11:00:00"/>
    <x v="5"/>
  </r>
  <r>
    <x v="155"/>
    <d v="1899-12-30T12:00:00"/>
    <x v="3"/>
  </r>
  <r>
    <x v="155"/>
    <d v="1899-12-30T13:00:00"/>
    <x v="13"/>
  </r>
  <r>
    <x v="155"/>
    <d v="1899-12-30T14:00:00"/>
    <x v="14"/>
  </r>
  <r>
    <x v="155"/>
    <d v="1899-12-30T15:00:00"/>
    <x v="14"/>
  </r>
  <r>
    <x v="155"/>
    <d v="1899-12-30T16:00:00"/>
    <x v="3"/>
  </r>
  <r>
    <x v="155"/>
    <d v="1899-12-30T17:00:00"/>
    <x v="3"/>
  </r>
  <r>
    <x v="155"/>
    <d v="1899-12-30T18:00:00"/>
    <x v="3"/>
  </r>
  <r>
    <x v="155"/>
    <d v="1899-12-30T19:00:00"/>
    <x v="3"/>
  </r>
  <r>
    <x v="155"/>
    <d v="1899-12-30T20:00:00"/>
    <x v="3"/>
  </r>
  <r>
    <x v="155"/>
    <d v="1899-12-30T21:00:00"/>
    <x v="17"/>
  </r>
  <r>
    <x v="155"/>
    <d v="1899-12-30T22:00:00"/>
    <x v="19"/>
  </r>
  <r>
    <x v="155"/>
    <d v="1899-12-30T23:00:00"/>
    <x v="5"/>
  </r>
  <r>
    <x v="156"/>
    <d v="1899-12-30T00:00:00"/>
    <x v="17"/>
  </r>
  <r>
    <x v="156"/>
    <d v="1899-12-30T01:00:00"/>
    <x v="17"/>
  </r>
  <r>
    <x v="156"/>
    <d v="1899-12-30T02:00:00"/>
    <x v="5"/>
  </r>
  <r>
    <x v="156"/>
    <d v="1899-12-30T03:00:00"/>
    <x v="17"/>
  </r>
  <r>
    <x v="156"/>
    <d v="1899-12-30T04:00:00"/>
    <x v="16"/>
  </r>
  <r>
    <x v="156"/>
    <d v="1899-12-30T05:00:00"/>
    <x v="17"/>
  </r>
  <r>
    <x v="156"/>
    <d v="1899-12-30T06:00:00"/>
    <x v="16"/>
  </r>
  <r>
    <x v="156"/>
    <d v="1899-12-30T07:00:00"/>
    <x v="17"/>
  </r>
  <r>
    <x v="156"/>
    <d v="1899-12-30T08:00:00"/>
    <x v="17"/>
  </r>
  <r>
    <x v="156"/>
    <d v="1899-12-30T09:00:00"/>
    <x v="17"/>
  </r>
  <r>
    <x v="156"/>
    <d v="1899-12-30T10:00:00"/>
    <x v="17"/>
  </r>
  <r>
    <x v="156"/>
    <d v="1899-12-30T11:00:00"/>
    <x v="5"/>
  </r>
  <r>
    <x v="156"/>
    <d v="1899-12-30T12:00:00"/>
    <x v="5"/>
  </r>
  <r>
    <x v="156"/>
    <d v="1899-12-30T13:00:00"/>
    <x v="5"/>
  </r>
  <r>
    <x v="156"/>
    <d v="1899-12-30T14:00:00"/>
    <x v="3"/>
  </r>
  <r>
    <x v="156"/>
    <d v="1899-12-30T15:00:00"/>
    <x v="14"/>
  </r>
  <r>
    <x v="156"/>
    <d v="1899-12-30T16:00:00"/>
    <x v="2"/>
  </r>
  <r>
    <x v="156"/>
    <d v="1899-12-30T17:00:00"/>
    <x v="2"/>
  </r>
  <r>
    <x v="156"/>
    <d v="1899-12-30T18:00:00"/>
    <x v="2"/>
  </r>
  <r>
    <x v="156"/>
    <d v="1899-12-30T19:00:00"/>
    <x v="2"/>
  </r>
  <r>
    <x v="156"/>
    <d v="1899-12-30T20:00:00"/>
    <x v="13"/>
  </r>
  <r>
    <x v="156"/>
    <d v="1899-12-30T21:00:00"/>
    <x v="3"/>
  </r>
  <r>
    <x v="156"/>
    <d v="1899-12-30T22:00:00"/>
    <x v="16"/>
  </r>
  <r>
    <x v="156"/>
    <d v="1899-12-30T23:00:00"/>
    <x v="16"/>
  </r>
  <r>
    <x v="157"/>
    <d v="1899-12-30T00:00:00"/>
    <x v="16"/>
  </r>
  <r>
    <x v="157"/>
    <d v="1899-12-30T01:00:00"/>
    <x v="5"/>
  </r>
  <r>
    <x v="157"/>
    <d v="1899-12-30T02:00:00"/>
    <x v="17"/>
  </r>
  <r>
    <x v="157"/>
    <d v="1899-12-30T03:00:00"/>
    <x v="16"/>
  </r>
  <r>
    <x v="157"/>
    <d v="1899-12-30T04:00:00"/>
    <x v="19"/>
  </r>
  <r>
    <x v="157"/>
    <d v="1899-12-30T05:00:00"/>
    <x v="17"/>
  </r>
  <r>
    <x v="157"/>
    <d v="1899-12-30T06:00:00"/>
    <x v="17"/>
  </r>
  <r>
    <x v="157"/>
    <d v="1899-12-30T07:00:00"/>
    <x v="5"/>
  </r>
  <r>
    <x v="157"/>
    <d v="1899-12-30T08:00:00"/>
    <x v="5"/>
  </r>
  <r>
    <x v="157"/>
    <d v="1899-12-30T09:00:00"/>
    <x v="19"/>
  </r>
  <r>
    <x v="157"/>
    <d v="1899-12-30T10:00:00"/>
    <x v="17"/>
  </r>
  <r>
    <x v="157"/>
    <d v="1899-12-30T11:00:00"/>
    <x v="5"/>
  </r>
  <r>
    <x v="157"/>
    <d v="1899-12-30T12:00:00"/>
    <x v="3"/>
  </r>
  <r>
    <x v="157"/>
    <d v="1899-12-30T13:00:00"/>
    <x v="5"/>
  </r>
  <r>
    <x v="157"/>
    <d v="1899-12-30T14:00:00"/>
    <x v="13"/>
  </r>
  <r>
    <x v="157"/>
    <d v="1899-12-30T15:00:00"/>
    <x v="13"/>
  </r>
  <r>
    <x v="157"/>
    <d v="1899-12-30T16:00:00"/>
    <x v="15"/>
  </r>
  <r>
    <x v="157"/>
    <d v="1899-12-30T17:00:00"/>
    <x v="10"/>
  </r>
  <r>
    <x v="157"/>
    <d v="1899-12-30T18:00:00"/>
    <x v="2"/>
  </r>
  <r>
    <x v="157"/>
    <d v="1899-12-30T19:00:00"/>
    <x v="10"/>
  </r>
  <r>
    <x v="157"/>
    <d v="1899-12-30T20:00:00"/>
    <x v="14"/>
  </r>
  <r>
    <x v="157"/>
    <d v="1899-12-30T21:00:00"/>
    <x v="5"/>
  </r>
  <r>
    <x v="157"/>
    <d v="1899-12-30T22:00:00"/>
    <x v="17"/>
  </r>
  <r>
    <x v="157"/>
    <d v="1899-12-30T23:00:00"/>
    <x v="16"/>
  </r>
  <r>
    <x v="158"/>
    <d v="1899-12-30T00:00:00"/>
    <x v="16"/>
  </r>
  <r>
    <x v="158"/>
    <d v="1899-12-30T01:00:00"/>
    <x v="17"/>
  </r>
  <r>
    <x v="158"/>
    <d v="1899-12-30T02:00:00"/>
    <x v="19"/>
  </r>
  <r>
    <x v="158"/>
    <d v="1899-12-30T03:00:00"/>
    <x v="17"/>
  </r>
  <r>
    <x v="158"/>
    <d v="1899-12-30T04:00:00"/>
    <x v="5"/>
  </r>
  <r>
    <x v="158"/>
    <d v="1899-12-30T05:00:00"/>
    <x v="5"/>
  </r>
  <r>
    <x v="158"/>
    <d v="1899-12-30T06:00:00"/>
    <x v="17"/>
  </r>
  <r>
    <x v="158"/>
    <d v="1899-12-30T07:00:00"/>
    <x v="17"/>
  </r>
  <r>
    <x v="158"/>
    <d v="1899-12-30T08:00:00"/>
    <x v="17"/>
  </r>
  <r>
    <x v="158"/>
    <d v="1899-12-30T09:00:00"/>
    <x v="17"/>
  </r>
  <r>
    <x v="158"/>
    <d v="1899-12-30T10:00:00"/>
    <x v="19"/>
  </r>
  <r>
    <x v="158"/>
    <d v="1899-12-30T11:00:00"/>
    <x v="16"/>
  </r>
  <r>
    <x v="158"/>
    <d v="1899-12-30T12:00:00"/>
    <x v="4"/>
  </r>
  <r>
    <x v="158"/>
    <d v="1899-12-30T13:00:00"/>
    <x v="5"/>
  </r>
  <r>
    <x v="158"/>
    <d v="1899-12-30T14:00:00"/>
    <x v="4"/>
  </r>
  <r>
    <x v="158"/>
    <d v="1899-12-30T15:00:00"/>
    <x v="14"/>
  </r>
  <r>
    <x v="158"/>
    <d v="1899-12-30T16:00:00"/>
    <x v="13"/>
  </r>
  <r>
    <x v="158"/>
    <d v="1899-12-30T17:00:00"/>
    <x v="3"/>
  </r>
  <r>
    <x v="158"/>
    <d v="1899-12-30T18:00:00"/>
    <x v="2"/>
  </r>
  <r>
    <x v="158"/>
    <d v="1899-12-30T19:00:00"/>
    <x v="15"/>
  </r>
  <r>
    <x v="158"/>
    <d v="1899-12-30T20:00:00"/>
    <x v="3"/>
  </r>
  <r>
    <x v="158"/>
    <d v="1899-12-30T21:00:00"/>
    <x v="3"/>
  </r>
  <r>
    <x v="158"/>
    <d v="1899-12-30T22:00:00"/>
    <x v="5"/>
  </r>
  <r>
    <x v="158"/>
    <d v="1899-12-30T23:00:00"/>
    <x v="5"/>
  </r>
  <r>
    <x v="159"/>
    <d v="1899-12-30T00:00:00"/>
    <x v="5"/>
  </r>
  <r>
    <x v="159"/>
    <d v="1899-12-30T01:00:00"/>
    <x v="16"/>
  </r>
  <r>
    <x v="159"/>
    <d v="1899-12-30T02:00:00"/>
    <x v="16"/>
  </r>
  <r>
    <x v="159"/>
    <d v="1899-12-30T03:00:00"/>
    <x v="5"/>
  </r>
  <r>
    <x v="159"/>
    <d v="1899-12-30T04:00:00"/>
    <x v="19"/>
  </r>
  <r>
    <x v="159"/>
    <d v="1899-12-30T05:00:00"/>
    <x v="19"/>
  </r>
  <r>
    <x v="159"/>
    <d v="1899-12-30T06:00:00"/>
    <x v="17"/>
  </r>
  <r>
    <x v="159"/>
    <d v="1899-12-30T07:00:00"/>
    <x v="17"/>
  </r>
  <r>
    <x v="159"/>
    <d v="1899-12-30T08:00:00"/>
    <x v="16"/>
  </r>
  <r>
    <x v="159"/>
    <d v="1899-12-30T09:00:00"/>
    <x v="17"/>
  </r>
  <r>
    <x v="159"/>
    <d v="1899-12-30T10:00:00"/>
    <x v="18"/>
  </r>
  <r>
    <x v="159"/>
    <d v="1899-12-30T11:00:00"/>
    <x v="5"/>
  </r>
  <r>
    <x v="159"/>
    <d v="1899-12-30T12:00:00"/>
    <x v="19"/>
  </r>
  <r>
    <x v="159"/>
    <d v="1899-12-30T13:00:00"/>
    <x v="16"/>
  </r>
  <r>
    <x v="159"/>
    <d v="1899-12-30T14:00:00"/>
    <x v="4"/>
  </r>
  <r>
    <x v="159"/>
    <d v="1899-12-30T15:00:00"/>
    <x v="14"/>
  </r>
  <r>
    <x v="159"/>
    <d v="1899-12-30T16:00:00"/>
    <x v="14"/>
  </r>
  <r>
    <x v="159"/>
    <d v="1899-12-30T17:00:00"/>
    <x v="1"/>
  </r>
  <r>
    <x v="159"/>
    <d v="1899-12-30T18:00:00"/>
    <x v="2"/>
  </r>
  <r>
    <x v="159"/>
    <d v="1899-12-30T19:00:00"/>
    <x v="2"/>
  </r>
  <r>
    <x v="159"/>
    <d v="1899-12-30T20:00:00"/>
    <x v="2"/>
  </r>
  <r>
    <x v="159"/>
    <d v="1899-12-30T21:00:00"/>
    <x v="13"/>
  </r>
  <r>
    <x v="159"/>
    <d v="1899-12-30T22:00:00"/>
    <x v="13"/>
  </r>
  <r>
    <x v="159"/>
    <d v="1899-12-30T23:00:00"/>
    <x v="13"/>
  </r>
  <r>
    <x v="160"/>
    <d v="1899-12-30T00:00:00"/>
    <x v="16"/>
  </r>
  <r>
    <x v="160"/>
    <d v="1899-12-30T01:00:00"/>
    <x v="5"/>
  </r>
  <r>
    <x v="160"/>
    <d v="1899-12-30T02:00:00"/>
    <x v="17"/>
  </r>
  <r>
    <x v="160"/>
    <d v="1899-12-30T03:00:00"/>
    <x v="16"/>
  </r>
  <r>
    <x v="160"/>
    <d v="1899-12-30T04:00:00"/>
    <x v="17"/>
  </r>
  <r>
    <x v="160"/>
    <d v="1899-12-30T05:00:00"/>
    <x v="19"/>
  </r>
  <r>
    <x v="160"/>
    <d v="1899-12-30T06:00:00"/>
    <x v="17"/>
  </r>
  <r>
    <x v="160"/>
    <d v="1899-12-30T07:00:00"/>
    <x v="16"/>
  </r>
  <r>
    <x v="160"/>
    <d v="1899-12-30T08:00:00"/>
    <x v="18"/>
  </r>
  <r>
    <x v="160"/>
    <d v="1899-12-30T09:00:00"/>
    <x v="17"/>
  </r>
  <r>
    <x v="160"/>
    <d v="1899-12-30T10:00:00"/>
    <x v="17"/>
  </r>
  <r>
    <x v="160"/>
    <d v="1899-12-30T11:00:00"/>
    <x v="17"/>
  </r>
  <r>
    <x v="160"/>
    <d v="1899-12-30T12:00:00"/>
    <x v="16"/>
  </r>
  <r>
    <x v="160"/>
    <d v="1899-12-30T13:00:00"/>
    <x v="4"/>
  </r>
  <r>
    <x v="160"/>
    <d v="1899-12-30T14:00:00"/>
    <x v="4"/>
  </r>
  <r>
    <x v="160"/>
    <d v="1899-12-30T15:00:00"/>
    <x v="3"/>
  </r>
  <r>
    <x v="160"/>
    <d v="1899-12-30T16:00:00"/>
    <x v="13"/>
  </r>
  <r>
    <x v="160"/>
    <d v="1899-12-30T17:00:00"/>
    <x v="10"/>
  </r>
  <r>
    <x v="160"/>
    <d v="1899-12-30T18:00:00"/>
    <x v="2"/>
  </r>
  <r>
    <x v="160"/>
    <d v="1899-12-30T19:00:00"/>
    <x v="10"/>
  </r>
  <r>
    <x v="160"/>
    <d v="1899-12-30T20:00:00"/>
    <x v="1"/>
  </r>
  <r>
    <x v="160"/>
    <d v="1899-12-30T21:00:00"/>
    <x v="0"/>
  </r>
  <r>
    <x v="160"/>
    <d v="1899-12-30T22:00:00"/>
    <x v="2"/>
  </r>
  <r>
    <x v="160"/>
    <d v="1899-12-30T23:00:00"/>
    <x v="13"/>
  </r>
  <r>
    <x v="161"/>
    <d v="1899-12-30T00:00:00"/>
    <x v="2"/>
  </r>
  <r>
    <x v="161"/>
    <d v="1899-12-30T01:00:00"/>
    <x v="2"/>
  </r>
  <r>
    <x v="161"/>
    <d v="1899-12-30T02:00:00"/>
    <x v="3"/>
  </r>
  <r>
    <x v="161"/>
    <d v="1899-12-30T03:00:00"/>
    <x v="5"/>
  </r>
  <r>
    <x v="161"/>
    <d v="1899-12-30T04:00:00"/>
    <x v="16"/>
  </r>
  <r>
    <x v="161"/>
    <d v="1899-12-30T05:00:00"/>
    <x v="17"/>
  </r>
  <r>
    <x v="161"/>
    <d v="1899-12-30T06:00:00"/>
    <x v="17"/>
  </r>
  <r>
    <x v="161"/>
    <d v="1899-12-30T07:00:00"/>
    <x v="17"/>
  </r>
  <r>
    <x v="161"/>
    <d v="1899-12-30T08:00:00"/>
    <x v="17"/>
  </r>
  <r>
    <x v="161"/>
    <d v="1899-12-30T09:00:00"/>
    <x v="17"/>
  </r>
  <r>
    <x v="161"/>
    <d v="1899-12-30T10:00:00"/>
    <x v="19"/>
  </r>
  <r>
    <x v="161"/>
    <d v="1899-12-30T11:00:00"/>
    <x v="16"/>
  </r>
  <r>
    <x v="161"/>
    <d v="1899-12-30T12:00:00"/>
    <x v="5"/>
  </r>
  <r>
    <x v="161"/>
    <d v="1899-12-30T13:00:00"/>
    <x v="13"/>
  </r>
  <r>
    <x v="161"/>
    <d v="1899-12-30T14:00:00"/>
    <x v="14"/>
  </r>
  <r>
    <x v="161"/>
    <d v="1899-12-30T15:00:00"/>
    <x v="13"/>
  </r>
  <r>
    <x v="161"/>
    <d v="1899-12-30T16:00:00"/>
    <x v="2"/>
  </r>
  <r>
    <x v="161"/>
    <d v="1899-12-30T17:00:00"/>
    <x v="2"/>
  </r>
  <r>
    <x v="161"/>
    <d v="1899-12-30T18:00:00"/>
    <x v="6"/>
  </r>
  <r>
    <x v="161"/>
    <d v="1899-12-30T19:00:00"/>
    <x v="1"/>
  </r>
  <r>
    <x v="161"/>
    <d v="1899-12-30T20:00:00"/>
    <x v="0"/>
  </r>
  <r>
    <x v="161"/>
    <d v="1899-12-30T21:00:00"/>
    <x v="0"/>
  </r>
  <r>
    <x v="161"/>
    <d v="1899-12-30T22:00:00"/>
    <x v="1"/>
  </r>
  <r>
    <x v="161"/>
    <d v="1899-12-30T23:00:00"/>
    <x v="2"/>
  </r>
  <r>
    <x v="162"/>
    <d v="1899-12-30T00:00:00"/>
    <x v="13"/>
  </r>
  <r>
    <x v="162"/>
    <d v="1899-12-30T01:00:00"/>
    <x v="5"/>
  </r>
  <r>
    <x v="162"/>
    <d v="1899-12-30T02:00:00"/>
    <x v="17"/>
  </r>
  <r>
    <x v="162"/>
    <d v="1899-12-30T03:00:00"/>
    <x v="19"/>
  </r>
  <r>
    <x v="162"/>
    <d v="1899-12-30T04:00:00"/>
    <x v="17"/>
  </r>
  <r>
    <x v="162"/>
    <d v="1899-12-30T05:00:00"/>
    <x v="19"/>
  </r>
  <r>
    <x v="162"/>
    <d v="1899-12-30T06:00:00"/>
    <x v="17"/>
  </r>
  <r>
    <x v="162"/>
    <d v="1899-12-30T07:00:00"/>
    <x v="19"/>
  </r>
  <r>
    <x v="162"/>
    <d v="1899-12-30T08:00:00"/>
    <x v="16"/>
  </r>
  <r>
    <x v="162"/>
    <d v="1899-12-30T09:00:00"/>
    <x v="17"/>
  </r>
  <r>
    <x v="162"/>
    <d v="1899-12-30T10:00:00"/>
    <x v="17"/>
  </r>
  <r>
    <x v="162"/>
    <d v="1899-12-30T11:00:00"/>
    <x v="4"/>
  </r>
  <r>
    <x v="162"/>
    <d v="1899-12-30T12:00:00"/>
    <x v="4"/>
  </r>
  <r>
    <x v="162"/>
    <d v="1899-12-30T13:00:00"/>
    <x v="14"/>
  </r>
  <r>
    <x v="162"/>
    <d v="1899-12-30T14:00:00"/>
    <x v="14"/>
  </r>
  <r>
    <x v="162"/>
    <d v="1899-12-30T15:00:00"/>
    <x v="4"/>
  </r>
  <r>
    <x v="162"/>
    <d v="1899-12-30T16:00:00"/>
    <x v="4"/>
  </r>
  <r>
    <x v="162"/>
    <d v="1899-12-30T17:00:00"/>
    <x v="15"/>
  </r>
  <r>
    <x v="162"/>
    <d v="1899-12-30T18:00:00"/>
    <x v="15"/>
  </r>
  <r>
    <x v="162"/>
    <d v="1899-12-30T19:00:00"/>
    <x v="15"/>
  </r>
  <r>
    <x v="162"/>
    <d v="1899-12-30T20:00:00"/>
    <x v="14"/>
  </r>
  <r>
    <x v="162"/>
    <d v="1899-12-30T21:00:00"/>
    <x v="14"/>
  </r>
  <r>
    <x v="162"/>
    <d v="1899-12-30T22:00:00"/>
    <x v="4"/>
  </r>
  <r>
    <x v="162"/>
    <d v="1899-12-30T23:00:00"/>
    <x v="16"/>
  </r>
  <r>
    <x v="163"/>
    <d v="1899-12-30T00:00:00"/>
    <x v="19"/>
  </r>
  <r>
    <x v="163"/>
    <d v="1899-12-30T01:00:00"/>
    <x v="17"/>
  </r>
  <r>
    <x v="163"/>
    <d v="1899-12-30T02:00:00"/>
    <x v="5"/>
  </r>
  <r>
    <x v="163"/>
    <d v="1899-12-30T03:00:00"/>
    <x v="5"/>
  </r>
  <r>
    <x v="163"/>
    <d v="1899-12-30T04:00:00"/>
    <x v="16"/>
  </r>
  <r>
    <x v="163"/>
    <d v="1899-12-30T05:00:00"/>
    <x v="3"/>
  </r>
  <r>
    <x v="163"/>
    <d v="1899-12-30T06:00:00"/>
    <x v="19"/>
  </r>
  <r>
    <x v="163"/>
    <d v="1899-12-30T07:00:00"/>
    <x v="17"/>
  </r>
  <r>
    <x v="163"/>
    <d v="1899-12-30T08:00:00"/>
    <x v="17"/>
  </r>
  <r>
    <x v="163"/>
    <d v="1899-12-30T09:00:00"/>
    <x v="17"/>
  </r>
  <r>
    <x v="163"/>
    <d v="1899-12-30T10:00:00"/>
    <x v="17"/>
  </r>
  <r>
    <x v="163"/>
    <d v="1899-12-30T11:00:00"/>
    <x v="17"/>
  </r>
  <r>
    <x v="163"/>
    <d v="1899-12-30T12:00:00"/>
    <x v="4"/>
  </r>
  <r>
    <x v="163"/>
    <d v="1899-12-30T13:00:00"/>
    <x v="5"/>
  </r>
  <r>
    <x v="163"/>
    <d v="1899-12-30T14:00:00"/>
    <x v="16"/>
  </r>
  <r>
    <x v="163"/>
    <d v="1899-12-30T15:00:00"/>
    <x v="13"/>
  </r>
  <r>
    <x v="163"/>
    <d v="1899-12-30T16:00:00"/>
    <x v="10"/>
  </r>
  <r>
    <x v="163"/>
    <d v="1899-12-30T17:00:00"/>
    <x v="15"/>
  </r>
  <r>
    <x v="163"/>
    <d v="1899-12-30T18:00:00"/>
    <x v="0"/>
  </r>
  <r>
    <x v="163"/>
    <d v="1899-12-30T19:00:00"/>
    <x v="1"/>
  </r>
  <r>
    <x v="163"/>
    <d v="1899-12-30T20:00:00"/>
    <x v="10"/>
  </r>
  <r>
    <x v="163"/>
    <d v="1899-12-30T21:00:00"/>
    <x v="2"/>
  </r>
  <r>
    <x v="163"/>
    <d v="1899-12-30T22:00:00"/>
    <x v="14"/>
  </r>
  <r>
    <x v="163"/>
    <d v="1899-12-30T23:00:00"/>
    <x v="5"/>
  </r>
  <r>
    <x v="164"/>
    <d v="1899-12-30T00:00:00"/>
    <x v="4"/>
  </r>
  <r>
    <x v="164"/>
    <d v="1899-12-30T01:00:00"/>
    <x v="16"/>
  </r>
  <r>
    <x v="164"/>
    <d v="1899-12-30T02:00:00"/>
    <x v="4"/>
  </r>
  <r>
    <x v="164"/>
    <d v="1899-12-30T03:00:00"/>
    <x v="3"/>
  </r>
  <r>
    <x v="164"/>
    <d v="1899-12-30T04:00:00"/>
    <x v="13"/>
  </r>
  <r>
    <x v="164"/>
    <d v="1899-12-30T05:00:00"/>
    <x v="15"/>
  </r>
  <r>
    <x v="164"/>
    <d v="1899-12-30T06:00:00"/>
    <x v="15"/>
  </r>
  <r>
    <x v="164"/>
    <d v="1899-12-30T07:00:00"/>
    <x v="4"/>
  </r>
  <r>
    <x v="164"/>
    <d v="1899-12-30T08:00:00"/>
    <x v="3"/>
  </r>
  <r>
    <x v="164"/>
    <d v="1899-12-30T09:00:00"/>
    <x v="4"/>
  </r>
  <r>
    <x v="164"/>
    <d v="1899-12-30T10:00:00"/>
    <x v="16"/>
  </r>
  <r>
    <x v="164"/>
    <d v="1899-12-30T11:00:00"/>
    <x v="16"/>
  </r>
  <r>
    <x v="164"/>
    <d v="1899-12-30T12:00:00"/>
    <x v="16"/>
  </r>
  <r>
    <x v="164"/>
    <d v="1899-12-30T13:00:00"/>
    <x v="15"/>
  </r>
  <r>
    <x v="164"/>
    <d v="1899-12-30T14:00:00"/>
    <x v="15"/>
  </r>
  <r>
    <x v="164"/>
    <d v="1899-12-30T15:00:00"/>
    <x v="10"/>
  </r>
  <r>
    <x v="164"/>
    <d v="1899-12-30T16:00:00"/>
    <x v="10"/>
  </r>
  <r>
    <x v="164"/>
    <d v="1899-12-30T17:00:00"/>
    <x v="2"/>
  </r>
  <r>
    <x v="164"/>
    <d v="1899-12-30T18:00:00"/>
    <x v="1"/>
  </r>
  <r>
    <x v="164"/>
    <d v="1899-12-30T19:00:00"/>
    <x v="10"/>
  </r>
  <r>
    <x v="164"/>
    <d v="1899-12-30T20:00:00"/>
    <x v="1"/>
  </r>
  <r>
    <x v="164"/>
    <d v="1899-12-30T21:00:00"/>
    <x v="0"/>
  </r>
  <r>
    <x v="164"/>
    <d v="1899-12-30T22:00:00"/>
    <x v="10"/>
  </r>
  <r>
    <x v="164"/>
    <d v="1899-12-30T23:00:00"/>
    <x v="15"/>
  </r>
  <r>
    <x v="165"/>
    <d v="1899-12-30T00:00:00"/>
    <x v="10"/>
  </r>
  <r>
    <x v="165"/>
    <d v="1899-12-30T01:00:00"/>
    <x v="10"/>
  </r>
  <r>
    <x v="165"/>
    <d v="1899-12-30T02:00:00"/>
    <x v="15"/>
  </r>
  <r>
    <x v="165"/>
    <d v="1899-12-30T03:00:00"/>
    <x v="2"/>
  </r>
  <r>
    <x v="165"/>
    <d v="1899-12-30T04:00:00"/>
    <x v="13"/>
  </r>
  <r>
    <x v="165"/>
    <d v="1899-12-30T05:00:00"/>
    <x v="3"/>
  </r>
  <r>
    <x v="165"/>
    <d v="1899-12-30T06:00:00"/>
    <x v="4"/>
  </r>
  <r>
    <x v="165"/>
    <d v="1899-12-30T07:00:00"/>
    <x v="16"/>
  </r>
  <r>
    <x v="165"/>
    <d v="1899-12-30T08:00:00"/>
    <x v="16"/>
  </r>
  <r>
    <x v="165"/>
    <d v="1899-12-30T09:00:00"/>
    <x v="5"/>
  </r>
  <r>
    <x v="165"/>
    <d v="1899-12-30T10:00:00"/>
    <x v="3"/>
  </r>
  <r>
    <x v="165"/>
    <d v="1899-12-30T11:00:00"/>
    <x v="13"/>
  </r>
  <r>
    <x v="165"/>
    <d v="1899-12-30T12:00:00"/>
    <x v="3"/>
  </r>
  <r>
    <x v="165"/>
    <d v="1899-12-30T13:00:00"/>
    <x v="3"/>
  </r>
  <r>
    <x v="165"/>
    <d v="1899-12-30T14:00:00"/>
    <x v="4"/>
  </r>
  <r>
    <x v="165"/>
    <d v="1899-12-30T15:00:00"/>
    <x v="3"/>
  </r>
  <r>
    <x v="165"/>
    <d v="1899-12-30T16:00:00"/>
    <x v="14"/>
  </r>
  <r>
    <x v="165"/>
    <d v="1899-12-30T17:00:00"/>
    <x v="2"/>
  </r>
  <r>
    <x v="165"/>
    <d v="1899-12-30T18:00:00"/>
    <x v="13"/>
  </r>
  <r>
    <x v="165"/>
    <d v="1899-12-30T19:00:00"/>
    <x v="14"/>
  </r>
  <r>
    <x v="165"/>
    <d v="1899-12-30T20:00:00"/>
    <x v="20"/>
  </r>
  <r>
    <x v="165"/>
    <d v="1899-12-30T22:00:00"/>
    <x v="15"/>
  </r>
  <r>
    <x v="165"/>
    <d v="1899-12-30T23:00:00"/>
    <x v="1"/>
  </r>
  <r>
    <x v="166"/>
    <d v="1899-12-30T00:00:00"/>
    <x v="3"/>
  </r>
  <r>
    <x v="166"/>
    <d v="1899-12-30T01:00:00"/>
    <x v="13"/>
  </r>
  <r>
    <x v="166"/>
    <d v="1899-12-30T02:00:00"/>
    <x v="10"/>
  </r>
  <r>
    <x v="166"/>
    <d v="1899-12-30T03:00:00"/>
    <x v="0"/>
  </r>
  <r>
    <x v="166"/>
    <d v="1899-12-30T04:00:00"/>
    <x v="0"/>
  </r>
  <r>
    <x v="166"/>
    <d v="1899-12-30T05:00:00"/>
    <x v="2"/>
  </r>
  <r>
    <x v="166"/>
    <d v="1899-12-30T06:00:00"/>
    <x v="13"/>
  </r>
  <r>
    <x v="166"/>
    <d v="1899-12-30T07:00:00"/>
    <x v="13"/>
  </r>
  <r>
    <x v="166"/>
    <d v="1899-12-30T08:00:00"/>
    <x v="14"/>
  </r>
  <r>
    <x v="166"/>
    <d v="1899-12-30T09:00:00"/>
    <x v="13"/>
  </r>
  <r>
    <x v="166"/>
    <d v="1899-12-30T10:00:00"/>
    <x v="2"/>
  </r>
  <r>
    <x v="166"/>
    <d v="1899-12-30T11:00:00"/>
    <x v="2"/>
  </r>
  <r>
    <x v="166"/>
    <d v="1899-12-30T12:00:00"/>
    <x v="2"/>
  </r>
  <r>
    <x v="166"/>
    <d v="1899-12-30T13:00:00"/>
    <x v="13"/>
  </r>
  <r>
    <x v="166"/>
    <d v="1899-12-30T14:00:00"/>
    <x v="15"/>
  </r>
  <r>
    <x v="166"/>
    <d v="1899-12-30T15:00:00"/>
    <x v="3"/>
  </r>
  <r>
    <x v="167"/>
    <d v="1899-12-30T17:00:00"/>
    <x v="17"/>
  </r>
  <r>
    <x v="167"/>
    <d v="1899-12-30T19:00:00"/>
    <x v="17"/>
  </r>
  <r>
    <x v="167"/>
    <d v="1899-12-30T20:00:00"/>
    <x v="17"/>
  </r>
  <r>
    <x v="167"/>
    <d v="1899-12-30T21:00:00"/>
    <x v="5"/>
  </r>
  <r>
    <x v="167"/>
    <d v="1899-12-30T22:00:00"/>
    <x v="16"/>
  </r>
  <r>
    <x v="167"/>
    <d v="1899-12-30T23:00:00"/>
    <x v="19"/>
  </r>
  <r>
    <x v="168"/>
    <d v="1899-12-30T00:00:00"/>
    <x v="19"/>
  </r>
  <r>
    <x v="168"/>
    <d v="1899-12-30T01:00:00"/>
    <x v="16"/>
  </r>
  <r>
    <x v="168"/>
    <d v="1899-12-30T02:00:00"/>
    <x v="17"/>
  </r>
  <r>
    <x v="168"/>
    <d v="1899-12-30T03:00:00"/>
    <x v="18"/>
  </r>
  <r>
    <x v="168"/>
    <d v="1899-12-30T04:00:00"/>
    <x v="17"/>
  </r>
  <r>
    <x v="168"/>
    <d v="1899-12-30T05:00:00"/>
    <x v="17"/>
  </r>
  <r>
    <x v="168"/>
    <d v="1899-12-30T06:00:00"/>
    <x v="17"/>
  </r>
  <r>
    <x v="168"/>
    <d v="1899-12-30T07:00:00"/>
    <x v="17"/>
  </r>
  <r>
    <x v="168"/>
    <d v="1899-12-30T08:00:00"/>
    <x v="18"/>
  </r>
  <r>
    <x v="168"/>
    <d v="1899-12-30T09:00:00"/>
    <x v="16"/>
  </r>
  <r>
    <x v="168"/>
    <d v="1899-12-30T10:00:00"/>
    <x v="16"/>
  </r>
  <r>
    <x v="168"/>
    <d v="1899-12-30T11:00:00"/>
    <x v="5"/>
  </r>
  <r>
    <x v="168"/>
    <d v="1899-12-30T12:00:00"/>
    <x v="2"/>
  </r>
  <r>
    <x v="168"/>
    <d v="1899-12-30T13:00:00"/>
    <x v="2"/>
  </r>
  <r>
    <x v="168"/>
    <d v="1899-12-30T14:00:00"/>
    <x v="2"/>
  </r>
  <r>
    <x v="168"/>
    <d v="1899-12-30T15:00:00"/>
    <x v="1"/>
  </r>
  <r>
    <x v="168"/>
    <d v="1899-12-30T16:00:00"/>
    <x v="1"/>
  </r>
  <r>
    <x v="168"/>
    <d v="1899-12-30T17:00:00"/>
    <x v="10"/>
  </r>
  <r>
    <x v="168"/>
    <d v="1899-12-30T18:00:00"/>
    <x v="2"/>
  </r>
  <r>
    <x v="168"/>
    <d v="1899-12-30T19:00:00"/>
    <x v="15"/>
  </r>
  <r>
    <x v="168"/>
    <d v="1899-12-30T20:00:00"/>
    <x v="2"/>
  </r>
  <r>
    <x v="168"/>
    <d v="1899-12-30T21:00:00"/>
    <x v="2"/>
  </r>
  <r>
    <x v="168"/>
    <d v="1899-12-30T22:00:00"/>
    <x v="15"/>
  </r>
  <r>
    <x v="168"/>
    <d v="1899-12-30T23:00:00"/>
    <x v="2"/>
  </r>
  <r>
    <x v="169"/>
    <d v="1899-12-30T00:00:00"/>
    <x v="10"/>
  </r>
  <r>
    <x v="169"/>
    <d v="1899-12-30T01:00:00"/>
    <x v="10"/>
  </r>
  <r>
    <x v="169"/>
    <d v="1899-12-30T02:00:00"/>
    <x v="13"/>
  </r>
  <r>
    <x v="169"/>
    <d v="1899-12-30T03:00:00"/>
    <x v="3"/>
  </r>
  <r>
    <x v="169"/>
    <d v="1899-12-30T04:00:00"/>
    <x v="16"/>
  </r>
  <r>
    <x v="169"/>
    <d v="1899-12-30T05:00:00"/>
    <x v="16"/>
  </r>
  <r>
    <x v="169"/>
    <d v="1899-12-30T06:00:00"/>
    <x v="16"/>
  </r>
  <r>
    <x v="169"/>
    <d v="1899-12-30T07:00:00"/>
    <x v="17"/>
  </r>
  <r>
    <x v="169"/>
    <d v="1899-12-30T08:00:00"/>
    <x v="5"/>
  </r>
  <r>
    <x v="169"/>
    <d v="1899-12-30T09:00:00"/>
    <x v="19"/>
  </r>
  <r>
    <x v="169"/>
    <d v="1899-12-30T10:00:00"/>
    <x v="5"/>
  </r>
  <r>
    <x v="169"/>
    <d v="1899-12-30T11:00:00"/>
    <x v="14"/>
  </r>
  <r>
    <x v="169"/>
    <d v="1899-12-30T12:00:00"/>
    <x v="0"/>
  </r>
  <r>
    <x v="169"/>
    <d v="1899-12-30T13:00:00"/>
    <x v="9"/>
  </r>
  <r>
    <x v="169"/>
    <d v="1899-12-30T14:00:00"/>
    <x v="0"/>
  </r>
  <r>
    <x v="169"/>
    <d v="1899-12-30T15:00:00"/>
    <x v="12"/>
  </r>
  <r>
    <x v="169"/>
    <d v="1899-12-30T16:00:00"/>
    <x v="12"/>
  </r>
  <r>
    <x v="169"/>
    <d v="1899-12-30T17:00:00"/>
    <x v="9"/>
  </r>
  <r>
    <x v="169"/>
    <d v="1899-12-30T18:00:00"/>
    <x v="6"/>
  </r>
  <r>
    <x v="169"/>
    <d v="1899-12-30T19:00:00"/>
    <x v="12"/>
  </r>
  <r>
    <x v="169"/>
    <d v="1899-12-30T21:00:00"/>
    <x v="11"/>
  </r>
  <r>
    <x v="169"/>
    <d v="1899-12-30T22:00:00"/>
    <x v="12"/>
  </r>
  <r>
    <x v="169"/>
    <d v="1899-12-30T23:00:00"/>
    <x v="6"/>
  </r>
  <r>
    <x v="170"/>
    <d v="1899-12-30T00:00:00"/>
    <x v="6"/>
  </r>
  <r>
    <x v="170"/>
    <d v="1899-12-30T01:00:00"/>
    <x v="15"/>
  </r>
  <r>
    <x v="170"/>
    <d v="1899-12-30T02:00:00"/>
    <x v="2"/>
  </r>
  <r>
    <x v="170"/>
    <d v="1899-12-30T03:00:00"/>
    <x v="13"/>
  </r>
  <r>
    <x v="170"/>
    <d v="1899-12-30T04:00:00"/>
    <x v="2"/>
  </r>
  <r>
    <x v="170"/>
    <d v="1899-12-30T05:00:00"/>
    <x v="11"/>
  </r>
  <r>
    <x v="170"/>
    <d v="1899-12-30T06:00:00"/>
    <x v="11"/>
  </r>
  <r>
    <x v="170"/>
    <d v="1899-12-30T07:00:00"/>
    <x v="9"/>
  </r>
  <r>
    <x v="170"/>
    <d v="1899-12-30T08:00:00"/>
    <x v="11"/>
  </r>
  <r>
    <x v="170"/>
    <d v="1899-12-30T09:00:00"/>
    <x v="8"/>
  </r>
  <r>
    <x v="170"/>
    <d v="1899-12-30T10:00:00"/>
    <x v="8"/>
  </r>
  <r>
    <x v="170"/>
    <d v="1899-12-30T11:00:00"/>
    <x v="7"/>
  </r>
  <r>
    <x v="170"/>
    <d v="1899-12-30T12:00:00"/>
    <x v="7"/>
  </r>
  <r>
    <x v="170"/>
    <d v="1899-12-30T13:00:00"/>
    <x v="11"/>
  </r>
  <r>
    <x v="170"/>
    <d v="1899-12-30T14:00:00"/>
    <x v="6"/>
  </r>
  <r>
    <x v="170"/>
    <d v="1899-12-30T15:00:00"/>
    <x v="12"/>
  </r>
  <r>
    <x v="170"/>
    <d v="1899-12-30T16:00:00"/>
    <x v="12"/>
  </r>
  <r>
    <x v="170"/>
    <d v="1899-12-30T17:00:00"/>
    <x v="6"/>
  </r>
  <r>
    <x v="170"/>
    <d v="1899-12-30T18:00:00"/>
    <x v="6"/>
  </r>
  <r>
    <x v="170"/>
    <d v="1899-12-30T19:00:00"/>
    <x v="2"/>
  </r>
  <r>
    <x v="170"/>
    <d v="1899-12-30T20:00:00"/>
    <x v="12"/>
  </r>
  <r>
    <x v="170"/>
    <d v="1899-12-30T21:00:00"/>
    <x v="3"/>
  </r>
  <r>
    <x v="170"/>
    <d v="1899-12-30T22:00:00"/>
    <x v="13"/>
  </r>
  <r>
    <x v="170"/>
    <d v="1899-12-30T23:00:00"/>
    <x v="14"/>
  </r>
  <r>
    <x v="171"/>
    <d v="1899-12-30T00:00:00"/>
    <x v="3"/>
  </r>
  <r>
    <x v="171"/>
    <d v="1899-12-30T01:00:00"/>
    <x v="3"/>
  </r>
  <r>
    <x v="171"/>
    <d v="1899-12-30T02:00:00"/>
    <x v="13"/>
  </r>
  <r>
    <x v="171"/>
    <d v="1899-12-30T03:00:00"/>
    <x v="13"/>
  </r>
  <r>
    <x v="171"/>
    <d v="1899-12-30T04:00:00"/>
    <x v="13"/>
  </r>
  <r>
    <x v="171"/>
    <d v="1899-12-30T05:00:00"/>
    <x v="13"/>
  </r>
  <r>
    <x v="171"/>
    <d v="1899-12-30T06:00:00"/>
    <x v="14"/>
  </r>
  <r>
    <x v="171"/>
    <d v="1899-12-30T07:00:00"/>
    <x v="3"/>
  </r>
  <r>
    <x v="171"/>
    <d v="1899-12-30T08:00:00"/>
    <x v="10"/>
  </r>
  <r>
    <x v="171"/>
    <d v="1899-12-30T09:00:00"/>
    <x v="3"/>
  </r>
  <r>
    <x v="171"/>
    <d v="1899-12-30T10:00:00"/>
    <x v="16"/>
  </r>
  <r>
    <x v="171"/>
    <d v="1899-12-30T11:00:00"/>
    <x v="3"/>
  </r>
  <r>
    <x v="171"/>
    <d v="1899-12-30T12:00:00"/>
    <x v="2"/>
  </r>
  <r>
    <x v="171"/>
    <d v="1899-12-30T13:00:00"/>
    <x v="10"/>
  </r>
  <r>
    <x v="171"/>
    <d v="1899-12-30T14:00:00"/>
    <x v="10"/>
  </r>
  <r>
    <x v="171"/>
    <d v="1899-12-30T15:00:00"/>
    <x v="15"/>
  </r>
  <r>
    <x v="171"/>
    <d v="1899-12-30T16:00:00"/>
    <x v="10"/>
  </r>
  <r>
    <x v="171"/>
    <d v="1899-12-30T17:00:00"/>
    <x v="2"/>
  </r>
  <r>
    <x v="171"/>
    <d v="1899-12-30T18:00:00"/>
    <x v="15"/>
  </r>
  <r>
    <x v="171"/>
    <d v="1899-12-30T19:00:00"/>
    <x v="15"/>
  </r>
  <r>
    <x v="171"/>
    <d v="1899-12-30T20:00:00"/>
    <x v="15"/>
  </r>
  <r>
    <x v="171"/>
    <d v="1899-12-30T21:00:00"/>
    <x v="1"/>
  </r>
  <r>
    <x v="171"/>
    <d v="1899-12-30T22:00:00"/>
    <x v="1"/>
  </r>
  <r>
    <x v="171"/>
    <d v="1899-12-30T23:00:00"/>
    <x v="1"/>
  </r>
  <r>
    <x v="172"/>
    <d v="1899-12-30T00:00:00"/>
    <x v="13"/>
  </r>
  <r>
    <x v="172"/>
    <d v="1899-12-30T01:00:00"/>
    <x v="13"/>
  </r>
  <r>
    <x v="172"/>
    <d v="1899-12-30T02:00:00"/>
    <x v="5"/>
  </r>
  <r>
    <x v="172"/>
    <d v="1899-12-30T03:00:00"/>
    <x v="5"/>
  </r>
  <r>
    <x v="172"/>
    <d v="1899-12-30T04:00:00"/>
    <x v="5"/>
  </r>
  <r>
    <x v="172"/>
    <d v="1899-12-30T05:00:00"/>
    <x v="17"/>
  </r>
  <r>
    <x v="172"/>
    <d v="1899-12-30T06:00:00"/>
    <x v="16"/>
  </r>
  <r>
    <x v="172"/>
    <d v="1899-12-30T07:00:00"/>
    <x v="5"/>
  </r>
  <r>
    <x v="172"/>
    <d v="1899-12-30T08:00:00"/>
    <x v="17"/>
  </r>
  <r>
    <x v="172"/>
    <d v="1899-12-30T09:00:00"/>
    <x v="5"/>
  </r>
  <r>
    <x v="172"/>
    <d v="1899-12-30T10:00:00"/>
    <x v="16"/>
  </r>
  <r>
    <x v="172"/>
    <d v="1899-12-30T11:00:00"/>
    <x v="17"/>
  </r>
  <r>
    <x v="172"/>
    <d v="1899-12-30T12:00:00"/>
    <x v="17"/>
  </r>
  <r>
    <x v="172"/>
    <d v="1899-12-30T13:00:00"/>
    <x v="17"/>
  </r>
  <r>
    <x v="172"/>
    <d v="1899-12-30T14:00:00"/>
    <x v="5"/>
  </r>
  <r>
    <x v="172"/>
    <d v="1899-12-30T15:00:00"/>
    <x v="13"/>
  </r>
  <r>
    <x v="172"/>
    <d v="1899-12-30T16:00:00"/>
    <x v="2"/>
  </r>
  <r>
    <x v="172"/>
    <d v="1899-12-30T17:00:00"/>
    <x v="2"/>
  </r>
  <r>
    <x v="172"/>
    <d v="1899-12-30T18:00:00"/>
    <x v="13"/>
  </r>
  <r>
    <x v="172"/>
    <d v="1899-12-30T19:00:00"/>
    <x v="3"/>
  </r>
  <r>
    <x v="172"/>
    <d v="1899-12-30T20:00:00"/>
    <x v="4"/>
  </r>
  <r>
    <x v="172"/>
    <d v="1899-12-30T21:00:00"/>
    <x v="5"/>
  </r>
  <r>
    <x v="172"/>
    <d v="1899-12-30T22:00:00"/>
    <x v="17"/>
  </r>
  <r>
    <x v="172"/>
    <d v="1899-12-30T23:00:00"/>
    <x v="16"/>
  </r>
  <r>
    <x v="173"/>
    <d v="1899-12-30T00:00:00"/>
    <x v="17"/>
  </r>
  <r>
    <x v="173"/>
    <d v="1899-12-30T01:00:00"/>
    <x v="17"/>
  </r>
  <r>
    <x v="173"/>
    <d v="1899-12-30T02:00:00"/>
    <x v="16"/>
  </r>
  <r>
    <x v="173"/>
    <d v="1899-12-30T03:00:00"/>
    <x v="16"/>
  </r>
  <r>
    <x v="173"/>
    <d v="1899-12-30T04:00:00"/>
    <x v="17"/>
  </r>
  <r>
    <x v="173"/>
    <d v="1899-12-30T05:00:00"/>
    <x v="5"/>
  </r>
  <r>
    <x v="173"/>
    <d v="1899-12-30T06:00:00"/>
    <x v="17"/>
  </r>
  <r>
    <x v="173"/>
    <d v="1899-12-30T07:00:00"/>
    <x v="18"/>
  </r>
  <r>
    <x v="173"/>
    <d v="1899-12-30T08:00:00"/>
    <x v="17"/>
  </r>
  <r>
    <x v="173"/>
    <d v="1899-12-30T09:00:00"/>
    <x v="17"/>
  </r>
  <r>
    <x v="173"/>
    <d v="1899-12-30T10:00:00"/>
    <x v="17"/>
  </r>
  <r>
    <x v="173"/>
    <d v="1899-12-30T11:00:00"/>
    <x v="5"/>
  </r>
  <r>
    <x v="173"/>
    <d v="1899-12-30T12:00:00"/>
    <x v="3"/>
  </r>
  <r>
    <x v="173"/>
    <d v="1899-12-30T13:00:00"/>
    <x v="5"/>
  </r>
  <r>
    <x v="173"/>
    <d v="1899-12-30T14:00:00"/>
    <x v="5"/>
  </r>
  <r>
    <x v="173"/>
    <d v="1899-12-30T15:00:00"/>
    <x v="17"/>
  </r>
  <r>
    <x v="173"/>
    <d v="1899-12-30T16:00:00"/>
    <x v="3"/>
  </r>
  <r>
    <x v="173"/>
    <d v="1899-12-30T17:00:00"/>
    <x v="14"/>
  </r>
  <r>
    <x v="173"/>
    <d v="1899-12-30T18:00:00"/>
    <x v="13"/>
  </r>
  <r>
    <x v="173"/>
    <d v="1899-12-30T19:00:00"/>
    <x v="2"/>
  </r>
  <r>
    <x v="173"/>
    <d v="1899-12-30T20:00:00"/>
    <x v="14"/>
  </r>
  <r>
    <x v="173"/>
    <d v="1899-12-30T21:00:00"/>
    <x v="4"/>
  </r>
  <r>
    <x v="173"/>
    <d v="1899-12-30T22:00:00"/>
    <x v="17"/>
  </r>
  <r>
    <x v="173"/>
    <d v="1899-12-30T23:00:00"/>
    <x v="16"/>
  </r>
  <r>
    <x v="174"/>
    <d v="1899-12-30T00:00:00"/>
    <x v="2"/>
  </r>
  <r>
    <x v="174"/>
    <d v="1899-12-30T01:00:00"/>
    <x v="17"/>
  </r>
  <r>
    <x v="174"/>
    <d v="1899-12-30T02:00:00"/>
    <x v="16"/>
  </r>
  <r>
    <x v="174"/>
    <d v="1899-12-30T03:00:00"/>
    <x v="17"/>
  </r>
  <r>
    <x v="174"/>
    <d v="1899-12-30T04:00:00"/>
    <x v="17"/>
  </r>
  <r>
    <x v="174"/>
    <d v="1899-12-30T07:00:00"/>
    <x v="17"/>
  </r>
  <r>
    <x v="174"/>
    <d v="1899-12-30T08:00:00"/>
    <x v="16"/>
  </r>
  <r>
    <x v="174"/>
    <d v="1899-12-30T09:00:00"/>
    <x v="19"/>
  </r>
  <r>
    <x v="174"/>
    <d v="1899-12-30T10:00:00"/>
    <x v="16"/>
  </r>
  <r>
    <x v="174"/>
    <d v="1899-12-30T11:00:00"/>
    <x v="13"/>
  </r>
  <r>
    <x v="174"/>
    <d v="1899-12-30T12:00:00"/>
    <x v="10"/>
  </r>
  <r>
    <x v="174"/>
    <d v="1899-12-30T13:00:00"/>
    <x v="12"/>
  </r>
  <r>
    <x v="174"/>
    <d v="1899-12-30T14:00:00"/>
    <x v="9"/>
  </r>
  <r>
    <x v="174"/>
    <d v="1899-12-30T15:00:00"/>
    <x v="6"/>
  </r>
  <r>
    <x v="174"/>
    <d v="1899-12-30T16:00:00"/>
    <x v="0"/>
  </r>
  <r>
    <x v="174"/>
    <d v="1899-12-30T17:00:00"/>
    <x v="6"/>
  </r>
  <r>
    <x v="174"/>
    <d v="1899-12-30T18:00:00"/>
    <x v="11"/>
  </r>
  <r>
    <x v="174"/>
    <d v="1899-12-30T19:00:00"/>
    <x v="1"/>
  </r>
  <r>
    <x v="174"/>
    <d v="1899-12-30T20:00:00"/>
    <x v="1"/>
  </r>
  <r>
    <x v="174"/>
    <d v="1899-12-30T21:00:00"/>
    <x v="10"/>
  </r>
  <r>
    <x v="174"/>
    <d v="1899-12-30T22:00:00"/>
    <x v="1"/>
  </r>
  <r>
    <x v="174"/>
    <d v="1899-12-30T23:00:00"/>
    <x v="14"/>
  </r>
  <r>
    <x v="175"/>
    <d v="1899-12-30T00:00:00"/>
    <x v="6"/>
  </r>
  <r>
    <x v="175"/>
    <d v="1899-12-30T01:00:00"/>
    <x v="1"/>
  </r>
  <r>
    <x v="175"/>
    <d v="1899-12-30T02:00:00"/>
    <x v="6"/>
  </r>
  <r>
    <x v="175"/>
    <d v="1899-12-30T03:00:00"/>
    <x v="1"/>
  </r>
  <r>
    <x v="175"/>
    <d v="1899-12-30T04:00:00"/>
    <x v="1"/>
  </r>
  <r>
    <x v="175"/>
    <d v="1899-12-30T05:00:00"/>
    <x v="1"/>
  </r>
  <r>
    <x v="175"/>
    <d v="1899-12-30T06:00:00"/>
    <x v="0"/>
  </r>
  <r>
    <x v="175"/>
    <d v="1899-12-30T07:00:00"/>
    <x v="10"/>
  </r>
  <r>
    <x v="175"/>
    <d v="1899-12-30T08:00:00"/>
    <x v="0"/>
  </r>
  <r>
    <x v="175"/>
    <d v="1899-12-30T09:00:00"/>
    <x v="2"/>
  </r>
  <r>
    <x v="175"/>
    <d v="1899-12-30T10:00:00"/>
    <x v="2"/>
  </r>
  <r>
    <x v="175"/>
    <d v="1899-12-30T11:00:00"/>
    <x v="1"/>
  </r>
  <r>
    <x v="175"/>
    <d v="1899-12-30T12:00:00"/>
    <x v="14"/>
  </r>
  <r>
    <x v="175"/>
    <d v="1899-12-30T13:00:00"/>
    <x v="13"/>
  </r>
  <r>
    <x v="175"/>
    <d v="1899-12-30T14:00:00"/>
    <x v="1"/>
  </r>
  <r>
    <x v="175"/>
    <d v="1899-12-30T16:00:00"/>
    <x v="11"/>
  </r>
  <r>
    <x v="175"/>
    <d v="1899-12-30T17:00:00"/>
    <x v="1"/>
  </r>
  <r>
    <x v="175"/>
    <d v="1899-12-30T18:00:00"/>
    <x v="1"/>
  </r>
  <r>
    <x v="175"/>
    <d v="1899-12-30T19:00:00"/>
    <x v="15"/>
  </r>
  <r>
    <x v="175"/>
    <d v="1899-12-30T20:00:00"/>
    <x v="14"/>
  </r>
  <r>
    <x v="175"/>
    <d v="1899-12-30T21:00:00"/>
    <x v="1"/>
  </r>
  <r>
    <x v="175"/>
    <d v="1899-12-30T22:00:00"/>
    <x v="17"/>
  </r>
  <r>
    <x v="175"/>
    <d v="1899-12-30T23:00:00"/>
    <x v="4"/>
  </r>
  <r>
    <x v="176"/>
    <d v="1899-12-30T00:00:00"/>
    <x v="3"/>
  </r>
  <r>
    <x v="176"/>
    <d v="1899-12-30T01:00:00"/>
    <x v="3"/>
  </r>
  <r>
    <x v="176"/>
    <d v="1899-12-30T02:00:00"/>
    <x v="13"/>
  </r>
  <r>
    <x v="176"/>
    <d v="1899-12-30T03:00:00"/>
    <x v="1"/>
  </r>
  <r>
    <x v="176"/>
    <d v="1899-12-30T04:00:00"/>
    <x v="3"/>
  </r>
  <r>
    <x v="176"/>
    <d v="1899-12-30T05:00:00"/>
    <x v="2"/>
  </r>
  <r>
    <x v="176"/>
    <d v="1899-12-30T06:00:00"/>
    <x v="3"/>
  </r>
  <r>
    <x v="176"/>
    <d v="1899-12-30T07:00:00"/>
    <x v="13"/>
  </r>
  <r>
    <x v="176"/>
    <d v="1899-12-30T08:00:00"/>
    <x v="4"/>
  </r>
  <r>
    <x v="176"/>
    <d v="1899-12-30T09:00:00"/>
    <x v="3"/>
  </r>
  <r>
    <x v="176"/>
    <d v="1899-12-30T10:00:00"/>
    <x v="0"/>
  </r>
  <r>
    <x v="176"/>
    <d v="1899-12-30T11:00:00"/>
    <x v="2"/>
  </r>
  <r>
    <x v="176"/>
    <d v="1899-12-30T12:00:00"/>
    <x v="13"/>
  </r>
  <r>
    <x v="176"/>
    <d v="1899-12-30T13:00:00"/>
    <x v="1"/>
  </r>
  <r>
    <x v="176"/>
    <d v="1899-12-30T14:00:00"/>
    <x v="6"/>
  </r>
  <r>
    <x v="176"/>
    <d v="1899-12-30T15:00:00"/>
    <x v="1"/>
  </r>
  <r>
    <x v="176"/>
    <d v="1899-12-30T16:00:00"/>
    <x v="1"/>
  </r>
  <r>
    <x v="176"/>
    <d v="1899-12-30T17:00:00"/>
    <x v="0"/>
  </r>
  <r>
    <x v="176"/>
    <d v="1899-12-30T18:00:00"/>
    <x v="10"/>
  </r>
  <r>
    <x v="176"/>
    <d v="1899-12-30T19:00:00"/>
    <x v="14"/>
  </r>
  <r>
    <x v="176"/>
    <d v="1899-12-30T20:00:00"/>
    <x v="17"/>
  </r>
  <r>
    <x v="176"/>
    <d v="1899-12-30T21:00:00"/>
    <x v="3"/>
  </r>
  <r>
    <x v="176"/>
    <d v="1899-12-30T22:00:00"/>
    <x v="4"/>
  </r>
  <r>
    <x v="176"/>
    <d v="1899-12-30T23:00:00"/>
    <x v="15"/>
  </r>
  <r>
    <x v="177"/>
    <d v="1899-12-30T00:00:00"/>
    <x v="3"/>
  </r>
  <r>
    <x v="177"/>
    <d v="1899-12-30T01:00:00"/>
    <x v="3"/>
  </r>
  <r>
    <x v="177"/>
    <d v="1899-12-30T02:00:00"/>
    <x v="5"/>
  </r>
  <r>
    <x v="177"/>
    <d v="1899-12-30T03:00:00"/>
    <x v="5"/>
  </r>
  <r>
    <x v="177"/>
    <d v="1899-12-30T04:00:00"/>
    <x v="3"/>
  </r>
  <r>
    <x v="177"/>
    <d v="1899-12-30T05:00:00"/>
    <x v="5"/>
  </r>
  <r>
    <x v="177"/>
    <d v="1899-12-30T06:00:00"/>
    <x v="3"/>
  </r>
  <r>
    <x v="177"/>
    <d v="1899-12-30T07:00:00"/>
    <x v="5"/>
  </r>
  <r>
    <x v="177"/>
    <d v="1899-12-30T08:00:00"/>
    <x v="2"/>
  </r>
  <r>
    <x v="177"/>
    <d v="1899-12-30T09:00:00"/>
    <x v="2"/>
  </r>
  <r>
    <x v="177"/>
    <d v="1899-12-30T10:00:00"/>
    <x v="14"/>
  </r>
  <r>
    <x v="177"/>
    <d v="1899-12-30T11:00:00"/>
    <x v="15"/>
  </r>
  <r>
    <x v="177"/>
    <d v="1899-12-30T12:00:00"/>
    <x v="0"/>
  </r>
  <r>
    <x v="177"/>
    <d v="1899-12-30T13:00:00"/>
    <x v="13"/>
  </r>
  <r>
    <x v="177"/>
    <d v="1899-12-30T14:00:00"/>
    <x v="10"/>
  </r>
  <r>
    <x v="177"/>
    <d v="1899-12-30T15:00:00"/>
    <x v="0"/>
  </r>
  <r>
    <x v="177"/>
    <d v="1899-12-30T16:00:00"/>
    <x v="1"/>
  </r>
  <r>
    <x v="177"/>
    <d v="1899-12-30T17:00:00"/>
    <x v="10"/>
  </r>
  <r>
    <x v="177"/>
    <d v="1899-12-30T18:00:00"/>
    <x v="10"/>
  </r>
  <r>
    <x v="177"/>
    <d v="1899-12-30T19:00:00"/>
    <x v="15"/>
  </r>
  <r>
    <x v="177"/>
    <d v="1899-12-30T20:00:00"/>
    <x v="15"/>
  </r>
  <r>
    <x v="177"/>
    <d v="1899-12-30T21:00:00"/>
    <x v="14"/>
  </r>
  <r>
    <x v="177"/>
    <d v="1899-12-30T22:00:00"/>
    <x v="3"/>
  </r>
  <r>
    <x v="177"/>
    <d v="1899-12-30T23:00:00"/>
    <x v="3"/>
  </r>
  <r>
    <x v="178"/>
    <d v="1899-12-30T00:00:00"/>
    <x v="16"/>
  </r>
  <r>
    <x v="178"/>
    <d v="1899-12-30T01:00:00"/>
    <x v="16"/>
  </r>
  <r>
    <x v="178"/>
    <d v="1899-12-30T02:00:00"/>
    <x v="17"/>
  </r>
  <r>
    <x v="178"/>
    <d v="1899-12-30T03:00:00"/>
    <x v="17"/>
  </r>
  <r>
    <x v="178"/>
    <d v="1899-12-30T04:00:00"/>
    <x v="16"/>
  </r>
  <r>
    <x v="178"/>
    <d v="1899-12-30T05:00:00"/>
    <x v="16"/>
  </r>
  <r>
    <x v="178"/>
    <d v="1899-12-30T06:00:00"/>
    <x v="16"/>
  </r>
  <r>
    <x v="178"/>
    <d v="1899-12-30T07:00:00"/>
    <x v="16"/>
  </r>
  <r>
    <x v="178"/>
    <d v="1899-12-30T08:00:00"/>
    <x v="17"/>
  </r>
  <r>
    <x v="178"/>
    <d v="1899-12-30T09:00:00"/>
    <x v="16"/>
  </r>
  <r>
    <x v="178"/>
    <d v="1899-12-30T10:00:00"/>
    <x v="17"/>
  </r>
  <r>
    <x v="178"/>
    <d v="1899-12-30T11:00:00"/>
    <x v="16"/>
  </r>
  <r>
    <x v="178"/>
    <d v="1899-12-30T12:00:00"/>
    <x v="5"/>
  </r>
  <r>
    <x v="178"/>
    <d v="1899-12-30T13:00:00"/>
    <x v="3"/>
  </r>
  <r>
    <x v="178"/>
    <d v="1899-12-30T14:00:00"/>
    <x v="14"/>
  </r>
  <r>
    <x v="178"/>
    <d v="1899-12-30T15:00:00"/>
    <x v="15"/>
  </r>
  <r>
    <x v="178"/>
    <d v="1899-12-30T16:00:00"/>
    <x v="2"/>
  </r>
  <r>
    <x v="178"/>
    <d v="1899-12-30T17:00:00"/>
    <x v="14"/>
  </r>
  <r>
    <x v="178"/>
    <d v="1899-12-30T18:00:00"/>
    <x v="4"/>
  </r>
  <r>
    <x v="178"/>
    <d v="1899-12-30T19:00:00"/>
    <x v="4"/>
  </r>
  <r>
    <x v="178"/>
    <d v="1899-12-30T20:00:00"/>
    <x v="16"/>
  </r>
  <r>
    <x v="178"/>
    <d v="1899-12-30T21:00:00"/>
    <x v="5"/>
  </r>
  <r>
    <x v="178"/>
    <d v="1899-12-30T22:00:00"/>
    <x v="5"/>
  </r>
  <r>
    <x v="178"/>
    <d v="1899-12-30T23:00:00"/>
    <x v="16"/>
  </r>
  <r>
    <x v="179"/>
    <d v="1899-12-30T00:00:00"/>
    <x v="16"/>
  </r>
  <r>
    <x v="179"/>
    <d v="1899-12-30T01:00:00"/>
    <x v="17"/>
  </r>
  <r>
    <x v="179"/>
    <d v="1899-12-30T02:00:00"/>
    <x v="5"/>
  </r>
  <r>
    <x v="179"/>
    <d v="1899-12-30T03:00:00"/>
    <x v="16"/>
  </r>
  <r>
    <x v="179"/>
    <d v="1899-12-30T04:00:00"/>
    <x v="5"/>
  </r>
  <r>
    <x v="179"/>
    <d v="1899-12-30T05:00:00"/>
    <x v="16"/>
  </r>
  <r>
    <x v="179"/>
    <d v="1899-12-30T06:00:00"/>
    <x v="16"/>
  </r>
  <r>
    <x v="179"/>
    <d v="1899-12-30T07:00:00"/>
    <x v="19"/>
  </r>
  <r>
    <x v="179"/>
    <d v="1899-12-30T08:00:00"/>
    <x v="19"/>
  </r>
  <r>
    <x v="179"/>
    <d v="1899-12-30T09:00:00"/>
    <x v="17"/>
  </r>
  <r>
    <x v="179"/>
    <d v="1899-12-30T10:00:00"/>
    <x v="16"/>
  </r>
  <r>
    <x v="179"/>
    <d v="1899-12-30T11:00:00"/>
    <x v="16"/>
  </r>
  <r>
    <x v="179"/>
    <d v="1899-12-30T12:00:00"/>
    <x v="16"/>
  </r>
  <r>
    <x v="179"/>
    <d v="1899-12-30T13:00:00"/>
    <x v="5"/>
  </r>
  <r>
    <x v="179"/>
    <d v="1899-12-30T14:00:00"/>
    <x v="19"/>
  </r>
  <r>
    <x v="179"/>
    <d v="1899-12-30T15:00:00"/>
    <x v="4"/>
  </r>
  <r>
    <x v="179"/>
    <d v="1899-12-30T16:00:00"/>
    <x v="2"/>
  </r>
  <r>
    <x v="179"/>
    <d v="1899-12-30T17:00:00"/>
    <x v="2"/>
  </r>
  <r>
    <x v="179"/>
    <d v="1899-12-30T18:00:00"/>
    <x v="5"/>
  </r>
  <r>
    <x v="179"/>
    <d v="1899-12-30T19:00:00"/>
    <x v="15"/>
  </r>
  <r>
    <x v="179"/>
    <d v="1899-12-30T20:00:00"/>
    <x v="5"/>
  </r>
  <r>
    <x v="179"/>
    <d v="1899-12-30T21:00:00"/>
    <x v="16"/>
  </r>
  <r>
    <x v="179"/>
    <d v="1899-12-30T22:00:00"/>
    <x v="16"/>
  </r>
  <r>
    <x v="179"/>
    <d v="1899-12-30T23:00:00"/>
    <x v="16"/>
  </r>
  <r>
    <x v="180"/>
    <d v="1899-12-30T00:00:00"/>
    <x v="17"/>
  </r>
  <r>
    <x v="180"/>
    <d v="1899-12-30T01:00:00"/>
    <x v="17"/>
  </r>
  <r>
    <x v="180"/>
    <d v="1899-12-30T02:00:00"/>
    <x v="19"/>
  </r>
  <r>
    <x v="180"/>
    <d v="1899-12-30T03:00:00"/>
    <x v="17"/>
  </r>
  <r>
    <x v="180"/>
    <d v="1899-12-30T04:00:00"/>
    <x v="19"/>
  </r>
  <r>
    <x v="180"/>
    <d v="1899-12-30T05:00:00"/>
    <x v="16"/>
  </r>
  <r>
    <x v="180"/>
    <d v="1899-12-30T06:00:00"/>
    <x v="16"/>
  </r>
  <r>
    <x v="180"/>
    <d v="1899-12-30T07:00:00"/>
    <x v="17"/>
  </r>
  <r>
    <x v="180"/>
    <d v="1899-12-30T08:00:00"/>
    <x v="19"/>
  </r>
  <r>
    <x v="180"/>
    <d v="1899-12-30T09:00:00"/>
    <x v="19"/>
  </r>
  <r>
    <x v="180"/>
    <d v="1899-12-30T10:00:00"/>
    <x v="16"/>
  </r>
  <r>
    <x v="180"/>
    <d v="1899-12-30T11:00:00"/>
    <x v="4"/>
  </r>
  <r>
    <x v="180"/>
    <d v="1899-12-30T12:00:00"/>
    <x v="5"/>
  </r>
  <r>
    <x v="180"/>
    <d v="1899-12-30T13:00:00"/>
    <x v="5"/>
  </r>
  <r>
    <x v="180"/>
    <d v="1899-12-30T14:00:00"/>
    <x v="15"/>
  </r>
  <r>
    <x v="180"/>
    <d v="1899-12-30T15:00:00"/>
    <x v="14"/>
  </r>
  <r>
    <x v="180"/>
    <d v="1899-12-30T16:00:00"/>
    <x v="15"/>
  </r>
  <r>
    <x v="180"/>
    <d v="1899-12-30T17:00:00"/>
    <x v="10"/>
  </r>
  <r>
    <x v="180"/>
    <d v="1899-12-30T18:00:00"/>
    <x v="1"/>
  </r>
  <r>
    <x v="180"/>
    <d v="1899-12-30T19:00:00"/>
    <x v="10"/>
  </r>
  <r>
    <x v="180"/>
    <d v="1899-12-30T20:00:00"/>
    <x v="1"/>
  </r>
  <r>
    <x v="180"/>
    <d v="1899-12-30T21:00:00"/>
    <x v="10"/>
  </r>
  <r>
    <x v="180"/>
    <d v="1899-12-30T22:00:00"/>
    <x v="15"/>
  </r>
  <r>
    <x v="180"/>
    <d v="1899-12-30T23:00:00"/>
    <x v="15"/>
  </r>
  <r>
    <x v="181"/>
    <d v="1899-12-30T00:00:00"/>
    <x v="13"/>
  </r>
  <r>
    <x v="181"/>
    <d v="1899-12-30T01:00:00"/>
    <x v="13"/>
  </r>
  <r>
    <x v="181"/>
    <d v="1899-12-30T02:00:00"/>
    <x v="5"/>
  </r>
  <r>
    <x v="181"/>
    <d v="1899-12-30T03:00:00"/>
    <x v="14"/>
  </r>
  <r>
    <x v="181"/>
    <d v="1899-12-30T04:00:00"/>
    <x v="3"/>
  </r>
  <r>
    <x v="181"/>
    <d v="1899-12-30T05:00:00"/>
    <x v="17"/>
  </r>
  <r>
    <x v="181"/>
    <d v="1899-12-30T06:00:00"/>
    <x v="4"/>
  </r>
  <r>
    <x v="181"/>
    <d v="1899-12-30T07:00:00"/>
    <x v="16"/>
  </r>
  <r>
    <x v="181"/>
    <d v="1899-12-30T08:00:00"/>
    <x v="16"/>
  </r>
  <r>
    <x v="181"/>
    <d v="1899-12-30T09:00:00"/>
    <x v="17"/>
  </r>
  <r>
    <x v="181"/>
    <d v="1899-12-30T10:00:00"/>
    <x v="16"/>
  </r>
  <r>
    <x v="181"/>
    <d v="1899-12-30T11:00:00"/>
    <x v="16"/>
  </r>
  <r>
    <x v="181"/>
    <d v="1899-12-30T12:00:00"/>
    <x v="3"/>
  </r>
  <r>
    <x v="181"/>
    <d v="1899-12-30T13:00:00"/>
    <x v="10"/>
  </r>
  <r>
    <x v="181"/>
    <d v="1899-12-30T14:00:00"/>
    <x v="13"/>
  </r>
  <r>
    <x v="181"/>
    <d v="1899-12-30T15:00:00"/>
    <x v="10"/>
  </r>
  <r>
    <x v="181"/>
    <d v="1899-12-30T16:00:00"/>
    <x v="1"/>
  </r>
  <r>
    <x v="181"/>
    <d v="1899-12-30T17:00:00"/>
    <x v="15"/>
  </r>
  <r>
    <x v="181"/>
    <d v="1899-12-30T18:00:00"/>
    <x v="0"/>
  </r>
  <r>
    <x v="181"/>
    <d v="1899-12-30T19:00:00"/>
    <x v="10"/>
  </r>
  <r>
    <x v="181"/>
    <d v="1899-12-30T20:00:00"/>
    <x v="2"/>
  </r>
  <r>
    <x v="181"/>
    <d v="1899-12-30T21:00:00"/>
    <x v="10"/>
  </r>
  <r>
    <x v="181"/>
    <d v="1899-12-30T22:00:00"/>
    <x v="13"/>
  </r>
  <r>
    <x v="181"/>
    <d v="1899-12-30T23:00:00"/>
    <x v="2"/>
  </r>
  <r>
    <x v="182"/>
    <d v="1899-12-30T00:00:00"/>
    <x v="5"/>
  </r>
  <r>
    <x v="182"/>
    <d v="1899-12-30T01:00:00"/>
    <x v="16"/>
  </r>
  <r>
    <x v="182"/>
    <d v="1899-12-30T02:00:00"/>
    <x v="4"/>
  </r>
  <r>
    <x v="182"/>
    <d v="1899-12-30T03:00:00"/>
    <x v="5"/>
  </r>
  <r>
    <x v="182"/>
    <d v="1899-12-30T04:00:00"/>
    <x v="4"/>
  </r>
  <r>
    <x v="182"/>
    <d v="1899-12-30T05:00:00"/>
    <x v="5"/>
  </r>
  <r>
    <x v="182"/>
    <d v="1899-12-30T06:00:00"/>
    <x v="19"/>
  </r>
  <r>
    <x v="182"/>
    <d v="1899-12-30T07:00:00"/>
    <x v="17"/>
  </r>
  <r>
    <x v="182"/>
    <d v="1899-12-30T08:00:00"/>
    <x v="17"/>
  </r>
  <r>
    <x v="182"/>
    <d v="1899-12-30T09:00:00"/>
    <x v="17"/>
  </r>
  <r>
    <x v="182"/>
    <d v="1899-12-30T10:00:00"/>
    <x v="17"/>
  </r>
  <r>
    <x v="182"/>
    <d v="1899-12-30T11:00:00"/>
    <x v="16"/>
  </r>
  <r>
    <x v="182"/>
    <d v="1899-12-30T12:00:00"/>
    <x v="16"/>
  </r>
  <r>
    <x v="182"/>
    <d v="1899-12-30T13:00:00"/>
    <x v="5"/>
  </r>
  <r>
    <x v="182"/>
    <d v="1899-12-30T14:00:00"/>
    <x v="16"/>
  </r>
  <r>
    <x v="182"/>
    <d v="1899-12-30T15:00:00"/>
    <x v="17"/>
  </r>
  <r>
    <x v="182"/>
    <d v="1899-12-30T16:00:00"/>
    <x v="5"/>
  </r>
  <r>
    <x v="182"/>
    <d v="1899-12-30T17:00:00"/>
    <x v="13"/>
  </r>
  <r>
    <x v="182"/>
    <d v="1899-12-30T18:00:00"/>
    <x v="14"/>
  </r>
  <r>
    <x v="182"/>
    <d v="1899-12-30T19:00:00"/>
    <x v="2"/>
  </r>
  <r>
    <x v="182"/>
    <d v="1899-12-30T20:00:00"/>
    <x v="14"/>
  </r>
  <r>
    <x v="182"/>
    <d v="1899-12-30T21:00:00"/>
    <x v="5"/>
  </r>
  <r>
    <x v="182"/>
    <d v="1899-12-30T22:00:00"/>
    <x v="16"/>
  </r>
  <r>
    <x v="182"/>
    <d v="1899-12-30T23:00:00"/>
    <x v="17"/>
  </r>
  <r>
    <x v="183"/>
    <d v="1899-12-30T00:00:00"/>
    <x v="16"/>
  </r>
  <r>
    <x v="183"/>
    <d v="1899-12-30T01:00:00"/>
    <x v="16"/>
  </r>
  <r>
    <x v="183"/>
    <d v="1899-12-30T02:00:00"/>
    <x v="16"/>
  </r>
  <r>
    <x v="183"/>
    <d v="1899-12-30T03:00:00"/>
    <x v="17"/>
  </r>
  <r>
    <x v="183"/>
    <d v="1899-12-30T04:00:00"/>
    <x v="19"/>
  </r>
  <r>
    <x v="183"/>
    <d v="1899-12-30T05:00:00"/>
    <x v="19"/>
  </r>
  <r>
    <x v="183"/>
    <d v="1899-12-30T06:00:00"/>
    <x v="19"/>
  </r>
  <r>
    <x v="183"/>
    <d v="1899-12-30T07:00:00"/>
    <x v="16"/>
  </r>
  <r>
    <x v="183"/>
    <d v="1899-12-30T08:00:00"/>
    <x v="17"/>
  </r>
  <r>
    <x v="183"/>
    <d v="1899-12-30T09:00:00"/>
    <x v="17"/>
  </r>
  <r>
    <x v="183"/>
    <d v="1899-12-30T10:00:00"/>
    <x v="17"/>
  </r>
  <r>
    <x v="183"/>
    <d v="1899-12-30T11:00:00"/>
    <x v="17"/>
  </r>
  <r>
    <x v="183"/>
    <d v="1899-12-30T12:00:00"/>
    <x v="16"/>
  </r>
  <r>
    <x v="183"/>
    <d v="1899-12-30T13:00:00"/>
    <x v="14"/>
  </r>
  <r>
    <x v="183"/>
    <d v="1899-12-30T14:00:00"/>
    <x v="15"/>
  </r>
  <r>
    <x v="183"/>
    <d v="1899-12-30T15:00:00"/>
    <x v="2"/>
  </r>
  <r>
    <x v="183"/>
    <d v="1899-12-30T16:00:00"/>
    <x v="14"/>
  </r>
  <r>
    <x v="183"/>
    <d v="1899-12-30T17:00:00"/>
    <x v="2"/>
  </r>
  <r>
    <x v="183"/>
    <d v="1899-12-30T18:00:00"/>
    <x v="10"/>
  </r>
  <r>
    <x v="183"/>
    <d v="1899-12-30T19:00:00"/>
    <x v="4"/>
  </r>
  <r>
    <x v="183"/>
    <d v="1899-12-30T20:00:00"/>
    <x v="3"/>
  </r>
  <r>
    <x v="183"/>
    <d v="1899-12-30T21:00:00"/>
    <x v="4"/>
  </r>
  <r>
    <x v="183"/>
    <d v="1899-12-30T22:00:00"/>
    <x v="17"/>
  </r>
  <r>
    <x v="183"/>
    <d v="1899-12-30T23:00:00"/>
    <x v="4"/>
  </r>
  <r>
    <x v="184"/>
    <d v="1899-12-30T00:00:00"/>
    <x v="4"/>
  </r>
  <r>
    <x v="184"/>
    <d v="1899-12-30T01:00:00"/>
    <x v="17"/>
  </r>
  <r>
    <x v="184"/>
    <d v="1899-12-30T02:00:00"/>
    <x v="14"/>
  </r>
  <r>
    <x v="184"/>
    <d v="1899-12-30T03:00:00"/>
    <x v="13"/>
  </r>
  <r>
    <x v="184"/>
    <d v="1899-12-30T04:00:00"/>
    <x v="13"/>
  </r>
  <r>
    <x v="184"/>
    <d v="1899-12-30T05:00:00"/>
    <x v="10"/>
  </r>
  <r>
    <x v="184"/>
    <d v="1899-12-30T06:00:00"/>
    <x v="5"/>
  </r>
  <r>
    <x v="184"/>
    <d v="1899-12-30T07:00:00"/>
    <x v="17"/>
  </r>
  <r>
    <x v="184"/>
    <d v="1899-12-30T08:00:00"/>
    <x v="4"/>
  </r>
  <r>
    <x v="184"/>
    <d v="1899-12-30T09:00:00"/>
    <x v="4"/>
  </r>
  <r>
    <x v="184"/>
    <d v="1899-12-30T10:00:00"/>
    <x v="4"/>
  </r>
  <r>
    <x v="184"/>
    <d v="1899-12-30T11:00:00"/>
    <x v="3"/>
  </r>
  <r>
    <x v="184"/>
    <d v="1899-12-30T12:00:00"/>
    <x v="13"/>
  </r>
  <r>
    <x v="184"/>
    <d v="1899-12-30T13:00:00"/>
    <x v="10"/>
  </r>
  <r>
    <x v="184"/>
    <d v="1899-12-30T14:00:00"/>
    <x v="15"/>
  </r>
  <r>
    <x v="184"/>
    <d v="1899-12-30T15:00:00"/>
    <x v="2"/>
  </r>
  <r>
    <x v="184"/>
    <d v="1899-12-30T16:00:00"/>
    <x v="10"/>
  </r>
  <r>
    <x v="184"/>
    <d v="1899-12-30T17:00:00"/>
    <x v="2"/>
  </r>
  <r>
    <x v="184"/>
    <d v="1899-12-30T18:00:00"/>
    <x v="14"/>
  </r>
  <r>
    <x v="184"/>
    <d v="1899-12-30T19:00:00"/>
    <x v="15"/>
  </r>
  <r>
    <x v="184"/>
    <d v="1899-12-30T20:00:00"/>
    <x v="14"/>
  </r>
  <r>
    <x v="184"/>
    <d v="1899-12-30T21:00:00"/>
    <x v="3"/>
  </r>
  <r>
    <x v="184"/>
    <d v="1899-12-30T22:00:00"/>
    <x v="3"/>
  </r>
  <r>
    <x v="184"/>
    <d v="1899-12-30T23:00:00"/>
    <x v="17"/>
  </r>
  <r>
    <x v="185"/>
    <d v="1899-12-30T00:00:00"/>
    <x v="16"/>
  </r>
  <r>
    <x v="185"/>
    <d v="1899-12-30T01:00:00"/>
    <x v="6"/>
  </r>
  <r>
    <x v="185"/>
    <d v="1899-12-30T02:00:00"/>
    <x v="9"/>
  </r>
  <r>
    <x v="185"/>
    <d v="1899-12-30T03:00:00"/>
    <x v="6"/>
  </r>
  <r>
    <x v="185"/>
    <d v="1899-12-30T04:00:00"/>
    <x v="6"/>
  </r>
  <r>
    <x v="185"/>
    <d v="1899-12-30T05:00:00"/>
    <x v="11"/>
  </r>
  <r>
    <x v="185"/>
    <d v="1899-12-30T06:00:00"/>
    <x v="7"/>
  </r>
  <r>
    <x v="185"/>
    <d v="1899-12-30T07:00:00"/>
    <x v="11"/>
  </r>
  <r>
    <x v="185"/>
    <d v="1899-12-30T08:00:00"/>
    <x v="12"/>
  </r>
  <r>
    <x v="185"/>
    <d v="1899-12-30T09:00:00"/>
    <x v="11"/>
  </r>
  <r>
    <x v="185"/>
    <d v="1899-12-30T10:00:00"/>
    <x v="6"/>
  </r>
  <r>
    <x v="185"/>
    <d v="1899-12-30T11:00:00"/>
    <x v="1"/>
  </r>
  <r>
    <x v="185"/>
    <d v="1899-12-30T12:00:00"/>
    <x v="0"/>
  </r>
  <r>
    <x v="185"/>
    <d v="1899-12-30T13:00:00"/>
    <x v="6"/>
  </r>
  <r>
    <x v="185"/>
    <d v="1899-12-30T14:00:00"/>
    <x v="6"/>
  </r>
  <r>
    <x v="185"/>
    <d v="1899-12-30T15:00:00"/>
    <x v="6"/>
  </r>
  <r>
    <x v="185"/>
    <d v="1899-12-30T16:00:00"/>
    <x v="6"/>
  </r>
  <r>
    <x v="185"/>
    <d v="1899-12-30T18:00:00"/>
    <x v="1"/>
  </r>
  <r>
    <x v="185"/>
    <d v="1899-12-30T19:00:00"/>
    <x v="1"/>
  </r>
  <r>
    <x v="185"/>
    <d v="1899-12-30T20:00:00"/>
    <x v="1"/>
  </r>
  <r>
    <x v="185"/>
    <d v="1899-12-30T21:00:00"/>
    <x v="2"/>
  </r>
  <r>
    <x v="185"/>
    <d v="1899-12-30T22:00:00"/>
    <x v="14"/>
  </r>
  <r>
    <x v="185"/>
    <d v="1899-12-30T23:00:00"/>
    <x v="15"/>
  </r>
  <r>
    <x v="186"/>
    <d v="1899-12-30T00:00:00"/>
    <x v="10"/>
  </r>
  <r>
    <x v="186"/>
    <d v="1899-12-30T01:00:00"/>
    <x v="15"/>
  </r>
  <r>
    <x v="186"/>
    <d v="1899-12-30T02:00:00"/>
    <x v="15"/>
  </r>
  <r>
    <x v="186"/>
    <d v="1899-12-30T03:00:00"/>
    <x v="15"/>
  </r>
  <r>
    <x v="186"/>
    <d v="1899-12-30T04:00:00"/>
    <x v="15"/>
  </r>
  <r>
    <x v="186"/>
    <d v="1899-12-30T05:00:00"/>
    <x v="14"/>
  </r>
  <r>
    <x v="186"/>
    <d v="1899-12-30T06:00:00"/>
    <x v="3"/>
  </r>
  <r>
    <x v="186"/>
    <d v="1899-12-30T07:00:00"/>
    <x v="14"/>
  </r>
  <r>
    <x v="186"/>
    <d v="1899-12-30T08:00:00"/>
    <x v="16"/>
  </r>
  <r>
    <x v="186"/>
    <d v="1899-12-30T09:00:00"/>
    <x v="17"/>
  </r>
  <r>
    <x v="186"/>
    <d v="1899-12-30T10:00:00"/>
    <x v="3"/>
  </r>
  <r>
    <x v="186"/>
    <d v="1899-12-30T11:00:00"/>
    <x v="13"/>
  </r>
  <r>
    <x v="186"/>
    <d v="1899-12-30T12:00:00"/>
    <x v="3"/>
  </r>
  <r>
    <x v="186"/>
    <d v="1899-12-30T13:00:00"/>
    <x v="1"/>
  </r>
  <r>
    <x v="186"/>
    <d v="1899-12-30T14:00:00"/>
    <x v="15"/>
  </r>
  <r>
    <x v="186"/>
    <d v="1899-12-30T15:00:00"/>
    <x v="13"/>
  </r>
  <r>
    <x v="186"/>
    <d v="1899-12-30T16:00:00"/>
    <x v="15"/>
  </r>
  <r>
    <x v="186"/>
    <d v="1899-12-30T17:00:00"/>
    <x v="13"/>
  </r>
  <r>
    <x v="186"/>
    <d v="1899-12-30T18:00:00"/>
    <x v="13"/>
  </r>
  <r>
    <x v="186"/>
    <d v="1899-12-30T19:00:00"/>
    <x v="13"/>
  </r>
  <r>
    <x v="186"/>
    <d v="1899-12-30T20:00:00"/>
    <x v="3"/>
  </r>
  <r>
    <x v="186"/>
    <d v="1899-12-30T21:00:00"/>
    <x v="3"/>
  </r>
  <r>
    <x v="186"/>
    <d v="1899-12-30T22:00:00"/>
    <x v="14"/>
  </r>
  <r>
    <x v="186"/>
    <d v="1899-12-30T23:00:00"/>
    <x v="5"/>
  </r>
  <r>
    <x v="187"/>
    <d v="1899-12-30T00:00:00"/>
    <x v="5"/>
  </r>
  <r>
    <x v="187"/>
    <d v="1899-12-30T01:00:00"/>
    <x v="5"/>
  </r>
  <r>
    <x v="187"/>
    <d v="1899-12-30T02:00:00"/>
    <x v="17"/>
  </r>
  <r>
    <x v="187"/>
    <d v="1899-12-30T03:00:00"/>
    <x v="3"/>
  </r>
  <r>
    <x v="187"/>
    <d v="1899-12-30T04:00:00"/>
    <x v="5"/>
  </r>
  <r>
    <x v="187"/>
    <d v="1899-12-30T05:00:00"/>
    <x v="3"/>
  </r>
  <r>
    <x v="187"/>
    <d v="1899-12-30T06:00:00"/>
    <x v="19"/>
  </r>
  <r>
    <x v="187"/>
    <d v="1899-12-30T07:00:00"/>
    <x v="5"/>
  </r>
  <r>
    <x v="187"/>
    <d v="1899-12-30T08:00:00"/>
    <x v="19"/>
  </r>
  <r>
    <x v="187"/>
    <d v="1899-12-30T09:00:00"/>
    <x v="5"/>
  </r>
  <r>
    <x v="187"/>
    <d v="1899-12-30T10:00:00"/>
    <x v="5"/>
  </r>
  <r>
    <x v="187"/>
    <d v="1899-12-30T11:00:00"/>
    <x v="5"/>
  </r>
  <r>
    <x v="187"/>
    <d v="1899-12-30T12:00:00"/>
    <x v="5"/>
  </r>
  <r>
    <x v="187"/>
    <d v="1899-12-30T13:00:00"/>
    <x v="3"/>
  </r>
  <r>
    <x v="187"/>
    <d v="1899-12-30T14:00:00"/>
    <x v="4"/>
  </r>
  <r>
    <x v="187"/>
    <d v="1899-12-30T15:00:00"/>
    <x v="3"/>
  </r>
  <r>
    <x v="187"/>
    <d v="1899-12-30T16:00:00"/>
    <x v="18"/>
  </r>
  <r>
    <x v="187"/>
    <d v="1899-12-30T17:00:00"/>
    <x v="16"/>
  </r>
  <r>
    <x v="187"/>
    <d v="1899-12-30T18:00:00"/>
    <x v="5"/>
  </r>
  <r>
    <x v="187"/>
    <d v="1899-12-30T19:00:00"/>
    <x v="16"/>
  </r>
  <r>
    <x v="187"/>
    <d v="1899-12-30T20:00:00"/>
    <x v="19"/>
  </r>
  <r>
    <x v="187"/>
    <d v="1899-12-30T21:00:00"/>
    <x v="5"/>
  </r>
  <r>
    <x v="187"/>
    <d v="1899-12-30T22:00:00"/>
    <x v="16"/>
  </r>
  <r>
    <x v="187"/>
    <d v="1899-12-30T23:00:00"/>
    <x v="16"/>
  </r>
  <r>
    <x v="188"/>
    <d v="1899-12-30T00:00:00"/>
    <x v="16"/>
  </r>
  <r>
    <x v="188"/>
    <d v="1899-12-30T01:00:00"/>
    <x v="17"/>
  </r>
  <r>
    <x v="188"/>
    <d v="1899-12-30T02:00:00"/>
    <x v="17"/>
  </r>
  <r>
    <x v="188"/>
    <d v="1899-12-30T03:00:00"/>
    <x v="16"/>
  </r>
  <r>
    <x v="188"/>
    <d v="1899-12-30T04:00:00"/>
    <x v="17"/>
  </r>
  <r>
    <x v="188"/>
    <d v="1899-12-30T05:00:00"/>
    <x v="17"/>
  </r>
  <r>
    <x v="188"/>
    <d v="1899-12-30T06:00:00"/>
    <x v="5"/>
  </r>
  <r>
    <x v="188"/>
    <d v="1899-12-30T07:00:00"/>
    <x v="19"/>
  </r>
  <r>
    <x v="188"/>
    <d v="1899-12-30T08:00:00"/>
    <x v="17"/>
  </r>
  <r>
    <x v="188"/>
    <d v="1899-12-30T09:00:00"/>
    <x v="17"/>
  </r>
  <r>
    <x v="188"/>
    <d v="1899-12-30T10:00:00"/>
    <x v="17"/>
  </r>
  <r>
    <x v="188"/>
    <d v="1899-12-30T11:00:00"/>
    <x v="17"/>
  </r>
  <r>
    <x v="188"/>
    <d v="1899-12-30T12:00:00"/>
    <x v="5"/>
  </r>
  <r>
    <x v="188"/>
    <d v="1899-12-30T13:00:00"/>
    <x v="14"/>
  </r>
  <r>
    <x v="188"/>
    <d v="1899-12-30T14:00:00"/>
    <x v="14"/>
  </r>
  <r>
    <x v="188"/>
    <d v="1899-12-30T15:00:00"/>
    <x v="13"/>
  </r>
  <r>
    <x v="188"/>
    <d v="1899-12-30T16:00:00"/>
    <x v="14"/>
  </r>
  <r>
    <x v="188"/>
    <d v="1899-12-30T17:00:00"/>
    <x v="13"/>
  </r>
  <r>
    <x v="188"/>
    <d v="1899-12-30T18:00:00"/>
    <x v="2"/>
  </r>
  <r>
    <x v="188"/>
    <d v="1899-12-30T19:00:00"/>
    <x v="13"/>
  </r>
  <r>
    <x v="188"/>
    <d v="1899-12-30T20:00:00"/>
    <x v="14"/>
  </r>
  <r>
    <x v="188"/>
    <d v="1899-12-30T21:00:00"/>
    <x v="3"/>
  </r>
  <r>
    <x v="188"/>
    <d v="1899-12-30T22:00:00"/>
    <x v="5"/>
  </r>
  <r>
    <x v="188"/>
    <d v="1899-12-30T23:00:00"/>
    <x v="4"/>
  </r>
  <r>
    <x v="189"/>
    <d v="1899-12-30T00:00:00"/>
    <x v="5"/>
  </r>
  <r>
    <x v="189"/>
    <d v="1899-12-30T01:00:00"/>
    <x v="16"/>
  </r>
  <r>
    <x v="189"/>
    <d v="1899-12-30T02:00:00"/>
    <x v="17"/>
  </r>
  <r>
    <x v="189"/>
    <d v="1899-12-30T03:00:00"/>
    <x v="4"/>
  </r>
  <r>
    <x v="189"/>
    <d v="1899-12-30T04:00:00"/>
    <x v="5"/>
  </r>
  <r>
    <x v="189"/>
    <d v="1899-12-30T05:00:00"/>
    <x v="5"/>
  </r>
  <r>
    <x v="189"/>
    <d v="1899-12-30T06:00:00"/>
    <x v="16"/>
  </r>
  <r>
    <x v="189"/>
    <d v="1899-12-30T07:00:00"/>
    <x v="5"/>
  </r>
  <r>
    <x v="189"/>
    <d v="1899-12-30T08:00:00"/>
    <x v="5"/>
  </r>
  <r>
    <x v="189"/>
    <d v="1899-12-30T09:00:00"/>
    <x v="19"/>
  </r>
  <r>
    <x v="189"/>
    <d v="1899-12-30T10:00:00"/>
    <x v="16"/>
  </r>
  <r>
    <x v="189"/>
    <d v="1899-12-30T11:00:00"/>
    <x v="16"/>
  </r>
  <r>
    <x v="189"/>
    <d v="1899-12-30T12:00:00"/>
    <x v="5"/>
  </r>
  <r>
    <x v="189"/>
    <d v="1899-12-30T13:00:00"/>
    <x v="4"/>
  </r>
  <r>
    <x v="189"/>
    <d v="1899-12-30T14:00:00"/>
    <x v="4"/>
  </r>
  <r>
    <x v="189"/>
    <d v="1899-12-30T15:00:00"/>
    <x v="14"/>
  </r>
  <r>
    <x v="189"/>
    <d v="1899-12-30T16:00:00"/>
    <x v="15"/>
  </r>
  <r>
    <x v="189"/>
    <d v="1899-12-30T17:00:00"/>
    <x v="15"/>
  </r>
  <r>
    <x v="189"/>
    <d v="1899-12-30T18:00:00"/>
    <x v="13"/>
  </r>
  <r>
    <x v="189"/>
    <d v="1899-12-30T19:00:00"/>
    <x v="14"/>
  </r>
  <r>
    <x v="189"/>
    <d v="1899-12-30T20:00:00"/>
    <x v="13"/>
  </r>
  <r>
    <x v="189"/>
    <d v="1899-12-30T21:00:00"/>
    <x v="14"/>
  </r>
  <r>
    <x v="189"/>
    <d v="1899-12-30T22:00:00"/>
    <x v="14"/>
  </r>
  <r>
    <x v="189"/>
    <d v="1899-12-30T23:00:00"/>
    <x v="3"/>
  </r>
  <r>
    <x v="190"/>
    <d v="1899-12-30T00:00:00"/>
    <x v="4"/>
  </r>
  <r>
    <x v="190"/>
    <d v="1899-12-30T01:00:00"/>
    <x v="14"/>
  </r>
  <r>
    <x v="190"/>
    <d v="1899-12-30T02:00:00"/>
    <x v="14"/>
  </r>
  <r>
    <x v="190"/>
    <d v="1899-12-30T03:00:00"/>
    <x v="4"/>
  </r>
  <r>
    <x v="190"/>
    <d v="1899-12-30T04:00:00"/>
    <x v="16"/>
  </r>
  <r>
    <x v="190"/>
    <d v="1899-12-30T05:00:00"/>
    <x v="16"/>
  </r>
  <r>
    <x v="190"/>
    <d v="1899-12-30T06:00:00"/>
    <x v="16"/>
  </r>
  <r>
    <x v="190"/>
    <d v="1899-12-30T07:00:00"/>
    <x v="5"/>
  </r>
  <r>
    <x v="190"/>
    <d v="1899-12-30T08:00:00"/>
    <x v="17"/>
  </r>
  <r>
    <x v="190"/>
    <d v="1899-12-30T09:00:00"/>
    <x v="16"/>
  </r>
  <r>
    <x v="190"/>
    <d v="1899-12-30T10:00:00"/>
    <x v="16"/>
  </r>
  <r>
    <x v="190"/>
    <d v="1899-12-30T11:00:00"/>
    <x v="19"/>
  </r>
  <r>
    <x v="190"/>
    <d v="1899-12-30T12:00:00"/>
    <x v="5"/>
  </r>
  <r>
    <x v="190"/>
    <d v="1899-12-30T13:00:00"/>
    <x v="13"/>
  </r>
  <r>
    <x v="190"/>
    <d v="1899-12-30T14:00:00"/>
    <x v="2"/>
  </r>
  <r>
    <x v="190"/>
    <d v="1899-12-30T15:00:00"/>
    <x v="1"/>
  </r>
  <r>
    <x v="190"/>
    <d v="1899-12-30T16:00:00"/>
    <x v="2"/>
  </r>
  <r>
    <x v="190"/>
    <d v="1899-12-30T17:00:00"/>
    <x v="1"/>
  </r>
  <r>
    <x v="190"/>
    <d v="1899-12-30T18:00:00"/>
    <x v="2"/>
  </r>
  <r>
    <x v="190"/>
    <d v="1899-12-30T19:00:00"/>
    <x v="15"/>
  </r>
  <r>
    <x v="190"/>
    <d v="1899-12-30T20:00:00"/>
    <x v="5"/>
  </r>
  <r>
    <x v="190"/>
    <d v="1899-12-30T21:00:00"/>
    <x v="5"/>
  </r>
  <r>
    <x v="190"/>
    <d v="1899-12-30T22:00:00"/>
    <x v="18"/>
  </r>
  <r>
    <x v="190"/>
    <d v="1899-12-30T23:00:00"/>
    <x v="19"/>
  </r>
  <r>
    <x v="191"/>
    <d v="1899-12-30T00:00:00"/>
    <x v="16"/>
  </r>
  <r>
    <x v="191"/>
    <d v="1899-12-30T01:00:00"/>
    <x v="18"/>
  </r>
  <r>
    <x v="191"/>
    <d v="1899-12-30T02:00:00"/>
    <x v="18"/>
  </r>
  <r>
    <x v="191"/>
    <d v="1899-12-30T03:00:00"/>
    <x v="18"/>
  </r>
  <r>
    <x v="191"/>
    <d v="1899-12-30T04:00:00"/>
    <x v="17"/>
  </r>
  <r>
    <x v="191"/>
    <d v="1899-12-30T05:00:00"/>
    <x v="17"/>
  </r>
  <r>
    <x v="191"/>
    <d v="1899-12-30T06:00:00"/>
    <x v="17"/>
  </r>
  <r>
    <x v="191"/>
    <d v="1899-12-30T07:00:00"/>
    <x v="17"/>
  </r>
  <r>
    <x v="191"/>
    <d v="1899-12-30T08:00:00"/>
    <x v="18"/>
  </r>
  <r>
    <x v="191"/>
    <d v="1899-12-30T09:00:00"/>
    <x v="18"/>
  </r>
  <r>
    <x v="191"/>
    <d v="1899-12-30T10:00:00"/>
    <x v="17"/>
  </r>
  <r>
    <x v="191"/>
    <d v="1899-12-30T11:00:00"/>
    <x v="17"/>
  </r>
  <r>
    <x v="191"/>
    <d v="1899-12-30T12:00:00"/>
    <x v="4"/>
  </r>
  <r>
    <x v="191"/>
    <d v="1899-12-30T13:00:00"/>
    <x v="14"/>
  </r>
  <r>
    <x v="191"/>
    <d v="1899-12-30T14:00:00"/>
    <x v="15"/>
  </r>
  <r>
    <x v="191"/>
    <d v="1899-12-30T15:00:00"/>
    <x v="13"/>
  </r>
  <r>
    <x v="191"/>
    <d v="1899-12-30T16:00:00"/>
    <x v="2"/>
  </r>
  <r>
    <x v="191"/>
    <d v="1899-12-30T17:00:00"/>
    <x v="10"/>
  </r>
  <r>
    <x v="191"/>
    <d v="1899-12-30T18:00:00"/>
    <x v="10"/>
  </r>
  <r>
    <x v="191"/>
    <d v="1899-12-30T19:00:00"/>
    <x v="1"/>
  </r>
  <r>
    <x v="191"/>
    <d v="1899-12-30T20:00:00"/>
    <x v="6"/>
  </r>
  <r>
    <x v="191"/>
    <d v="1899-12-30T21:00:00"/>
    <x v="15"/>
  </r>
  <r>
    <x v="191"/>
    <d v="1899-12-30T22:00:00"/>
    <x v="13"/>
  </r>
  <r>
    <x v="191"/>
    <d v="1899-12-30T23:00:00"/>
    <x v="3"/>
  </r>
  <r>
    <x v="192"/>
    <d v="1899-12-30T00:00:00"/>
    <x v="3"/>
  </r>
  <r>
    <x v="192"/>
    <d v="1899-12-30T01:00:00"/>
    <x v="13"/>
  </r>
  <r>
    <x v="192"/>
    <d v="1899-12-30T02:00:00"/>
    <x v="3"/>
  </r>
  <r>
    <x v="192"/>
    <d v="1899-12-30T03:00:00"/>
    <x v="13"/>
  </r>
  <r>
    <x v="192"/>
    <d v="1899-12-30T04:00:00"/>
    <x v="13"/>
  </r>
  <r>
    <x v="192"/>
    <d v="1899-12-30T05:00:00"/>
    <x v="10"/>
  </r>
  <r>
    <x v="192"/>
    <d v="1899-12-30T06:00:00"/>
    <x v="13"/>
  </r>
  <r>
    <x v="192"/>
    <d v="1899-12-30T07:00:00"/>
    <x v="3"/>
  </r>
  <r>
    <x v="192"/>
    <d v="1899-12-30T08:00:00"/>
    <x v="4"/>
  </r>
  <r>
    <x v="192"/>
    <d v="1899-12-30T09:00:00"/>
    <x v="4"/>
  </r>
  <r>
    <x v="192"/>
    <d v="1899-12-30T10:00:00"/>
    <x v="16"/>
  </r>
  <r>
    <x v="192"/>
    <d v="1899-12-30T11:00:00"/>
    <x v="4"/>
  </r>
  <r>
    <x v="192"/>
    <d v="1899-12-30T12:00:00"/>
    <x v="13"/>
  </r>
  <r>
    <x v="192"/>
    <d v="1899-12-30T13:00:00"/>
    <x v="3"/>
  </r>
  <r>
    <x v="192"/>
    <d v="1899-12-30T14:00:00"/>
    <x v="14"/>
  </r>
  <r>
    <x v="192"/>
    <d v="1899-12-30T15:00:00"/>
    <x v="15"/>
  </r>
  <r>
    <x v="192"/>
    <d v="1899-12-30T16:00:00"/>
    <x v="13"/>
  </r>
  <r>
    <x v="192"/>
    <d v="1899-12-30T17:00:00"/>
    <x v="2"/>
  </r>
  <r>
    <x v="192"/>
    <d v="1899-12-30T18:00:00"/>
    <x v="15"/>
  </r>
  <r>
    <x v="192"/>
    <d v="1899-12-30T19:00:00"/>
    <x v="2"/>
  </r>
  <r>
    <x v="192"/>
    <d v="1899-12-30T20:00:00"/>
    <x v="2"/>
  </r>
  <r>
    <x v="192"/>
    <d v="1899-12-30T21:00:00"/>
    <x v="2"/>
  </r>
  <r>
    <x v="192"/>
    <d v="1899-12-30T22:00:00"/>
    <x v="10"/>
  </r>
  <r>
    <x v="192"/>
    <d v="1899-12-30T23:00:00"/>
    <x v="2"/>
  </r>
  <r>
    <x v="193"/>
    <d v="1899-12-30T00:00:00"/>
    <x v="10"/>
  </r>
  <r>
    <x v="193"/>
    <d v="1899-12-30T01:00:00"/>
    <x v="2"/>
  </r>
  <r>
    <x v="193"/>
    <d v="1899-12-30T02:00:00"/>
    <x v="2"/>
  </r>
  <r>
    <x v="193"/>
    <d v="1899-12-30T03:00:00"/>
    <x v="14"/>
  </r>
  <r>
    <x v="193"/>
    <d v="1899-12-30T04:00:00"/>
    <x v="13"/>
  </r>
  <r>
    <x v="193"/>
    <d v="1899-12-30T05:00:00"/>
    <x v="14"/>
  </r>
  <r>
    <x v="193"/>
    <d v="1899-12-30T06:00:00"/>
    <x v="3"/>
  </r>
  <r>
    <x v="193"/>
    <d v="1899-12-30T07:00:00"/>
    <x v="5"/>
  </r>
  <r>
    <x v="193"/>
    <d v="1899-12-30T08:00:00"/>
    <x v="16"/>
  </r>
  <r>
    <x v="193"/>
    <d v="1899-12-30T09:00:00"/>
    <x v="17"/>
  </r>
  <r>
    <x v="193"/>
    <d v="1899-12-30T10:00:00"/>
    <x v="16"/>
  </r>
  <r>
    <x v="193"/>
    <d v="1899-12-30T11:00:00"/>
    <x v="18"/>
  </r>
  <r>
    <x v="193"/>
    <d v="1899-12-30T12:00:00"/>
    <x v="18"/>
  </r>
  <r>
    <x v="193"/>
    <d v="1899-12-30T13:00:00"/>
    <x v="2"/>
  </r>
  <r>
    <x v="193"/>
    <d v="1899-12-30T14:00:00"/>
    <x v="15"/>
  </r>
  <r>
    <x v="193"/>
    <d v="1899-12-30T15:00:00"/>
    <x v="13"/>
  </r>
  <r>
    <x v="193"/>
    <d v="1899-12-30T16:00:00"/>
    <x v="10"/>
  </r>
  <r>
    <x v="193"/>
    <d v="1899-12-30T17:00:00"/>
    <x v="10"/>
  </r>
  <r>
    <x v="193"/>
    <d v="1899-12-30T18:00:00"/>
    <x v="1"/>
  </r>
  <r>
    <x v="193"/>
    <d v="1899-12-30T19:00:00"/>
    <x v="1"/>
  </r>
  <r>
    <x v="193"/>
    <d v="1899-12-30T20:00:00"/>
    <x v="10"/>
  </r>
  <r>
    <x v="193"/>
    <d v="1899-12-30T21:00:00"/>
    <x v="2"/>
  </r>
  <r>
    <x v="193"/>
    <d v="1899-12-30T22:00:00"/>
    <x v="3"/>
  </r>
  <r>
    <x v="193"/>
    <d v="1899-12-30T23:00:00"/>
    <x v="16"/>
  </r>
  <r>
    <x v="194"/>
    <d v="1899-12-30T00:00:00"/>
    <x v="4"/>
  </r>
  <r>
    <x v="194"/>
    <d v="1899-12-30T01:00:00"/>
    <x v="17"/>
  </r>
  <r>
    <x v="194"/>
    <d v="1899-12-30T02:00:00"/>
    <x v="16"/>
  </r>
  <r>
    <x v="194"/>
    <d v="1899-12-30T03:00:00"/>
    <x v="17"/>
  </r>
  <r>
    <x v="194"/>
    <d v="1899-12-30T04:00:00"/>
    <x v="17"/>
  </r>
  <r>
    <x v="194"/>
    <d v="1899-12-30T05:00:00"/>
    <x v="16"/>
  </r>
  <r>
    <x v="194"/>
    <d v="1899-12-30T06:00:00"/>
    <x v="19"/>
  </r>
  <r>
    <x v="194"/>
    <d v="1899-12-30T07:00:00"/>
    <x v="19"/>
  </r>
  <r>
    <x v="194"/>
    <d v="1899-12-30T08:00:00"/>
    <x v="17"/>
  </r>
  <r>
    <x v="194"/>
    <d v="1899-12-30T09:00:00"/>
    <x v="19"/>
  </r>
  <r>
    <x v="194"/>
    <d v="1899-12-30T10:00:00"/>
    <x v="17"/>
  </r>
  <r>
    <x v="194"/>
    <d v="1899-12-30T11:00:00"/>
    <x v="16"/>
  </r>
  <r>
    <x v="194"/>
    <d v="1899-12-30T12:00:00"/>
    <x v="5"/>
  </r>
  <r>
    <x v="194"/>
    <d v="1899-12-30T13:00:00"/>
    <x v="13"/>
  </r>
  <r>
    <x v="194"/>
    <d v="1899-12-30T14:00:00"/>
    <x v="15"/>
  </r>
  <r>
    <x v="194"/>
    <d v="1899-12-30T15:00:00"/>
    <x v="14"/>
  </r>
  <r>
    <x v="194"/>
    <d v="1899-12-30T16:00:00"/>
    <x v="14"/>
  </r>
  <r>
    <x v="194"/>
    <d v="1899-12-30T17:00:00"/>
    <x v="1"/>
  </r>
  <r>
    <x v="194"/>
    <d v="1899-12-30T18:00:00"/>
    <x v="6"/>
  </r>
  <r>
    <x v="194"/>
    <d v="1899-12-30T19:00:00"/>
    <x v="6"/>
  </r>
  <r>
    <x v="194"/>
    <d v="1899-12-30T20:00:00"/>
    <x v="6"/>
  </r>
  <r>
    <x v="194"/>
    <d v="1899-12-30T21:00:00"/>
    <x v="1"/>
  </r>
  <r>
    <x v="194"/>
    <d v="1899-12-30T22:00:00"/>
    <x v="3"/>
  </r>
  <r>
    <x v="194"/>
    <d v="1899-12-30T23:00:00"/>
    <x v="16"/>
  </r>
  <r>
    <x v="195"/>
    <d v="1899-12-30T00:00:00"/>
    <x v="17"/>
  </r>
  <r>
    <x v="195"/>
    <d v="1899-12-30T01:00:00"/>
    <x v="3"/>
  </r>
  <r>
    <x v="195"/>
    <d v="1899-12-30T02:00:00"/>
    <x v="4"/>
  </r>
  <r>
    <x v="195"/>
    <d v="1899-12-30T03:00:00"/>
    <x v="5"/>
  </r>
  <r>
    <x v="195"/>
    <d v="1899-12-30T04:00:00"/>
    <x v="17"/>
  </r>
  <r>
    <x v="195"/>
    <d v="1899-12-30T05:00:00"/>
    <x v="16"/>
  </r>
  <r>
    <x v="195"/>
    <d v="1899-12-30T06:00:00"/>
    <x v="19"/>
  </r>
  <r>
    <x v="195"/>
    <d v="1899-12-30T07:00:00"/>
    <x v="19"/>
  </r>
  <r>
    <x v="195"/>
    <d v="1899-12-30T08:00:00"/>
    <x v="17"/>
  </r>
  <r>
    <x v="195"/>
    <d v="1899-12-30T09:00:00"/>
    <x v="17"/>
  </r>
  <r>
    <x v="195"/>
    <d v="1899-12-30T10:00:00"/>
    <x v="19"/>
  </r>
  <r>
    <x v="195"/>
    <d v="1899-12-30T11:00:00"/>
    <x v="18"/>
  </r>
  <r>
    <x v="195"/>
    <d v="1899-12-30T12:00:00"/>
    <x v="18"/>
  </r>
  <r>
    <x v="195"/>
    <d v="1899-12-30T13:00:00"/>
    <x v="13"/>
  </r>
  <r>
    <x v="195"/>
    <d v="1899-12-30T14:00:00"/>
    <x v="2"/>
  </r>
  <r>
    <x v="195"/>
    <d v="1899-12-30T15:00:00"/>
    <x v="0"/>
  </r>
  <r>
    <x v="195"/>
    <d v="1899-12-30T16:00:00"/>
    <x v="0"/>
  </r>
  <r>
    <x v="195"/>
    <d v="1899-12-30T17:00:00"/>
    <x v="2"/>
  </r>
  <r>
    <x v="195"/>
    <d v="1899-12-30T18:00:00"/>
    <x v="1"/>
  </r>
  <r>
    <x v="195"/>
    <d v="1899-12-30T19:00:00"/>
    <x v="1"/>
  </r>
  <r>
    <x v="195"/>
    <d v="1899-12-30T20:00:00"/>
    <x v="2"/>
  </r>
  <r>
    <x v="195"/>
    <d v="1899-12-30T21:00:00"/>
    <x v="1"/>
  </r>
  <r>
    <x v="195"/>
    <d v="1899-12-30T22:00:00"/>
    <x v="13"/>
  </r>
  <r>
    <x v="195"/>
    <d v="1899-12-30T23:00:00"/>
    <x v="4"/>
  </r>
  <r>
    <x v="196"/>
    <d v="1899-12-30T00:00:00"/>
    <x v="16"/>
  </r>
  <r>
    <x v="196"/>
    <d v="1899-12-30T01:00:00"/>
    <x v="17"/>
  </r>
  <r>
    <x v="196"/>
    <d v="1899-12-30T02:00:00"/>
    <x v="5"/>
  </r>
  <r>
    <x v="196"/>
    <d v="1899-12-30T03:00:00"/>
    <x v="17"/>
  </r>
  <r>
    <x v="196"/>
    <d v="1899-12-30T04:00:00"/>
    <x v="17"/>
  </r>
  <r>
    <x v="196"/>
    <d v="1899-12-30T05:00:00"/>
    <x v="17"/>
  </r>
  <r>
    <x v="196"/>
    <d v="1899-12-30T06:00:00"/>
    <x v="16"/>
  </r>
  <r>
    <x v="196"/>
    <d v="1899-12-30T07:00:00"/>
    <x v="17"/>
  </r>
  <r>
    <x v="196"/>
    <d v="1899-12-30T08:00:00"/>
    <x v="4"/>
  </r>
  <r>
    <x v="196"/>
    <d v="1899-12-30T09:00:00"/>
    <x v="5"/>
  </r>
  <r>
    <x v="196"/>
    <d v="1899-12-30T10:00:00"/>
    <x v="17"/>
  </r>
  <r>
    <x v="196"/>
    <d v="1899-12-30T11:00:00"/>
    <x v="4"/>
  </r>
  <r>
    <x v="196"/>
    <d v="1899-12-30T12:00:00"/>
    <x v="17"/>
  </r>
  <r>
    <x v="196"/>
    <d v="1899-12-30T13:00:00"/>
    <x v="3"/>
  </r>
  <r>
    <x v="196"/>
    <d v="1899-12-30T14:00:00"/>
    <x v="13"/>
  </r>
  <r>
    <x v="196"/>
    <d v="1899-12-30T15:00:00"/>
    <x v="2"/>
  </r>
  <r>
    <x v="196"/>
    <d v="1899-12-30T16:00:00"/>
    <x v="15"/>
  </r>
  <r>
    <x v="196"/>
    <d v="1899-12-30T17:00:00"/>
    <x v="0"/>
  </r>
  <r>
    <x v="196"/>
    <d v="1899-12-30T18:00:00"/>
    <x v="6"/>
  </r>
  <r>
    <x v="196"/>
    <d v="1899-12-30T19:00:00"/>
    <x v="4"/>
  </r>
  <r>
    <x v="196"/>
    <d v="1899-12-30T20:00:00"/>
    <x v="3"/>
  </r>
  <r>
    <x v="196"/>
    <d v="1899-12-30T21:00:00"/>
    <x v="5"/>
  </r>
  <r>
    <x v="196"/>
    <d v="1899-12-30T22:00:00"/>
    <x v="16"/>
  </r>
  <r>
    <x v="196"/>
    <d v="1899-12-30T23:00:00"/>
    <x v="17"/>
  </r>
  <r>
    <x v="197"/>
    <d v="1899-12-30T00:00:00"/>
    <x v="16"/>
  </r>
  <r>
    <x v="197"/>
    <d v="1899-12-30T01:00:00"/>
    <x v="16"/>
  </r>
  <r>
    <x v="197"/>
    <d v="1899-12-30T02:00:00"/>
    <x v="5"/>
  </r>
  <r>
    <x v="197"/>
    <d v="1899-12-30T03:00:00"/>
    <x v="16"/>
  </r>
  <r>
    <x v="197"/>
    <d v="1899-12-30T04:00:00"/>
    <x v="5"/>
  </r>
  <r>
    <x v="197"/>
    <d v="1899-12-30T05:00:00"/>
    <x v="2"/>
  </r>
  <r>
    <x v="197"/>
    <d v="1899-12-30T06:00:00"/>
    <x v="5"/>
  </r>
  <r>
    <x v="197"/>
    <d v="1899-12-30T07:00:00"/>
    <x v="19"/>
  </r>
  <r>
    <x v="197"/>
    <d v="1899-12-30T08:00:00"/>
    <x v="19"/>
  </r>
  <r>
    <x v="197"/>
    <d v="1899-12-30T09:00:00"/>
    <x v="19"/>
  </r>
  <r>
    <x v="197"/>
    <d v="1899-12-30T10:00:00"/>
    <x v="17"/>
  </r>
  <r>
    <x v="197"/>
    <d v="1899-12-30T11:00:00"/>
    <x v="17"/>
  </r>
  <r>
    <x v="197"/>
    <d v="1899-12-30T12:00:00"/>
    <x v="5"/>
  </r>
  <r>
    <x v="197"/>
    <d v="1899-12-30T13:00:00"/>
    <x v="5"/>
  </r>
  <r>
    <x v="197"/>
    <d v="1899-12-30T14:00:00"/>
    <x v="13"/>
  </r>
  <r>
    <x v="197"/>
    <d v="1899-12-30T15:00:00"/>
    <x v="10"/>
  </r>
  <r>
    <x v="197"/>
    <d v="1899-12-30T16:00:00"/>
    <x v="2"/>
  </r>
  <r>
    <x v="197"/>
    <d v="1899-12-30T17:00:00"/>
    <x v="2"/>
  </r>
  <r>
    <x v="197"/>
    <d v="1899-12-30T18:00:00"/>
    <x v="2"/>
  </r>
  <r>
    <x v="197"/>
    <d v="1899-12-30T19:00:00"/>
    <x v="2"/>
  </r>
  <r>
    <x v="197"/>
    <d v="1899-12-30T20:00:00"/>
    <x v="14"/>
  </r>
  <r>
    <x v="197"/>
    <d v="1899-12-30T21:00:00"/>
    <x v="4"/>
  </r>
  <r>
    <x v="197"/>
    <d v="1899-12-30T22:00:00"/>
    <x v="3"/>
  </r>
  <r>
    <x v="197"/>
    <d v="1899-12-30T23:00:00"/>
    <x v="16"/>
  </r>
  <r>
    <x v="198"/>
    <d v="1899-12-30T00:00:00"/>
    <x v="17"/>
  </r>
  <r>
    <x v="198"/>
    <d v="1899-12-30T01:00:00"/>
    <x v="5"/>
  </r>
  <r>
    <x v="198"/>
    <d v="1899-12-30T02:00:00"/>
    <x v="17"/>
  </r>
  <r>
    <x v="198"/>
    <d v="1899-12-30T03:00:00"/>
    <x v="17"/>
  </r>
  <r>
    <x v="198"/>
    <d v="1899-12-30T04:00:00"/>
    <x v="16"/>
  </r>
  <r>
    <x v="198"/>
    <d v="1899-12-30T05:00:00"/>
    <x v="18"/>
  </r>
  <r>
    <x v="198"/>
    <d v="1899-12-30T06:00:00"/>
    <x v="18"/>
  </r>
  <r>
    <x v="198"/>
    <d v="1899-12-30T07:00:00"/>
    <x v="5"/>
  </r>
  <r>
    <x v="198"/>
    <d v="1899-12-30T08:00:00"/>
    <x v="18"/>
  </r>
  <r>
    <x v="198"/>
    <d v="1899-12-30T09:00:00"/>
    <x v="17"/>
  </r>
  <r>
    <x v="198"/>
    <d v="1899-12-30T10:00:00"/>
    <x v="17"/>
  </r>
  <r>
    <x v="198"/>
    <d v="1899-12-30T11:00:00"/>
    <x v="4"/>
  </r>
  <r>
    <x v="198"/>
    <d v="1899-12-30T12:00:00"/>
    <x v="4"/>
  </r>
  <r>
    <x v="198"/>
    <d v="1899-12-30T13:00:00"/>
    <x v="3"/>
  </r>
  <r>
    <x v="198"/>
    <d v="1899-12-30T14:00:00"/>
    <x v="4"/>
  </r>
  <r>
    <x v="198"/>
    <d v="1899-12-30T15:00:00"/>
    <x v="3"/>
  </r>
  <r>
    <x v="198"/>
    <d v="1899-12-30T16:00:00"/>
    <x v="2"/>
  </r>
  <r>
    <x v="198"/>
    <d v="1899-12-30T17:00:00"/>
    <x v="15"/>
  </r>
  <r>
    <x v="198"/>
    <d v="1899-12-30T18:00:00"/>
    <x v="13"/>
  </r>
  <r>
    <x v="198"/>
    <d v="1899-12-30T19:00:00"/>
    <x v="2"/>
  </r>
  <r>
    <x v="198"/>
    <d v="1899-12-30T20:00:00"/>
    <x v="14"/>
  </r>
  <r>
    <x v="198"/>
    <d v="1899-12-30T21:00:00"/>
    <x v="3"/>
  </r>
  <r>
    <x v="198"/>
    <d v="1899-12-30T22:00:00"/>
    <x v="17"/>
  </r>
  <r>
    <x v="198"/>
    <d v="1899-12-30T23:00:00"/>
    <x v="17"/>
  </r>
  <r>
    <x v="199"/>
    <d v="1899-12-30T00:00:00"/>
    <x v="16"/>
  </r>
  <r>
    <x v="199"/>
    <d v="1899-12-30T01:00:00"/>
    <x v="16"/>
  </r>
  <r>
    <x v="199"/>
    <d v="1899-12-30T02:00:00"/>
    <x v="17"/>
  </r>
  <r>
    <x v="199"/>
    <d v="1899-12-30T03:00:00"/>
    <x v="17"/>
  </r>
  <r>
    <x v="199"/>
    <d v="1899-12-30T04:00:00"/>
    <x v="17"/>
  </r>
  <r>
    <x v="199"/>
    <d v="1899-12-30T05:00:00"/>
    <x v="5"/>
  </r>
  <r>
    <x v="199"/>
    <d v="1899-12-30T06:00:00"/>
    <x v="16"/>
  </r>
  <r>
    <x v="199"/>
    <d v="1899-12-30T07:00:00"/>
    <x v="17"/>
  </r>
  <r>
    <x v="199"/>
    <d v="1899-12-30T08:00:00"/>
    <x v="17"/>
  </r>
  <r>
    <x v="199"/>
    <d v="1899-12-30T09:00:00"/>
    <x v="16"/>
  </r>
  <r>
    <x v="199"/>
    <d v="1899-12-30T10:00:00"/>
    <x v="5"/>
  </r>
  <r>
    <x v="199"/>
    <d v="1899-12-30T11:00:00"/>
    <x v="4"/>
  </r>
  <r>
    <x v="199"/>
    <d v="1899-12-30T12:00:00"/>
    <x v="5"/>
  </r>
  <r>
    <x v="199"/>
    <d v="1899-12-30T13:00:00"/>
    <x v="5"/>
  </r>
  <r>
    <x v="199"/>
    <d v="1899-12-30T14:00:00"/>
    <x v="5"/>
  </r>
  <r>
    <x v="199"/>
    <d v="1899-12-30T15:00:00"/>
    <x v="15"/>
  </r>
  <r>
    <x v="199"/>
    <d v="1899-12-30T16:00:00"/>
    <x v="2"/>
  </r>
  <r>
    <x v="199"/>
    <d v="1899-12-30T17:00:00"/>
    <x v="10"/>
  </r>
  <r>
    <x v="199"/>
    <d v="1899-12-30T18:00:00"/>
    <x v="15"/>
  </r>
  <r>
    <x v="199"/>
    <d v="1899-12-30T19:00:00"/>
    <x v="15"/>
  </r>
  <r>
    <x v="199"/>
    <d v="1899-12-30T20:00:00"/>
    <x v="4"/>
  </r>
  <r>
    <x v="199"/>
    <d v="1899-12-30T21:00:00"/>
    <x v="4"/>
  </r>
  <r>
    <x v="199"/>
    <d v="1899-12-30T22:00:00"/>
    <x v="5"/>
  </r>
  <r>
    <x v="199"/>
    <d v="1899-12-30T23:00:00"/>
    <x v="16"/>
  </r>
  <r>
    <x v="200"/>
    <d v="1899-12-30T00:00:00"/>
    <x v="17"/>
  </r>
  <r>
    <x v="200"/>
    <d v="1899-12-30T01:00:00"/>
    <x v="17"/>
  </r>
  <r>
    <x v="200"/>
    <d v="1899-12-30T02:00:00"/>
    <x v="17"/>
  </r>
  <r>
    <x v="200"/>
    <d v="1899-12-30T03:00:00"/>
    <x v="18"/>
  </r>
  <r>
    <x v="200"/>
    <d v="1899-12-30T04:00:00"/>
    <x v="16"/>
  </r>
  <r>
    <x v="200"/>
    <d v="1899-12-30T05:00:00"/>
    <x v="18"/>
  </r>
  <r>
    <x v="200"/>
    <d v="1899-12-30T06:00:00"/>
    <x v="18"/>
  </r>
  <r>
    <x v="200"/>
    <d v="1899-12-30T07:00:00"/>
    <x v="19"/>
  </r>
  <r>
    <x v="200"/>
    <d v="1899-12-30T08:00:00"/>
    <x v="19"/>
  </r>
  <r>
    <x v="200"/>
    <d v="1899-12-30T09:00:00"/>
    <x v="16"/>
  </r>
  <r>
    <x v="200"/>
    <d v="1899-12-30T10:00:00"/>
    <x v="5"/>
  </r>
  <r>
    <x v="200"/>
    <d v="1899-12-30T11:00:00"/>
    <x v="16"/>
  </r>
  <r>
    <x v="200"/>
    <d v="1899-12-30T12:00:00"/>
    <x v="17"/>
  </r>
  <r>
    <x v="200"/>
    <d v="1899-12-30T13:00:00"/>
    <x v="17"/>
  </r>
  <r>
    <x v="200"/>
    <d v="1899-12-30T14:00:00"/>
    <x v="13"/>
  </r>
  <r>
    <x v="200"/>
    <d v="1899-12-30T15:00:00"/>
    <x v="4"/>
  </r>
  <r>
    <x v="200"/>
    <d v="1899-12-30T16:00:00"/>
    <x v="5"/>
  </r>
  <r>
    <x v="200"/>
    <d v="1899-12-30T17:00:00"/>
    <x v="14"/>
  </r>
  <r>
    <x v="200"/>
    <d v="1899-12-30T18:00:00"/>
    <x v="13"/>
  </r>
  <r>
    <x v="200"/>
    <d v="1899-12-30T19:00:00"/>
    <x v="3"/>
  </r>
  <r>
    <x v="200"/>
    <d v="1899-12-30T20:00:00"/>
    <x v="4"/>
  </r>
  <r>
    <x v="200"/>
    <d v="1899-12-30T21:00:00"/>
    <x v="5"/>
  </r>
  <r>
    <x v="200"/>
    <d v="1899-12-30T22:00:00"/>
    <x v="16"/>
  </r>
  <r>
    <x v="200"/>
    <d v="1899-12-30T23:00:00"/>
    <x v="3"/>
  </r>
  <r>
    <x v="201"/>
    <d v="1899-12-30T00:00:00"/>
    <x v="16"/>
  </r>
  <r>
    <x v="201"/>
    <d v="1899-12-30T01:00:00"/>
    <x v="19"/>
  </r>
  <r>
    <x v="201"/>
    <d v="1899-12-30T02:00:00"/>
    <x v="19"/>
  </r>
  <r>
    <x v="201"/>
    <d v="1899-12-30T03:00:00"/>
    <x v="19"/>
  </r>
  <r>
    <x v="201"/>
    <d v="1899-12-30T04:00:00"/>
    <x v="5"/>
  </r>
  <r>
    <x v="201"/>
    <d v="1899-12-30T05:00:00"/>
    <x v="3"/>
  </r>
  <r>
    <x v="201"/>
    <d v="1899-12-30T06:00:00"/>
    <x v="3"/>
  </r>
  <r>
    <x v="201"/>
    <d v="1899-12-30T07:00:00"/>
    <x v="4"/>
  </r>
  <r>
    <x v="201"/>
    <d v="1899-12-30T08:00:00"/>
    <x v="16"/>
  </r>
  <r>
    <x v="201"/>
    <d v="1899-12-30T09:00:00"/>
    <x v="19"/>
  </r>
  <r>
    <x v="201"/>
    <d v="1899-12-30T10:00:00"/>
    <x v="16"/>
  </r>
  <r>
    <x v="201"/>
    <d v="1899-12-30T11:00:00"/>
    <x v="4"/>
  </r>
  <r>
    <x v="201"/>
    <d v="1899-12-30T12:00:00"/>
    <x v="3"/>
  </r>
  <r>
    <x v="201"/>
    <d v="1899-12-30T13:00:00"/>
    <x v="15"/>
  </r>
  <r>
    <x v="201"/>
    <d v="1899-12-30T14:00:00"/>
    <x v="10"/>
  </r>
  <r>
    <x v="201"/>
    <d v="1899-12-30T15:00:00"/>
    <x v="15"/>
  </r>
  <r>
    <x v="201"/>
    <d v="1899-12-30T16:00:00"/>
    <x v="2"/>
  </r>
  <r>
    <x v="201"/>
    <d v="1899-12-30T17:00:00"/>
    <x v="6"/>
  </r>
  <r>
    <x v="201"/>
    <d v="1899-12-30T18:00:00"/>
    <x v="6"/>
  </r>
  <r>
    <x v="201"/>
    <d v="1899-12-30T19:00:00"/>
    <x v="6"/>
  </r>
  <r>
    <x v="201"/>
    <d v="1899-12-30T20:00:00"/>
    <x v="6"/>
  </r>
  <r>
    <x v="201"/>
    <d v="1899-12-30T21:00:00"/>
    <x v="1"/>
  </r>
  <r>
    <x v="201"/>
    <d v="1899-12-30T22:00:00"/>
    <x v="5"/>
  </r>
  <r>
    <x v="201"/>
    <d v="1899-12-30T23:00:00"/>
    <x v="13"/>
  </r>
  <r>
    <x v="202"/>
    <d v="1899-12-30T00:00:00"/>
    <x v="3"/>
  </r>
  <r>
    <x v="202"/>
    <d v="1899-12-30T01:00:00"/>
    <x v="13"/>
  </r>
  <r>
    <x v="202"/>
    <d v="1899-12-30T02:00:00"/>
    <x v="14"/>
  </r>
  <r>
    <x v="202"/>
    <d v="1899-12-30T03:00:00"/>
    <x v="3"/>
  </r>
  <r>
    <x v="202"/>
    <d v="1899-12-30T04:00:00"/>
    <x v="17"/>
  </r>
  <r>
    <x v="202"/>
    <d v="1899-12-30T05:00:00"/>
    <x v="5"/>
  </r>
  <r>
    <x v="202"/>
    <d v="1899-12-30T06:00:00"/>
    <x v="17"/>
  </r>
  <r>
    <x v="202"/>
    <d v="1899-12-30T07:00:00"/>
    <x v="19"/>
  </r>
  <r>
    <x v="202"/>
    <d v="1899-12-30T08:00:00"/>
    <x v="5"/>
  </r>
  <r>
    <x v="202"/>
    <d v="1899-12-30T09:00:00"/>
    <x v="16"/>
  </r>
  <r>
    <x v="202"/>
    <d v="1899-12-30T10:00:00"/>
    <x v="17"/>
  </r>
  <r>
    <x v="202"/>
    <d v="1899-12-30T11:00:00"/>
    <x v="2"/>
  </r>
  <r>
    <x v="202"/>
    <d v="1899-12-30T12:00:00"/>
    <x v="2"/>
  </r>
  <r>
    <x v="202"/>
    <d v="1899-12-30T13:00:00"/>
    <x v="2"/>
  </r>
  <r>
    <x v="202"/>
    <d v="1899-12-30T14:00:00"/>
    <x v="6"/>
  </r>
  <r>
    <x v="202"/>
    <d v="1899-12-30T15:00:00"/>
    <x v="6"/>
  </r>
  <r>
    <x v="202"/>
    <d v="1899-12-30T16:00:00"/>
    <x v="6"/>
  </r>
  <r>
    <x v="202"/>
    <d v="1899-12-30T17:00:00"/>
    <x v="9"/>
  </r>
  <r>
    <x v="202"/>
    <d v="1899-12-30T18:00:00"/>
    <x v="11"/>
  </r>
  <r>
    <x v="202"/>
    <d v="1899-12-30T19:00:00"/>
    <x v="6"/>
  </r>
  <r>
    <x v="202"/>
    <d v="1899-12-30T20:00:00"/>
    <x v="10"/>
  </r>
  <r>
    <x v="202"/>
    <d v="1899-12-30T21:00:00"/>
    <x v="0"/>
  </r>
  <r>
    <x v="202"/>
    <d v="1899-12-30T22:00:00"/>
    <x v="2"/>
  </r>
  <r>
    <x v="202"/>
    <d v="1899-12-30T23:00:00"/>
    <x v="15"/>
  </r>
  <r>
    <x v="203"/>
    <d v="1899-12-30T00:00:00"/>
    <x v="1"/>
  </r>
  <r>
    <x v="203"/>
    <d v="1899-12-30T01:00:00"/>
    <x v="15"/>
  </r>
  <r>
    <x v="203"/>
    <d v="1899-12-30T02:00:00"/>
    <x v="1"/>
  </r>
  <r>
    <x v="203"/>
    <d v="1899-12-30T03:00:00"/>
    <x v="15"/>
  </r>
  <r>
    <x v="203"/>
    <d v="1899-12-30T04:00:00"/>
    <x v="13"/>
  </r>
  <r>
    <x v="203"/>
    <d v="1899-12-30T05:00:00"/>
    <x v="1"/>
  </r>
  <r>
    <x v="203"/>
    <d v="1899-12-30T06:00:00"/>
    <x v="13"/>
  </r>
  <r>
    <x v="203"/>
    <d v="1899-12-30T07:00:00"/>
    <x v="13"/>
  </r>
  <r>
    <x v="203"/>
    <d v="1899-12-30T08:00:00"/>
    <x v="5"/>
  </r>
  <r>
    <x v="203"/>
    <d v="1899-12-30T09:00:00"/>
    <x v="3"/>
  </r>
  <r>
    <x v="203"/>
    <d v="1899-12-30T10:00:00"/>
    <x v="5"/>
  </r>
  <r>
    <x v="203"/>
    <d v="1899-12-30T11:00:00"/>
    <x v="14"/>
  </r>
  <r>
    <x v="203"/>
    <d v="1899-12-30T12:00:00"/>
    <x v="3"/>
  </r>
  <r>
    <x v="203"/>
    <d v="1899-12-30T13:00:00"/>
    <x v="3"/>
  </r>
  <r>
    <x v="203"/>
    <d v="1899-12-30T14:00:00"/>
    <x v="14"/>
  </r>
  <r>
    <x v="203"/>
    <d v="1899-12-30T15:00:00"/>
    <x v="14"/>
  </r>
  <r>
    <x v="203"/>
    <d v="1899-12-30T16:00:00"/>
    <x v="5"/>
  </r>
  <r>
    <x v="203"/>
    <d v="1899-12-30T17:00:00"/>
    <x v="0"/>
  </r>
  <r>
    <x v="203"/>
    <d v="1899-12-30T18:00:00"/>
    <x v="1"/>
  </r>
  <r>
    <x v="203"/>
    <d v="1899-12-30T19:00:00"/>
    <x v="10"/>
  </r>
  <r>
    <x v="203"/>
    <d v="1899-12-30T20:00:00"/>
    <x v="2"/>
  </r>
  <r>
    <x v="203"/>
    <d v="1899-12-30T21:00:00"/>
    <x v="4"/>
  </r>
  <r>
    <x v="203"/>
    <d v="1899-12-30T22:00:00"/>
    <x v="16"/>
  </r>
  <r>
    <x v="203"/>
    <d v="1899-12-30T23:00:00"/>
    <x v="5"/>
  </r>
  <r>
    <x v="204"/>
    <d v="1899-12-30T00:00:00"/>
    <x v="17"/>
  </r>
  <r>
    <x v="204"/>
    <d v="1899-12-30T01:00:00"/>
    <x v="16"/>
  </r>
  <r>
    <x v="204"/>
    <d v="1899-12-30T02:00:00"/>
    <x v="17"/>
  </r>
  <r>
    <x v="204"/>
    <d v="1899-12-30T03:00:00"/>
    <x v="14"/>
  </r>
  <r>
    <x v="204"/>
    <d v="1899-12-30T04:00:00"/>
    <x v="17"/>
  </r>
  <r>
    <x v="204"/>
    <d v="1899-12-30T05:00:00"/>
    <x v="16"/>
  </r>
  <r>
    <x v="204"/>
    <d v="1899-12-30T06:00:00"/>
    <x v="17"/>
  </r>
  <r>
    <x v="204"/>
    <d v="1899-12-30T07:00:00"/>
    <x v="18"/>
  </r>
  <r>
    <x v="204"/>
    <d v="1899-12-30T08:00:00"/>
    <x v="18"/>
  </r>
  <r>
    <x v="204"/>
    <d v="1899-12-30T09:00:00"/>
    <x v="5"/>
  </r>
  <r>
    <x v="204"/>
    <d v="1899-12-30T10:00:00"/>
    <x v="16"/>
  </r>
  <r>
    <x v="204"/>
    <d v="1899-12-30T11:00:00"/>
    <x v="16"/>
  </r>
  <r>
    <x v="204"/>
    <d v="1899-12-30T12:00:00"/>
    <x v="16"/>
  </r>
  <r>
    <x v="204"/>
    <d v="1899-12-30T13:00:00"/>
    <x v="19"/>
  </r>
  <r>
    <x v="204"/>
    <d v="1899-12-30T14:00:00"/>
    <x v="4"/>
  </r>
  <r>
    <x v="204"/>
    <d v="1899-12-30T15:00:00"/>
    <x v="3"/>
  </r>
  <r>
    <x v="204"/>
    <d v="1899-12-30T16:00:00"/>
    <x v="5"/>
  </r>
  <r>
    <x v="204"/>
    <d v="1899-12-30T17:00:00"/>
    <x v="14"/>
  </r>
  <r>
    <x v="204"/>
    <d v="1899-12-30T18:00:00"/>
    <x v="15"/>
  </r>
  <r>
    <x v="204"/>
    <d v="1899-12-30T19:00:00"/>
    <x v="13"/>
  </r>
  <r>
    <x v="204"/>
    <d v="1899-12-30T20:00:00"/>
    <x v="13"/>
  </r>
  <r>
    <x v="204"/>
    <d v="1899-12-30T21:00:00"/>
    <x v="3"/>
  </r>
  <r>
    <x v="204"/>
    <d v="1899-12-30T22:00:00"/>
    <x v="4"/>
  </r>
  <r>
    <x v="204"/>
    <d v="1899-12-30T23:00:00"/>
    <x v="4"/>
  </r>
  <r>
    <x v="205"/>
    <d v="1899-12-30T00:00:00"/>
    <x v="5"/>
  </r>
  <r>
    <x v="205"/>
    <d v="1899-12-30T01:00:00"/>
    <x v="16"/>
  </r>
  <r>
    <x v="205"/>
    <d v="1899-12-30T02:00:00"/>
    <x v="3"/>
  </r>
  <r>
    <x v="205"/>
    <d v="1899-12-30T03:00:00"/>
    <x v="5"/>
  </r>
  <r>
    <x v="205"/>
    <d v="1899-12-30T04:00:00"/>
    <x v="5"/>
  </r>
  <r>
    <x v="205"/>
    <d v="1899-12-30T05:00:00"/>
    <x v="4"/>
  </r>
  <r>
    <x v="205"/>
    <d v="1899-12-30T06:00:00"/>
    <x v="19"/>
  </r>
  <r>
    <x v="205"/>
    <d v="1899-12-30T07:00:00"/>
    <x v="19"/>
  </r>
  <r>
    <x v="205"/>
    <d v="1899-12-30T08:00:00"/>
    <x v="4"/>
  </r>
  <r>
    <x v="205"/>
    <d v="1899-12-30T09:00:00"/>
    <x v="5"/>
  </r>
  <r>
    <x v="205"/>
    <d v="1899-12-30T10:00:00"/>
    <x v="18"/>
  </r>
  <r>
    <x v="205"/>
    <d v="1899-12-30T11:00:00"/>
    <x v="17"/>
  </r>
  <r>
    <x v="205"/>
    <d v="1899-12-30T12:00:00"/>
    <x v="13"/>
  </r>
  <r>
    <x v="205"/>
    <d v="1899-12-30T13:00:00"/>
    <x v="2"/>
  </r>
  <r>
    <x v="205"/>
    <d v="1899-12-30T14:00:00"/>
    <x v="1"/>
  </r>
  <r>
    <x v="205"/>
    <d v="1899-12-30T15:00:00"/>
    <x v="1"/>
  </r>
  <r>
    <x v="205"/>
    <d v="1899-12-30T16:00:00"/>
    <x v="10"/>
  </r>
  <r>
    <x v="205"/>
    <d v="1899-12-30T17:00:00"/>
    <x v="0"/>
  </r>
  <r>
    <x v="205"/>
    <d v="1899-12-30T18:00:00"/>
    <x v="6"/>
  </r>
  <r>
    <x v="205"/>
    <d v="1899-12-30T19:00:00"/>
    <x v="12"/>
  </r>
  <r>
    <x v="205"/>
    <d v="1899-12-30T20:00:00"/>
    <x v="11"/>
  </r>
  <r>
    <x v="205"/>
    <d v="1899-12-30T21:00:00"/>
    <x v="12"/>
  </r>
  <r>
    <x v="205"/>
    <d v="1899-12-30T22:00:00"/>
    <x v="6"/>
  </r>
  <r>
    <x v="205"/>
    <d v="1899-12-30T23:00:00"/>
    <x v="10"/>
  </r>
  <r>
    <x v="206"/>
    <d v="1899-12-30T00:00:00"/>
    <x v="15"/>
  </r>
  <r>
    <x v="206"/>
    <d v="1899-12-30T01:00:00"/>
    <x v="5"/>
  </r>
  <r>
    <x v="206"/>
    <d v="1899-12-30T02:00:00"/>
    <x v="14"/>
  </r>
  <r>
    <x v="206"/>
    <d v="1899-12-30T03:00:00"/>
    <x v="4"/>
  </r>
  <r>
    <x v="206"/>
    <d v="1899-12-30T04:00:00"/>
    <x v="3"/>
  </r>
  <r>
    <x v="206"/>
    <d v="1899-12-30T05:00:00"/>
    <x v="3"/>
  </r>
  <r>
    <x v="206"/>
    <d v="1899-12-30T06:00:00"/>
    <x v="4"/>
  </r>
  <r>
    <x v="206"/>
    <d v="1899-12-30T07:00:00"/>
    <x v="16"/>
  </r>
  <r>
    <x v="206"/>
    <d v="1899-12-30T08:00:00"/>
    <x v="3"/>
  </r>
  <r>
    <x v="206"/>
    <d v="1899-12-30T09:00:00"/>
    <x v="3"/>
  </r>
  <r>
    <x v="206"/>
    <d v="1899-12-30T10:00:00"/>
    <x v="16"/>
  </r>
  <r>
    <x v="206"/>
    <d v="1899-12-30T11:00:00"/>
    <x v="14"/>
  </r>
  <r>
    <x v="206"/>
    <d v="1899-12-30T12:00:00"/>
    <x v="13"/>
  </r>
  <r>
    <x v="206"/>
    <d v="1899-12-30T13:00:00"/>
    <x v="2"/>
  </r>
  <r>
    <x v="206"/>
    <d v="1899-12-30T14:00:00"/>
    <x v="2"/>
  </r>
  <r>
    <x v="206"/>
    <d v="1899-12-30T15:00:00"/>
    <x v="1"/>
  </r>
  <r>
    <x v="206"/>
    <d v="1899-12-30T16:00:00"/>
    <x v="10"/>
  </r>
  <r>
    <x v="206"/>
    <d v="1899-12-30T17:00:00"/>
    <x v="1"/>
  </r>
  <r>
    <x v="206"/>
    <d v="1899-12-30T18:00:00"/>
    <x v="6"/>
  </r>
  <r>
    <x v="206"/>
    <d v="1899-12-30T19:00:00"/>
    <x v="6"/>
  </r>
  <r>
    <x v="206"/>
    <d v="1899-12-30T20:00:00"/>
    <x v="1"/>
  </r>
  <r>
    <x v="206"/>
    <d v="1899-12-30T21:00:00"/>
    <x v="1"/>
  </r>
  <r>
    <x v="206"/>
    <d v="1899-12-30T22:00:00"/>
    <x v="1"/>
  </r>
  <r>
    <x v="206"/>
    <d v="1899-12-30T23:00:00"/>
    <x v="6"/>
  </r>
  <r>
    <x v="207"/>
    <d v="1899-12-30T00:00:00"/>
    <x v="3"/>
  </r>
  <r>
    <x v="207"/>
    <d v="1899-12-30T01:00:00"/>
    <x v="2"/>
  </r>
  <r>
    <x v="207"/>
    <d v="1899-12-30T02:00:00"/>
    <x v="3"/>
  </r>
  <r>
    <x v="207"/>
    <d v="1899-12-30T03:00:00"/>
    <x v="5"/>
  </r>
  <r>
    <x v="207"/>
    <d v="1899-12-30T04:00:00"/>
    <x v="5"/>
  </r>
  <r>
    <x v="207"/>
    <d v="1899-12-30T05:00:00"/>
    <x v="5"/>
  </r>
  <r>
    <x v="207"/>
    <d v="1899-12-30T06:00:00"/>
    <x v="19"/>
  </r>
  <r>
    <x v="207"/>
    <d v="1899-12-30T07:00:00"/>
    <x v="5"/>
  </r>
  <r>
    <x v="207"/>
    <d v="1899-12-30T08:00:00"/>
    <x v="4"/>
  </r>
  <r>
    <x v="207"/>
    <d v="1899-12-30T09:00:00"/>
    <x v="16"/>
  </r>
  <r>
    <x v="207"/>
    <d v="1899-12-30T10:00:00"/>
    <x v="4"/>
  </r>
  <r>
    <x v="207"/>
    <d v="1899-12-30T11:00:00"/>
    <x v="3"/>
  </r>
  <r>
    <x v="207"/>
    <d v="1899-12-30T12:00:00"/>
    <x v="2"/>
  </r>
  <r>
    <x v="207"/>
    <d v="1899-12-30T13:00:00"/>
    <x v="0"/>
  </r>
  <r>
    <x v="207"/>
    <d v="1899-12-30T14:00:00"/>
    <x v="2"/>
  </r>
  <r>
    <x v="207"/>
    <d v="1899-12-30T15:00:00"/>
    <x v="2"/>
  </r>
  <r>
    <x v="207"/>
    <d v="1899-12-30T16:00:00"/>
    <x v="2"/>
  </r>
  <r>
    <x v="207"/>
    <d v="1899-12-30T17:00:00"/>
    <x v="1"/>
  </r>
  <r>
    <x v="207"/>
    <d v="1899-12-30T18:00:00"/>
    <x v="1"/>
  </r>
  <r>
    <x v="207"/>
    <d v="1899-12-30T19:00:00"/>
    <x v="0"/>
  </r>
  <r>
    <x v="207"/>
    <d v="1899-12-30T20:00:00"/>
    <x v="6"/>
  </r>
  <r>
    <x v="207"/>
    <d v="1899-12-30T21:00:00"/>
    <x v="10"/>
  </r>
  <r>
    <x v="207"/>
    <d v="1899-12-30T22:00:00"/>
    <x v="14"/>
  </r>
  <r>
    <x v="207"/>
    <d v="1899-12-30T23:00:00"/>
    <x v="13"/>
  </r>
  <r>
    <x v="208"/>
    <d v="1899-12-30T00:00:00"/>
    <x v="15"/>
  </r>
  <r>
    <x v="208"/>
    <d v="1899-12-30T01:00:00"/>
    <x v="15"/>
  </r>
  <r>
    <x v="208"/>
    <d v="1899-12-30T02:00:00"/>
    <x v="13"/>
  </r>
  <r>
    <x v="208"/>
    <d v="1899-12-30T03:00:00"/>
    <x v="5"/>
  </r>
  <r>
    <x v="208"/>
    <d v="1899-12-30T04:00:00"/>
    <x v="4"/>
  </r>
  <r>
    <x v="208"/>
    <d v="1899-12-30T05:00:00"/>
    <x v="16"/>
  </r>
  <r>
    <x v="208"/>
    <d v="1899-12-30T06:00:00"/>
    <x v="4"/>
  </r>
  <r>
    <x v="208"/>
    <d v="1899-12-30T07:00:00"/>
    <x v="4"/>
  </r>
  <r>
    <x v="208"/>
    <d v="1899-12-30T08:00:00"/>
    <x v="13"/>
  </r>
  <r>
    <x v="208"/>
    <d v="1899-12-30T09:00:00"/>
    <x v="16"/>
  </r>
  <r>
    <x v="208"/>
    <d v="1899-12-30T10:00:00"/>
    <x v="3"/>
  </r>
  <r>
    <x v="208"/>
    <d v="1899-12-30T11:00:00"/>
    <x v="13"/>
  </r>
  <r>
    <x v="208"/>
    <d v="1899-12-30T12:00:00"/>
    <x v="2"/>
  </r>
  <r>
    <x v="208"/>
    <d v="1899-12-30T13:00:00"/>
    <x v="2"/>
  </r>
  <r>
    <x v="208"/>
    <d v="1899-12-30T14:00:00"/>
    <x v="1"/>
  </r>
  <r>
    <x v="208"/>
    <d v="1899-12-30T15:00:00"/>
    <x v="2"/>
  </r>
  <r>
    <x v="208"/>
    <d v="1899-12-30T16:00:00"/>
    <x v="0"/>
  </r>
  <r>
    <x v="208"/>
    <d v="1899-12-30T17:00:00"/>
    <x v="6"/>
  </r>
  <r>
    <x v="208"/>
    <d v="1899-12-30T18:00:00"/>
    <x v="0"/>
  </r>
  <r>
    <x v="208"/>
    <d v="1899-12-30T19:00:00"/>
    <x v="12"/>
  </r>
  <r>
    <x v="208"/>
    <d v="1899-12-30T20:00:00"/>
    <x v="0"/>
  </r>
  <r>
    <x v="208"/>
    <d v="1899-12-30T21:00:00"/>
    <x v="1"/>
  </r>
  <r>
    <x v="208"/>
    <d v="1899-12-30T22:00:00"/>
    <x v="15"/>
  </r>
  <r>
    <x v="208"/>
    <d v="1899-12-30T23:00:00"/>
    <x v="13"/>
  </r>
  <r>
    <x v="209"/>
    <d v="1899-12-30T00:00:00"/>
    <x v="13"/>
  </r>
  <r>
    <x v="209"/>
    <d v="1899-12-30T01:00:00"/>
    <x v="14"/>
  </r>
  <r>
    <x v="209"/>
    <d v="1899-12-30T02:00:00"/>
    <x v="14"/>
  </r>
  <r>
    <x v="209"/>
    <d v="1899-12-30T03:00:00"/>
    <x v="3"/>
  </r>
  <r>
    <x v="209"/>
    <d v="1899-12-30T04:00:00"/>
    <x v="14"/>
  </r>
  <r>
    <x v="209"/>
    <d v="1899-12-30T05:00:00"/>
    <x v="4"/>
  </r>
  <r>
    <x v="209"/>
    <d v="1899-12-30T06:00:00"/>
    <x v="16"/>
  </r>
  <r>
    <x v="209"/>
    <d v="1899-12-30T07:00:00"/>
    <x v="16"/>
  </r>
  <r>
    <x v="209"/>
    <d v="1899-12-30T08:00:00"/>
    <x v="16"/>
  </r>
  <r>
    <x v="209"/>
    <d v="1899-12-30T09:00:00"/>
    <x v="5"/>
  </r>
  <r>
    <x v="209"/>
    <d v="1899-12-30T10:00:00"/>
    <x v="16"/>
  </r>
  <r>
    <x v="209"/>
    <d v="1899-12-30T11:00:00"/>
    <x v="16"/>
  </r>
  <r>
    <x v="209"/>
    <d v="1899-12-30T12:00:00"/>
    <x v="16"/>
  </r>
  <r>
    <x v="209"/>
    <d v="1899-12-30T13:00:00"/>
    <x v="3"/>
  </r>
  <r>
    <x v="209"/>
    <d v="1899-12-30T14:00:00"/>
    <x v="14"/>
  </r>
  <r>
    <x v="209"/>
    <d v="1899-12-30T15:00:00"/>
    <x v="4"/>
  </r>
  <r>
    <x v="209"/>
    <d v="1899-12-30T16:00:00"/>
    <x v="14"/>
  </r>
  <r>
    <x v="209"/>
    <d v="1899-12-30T17:00:00"/>
    <x v="2"/>
  </r>
  <r>
    <x v="209"/>
    <d v="1899-12-30T18:00:00"/>
    <x v="10"/>
  </r>
  <r>
    <x v="209"/>
    <d v="1899-12-30T19:00:00"/>
    <x v="0"/>
  </r>
  <r>
    <x v="209"/>
    <d v="1899-12-30T20:00:00"/>
    <x v="13"/>
  </r>
  <r>
    <x v="209"/>
    <d v="1899-12-30T21:00:00"/>
    <x v="15"/>
  </r>
  <r>
    <x v="209"/>
    <d v="1899-12-30T22:00:00"/>
    <x v="14"/>
  </r>
  <r>
    <x v="209"/>
    <d v="1899-12-30T23:00:00"/>
    <x v="3"/>
  </r>
  <r>
    <x v="210"/>
    <d v="1899-12-30T00:00:00"/>
    <x v="14"/>
  </r>
  <r>
    <x v="210"/>
    <d v="1899-12-30T01:00:00"/>
    <x v="14"/>
  </r>
  <r>
    <x v="210"/>
    <d v="1899-12-30T02:00:00"/>
    <x v="4"/>
  </r>
  <r>
    <x v="210"/>
    <d v="1899-12-30T03:00:00"/>
    <x v="5"/>
  </r>
  <r>
    <x v="210"/>
    <d v="1899-12-30T04:00:00"/>
    <x v="16"/>
  </r>
  <r>
    <x v="210"/>
    <d v="1899-12-30T05:00:00"/>
    <x v="5"/>
  </r>
  <r>
    <x v="210"/>
    <d v="1899-12-30T06:00:00"/>
    <x v="18"/>
  </r>
  <r>
    <x v="210"/>
    <d v="1899-12-30T07:00:00"/>
    <x v="18"/>
  </r>
  <r>
    <x v="210"/>
    <d v="1899-12-30T08:00:00"/>
    <x v="18"/>
  </r>
  <r>
    <x v="210"/>
    <d v="1899-12-30T09:00:00"/>
    <x v="16"/>
  </r>
  <r>
    <x v="210"/>
    <d v="1899-12-30T10:00:00"/>
    <x v="16"/>
  </r>
  <r>
    <x v="210"/>
    <d v="1899-12-30T11:00:00"/>
    <x v="16"/>
  </r>
  <r>
    <x v="210"/>
    <d v="1899-12-30T12:00:00"/>
    <x v="4"/>
  </r>
  <r>
    <x v="210"/>
    <d v="1899-12-30T13:00:00"/>
    <x v="5"/>
  </r>
  <r>
    <x v="210"/>
    <d v="1899-12-30T14:00:00"/>
    <x v="5"/>
  </r>
  <r>
    <x v="210"/>
    <d v="1899-12-30T15:00:00"/>
    <x v="13"/>
  </r>
  <r>
    <x v="210"/>
    <d v="1899-12-30T16:00:00"/>
    <x v="13"/>
  </r>
  <r>
    <x v="210"/>
    <d v="1899-12-30T17:00:00"/>
    <x v="15"/>
  </r>
  <r>
    <x v="210"/>
    <d v="1899-12-30T18:00:00"/>
    <x v="2"/>
  </r>
  <r>
    <x v="210"/>
    <d v="1899-12-30T19:00:00"/>
    <x v="10"/>
  </r>
  <r>
    <x v="210"/>
    <d v="1899-12-30T20:00:00"/>
    <x v="1"/>
  </r>
  <r>
    <x v="210"/>
    <d v="1899-12-30T21:00:00"/>
    <x v="2"/>
  </r>
  <r>
    <x v="210"/>
    <d v="1899-12-30T22:00:00"/>
    <x v="3"/>
  </r>
  <r>
    <x v="210"/>
    <d v="1899-12-30T23:00:00"/>
    <x v="3"/>
  </r>
  <r>
    <x v="211"/>
    <d v="1899-12-30T00:00:00"/>
    <x v="5"/>
  </r>
  <r>
    <x v="211"/>
    <d v="1899-12-30T01:00:00"/>
    <x v="17"/>
  </r>
  <r>
    <x v="211"/>
    <d v="1899-12-30T02:00:00"/>
    <x v="17"/>
  </r>
  <r>
    <x v="211"/>
    <d v="1899-12-30T03:00:00"/>
    <x v="17"/>
  </r>
  <r>
    <x v="211"/>
    <d v="1899-12-30T04:00:00"/>
    <x v="18"/>
  </r>
  <r>
    <x v="211"/>
    <d v="1899-12-30T05:00:00"/>
    <x v="17"/>
  </r>
  <r>
    <x v="211"/>
    <d v="1899-12-30T06:00:00"/>
    <x v="19"/>
  </r>
  <r>
    <x v="211"/>
    <d v="1899-12-30T07:00:00"/>
    <x v="17"/>
  </r>
  <r>
    <x v="211"/>
    <d v="1899-12-30T08:00:00"/>
    <x v="17"/>
  </r>
  <r>
    <x v="211"/>
    <d v="1899-12-30T09:00:00"/>
    <x v="17"/>
  </r>
  <r>
    <x v="211"/>
    <d v="1899-12-30T10:00:00"/>
    <x v="17"/>
  </r>
  <r>
    <x v="211"/>
    <d v="1899-12-30T11:00:00"/>
    <x v="17"/>
  </r>
  <r>
    <x v="211"/>
    <d v="1899-12-30T12:00:00"/>
    <x v="16"/>
  </r>
  <r>
    <x v="211"/>
    <d v="1899-12-30T13:00:00"/>
    <x v="16"/>
  </r>
  <r>
    <x v="211"/>
    <d v="1899-12-30T14:00:00"/>
    <x v="14"/>
  </r>
  <r>
    <x v="211"/>
    <d v="1899-12-30T15:00:00"/>
    <x v="15"/>
  </r>
  <r>
    <x v="211"/>
    <d v="1899-12-30T16:00:00"/>
    <x v="2"/>
  </r>
  <r>
    <x v="211"/>
    <d v="1899-12-30T17:00:00"/>
    <x v="1"/>
  </r>
  <r>
    <x v="211"/>
    <d v="1899-12-30T18:00:00"/>
    <x v="1"/>
  </r>
  <r>
    <x v="211"/>
    <d v="1899-12-30T19:00:00"/>
    <x v="1"/>
  </r>
  <r>
    <x v="211"/>
    <d v="1899-12-30T20:00:00"/>
    <x v="2"/>
  </r>
  <r>
    <x v="211"/>
    <d v="1899-12-30T21:00:00"/>
    <x v="13"/>
  </r>
  <r>
    <x v="211"/>
    <d v="1899-12-30T22:00:00"/>
    <x v="5"/>
  </r>
  <r>
    <x v="211"/>
    <d v="1899-12-30T23:00:00"/>
    <x v="5"/>
  </r>
  <r>
    <x v="212"/>
    <d v="1899-12-30T00:00:00"/>
    <x v="4"/>
  </r>
  <r>
    <x v="212"/>
    <d v="1899-12-30T01:00:00"/>
    <x v="4"/>
  </r>
  <r>
    <x v="212"/>
    <d v="1899-12-30T02:00:00"/>
    <x v="16"/>
  </r>
  <r>
    <x v="212"/>
    <d v="1899-12-30T03:00:00"/>
    <x v="16"/>
  </r>
  <r>
    <x v="212"/>
    <d v="1899-12-30T04:00:00"/>
    <x v="5"/>
  </r>
  <r>
    <x v="212"/>
    <d v="1899-12-30T05:00:00"/>
    <x v="19"/>
  </r>
  <r>
    <x v="212"/>
    <d v="1899-12-30T06:00:00"/>
    <x v="19"/>
  </r>
  <r>
    <x v="212"/>
    <d v="1899-12-30T07:00:00"/>
    <x v="19"/>
  </r>
  <r>
    <x v="212"/>
    <d v="1899-12-30T08:00:00"/>
    <x v="17"/>
  </r>
  <r>
    <x v="212"/>
    <d v="1899-12-30T09:00:00"/>
    <x v="16"/>
  </r>
  <r>
    <x v="212"/>
    <d v="1899-12-30T10:00:00"/>
    <x v="17"/>
  </r>
  <r>
    <x v="212"/>
    <d v="1899-12-30T11:00:00"/>
    <x v="3"/>
  </r>
  <r>
    <x v="212"/>
    <d v="1899-12-30T12:00:00"/>
    <x v="5"/>
  </r>
  <r>
    <x v="212"/>
    <d v="1899-12-30T13:00:00"/>
    <x v="3"/>
  </r>
  <r>
    <x v="212"/>
    <d v="1899-12-30T14:00:00"/>
    <x v="13"/>
  </r>
  <r>
    <x v="212"/>
    <d v="1899-12-30T15:00:00"/>
    <x v="2"/>
  </r>
  <r>
    <x v="212"/>
    <d v="1899-12-30T16:00:00"/>
    <x v="15"/>
  </r>
  <r>
    <x v="212"/>
    <d v="1899-12-30T17:00:00"/>
    <x v="10"/>
  </r>
  <r>
    <x v="212"/>
    <d v="1899-12-30T18:00:00"/>
    <x v="1"/>
  </r>
  <r>
    <x v="212"/>
    <d v="1899-12-30T19:00:00"/>
    <x v="2"/>
  </r>
  <r>
    <x v="212"/>
    <d v="1899-12-30T20:00:00"/>
    <x v="15"/>
  </r>
  <r>
    <x v="212"/>
    <d v="1899-12-30T21:00:00"/>
    <x v="2"/>
  </r>
  <r>
    <x v="212"/>
    <d v="1899-12-30T22:00:00"/>
    <x v="4"/>
  </r>
  <r>
    <x v="212"/>
    <d v="1899-12-30T23:00:00"/>
    <x v="3"/>
  </r>
  <r>
    <x v="213"/>
    <d v="1899-12-30T00:00:00"/>
    <x v="13"/>
  </r>
  <r>
    <x v="213"/>
    <d v="1899-12-30T01:00:00"/>
    <x v="3"/>
  </r>
  <r>
    <x v="213"/>
    <d v="1899-12-30T02:00:00"/>
    <x v="3"/>
  </r>
  <r>
    <x v="213"/>
    <d v="1899-12-30T03:00:00"/>
    <x v="16"/>
  </r>
  <r>
    <x v="213"/>
    <d v="1899-12-30T04:00:00"/>
    <x v="5"/>
  </r>
  <r>
    <x v="213"/>
    <d v="1899-12-30T05:00:00"/>
    <x v="17"/>
  </r>
  <r>
    <x v="213"/>
    <d v="1899-12-30T06:00:00"/>
    <x v="5"/>
  </r>
  <r>
    <x v="213"/>
    <d v="1899-12-30T07:00:00"/>
    <x v="17"/>
  </r>
  <r>
    <x v="213"/>
    <d v="1899-12-30T08:00:00"/>
    <x v="17"/>
  </r>
  <r>
    <x v="213"/>
    <d v="1899-12-30T09:00:00"/>
    <x v="17"/>
  </r>
  <r>
    <x v="213"/>
    <d v="1899-12-30T10:00:00"/>
    <x v="16"/>
  </r>
  <r>
    <x v="213"/>
    <d v="1899-12-30T11:00:00"/>
    <x v="5"/>
  </r>
  <r>
    <x v="213"/>
    <d v="1899-12-30T12:00:00"/>
    <x v="4"/>
  </r>
  <r>
    <x v="213"/>
    <d v="1899-12-30T13:00:00"/>
    <x v="2"/>
  </r>
  <r>
    <x v="213"/>
    <d v="1899-12-30T14:00:00"/>
    <x v="2"/>
  </r>
  <r>
    <x v="213"/>
    <d v="1899-12-30T15:00:00"/>
    <x v="13"/>
  </r>
  <r>
    <x v="213"/>
    <d v="1899-12-30T16:00:00"/>
    <x v="14"/>
  </r>
  <r>
    <x v="213"/>
    <d v="1899-12-30T17:00:00"/>
    <x v="1"/>
  </r>
  <r>
    <x v="213"/>
    <d v="1899-12-30T18:00:00"/>
    <x v="12"/>
  </r>
  <r>
    <x v="213"/>
    <d v="1899-12-30T19:00:00"/>
    <x v="1"/>
  </r>
  <r>
    <x v="213"/>
    <d v="1899-12-30T20:00:00"/>
    <x v="0"/>
  </r>
  <r>
    <x v="213"/>
    <d v="1899-12-30T21:00:00"/>
    <x v="0"/>
  </r>
  <r>
    <x v="213"/>
    <d v="1899-12-30T22:00:00"/>
    <x v="1"/>
  </r>
  <r>
    <x v="213"/>
    <d v="1899-12-30T23:00:00"/>
    <x v="5"/>
  </r>
  <r>
    <x v="214"/>
    <d v="1899-12-30T00:00:00"/>
    <x v="4"/>
  </r>
  <r>
    <x v="214"/>
    <d v="1899-12-30T01:00:00"/>
    <x v="16"/>
  </r>
  <r>
    <x v="214"/>
    <d v="1899-12-30T02:00:00"/>
    <x v="17"/>
  </r>
  <r>
    <x v="214"/>
    <d v="1899-12-30T03:00:00"/>
    <x v="5"/>
  </r>
  <r>
    <x v="214"/>
    <d v="1899-12-30T04:00:00"/>
    <x v="16"/>
  </r>
  <r>
    <x v="214"/>
    <d v="1899-12-30T05:00:00"/>
    <x v="17"/>
  </r>
  <r>
    <x v="214"/>
    <d v="1899-12-30T06:00:00"/>
    <x v="17"/>
  </r>
  <r>
    <x v="214"/>
    <d v="1899-12-30T07:00:00"/>
    <x v="17"/>
  </r>
  <r>
    <x v="214"/>
    <d v="1899-12-30T08:00:00"/>
    <x v="16"/>
  </r>
  <r>
    <x v="214"/>
    <d v="1899-12-30T09:00:00"/>
    <x v="17"/>
  </r>
  <r>
    <x v="214"/>
    <d v="1899-12-30T10:00:00"/>
    <x v="16"/>
  </r>
  <r>
    <x v="214"/>
    <d v="1899-12-30T11:00:00"/>
    <x v="4"/>
  </r>
  <r>
    <x v="214"/>
    <d v="1899-12-30T12:00:00"/>
    <x v="14"/>
  </r>
  <r>
    <x v="214"/>
    <d v="1899-12-30T13:00:00"/>
    <x v="10"/>
  </r>
  <r>
    <x v="214"/>
    <d v="1899-12-30T14:00:00"/>
    <x v="15"/>
  </r>
  <r>
    <x v="214"/>
    <d v="1899-12-30T15:00:00"/>
    <x v="15"/>
  </r>
  <r>
    <x v="214"/>
    <d v="1899-12-30T16:00:00"/>
    <x v="13"/>
  </r>
  <r>
    <x v="214"/>
    <d v="1899-12-30T17:00:00"/>
    <x v="10"/>
  </r>
  <r>
    <x v="214"/>
    <d v="1899-12-30T18:00:00"/>
    <x v="6"/>
  </r>
  <r>
    <x v="214"/>
    <d v="1899-12-30T19:00:00"/>
    <x v="6"/>
  </r>
  <r>
    <x v="214"/>
    <d v="1899-12-30T20:00:00"/>
    <x v="6"/>
  </r>
  <r>
    <x v="214"/>
    <d v="1899-12-30T21:00:00"/>
    <x v="0"/>
  </r>
  <r>
    <x v="214"/>
    <d v="1899-12-30T22:00:00"/>
    <x v="2"/>
  </r>
  <r>
    <x v="214"/>
    <d v="1899-12-30T23:00:00"/>
    <x v="10"/>
  </r>
  <r>
    <x v="215"/>
    <d v="1899-12-30T00:00:00"/>
    <x v="15"/>
  </r>
  <r>
    <x v="215"/>
    <d v="1899-12-30T01:00:00"/>
    <x v="13"/>
  </r>
  <r>
    <x v="215"/>
    <d v="1899-12-30T02:00:00"/>
    <x v="3"/>
  </r>
  <r>
    <x v="215"/>
    <d v="1899-12-30T03:00:00"/>
    <x v="5"/>
  </r>
  <r>
    <x v="215"/>
    <d v="1899-12-30T04:00:00"/>
    <x v="16"/>
  </r>
  <r>
    <x v="215"/>
    <d v="1899-12-30T05:00:00"/>
    <x v="17"/>
  </r>
  <r>
    <x v="215"/>
    <d v="1899-12-30T06:00:00"/>
    <x v="18"/>
  </r>
  <r>
    <x v="215"/>
    <d v="1899-12-30T07:00:00"/>
    <x v="18"/>
  </r>
  <r>
    <x v="215"/>
    <d v="1899-12-30T08:00:00"/>
    <x v="18"/>
  </r>
  <r>
    <x v="215"/>
    <d v="1899-12-30T09:00:00"/>
    <x v="18"/>
  </r>
  <r>
    <x v="215"/>
    <d v="1899-12-30T10:00:00"/>
    <x v="17"/>
  </r>
  <r>
    <x v="215"/>
    <d v="1899-12-30T11:00:00"/>
    <x v="5"/>
  </r>
  <r>
    <x v="215"/>
    <d v="1899-12-30T12:00:00"/>
    <x v="14"/>
  </r>
  <r>
    <x v="215"/>
    <d v="1899-12-30T13:00:00"/>
    <x v="14"/>
  </r>
  <r>
    <x v="215"/>
    <d v="1899-12-30T14:00:00"/>
    <x v="15"/>
  </r>
  <r>
    <x v="215"/>
    <d v="1899-12-30T15:00:00"/>
    <x v="3"/>
  </r>
  <r>
    <x v="215"/>
    <d v="1899-12-30T16:00:00"/>
    <x v="5"/>
  </r>
  <r>
    <x v="215"/>
    <d v="1899-12-30T17:00:00"/>
    <x v="4"/>
  </r>
  <r>
    <x v="215"/>
    <d v="1899-12-30T18:00:00"/>
    <x v="13"/>
  </r>
  <r>
    <x v="215"/>
    <d v="1899-12-30T19:00:00"/>
    <x v="13"/>
  </r>
  <r>
    <x v="215"/>
    <d v="1899-12-30T20:00:00"/>
    <x v="14"/>
  </r>
  <r>
    <x v="215"/>
    <d v="1899-12-30T21:00:00"/>
    <x v="13"/>
  </r>
  <r>
    <x v="215"/>
    <d v="1899-12-30T22:00:00"/>
    <x v="14"/>
  </r>
  <r>
    <x v="215"/>
    <d v="1899-12-30T23:00:00"/>
    <x v="5"/>
  </r>
  <r>
    <x v="216"/>
    <d v="1899-12-30T00:00:00"/>
    <x v="5"/>
  </r>
  <r>
    <x v="216"/>
    <d v="1899-12-30T01:00:00"/>
    <x v="16"/>
  </r>
  <r>
    <x v="216"/>
    <d v="1899-12-30T02:00:00"/>
    <x v="19"/>
  </r>
  <r>
    <x v="216"/>
    <d v="1899-12-30T03:00:00"/>
    <x v="19"/>
  </r>
  <r>
    <x v="216"/>
    <d v="1899-12-30T04:00:00"/>
    <x v="19"/>
  </r>
  <r>
    <x v="216"/>
    <d v="1899-12-30T05:00:00"/>
    <x v="17"/>
  </r>
  <r>
    <x v="216"/>
    <d v="1899-12-30T06:00:00"/>
    <x v="17"/>
  </r>
  <r>
    <x v="216"/>
    <d v="1899-12-30T07:00:00"/>
    <x v="16"/>
  </r>
  <r>
    <x v="216"/>
    <d v="1899-12-30T08:00:00"/>
    <x v="17"/>
  </r>
  <r>
    <x v="216"/>
    <d v="1899-12-30T09:00:00"/>
    <x v="17"/>
  </r>
  <r>
    <x v="216"/>
    <d v="1899-12-30T10:00:00"/>
    <x v="17"/>
  </r>
  <r>
    <x v="216"/>
    <d v="1899-12-30T11:00:00"/>
    <x v="16"/>
  </r>
  <r>
    <x v="216"/>
    <d v="1899-12-30T12:00:00"/>
    <x v="17"/>
  </r>
  <r>
    <x v="216"/>
    <d v="1899-12-30T13:00:00"/>
    <x v="3"/>
  </r>
  <r>
    <x v="216"/>
    <d v="1899-12-30T14:00:00"/>
    <x v="13"/>
  </r>
  <r>
    <x v="216"/>
    <d v="1899-12-30T15:00:00"/>
    <x v="13"/>
  </r>
  <r>
    <x v="216"/>
    <d v="1899-12-30T16:00:00"/>
    <x v="6"/>
  </r>
  <r>
    <x v="216"/>
    <d v="1899-12-30T17:00:00"/>
    <x v="1"/>
  </r>
  <r>
    <x v="216"/>
    <d v="1899-12-30T18:00:00"/>
    <x v="6"/>
  </r>
  <r>
    <x v="216"/>
    <d v="1899-12-30T19:00:00"/>
    <x v="0"/>
  </r>
  <r>
    <x v="216"/>
    <d v="1899-12-30T20:00:00"/>
    <x v="15"/>
  </r>
  <r>
    <x v="216"/>
    <d v="1899-12-30T21:00:00"/>
    <x v="4"/>
  </r>
  <r>
    <x v="216"/>
    <d v="1899-12-30T22:00:00"/>
    <x v="4"/>
  </r>
  <r>
    <x v="216"/>
    <d v="1899-12-30T23:00:00"/>
    <x v="5"/>
  </r>
  <r>
    <x v="217"/>
    <d v="1899-12-30T00:00:00"/>
    <x v="16"/>
  </r>
  <r>
    <x v="217"/>
    <d v="1899-12-30T01:00:00"/>
    <x v="5"/>
  </r>
  <r>
    <x v="217"/>
    <d v="1899-12-30T02:00:00"/>
    <x v="5"/>
  </r>
  <r>
    <x v="217"/>
    <d v="1899-12-30T03:00:00"/>
    <x v="16"/>
  </r>
  <r>
    <x v="217"/>
    <d v="1899-12-30T04:00:00"/>
    <x v="17"/>
  </r>
  <r>
    <x v="217"/>
    <d v="1899-12-30T05:00:00"/>
    <x v="16"/>
  </r>
  <r>
    <x v="217"/>
    <d v="1899-12-30T06:00:00"/>
    <x v="16"/>
  </r>
  <r>
    <x v="217"/>
    <d v="1899-12-30T07:00:00"/>
    <x v="19"/>
  </r>
  <r>
    <x v="217"/>
    <d v="1899-12-30T08:00:00"/>
    <x v="19"/>
  </r>
  <r>
    <x v="217"/>
    <d v="1899-12-30T09:00:00"/>
    <x v="5"/>
  </r>
  <r>
    <x v="217"/>
    <d v="1899-12-30T10:00:00"/>
    <x v="5"/>
  </r>
  <r>
    <x v="217"/>
    <d v="1899-12-30T11:00:00"/>
    <x v="16"/>
  </r>
  <r>
    <x v="217"/>
    <d v="1899-12-30T12:00:00"/>
    <x v="16"/>
  </r>
  <r>
    <x v="217"/>
    <d v="1899-12-30T13:00:00"/>
    <x v="3"/>
  </r>
  <r>
    <x v="217"/>
    <d v="1899-12-30T14:00:00"/>
    <x v="13"/>
  </r>
  <r>
    <x v="217"/>
    <d v="1899-12-30T15:00:00"/>
    <x v="13"/>
  </r>
  <r>
    <x v="217"/>
    <d v="1899-12-30T16:00:00"/>
    <x v="14"/>
  </r>
  <r>
    <x v="217"/>
    <d v="1899-12-30T17:00:00"/>
    <x v="14"/>
  </r>
  <r>
    <x v="217"/>
    <d v="1899-12-30T18:00:00"/>
    <x v="9"/>
  </r>
  <r>
    <x v="217"/>
    <d v="1899-12-30T19:00:00"/>
    <x v="6"/>
  </r>
  <r>
    <x v="217"/>
    <d v="1899-12-30T20:00:00"/>
    <x v="11"/>
  </r>
  <r>
    <x v="217"/>
    <d v="1899-12-30T21:00:00"/>
    <x v="13"/>
  </r>
  <r>
    <x v="217"/>
    <d v="1899-12-30T22:00:00"/>
    <x v="14"/>
  </r>
  <r>
    <x v="217"/>
    <d v="1899-12-30T23:00:00"/>
    <x v="5"/>
  </r>
  <r>
    <x v="218"/>
    <d v="1899-12-30T00:00:00"/>
    <x v="5"/>
  </r>
  <r>
    <x v="218"/>
    <d v="1899-12-30T01:00:00"/>
    <x v="16"/>
  </r>
  <r>
    <x v="218"/>
    <d v="1899-12-30T02:00:00"/>
    <x v="16"/>
  </r>
  <r>
    <x v="218"/>
    <d v="1899-12-30T03:00:00"/>
    <x v="4"/>
  </r>
  <r>
    <x v="218"/>
    <d v="1899-12-30T04:00:00"/>
    <x v="3"/>
  </r>
  <r>
    <x v="218"/>
    <d v="1899-12-30T05:00:00"/>
    <x v="5"/>
  </r>
  <r>
    <x v="218"/>
    <d v="1899-12-30T06:00:00"/>
    <x v="5"/>
  </r>
  <r>
    <x v="218"/>
    <d v="1899-12-30T07:00:00"/>
    <x v="16"/>
  </r>
  <r>
    <x v="218"/>
    <d v="1899-12-30T08:00:00"/>
    <x v="17"/>
  </r>
  <r>
    <x v="218"/>
    <d v="1899-12-30T09:00:00"/>
    <x v="5"/>
  </r>
  <r>
    <x v="218"/>
    <d v="1899-12-30T10:00:00"/>
    <x v="17"/>
  </r>
  <r>
    <x v="218"/>
    <d v="1899-12-30T11:00:00"/>
    <x v="4"/>
  </r>
  <r>
    <x v="218"/>
    <d v="1899-12-30T12:00:00"/>
    <x v="14"/>
  </r>
  <r>
    <x v="218"/>
    <d v="1899-12-30T13:00:00"/>
    <x v="3"/>
  </r>
  <r>
    <x v="218"/>
    <d v="1899-12-30T14:00:00"/>
    <x v="3"/>
  </r>
  <r>
    <x v="218"/>
    <d v="1899-12-30T15:00:00"/>
    <x v="0"/>
  </r>
  <r>
    <x v="218"/>
    <d v="1899-12-30T16:00:00"/>
    <x v="6"/>
  </r>
  <r>
    <x v="218"/>
    <d v="1899-12-30T17:00:00"/>
    <x v="12"/>
  </r>
  <r>
    <x v="218"/>
    <d v="1899-12-30T18:00:00"/>
    <x v="6"/>
  </r>
  <r>
    <x v="218"/>
    <d v="1899-12-30T19:00:00"/>
    <x v="0"/>
  </r>
  <r>
    <x v="218"/>
    <d v="1899-12-30T20:00:00"/>
    <x v="10"/>
  </r>
  <r>
    <x v="218"/>
    <d v="1899-12-30T21:00:00"/>
    <x v="13"/>
  </r>
  <r>
    <x v="218"/>
    <d v="1899-12-30T22:00:00"/>
    <x v="13"/>
  </r>
  <r>
    <x v="218"/>
    <d v="1899-12-30T23:00:00"/>
    <x v="2"/>
  </r>
  <r>
    <x v="219"/>
    <d v="1899-12-30T00:00:00"/>
    <x v="10"/>
  </r>
  <r>
    <x v="219"/>
    <d v="1899-12-30T01:00:00"/>
    <x v="13"/>
  </r>
  <r>
    <x v="219"/>
    <d v="1899-12-30T02:00:00"/>
    <x v="4"/>
  </r>
  <r>
    <x v="219"/>
    <d v="1899-12-30T03:00:00"/>
    <x v="3"/>
  </r>
  <r>
    <x v="219"/>
    <d v="1899-12-30T04:00:00"/>
    <x v="17"/>
  </r>
  <r>
    <x v="219"/>
    <d v="1899-12-30T05:00:00"/>
    <x v="17"/>
  </r>
  <r>
    <x v="219"/>
    <d v="1899-12-30T06:00:00"/>
    <x v="19"/>
  </r>
  <r>
    <x v="219"/>
    <d v="1899-12-30T07:00:00"/>
    <x v="16"/>
  </r>
  <r>
    <x v="219"/>
    <d v="1899-12-30T08:00:00"/>
    <x v="17"/>
  </r>
  <r>
    <x v="219"/>
    <d v="1899-12-30T09:00:00"/>
    <x v="17"/>
  </r>
  <r>
    <x v="219"/>
    <d v="1899-12-30T10:00:00"/>
    <x v="17"/>
  </r>
  <r>
    <x v="219"/>
    <d v="1899-12-30T11:00:00"/>
    <x v="5"/>
  </r>
  <r>
    <x v="219"/>
    <d v="1899-12-30T12:00:00"/>
    <x v="18"/>
  </r>
  <r>
    <x v="219"/>
    <d v="1899-12-30T13:00:00"/>
    <x v="14"/>
  </r>
  <r>
    <x v="219"/>
    <d v="1899-12-30T14:00:00"/>
    <x v="14"/>
  </r>
  <r>
    <x v="219"/>
    <d v="1899-12-30T15:00:00"/>
    <x v="16"/>
  </r>
  <r>
    <x v="219"/>
    <d v="1899-12-30T16:00:00"/>
    <x v="4"/>
  </r>
  <r>
    <x v="219"/>
    <d v="1899-12-30T17:00:00"/>
    <x v="14"/>
  </r>
  <r>
    <x v="219"/>
    <d v="1899-12-30T18:00:00"/>
    <x v="4"/>
  </r>
  <r>
    <x v="219"/>
    <d v="1899-12-30T19:00:00"/>
    <x v="3"/>
  </r>
  <r>
    <x v="219"/>
    <d v="1899-12-30T20:00:00"/>
    <x v="3"/>
  </r>
  <r>
    <x v="219"/>
    <d v="1899-12-30T21:00:00"/>
    <x v="13"/>
  </r>
  <r>
    <x v="219"/>
    <d v="1899-12-30T22:00:00"/>
    <x v="5"/>
  </r>
  <r>
    <x v="219"/>
    <d v="1899-12-30T23:00:00"/>
    <x v="5"/>
  </r>
  <r>
    <x v="220"/>
    <d v="1899-12-30T00:00:00"/>
    <x v="14"/>
  </r>
  <r>
    <x v="220"/>
    <d v="1899-12-30T01:00:00"/>
    <x v="14"/>
  </r>
  <r>
    <x v="220"/>
    <d v="1899-12-30T02:00:00"/>
    <x v="3"/>
  </r>
  <r>
    <x v="220"/>
    <d v="1899-12-30T03:00:00"/>
    <x v="19"/>
  </r>
  <r>
    <x v="220"/>
    <d v="1899-12-30T04:00:00"/>
    <x v="3"/>
  </r>
  <r>
    <x v="220"/>
    <d v="1899-12-30T05:00:00"/>
    <x v="17"/>
  </r>
  <r>
    <x v="220"/>
    <d v="1899-12-30T06:00:00"/>
    <x v="16"/>
  </r>
  <r>
    <x v="220"/>
    <d v="1899-12-30T07:00:00"/>
    <x v="5"/>
  </r>
  <r>
    <x v="220"/>
    <d v="1899-12-30T08:00:00"/>
    <x v="5"/>
  </r>
  <r>
    <x v="220"/>
    <d v="1899-12-30T09:00:00"/>
    <x v="5"/>
  </r>
  <r>
    <x v="220"/>
    <d v="1899-12-30T10:00:00"/>
    <x v="16"/>
  </r>
  <r>
    <x v="220"/>
    <d v="1899-12-30T11:00:00"/>
    <x v="17"/>
  </r>
  <r>
    <x v="220"/>
    <d v="1899-12-30T12:00:00"/>
    <x v="16"/>
  </r>
  <r>
    <x v="220"/>
    <d v="1899-12-30T13:00:00"/>
    <x v="5"/>
  </r>
  <r>
    <x v="220"/>
    <d v="1899-12-30T14:00:00"/>
    <x v="13"/>
  </r>
  <r>
    <x v="220"/>
    <d v="1899-12-30T15:00:00"/>
    <x v="10"/>
  </r>
  <r>
    <x v="220"/>
    <d v="1899-12-30T18:00:00"/>
    <x v="13"/>
  </r>
  <r>
    <x v="220"/>
    <d v="1899-12-30T19:00:00"/>
    <x v="4"/>
  </r>
  <r>
    <x v="220"/>
    <d v="1899-12-30T20:00:00"/>
    <x v="17"/>
  </r>
  <r>
    <x v="220"/>
    <d v="1899-12-30T21:00:00"/>
    <x v="5"/>
  </r>
  <r>
    <x v="220"/>
    <d v="1899-12-30T22:00:00"/>
    <x v="4"/>
  </r>
  <r>
    <x v="220"/>
    <d v="1899-12-30T23:00:00"/>
    <x v="5"/>
  </r>
  <r>
    <x v="221"/>
    <d v="1899-12-30T00:00:00"/>
    <x v="5"/>
  </r>
  <r>
    <x v="221"/>
    <d v="1899-12-30T01:00:00"/>
    <x v="5"/>
  </r>
  <r>
    <x v="221"/>
    <d v="1899-12-30T02:00:00"/>
    <x v="5"/>
  </r>
  <r>
    <x v="221"/>
    <d v="1899-12-30T03:00:00"/>
    <x v="16"/>
  </r>
  <r>
    <x v="221"/>
    <d v="1899-12-30T04:00:00"/>
    <x v="17"/>
  </r>
  <r>
    <x v="221"/>
    <d v="1899-12-30T05:00:00"/>
    <x v="5"/>
  </r>
  <r>
    <x v="221"/>
    <d v="1899-12-30T06:00:00"/>
    <x v="16"/>
  </r>
  <r>
    <x v="221"/>
    <d v="1899-12-30T07:00:00"/>
    <x v="16"/>
  </r>
  <r>
    <x v="221"/>
    <d v="1899-12-30T08:00:00"/>
    <x v="16"/>
  </r>
  <r>
    <x v="221"/>
    <d v="1899-12-30T09:00:00"/>
    <x v="5"/>
  </r>
  <r>
    <x v="221"/>
    <d v="1899-12-30T10:00:00"/>
    <x v="3"/>
  </r>
  <r>
    <x v="221"/>
    <d v="1899-12-30T11:00:00"/>
    <x v="3"/>
  </r>
  <r>
    <x v="221"/>
    <d v="1899-12-30T12:00:00"/>
    <x v="5"/>
  </r>
  <r>
    <x v="221"/>
    <d v="1899-12-30T13:00:00"/>
    <x v="5"/>
  </r>
  <r>
    <x v="221"/>
    <d v="1899-12-30T14:00:00"/>
    <x v="13"/>
  </r>
  <r>
    <x v="221"/>
    <d v="1899-12-30T15:00:00"/>
    <x v="13"/>
  </r>
  <r>
    <x v="221"/>
    <d v="1899-12-30T16:00:00"/>
    <x v="1"/>
  </r>
  <r>
    <x v="221"/>
    <d v="1899-12-30T17:00:00"/>
    <x v="13"/>
  </r>
  <r>
    <x v="221"/>
    <d v="1899-12-30T18:00:00"/>
    <x v="3"/>
  </r>
  <r>
    <x v="221"/>
    <d v="1899-12-30T19:00:00"/>
    <x v="3"/>
  </r>
  <r>
    <x v="221"/>
    <d v="1899-12-30T20:00:00"/>
    <x v="13"/>
  </r>
  <r>
    <x v="221"/>
    <d v="1899-12-30T21:00:00"/>
    <x v="4"/>
  </r>
  <r>
    <x v="221"/>
    <d v="1899-12-30T22:00:00"/>
    <x v="17"/>
  </r>
  <r>
    <x v="221"/>
    <d v="1899-12-30T23:00:00"/>
    <x v="17"/>
  </r>
  <r>
    <x v="222"/>
    <d v="1899-12-30T00:00:00"/>
    <x v="16"/>
  </r>
  <r>
    <x v="222"/>
    <d v="1899-12-30T01:00:00"/>
    <x v="17"/>
  </r>
  <r>
    <x v="222"/>
    <d v="1899-12-30T02:00:00"/>
    <x v="4"/>
  </r>
  <r>
    <x v="222"/>
    <d v="1899-12-30T03:00:00"/>
    <x v="4"/>
  </r>
  <r>
    <x v="222"/>
    <d v="1899-12-30T04:00:00"/>
    <x v="19"/>
  </r>
  <r>
    <x v="222"/>
    <d v="1899-12-30T05:00:00"/>
    <x v="17"/>
  </r>
  <r>
    <x v="222"/>
    <d v="1899-12-30T06:00:00"/>
    <x v="5"/>
  </r>
  <r>
    <x v="222"/>
    <d v="1899-12-30T07:00:00"/>
    <x v="5"/>
  </r>
  <r>
    <x v="222"/>
    <d v="1899-12-30T08:00:00"/>
    <x v="17"/>
  </r>
  <r>
    <x v="222"/>
    <d v="1899-12-30T09:00:00"/>
    <x v="5"/>
  </r>
  <r>
    <x v="222"/>
    <d v="1899-12-30T10:00:00"/>
    <x v="16"/>
  </r>
  <r>
    <x v="222"/>
    <d v="1899-12-30T11:00:00"/>
    <x v="17"/>
  </r>
  <r>
    <x v="222"/>
    <d v="1899-12-30T12:00:00"/>
    <x v="16"/>
  </r>
  <r>
    <x v="222"/>
    <d v="1899-12-30T13:00:00"/>
    <x v="5"/>
  </r>
  <r>
    <x v="222"/>
    <d v="1899-12-30T15:00:00"/>
    <x v="13"/>
  </r>
  <r>
    <x v="222"/>
    <d v="1899-12-30T16:00:00"/>
    <x v="14"/>
  </r>
  <r>
    <x v="222"/>
    <d v="1899-12-30T17:00:00"/>
    <x v="15"/>
  </r>
  <r>
    <x v="222"/>
    <d v="1899-12-30T18:00:00"/>
    <x v="13"/>
  </r>
  <r>
    <x v="222"/>
    <d v="1899-12-30T19:00:00"/>
    <x v="13"/>
  </r>
  <r>
    <x v="222"/>
    <d v="1899-12-30T20:00:00"/>
    <x v="14"/>
  </r>
  <r>
    <x v="222"/>
    <d v="1899-12-30T21:00:00"/>
    <x v="3"/>
  </r>
  <r>
    <x v="222"/>
    <d v="1899-12-30T23:00:00"/>
    <x v="13"/>
  </r>
  <r>
    <x v="223"/>
    <d v="1899-12-30T00:00:00"/>
    <x v="2"/>
  </r>
  <r>
    <x v="223"/>
    <d v="1899-12-30T01:00:00"/>
    <x v="4"/>
  </r>
  <r>
    <x v="223"/>
    <d v="1899-12-30T02:00:00"/>
    <x v="3"/>
  </r>
  <r>
    <x v="223"/>
    <d v="1899-12-30T03:00:00"/>
    <x v="16"/>
  </r>
  <r>
    <x v="223"/>
    <d v="1899-12-30T04:00:00"/>
    <x v="17"/>
  </r>
  <r>
    <x v="223"/>
    <d v="1899-12-30T05:00:00"/>
    <x v="5"/>
  </r>
  <r>
    <x v="223"/>
    <d v="1899-12-30T06:00:00"/>
    <x v="17"/>
  </r>
  <r>
    <x v="223"/>
    <d v="1899-12-30T07:00:00"/>
    <x v="17"/>
  </r>
  <r>
    <x v="223"/>
    <d v="1899-12-30T08:00:00"/>
    <x v="18"/>
  </r>
  <r>
    <x v="223"/>
    <d v="1899-12-30T09:00:00"/>
    <x v="5"/>
  </r>
  <r>
    <x v="223"/>
    <d v="1899-12-30T10:00:00"/>
    <x v="17"/>
  </r>
  <r>
    <x v="223"/>
    <d v="1899-12-30T11:00:00"/>
    <x v="5"/>
  </r>
  <r>
    <x v="223"/>
    <d v="1899-12-30T12:00:00"/>
    <x v="3"/>
  </r>
  <r>
    <x v="223"/>
    <d v="1899-12-30T13:00:00"/>
    <x v="5"/>
  </r>
  <r>
    <x v="223"/>
    <d v="1899-12-30T14:00:00"/>
    <x v="4"/>
  </r>
  <r>
    <x v="223"/>
    <d v="1899-12-30T15:00:00"/>
    <x v="3"/>
  </r>
  <r>
    <x v="223"/>
    <d v="1899-12-30T16:00:00"/>
    <x v="13"/>
  </r>
  <r>
    <x v="223"/>
    <d v="1899-12-30T17:00:00"/>
    <x v="3"/>
  </r>
  <r>
    <x v="223"/>
    <d v="1899-12-30T18:00:00"/>
    <x v="3"/>
  </r>
  <r>
    <x v="223"/>
    <d v="1899-12-30T19:00:00"/>
    <x v="14"/>
  </r>
  <r>
    <x v="223"/>
    <d v="1899-12-30T20:00:00"/>
    <x v="4"/>
  </r>
  <r>
    <x v="223"/>
    <d v="1899-12-30T21:00:00"/>
    <x v="16"/>
  </r>
  <r>
    <x v="223"/>
    <d v="1899-12-30T22:00:00"/>
    <x v="17"/>
  </r>
  <r>
    <x v="223"/>
    <d v="1899-12-30T23:00:00"/>
    <x v="5"/>
  </r>
  <r>
    <x v="224"/>
    <d v="1899-12-30T00:00:00"/>
    <x v="5"/>
  </r>
  <r>
    <x v="224"/>
    <d v="1899-12-30T01:00:00"/>
    <x v="16"/>
  </r>
  <r>
    <x v="224"/>
    <d v="1899-12-30T02:00:00"/>
    <x v="5"/>
  </r>
  <r>
    <x v="224"/>
    <d v="1899-12-30T03:00:00"/>
    <x v="4"/>
  </r>
  <r>
    <x v="224"/>
    <d v="1899-12-30T04:00:00"/>
    <x v="16"/>
  </r>
  <r>
    <x v="224"/>
    <d v="1899-12-30T05:00:00"/>
    <x v="17"/>
  </r>
  <r>
    <x v="224"/>
    <d v="1899-12-30T06:00:00"/>
    <x v="17"/>
  </r>
  <r>
    <x v="224"/>
    <d v="1899-12-30T07:00:00"/>
    <x v="16"/>
  </r>
  <r>
    <x v="224"/>
    <d v="1899-12-30T08:00:00"/>
    <x v="16"/>
  </r>
  <r>
    <x v="224"/>
    <d v="1899-12-30T09:00:00"/>
    <x v="19"/>
  </r>
  <r>
    <x v="224"/>
    <d v="1899-12-30T10:00:00"/>
    <x v="17"/>
  </r>
  <r>
    <x v="224"/>
    <d v="1899-12-30T11:00:00"/>
    <x v="16"/>
  </r>
  <r>
    <x v="224"/>
    <d v="1899-12-30T12:00:00"/>
    <x v="19"/>
  </r>
  <r>
    <x v="224"/>
    <d v="1899-12-30T13:00:00"/>
    <x v="5"/>
  </r>
  <r>
    <x v="224"/>
    <d v="1899-12-30T14:00:00"/>
    <x v="17"/>
  </r>
  <r>
    <x v="224"/>
    <d v="1899-12-30T15:00:00"/>
    <x v="17"/>
  </r>
  <r>
    <x v="224"/>
    <d v="1899-12-30T16:00:00"/>
    <x v="5"/>
  </r>
  <r>
    <x v="224"/>
    <d v="1899-12-30T17:00:00"/>
    <x v="16"/>
  </r>
  <r>
    <x v="224"/>
    <d v="1899-12-30T18:00:00"/>
    <x v="3"/>
  </r>
  <r>
    <x v="224"/>
    <d v="1899-12-30T19:00:00"/>
    <x v="17"/>
  </r>
  <r>
    <x v="224"/>
    <d v="1899-12-30T20:00:00"/>
    <x v="3"/>
  </r>
  <r>
    <x v="224"/>
    <d v="1899-12-30T21:00:00"/>
    <x v="16"/>
  </r>
  <r>
    <x v="224"/>
    <d v="1899-12-30T22:00:00"/>
    <x v="3"/>
  </r>
  <r>
    <x v="224"/>
    <d v="1899-12-30T23:00:00"/>
    <x v="4"/>
  </r>
  <r>
    <x v="225"/>
    <d v="1899-12-30T00:00:00"/>
    <x v="16"/>
  </r>
  <r>
    <x v="225"/>
    <d v="1899-12-30T01:00:00"/>
    <x v="5"/>
  </r>
  <r>
    <x v="225"/>
    <d v="1899-12-30T02:00:00"/>
    <x v="16"/>
  </r>
  <r>
    <x v="225"/>
    <d v="1899-12-30T03:00:00"/>
    <x v="16"/>
  </r>
  <r>
    <x v="225"/>
    <d v="1899-12-30T04:00:00"/>
    <x v="19"/>
  </r>
  <r>
    <x v="225"/>
    <d v="1899-12-30T05:00:00"/>
    <x v="19"/>
  </r>
  <r>
    <x v="225"/>
    <d v="1899-12-30T06:00:00"/>
    <x v="19"/>
  </r>
  <r>
    <x v="225"/>
    <d v="1899-12-30T07:00:00"/>
    <x v="5"/>
  </r>
  <r>
    <x v="225"/>
    <d v="1899-12-30T08:00:00"/>
    <x v="4"/>
  </r>
  <r>
    <x v="225"/>
    <d v="1899-12-30T09:00:00"/>
    <x v="19"/>
  </r>
  <r>
    <x v="225"/>
    <d v="1899-12-30T10:00:00"/>
    <x v="5"/>
  </r>
  <r>
    <x v="225"/>
    <d v="1899-12-30T11:00:00"/>
    <x v="16"/>
  </r>
  <r>
    <x v="225"/>
    <d v="1899-12-30T12:00:00"/>
    <x v="5"/>
  </r>
  <r>
    <x v="225"/>
    <d v="1899-12-30T13:00:00"/>
    <x v="13"/>
  </r>
  <r>
    <x v="225"/>
    <d v="1899-12-30T14:00:00"/>
    <x v="10"/>
  </r>
  <r>
    <x v="225"/>
    <d v="1899-12-30T15:00:00"/>
    <x v="15"/>
  </r>
  <r>
    <x v="225"/>
    <d v="1899-12-30T16:00:00"/>
    <x v="13"/>
  </r>
  <r>
    <x v="225"/>
    <d v="1899-12-30T17:00:00"/>
    <x v="2"/>
  </r>
  <r>
    <x v="225"/>
    <d v="1899-12-30T18:00:00"/>
    <x v="1"/>
  </r>
  <r>
    <x v="225"/>
    <d v="1899-12-30T19:00:00"/>
    <x v="15"/>
  </r>
  <r>
    <x v="225"/>
    <d v="1899-12-30T20:00:00"/>
    <x v="15"/>
  </r>
  <r>
    <x v="225"/>
    <d v="1899-12-30T21:00:00"/>
    <x v="15"/>
  </r>
  <r>
    <x v="225"/>
    <d v="1899-12-30T22:00:00"/>
    <x v="16"/>
  </r>
  <r>
    <x v="225"/>
    <d v="1899-12-30T23:00:00"/>
    <x v="17"/>
  </r>
  <r>
    <x v="226"/>
    <d v="1899-12-30T00:00:00"/>
    <x v="17"/>
  </r>
  <r>
    <x v="226"/>
    <d v="1899-12-30T01:00:00"/>
    <x v="16"/>
  </r>
  <r>
    <x v="226"/>
    <d v="1899-12-30T02:00:00"/>
    <x v="5"/>
  </r>
  <r>
    <x v="226"/>
    <d v="1899-12-30T03:00:00"/>
    <x v="16"/>
  </r>
  <r>
    <x v="226"/>
    <d v="1899-12-30T04:00:00"/>
    <x v="5"/>
  </r>
  <r>
    <x v="226"/>
    <d v="1899-12-30T05:00:00"/>
    <x v="4"/>
  </r>
  <r>
    <x v="226"/>
    <d v="1899-12-30T06:00:00"/>
    <x v="4"/>
  </r>
  <r>
    <x v="226"/>
    <d v="1899-12-30T07:00:00"/>
    <x v="16"/>
  </r>
  <r>
    <x v="226"/>
    <d v="1899-12-30T08:00:00"/>
    <x v="16"/>
  </r>
  <r>
    <x v="226"/>
    <d v="1899-12-30T09:00:00"/>
    <x v="5"/>
  </r>
  <r>
    <x v="226"/>
    <d v="1899-12-30T10:00:00"/>
    <x v="19"/>
  </r>
  <r>
    <x v="226"/>
    <d v="1899-12-30T11:00:00"/>
    <x v="16"/>
  </r>
  <r>
    <x v="226"/>
    <d v="1899-12-30T12:00:00"/>
    <x v="16"/>
  </r>
  <r>
    <x v="226"/>
    <d v="1899-12-30T13:00:00"/>
    <x v="19"/>
  </r>
  <r>
    <x v="226"/>
    <d v="1899-12-30T14:00:00"/>
    <x v="3"/>
  </r>
  <r>
    <x v="226"/>
    <d v="1899-12-30T15:00:00"/>
    <x v="3"/>
  </r>
  <r>
    <x v="226"/>
    <d v="1899-12-30T16:00:00"/>
    <x v="14"/>
  </r>
  <r>
    <x v="226"/>
    <d v="1899-12-30T17:00:00"/>
    <x v="15"/>
  </r>
  <r>
    <x v="226"/>
    <d v="1899-12-30T18:00:00"/>
    <x v="15"/>
  </r>
  <r>
    <x v="226"/>
    <d v="1899-12-30T19:00:00"/>
    <x v="2"/>
  </r>
  <r>
    <x v="226"/>
    <d v="1899-12-30T20:00:00"/>
    <x v="13"/>
  </r>
  <r>
    <x v="226"/>
    <d v="1899-12-30T21:00:00"/>
    <x v="14"/>
  </r>
  <r>
    <x v="226"/>
    <d v="1899-12-30T22:00:00"/>
    <x v="3"/>
  </r>
  <r>
    <x v="226"/>
    <d v="1899-12-30T23:00:00"/>
    <x v="3"/>
  </r>
  <r>
    <x v="227"/>
    <d v="1899-12-30T00:00:00"/>
    <x v="5"/>
  </r>
  <r>
    <x v="227"/>
    <d v="1899-12-30T01:00:00"/>
    <x v="5"/>
  </r>
  <r>
    <x v="227"/>
    <d v="1899-12-30T02:00:00"/>
    <x v="17"/>
  </r>
  <r>
    <x v="227"/>
    <d v="1899-12-30T03:00:00"/>
    <x v="19"/>
  </r>
  <r>
    <x v="227"/>
    <d v="1899-12-30T04:00:00"/>
    <x v="5"/>
  </r>
  <r>
    <x v="227"/>
    <d v="1899-12-30T05:00:00"/>
    <x v="17"/>
  </r>
  <r>
    <x v="227"/>
    <d v="1899-12-30T06:00:00"/>
    <x v="19"/>
  </r>
  <r>
    <x v="227"/>
    <d v="1899-12-30T07:00:00"/>
    <x v="17"/>
  </r>
  <r>
    <x v="227"/>
    <d v="1899-12-30T08:00:00"/>
    <x v="19"/>
  </r>
  <r>
    <x v="227"/>
    <d v="1899-12-30T09:00:00"/>
    <x v="17"/>
  </r>
  <r>
    <x v="227"/>
    <d v="1899-12-30T10:00:00"/>
    <x v="19"/>
  </r>
  <r>
    <x v="227"/>
    <d v="1899-12-30T11:00:00"/>
    <x v="17"/>
  </r>
  <r>
    <x v="227"/>
    <d v="1899-12-30T12:00:00"/>
    <x v="4"/>
  </r>
  <r>
    <x v="227"/>
    <d v="1899-12-30T13:00:00"/>
    <x v="13"/>
  </r>
  <r>
    <x v="227"/>
    <d v="1899-12-30T14:00:00"/>
    <x v="2"/>
  </r>
  <r>
    <x v="227"/>
    <d v="1899-12-30T15:00:00"/>
    <x v="15"/>
  </r>
  <r>
    <x v="227"/>
    <d v="1899-12-30T16:00:00"/>
    <x v="1"/>
  </r>
  <r>
    <x v="227"/>
    <d v="1899-12-30T17:00:00"/>
    <x v="1"/>
  </r>
  <r>
    <x v="227"/>
    <d v="1899-12-30T18:00:00"/>
    <x v="1"/>
  </r>
  <r>
    <x v="227"/>
    <d v="1899-12-30T19:00:00"/>
    <x v="0"/>
  </r>
  <r>
    <x v="227"/>
    <d v="1899-12-30T20:00:00"/>
    <x v="13"/>
  </r>
  <r>
    <x v="227"/>
    <d v="1899-12-30T21:00:00"/>
    <x v="13"/>
  </r>
  <r>
    <x v="227"/>
    <d v="1899-12-30T22:00:00"/>
    <x v="3"/>
  </r>
  <r>
    <x v="227"/>
    <d v="1899-12-30T23:00:00"/>
    <x v="3"/>
  </r>
  <r>
    <x v="228"/>
    <d v="1899-12-30T00:00:00"/>
    <x v="3"/>
  </r>
  <r>
    <x v="228"/>
    <d v="1899-12-30T01:00:00"/>
    <x v="3"/>
  </r>
  <r>
    <x v="228"/>
    <d v="1899-12-30T02:00:00"/>
    <x v="13"/>
  </r>
  <r>
    <x v="228"/>
    <d v="1899-12-30T03:00:00"/>
    <x v="3"/>
  </r>
  <r>
    <x v="228"/>
    <d v="1899-12-30T04:00:00"/>
    <x v="17"/>
  </r>
  <r>
    <x v="228"/>
    <d v="1899-12-30T05:00:00"/>
    <x v="19"/>
  </r>
  <r>
    <x v="228"/>
    <d v="1899-12-30T06:00:00"/>
    <x v="16"/>
  </r>
  <r>
    <x v="228"/>
    <d v="1899-12-30T07:00:00"/>
    <x v="17"/>
  </r>
  <r>
    <x v="228"/>
    <d v="1899-12-30T08:00:00"/>
    <x v="16"/>
  </r>
  <r>
    <x v="228"/>
    <d v="1899-12-30T09:00:00"/>
    <x v="19"/>
  </r>
  <r>
    <x v="228"/>
    <d v="1899-12-30T10:00:00"/>
    <x v="17"/>
  </r>
  <r>
    <x v="228"/>
    <d v="1899-12-30T11:00:00"/>
    <x v="5"/>
  </r>
  <r>
    <x v="228"/>
    <d v="1899-12-30T12:00:00"/>
    <x v="17"/>
  </r>
  <r>
    <x v="228"/>
    <d v="1899-12-30T13:00:00"/>
    <x v="5"/>
  </r>
  <r>
    <x v="228"/>
    <d v="1899-12-30T14:00:00"/>
    <x v="14"/>
  </r>
  <r>
    <x v="228"/>
    <d v="1899-12-30T15:00:00"/>
    <x v="14"/>
  </r>
  <r>
    <x v="228"/>
    <d v="1899-12-30T16:00:00"/>
    <x v="13"/>
  </r>
  <r>
    <x v="228"/>
    <d v="1899-12-30T17:00:00"/>
    <x v="2"/>
  </r>
  <r>
    <x v="228"/>
    <d v="1899-12-30T18:00:00"/>
    <x v="2"/>
  </r>
  <r>
    <x v="228"/>
    <d v="1899-12-30T19:00:00"/>
    <x v="10"/>
  </r>
  <r>
    <x v="228"/>
    <d v="1899-12-30T20:00:00"/>
    <x v="13"/>
  </r>
  <r>
    <x v="228"/>
    <d v="1899-12-30T21:00:00"/>
    <x v="5"/>
  </r>
  <r>
    <x v="228"/>
    <d v="1899-12-30T22:00:00"/>
    <x v="17"/>
  </r>
  <r>
    <x v="228"/>
    <d v="1899-12-30T23:00:00"/>
    <x v="17"/>
  </r>
  <r>
    <x v="229"/>
    <d v="1899-12-30T00:00:00"/>
    <x v="5"/>
  </r>
  <r>
    <x v="229"/>
    <d v="1899-12-30T01:00:00"/>
    <x v="4"/>
  </r>
  <r>
    <x v="229"/>
    <d v="1899-12-30T02:00:00"/>
    <x v="17"/>
  </r>
  <r>
    <x v="229"/>
    <d v="1899-12-30T03:00:00"/>
    <x v="16"/>
  </r>
  <r>
    <x v="229"/>
    <d v="1899-12-30T04:00:00"/>
    <x v="17"/>
  </r>
  <r>
    <x v="229"/>
    <d v="1899-12-30T05:00:00"/>
    <x v="16"/>
  </r>
  <r>
    <x v="229"/>
    <d v="1899-12-30T06:00:00"/>
    <x v="17"/>
  </r>
  <r>
    <x v="229"/>
    <d v="1899-12-30T07:00:00"/>
    <x v="16"/>
  </r>
  <r>
    <x v="229"/>
    <d v="1899-12-30T08:00:00"/>
    <x v="5"/>
  </r>
  <r>
    <x v="229"/>
    <d v="1899-12-30T09:00:00"/>
    <x v="4"/>
  </r>
  <r>
    <x v="229"/>
    <d v="1899-12-30T10:00:00"/>
    <x v="17"/>
  </r>
  <r>
    <x v="229"/>
    <d v="1899-12-30T11:00:00"/>
    <x v="16"/>
  </r>
  <r>
    <x v="229"/>
    <d v="1899-12-30T12:00:00"/>
    <x v="5"/>
  </r>
  <r>
    <x v="229"/>
    <d v="1899-12-30T13:00:00"/>
    <x v="16"/>
  </r>
  <r>
    <x v="229"/>
    <d v="1899-12-30T14:00:00"/>
    <x v="14"/>
  </r>
  <r>
    <x v="229"/>
    <d v="1899-12-30T15:00:00"/>
    <x v="15"/>
  </r>
  <r>
    <x v="229"/>
    <d v="1899-12-30T16:00:00"/>
    <x v="2"/>
  </r>
  <r>
    <x v="229"/>
    <d v="1899-12-30T17:00:00"/>
    <x v="2"/>
  </r>
  <r>
    <x v="229"/>
    <d v="1899-12-30T18:00:00"/>
    <x v="2"/>
  </r>
  <r>
    <x v="229"/>
    <d v="1899-12-30T19:00:00"/>
    <x v="2"/>
  </r>
  <r>
    <x v="229"/>
    <d v="1899-12-30T20:00:00"/>
    <x v="15"/>
  </r>
  <r>
    <x v="229"/>
    <d v="1899-12-30T21:00:00"/>
    <x v="3"/>
  </r>
  <r>
    <x v="229"/>
    <d v="1899-12-30T22:00:00"/>
    <x v="4"/>
  </r>
  <r>
    <x v="229"/>
    <d v="1899-12-30T23:00:00"/>
    <x v="5"/>
  </r>
  <r>
    <x v="230"/>
    <d v="1899-12-30T00:00:00"/>
    <x v="17"/>
  </r>
  <r>
    <x v="230"/>
    <d v="1899-12-30T01:00:00"/>
    <x v="16"/>
  </r>
  <r>
    <x v="230"/>
    <d v="1899-12-30T02:00:00"/>
    <x v="17"/>
  </r>
  <r>
    <x v="230"/>
    <d v="1899-12-30T04:00:00"/>
    <x v="18"/>
  </r>
  <r>
    <x v="230"/>
    <d v="1899-12-30T05:00:00"/>
    <x v="16"/>
  </r>
  <r>
    <x v="230"/>
    <d v="1899-12-30T06:00:00"/>
    <x v="5"/>
  </r>
  <r>
    <x v="230"/>
    <d v="1899-12-30T07:00:00"/>
    <x v="16"/>
  </r>
  <r>
    <x v="230"/>
    <d v="1899-12-30T08:00:00"/>
    <x v="17"/>
  </r>
  <r>
    <x v="230"/>
    <d v="1899-12-30T09:00:00"/>
    <x v="16"/>
  </r>
  <r>
    <x v="230"/>
    <d v="1899-12-30T10:00:00"/>
    <x v="16"/>
  </r>
  <r>
    <x v="230"/>
    <d v="1899-12-30T11:00:00"/>
    <x v="3"/>
  </r>
  <r>
    <x v="230"/>
    <d v="1899-12-30T12:00:00"/>
    <x v="15"/>
  </r>
  <r>
    <x v="230"/>
    <d v="1899-12-30T13:00:00"/>
    <x v="1"/>
  </r>
  <r>
    <x v="230"/>
    <d v="1899-12-30T14:00:00"/>
    <x v="1"/>
  </r>
  <r>
    <x v="230"/>
    <d v="1899-12-30T15:00:00"/>
    <x v="0"/>
  </r>
  <r>
    <x v="230"/>
    <d v="1899-12-30T16:00:00"/>
    <x v="1"/>
  </r>
  <r>
    <x v="230"/>
    <d v="1899-12-30T17:00:00"/>
    <x v="0"/>
  </r>
  <r>
    <x v="230"/>
    <d v="1899-12-30T18:00:00"/>
    <x v="6"/>
  </r>
  <r>
    <x v="230"/>
    <d v="1899-12-30T19:00:00"/>
    <x v="6"/>
  </r>
  <r>
    <x v="230"/>
    <d v="1899-12-30T20:00:00"/>
    <x v="1"/>
  </r>
  <r>
    <x v="230"/>
    <d v="1899-12-30T21:00:00"/>
    <x v="10"/>
  </r>
  <r>
    <x v="230"/>
    <d v="1899-12-30T22:00:00"/>
    <x v="14"/>
  </r>
  <r>
    <x v="230"/>
    <d v="1899-12-30T23:00:00"/>
    <x v="15"/>
  </r>
  <r>
    <x v="231"/>
    <d v="1899-12-30T00:00:00"/>
    <x v="10"/>
  </r>
  <r>
    <x v="231"/>
    <d v="1899-12-30T01:00:00"/>
    <x v="6"/>
  </r>
  <r>
    <x v="231"/>
    <d v="1899-12-30T02:00:00"/>
    <x v="0"/>
  </r>
  <r>
    <x v="231"/>
    <d v="1899-12-30T03:00:00"/>
    <x v="0"/>
  </r>
  <r>
    <x v="231"/>
    <d v="1899-12-30T04:00:00"/>
    <x v="13"/>
  </r>
  <r>
    <x v="231"/>
    <d v="1899-12-30T05:00:00"/>
    <x v="10"/>
  </r>
  <r>
    <x v="231"/>
    <d v="1899-12-30T06:00:00"/>
    <x v="2"/>
  </r>
  <r>
    <x v="231"/>
    <d v="1899-12-30T07:00:00"/>
    <x v="13"/>
  </r>
  <r>
    <x v="231"/>
    <d v="1899-12-30T08:00:00"/>
    <x v="14"/>
  </r>
  <r>
    <x v="231"/>
    <d v="1899-12-30T09:00:00"/>
    <x v="4"/>
  </r>
  <r>
    <x v="231"/>
    <d v="1899-12-30T10:00:00"/>
    <x v="17"/>
  </r>
  <r>
    <x v="231"/>
    <d v="1899-12-30T11:00:00"/>
    <x v="4"/>
  </r>
  <r>
    <x v="231"/>
    <d v="1899-12-30T12:00:00"/>
    <x v="16"/>
  </r>
  <r>
    <x v="231"/>
    <d v="1899-12-30T13:00:00"/>
    <x v="4"/>
  </r>
  <r>
    <x v="231"/>
    <d v="1899-12-30T14:00:00"/>
    <x v="5"/>
  </r>
  <r>
    <x v="231"/>
    <d v="1899-12-30T15:00:00"/>
    <x v="2"/>
  </r>
  <r>
    <x v="231"/>
    <d v="1899-12-30T16:00:00"/>
    <x v="2"/>
  </r>
  <r>
    <x v="231"/>
    <d v="1899-12-30T17:00:00"/>
    <x v="0"/>
  </r>
  <r>
    <x v="231"/>
    <d v="1899-12-30T18:00:00"/>
    <x v="0"/>
  </r>
  <r>
    <x v="231"/>
    <d v="1899-12-30T19:00:00"/>
    <x v="2"/>
  </r>
  <r>
    <x v="231"/>
    <d v="1899-12-30T20:00:00"/>
    <x v="6"/>
  </r>
  <r>
    <x v="231"/>
    <d v="1899-12-30T21:00:00"/>
    <x v="2"/>
  </r>
  <r>
    <x v="231"/>
    <d v="1899-12-30T22:00:00"/>
    <x v="10"/>
  </r>
  <r>
    <x v="231"/>
    <d v="1899-12-30T23:00:00"/>
    <x v="13"/>
  </r>
  <r>
    <x v="232"/>
    <d v="1899-12-30T00:00:00"/>
    <x v="3"/>
  </r>
  <r>
    <x v="232"/>
    <d v="1899-12-30T01:00:00"/>
    <x v="3"/>
  </r>
  <r>
    <x v="232"/>
    <d v="1899-12-30T02:00:00"/>
    <x v="15"/>
  </r>
  <r>
    <x v="232"/>
    <d v="1899-12-30T03:00:00"/>
    <x v="14"/>
  </r>
  <r>
    <x v="232"/>
    <d v="1899-12-30T04:00:00"/>
    <x v="4"/>
  </r>
  <r>
    <x v="232"/>
    <d v="1899-12-30T05:00:00"/>
    <x v="4"/>
  </r>
  <r>
    <x v="232"/>
    <d v="1899-12-30T06:00:00"/>
    <x v="14"/>
  </r>
  <r>
    <x v="232"/>
    <d v="1899-12-30T07:00:00"/>
    <x v="17"/>
  </r>
  <r>
    <x v="232"/>
    <d v="1899-12-30T08:00:00"/>
    <x v="17"/>
  </r>
  <r>
    <x v="232"/>
    <d v="1899-12-30T09:00:00"/>
    <x v="4"/>
  </r>
  <r>
    <x v="232"/>
    <d v="1899-12-30T10:00:00"/>
    <x v="17"/>
  </r>
  <r>
    <x v="232"/>
    <d v="1899-12-30T11:00:00"/>
    <x v="2"/>
  </r>
  <r>
    <x v="232"/>
    <d v="1899-12-30T12:00:00"/>
    <x v="6"/>
  </r>
  <r>
    <x v="232"/>
    <d v="1899-12-30T13:00:00"/>
    <x v="11"/>
  </r>
  <r>
    <x v="232"/>
    <d v="1899-12-30T14:00:00"/>
    <x v="6"/>
  </r>
  <r>
    <x v="232"/>
    <d v="1899-12-30T15:00:00"/>
    <x v="1"/>
  </r>
  <r>
    <x v="232"/>
    <d v="1899-12-30T16:00:00"/>
    <x v="12"/>
  </r>
  <r>
    <x v="232"/>
    <d v="1899-12-30T17:00:00"/>
    <x v="12"/>
  </r>
  <r>
    <x v="232"/>
    <d v="1899-12-30T18:00:00"/>
    <x v="1"/>
  </r>
  <r>
    <x v="232"/>
    <d v="1899-12-30T19:00:00"/>
    <x v="10"/>
  </r>
  <r>
    <x v="232"/>
    <d v="1899-12-30T20:00:00"/>
    <x v="15"/>
  </r>
  <r>
    <x v="232"/>
    <d v="1899-12-30T21:00:00"/>
    <x v="15"/>
  </r>
  <r>
    <x v="232"/>
    <d v="1899-12-30T22:00:00"/>
    <x v="5"/>
  </r>
  <r>
    <x v="232"/>
    <d v="1899-12-30T23:00:00"/>
    <x v="3"/>
  </r>
  <r>
    <x v="233"/>
    <d v="1899-12-30T00:00:00"/>
    <x v="3"/>
  </r>
  <r>
    <x v="233"/>
    <d v="1899-12-30T01:00:00"/>
    <x v="3"/>
  </r>
  <r>
    <x v="233"/>
    <d v="1899-12-30T02:00:00"/>
    <x v="14"/>
  </r>
  <r>
    <x v="233"/>
    <d v="1899-12-30T03:00:00"/>
    <x v="5"/>
  </r>
  <r>
    <x v="233"/>
    <d v="1899-12-30T04:00:00"/>
    <x v="17"/>
  </r>
  <r>
    <x v="233"/>
    <d v="1899-12-30T05:00:00"/>
    <x v="5"/>
  </r>
  <r>
    <x v="233"/>
    <d v="1899-12-30T06:00:00"/>
    <x v="19"/>
  </r>
  <r>
    <x v="233"/>
    <d v="1899-12-30T07:00:00"/>
    <x v="19"/>
  </r>
  <r>
    <x v="233"/>
    <d v="1899-12-30T08:00:00"/>
    <x v="18"/>
  </r>
  <r>
    <x v="233"/>
    <d v="1899-12-30T09:00:00"/>
    <x v="5"/>
  </r>
  <r>
    <x v="233"/>
    <d v="1899-12-30T10:00:00"/>
    <x v="17"/>
  </r>
  <r>
    <x v="233"/>
    <d v="1899-12-30T11:00:00"/>
    <x v="5"/>
  </r>
  <r>
    <x v="233"/>
    <d v="1899-12-30T12:00:00"/>
    <x v="5"/>
  </r>
  <r>
    <x v="233"/>
    <d v="1899-12-30T13:00:00"/>
    <x v="3"/>
  </r>
  <r>
    <x v="233"/>
    <d v="1899-12-30T14:00:00"/>
    <x v="4"/>
  </r>
  <r>
    <x v="233"/>
    <d v="1899-12-30T15:00:00"/>
    <x v="14"/>
  </r>
  <r>
    <x v="233"/>
    <d v="1899-12-30T16:00:00"/>
    <x v="3"/>
  </r>
  <r>
    <x v="233"/>
    <d v="1899-12-30T17:00:00"/>
    <x v="3"/>
  </r>
  <r>
    <x v="233"/>
    <d v="1899-12-30T18:00:00"/>
    <x v="14"/>
  </r>
  <r>
    <x v="233"/>
    <d v="1899-12-30T19:00:00"/>
    <x v="3"/>
  </r>
  <r>
    <x v="233"/>
    <d v="1899-12-30T20:00:00"/>
    <x v="5"/>
  </r>
  <r>
    <x v="233"/>
    <d v="1899-12-30T21:00:00"/>
    <x v="17"/>
  </r>
  <r>
    <x v="233"/>
    <d v="1899-12-30T22:00:00"/>
    <x v="19"/>
  </r>
  <r>
    <x v="233"/>
    <d v="1899-12-30T23:00:00"/>
    <x v="19"/>
  </r>
  <r>
    <x v="234"/>
    <d v="1899-12-30T00:00:00"/>
    <x v="5"/>
  </r>
  <r>
    <x v="234"/>
    <d v="1899-12-30T01:00:00"/>
    <x v="17"/>
  </r>
  <r>
    <x v="234"/>
    <d v="1899-12-30T02:00:00"/>
    <x v="17"/>
  </r>
  <r>
    <x v="234"/>
    <d v="1899-12-30T03:00:00"/>
    <x v="17"/>
  </r>
  <r>
    <x v="234"/>
    <d v="1899-12-30T04:00:00"/>
    <x v="19"/>
  </r>
  <r>
    <x v="234"/>
    <d v="1899-12-30T06:00:00"/>
    <x v="19"/>
  </r>
  <r>
    <x v="234"/>
    <d v="1899-12-30T07:00:00"/>
    <x v="19"/>
  </r>
  <r>
    <x v="234"/>
    <d v="1899-12-30T08:00:00"/>
    <x v="19"/>
  </r>
  <r>
    <x v="234"/>
    <d v="1899-12-30T09:00:00"/>
    <x v="19"/>
  </r>
  <r>
    <x v="234"/>
    <d v="1899-12-30T10:00:00"/>
    <x v="16"/>
  </r>
  <r>
    <x v="234"/>
    <d v="1899-12-30T11:00:00"/>
    <x v="4"/>
  </r>
  <r>
    <x v="234"/>
    <d v="1899-12-30T12:00:00"/>
    <x v="5"/>
  </r>
  <r>
    <x v="234"/>
    <d v="1899-12-30T13:00:00"/>
    <x v="3"/>
  </r>
  <r>
    <x v="234"/>
    <d v="1899-12-30T14:00:00"/>
    <x v="4"/>
  </r>
  <r>
    <x v="234"/>
    <d v="1899-12-30T15:00:00"/>
    <x v="14"/>
  </r>
  <r>
    <x v="234"/>
    <d v="1899-12-30T16:00:00"/>
    <x v="2"/>
  </r>
  <r>
    <x v="234"/>
    <d v="1899-12-30T17:00:00"/>
    <x v="2"/>
  </r>
  <r>
    <x v="234"/>
    <d v="1899-12-30T18:00:00"/>
    <x v="1"/>
  </r>
  <r>
    <x v="234"/>
    <d v="1899-12-30T19:00:00"/>
    <x v="1"/>
  </r>
  <r>
    <x v="234"/>
    <d v="1899-12-30T20:00:00"/>
    <x v="1"/>
  </r>
  <r>
    <x v="234"/>
    <d v="1899-12-30T21:00:00"/>
    <x v="15"/>
  </r>
  <r>
    <x v="234"/>
    <d v="1899-12-30T22:00:00"/>
    <x v="5"/>
  </r>
  <r>
    <x v="234"/>
    <d v="1899-12-30T23:00:00"/>
    <x v="4"/>
  </r>
  <r>
    <x v="235"/>
    <d v="1899-12-30T00:00:00"/>
    <x v="3"/>
  </r>
  <r>
    <x v="235"/>
    <d v="1899-12-30T01:00:00"/>
    <x v="13"/>
  </r>
  <r>
    <x v="235"/>
    <d v="1899-12-30T02:00:00"/>
    <x v="4"/>
  </r>
  <r>
    <x v="235"/>
    <d v="1899-12-30T03:00:00"/>
    <x v="13"/>
  </r>
  <r>
    <x v="235"/>
    <d v="1899-12-30T04:00:00"/>
    <x v="5"/>
  </r>
  <r>
    <x v="235"/>
    <d v="1899-12-30T05:00:00"/>
    <x v="16"/>
  </r>
  <r>
    <x v="235"/>
    <d v="1899-12-30T06:00:00"/>
    <x v="16"/>
  </r>
  <r>
    <x v="235"/>
    <d v="1899-12-30T07:00:00"/>
    <x v="5"/>
  </r>
  <r>
    <x v="235"/>
    <d v="1899-12-30T08:00:00"/>
    <x v="16"/>
  </r>
  <r>
    <x v="235"/>
    <d v="1899-12-30T09:00:00"/>
    <x v="17"/>
  </r>
  <r>
    <x v="235"/>
    <d v="1899-12-30T10:00:00"/>
    <x v="17"/>
  </r>
  <r>
    <x v="235"/>
    <d v="1899-12-30T11:00:00"/>
    <x v="19"/>
  </r>
  <r>
    <x v="235"/>
    <d v="1899-12-30T12:00:00"/>
    <x v="5"/>
  </r>
  <r>
    <x v="235"/>
    <d v="1899-12-30T13:00:00"/>
    <x v="5"/>
  </r>
  <r>
    <x v="235"/>
    <d v="1899-12-30T14:00:00"/>
    <x v="5"/>
  </r>
  <r>
    <x v="235"/>
    <d v="1899-12-30T15:00:00"/>
    <x v="14"/>
  </r>
  <r>
    <x v="235"/>
    <d v="1899-12-30T16:00:00"/>
    <x v="1"/>
  </r>
  <r>
    <x v="235"/>
    <d v="1899-12-30T17:00:00"/>
    <x v="10"/>
  </r>
  <r>
    <x v="235"/>
    <d v="1899-12-30T18:00:00"/>
    <x v="11"/>
  </r>
  <r>
    <x v="235"/>
    <d v="1899-12-30T19:00:00"/>
    <x v="12"/>
  </r>
  <r>
    <x v="235"/>
    <d v="1899-12-30T20:00:00"/>
    <x v="10"/>
  </r>
  <r>
    <x v="235"/>
    <d v="1899-12-30T21:00:00"/>
    <x v="15"/>
  </r>
  <r>
    <x v="235"/>
    <d v="1899-12-30T22:00:00"/>
    <x v="2"/>
  </r>
  <r>
    <x v="235"/>
    <d v="1899-12-30T23:00:00"/>
    <x v="15"/>
  </r>
  <r>
    <x v="236"/>
    <d v="1899-12-30T00:00:00"/>
    <x v="15"/>
  </r>
  <r>
    <x v="236"/>
    <d v="1899-12-30T01:00:00"/>
    <x v="14"/>
  </r>
  <r>
    <x v="236"/>
    <d v="1899-12-30T02:00:00"/>
    <x v="13"/>
  </r>
  <r>
    <x v="236"/>
    <d v="1899-12-30T03:00:00"/>
    <x v="13"/>
  </r>
  <r>
    <x v="236"/>
    <d v="1899-12-30T04:00:00"/>
    <x v="13"/>
  </r>
  <r>
    <x v="236"/>
    <d v="1899-12-30T05:00:00"/>
    <x v="3"/>
  </r>
  <r>
    <x v="236"/>
    <d v="1899-12-30T06:00:00"/>
    <x v="17"/>
  </r>
  <r>
    <x v="236"/>
    <d v="1899-12-30T07:00:00"/>
    <x v="14"/>
  </r>
  <r>
    <x v="236"/>
    <d v="1899-12-30T08:00:00"/>
    <x v="3"/>
  </r>
  <r>
    <x v="236"/>
    <d v="1899-12-30T09:00:00"/>
    <x v="5"/>
  </r>
  <r>
    <x v="236"/>
    <d v="1899-12-30T10:00:00"/>
    <x v="16"/>
  </r>
  <r>
    <x v="236"/>
    <d v="1899-12-30T11:00:00"/>
    <x v="13"/>
  </r>
  <r>
    <x v="236"/>
    <d v="1899-12-30T12:00:00"/>
    <x v="2"/>
  </r>
  <r>
    <x v="236"/>
    <d v="1899-12-30T13:00:00"/>
    <x v="13"/>
  </r>
  <r>
    <x v="236"/>
    <d v="1899-12-30T14:00:00"/>
    <x v="2"/>
  </r>
  <r>
    <x v="236"/>
    <d v="1899-12-30T15:00:00"/>
    <x v="2"/>
  </r>
  <r>
    <x v="236"/>
    <d v="1899-12-30T16:00:00"/>
    <x v="1"/>
  </r>
  <r>
    <x v="236"/>
    <d v="1899-12-30T17:00:00"/>
    <x v="1"/>
  </r>
  <r>
    <x v="236"/>
    <d v="1899-12-30T18:00:00"/>
    <x v="10"/>
  </r>
  <r>
    <x v="236"/>
    <d v="1899-12-30T19:00:00"/>
    <x v="2"/>
  </r>
  <r>
    <x v="236"/>
    <d v="1899-12-30T20:00:00"/>
    <x v="14"/>
  </r>
  <r>
    <x v="236"/>
    <d v="1899-12-30T21:00:00"/>
    <x v="13"/>
  </r>
  <r>
    <x v="236"/>
    <d v="1899-12-30T22:00:00"/>
    <x v="5"/>
  </r>
  <r>
    <x v="236"/>
    <d v="1899-12-30T23:00:00"/>
    <x v="19"/>
  </r>
  <r>
    <x v="237"/>
    <d v="1899-12-30T00:00:00"/>
    <x v="16"/>
  </r>
  <r>
    <x v="237"/>
    <d v="1899-12-30T01:00:00"/>
    <x v="17"/>
  </r>
  <r>
    <x v="237"/>
    <d v="1899-12-30T02:00:00"/>
    <x v="16"/>
  </r>
  <r>
    <x v="237"/>
    <d v="1899-12-30T03:00:00"/>
    <x v="16"/>
  </r>
  <r>
    <x v="237"/>
    <d v="1899-12-30T04:00:00"/>
    <x v="17"/>
  </r>
  <r>
    <x v="237"/>
    <d v="1899-12-30T05:00:00"/>
    <x v="17"/>
  </r>
  <r>
    <x v="237"/>
    <d v="1899-12-30T06:00:00"/>
    <x v="5"/>
  </r>
  <r>
    <x v="237"/>
    <d v="1899-12-30T07:00:00"/>
    <x v="19"/>
  </r>
  <r>
    <x v="237"/>
    <d v="1899-12-30T08:00:00"/>
    <x v="19"/>
  </r>
  <r>
    <x v="237"/>
    <d v="1899-12-30T09:00:00"/>
    <x v="5"/>
  </r>
  <r>
    <x v="237"/>
    <d v="1899-12-30T10:00:00"/>
    <x v="5"/>
  </r>
  <r>
    <x v="237"/>
    <d v="1899-12-30T11:00:00"/>
    <x v="17"/>
  </r>
  <r>
    <x v="237"/>
    <d v="1899-12-30T12:00:00"/>
    <x v="16"/>
  </r>
  <r>
    <x v="237"/>
    <d v="1899-12-30T13:00:00"/>
    <x v="14"/>
  </r>
  <r>
    <x v="237"/>
    <d v="1899-12-30T14:00:00"/>
    <x v="4"/>
  </r>
  <r>
    <x v="237"/>
    <d v="1899-12-30T15:00:00"/>
    <x v="3"/>
  </r>
  <r>
    <x v="237"/>
    <d v="1899-12-30T16:00:00"/>
    <x v="15"/>
  </r>
  <r>
    <x v="237"/>
    <d v="1899-12-30T17:00:00"/>
    <x v="10"/>
  </r>
  <r>
    <x v="237"/>
    <d v="1899-12-30T18:00:00"/>
    <x v="13"/>
  </r>
  <r>
    <x v="237"/>
    <d v="1899-12-30T19:00:00"/>
    <x v="13"/>
  </r>
  <r>
    <x v="237"/>
    <d v="1899-12-30T20:00:00"/>
    <x v="15"/>
  </r>
  <r>
    <x v="237"/>
    <d v="1899-12-30T21:00:00"/>
    <x v="4"/>
  </r>
  <r>
    <x v="237"/>
    <d v="1899-12-30T22:00:00"/>
    <x v="14"/>
  </r>
  <r>
    <x v="237"/>
    <d v="1899-12-30T23:00:00"/>
    <x v="3"/>
  </r>
  <r>
    <x v="238"/>
    <d v="1899-12-30T00:00:00"/>
    <x v="15"/>
  </r>
  <r>
    <x v="238"/>
    <d v="1899-12-30T01:00:00"/>
    <x v="3"/>
  </r>
  <r>
    <x v="238"/>
    <d v="1899-12-30T02:00:00"/>
    <x v="14"/>
  </r>
  <r>
    <x v="238"/>
    <d v="1899-12-30T03:00:00"/>
    <x v="5"/>
  </r>
  <r>
    <x v="238"/>
    <d v="1899-12-30T04:00:00"/>
    <x v="16"/>
  </r>
  <r>
    <x v="238"/>
    <d v="1899-12-30T05:00:00"/>
    <x v="18"/>
  </r>
  <r>
    <x v="238"/>
    <d v="1899-12-30T06:00:00"/>
    <x v="16"/>
  </r>
  <r>
    <x v="238"/>
    <d v="1899-12-30T07:00:00"/>
    <x v="5"/>
  </r>
  <r>
    <x v="238"/>
    <d v="1899-12-30T08:00:00"/>
    <x v="17"/>
  </r>
  <r>
    <x v="238"/>
    <d v="1899-12-30T09:00:00"/>
    <x v="16"/>
  </r>
  <r>
    <x v="238"/>
    <d v="1899-12-30T10:00:00"/>
    <x v="5"/>
  </r>
  <r>
    <x v="238"/>
    <d v="1899-12-30T11:00:00"/>
    <x v="17"/>
  </r>
  <r>
    <x v="238"/>
    <d v="1899-12-30T12:00:00"/>
    <x v="16"/>
  </r>
  <r>
    <x v="238"/>
    <d v="1899-12-30T13:00:00"/>
    <x v="17"/>
  </r>
  <r>
    <x v="238"/>
    <d v="1899-12-30T14:00:00"/>
    <x v="17"/>
  </r>
  <r>
    <x v="238"/>
    <d v="1899-12-30T15:00:00"/>
    <x v="14"/>
  </r>
  <r>
    <x v="238"/>
    <d v="1899-12-30T16:00:00"/>
    <x v="15"/>
  </r>
  <r>
    <x v="238"/>
    <d v="1899-12-30T17:00:00"/>
    <x v="15"/>
  </r>
  <r>
    <x v="238"/>
    <d v="1899-12-30T18:00:00"/>
    <x v="2"/>
  </r>
  <r>
    <x v="238"/>
    <d v="1899-12-30T19:00:00"/>
    <x v="13"/>
  </r>
  <r>
    <x v="238"/>
    <d v="1899-12-30T20:00:00"/>
    <x v="2"/>
  </r>
  <r>
    <x v="238"/>
    <d v="1899-12-30T21:00:00"/>
    <x v="14"/>
  </r>
  <r>
    <x v="238"/>
    <d v="1899-12-30T22:00:00"/>
    <x v="5"/>
  </r>
  <r>
    <x v="238"/>
    <d v="1899-12-30T23:00:00"/>
    <x v="5"/>
  </r>
  <r>
    <x v="239"/>
    <d v="1899-12-30T00:00:00"/>
    <x v="17"/>
  </r>
  <r>
    <x v="239"/>
    <d v="1899-12-30T01:00:00"/>
    <x v="17"/>
  </r>
  <r>
    <x v="239"/>
    <d v="1899-12-30T02:00:00"/>
    <x v="17"/>
  </r>
  <r>
    <x v="239"/>
    <d v="1899-12-30T03:00:00"/>
    <x v="4"/>
  </r>
  <r>
    <x v="239"/>
    <d v="1899-12-30T04:00:00"/>
    <x v="17"/>
  </r>
  <r>
    <x v="239"/>
    <d v="1899-12-30T05:00:00"/>
    <x v="5"/>
  </r>
  <r>
    <x v="239"/>
    <d v="1899-12-30T06:00:00"/>
    <x v="3"/>
  </r>
  <r>
    <x v="239"/>
    <d v="1899-12-30T07:00:00"/>
    <x v="13"/>
  </r>
  <r>
    <x v="239"/>
    <d v="1899-12-30T08:00:00"/>
    <x v="5"/>
  </r>
  <r>
    <x v="239"/>
    <d v="1899-12-30T09:00:00"/>
    <x v="3"/>
  </r>
  <r>
    <x v="239"/>
    <d v="1899-12-30T10:00:00"/>
    <x v="19"/>
  </r>
  <r>
    <x v="239"/>
    <d v="1899-12-30T11:00:00"/>
    <x v="14"/>
  </r>
  <r>
    <x v="239"/>
    <d v="1899-12-30T12:00:00"/>
    <x v="17"/>
  </r>
  <r>
    <x v="239"/>
    <d v="1899-12-30T13:00:00"/>
    <x v="3"/>
  </r>
  <r>
    <x v="239"/>
    <d v="1899-12-30T14:00:00"/>
    <x v="14"/>
  </r>
  <r>
    <x v="239"/>
    <d v="1899-12-30T15:00:00"/>
    <x v="15"/>
  </r>
  <r>
    <x v="239"/>
    <d v="1899-12-30T16:00:00"/>
    <x v="12"/>
  </r>
  <r>
    <x v="239"/>
    <d v="1899-12-30T17:00:00"/>
    <x v="6"/>
  </r>
  <r>
    <x v="239"/>
    <d v="1899-12-30T18:00:00"/>
    <x v="0"/>
  </r>
  <r>
    <x v="239"/>
    <d v="1899-12-30T19:00:00"/>
    <x v="0"/>
  </r>
  <r>
    <x v="239"/>
    <d v="1899-12-30T20:00:00"/>
    <x v="2"/>
  </r>
  <r>
    <x v="239"/>
    <d v="1899-12-30T21:00:00"/>
    <x v="12"/>
  </r>
  <r>
    <x v="239"/>
    <d v="1899-12-30T22:00:00"/>
    <x v="1"/>
  </r>
  <r>
    <x v="239"/>
    <d v="1899-12-30T23:00:00"/>
    <x v="2"/>
  </r>
  <r>
    <x v="240"/>
    <d v="1899-12-30T00:00:00"/>
    <x v="1"/>
  </r>
  <r>
    <x v="240"/>
    <d v="1899-12-30T01:00:00"/>
    <x v="6"/>
  </r>
  <r>
    <x v="240"/>
    <d v="1899-12-30T02:00:00"/>
    <x v="1"/>
  </r>
  <r>
    <x v="240"/>
    <d v="1899-12-30T03:00:00"/>
    <x v="0"/>
  </r>
  <r>
    <x v="240"/>
    <d v="1899-12-30T04:00:00"/>
    <x v="6"/>
  </r>
  <r>
    <x v="240"/>
    <d v="1899-12-30T05:00:00"/>
    <x v="2"/>
  </r>
  <r>
    <x v="240"/>
    <d v="1899-12-30T06:00:00"/>
    <x v="2"/>
  </r>
  <r>
    <x v="240"/>
    <d v="1899-12-30T07:00:00"/>
    <x v="15"/>
  </r>
  <r>
    <x v="240"/>
    <d v="1899-12-30T08:00:00"/>
    <x v="2"/>
  </r>
  <r>
    <x v="240"/>
    <d v="1899-12-30T09:00:00"/>
    <x v="2"/>
  </r>
  <r>
    <x v="240"/>
    <d v="1899-12-30T10:00:00"/>
    <x v="2"/>
  </r>
  <r>
    <x v="240"/>
    <d v="1899-12-30T11:00:00"/>
    <x v="2"/>
  </r>
  <r>
    <x v="240"/>
    <d v="1899-12-30T12:00:00"/>
    <x v="0"/>
  </r>
  <r>
    <x v="240"/>
    <d v="1899-12-30T13:00:00"/>
    <x v="15"/>
  </r>
  <r>
    <x v="240"/>
    <d v="1899-12-30T14:00:00"/>
    <x v="10"/>
  </r>
  <r>
    <x v="240"/>
    <d v="1899-12-30T15:00:00"/>
    <x v="1"/>
  </r>
  <r>
    <x v="240"/>
    <d v="1899-12-30T16:00:00"/>
    <x v="10"/>
  </r>
  <r>
    <x v="240"/>
    <d v="1899-12-30T17:00:00"/>
    <x v="10"/>
  </r>
  <r>
    <x v="240"/>
    <d v="1899-12-30T18:00:00"/>
    <x v="15"/>
  </r>
  <r>
    <x v="240"/>
    <d v="1899-12-30T19:00:00"/>
    <x v="13"/>
  </r>
  <r>
    <x v="240"/>
    <d v="1899-12-30T20:00:00"/>
    <x v="14"/>
  </r>
  <r>
    <x v="240"/>
    <d v="1899-12-30T21:00:00"/>
    <x v="14"/>
  </r>
  <r>
    <x v="240"/>
    <d v="1899-12-30T22:00:00"/>
    <x v="16"/>
  </r>
  <r>
    <x v="240"/>
    <d v="1899-12-30T23:00:00"/>
    <x v="4"/>
  </r>
  <r>
    <x v="241"/>
    <d v="1899-12-30T00:00:00"/>
    <x v="17"/>
  </r>
  <r>
    <x v="241"/>
    <d v="1899-12-30T01:00:00"/>
    <x v="19"/>
  </r>
  <r>
    <x v="241"/>
    <d v="1899-12-30T02:00:00"/>
    <x v="19"/>
  </r>
  <r>
    <x v="241"/>
    <d v="1899-12-30T03:00:00"/>
    <x v="16"/>
  </r>
  <r>
    <x v="241"/>
    <d v="1899-12-30T04:00:00"/>
    <x v="16"/>
  </r>
  <r>
    <x v="241"/>
    <d v="1899-12-30T05:00:00"/>
    <x v="16"/>
  </r>
  <r>
    <x v="241"/>
    <d v="1899-12-30T06:00:00"/>
    <x v="17"/>
  </r>
  <r>
    <x v="241"/>
    <d v="1899-12-30T07:00:00"/>
    <x v="16"/>
  </r>
  <r>
    <x v="241"/>
    <d v="1899-12-30T08:00:00"/>
    <x v="5"/>
  </r>
  <r>
    <x v="241"/>
    <d v="1899-12-30T09:00:00"/>
    <x v="16"/>
  </r>
  <r>
    <x v="241"/>
    <d v="1899-12-30T10:00:00"/>
    <x v="5"/>
  </r>
  <r>
    <x v="241"/>
    <d v="1899-12-30T11:00:00"/>
    <x v="3"/>
  </r>
  <r>
    <x v="241"/>
    <d v="1899-12-30T12:00:00"/>
    <x v="3"/>
  </r>
  <r>
    <x v="241"/>
    <d v="1899-12-30T13:00:00"/>
    <x v="3"/>
  </r>
  <r>
    <x v="241"/>
    <d v="1899-12-30T14:00:00"/>
    <x v="1"/>
  </r>
  <r>
    <x v="241"/>
    <d v="1899-12-30T15:00:00"/>
    <x v="2"/>
  </r>
  <r>
    <x v="241"/>
    <d v="1899-12-30T16:00:00"/>
    <x v="10"/>
  </r>
  <r>
    <x v="241"/>
    <d v="1899-12-30T17:00:00"/>
    <x v="1"/>
  </r>
  <r>
    <x v="241"/>
    <d v="1899-12-30T18:00:00"/>
    <x v="10"/>
  </r>
  <r>
    <x v="241"/>
    <d v="1899-12-30T19:00:00"/>
    <x v="1"/>
  </r>
  <r>
    <x v="241"/>
    <d v="1899-12-30T20:00:00"/>
    <x v="1"/>
  </r>
  <r>
    <x v="241"/>
    <d v="1899-12-30T21:00:00"/>
    <x v="2"/>
  </r>
  <r>
    <x v="241"/>
    <d v="1899-12-30T22:00:00"/>
    <x v="15"/>
  </r>
  <r>
    <x v="241"/>
    <d v="1899-12-30T23:00:00"/>
    <x v="2"/>
  </r>
  <r>
    <x v="242"/>
    <d v="1899-12-30T00:00:00"/>
    <x v="15"/>
  </r>
  <r>
    <x v="242"/>
    <d v="1899-12-30T01:00:00"/>
    <x v="13"/>
  </r>
  <r>
    <x v="242"/>
    <d v="1899-12-30T02:00:00"/>
    <x v="3"/>
  </r>
  <r>
    <x v="242"/>
    <d v="1899-12-30T03:00:00"/>
    <x v="5"/>
  </r>
  <r>
    <x v="242"/>
    <d v="1899-12-30T04:00:00"/>
    <x v="3"/>
  </r>
  <r>
    <x v="242"/>
    <d v="1899-12-30T05:00:00"/>
    <x v="19"/>
  </r>
  <r>
    <x v="242"/>
    <d v="1899-12-30T06:00:00"/>
    <x v="5"/>
  </r>
  <r>
    <x v="242"/>
    <d v="1899-12-30T07:00:00"/>
    <x v="17"/>
  </r>
  <r>
    <x v="242"/>
    <d v="1899-12-30T08:00:00"/>
    <x v="17"/>
  </r>
  <r>
    <x v="242"/>
    <d v="1899-12-30T09:00:00"/>
    <x v="18"/>
  </r>
  <r>
    <x v="242"/>
    <d v="1899-12-30T10:00:00"/>
    <x v="5"/>
  </r>
  <r>
    <x v="242"/>
    <d v="1899-12-30T11:00:00"/>
    <x v="5"/>
  </r>
  <r>
    <x v="242"/>
    <d v="1899-12-30T12:00:00"/>
    <x v="1"/>
  </r>
  <r>
    <x v="242"/>
    <d v="1899-12-30T13:00:00"/>
    <x v="1"/>
  </r>
  <r>
    <x v="242"/>
    <d v="1899-12-30T14:00:00"/>
    <x v="1"/>
  </r>
  <r>
    <x v="242"/>
    <d v="1899-12-30T15:00:00"/>
    <x v="1"/>
  </r>
  <r>
    <x v="242"/>
    <d v="1899-12-30T16:00:00"/>
    <x v="1"/>
  </r>
  <r>
    <x v="242"/>
    <d v="1899-12-30T17:00:00"/>
    <x v="12"/>
  </r>
  <r>
    <x v="242"/>
    <d v="1899-12-30T18:00:00"/>
    <x v="7"/>
  </r>
  <r>
    <x v="242"/>
    <d v="1899-12-30T19:00:00"/>
    <x v="12"/>
  </r>
  <r>
    <x v="242"/>
    <d v="1899-12-30T20:00:00"/>
    <x v="12"/>
  </r>
  <r>
    <x v="242"/>
    <d v="1899-12-30T21:00:00"/>
    <x v="12"/>
  </r>
  <r>
    <x v="242"/>
    <d v="1899-12-30T22:00:00"/>
    <x v="6"/>
  </r>
  <r>
    <x v="242"/>
    <d v="1899-12-30T23:00:00"/>
    <x v="2"/>
  </r>
  <r>
    <x v="243"/>
    <d v="1899-12-30T00:00:00"/>
    <x v="2"/>
  </r>
  <r>
    <x v="243"/>
    <d v="1899-12-30T01:00:00"/>
    <x v="15"/>
  </r>
  <r>
    <x v="243"/>
    <d v="1899-12-30T02:00:00"/>
    <x v="14"/>
  </r>
  <r>
    <x v="243"/>
    <d v="1899-12-30T03:00:00"/>
    <x v="15"/>
  </r>
  <r>
    <x v="243"/>
    <d v="1899-12-30T04:00:00"/>
    <x v="10"/>
  </r>
  <r>
    <x v="243"/>
    <d v="1899-12-30T05:00:00"/>
    <x v="2"/>
  </r>
  <r>
    <x v="243"/>
    <d v="1899-12-30T06:00:00"/>
    <x v="4"/>
  </r>
  <r>
    <x v="243"/>
    <d v="1899-12-30T07:00:00"/>
    <x v="16"/>
  </r>
  <r>
    <x v="243"/>
    <d v="1899-12-30T08:00:00"/>
    <x v="5"/>
  </r>
  <r>
    <x v="243"/>
    <d v="1899-12-30T09:00:00"/>
    <x v="14"/>
  </r>
  <r>
    <x v="243"/>
    <d v="1899-12-30T10:00:00"/>
    <x v="3"/>
  </r>
  <r>
    <x v="243"/>
    <d v="1899-12-30T11:00:00"/>
    <x v="2"/>
  </r>
  <r>
    <x v="243"/>
    <d v="1899-12-30T12:00:00"/>
    <x v="2"/>
  </r>
  <r>
    <x v="243"/>
    <d v="1899-12-30T13:00:00"/>
    <x v="2"/>
  </r>
  <r>
    <x v="243"/>
    <d v="1899-12-30T14:00:00"/>
    <x v="13"/>
  </r>
  <r>
    <x v="243"/>
    <d v="1899-12-30T15:00:00"/>
    <x v="13"/>
  </r>
  <r>
    <x v="243"/>
    <d v="1899-12-30T16:00:00"/>
    <x v="14"/>
  </r>
  <r>
    <x v="243"/>
    <d v="1899-12-30T17:00:00"/>
    <x v="10"/>
  </r>
  <r>
    <x v="243"/>
    <d v="1899-12-30T18:00:00"/>
    <x v="2"/>
  </r>
  <r>
    <x v="243"/>
    <d v="1899-12-30T19:00:00"/>
    <x v="15"/>
  </r>
  <r>
    <x v="243"/>
    <d v="1899-12-30T20:00:00"/>
    <x v="15"/>
  </r>
  <r>
    <x v="243"/>
    <d v="1899-12-30T21:00:00"/>
    <x v="13"/>
  </r>
  <r>
    <x v="243"/>
    <d v="1899-12-30T22:00:00"/>
    <x v="13"/>
  </r>
  <r>
    <x v="243"/>
    <d v="1899-12-30T23:00:00"/>
    <x v="17"/>
  </r>
  <r>
    <x v="244"/>
    <d v="1899-12-30T00:00:00"/>
    <x v="5"/>
  </r>
  <r>
    <x v="244"/>
    <d v="1899-12-30T01:00:00"/>
    <x v="17"/>
  </r>
  <r>
    <x v="244"/>
    <d v="1899-12-30T02:00:00"/>
    <x v="17"/>
  </r>
  <r>
    <x v="244"/>
    <d v="1899-12-30T03:00:00"/>
    <x v="20"/>
  </r>
  <r>
    <x v="244"/>
    <d v="1899-12-30T04:00:00"/>
    <x v="9"/>
  </r>
  <r>
    <x v="244"/>
    <d v="1899-12-30T05:00:00"/>
    <x v="6"/>
  </r>
  <r>
    <x v="244"/>
    <d v="1899-12-30T06:00:00"/>
    <x v="12"/>
  </r>
  <r>
    <x v="244"/>
    <d v="1899-12-30T07:00:00"/>
    <x v="6"/>
  </r>
  <r>
    <x v="244"/>
    <d v="1899-12-30T08:00:00"/>
    <x v="0"/>
  </r>
  <r>
    <x v="244"/>
    <d v="1899-12-30T09:00:00"/>
    <x v="1"/>
  </r>
  <r>
    <x v="244"/>
    <d v="1899-12-30T10:00:00"/>
    <x v="1"/>
  </r>
  <r>
    <x v="244"/>
    <d v="1899-12-30T11:00:00"/>
    <x v="1"/>
  </r>
  <r>
    <x v="244"/>
    <d v="1899-12-30T12:00:00"/>
    <x v="11"/>
  </r>
  <r>
    <x v="244"/>
    <d v="1899-12-30T13:00:00"/>
    <x v="11"/>
  </r>
  <r>
    <x v="244"/>
    <d v="1899-12-30T14:00:00"/>
    <x v="9"/>
  </r>
  <r>
    <x v="244"/>
    <d v="1899-12-30T15:00:00"/>
    <x v="6"/>
  </r>
  <r>
    <x v="244"/>
    <d v="1899-12-30T16:00:00"/>
    <x v="6"/>
  </r>
  <r>
    <x v="244"/>
    <d v="1899-12-30T17:00:00"/>
    <x v="0"/>
  </r>
  <r>
    <x v="244"/>
    <d v="1899-12-30T18:00:00"/>
    <x v="0"/>
  </r>
  <r>
    <x v="244"/>
    <d v="1899-12-30T19:00:00"/>
    <x v="0"/>
  </r>
  <r>
    <x v="244"/>
    <d v="1899-12-30T20:00:00"/>
    <x v="10"/>
  </r>
  <r>
    <x v="244"/>
    <d v="1899-12-30T21:00:00"/>
    <x v="15"/>
  </r>
  <r>
    <x v="244"/>
    <d v="1899-12-30T22:00:00"/>
    <x v="5"/>
  </r>
  <r>
    <x v="244"/>
    <d v="1899-12-30T23:00:00"/>
    <x v="3"/>
  </r>
  <r>
    <x v="245"/>
    <d v="1899-12-30T00:00:00"/>
    <x v="13"/>
  </r>
  <r>
    <x v="245"/>
    <d v="1899-12-30T01:00:00"/>
    <x v="5"/>
  </r>
  <r>
    <x v="245"/>
    <d v="1899-12-30T02:00:00"/>
    <x v="4"/>
  </r>
  <r>
    <x v="245"/>
    <d v="1899-12-30T03:00:00"/>
    <x v="16"/>
  </r>
  <r>
    <x v="245"/>
    <d v="1899-12-30T04:00:00"/>
    <x v="16"/>
  </r>
  <r>
    <x v="245"/>
    <d v="1899-12-30T05:00:00"/>
    <x v="5"/>
  </r>
  <r>
    <x v="245"/>
    <d v="1899-12-30T06:00:00"/>
    <x v="16"/>
  </r>
  <r>
    <x v="245"/>
    <d v="1899-12-30T07:00:00"/>
    <x v="17"/>
  </r>
  <r>
    <x v="245"/>
    <d v="1899-12-30T08:00:00"/>
    <x v="16"/>
  </r>
  <r>
    <x v="245"/>
    <d v="1899-12-30T09:00:00"/>
    <x v="5"/>
  </r>
  <r>
    <x v="245"/>
    <d v="1899-12-30T10:00:00"/>
    <x v="16"/>
  </r>
  <r>
    <x v="245"/>
    <d v="1899-12-30T11:00:00"/>
    <x v="3"/>
  </r>
  <r>
    <x v="245"/>
    <d v="1899-12-30T12:00:00"/>
    <x v="5"/>
  </r>
  <r>
    <x v="245"/>
    <d v="1899-12-30T13:00:00"/>
    <x v="14"/>
  </r>
  <r>
    <x v="245"/>
    <d v="1899-12-30T14:00:00"/>
    <x v="15"/>
  </r>
  <r>
    <x v="245"/>
    <d v="1899-12-30T15:00:00"/>
    <x v="13"/>
  </r>
  <r>
    <x v="245"/>
    <d v="1899-12-30T16:00:00"/>
    <x v="2"/>
  </r>
  <r>
    <x v="245"/>
    <d v="1899-12-30T17:00:00"/>
    <x v="6"/>
  </r>
  <r>
    <x v="245"/>
    <d v="1899-12-30T18:00:00"/>
    <x v="12"/>
  </r>
  <r>
    <x v="245"/>
    <d v="1899-12-30T19:00:00"/>
    <x v="11"/>
  </r>
  <r>
    <x v="245"/>
    <d v="1899-12-30T20:00:00"/>
    <x v="12"/>
  </r>
  <r>
    <x v="245"/>
    <d v="1899-12-30T21:00:00"/>
    <x v="2"/>
  </r>
  <r>
    <x v="245"/>
    <d v="1899-12-30T22:00:00"/>
    <x v="15"/>
  </r>
  <r>
    <x v="245"/>
    <d v="1899-12-30T23:00:00"/>
    <x v="10"/>
  </r>
  <r>
    <x v="246"/>
    <d v="1899-12-30T00:00:00"/>
    <x v="3"/>
  </r>
  <r>
    <x v="246"/>
    <d v="1899-12-30T01:00:00"/>
    <x v="13"/>
  </r>
  <r>
    <x v="246"/>
    <d v="1899-12-30T02:00:00"/>
    <x v="3"/>
  </r>
  <r>
    <x v="246"/>
    <d v="1899-12-30T03:00:00"/>
    <x v="4"/>
  </r>
  <r>
    <x v="246"/>
    <d v="1899-12-30T04:00:00"/>
    <x v="4"/>
  </r>
  <r>
    <x v="246"/>
    <d v="1899-12-30T05:00:00"/>
    <x v="16"/>
  </r>
  <r>
    <x v="246"/>
    <d v="1899-12-30T06:00:00"/>
    <x v="17"/>
  </r>
  <r>
    <x v="246"/>
    <d v="1899-12-30T07:00:00"/>
    <x v="5"/>
  </r>
  <r>
    <x v="246"/>
    <d v="1899-12-30T08:00:00"/>
    <x v="4"/>
  </r>
  <r>
    <x v="246"/>
    <d v="1899-12-30T09:00:00"/>
    <x v="5"/>
  </r>
  <r>
    <x v="246"/>
    <d v="1899-12-30T10:00:00"/>
    <x v="5"/>
  </r>
  <r>
    <x v="246"/>
    <d v="1899-12-30T11:00:00"/>
    <x v="10"/>
  </r>
  <r>
    <x v="246"/>
    <d v="1899-12-30T12:00:00"/>
    <x v="13"/>
  </r>
  <r>
    <x v="246"/>
    <d v="1899-12-30T13:00:00"/>
    <x v="15"/>
  </r>
  <r>
    <x v="246"/>
    <d v="1899-12-30T14:00:00"/>
    <x v="10"/>
  </r>
  <r>
    <x v="246"/>
    <d v="1899-12-30T15:00:00"/>
    <x v="1"/>
  </r>
  <r>
    <x v="246"/>
    <d v="1899-12-30T16:00:00"/>
    <x v="12"/>
  </r>
  <r>
    <x v="246"/>
    <d v="1899-12-30T17:00:00"/>
    <x v="2"/>
  </r>
  <r>
    <x v="246"/>
    <d v="1899-12-30T18:00:00"/>
    <x v="12"/>
  </r>
  <r>
    <x v="246"/>
    <d v="1899-12-30T19:00:00"/>
    <x v="11"/>
  </r>
  <r>
    <x v="246"/>
    <d v="1899-12-30T20:00:00"/>
    <x v="7"/>
  </r>
  <r>
    <x v="246"/>
    <d v="1899-12-30T21:00:00"/>
    <x v="3"/>
  </r>
  <r>
    <x v="246"/>
    <d v="1899-12-30T22:00:00"/>
    <x v="14"/>
  </r>
  <r>
    <x v="246"/>
    <d v="1899-12-30T23:00:00"/>
    <x v="4"/>
  </r>
  <r>
    <x v="247"/>
    <d v="1899-12-30T00:00:00"/>
    <x v="5"/>
  </r>
  <r>
    <x v="247"/>
    <d v="1899-12-30T01:00:00"/>
    <x v="2"/>
  </r>
  <r>
    <x v="247"/>
    <d v="1899-12-30T02:00:00"/>
    <x v="13"/>
  </r>
  <r>
    <x v="247"/>
    <d v="1899-12-30T03:00:00"/>
    <x v="2"/>
  </r>
  <r>
    <x v="247"/>
    <d v="1899-12-30T04:00:00"/>
    <x v="2"/>
  </r>
  <r>
    <x v="247"/>
    <d v="1899-12-30T05:00:00"/>
    <x v="1"/>
  </r>
  <r>
    <x v="247"/>
    <d v="1899-12-30T06:00:00"/>
    <x v="2"/>
  </r>
  <r>
    <x v="247"/>
    <d v="1899-12-30T07:00:00"/>
    <x v="2"/>
  </r>
  <r>
    <x v="247"/>
    <d v="1899-12-30T08:00:00"/>
    <x v="13"/>
  </r>
  <r>
    <x v="247"/>
    <d v="1899-12-30T09:00:00"/>
    <x v="2"/>
  </r>
  <r>
    <x v="247"/>
    <d v="1899-12-30T10:00:00"/>
    <x v="1"/>
  </r>
  <r>
    <x v="247"/>
    <d v="1899-12-30T11:00:00"/>
    <x v="13"/>
  </r>
  <r>
    <x v="247"/>
    <d v="1899-12-30T12:00:00"/>
    <x v="2"/>
  </r>
  <r>
    <x v="247"/>
    <d v="1899-12-30T13:00:00"/>
    <x v="1"/>
  </r>
  <r>
    <x v="247"/>
    <d v="1899-12-30T14:00:00"/>
    <x v="1"/>
  </r>
  <r>
    <x v="247"/>
    <d v="1899-12-30T15:00:00"/>
    <x v="1"/>
  </r>
  <r>
    <x v="247"/>
    <d v="1899-12-30T16:00:00"/>
    <x v="12"/>
  </r>
  <r>
    <x v="247"/>
    <d v="1899-12-30T17:00:00"/>
    <x v="12"/>
  </r>
  <r>
    <x v="247"/>
    <d v="1899-12-30T18:00:00"/>
    <x v="12"/>
  </r>
  <r>
    <x v="247"/>
    <d v="1899-12-30T19:00:00"/>
    <x v="11"/>
  </r>
  <r>
    <x v="247"/>
    <d v="1899-12-30T20:00:00"/>
    <x v="0"/>
  </r>
  <r>
    <x v="247"/>
    <d v="1899-12-30T21:00:00"/>
    <x v="13"/>
  </r>
  <r>
    <x v="247"/>
    <d v="1899-12-30T22:00:00"/>
    <x v="2"/>
  </r>
  <r>
    <x v="247"/>
    <d v="1899-12-30T23:00:00"/>
    <x v="14"/>
  </r>
  <r>
    <x v="248"/>
    <d v="1899-12-30T00:00:00"/>
    <x v="2"/>
  </r>
  <r>
    <x v="248"/>
    <d v="1899-12-30T01:00:00"/>
    <x v="15"/>
  </r>
  <r>
    <x v="248"/>
    <d v="1899-12-30T02:00:00"/>
    <x v="2"/>
  </r>
  <r>
    <x v="248"/>
    <d v="1899-12-30T03:00:00"/>
    <x v="2"/>
  </r>
  <r>
    <x v="248"/>
    <d v="1899-12-30T04:00:00"/>
    <x v="13"/>
  </r>
  <r>
    <x v="248"/>
    <d v="1899-12-30T05:00:00"/>
    <x v="4"/>
  </r>
  <r>
    <x v="248"/>
    <d v="1899-12-30T06:00:00"/>
    <x v="3"/>
  </r>
  <r>
    <x v="248"/>
    <d v="1899-12-30T07:00:00"/>
    <x v="16"/>
  </r>
  <r>
    <x v="248"/>
    <d v="1899-12-30T08:00:00"/>
    <x v="3"/>
  </r>
  <r>
    <x v="248"/>
    <d v="1899-12-30T09:00:00"/>
    <x v="4"/>
  </r>
  <r>
    <x v="248"/>
    <d v="1899-12-30T10:00:00"/>
    <x v="16"/>
  </r>
  <r>
    <x v="248"/>
    <d v="1899-12-30T11:00:00"/>
    <x v="16"/>
  </r>
  <r>
    <x v="248"/>
    <d v="1899-12-30T12:00:00"/>
    <x v="4"/>
  </r>
  <r>
    <x v="248"/>
    <d v="1899-12-30T13:00:00"/>
    <x v="19"/>
  </r>
  <r>
    <x v="248"/>
    <d v="1899-12-30T14:00:00"/>
    <x v="17"/>
  </r>
  <r>
    <x v="248"/>
    <d v="1899-12-30T15:00:00"/>
    <x v="3"/>
  </r>
  <r>
    <x v="248"/>
    <d v="1899-12-30T16:00:00"/>
    <x v="2"/>
  </r>
  <r>
    <x v="248"/>
    <d v="1899-12-30T17:00:00"/>
    <x v="13"/>
  </r>
  <r>
    <x v="248"/>
    <d v="1899-12-30T18:00:00"/>
    <x v="4"/>
  </r>
  <r>
    <x v="248"/>
    <d v="1899-12-30T19:00:00"/>
    <x v="4"/>
  </r>
  <r>
    <x v="248"/>
    <d v="1899-12-30T20:00:00"/>
    <x v="4"/>
  </r>
  <r>
    <x v="248"/>
    <d v="1899-12-30T21:00:00"/>
    <x v="16"/>
  </r>
  <r>
    <x v="248"/>
    <d v="1899-12-30T22:00:00"/>
    <x v="4"/>
  </r>
  <r>
    <x v="248"/>
    <d v="1899-12-30T23:00:00"/>
    <x v="13"/>
  </r>
  <r>
    <x v="249"/>
    <d v="1899-12-30T00:00:00"/>
    <x v="2"/>
  </r>
  <r>
    <x v="249"/>
    <d v="1899-12-30T01:00:00"/>
    <x v="13"/>
  </r>
  <r>
    <x v="249"/>
    <d v="1899-12-30T02:00:00"/>
    <x v="2"/>
  </r>
  <r>
    <x v="249"/>
    <d v="1899-12-30T03:00:00"/>
    <x v="2"/>
  </r>
  <r>
    <x v="249"/>
    <d v="1899-12-30T04:00:00"/>
    <x v="14"/>
  </r>
  <r>
    <x v="249"/>
    <d v="1899-12-30T05:00:00"/>
    <x v="4"/>
  </r>
  <r>
    <x v="249"/>
    <d v="1899-12-30T06:00:00"/>
    <x v="3"/>
  </r>
  <r>
    <x v="249"/>
    <d v="1899-12-30T07:00:00"/>
    <x v="5"/>
  </r>
  <r>
    <x v="249"/>
    <d v="1899-12-30T08:00:00"/>
    <x v="16"/>
  </r>
  <r>
    <x v="249"/>
    <d v="1899-12-30T09:00:00"/>
    <x v="16"/>
  </r>
  <r>
    <x v="249"/>
    <d v="1899-12-30T10:00:00"/>
    <x v="4"/>
  </r>
  <r>
    <x v="249"/>
    <d v="1899-12-30T11:00:00"/>
    <x v="14"/>
  </r>
  <r>
    <x v="249"/>
    <d v="1899-12-30T12:00:00"/>
    <x v="12"/>
  </r>
  <r>
    <x v="249"/>
    <d v="1899-12-30T13:00:00"/>
    <x v="11"/>
  </r>
  <r>
    <x v="249"/>
    <d v="1899-12-30T14:00:00"/>
    <x v="0"/>
  </r>
  <r>
    <x v="249"/>
    <d v="1899-12-30T15:00:00"/>
    <x v="8"/>
  </r>
  <r>
    <x v="249"/>
    <d v="1899-12-30T16:00:00"/>
    <x v="11"/>
  </r>
  <r>
    <x v="249"/>
    <d v="1899-12-30T17:00:00"/>
    <x v="11"/>
  </r>
  <r>
    <x v="249"/>
    <d v="1899-12-30T18:00:00"/>
    <x v="12"/>
  </r>
  <r>
    <x v="249"/>
    <d v="1899-12-30T19:00:00"/>
    <x v="12"/>
  </r>
  <r>
    <x v="249"/>
    <d v="1899-12-30T20:00:00"/>
    <x v="20"/>
  </r>
  <r>
    <x v="249"/>
    <d v="1899-12-30T21:00:00"/>
    <x v="15"/>
  </r>
  <r>
    <x v="249"/>
    <d v="1899-12-30T23:00:00"/>
    <x v="14"/>
  </r>
  <r>
    <x v="250"/>
    <d v="1899-12-30T00:00:00"/>
    <x v="5"/>
  </r>
  <r>
    <x v="250"/>
    <d v="1899-12-30T01:00:00"/>
    <x v="5"/>
  </r>
  <r>
    <x v="250"/>
    <d v="1899-12-30T02:00:00"/>
    <x v="3"/>
  </r>
  <r>
    <x v="250"/>
    <d v="1899-12-30T03:00:00"/>
    <x v="13"/>
  </r>
  <r>
    <x v="250"/>
    <d v="1899-12-30T04:00:00"/>
    <x v="13"/>
  </r>
  <r>
    <x v="250"/>
    <d v="1899-12-30T05:00:00"/>
    <x v="4"/>
  </r>
  <r>
    <x v="250"/>
    <d v="1899-12-30T06:00:00"/>
    <x v="10"/>
  </r>
  <r>
    <x v="250"/>
    <d v="1899-12-30T07:00:00"/>
    <x v="0"/>
  </r>
  <r>
    <x v="250"/>
    <d v="1899-12-30T08:00:00"/>
    <x v="7"/>
  </r>
  <r>
    <x v="250"/>
    <d v="1899-12-30T09:00:00"/>
    <x v="2"/>
  </r>
  <r>
    <x v="250"/>
    <d v="1899-12-30T10:00:00"/>
    <x v="1"/>
  </r>
  <r>
    <x v="250"/>
    <d v="1899-12-30T11:00:00"/>
    <x v="14"/>
  </r>
  <r>
    <x v="250"/>
    <d v="1899-12-30T12:00:00"/>
    <x v="5"/>
  </r>
  <r>
    <x v="250"/>
    <d v="1899-12-30T13:00:00"/>
    <x v="17"/>
  </r>
  <r>
    <x v="250"/>
    <d v="1899-12-30T14:00:00"/>
    <x v="17"/>
  </r>
  <r>
    <x v="250"/>
    <d v="1899-12-30T15:00:00"/>
    <x v="19"/>
  </r>
  <r>
    <x v="250"/>
    <d v="1899-12-30T16:00:00"/>
    <x v="17"/>
  </r>
  <r>
    <x v="250"/>
    <d v="1899-12-30T17:00:00"/>
    <x v="17"/>
  </r>
  <r>
    <x v="250"/>
    <d v="1899-12-30T18:00:00"/>
    <x v="13"/>
  </r>
  <r>
    <x v="250"/>
    <d v="1899-12-30T19:00:00"/>
    <x v="13"/>
  </r>
  <r>
    <x v="250"/>
    <d v="1899-12-30T20:00:00"/>
    <x v="1"/>
  </r>
  <r>
    <x v="250"/>
    <d v="1899-12-30T21:00:00"/>
    <x v="2"/>
  </r>
  <r>
    <x v="250"/>
    <d v="1899-12-30T22:00:00"/>
    <x v="15"/>
  </r>
  <r>
    <x v="250"/>
    <d v="1899-12-30T23:00:00"/>
    <x v="1"/>
  </r>
  <r>
    <x v="251"/>
    <d v="1899-12-30T00:00:00"/>
    <x v="0"/>
  </r>
  <r>
    <x v="251"/>
    <d v="1899-12-30T01:00:00"/>
    <x v="12"/>
  </r>
  <r>
    <x v="251"/>
    <d v="1899-12-30T02:00:00"/>
    <x v="1"/>
  </r>
  <r>
    <x v="251"/>
    <d v="1899-12-30T03:00:00"/>
    <x v="10"/>
  </r>
  <r>
    <x v="251"/>
    <d v="1899-12-30T04:00:00"/>
    <x v="14"/>
  </r>
  <r>
    <x v="251"/>
    <d v="1899-12-30T05:00:00"/>
    <x v="10"/>
  </r>
  <r>
    <x v="251"/>
    <d v="1899-12-30T06:00:00"/>
    <x v="1"/>
  </r>
  <r>
    <x v="251"/>
    <d v="1899-12-30T07:00:00"/>
    <x v="2"/>
  </r>
  <r>
    <x v="251"/>
    <d v="1899-12-30T08:00:00"/>
    <x v="3"/>
  </r>
  <r>
    <x v="251"/>
    <d v="1899-12-30T09:00:00"/>
    <x v="3"/>
  </r>
  <r>
    <x v="251"/>
    <d v="1899-12-30T10:00:00"/>
    <x v="15"/>
  </r>
  <r>
    <x v="251"/>
    <d v="1899-12-30T11:00:00"/>
    <x v="0"/>
  </r>
  <r>
    <x v="251"/>
    <d v="1899-12-30T12:00:00"/>
    <x v="14"/>
  </r>
  <r>
    <x v="251"/>
    <d v="1899-12-30T13:00:00"/>
    <x v="3"/>
  </r>
  <r>
    <x v="251"/>
    <d v="1899-12-30T14:00:00"/>
    <x v="2"/>
  </r>
  <r>
    <x v="251"/>
    <d v="1899-12-30T15:00:00"/>
    <x v="2"/>
  </r>
  <r>
    <x v="251"/>
    <d v="1899-12-30T16:00:00"/>
    <x v="2"/>
  </r>
  <r>
    <x v="251"/>
    <d v="1899-12-30T17:00:00"/>
    <x v="2"/>
  </r>
  <r>
    <x v="251"/>
    <d v="1899-12-30T18:00:00"/>
    <x v="1"/>
  </r>
  <r>
    <x v="251"/>
    <d v="1899-12-30T19:00:00"/>
    <x v="1"/>
  </r>
  <r>
    <x v="251"/>
    <d v="1899-12-30T20:00:00"/>
    <x v="6"/>
  </r>
  <r>
    <x v="251"/>
    <d v="1899-12-30T21:00:00"/>
    <x v="10"/>
  </r>
  <r>
    <x v="251"/>
    <d v="1899-12-30T22:00:00"/>
    <x v="5"/>
  </r>
  <r>
    <x v="251"/>
    <d v="1899-12-30T23:00:00"/>
    <x v="4"/>
  </r>
  <r>
    <x v="252"/>
    <d v="1899-12-30T00:00:00"/>
    <x v="14"/>
  </r>
  <r>
    <x v="252"/>
    <d v="1899-12-30T01:00:00"/>
    <x v="5"/>
  </r>
  <r>
    <x v="252"/>
    <d v="1899-12-30T02:00:00"/>
    <x v="3"/>
  </r>
  <r>
    <x v="252"/>
    <d v="1899-12-30T03:00:00"/>
    <x v="17"/>
  </r>
  <r>
    <x v="252"/>
    <d v="1899-12-30T04:00:00"/>
    <x v="17"/>
  </r>
  <r>
    <x v="252"/>
    <d v="1899-12-30T05:00:00"/>
    <x v="17"/>
  </r>
  <r>
    <x v="252"/>
    <d v="1899-12-30T06:00:00"/>
    <x v="17"/>
  </r>
  <r>
    <x v="252"/>
    <d v="1899-12-30T07:00:00"/>
    <x v="5"/>
  </r>
  <r>
    <x v="252"/>
    <d v="1899-12-30T08:00:00"/>
    <x v="15"/>
  </r>
  <r>
    <x v="252"/>
    <d v="1899-12-30T09:00:00"/>
    <x v="14"/>
  </r>
  <r>
    <x v="252"/>
    <d v="1899-12-30T10:00:00"/>
    <x v="13"/>
  </r>
  <r>
    <x v="252"/>
    <d v="1899-12-30T11:00:00"/>
    <x v="3"/>
  </r>
  <r>
    <x v="252"/>
    <d v="1899-12-30T12:00:00"/>
    <x v="3"/>
  </r>
  <r>
    <x v="252"/>
    <d v="1899-12-30T13:00:00"/>
    <x v="3"/>
  </r>
  <r>
    <x v="252"/>
    <d v="1899-12-30T14:00:00"/>
    <x v="5"/>
  </r>
  <r>
    <x v="252"/>
    <d v="1899-12-30T15:00:00"/>
    <x v="5"/>
  </r>
  <r>
    <x v="252"/>
    <d v="1899-12-30T16:00:00"/>
    <x v="5"/>
  </r>
  <r>
    <x v="252"/>
    <d v="1899-12-30T17:00:00"/>
    <x v="15"/>
  </r>
  <r>
    <x v="252"/>
    <d v="1899-12-30T18:00:00"/>
    <x v="2"/>
  </r>
  <r>
    <x v="252"/>
    <d v="1899-12-30T19:00:00"/>
    <x v="2"/>
  </r>
  <r>
    <x v="252"/>
    <d v="1899-12-30T20:00:00"/>
    <x v="14"/>
  </r>
  <r>
    <x v="252"/>
    <d v="1899-12-30T21:00:00"/>
    <x v="1"/>
  </r>
  <r>
    <x v="252"/>
    <d v="1899-12-30T22:00:00"/>
    <x v="1"/>
  </r>
  <r>
    <x v="252"/>
    <d v="1899-12-30T23:00:00"/>
    <x v="2"/>
  </r>
  <r>
    <x v="253"/>
    <d v="1899-12-30T00:00:00"/>
    <x v="2"/>
  </r>
  <r>
    <x v="253"/>
    <d v="1899-12-30T01:00:00"/>
    <x v="13"/>
  </r>
  <r>
    <x v="253"/>
    <d v="1899-12-30T02:00:00"/>
    <x v="15"/>
  </r>
  <r>
    <x v="253"/>
    <d v="1899-12-30T03:00:00"/>
    <x v="2"/>
  </r>
  <r>
    <x v="253"/>
    <d v="1899-12-30T04:00:00"/>
    <x v="2"/>
  </r>
  <r>
    <x v="253"/>
    <d v="1899-12-30T05:00:00"/>
    <x v="6"/>
  </r>
  <r>
    <x v="253"/>
    <d v="1899-12-30T06:00:00"/>
    <x v="2"/>
  </r>
  <r>
    <x v="253"/>
    <d v="1899-12-30T07:00:00"/>
    <x v="1"/>
  </r>
  <r>
    <x v="253"/>
    <d v="1899-12-30T08:00:00"/>
    <x v="1"/>
  </r>
  <r>
    <x v="253"/>
    <d v="1899-12-30T09:00:00"/>
    <x v="1"/>
  </r>
  <r>
    <x v="253"/>
    <d v="1899-12-30T10:00:00"/>
    <x v="10"/>
  </r>
  <r>
    <x v="253"/>
    <d v="1899-12-30T11:00:00"/>
    <x v="1"/>
  </r>
  <r>
    <x v="253"/>
    <d v="1899-12-30T12:00:00"/>
    <x v="12"/>
  </r>
  <r>
    <x v="253"/>
    <d v="1899-12-30T13:00:00"/>
    <x v="6"/>
  </r>
  <r>
    <x v="253"/>
    <d v="1899-12-30T14:00:00"/>
    <x v="11"/>
  </r>
  <r>
    <x v="253"/>
    <d v="1899-12-30T15:00:00"/>
    <x v="6"/>
  </r>
  <r>
    <x v="253"/>
    <d v="1899-12-30T16:00:00"/>
    <x v="0"/>
  </r>
  <r>
    <x v="253"/>
    <d v="1899-12-30T18:00:00"/>
    <x v="0"/>
  </r>
  <r>
    <x v="253"/>
    <d v="1899-12-30T19:00:00"/>
    <x v="10"/>
  </r>
  <r>
    <x v="253"/>
    <d v="1899-12-30T20:00:00"/>
    <x v="1"/>
  </r>
  <r>
    <x v="253"/>
    <d v="1899-12-30T21:00:00"/>
    <x v="15"/>
  </r>
  <r>
    <x v="253"/>
    <d v="1899-12-30T22:00:00"/>
    <x v="2"/>
  </r>
  <r>
    <x v="253"/>
    <d v="1899-12-30T23:00:00"/>
    <x v="15"/>
  </r>
  <r>
    <x v="254"/>
    <d v="1899-12-30T00:00:00"/>
    <x v="14"/>
  </r>
  <r>
    <x v="254"/>
    <d v="1899-12-30T01:00:00"/>
    <x v="3"/>
  </r>
  <r>
    <x v="254"/>
    <d v="1899-12-30T02:00:00"/>
    <x v="14"/>
  </r>
  <r>
    <x v="254"/>
    <d v="1899-12-30T03:00:00"/>
    <x v="14"/>
  </r>
  <r>
    <x v="254"/>
    <d v="1899-12-30T04:00:00"/>
    <x v="3"/>
  </r>
  <r>
    <x v="254"/>
    <d v="1899-12-30T05:00:00"/>
    <x v="16"/>
  </r>
  <r>
    <x v="254"/>
    <d v="1899-12-30T06:00:00"/>
    <x v="5"/>
  </r>
  <r>
    <x v="254"/>
    <d v="1899-12-30T07:00:00"/>
    <x v="17"/>
  </r>
  <r>
    <x v="254"/>
    <d v="1899-12-30T08:00:00"/>
    <x v="16"/>
  </r>
  <r>
    <x v="254"/>
    <d v="1899-12-30T09:00:00"/>
    <x v="17"/>
  </r>
  <r>
    <x v="254"/>
    <d v="1899-12-30T10:00:00"/>
    <x v="5"/>
  </r>
  <r>
    <x v="254"/>
    <d v="1899-12-30T11:00:00"/>
    <x v="14"/>
  </r>
  <r>
    <x v="254"/>
    <d v="1899-12-30T12:00:00"/>
    <x v="14"/>
  </r>
  <r>
    <x v="254"/>
    <d v="1899-12-30T13:00:00"/>
    <x v="4"/>
  </r>
  <r>
    <x v="254"/>
    <d v="1899-12-30T14:00:00"/>
    <x v="3"/>
  </r>
  <r>
    <x v="254"/>
    <d v="1899-12-30T15:00:00"/>
    <x v="2"/>
  </r>
  <r>
    <x v="254"/>
    <d v="1899-12-30T16:00:00"/>
    <x v="14"/>
  </r>
  <r>
    <x v="254"/>
    <d v="1899-12-30T17:00:00"/>
    <x v="6"/>
  </r>
  <r>
    <x v="254"/>
    <d v="1899-12-30T18:00:00"/>
    <x v="10"/>
  </r>
  <r>
    <x v="254"/>
    <d v="1899-12-30T19:00:00"/>
    <x v="2"/>
  </r>
  <r>
    <x v="254"/>
    <d v="1899-12-30T20:00:00"/>
    <x v="2"/>
  </r>
  <r>
    <x v="254"/>
    <d v="1899-12-30T21:00:00"/>
    <x v="13"/>
  </r>
  <r>
    <x v="254"/>
    <d v="1899-12-30T22:00:00"/>
    <x v="15"/>
  </r>
  <r>
    <x v="254"/>
    <d v="1899-12-30T23:00:00"/>
    <x v="13"/>
  </r>
  <r>
    <x v="255"/>
    <d v="1899-12-30T00:00:00"/>
    <x v="15"/>
  </r>
  <r>
    <x v="255"/>
    <d v="1899-12-30T01:00:00"/>
    <x v="13"/>
  </r>
  <r>
    <x v="255"/>
    <d v="1899-12-30T02:00:00"/>
    <x v="14"/>
  </r>
  <r>
    <x v="255"/>
    <d v="1899-12-30T03:00:00"/>
    <x v="14"/>
  </r>
  <r>
    <x v="255"/>
    <d v="1899-12-30T04:00:00"/>
    <x v="14"/>
  </r>
  <r>
    <x v="255"/>
    <d v="1899-12-30T05:00:00"/>
    <x v="14"/>
  </r>
  <r>
    <x v="255"/>
    <d v="1899-12-30T06:00:00"/>
    <x v="4"/>
  </r>
  <r>
    <x v="255"/>
    <d v="1899-12-30T07:00:00"/>
    <x v="3"/>
  </r>
  <r>
    <x v="255"/>
    <d v="1899-12-30T08:00:00"/>
    <x v="5"/>
  </r>
  <r>
    <x v="255"/>
    <d v="1899-12-30T09:00:00"/>
    <x v="4"/>
  </r>
  <r>
    <x v="255"/>
    <d v="1899-12-30T10:00:00"/>
    <x v="4"/>
  </r>
  <r>
    <x v="255"/>
    <d v="1899-12-30T11:00:00"/>
    <x v="5"/>
  </r>
  <r>
    <x v="255"/>
    <d v="1899-12-30T12:00:00"/>
    <x v="3"/>
  </r>
  <r>
    <x v="255"/>
    <d v="1899-12-30T13:00:00"/>
    <x v="13"/>
  </r>
  <r>
    <x v="255"/>
    <d v="1899-12-30T14:00:00"/>
    <x v="3"/>
  </r>
  <r>
    <x v="255"/>
    <d v="1899-12-30T15:00:00"/>
    <x v="13"/>
  </r>
  <r>
    <x v="255"/>
    <d v="1899-12-30T16:00:00"/>
    <x v="15"/>
  </r>
  <r>
    <x v="255"/>
    <d v="1899-12-30T17:00:00"/>
    <x v="4"/>
  </r>
  <r>
    <x v="255"/>
    <d v="1899-12-30T18:00:00"/>
    <x v="4"/>
  </r>
  <r>
    <x v="255"/>
    <d v="1899-12-30T19:00:00"/>
    <x v="2"/>
  </r>
  <r>
    <x v="255"/>
    <d v="1899-12-30T20:00:00"/>
    <x v="2"/>
  </r>
  <r>
    <x v="255"/>
    <d v="1899-12-30T21:00:00"/>
    <x v="15"/>
  </r>
  <r>
    <x v="255"/>
    <d v="1899-12-30T22:00:00"/>
    <x v="2"/>
  </r>
  <r>
    <x v="255"/>
    <d v="1899-12-30T23:00:00"/>
    <x v="1"/>
  </r>
  <r>
    <x v="256"/>
    <d v="1899-12-30T00:00:00"/>
    <x v="2"/>
  </r>
  <r>
    <x v="256"/>
    <d v="1899-12-30T01:00:00"/>
    <x v="2"/>
  </r>
  <r>
    <x v="256"/>
    <d v="1899-12-30T02:00:00"/>
    <x v="3"/>
  </r>
  <r>
    <x v="256"/>
    <d v="1899-12-30T03:00:00"/>
    <x v="13"/>
  </r>
  <r>
    <x v="256"/>
    <d v="1899-12-30T04:00:00"/>
    <x v="5"/>
  </r>
  <r>
    <x v="256"/>
    <d v="1899-12-30T05:00:00"/>
    <x v="17"/>
  </r>
  <r>
    <x v="256"/>
    <d v="1899-12-30T06:00:00"/>
    <x v="4"/>
  </r>
  <r>
    <x v="256"/>
    <d v="1899-12-30T07:00:00"/>
    <x v="3"/>
  </r>
  <r>
    <x v="256"/>
    <d v="1899-12-30T08:00:00"/>
    <x v="4"/>
  </r>
  <r>
    <x v="256"/>
    <d v="1899-12-30T09:00:00"/>
    <x v="4"/>
  </r>
  <r>
    <x v="256"/>
    <d v="1899-12-30T10:00:00"/>
    <x v="5"/>
  </r>
  <r>
    <x v="256"/>
    <d v="1899-12-30T11:00:00"/>
    <x v="4"/>
  </r>
  <r>
    <x v="256"/>
    <d v="1899-12-30T12:00:00"/>
    <x v="16"/>
  </r>
  <r>
    <x v="256"/>
    <d v="1899-12-30T13:00:00"/>
    <x v="13"/>
  </r>
  <r>
    <x v="256"/>
    <d v="1899-12-30T14:00:00"/>
    <x v="3"/>
  </r>
  <r>
    <x v="256"/>
    <d v="1899-12-30T15:00:00"/>
    <x v="14"/>
  </r>
  <r>
    <x v="256"/>
    <d v="1899-12-30T16:00:00"/>
    <x v="14"/>
  </r>
  <r>
    <x v="256"/>
    <d v="1899-12-30T17:00:00"/>
    <x v="13"/>
  </r>
  <r>
    <x v="256"/>
    <d v="1899-12-30T18:00:00"/>
    <x v="2"/>
  </r>
  <r>
    <x v="256"/>
    <d v="1899-12-30T19:00:00"/>
    <x v="15"/>
  </r>
  <r>
    <x v="256"/>
    <d v="1899-12-30T20:00:00"/>
    <x v="13"/>
  </r>
  <r>
    <x v="256"/>
    <d v="1899-12-30T21:00:00"/>
    <x v="13"/>
  </r>
  <r>
    <x v="256"/>
    <d v="1899-12-30T22:00:00"/>
    <x v="3"/>
  </r>
  <r>
    <x v="256"/>
    <d v="1899-12-30T23:00:00"/>
    <x v="14"/>
  </r>
  <r>
    <x v="257"/>
    <d v="1899-12-30T00:00:00"/>
    <x v="3"/>
  </r>
  <r>
    <x v="257"/>
    <d v="1899-12-30T01:00:00"/>
    <x v="5"/>
  </r>
  <r>
    <x v="257"/>
    <d v="1899-12-30T02:00:00"/>
    <x v="16"/>
  </r>
  <r>
    <x v="257"/>
    <d v="1899-12-30T03:00:00"/>
    <x v="16"/>
  </r>
  <r>
    <x v="257"/>
    <d v="1899-12-30T04:00:00"/>
    <x v="16"/>
  </r>
  <r>
    <x v="257"/>
    <d v="1899-12-30T05:00:00"/>
    <x v="17"/>
  </r>
  <r>
    <x v="257"/>
    <d v="1899-12-30T06:00:00"/>
    <x v="19"/>
  </r>
  <r>
    <x v="257"/>
    <d v="1899-12-30T07:00:00"/>
    <x v="17"/>
  </r>
  <r>
    <x v="257"/>
    <d v="1899-12-30T08:00:00"/>
    <x v="19"/>
  </r>
  <r>
    <x v="257"/>
    <d v="1899-12-30T09:00:00"/>
    <x v="17"/>
  </r>
  <r>
    <x v="257"/>
    <d v="1899-12-30T10:00:00"/>
    <x v="5"/>
  </r>
  <r>
    <x v="257"/>
    <d v="1899-12-30T11:00:00"/>
    <x v="5"/>
  </r>
  <r>
    <x v="257"/>
    <d v="1899-12-30T12:00:00"/>
    <x v="5"/>
  </r>
  <r>
    <x v="257"/>
    <d v="1899-12-30T13:00:00"/>
    <x v="5"/>
  </r>
  <r>
    <x v="257"/>
    <d v="1899-12-30T14:00:00"/>
    <x v="3"/>
  </r>
  <r>
    <x v="257"/>
    <d v="1899-12-30T15:00:00"/>
    <x v="15"/>
  </r>
  <r>
    <x v="257"/>
    <d v="1899-12-30T16:00:00"/>
    <x v="10"/>
  </r>
  <r>
    <x v="257"/>
    <d v="1899-12-30T17:00:00"/>
    <x v="6"/>
  </r>
  <r>
    <x v="257"/>
    <d v="1899-12-30T18:00:00"/>
    <x v="12"/>
  </r>
  <r>
    <x v="257"/>
    <d v="1899-12-30T19:00:00"/>
    <x v="9"/>
  </r>
  <r>
    <x v="257"/>
    <d v="1899-12-30T20:00:00"/>
    <x v="6"/>
  </r>
  <r>
    <x v="257"/>
    <d v="1899-12-30T21:00:00"/>
    <x v="2"/>
  </r>
  <r>
    <x v="257"/>
    <d v="1899-12-30T22:00:00"/>
    <x v="2"/>
  </r>
  <r>
    <x v="257"/>
    <d v="1899-12-30T23:00:00"/>
    <x v="2"/>
  </r>
  <r>
    <x v="258"/>
    <d v="1899-12-30T00:00:00"/>
    <x v="5"/>
  </r>
  <r>
    <x v="258"/>
    <d v="1899-12-30T01:00:00"/>
    <x v="5"/>
  </r>
  <r>
    <x v="258"/>
    <d v="1899-12-30T02:00:00"/>
    <x v="4"/>
  </r>
  <r>
    <x v="258"/>
    <d v="1899-12-30T03:00:00"/>
    <x v="3"/>
  </r>
  <r>
    <x v="258"/>
    <d v="1899-12-30T04:00:00"/>
    <x v="14"/>
  </r>
  <r>
    <x v="258"/>
    <d v="1899-12-30T05:00:00"/>
    <x v="4"/>
  </r>
  <r>
    <x v="258"/>
    <d v="1899-12-30T06:00:00"/>
    <x v="5"/>
  </r>
  <r>
    <x v="258"/>
    <d v="1899-12-30T07:00:00"/>
    <x v="5"/>
  </r>
  <r>
    <x v="258"/>
    <d v="1899-12-30T08:00:00"/>
    <x v="4"/>
  </r>
  <r>
    <x v="258"/>
    <d v="1899-12-30T09:00:00"/>
    <x v="5"/>
  </r>
  <r>
    <x v="258"/>
    <d v="1899-12-30T10:00:00"/>
    <x v="3"/>
  </r>
  <r>
    <x v="258"/>
    <d v="1899-12-30T11:00:00"/>
    <x v="13"/>
  </r>
  <r>
    <x v="258"/>
    <d v="1899-12-30T12:00:00"/>
    <x v="1"/>
  </r>
  <r>
    <x v="258"/>
    <d v="1899-12-30T13:00:00"/>
    <x v="6"/>
  </r>
  <r>
    <x v="258"/>
    <d v="1899-12-30T14:00:00"/>
    <x v="0"/>
  </r>
  <r>
    <x v="258"/>
    <d v="1899-12-30T15:00:00"/>
    <x v="0"/>
  </r>
  <r>
    <x v="258"/>
    <d v="1899-12-30T16:00:00"/>
    <x v="12"/>
  </r>
  <r>
    <x v="258"/>
    <d v="1899-12-30T17:00:00"/>
    <x v="12"/>
  </r>
  <r>
    <x v="258"/>
    <d v="1899-12-30T18:00:00"/>
    <x v="11"/>
  </r>
  <r>
    <x v="258"/>
    <d v="1899-12-30T19:00:00"/>
    <x v="12"/>
  </r>
  <r>
    <x v="258"/>
    <d v="1899-12-30T20:00:00"/>
    <x v="6"/>
  </r>
  <r>
    <x v="258"/>
    <d v="1899-12-30T21:00:00"/>
    <x v="6"/>
  </r>
  <r>
    <x v="258"/>
    <d v="1899-12-30T22:00:00"/>
    <x v="0"/>
  </r>
  <r>
    <x v="258"/>
    <d v="1899-12-30T23:00:00"/>
    <x v="10"/>
  </r>
  <r>
    <x v="259"/>
    <d v="1899-12-30T00:00:00"/>
    <x v="2"/>
  </r>
  <r>
    <x v="259"/>
    <d v="1899-12-30T01:00:00"/>
    <x v="3"/>
  </r>
  <r>
    <x v="259"/>
    <d v="1899-12-30T02:00:00"/>
    <x v="3"/>
  </r>
  <r>
    <x v="259"/>
    <d v="1899-12-30T03:00:00"/>
    <x v="3"/>
  </r>
  <r>
    <x v="259"/>
    <d v="1899-12-30T04:00:00"/>
    <x v="4"/>
  </r>
  <r>
    <x v="259"/>
    <d v="1899-12-30T05:00:00"/>
    <x v="14"/>
  </r>
  <r>
    <x v="259"/>
    <d v="1899-12-30T06:00:00"/>
    <x v="14"/>
  </r>
  <r>
    <x v="259"/>
    <d v="1899-12-30T07:00:00"/>
    <x v="3"/>
  </r>
  <r>
    <x v="259"/>
    <d v="1899-12-30T08:00:00"/>
    <x v="3"/>
  </r>
  <r>
    <x v="259"/>
    <d v="1899-12-30T09:00:00"/>
    <x v="4"/>
  </r>
  <r>
    <x v="259"/>
    <d v="1899-12-30T10:00:00"/>
    <x v="5"/>
  </r>
  <r>
    <x v="259"/>
    <d v="1899-12-30T11:00:00"/>
    <x v="10"/>
  </r>
  <r>
    <x v="259"/>
    <d v="1899-12-30T12:00:00"/>
    <x v="1"/>
  </r>
  <r>
    <x v="259"/>
    <d v="1899-12-30T13:00:00"/>
    <x v="0"/>
  </r>
  <r>
    <x v="259"/>
    <d v="1899-12-30T14:00:00"/>
    <x v="11"/>
  </r>
  <r>
    <x v="259"/>
    <d v="1899-12-30T15:00:00"/>
    <x v="12"/>
  </r>
  <r>
    <x v="259"/>
    <d v="1899-12-30T16:00:00"/>
    <x v="7"/>
  </r>
  <r>
    <x v="259"/>
    <d v="1899-12-30T17:00:00"/>
    <x v="9"/>
  </r>
  <r>
    <x v="259"/>
    <d v="1899-12-30T18:00:00"/>
    <x v="20"/>
  </r>
  <r>
    <x v="259"/>
    <d v="1899-12-30T19:00:00"/>
    <x v="7"/>
  </r>
  <r>
    <x v="259"/>
    <d v="1899-12-30T20:00:00"/>
    <x v="7"/>
  </r>
  <r>
    <x v="259"/>
    <d v="1899-12-30T21:00:00"/>
    <x v="9"/>
  </r>
  <r>
    <x v="259"/>
    <d v="1899-12-30T22:00:00"/>
    <x v="0"/>
  </r>
  <r>
    <x v="259"/>
    <d v="1899-12-30T23:00:00"/>
    <x v="0"/>
  </r>
  <r>
    <x v="260"/>
    <d v="1899-12-30T00:00:00"/>
    <x v="2"/>
  </r>
  <r>
    <x v="260"/>
    <d v="1899-12-30T01:00:00"/>
    <x v="13"/>
  </r>
  <r>
    <x v="260"/>
    <d v="1899-12-30T02:00:00"/>
    <x v="13"/>
  </r>
  <r>
    <x v="260"/>
    <d v="1899-12-30T03:00:00"/>
    <x v="15"/>
  </r>
  <r>
    <x v="260"/>
    <d v="1899-12-30T04:00:00"/>
    <x v="13"/>
  </r>
  <r>
    <x v="260"/>
    <d v="1899-12-30T05:00:00"/>
    <x v="2"/>
  </r>
  <r>
    <x v="260"/>
    <d v="1899-12-30T06:00:00"/>
    <x v="15"/>
  </r>
  <r>
    <x v="260"/>
    <d v="1899-12-30T07:00:00"/>
    <x v="13"/>
  </r>
  <r>
    <x v="260"/>
    <d v="1899-12-30T08:00:00"/>
    <x v="3"/>
  </r>
  <r>
    <x v="260"/>
    <d v="1899-12-30T09:00:00"/>
    <x v="3"/>
  </r>
  <r>
    <x v="260"/>
    <d v="1899-12-30T10:00:00"/>
    <x v="13"/>
  </r>
  <r>
    <x v="260"/>
    <d v="1899-12-30T11:00:00"/>
    <x v="10"/>
  </r>
  <r>
    <x v="260"/>
    <d v="1899-12-30T12:00:00"/>
    <x v="0"/>
  </r>
  <r>
    <x v="260"/>
    <d v="1899-12-30T13:00:00"/>
    <x v="0"/>
  </r>
  <r>
    <x v="260"/>
    <d v="1899-12-30T14:00:00"/>
    <x v="1"/>
  </r>
  <r>
    <x v="260"/>
    <d v="1899-12-30T15:00:00"/>
    <x v="6"/>
  </r>
  <r>
    <x v="260"/>
    <d v="1899-12-30T16:00:00"/>
    <x v="7"/>
  </r>
  <r>
    <x v="260"/>
    <d v="1899-12-30T17:00:00"/>
    <x v="7"/>
  </r>
  <r>
    <x v="260"/>
    <d v="1899-12-30T18:00:00"/>
    <x v="8"/>
  </r>
  <r>
    <x v="260"/>
    <d v="1899-12-30T19:00:00"/>
    <x v="21"/>
  </r>
  <r>
    <x v="260"/>
    <d v="1899-12-30T20:00:00"/>
    <x v="20"/>
  </r>
  <r>
    <x v="260"/>
    <d v="1899-12-30T21:00:00"/>
    <x v="6"/>
  </r>
  <r>
    <x v="260"/>
    <d v="1899-12-30T22:00:00"/>
    <x v="9"/>
  </r>
  <r>
    <x v="260"/>
    <d v="1899-12-30T23:00:00"/>
    <x v="6"/>
  </r>
  <r>
    <x v="261"/>
    <d v="1899-12-30T00:00:00"/>
    <x v="1"/>
  </r>
  <r>
    <x v="261"/>
    <d v="1899-12-30T01:00:00"/>
    <x v="2"/>
  </r>
  <r>
    <x v="261"/>
    <d v="1899-12-30T02:00:00"/>
    <x v="15"/>
  </r>
  <r>
    <x v="261"/>
    <d v="1899-12-30T03:00:00"/>
    <x v="13"/>
  </r>
  <r>
    <x v="261"/>
    <d v="1899-12-30T04:00:00"/>
    <x v="15"/>
  </r>
  <r>
    <x v="261"/>
    <d v="1899-12-30T05:00:00"/>
    <x v="13"/>
  </r>
  <r>
    <x v="261"/>
    <d v="1899-12-30T06:00:00"/>
    <x v="15"/>
  </r>
  <r>
    <x v="261"/>
    <d v="1899-12-30T07:00:00"/>
    <x v="15"/>
  </r>
  <r>
    <x v="261"/>
    <d v="1899-12-30T08:00:00"/>
    <x v="13"/>
  </r>
  <r>
    <x v="261"/>
    <d v="1899-12-30T09:00:00"/>
    <x v="14"/>
  </r>
  <r>
    <x v="261"/>
    <d v="1899-12-30T10:00:00"/>
    <x v="15"/>
  </r>
  <r>
    <x v="261"/>
    <d v="1899-12-30T11:00:00"/>
    <x v="2"/>
  </r>
  <r>
    <x v="261"/>
    <d v="1899-12-30T12:00:00"/>
    <x v="15"/>
  </r>
  <r>
    <x v="261"/>
    <d v="1899-12-30T13:00:00"/>
    <x v="1"/>
  </r>
  <r>
    <x v="261"/>
    <d v="1899-12-30T14:00:00"/>
    <x v="1"/>
  </r>
  <r>
    <x v="261"/>
    <d v="1899-12-30T15:00:00"/>
    <x v="1"/>
  </r>
  <r>
    <x v="261"/>
    <d v="1899-12-30T16:00:00"/>
    <x v="6"/>
  </r>
  <r>
    <x v="261"/>
    <d v="1899-12-30T17:00:00"/>
    <x v="7"/>
  </r>
  <r>
    <x v="261"/>
    <d v="1899-12-30T18:00:00"/>
    <x v="20"/>
  </r>
  <r>
    <x v="261"/>
    <d v="1899-12-30T19:00:00"/>
    <x v="21"/>
  </r>
  <r>
    <x v="261"/>
    <d v="1899-12-30T20:00:00"/>
    <x v="9"/>
  </r>
  <r>
    <x v="261"/>
    <d v="1899-12-30T21:00:00"/>
    <x v="12"/>
  </r>
  <r>
    <x v="261"/>
    <d v="1899-12-30T22:00:00"/>
    <x v="12"/>
  </r>
  <r>
    <x v="261"/>
    <d v="1899-12-30T23:00:00"/>
    <x v="0"/>
  </r>
  <r>
    <x v="262"/>
    <d v="1899-12-30T00:00:00"/>
    <x v="14"/>
  </r>
  <r>
    <x v="262"/>
    <d v="1899-12-30T01:00:00"/>
    <x v="5"/>
  </r>
  <r>
    <x v="262"/>
    <d v="1899-12-30T02:00:00"/>
    <x v="3"/>
  </r>
  <r>
    <x v="262"/>
    <d v="1899-12-30T03:00:00"/>
    <x v="3"/>
  </r>
  <r>
    <x v="262"/>
    <d v="1899-12-30T04:00:00"/>
    <x v="3"/>
  </r>
  <r>
    <x v="262"/>
    <d v="1899-12-30T05:00:00"/>
    <x v="3"/>
  </r>
  <r>
    <x v="262"/>
    <d v="1899-12-30T06:00:00"/>
    <x v="3"/>
  </r>
  <r>
    <x v="262"/>
    <d v="1899-12-30T07:00:00"/>
    <x v="3"/>
  </r>
  <r>
    <x v="262"/>
    <d v="1899-12-30T08:00:00"/>
    <x v="3"/>
  </r>
  <r>
    <x v="262"/>
    <d v="1899-12-30T09:00:00"/>
    <x v="5"/>
  </r>
  <r>
    <x v="262"/>
    <d v="1899-12-30T10:00:00"/>
    <x v="5"/>
  </r>
  <r>
    <x v="262"/>
    <d v="1899-12-30T11:00:00"/>
    <x v="1"/>
  </r>
  <r>
    <x v="262"/>
    <d v="1899-12-30T12:00:00"/>
    <x v="1"/>
  </r>
  <r>
    <x v="262"/>
    <d v="1899-12-30T13:00:00"/>
    <x v="1"/>
  </r>
  <r>
    <x v="262"/>
    <d v="1899-12-30T14:00:00"/>
    <x v="1"/>
  </r>
  <r>
    <x v="262"/>
    <d v="1899-12-30T15:00:00"/>
    <x v="6"/>
  </r>
  <r>
    <x v="262"/>
    <d v="1899-12-30T16:00:00"/>
    <x v="12"/>
  </r>
  <r>
    <x v="262"/>
    <d v="1899-12-30T17:00:00"/>
    <x v="9"/>
  </r>
  <r>
    <x v="262"/>
    <d v="1899-12-30T18:00:00"/>
    <x v="9"/>
  </r>
  <r>
    <x v="262"/>
    <d v="1899-12-30T19:00:00"/>
    <x v="7"/>
  </r>
  <r>
    <x v="262"/>
    <d v="1899-12-30T20:00:00"/>
    <x v="8"/>
  </r>
  <r>
    <x v="262"/>
    <d v="1899-12-30T21:00:00"/>
    <x v="9"/>
  </r>
  <r>
    <x v="262"/>
    <d v="1899-12-30T22:00:00"/>
    <x v="9"/>
  </r>
  <r>
    <x v="262"/>
    <d v="1899-12-30T23:00:00"/>
    <x v="1"/>
  </r>
  <r>
    <x v="263"/>
    <d v="1899-12-30T00:00:00"/>
    <x v="15"/>
  </r>
  <r>
    <x v="263"/>
    <d v="1899-12-30T01:00:00"/>
    <x v="13"/>
  </r>
  <r>
    <x v="263"/>
    <d v="1899-12-30T02:00:00"/>
    <x v="15"/>
  </r>
  <r>
    <x v="263"/>
    <d v="1899-12-30T03:00:00"/>
    <x v="14"/>
  </r>
  <r>
    <x v="263"/>
    <d v="1899-12-30T04:00:00"/>
    <x v="13"/>
  </r>
  <r>
    <x v="263"/>
    <d v="1899-12-30T05:00:00"/>
    <x v="2"/>
  </r>
  <r>
    <x v="263"/>
    <d v="1899-12-30T06:00:00"/>
    <x v="14"/>
  </r>
  <r>
    <x v="263"/>
    <d v="1899-12-30T07:00:00"/>
    <x v="4"/>
  </r>
  <r>
    <x v="263"/>
    <d v="1899-12-30T08:00:00"/>
    <x v="14"/>
  </r>
  <r>
    <x v="263"/>
    <d v="1899-12-30T09:00:00"/>
    <x v="14"/>
  </r>
  <r>
    <x v="263"/>
    <d v="1899-12-30T10:00:00"/>
    <x v="16"/>
  </r>
  <r>
    <x v="263"/>
    <d v="1899-12-30T11:00:00"/>
    <x v="1"/>
  </r>
  <r>
    <x v="263"/>
    <d v="1899-12-30T12:00:00"/>
    <x v="0"/>
  </r>
  <r>
    <x v="263"/>
    <d v="1899-12-30T13:00:00"/>
    <x v="1"/>
  </r>
  <r>
    <x v="263"/>
    <d v="1899-12-30T14:00:00"/>
    <x v="1"/>
  </r>
  <r>
    <x v="263"/>
    <d v="1899-12-30T15:00:00"/>
    <x v="11"/>
  </r>
  <r>
    <x v="263"/>
    <d v="1899-12-30T16:00:00"/>
    <x v="9"/>
  </r>
  <r>
    <x v="263"/>
    <d v="1899-12-30T17:00:00"/>
    <x v="8"/>
  </r>
  <r>
    <x v="263"/>
    <d v="1899-12-30T18:00:00"/>
    <x v="9"/>
  </r>
  <r>
    <x v="263"/>
    <d v="1899-12-30T19:00:00"/>
    <x v="8"/>
  </r>
  <r>
    <x v="263"/>
    <d v="1899-12-30T20:00:00"/>
    <x v="7"/>
  </r>
  <r>
    <x v="263"/>
    <d v="1899-12-30T21:00:00"/>
    <x v="7"/>
  </r>
  <r>
    <x v="263"/>
    <d v="1899-12-30T22:00:00"/>
    <x v="0"/>
  </r>
  <r>
    <x v="263"/>
    <d v="1899-12-30T23:00:00"/>
    <x v="2"/>
  </r>
  <r>
    <x v="264"/>
    <d v="1899-12-30T00:00:00"/>
    <x v="2"/>
  </r>
  <r>
    <x v="264"/>
    <d v="1899-12-30T01:00:00"/>
    <x v="2"/>
  </r>
  <r>
    <x v="264"/>
    <d v="1899-12-30T02:00:00"/>
    <x v="15"/>
  </r>
  <r>
    <x v="264"/>
    <d v="1899-12-30T03:00:00"/>
    <x v="3"/>
  </r>
  <r>
    <x v="264"/>
    <d v="1899-12-30T04:00:00"/>
    <x v="15"/>
  </r>
  <r>
    <x v="264"/>
    <d v="1899-12-30T05:00:00"/>
    <x v="15"/>
  </r>
  <r>
    <x v="264"/>
    <d v="1899-12-30T06:00:00"/>
    <x v="15"/>
  </r>
  <r>
    <x v="264"/>
    <d v="1899-12-30T07:00:00"/>
    <x v="3"/>
  </r>
  <r>
    <x v="264"/>
    <d v="1899-12-30T08:00:00"/>
    <x v="4"/>
  </r>
  <r>
    <x v="264"/>
    <d v="1899-12-30T09:00:00"/>
    <x v="16"/>
  </r>
  <r>
    <x v="264"/>
    <d v="1899-12-30T10:00:00"/>
    <x v="14"/>
  </r>
  <r>
    <x v="264"/>
    <d v="1899-12-30T11:00:00"/>
    <x v="13"/>
  </r>
  <r>
    <x v="264"/>
    <d v="1899-12-30T12:00:00"/>
    <x v="6"/>
  </r>
  <r>
    <x v="264"/>
    <d v="1899-12-30T13:00:00"/>
    <x v="12"/>
  </r>
  <r>
    <x v="264"/>
    <d v="1899-12-30T14:00:00"/>
    <x v="1"/>
  </r>
  <r>
    <x v="264"/>
    <d v="1899-12-30T15:00:00"/>
    <x v="6"/>
  </r>
  <r>
    <x v="264"/>
    <d v="1899-12-30T16:00:00"/>
    <x v="9"/>
  </r>
  <r>
    <x v="264"/>
    <d v="1899-12-30T17:00:00"/>
    <x v="7"/>
  </r>
  <r>
    <x v="264"/>
    <d v="1899-12-30T18:00:00"/>
    <x v="8"/>
  </r>
  <r>
    <x v="264"/>
    <d v="1899-12-30T19:00:00"/>
    <x v="11"/>
  </r>
  <r>
    <x v="264"/>
    <d v="1899-12-30T20:00:00"/>
    <x v="9"/>
  </r>
  <r>
    <x v="264"/>
    <d v="1899-12-30T21:00:00"/>
    <x v="12"/>
  </r>
  <r>
    <x v="264"/>
    <d v="1899-12-30T22:00:00"/>
    <x v="6"/>
  </r>
  <r>
    <x v="264"/>
    <d v="1899-12-30T23:00:00"/>
    <x v="10"/>
  </r>
  <r>
    <x v="265"/>
    <d v="1899-12-30T00:00:00"/>
    <x v="1"/>
  </r>
  <r>
    <x v="265"/>
    <d v="1899-12-30T01:00:00"/>
    <x v="10"/>
  </r>
  <r>
    <x v="265"/>
    <d v="1899-12-30T02:00:00"/>
    <x v="0"/>
  </r>
  <r>
    <x v="265"/>
    <d v="1899-12-30T03:00:00"/>
    <x v="2"/>
  </r>
  <r>
    <x v="265"/>
    <d v="1899-12-30T04:00:00"/>
    <x v="15"/>
  </r>
  <r>
    <x v="265"/>
    <d v="1899-12-30T05:00:00"/>
    <x v="4"/>
  </r>
  <r>
    <x v="265"/>
    <d v="1899-12-30T06:00:00"/>
    <x v="5"/>
  </r>
  <r>
    <x v="265"/>
    <d v="1899-12-30T07:00:00"/>
    <x v="14"/>
  </r>
  <r>
    <x v="265"/>
    <d v="1899-12-30T08:00:00"/>
    <x v="4"/>
  </r>
  <r>
    <x v="265"/>
    <d v="1899-12-30T09:00:00"/>
    <x v="16"/>
  </r>
  <r>
    <x v="265"/>
    <d v="1899-12-30T10:00:00"/>
    <x v="10"/>
  </r>
  <r>
    <x v="265"/>
    <d v="1899-12-30T11:00:00"/>
    <x v="12"/>
  </r>
  <r>
    <x v="265"/>
    <d v="1899-12-30T12:00:00"/>
    <x v="6"/>
  </r>
  <r>
    <x v="265"/>
    <d v="1899-12-30T13:00:00"/>
    <x v="6"/>
  </r>
  <r>
    <x v="265"/>
    <d v="1899-12-30T14:00:00"/>
    <x v="12"/>
  </r>
  <r>
    <x v="265"/>
    <d v="1899-12-30T15:00:00"/>
    <x v="11"/>
  </r>
  <r>
    <x v="265"/>
    <d v="1899-12-30T16:00:00"/>
    <x v="7"/>
  </r>
  <r>
    <x v="265"/>
    <d v="1899-12-30T17:00:00"/>
    <x v="12"/>
  </r>
  <r>
    <x v="265"/>
    <d v="1899-12-30T18:00:00"/>
    <x v="21"/>
  </r>
  <r>
    <x v="265"/>
    <d v="1899-12-30T19:00:00"/>
    <x v="20"/>
  </r>
  <r>
    <x v="265"/>
    <d v="1899-12-30T20:00:00"/>
    <x v="20"/>
  </r>
  <r>
    <x v="265"/>
    <d v="1899-12-30T21:00:00"/>
    <x v="21"/>
  </r>
  <r>
    <x v="265"/>
    <d v="1899-12-30T22:00:00"/>
    <x v="20"/>
  </r>
  <r>
    <x v="265"/>
    <d v="1899-12-30T23:00:00"/>
    <x v="0"/>
  </r>
  <r>
    <x v="266"/>
    <d v="1899-12-30T00:00:00"/>
    <x v="10"/>
  </r>
  <r>
    <x v="266"/>
    <d v="1899-12-30T01:00:00"/>
    <x v="2"/>
  </r>
  <r>
    <x v="266"/>
    <d v="1899-12-30T02:00:00"/>
    <x v="13"/>
  </r>
  <r>
    <x v="266"/>
    <d v="1899-12-30T03:00:00"/>
    <x v="2"/>
  </r>
  <r>
    <x v="266"/>
    <d v="1899-12-30T04:00:00"/>
    <x v="15"/>
  </r>
  <r>
    <x v="266"/>
    <d v="1899-12-30T05:00:00"/>
    <x v="2"/>
  </r>
  <r>
    <x v="266"/>
    <d v="1899-12-30T06:00:00"/>
    <x v="10"/>
  </r>
  <r>
    <x v="266"/>
    <d v="1899-12-30T07:00:00"/>
    <x v="15"/>
  </r>
  <r>
    <x v="266"/>
    <d v="1899-12-30T08:00:00"/>
    <x v="10"/>
  </r>
  <r>
    <x v="266"/>
    <d v="1899-12-30T09:00:00"/>
    <x v="15"/>
  </r>
  <r>
    <x v="266"/>
    <d v="1899-12-30T10:00:00"/>
    <x v="10"/>
  </r>
  <r>
    <x v="266"/>
    <d v="1899-12-30T11:00:00"/>
    <x v="6"/>
  </r>
  <r>
    <x v="266"/>
    <d v="1899-12-30T12:00:00"/>
    <x v="7"/>
  </r>
  <r>
    <x v="266"/>
    <d v="1899-12-30T13:00:00"/>
    <x v="7"/>
  </r>
  <r>
    <x v="266"/>
    <d v="1899-12-30T14:00:00"/>
    <x v="6"/>
  </r>
  <r>
    <x v="266"/>
    <d v="1899-12-30T15:00:00"/>
    <x v="12"/>
  </r>
  <r>
    <x v="266"/>
    <d v="1899-12-30T16:00:00"/>
    <x v="0"/>
  </r>
  <r>
    <x v="266"/>
    <d v="1899-12-30T17:00:00"/>
    <x v="12"/>
  </r>
  <r>
    <x v="266"/>
    <d v="1899-12-30T18:00:00"/>
    <x v="12"/>
  </r>
  <r>
    <x v="266"/>
    <d v="1899-12-30T19:00:00"/>
    <x v="11"/>
  </r>
  <r>
    <x v="266"/>
    <d v="1899-12-30T20:00:00"/>
    <x v="9"/>
  </r>
  <r>
    <x v="266"/>
    <d v="1899-12-30T21:00:00"/>
    <x v="7"/>
  </r>
  <r>
    <x v="266"/>
    <d v="1899-12-30T22:00:00"/>
    <x v="0"/>
  </r>
  <r>
    <x v="266"/>
    <d v="1899-12-30T23:00:00"/>
    <x v="12"/>
  </r>
  <r>
    <x v="267"/>
    <d v="1899-12-30T00:00:00"/>
    <x v="6"/>
  </r>
  <r>
    <x v="267"/>
    <d v="1899-12-30T01:00:00"/>
    <x v="10"/>
  </r>
  <r>
    <x v="267"/>
    <d v="1899-12-30T02:00:00"/>
    <x v="12"/>
  </r>
  <r>
    <x v="267"/>
    <d v="1899-12-30T03:00:00"/>
    <x v="6"/>
  </r>
  <r>
    <x v="267"/>
    <d v="1899-12-30T04:00:00"/>
    <x v="11"/>
  </r>
  <r>
    <x v="267"/>
    <d v="1899-12-30T05:00:00"/>
    <x v="9"/>
  </r>
  <r>
    <x v="267"/>
    <d v="1899-12-30T06:00:00"/>
    <x v="12"/>
  </r>
  <r>
    <x v="267"/>
    <d v="1899-12-30T07:00:00"/>
    <x v="6"/>
  </r>
  <r>
    <x v="267"/>
    <d v="1899-12-30T08:00:00"/>
    <x v="6"/>
  </r>
  <r>
    <x v="267"/>
    <d v="1899-12-30T09:00:00"/>
    <x v="1"/>
  </r>
  <r>
    <x v="267"/>
    <d v="1899-12-30T10:00:00"/>
    <x v="1"/>
  </r>
  <r>
    <x v="267"/>
    <d v="1899-12-30T11:00:00"/>
    <x v="12"/>
  </r>
  <r>
    <x v="267"/>
    <d v="1899-12-30T12:00:00"/>
    <x v="12"/>
  </r>
  <r>
    <x v="267"/>
    <d v="1899-12-30T13:00:00"/>
    <x v="11"/>
  </r>
  <r>
    <x v="267"/>
    <d v="1899-12-30T14:00:00"/>
    <x v="12"/>
  </r>
  <r>
    <x v="267"/>
    <d v="1899-12-30T15:00:00"/>
    <x v="6"/>
  </r>
  <r>
    <x v="267"/>
    <d v="1899-12-30T16:00:00"/>
    <x v="9"/>
  </r>
  <r>
    <x v="267"/>
    <d v="1899-12-30T17:00:00"/>
    <x v="21"/>
  </r>
  <r>
    <x v="267"/>
    <d v="1899-12-30T18:00:00"/>
    <x v="8"/>
  </r>
  <r>
    <x v="267"/>
    <d v="1899-12-30T19:00:00"/>
    <x v="11"/>
  </r>
  <r>
    <x v="267"/>
    <d v="1899-12-30T20:00:00"/>
    <x v="8"/>
  </r>
  <r>
    <x v="267"/>
    <d v="1899-12-30T21:00:00"/>
    <x v="12"/>
  </r>
  <r>
    <x v="267"/>
    <d v="1899-12-30T22:00:00"/>
    <x v="2"/>
  </r>
  <r>
    <x v="267"/>
    <d v="1899-12-30T23:00:00"/>
    <x v="0"/>
  </r>
  <r>
    <x v="268"/>
    <d v="1899-12-30T00:00:00"/>
    <x v="1"/>
  </r>
  <r>
    <x v="268"/>
    <d v="1899-12-30T01:00:00"/>
    <x v="0"/>
  </r>
  <r>
    <x v="268"/>
    <d v="1899-12-30T02:00:00"/>
    <x v="4"/>
  </r>
  <r>
    <x v="268"/>
    <d v="1899-12-30T03:00:00"/>
    <x v="15"/>
  </r>
  <r>
    <x v="268"/>
    <d v="1899-12-30T04:00:00"/>
    <x v="15"/>
  </r>
  <r>
    <x v="268"/>
    <d v="1899-12-30T05:00:00"/>
    <x v="13"/>
  </r>
  <r>
    <x v="268"/>
    <d v="1899-12-30T06:00:00"/>
    <x v="17"/>
  </r>
  <r>
    <x v="268"/>
    <d v="1899-12-30T07:00:00"/>
    <x v="5"/>
  </r>
  <r>
    <x v="268"/>
    <d v="1899-12-30T08:00:00"/>
    <x v="3"/>
  </r>
  <r>
    <x v="268"/>
    <d v="1899-12-30T09:00:00"/>
    <x v="5"/>
  </r>
  <r>
    <x v="268"/>
    <d v="1899-12-30T10:00:00"/>
    <x v="5"/>
  </r>
  <r>
    <x v="268"/>
    <d v="1899-12-30T11:00:00"/>
    <x v="17"/>
  </r>
  <r>
    <x v="268"/>
    <d v="1899-12-30T12:00:00"/>
    <x v="14"/>
  </r>
  <r>
    <x v="268"/>
    <d v="1899-12-30T13:00:00"/>
    <x v="10"/>
  </r>
  <r>
    <x v="268"/>
    <d v="1899-12-30T14:00:00"/>
    <x v="1"/>
  </r>
  <r>
    <x v="268"/>
    <d v="1899-12-30T15:00:00"/>
    <x v="6"/>
  </r>
  <r>
    <x v="268"/>
    <d v="1899-12-30T16:00:00"/>
    <x v="11"/>
  </r>
  <r>
    <x v="268"/>
    <d v="1899-12-30T17:00:00"/>
    <x v="12"/>
  </r>
  <r>
    <x v="268"/>
    <d v="1899-12-30T18:00:00"/>
    <x v="12"/>
  </r>
  <r>
    <x v="268"/>
    <d v="1899-12-30T19:00:00"/>
    <x v="12"/>
  </r>
  <r>
    <x v="268"/>
    <d v="1899-12-30T20:00:00"/>
    <x v="6"/>
  </r>
  <r>
    <x v="268"/>
    <d v="1899-12-30T21:00:00"/>
    <x v="6"/>
  </r>
  <r>
    <x v="268"/>
    <d v="1899-12-30T22:00:00"/>
    <x v="1"/>
  </r>
  <r>
    <x v="268"/>
    <d v="1899-12-30T23:00:00"/>
    <x v="2"/>
  </r>
  <r>
    <x v="269"/>
    <d v="1899-12-30T00:00:00"/>
    <x v="14"/>
  </r>
  <r>
    <x v="269"/>
    <d v="1899-12-30T01:00:00"/>
    <x v="16"/>
  </r>
  <r>
    <x v="269"/>
    <d v="1899-12-30T02:00:00"/>
    <x v="18"/>
  </r>
  <r>
    <x v="269"/>
    <d v="1899-12-30T03:00:00"/>
    <x v="5"/>
  </r>
  <r>
    <x v="269"/>
    <d v="1899-12-30T04:00:00"/>
    <x v="17"/>
  </r>
  <r>
    <x v="269"/>
    <d v="1899-12-30T05:00:00"/>
    <x v="17"/>
  </r>
  <r>
    <x v="269"/>
    <d v="1899-12-30T06:00:00"/>
    <x v="19"/>
  </r>
  <r>
    <x v="269"/>
    <d v="1899-12-30T07:00:00"/>
    <x v="16"/>
  </r>
  <r>
    <x v="269"/>
    <d v="1899-12-30T08:00:00"/>
    <x v="14"/>
  </r>
  <r>
    <x v="269"/>
    <d v="1899-12-30T09:00:00"/>
    <x v="13"/>
  </r>
  <r>
    <x v="269"/>
    <d v="1899-12-30T10:00:00"/>
    <x v="13"/>
  </r>
  <r>
    <x v="269"/>
    <d v="1899-12-30T11:00:00"/>
    <x v="13"/>
  </r>
  <r>
    <x v="269"/>
    <d v="1899-12-30T12:00:00"/>
    <x v="10"/>
  </r>
  <r>
    <x v="269"/>
    <d v="1899-12-30T13:00:00"/>
    <x v="12"/>
  </r>
  <r>
    <x v="269"/>
    <d v="1899-12-30T14:00:00"/>
    <x v="12"/>
  </r>
  <r>
    <x v="269"/>
    <d v="1899-12-30T15:00:00"/>
    <x v="12"/>
  </r>
  <r>
    <x v="269"/>
    <d v="1899-12-30T16:00:00"/>
    <x v="8"/>
  </r>
  <r>
    <x v="269"/>
    <d v="1899-12-30T17:00:00"/>
    <x v="8"/>
  </r>
  <r>
    <x v="269"/>
    <d v="1899-12-30T18:00:00"/>
    <x v="8"/>
  </r>
  <r>
    <x v="269"/>
    <d v="1899-12-30T19:00:00"/>
    <x v="20"/>
  </r>
  <r>
    <x v="269"/>
    <d v="1899-12-30T20:00:00"/>
    <x v="7"/>
  </r>
  <r>
    <x v="269"/>
    <d v="1899-12-30T21:00:00"/>
    <x v="20"/>
  </r>
  <r>
    <x v="269"/>
    <d v="1899-12-30T22:00:00"/>
    <x v="23"/>
  </r>
  <r>
    <x v="269"/>
    <d v="1899-12-30T23:00:00"/>
    <x v="6"/>
  </r>
  <r>
    <x v="270"/>
    <d v="1899-12-30T00:00:00"/>
    <x v="1"/>
  </r>
  <r>
    <x v="270"/>
    <d v="1899-12-30T01:00:00"/>
    <x v="13"/>
  </r>
  <r>
    <x v="270"/>
    <d v="1899-12-30T02:00:00"/>
    <x v="15"/>
  </r>
  <r>
    <x v="270"/>
    <d v="1899-12-30T03:00:00"/>
    <x v="15"/>
  </r>
  <r>
    <x v="270"/>
    <d v="1899-12-30T04:00:00"/>
    <x v="1"/>
  </r>
  <r>
    <x v="270"/>
    <d v="1899-12-30T05:00:00"/>
    <x v="10"/>
  </r>
  <r>
    <x v="270"/>
    <d v="1899-12-30T06:00:00"/>
    <x v="2"/>
  </r>
  <r>
    <x v="270"/>
    <d v="1899-12-30T07:00:00"/>
    <x v="10"/>
  </r>
  <r>
    <x v="270"/>
    <d v="1899-12-30T08:00:00"/>
    <x v="10"/>
  </r>
  <r>
    <x v="270"/>
    <d v="1899-12-30T09:00:00"/>
    <x v="13"/>
  </r>
  <r>
    <x v="270"/>
    <d v="1899-12-30T10:00:00"/>
    <x v="10"/>
  </r>
  <r>
    <x v="270"/>
    <d v="1899-12-30T11:00:00"/>
    <x v="1"/>
  </r>
  <r>
    <x v="270"/>
    <d v="1899-12-30T12:00:00"/>
    <x v="6"/>
  </r>
  <r>
    <x v="270"/>
    <d v="1899-12-30T13:00:00"/>
    <x v="8"/>
  </r>
  <r>
    <x v="270"/>
    <d v="1899-12-30T14:00:00"/>
    <x v="7"/>
  </r>
  <r>
    <x v="270"/>
    <d v="1899-12-30T15:00:00"/>
    <x v="11"/>
  </r>
  <r>
    <x v="270"/>
    <d v="1899-12-30T16:00:00"/>
    <x v="11"/>
  </r>
  <r>
    <x v="270"/>
    <d v="1899-12-30T17:00:00"/>
    <x v="20"/>
  </r>
  <r>
    <x v="270"/>
    <d v="1899-12-30T18:00:00"/>
    <x v="20"/>
  </r>
  <r>
    <x v="270"/>
    <d v="1899-12-30T19:00:00"/>
    <x v="20"/>
  </r>
  <r>
    <x v="270"/>
    <d v="1899-12-30T20:00:00"/>
    <x v="0"/>
  </r>
  <r>
    <x v="270"/>
    <d v="1899-12-30T21:00:00"/>
    <x v="2"/>
  </r>
  <r>
    <x v="270"/>
    <d v="1899-12-30T22:00:00"/>
    <x v="10"/>
  </r>
  <r>
    <x v="270"/>
    <d v="1899-12-30T23:00:00"/>
    <x v="2"/>
  </r>
  <r>
    <x v="271"/>
    <d v="1899-12-30T00:00:00"/>
    <x v="3"/>
  </r>
  <r>
    <x v="271"/>
    <d v="1899-12-30T01:00:00"/>
    <x v="10"/>
  </r>
  <r>
    <x v="271"/>
    <d v="1899-12-30T02:00:00"/>
    <x v="2"/>
  </r>
  <r>
    <x v="271"/>
    <d v="1899-12-30T03:00:00"/>
    <x v="15"/>
  </r>
  <r>
    <x v="271"/>
    <d v="1899-12-30T04:00:00"/>
    <x v="13"/>
  </r>
  <r>
    <x v="271"/>
    <d v="1899-12-30T05:00:00"/>
    <x v="10"/>
  </r>
  <r>
    <x v="271"/>
    <d v="1899-12-30T06:00:00"/>
    <x v="15"/>
  </r>
  <r>
    <x v="271"/>
    <d v="1899-12-30T07:00:00"/>
    <x v="6"/>
  </r>
  <r>
    <x v="271"/>
    <d v="1899-12-30T08:00:00"/>
    <x v="0"/>
  </r>
  <r>
    <x v="271"/>
    <d v="1899-12-30T09:00:00"/>
    <x v="10"/>
  </r>
  <r>
    <x v="271"/>
    <d v="1899-12-30T10:00:00"/>
    <x v="10"/>
  </r>
  <r>
    <x v="271"/>
    <d v="1899-12-30T11:00:00"/>
    <x v="1"/>
  </r>
  <r>
    <x v="271"/>
    <d v="1899-12-30T12:00:00"/>
    <x v="10"/>
  </r>
  <r>
    <x v="271"/>
    <d v="1899-12-30T13:00:00"/>
    <x v="0"/>
  </r>
  <r>
    <x v="271"/>
    <d v="1899-12-30T14:00:00"/>
    <x v="13"/>
  </r>
  <r>
    <x v="271"/>
    <d v="1899-12-30T15:00:00"/>
    <x v="13"/>
  </r>
  <r>
    <x v="271"/>
    <d v="1899-12-30T16:00:00"/>
    <x v="12"/>
  </r>
  <r>
    <x v="271"/>
    <d v="1899-12-30T17:00:00"/>
    <x v="12"/>
  </r>
  <r>
    <x v="271"/>
    <d v="1899-12-30T18:00:00"/>
    <x v="12"/>
  </r>
  <r>
    <x v="271"/>
    <d v="1899-12-30T19:00:00"/>
    <x v="11"/>
  </r>
  <r>
    <x v="271"/>
    <d v="1899-12-30T20:00:00"/>
    <x v="6"/>
  </r>
  <r>
    <x v="271"/>
    <d v="1899-12-30T21:00:00"/>
    <x v="1"/>
  </r>
  <r>
    <x v="271"/>
    <d v="1899-12-30T22:00:00"/>
    <x v="10"/>
  </r>
  <r>
    <x v="271"/>
    <d v="1899-12-30T23:00:00"/>
    <x v="15"/>
  </r>
  <r>
    <x v="272"/>
    <d v="1899-12-30T00:00:00"/>
    <x v="3"/>
  </r>
  <r>
    <x v="272"/>
    <d v="1899-12-30T01:00:00"/>
    <x v="13"/>
  </r>
  <r>
    <x v="272"/>
    <d v="1899-12-30T02:00:00"/>
    <x v="15"/>
  </r>
  <r>
    <x v="272"/>
    <d v="1899-12-30T03:00:00"/>
    <x v="10"/>
  </r>
  <r>
    <x v="272"/>
    <d v="1899-12-30T04:00:00"/>
    <x v="15"/>
  </r>
  <r>
    <x v="272"/>
    <d v="1899-12-30T05:00:00"/>
    <x v="14"/>
  </r>
  <r>
    <x v="272"/>
    <d v="1899-12-30T06:00:00"/>
    <x v="13"/>
  </r>
  <r>
    <x v="272"/>
    <d v="1899-12-30T07:00:00"/>
    <x v="14"/>
  </r>
  <r>
    <x v="272"/>
    <d v="1899-12-30T08:00:00"/>
    <x v="14"/>
  </r>
  <r>
    <x v="272"/>
    <d v="1899-12-30T09:00:00"/>
    <x v="10"/>
  </r>
  <r>
    <x v="272"/>
    <d v="1899-12-30T10:00:00"/>
    <x v="2"/>
  </r>
  <r>
    <x v="272"/>
    <d v="1899-12-30T11:00:00"/>
    <x v="11"/>
  </r>
  <r>
    <x v="272"/>
    <d v="1899-12-30T12:00:00"/>
    <x v="6"/>
  </r>
  <r>
    <x v="272"/>
    <d v="1899-12-30T13:00:00"/>
    <x v="1"/>
  </r>
  <r>
    <x v="272"/>
    <d v="1899-12-30T14:00:00"/>
    <x v="6"/>
  </r>
  <r>
    <x v="272"/>
    <d v="1899-12-30T15:00:00"/>
    <x v="6"/>
  </r>
  <r>
    <x v="272"/>
    <d v="1899-12-30T16:00:00"/>
    <x v="1"/>
  </r>
  <r>
    <x v="272"/>
    <d v="1899-12-30T17:00:00"/>
    <x v="11"/>
  </r>
  <r>
    <x v="272"/>
    <d v="1899-12-30T18:00:00"/>
    <x v="7"/>
  </r>
  <r>
    <x v="272"/>
    <d v="1899-12-30T19:00:00"/>
    <x v="9"/>
  </r>
  <r>
    <x v="272"/>
    <d v="1899-12-30T20:00:00"/>
    <x v="9"/>
  </r>
  <r>
    <x v="272"/>
    <d v="1899-12-30T21:00:00"/>
    <x v="0"/>
  </r>
  <r>
    <x v="272"/>
    <d v="1899-12-30T22:00:00"/>
    <x v="15"/>
  </r>
  <r>
    <x v="272"/>
    <d v="1899-12-30T23:00:00"/>
    <x v="15"/>
  </r>
  <r>
    <x v="273"/>
    <d v="1899-12-30T00:00:00"/>
    <x v="2"/>
  </r>
  <r>
    <x v="273"/>
    <d v="1899-12-30T01:00:00"/>
    <x v="15"/>
  </r>
  <r>
    <x v="273"/>
    <d v="1899-12-30T02:00:00"/>
    <x v="2"/>
  </r>
  <r>
    <x v="273"/>
    <d v="1899-12-30T03:00:00"/>
    <x v="13"/>
  </r>
  <r>
    <x v="273"/>
    <d v="1899-12-30T04:00:00"/>
    <x v="1"/>
  </r>
  <r>
    <x v="273"/>
    <d v="1899-12-30T05:00:00"/>
    <x v="1"/>
  </r>
  <r>
    <x v="273"/>
    <d v="1899-12-30T06:00:00"/>
    <x v="1"/>
  </r>
  <r>
    <x v="273"/>
    <d v="1899-12-30T07:00:00"/>
    <x v="2"/>
  </r>
  <r>
    <x v="273"/>
    <d v="1899-12-30T08:00:00"/>
    <x v="13"/>
  </r>
  <r>
    <x v="273"/>
    <d v="1899-12-30T09:00:00"/>
    <x v="3"/>
  </r>
  <r>
    <x v="273"/>
    <d v="1899-12-30T10:00:00"/>
    <x v="4"/>
  </r>
  <r>
    <x v="273"/>
    <d v="1899-12-30T11:00:00"/>
    <x v="14"/>
  </r>
  <r>
    <x v="273"/>
    <d v="1899-12-30T12:00:00"/>
    <x v="1"/>
  </r>
  <r>
    <x v="273"/>
    <d v="1899-12-30T13:00:00"/>
    <x v="3"/>
  </r>
  <r>
    <x v="273"/>
    <d v="1899-12-30T14:00:00"/>
    <x v="15"/>
  </r>
  <r>
    <x v="273"/>
    <d v="1899-12-30T15:00:00"/>
    <x v="13"/>
  </r>
  <r>
    <x v="273"/>
    <d v="1899-12-30T16:00:00"/>
    <x v="6"/>
  </r>
  <r>
    <x v="273"/>
    <d v="1899-12-30T17:00:00"/>
    <x v="6"/>
  </r>
  <r>
    <x v="273"/>
    <d v="1899-12-30T18:00:00"/>
    <x v="12"/>
  </r>
  <r>
    <x v="273"/>
    <d v="1899-12-30T19:00:00"/>
    <x v="9"/>
  </r>
  <r>
    <x v="273"/>
    <d v="1899-12-30T20:00:00"/>
    <x v="2"/>
  </r>
  <r>
    <x v="273"/>
    <d v="1899-12-30T21:00:00"/>
    <x v="2"/>
  </r>
  <r>
    <x v="273"/>
    <d v="1899-12-30T22:00:00"/>
    <x v="3"/>
  </r>
  <r>
    <x v="273"/>
    <d v="1899-12-30T23:00:00"/>
    <x v="13"/>
  </r>
  <r>
    <x v="274"/>
    <d v="1899-12-30T00:00:00"/>
    <x v="14"/>
  </r>
  <r>
    <x v="274"/>
    <d v="1899-12-30T01:00:00"/>
    <x v="15"/>
  </r>
  <r>
    <x v="274"/>
    <d v="1899-12-30T02:00:00"/>
    <x v="2"/>
  </r>
  <r>
    <x v="274"/>
    <d v="1899-12-30T03:00:00"/>
    <x v="15"/>
  </r>
  <r>
    <x v="274"/>
    <d v="1899-12-30T04:00:00"/>
    <x v="2"/>
  </r>
  <r>
    <x v="274"/>
    <d v="1899-12-30T05:00:00"/>
    <x v="5"/>
  </r>
  <r>
    <x v="274"/>
    <d v="1899-12-30T06:00:00"/>
    <x v="16"/>
  </r>
  <r>
    <x v="274"/>
    <d v="1899-12-30T07:00:00"/>
    <x v="13"/>
  </r>
  <r>
    <x v="274"/>
    <d v="1899-12-30T08:00:00"/>
    <x v="14"/>
  </r>
  <r>
    <x v="274"/>
    <d v="1899-12-30T09:00:00"/>
    <x v="14"/>
  </r>
  <r>
    <x v="274"/>
    <d v="1899-12-30T10:00:00"/>
    <x v="1"/>
  </r>
  <r>
    <x v="274"/>
    <d v="1899-12-30T11:00:00"/>
    <x v="1"/>
  </r>
  <r>
    <x v="274"/>
    <d v="1899-12-30T12:00:00"/>
    <x v="10"/>
  </r>
  <r>
    <x v="274"/>
    <d v="1899-12-30T13:00:00"/>
    <x v="2"/>
  </r>
  <r>
    <x v="274"/>
    <d v="1899-12-30T14:00:00"/>
    <x v="12"/>
  </r>
  <r>
    <x v="274"/>
    <d v="1899-12-30T15:00:00"/>
    <x v="9"/>
  </r>
  <r>
    <x v="274"/>
    <d v="1899-12-30T16:00:00"/>
    <x v="9"/>
  </r>
  <r>
    <x v="274"/>
    <d v="1899-12-30T17:00:00"/>
    <x v="8"/>
  </r>
  <r>
    <x v="274"/>
    <d v="1899-12-30T18:00:00"/>
    <x v="9"/>
  </r>
  <r>
    <x v="274"/>
    <d v="1899-12-30T19:00:00"/>
    <x v="20"/>
  </r>
  <r>
    <x v="274"/>
    <d v="1899-12-30T20:00:00"/>
    <x v="11"/>
  </r>
  <r>
    <x v="274"/>
    <d v="1899-12-30T21:00:00"/>
    <x v="12"/>
  </r>
  <r>
    <x v="274"/>
    <d v="1899-12-30T22:00:00"/>
    <x v="6"/>
  </r>
  <r>
    <x v="274"/>
    <d v="1899-12-30T23:00:00"/>
    <x v="6"/>
  </r>
  <r>
    <x v="275"/>
    <d v="1899-12-30T00:00:00"/>
    <x v="10"/>
  </r>
  <r>
    <x v="275"/>
    <d v="1899-12-30T01:00:00"/>
    <x v="14"/>
  </r>
  <r>
    <x v="275"/>
    <d v="1899-12-30T02:00:00"/>
    <x v="14"/>
  </r>
  <r>
    <x v="275"/>
    <d v="1899-12-30T03:00:00"/>
    <x v="14"/>
  </r>
  <r>
    <x v="275"/>
    <d v="1899-12-30T04:00:00"/>
    <x v="10"/>
  </r>
  <r>
    <x v="275"/>
    <d v="1899-12-30T05:00:00"/>
    <x v="14"/>
  </r>
  <r>
    <x v="275"/>
    <d v="1899-12-30T06:00:00"/>
    <x v="3"/>
  </r>
  <r>
    <x v="275"/>
    <d v="1899-12-30T07:00:00"/>
    <x v="2"/>
  </r>
  <r>
    <x v="275"/>
    <d v="1899-12-30T08:00:00"/>
    <x v="16"/>
  </r>
  <r>
    <x v="275"/>
    <d v="1899-12-30T09:00:00"/>
    <x v="3"/>
  </r>
  <r>
    <x v="275"/>
    <d v="1899-12-30T10:00:00"/>
    <x v="13"/>
  </r>
  <r>
    <x v="275"/>
    <d v="1899-12-30T11:00:00"/>
    <x v="12"/>
  </r>
  <r>
    <x v="275"/>
    <d v="1899-12-30T12:00:00"/>
    <x v="6"/>
  </r>
  <r>
    <x v="275"/>
    <d v="1899-12-30T13:00:00"/>
    <x v="12"/>
  </r>
  <r>
    <x v="275"/>
    <d v="1899-12-30T14:00:00"/>
    <x v="6"/>
  </r>
  <r>
    <x v="275"/>
    <d v="1899-12-30T15:00:00"/>
    <x v="12"/>
  </r>
  <r>
    <x v="275"/>
    <d v="1899-12-30T16:00:00"/>
    <x v="7"/>
  </r>
  <r>
    <x v="275"/>
    <d v="1899-12-30T17:00:00"/>
    <x v="9"/>
  </r>
  <r>
    <x v="275"/>
    <d v="1899-12-30T18:00:00"/>
    <x v="8"/>
  </r>
  <r>
    <x v="275"/>
    <d v="1899-12-30T19:00:00"/>
    <x v="20"/>
  </r>
  <r>
    <x v="275"/>
    <d v="1899-12-30T20:00:00"/>
    <x v="20"/>
  </r>
  <r>
    <x v="275"/>
    <d v="1899-12-30T21:00:00"/>
    <x v="11"/>
  </r>
  <r>
    <x v="275"/>
    <d v="1899-12-30T22:00:00"/>
    <x v="2"/>
  </r>
  <r>
    <x v="275"/>
    <d v="1899-12-30T23:00:00"/>
    <x v="13"/>
  </r>
  <r>
    <x v="276"/>
    <d v="1899-12-30T00:00:00"/>
    <x v="2"/>
  </r>
  <r>
    <x v="276"/>
    <d v="1899-12-30T01:00:00"/>
    <x v="2"/>
  </r>
  <r>
    <x v="276"/>
    <d v="1899-12-30T02:00:00"/>
    <x v="2"/>
  </r>
  <r>
    <x v="276"/>
    <d v="1899-12-30T03:00:00"/>
    <x v="3"/>
  </r>
  <r>
    <x v="276"/>
    <d v="1899-12-30T04:00:00"/>
    <x v="13"/>
  </r>
  <r>
    <x v="276"/>
    <d v="1899-12-30T05:00:00"/>
    <x v="13"/>
  </r>
  <r>
    <x v="276"/>
    <d v="1899-12-30T06:00:00"/>
    <x v="14"/>
  </r>
  <r>
    <x v="276"/>
    <d v="1899-12-30T07:00:00"/>
    <x v="10"/>
  </r>
  <r>
    <x v="276"/>
    <d v="1899-12-30T08:00:00"/>
    <x v="2"/>
  </r>
  <r>
    <x v="276"/>
    <d v="1899-12-30T09:00:00"/>
    <x v="14"/>
  </r>
  <r>
    <x v="276"/>
    <d v="1899-12-30T10:00:00"/>
    <x v="2"/>
  </r>
  <r>
    <x v="276"/>
    <d v="1899-12-30T11:00:00"/>
    <x v="1"/>
  </r>
  <r>
    <x v="276"/>
    <d v="1899-12-30T12:00:00"/>
    <x v="15"/>
  </r>
  <r>
    <x v="276"/>
    <d v="1899-12-30T13:00:00"/>
    <x v="15"/>
  </r>
  <r>
    <x v="276"/>
    <d v="1899-12-30T14:00:00"/>
    <x v="4"/>
  </r>
  <r>
    <x v="276"/>
    <d v="1899-12-30T15:00:00"/>
    <x v="6"/>
  </r>
  <r>
    <x v="276"/>
    <d v="1899-12-30T16:00:00"/>
    <x v="6"/>
  </r>
  <r>
    <x v="276"/>
    <d v="1899-12-30T17:00:00"/>
    <x v="2"/>
  </r>
  <r>
    <x v="276"/>
    <d v="1899-12-30T18:00:00"/>
    <x v="1"/>
  </r>
  <r>
    <x v="276"/>
    <d v="1899-12-30T19:00:00"/>
    <x v="13"/>
  </r>
  <r>
    <x v="276"/>
    <d v="1899-12-30T20:00:00"/>
    <x v="14"/>
  </r>
  <r>
    <x v="276"/>
    <d v="1899-12-30T21:00:00"/>
    <x v="14"/>
  </r>
  <r>
    <x v="276"/>
    <d v="1899-12-30T22:00:00"/>
    <x v="2"/>
  </r>
  <r>
    <x v="276"/>
    <d v="1899-12-30T23:00:00"/>
    <x v="2"/>
  </r>
  <r>
    <x v="277"/>
    <d v="1899-12-30T00:00:00"/>
    <x v="1"/>
  </r>
  <r>
    <x v="277"/>
    <d v="1899-12-30T01:00:00"/>
    <x v="1"/>
  </r>
  <r>
    <x v="277"/>
    <d v="1899-12-30T02:00:00"/>
    <x v="1"/>
  </r>
  <r>
    <x v="277"/>
    <d v="1899-12-30T03:00:00"/>
    <x v="1"/>
  </r>
  <r>
    <x v="277"/>
    <d v="1899-12-30T04:00:00"/>
    <x v="2"/>
  </r>
  <r>
    <x v="277"/>
    <d v="1899-12-30T05:00:00"/>
    <x v="2"/>
  </r>
  <r>
    <x v="277"/>
    <d v="1899-12-30T06:00:00"/>
    <x v="12"/>
  </r>
  <r>
    <x v="277"/>
    <d v="1899-12-30T07:00:00"/>
    <x v="1"/>
  </r>
  <r>
    <x v="277"/>
    <d v="1899-12-30T08:00:00"/>
    <x v="2"/>
  </r>
  <r>
    <x v="277"/>
    <d v="1899-12-30T09:00:00"/>
    <x v="2"/>
  </r>
  <r>
    <x v="277"/>
    <d v="1899-12-30T10:00:00"/>
    <x v="15"/>
  </r>
  <r>
    <x v="277"/>
    <d v="1899-12-30T11:00:00"/>
    <x v="2"/>
  </r>
  <r>
    <x v="277"/>
    <d v="1899-12-30T12:00:00"/>
    <x v="1"/>
  </r>
  <r>
    <x v="277"/>
    <d v="1899-12-30T13:00:00"/>
    <x v="1"/>
  </r>
  <r>
    <x v="277"/>
    <d v="1899-12-30T14:00:00"/>
    <x v="10"/>
  </r>
  <r>
    <x v="277"/>
    <d v="1899-12-30T15:00:00"/>
    <x v="1"/>
  </r>
  <r>
    <x v="277"/>
    <d v="1899-12-30T16:00:00"/>
    <x v="6"/>
  </r>
  <r>
    <x v="277"/>
    <d v="1899-12-30T17:00:00"/>
    <x v="6"/>
  </r>
  <r>
    <x v="277"/>
    <d v="1899-12-30T18:00:00"/>
    <x v="1"/>
  </r>
  <r>
    <x v="277"/>
    <d v="1899-12-30T19:00:00"/>
    <x v="12"/>
  </r>
  <r>
    <x v="277"/>
    <d v="1899-12-30T20:00:00"/>
    <x v="6"/>
  </r>
  <r>
    <x v="277"/>
    <d v="1899-12-30T21:00:00"/>
    <x v="0"/>
  </r>
  <r>
    <x v="277"/>
    <d v="1899-12-30T22:00:00"/>
    <x v="0"/>
  </r>
  <r>
    <x v="277"/>
    <d v="1899-12-30T23:00:00"/>
    <x v="10"/>
  </r>
  <r>
    <x v="278"/>
    <d v="1899-12-30T00:00:00"/>
    <x v="1"/>
  </r>
  <r>
    <x v="278"/>
    <d v="1899-12-30T01:00:00"/>
    <x v="13"/>
  </r>
  <r>
    <x v="278"/>
    <d v="1899-12-30T02:00:00"/>
    <x v="10"/>
  </r>
  <r>
    <x v="278"/>
    <d v="1899-12-30T03:00:00"/>
    <x v="14"/>
  </r>
  <r>
    <x v="278"/>
    <d v="1899-12-30T04:00:00"/>
    <x v="1"/>
  </r>
  <r>
    <x v="278"/>
    <d v="1899-12-30T05:00:00"/>
    <x v="2"/>
  </r>
  <r>
    <x v="278"/>
    <d v="1899-12-30T06:00:00"/>
    <x v="4"/>
  </r>
  <r>
    <x v="278"/>
    <d v="1899-12-30T07:00:00"/>
    <x v="14"/>
  </r>
  <r>
    <x v="278"/>
    <d v="1899-12-30T08:00:00"/>
    <x v="14"/>
  </r>
  <r>
    <x v="278"/>
    <d v="1899-12-30T09:00:00"/>
    <x v="3"/>
  </r>
  <r>
    <x v="278"/>
    <d v="1899-12-30T10:00:00"/>
    <x v="10"/>
  </r>
  <r>
    <x v="278"/>
    <d v="1899-12-30T11:00:00"/>
    <x v="0"/>
  </r>
  <r>
    <x v="278"/>
    <d v="1899-12-30T12:00:00"/>
    <x v="2"/>
  </r>
  <r>
    <x v="278"/>
    <d v="1899-12-30T13:00:00"/>
    <x v="2"/>
  </r>
  <r>
    <x v="278"/>
    <d v="1899-12-30T14:00:00"/>
    <x v="0"/>
  </r>
  <r>
    <x v="278"/>
    <d v="1899-12-30T15:00:00"/>
    <x v="12"/>
  </r>
  <r>
    <x v="278"/>
    <d v="1899-12-30T16:00:00"/>
    <x v="1"/>
  </r>
  <r>
    <x v="278"/>
    <d v="1899-12-30T17:00:00"/>
    <x v="2"/>
  </r>
  <r>
    <x v="278"/>
    <d v="1899-12-30T18:00:00"/>
    <x v="13"/>
  </r>
  <r>
    <x v="278"/>
    <d v="1899-12-30T19:00:00"/>
    <x v="13"/>
  </r>
  <r>
    <x v="278"/>
    <d v="1899-12-30T20:00:00"/>
    <x v="13"/>
  </r>
  <r>
    <x v="278"/>
    <d v="1899-12-30T21:00:00"/>
    <x v="3"/>
  </r>
  <r>
    <x v="278"/>
    <d v="1899-12-30T22:00:00"/>
    <x v="5"/>
  </r>
  <r>
    <x v="278"/>
    <d v="1899-12-30T23:00:00"/>
    <x v="5"/>
  </r>
  <r>
    <x v="279"/>
    <d v="1899-12-30T00:00:00"/>
    <x v="5"/>
  </r>
  <r>
    <x v="279"/>
    <d v="1899-12-30T01:00:00"/>
    <x v="18"/>
  </r>
  <r>
    <x v="279"/>
    <d v="1899-12-30T02:00:00"/>
    <x v="17"/>
  </r>
  <r>
    <x v="279"/>
    <d v="1899-12-30T03:00:00"/>
    <x v="17"/>
  </r>
  <r>
    <x v="279"/>
    <d v="1899-12-30T04:00:00"/>
    <x v="17"/>
  </r>
  <r>
    <x v="279"/>
    <d v="1899-12-30T05:00:00"/>
    <x v="5"/>
  </r>
  <r>
    <x v="279"/>
    <d v="1899-12-30T06:00:00"/>
    <x v="5"/>
  </r>
  <r>
    <x v="279"/>
    <d v="1899-12-30T07:00:00"/>
    <x v="16"/>
  </r>
  <r>
    <x v="279"/>
    <d v="1899-12-30T08:00:00"/>
    <x v="16"/>
  </r>
  <r>
    <x v="279"/>
    <d v="1899-12-30T09:00:00"/>
    <x v="17"/>
  </r>
  <r>
    <x v="279"/>
    <d v="1899-12-30T10:00:00"/>
    <x v="5"/>
  </r>
  <r>
    <x v="279"/>
    <d v="1899-12-30T11:00:00"/>
    <x v="5"/>
  </r>
  <r>
    <x v="279"/>
    <d v="1899-12-30T12:00:00"/>
    <x v="16"/>
  </r>
  <r>
    <x v="279"/>
    <d v="1899-12-30T13:00:00"/>
    <x v="14"/>
  </r>
  <r>
    <x v="279"/>
    <d v="1899-12-30T14:00:00"/>
    <x v="3"/>
  </r>
  <r>
    <x v="279"/>
    <d v="1899-12-30T15:00:00"/>
    <x v="5"/>
  </r>
  <r>
    <x v="279"/>
    <d v="1899-12-30T16:00:00"/>
    <x v="15"/>
  </r>
  <r>
    <x v="279"/>
    <d v="1899-12-30T17:00:00"/>
    <x v="2"/>
  </r>
  <r>
    <x v="279"/>
    <d v="1899-12-30T18:00:00"/>
    <x v="1"/>
  </r>
  <r>
    <x v="279"/>
    <d v="1899-12-30T19:00:00"/>
    <x v="2"/>
  </r>
  <r>
    <x v="279"/>
    <d v="1899-12-30T20:00:00"/>
    <x v="2"/>
  </r>
  <r>
    <x v="279"/>
    <d v="1899-12-30T21:00:00"/>
    <x v="15"/>
  </r>
  <r>
    <x v="279"/>
    <d v="1899-12-30T22:00:00"/>
    <x v="3"/>
  </r>
  <r>
    <x v="279"/>
    <d v="1899-12-30T23:00:00"/>
    <x v="3"/>
  </r>
  <r>
    <x v="280"/>
    <d v="1899-12-30T00:00:00"/>
    <x v="5"/>
  </r>
  <r>
    <x v="280"/>
    <d v="1899-12-30T01:00:00"/>
    <x v="5"/>
  </r>
  <r>
    <x v="280"/>
    <d v="1899-12-30T02:00:00"/>
    <x v="17"/>
  </r>
  <r>
    <x v="280"/>
    <d v="1899-12-30T03:00:00"/>
    <x v="4"/>
  </r>
  <r>
    <x v="280"/>
    <d v="1899-12-30T04:00:00"/>
    <x v="17"/>
  </r>
  <r>
    <x v="280"/>
    <d v="1899-12-30T05:00:00"/>
    <x v="17"/>
  </r>
  <r>
    <x v="280"/>
    <d v="1899-12-30T06:00:00"/>
    <x v="4"/>
  </r>
  <r>
    <x v="280"/>
    <d v="1899-12-30T07:00:00"/>
    <x v="5"/>
  </r>
  <r>
    <x v="280"/>
    <d v="1899-12-30T08:00:00"/>
    <x v="16"/>
  </r>
  <r>
    <x v="280"/>
    <d v="1899-12-30T09:00:00"/>
    <x v="17"/>
  </r>
  <r>
    <x v="280"/>
    <d v="1899-12-30T10:00:00"/>
    <x v="5"/>
  </r>
  <r>
    <x v="280"/>
    <d v="1899-12-30T11:00:00"/>
    <x v="4"/>
  </r>
  <r>
    <x v="280"/>
    <d v="1899-12-30T12:00:00"/>
    <x v="0"/>
  </r>
  <r>
    <x v="280"/>
    <d v="1899-12-30T13:00:00"/>
    <x v="0"/>
  </r>
  <r>
    <x v="280"/>
    <d v="1899-12-30T14:00:00"/>
    <x v="0"/>
  </r>
  <r>
    <x v="280"/>
    <d v="1899-12-30T15:00:00"/>
    <x v="12"/>
  </r>
  <r>
    <x v="280"/>
    <d v="1899-12-30T16:00:00"/>
    <x v="11"/>
  </r>
  <r>
    <x v="280"/>
    <d v="1899-12-30T17:00:00"/>
    <x v="8"/>
  </r>
  <r>
    <x v="280"/>
    <d v="1899-12-30T18:00:00"/>
    <x v="20"/>
  </r>
  <r>
    <x v="280"/>
    <d v="1899-12-30T19:00:00"/>
    <x v="6"/>
  </r>
  <r>
    <x v="280"/>
    <d v="1899-12-30T20:00:00"/>
    <x v="11"/>
  </r>
  <r>
    <x v="280"/>
    <d v="1899-12-30T21:00:00"/>
    <x v="12"/>
  </r>
  <r>
    <x v="280"/>
    <d v="1899-12-30T22:00:00"/>
    <x v="6"/>
  </r>
  <r>
    <x v="280"/>
    <d v="1899-12-30T23:00:00"/>
    <x v="10"/>
  </r>
  <r>
    <x v="281"/>
    <d v="1899-12-30T00:00:00"/>
    <x v="15"/>
  </r>
  <r>
    <x v="281"/>
    <d v="1899-12-30T01:00:00"/>
    <x v="13"/>
  </r>
  <r>
    <x v="281"/>
    <d v="1899-12-30T02:00:00"/>
    <x v="13"/>
  </r>
  <r>
    <x v="281"/>
    <d v="1899-12-30T03:00:00"/>
    <x v="13"/>
  </r>
  <r>
    <x v="281"/>
    <d v="1899-12-30T04:00:00"/>
    <x v="3"/>
  </r>
  <r>
    <x v="281"/>
    <d v="1899-12-30T05:00:00"/>
    <x v="3"/>
  </r>
  <r>
    <x v="281"/>
    <d v="1899-12-30T06:00:00"/>
    <x v="3"/>
  </r>
  <r>
    <x v="281"/>
    <d v="1899-12-30T07:00:00"/>
    <x v="13"/>
  </r>
  <r>
    <x v="281"/>
    <d v="1899-12-30T08:00:00"/>
    <x v="13"/>
  </r>
  <r>
    <x v="281"/>
    <d v="1899-12-30T09:00:00"/>
    <x v="14"/>
  </r>
  <r>
    <x v="281"/>
    <d v="1899-12-30T10:00:00"/>
    <x v="2"/>
  </r>
  <r>
    <x v="281"/>
    <d v="1899-12-30T11:00:00"/>
    <x v="2"/>
  </r>
  <r>
    <x v="281"/>
    <d v="1899-12-30T12:00:00"/>
    <x v="1"/>
  </r>
  <r>
    <x v="281"/>
    <d v="1899-12-30T13:00:00"/>
    <x v="10"/>
  </r>
  <r>
    <x v="281"/>
    <d v="1899-12-30T14:00:00"/>
    <x v="11"/>
  </r>
  <r>
    <x v="281"/>
    <d v="1899-12-30T15:00:00"/>
    <x v="9"/>
  </r>
  <r>
    <x v="281"/>
    <d v="1899-12-30T16:00:00"/>
    <x v="7"/>
  </r>
  <r>
    <x v="281"/>
    <d v="1899-12-30T18:00:00"/>
    <x v="23"/>
  </r>
  <r>
    <x v="281"/>
    <d v="1899-12-30T19:00:00"/>
    <x v="23"/>
  </r>
  <r>
    <x v="281"/>
    <d v="1899-12-30T20:00:00"/>
    <x v="23"/>
  </r>
  <r>
    <x v="281"/>
    <d v="1899-12-30T21:00:00"/>
    <x v="20"/>
  </r>
  <r>
    <x v="281"/>
    <d v="1899-12-30T22:00:00"/>
    <x v="7"/>
  </r>
  <r>
    <x v="281"/>
    <d v="1899-12-30T23:00:00"/>
    <x v="1"/>
  </r>
  <r>
    <x v="282"/>
    <d v="1899-12-30T00:00:00"/>
    <x v="2"/>
  </r>
  <r>
    <x v="282"/>
    <d v="1899-12-30T01:00:00"/>
    <x v="14"/>
  </r>
  <r>
    <x v="282"/>
    <d v="1899-12-30T02:00:00"/>
    <x v="5"/>
  </r>
  <r>
    <x v="282"/>
    <d v="1899-12-30T03:00:00"/>
    <x v="5"/>
  </r>
  <r>
    <x v="282"/>
    <d v="1899-12-30T04:00:00"/>
    <x v="14"/>
  </r>
  <r>
    <x v="282"/>
    <d v="1899-12-30T05:00:00"/>
    <x v="2"/>
  </r>
  <r>
    <x v="282"/>
    <d v="1899-12-30T06:00:00"/>
    <x v="14"/>
  </r>
  <r>
    <x v="282"/>
    <d v="1899-12-30T07:00:00"/>
    <x v="13"/>
  </r>
  <r>
    <x v="282"/>
    <d v="1899-12-30T08:00:00"/>
    <x v="13"/>
  </r>
  <r>
    <x v="282"/>
    <d v="1899-12-30T09:00:00"/>
    <x v="14"/>
  </r>
  <r>
    <x v="282"/>
    <d v="1899-12-30T10:00:00"/>
    <x v="1"/>
  </r>
  <r>
    <x v="282"/>
    <d v="1899-12-30T11:00:00"/>
    <x v="7"/>
  </r>
  <r>
    <x v="282"/>
    <d v="1899-12-30T12:00:00"/>
    <x v="11"/>
  </r>
  <r>
    <x v="282"/>
    <d v="1899-12-30T13:00:00"/>
    <x v="11"/>
  </r>
  <r>
    <x v="282"/>
    <d v="1899-12-30T14:00:00"/>
    <x v="11"/>
  </r>
  <r>
    <x v="282"/>
    <d v="1899-12-30T15:00:00"/>
    <x v="6"/>
  </r>
  <r>
    <x v="282"/>
    <d v="1899-12-30T16:00:00"/>
    <x v="8"/>
  </r>
  <r>
    <x v="282"/>
    <d v="1899-12-30T17:00:00"/>
    <x v="7"/>
  </r>
  <r>
    <x v="282"/>
    <d v="1899-12-30T18:00:00"/>
    <x v="7"/>
  </r>
  <r>
    <x v="282"/>
    <d v="1899-12-30T19:00:00"/>
    <x v="8"/>
  </r>
  <r>
    <x v="282"/>
    <d v="1899-12-30T20:00:00"/>
    <x v="0"/>
  </r>
  <r>
    <x v="282"/>
    <d v="1899-12-30T21:00:00"/>
    <x v="15"/>
  </r>
  <r>
    <x v="282"/>
    <d v="1899-12-30T22:00:00"/>
    <x v="0"/>
  </r>
  <r>
    <x v="282"/>
    <d v="1899-12-30T23:00:00"/>
    <x v="2"/>
  </r>
  <r>
    <x v="283"/>
    <d v="1899-12-30T00:00:00"/>
    <x v="15"/>
  </r>
  <r>
    <x v="283"/>
    <d v="1899-12-30T01:00:00"/>
    <x v="15"/>
  </r>
  <r>
    <x v="283"/>
    <d v="1899-12-30T02:00:00"/>
    <x v="13"/>
  </r>
  <r>
    <x v="283"/>
    <d v="1899-12-30T03:00:00"/>
    <x v="13"/>
  </r>
  <r>
    <x v="283"/>
    <d v="1899-12-30T04:00:00"/>
    <x v="2"/>
  </r>
  <r>
    <x v="283"/>
    <d v="1899-12-30T05:00:00"/>
    <x v="13"/>
  </r>
  <r>
    <x v="283"/>
    <d v="1899-12-30T06:00:00"/>
    <x v="2"/>
  </r>
  <r>
    <x v="283"/>
    <d v="1899-12-30T07:00:00"/>
    <x v="3"/>
  </r>
  <r>
    <x v="283"/>
    <d v="1899-12-30T08:00:00"/>
    <x v="13"/>
  </r>
  <r>
    <x v="283"/>
    <d v="1899-12-30T09:00:00"/>
    <x v="13"/>
  </r>
  <r>
    <x v="283"/>
    <d v="1899-12-30T10:00:00"/>
    <x v="10"/>
  </r>
  <r>
    <x v="283"/>
    <d v="1899-12-30T11:00:00"/>
    <x v="6"/>
  </r>
  <r>
    <x v="283"/>
    <d v="1899-12-30T12:00:00"/>
    <x v="9"/>
  </r>
  <r>
    <x v="283"/>
    <d v="1899-12-30T13:00:00"/>
    <x v="6"/>
  </r>
  <r>
    <x v="283"/>
    <d v="1899-12-30T14:00:00"/>
    <x v="6"/>
  </r>
  <r>
    <x v="283"/>
    <d v="1899-12-30T15:00:00"/>
    <x v="8"/>
  </r>
  <r>
    <x v="283"/>
    <d v="1899-12-30T16:00:00"/>
    <x v="7"/>
  </r>
  <r>
    <x v="283"/>
    <d v="1899-12-30T17:00:00"/>
    <x v="9"/>
  </r>
  <r>
    <x v="283"/>
    <d v="1899-12-30T18:00:00"/>
    <x v="21"/>
  </r>
  <r>
    <x v="283"/>
    <d v="1899-12-30T19:00:00"/>
    <x v="20"/>
  </r>
  <r>
    <x v="283"/>
    <d v="1899-12-30T20:00:00"/>
    <x v="7"/>
  </r>
  <r>
    <x v="283"/>
    <d v="1899-12-30T21:00:00"/>
    <x v="8"/>
  </r>
  <r>
    <x v="283"/>
    <d v="1899-12-30T22:00:00"/>
    <x v="11"/>
  </r>
  <r>
    <x v="283"/>
    <d v="1899-12-30T23:00:00"/>
    <x v="12"/>
  </r>
  <r>
    <x v="284"/>
    <d v="1899-12-30T00:00:00"/>
    <x v="15"/>
  </r>
  <r>
    <x v="284"/>
    <d v="1899-12-30T01:00:00"/>
    <x v="13"/>
  </r>
  <r>
    <x v="284"/>
    <d v="1899-12-30T02:00:00"/>
    <x v="13"/>
  </r>
  <r>
    <x v="284"/>
    <d v="1899-12-30T03:00:00"/>
    <x v="14"/>
  </r>
  <r>
    <x v="284"/>
    <d v="1899-12-30T04:00:00"/>
    <x v="14"/>
  </r>
  <r>
    <x v="284"/>
    <d v="1899-12-30T05:00:00"/>
    <x v="13"/>
  </r>
  <r>
    <x v="284"/>
    <d v="1899-12-30T06:00:00"/>
    <x v="13"/>
  </r>
  <r>
    <x v="284"/>
    <d v="1899-12-30T07:00:00"/>
    <x v="13"/>
  </r>
  <r>
    <x v="284"/>
    <d v="1899-12-30T08:00:00"/>
    <x v="14"/>
  </r>
  <r>
    <x v="284"/>
    <d v="1899-12-30T09:00:00"/>
    <x v="4"/>
  </r>
  <r>
    <x v="284"/>
    <d v="1899-12-30T10:00:00"/>
    <x v="15"/>
  </r>
  <r>
    <x v="284"/>
    <d v="1899-12-30T11:00:00"/>
    <x v="12"/>
  </r>
  <r>
    <x v="284"/>
    <d v="1899-12-30T12:00:00"/>
    <x v="6"/>
  </r>
  <r>
    <x v="284"/>
    <d v="1899-12-30T13:00:00"/>
    <x v="0"/>
  </r>
  <r>
    <x v="284"/>
    <d v="1899-12-30T14:00:00"/>
    <x v="11"/>
  </r>
  <r>
    <x v="284"/>
    <d v="1899-12-30T15:00:00"/>
    <x v="7"/>
  </r>
  <r>
    <x v="284"/>
    <d v="1899-12-30T16:00:00"/>
    <x v="7"/>
  </r>
  <r>
    <x v="284"/>
    <d v="1899-12-30T17:00:00"/>
    <x v="8"/>
  </r>
  <r>
    <x v="284"/>
    <d v="1899-12-30T18:00:00"/>
    <x v="9"/>
  </r>
  <r>
    <x v="284"/>
    <d v="1899-12-30T20:00:00"/>
    <x v="12"/>
  </r>
  <r>
    <x v="284"/>
    <d v="1899-12-30T21:00:00"/>
    <x v="9"/>
  </r>
  <r>
    <x v="284"/>
    <d v="1899-12-30T22:00:00"/>
    <x v="6"/>
  </r>
  <r>
    <x v="284"/>
    <d v="1899-12-30T23:00:00"/>
    <x v="0"/>
  </r>
  <r>
    <x v="285"/>
    <d v="1899-12-30T00:00:00"/>
    <x v="15"/>
  </r>
  <r>
    <x v="285"/>
    <d v="1899-12-30T01:00:00"/>
    <x v="2"/>
  </r>
  <r>
    <x v="285"/>
    <d v="1899-12-30T02:00:00"/>
    <x v="15"/>
  </r>
  <r>
    <x v="285"/>
    <d v="1899-12-30T03:00:00"/>
    <x v="3"/>
  </r>
  <r>
    <x v="285"/>
    <d v="1899-12-30T04:00:00"/>
    <x v="14"/>
  </r>
  <r>
    <x v="285"/>
    <d v="1899-12-30T05:00:00"/>
    <x v="5"/>
  </r>
  <r>
    <x v="285"/>
    <d v="1899-12-30T06:00:00"/>
    <x v="5"/>
  </r>
  <r>
    <x v="285"/>
    <d v="1899-12-30T07:00:00"/>
    <x v="14"/>
  </r>
  <r>
    <x v="285"/>
    <d v="1899-12-30T08:00:00"/>
    <x v="14"/>
  </r>
  <r>
    <x v="285"/>
    <d v="1899-12-30T09:00:00"/>
    <x v="3"/>
  </r>
  <r>
    <x v="285"/>
    <d v="1899-12-30T10:00:00"/>
    <x v="13"/>
  </r>
  <r>
    <x v="285"/>
    <d v="1899-12-30T11:00:00"/>
    <x v="10"/>
  </r>
  <r>
    <x v="285"/>
    <d v="1899-12-30T12:00:00"/>
    <x v="0"/>
  </r>
  <r>
    <x v="285"/>
    <d v="1899-12-30T13:00:00"/>
    <x v="0"/>
  </r>
  <r>
    <x v="285"/>
    <d v="1899-12-30T14:00:00"/>
    <x v="9"/>
  </r>
  <r>
    <x v="285"/>
    <d v="1899-12-30T15:00:00"/>
    <x v="11"/>
  </r>
  <r>
    <x v="285"/>
    <d v="1899-12-30T16:00:00"/>
    <x v="23"/>
  </r>
  <r>
    <x v="285"/>
    <d v="1899-12-30T17:00:00"/>
    <x v="23"/>
  </r>
  <r>
    <x v="285"/>
    <d v="1899-12-30T18:00:00"/>
    <x v="22"/>
  </r>
  <r>
    <x v="285"/>
    <d v="1899-12-30T19:00:00"/>
    <x v="20"/>
  </r>
  <r>
    <x v="285"/>
    <d v="1899-12-30T20:00:00"/>
    <x v="12"/>
  </r>
  <r>
    <x v="285"/>
    <d v="1899-12-30T21:00:00"/>
    <x v="7"/>
  </r>
  <r>
    <x v="285"/>
    <d v="1899-12-30T22:00:00"/>
    <x v="7"/>
  </r>
  <r>
    <x v="285"/>
    <d v="1899-12-30T23:00:00"/>
    <x v="1"/>
  </r>
  <r>
    <x v="286"/>
    <d v="1899-12-30T00:00:00"/>
    <x v="2"/>
  </r>
  <r>
    <x v="286"/>
    <d v="1899-12-30T01:00:00"/>
    <x v="13"/>
  </r>
  <r>
    <x v="286"/>
    <d v="1899-12-30T02:00:00"/>
    <x v="13"/>
  </r>
  <r>
    <x v="286"/>
    <d v="1899-12-30T03:00:00"/>
    <x v="13"/>
  </r>
  <r>
    <x v="286"/>
    <d v="1899-12-30T04:00:00"/>
    <x v="14"/>
  </r>
  <r>
    <x v="286"/>
    <d v="1899-12-30T05:00:00"/>
    <x v="13"/>
  </r>
  <r>
    <x v="286"/>
    <d v="1899-12-30T06:00:00"/>
    <x v="14"/>
  </r>
  <r>
    <x v="286"/>
    <d v="1899-12-30T07:00:00"/>
    <x v="4"/>
  </r>
  <r>
    <x v="286"/>
    <d v="1899-12-30T08:00:00"/>
    <x v="15"/>
  </r>
  <r>
    <x v="286"/>
    <d v="1899-12-30T09:00:00"/>
    <x v="15"/>
  </r>
  <r>
    <x v="286"/>
    <d v="1899-12-30T10:00:00"/>
    <x v="2"/>
  </r>
  <r>
    <x v="286"/>
    <d v="1899-12-30T11:00:00"/>
    <x v="2"/>
  </r>
  <r>
    <x v="286"/>
    <d v="1899-12-30T12:00:00"/>
    <x v="1"/>
  </r>
  <r>
    <x v="286"/>
    <d v="1899-12-30T13:00:00"/>
    <x v="1"/>
  </r>
  <r>
    <x v="286"/>
    <d v="1899-12-30T14:00:00"/>
    <x v="0"/>
  </r>
  <r>
    <x v="286"/>
    <d v="1899-12-30T15:00:00"/>
    <x v="15"/>
  </r>
  <r>
    <x v="286"/>
    <d v="1899-12-30T16:00:00"/>
    <x v="7"/>
  </r>
  <r>
    <x v="286"/>
    <d v="1899-12-30T17:00:00"/>
    <x v="8"/>
  </r>
  <r>
    <x v="286"/>
    <d v="1899-12-30T18:00:00"/>
    <x v="20"/>
  </r>
  <r>
    <x v="286"/>
    <d v="1899-12-30T19:00:00"/>
    <x v="8"/>
  </r>
  <r>
    <x v="286"/>
    <d v="1899-12-30T20:00:00"/>
    <x v="8"/>
  </r>
  <r>
    <x v="286"/>
    <d v="1899-12-30T21:00:00"/>
    <x v="12"/>
  </r>
  <r>
    <x v="286"/>
    <d v="1899-12-30T22:00:00"/>
    <x v="7"/>
  </r>
  <r>
    <x v="286"/>
    <d v="1899-12-30T23:00:00"/>
    <x v="6"/>
  </r>
  <r>
    <x v="287"/>
    <d v="1899-12-30T00:00:00"/>
    <x v="1"/>
  </r>
  <r>
    <x v="287"/>
    <d v="1899-12-30T01:00:00"/>
    <x v="2"/>
  </r>
  <r>
    <x v="287"/>
    <d v="1899-12-30T02:00:00"/>
    <x v="1"/>
  </r>
  <r>
    <x v="287"/>
    <d v="1899-12-30T03:00:00"/>
    <x v="1"/>
  </r>
  <r>
    <x v="287"/>
    <d v="1899-12-30T04:00:00"/>
    <x v="2"/>
  </r>
  <r>
    <x v="287"/>
    <d v="1899-12-30T05:00:00"/>
    <x v="2"/>
  </r>
  <r>
    <x v="287"/>
    <d v="1899-12-30T06:00:00"/>
    <x v="2"/>
  </r>
  <r>
    <x v="287"/>
    <d v="1899-12-30T07:00:00"/>
    <x v="2"/>
  </r>
  <r>
    <x v="287"/>
    <d v="1899-12-30T08:00:00"/>
    <x v="13"/>
  </r>
  <r>
    <x v="287"/>
    <d v="1899-12-30T09:00:00"/>
    <x v="2"/>
  </r>
  <r>
    <x v="287"/>
    <d v="1899-12-30T10:00:00"/>
    <x v="2"/>
  </r>
  <r>
    <x v="287"/>
    <d v="1899-12-30T11:00:00"/>
    <x v="10"/>
  </r>
  <r>
    <x v="287"/>
    <d v="1899-12-30T12:00:00"/>
    <x v="1"/>
  </r>
  <r>
    <x v="287"/>
    <d v="1899-12-30T13:00:00"/>
    <x v="1"/>
  </r>
  <r>
    <x v="287"/>
    <d v="1899-12-30T14:00:00"/>
    <x v="6"/>
  </r>
  <r>
    <x v="287"/>
    <d v="1899-12-30T15:00:00"/>
    <x v="6"/>
  </r>
  <r>
    <x v="287"/>
    <d v="1899-12-30T16:00:00"/>
    <x v="8"/>
  </r>
  <r>
    <x v="287"/>
    <d v="1899-12-30T17:00:00"/>
    <x v="8"/>
  </r>
  <r>
    <x v="287"/>
    <d v="1899-12-30T18:00:00"/>
    <x v="8"/>
  </r>
  <r>
    <x v="287"/>
    <d v="1899-12-30T19:00:00"/>
    <x v="8"/>
  </r>
  <r>
    <x v="287"/>
    <d v="1899-12-30T20:00:00"/>
    <x v="23"/>
  </r>
  <r>
    <x v="287"/>
    <d v="1899-12-30T21:00:00"/>
    <x v="8"/>
  </r>
  <r>
    <x v="287"/>
    <d v="1899-12-30T22:00:00"/>
    <x v="9"/>
  </r>
  <r>
    <x v="287"/>
    <d v="1899-12-30T23:00:00"/>
    <x v="10"/>
  </r>
  <r>
    <x v="288"/>
    <d v="1899-12-30T00:00:00"/>
    <x v="0"/>
  </r>
  <r>
    <x v="288"/>
    <d v="1899-12-30T01:00:00"/>
    <x v="0"/>
  </r>
  <r>
    <x v="288"/>
    <d v="1899-12-30T02:00:00"/>
    <x v="2"/>
  </r>
  <r>
    <x v="288"/>
    <d v="1899-12-30T03:00:00"/>
    <x v="1"/>
  </r>
  <r>
    <x v="288"/>
    <d v="1899-12-30T04:00:00"/>
    <x v="10"/>
  </r>
  <r>
    <x v="288"/>
    <d v="1899-12-30T05:00:00"/>
    <x v="1"/>
  </r>
  <r>
    <x v="288"/>
    <d v="1899-12-30T06:00:00"/>
    <x v="10"/>
  </r>
  <r>
    <x v="288"/>
    <d v="1899-12-30T07:00:00"/>
    <x v="6"/>
  </r>
  <r>
    <x v="288"/>
    <d v="1899-12-30T08:00:00"/>
    <x v="10"/>
  </r>
  <r>
    <x v="288"/>
    <d v="1899-12-30T09:00:00"/>
    <x v="10"/>
  </r>
  <r>
    <x v="288"/>
    <d v="1899-12-30T10:00:00"/>
    <x v="1"/>
  </r>
  <r>
    <x v="288"/>
    <d v="1899-12-30T11:00:00"/>
    <x v="0"/>
  </r>
  <r>
    <x v="288"/>
    <d v="1899-12-30T12:00:00"/>
    <x v="1"/>
  </r>
  <r>
    <x v="288"/>
    <d v="1899-12-30T13:00:00"/>
    <x v="11"/>
  </r>
  <r>
    <x v="288"/>
    <d v="1899-12-30T14:00:00"/>
    <x v="12"/>
  </r>
  <r>
    <x v="288"/>
    <d v="1899-12-30T15:00:00"/>
    <x v="8"/>
  </r>
  <r>
    <x v="288"/>
    <d v="1899-12-30T16:00:00"/>
    <x v="21"/>
  </r>
  <r>
    <x v="288"/>
    <d v="1899-12-30T17:00:00"/>
    <x v="21"/>
  </r>
  <r>
    <x v="288"/>
    <d v="1899-12-30T18:00:00"/>
    <x v="23"/>
  </r>
  <r>
    <x v="288"/>
    <d v="1899-12-30T19:00:00"/>
    <x v="22"/>
  </r>
  <r>
    <x v="288"/>
    <d v="1899-12-30T20:00:00"/>
    <x v="22"/>
  </r>
  <r>
    <x v="288"/>
    <d v="1899-12-30T21:00:00"/>
    <x v="9"/>
  </r>
  <r>
    <x v="288"/>
    <d v="1899-12-30T22:00:00"/>
    <x v="1"/>
  </r>
  <r>
    <x v="288"/>
    <d v="1899-12-30T23:00:00"/>
    <x v="1"/>
  </r>
  <r>
    <x v="289"/>
    <d v="1899-12-30T00:00:00"/>
    <x v="11"/>
  </r>
  <r>
    <x v="289"/>
    <d v="1899-12-30T01:00:00"/>
    <x v="2"/>
  </r>
  <r>
    <x v="289"/>
    <d v="1899-12-30T02:00:00"/>
    <x v="2"/>
  </r>
  <r>
    <x v="289"/>
    <d v="1899-12-30T03:00:00"/>
    <x v="2"/>
  </r>
  <r>
    <x v="289"/>
    <d v="1899-12-30T04:00:00"/>
    <x v="0"/>
  </r>
  <r>
    <x v="289"/>
    <d v="1899-12-30T05:00:00"/>
    <x v="1"/>
  </r>
  <r>
    <x v="289"/>
    <d v="1899-12-30T06:00:00"/>
    <x v="13"/>
  </r>
  <r>
    <x v="289"/>
    <d v="1899-12-30T07:00:00"/>
    <x v="15"/>
  </r>
  <r>
    <x v="289"/>
    <d v="1899-12-30T08:00:00"/>
    <x v="15"/>
  </r>
  <r>
    <x v="289"/>
    <d v="1899-12-30T09:00:00"/>
    <x v="15"/>
  </r>
  <r>
    <x v="289"/>
    <d v="1899-12-30T10:00:00"/>
    <x v="10"/>
  </r>
  <r>
    <x v="289"/>
    <d v="1899-12-30T11:00:00"/>
    <x v="1"/>
  </r>
  <r>
    <x v="289"/>
    <d v="1899-12-30T12:00:00"/>
    <x v="10"/>
  </r>
  <r>
    <x v="289"/>
    <d v="1899-12-30T13:00:00"/>
    <x v="2"/>
  </r>
  <r>
    <x v="289"/>
    <d v="1899-12-30T14:00:00"/>
    <x v="10"/>
  </r>
  <r>
    <x v="289"/>
    <d v="1899-12-30T15:00:00"/>
    <x v="0"/>
  </r>
  <r>
    <x v="289"/>
    <d v="1899-12-30T16:00:00"/>
    <x v="1"/>
  </r>
  <r>
    <x v="289"/>
    <d v="1899-12-30T17:00:00"/>
    <x v="1"/>
  </r>
  <r>
    <x v="289"/>
    <d v="1899-12-30T18:00:00"/>
    <x v="10"/>
  </r>
  <r>
    <x v="289"/>
    <d v="1899-12-30T19:00:00"/>
    <x v="10"/>
  </r>
  <r>
    <x v="289"/>
    <d v="1899-12-30T20:00:00"/>
    <x v="13"/>
  </r>
  <r>
    <x v="289"/>
    <d v="1899-12-30T21:00:00"/>
    <x v="4"/>
  </r>
  <r>
    <x v="289"/>
    <d v="1899-12-30T22:00:00"/>
    <x v="4"/>
  </r>
  <r>
    <x v="289"/>
    <d v="1899-12-30T23:00:00"/>
    <x v="5"/>
  </r>
  <r>
    <x v="290"/>
    <d v="1899-12-30T00:00:00"/>
    <x v="13"/>
  </r>
  <r>
    <x v="290"/>
    <d v="1899-12-30T01:00:00"/>
    <x v="10"/>
  </r>
  <r>
    <x v="290"/>
    <d v="1899-12-30T02:00:00"/>
    <x v="2"/>
  </r>
  <r>
    <x v="290"/>
    <d v="1899-12-30T03:00:00"/>
    <x v="1"/>
  </r>
  <r>
    <x v="290"/>
    <d v="1899-12-30T04:00:00"/>
    <x v="10"/>
  </r>
  <r>
    <x v="290"/>
    <d v="1899-12-30T05:00:00"/>
    <x v="2"/>
  </r>
  <r>
    <x v="290"/>
    <d v="1899-12-30T06:00:00"/>
    <x v="0"/>
  </r>
  <r>
    <x v="290"/>
    <d v="1899-12-30T07:00:00"/>
    <x v="6"/>
  </r>
  <r>
    <x v="290"/>
    <d v="1899-12-30T08:00:00"/>
    <x v="6"/>
  </r>
  <r>
    <x v="290"/>
    <d v="1899-12-30T09:00:00"/>
    <x v="12"/>
  </r>
  <r>
    <x v="290"/>
    <d v="1899-12-30T10:00:00"/>
    <x v="0"/>
  </r>
  <r>
    <x v="290"/>
    <d v="1899-12-30T11:00:00"/>
    <x v="6"/>
  </r>
  <r>
    <x v="290"/>
    <d v="1899-12-30T12:00:00"/>
    <x v="11"/>
  </r>
  <r>
    <x v="290"/>
    <d v="1899-12-30T13:00:00"/>
    <x v="7"/>
  </r>
  <r>
    <x v="290"/>
    <d v="1899-12-30T14:00:00"/>
    <x v="0"/>
  </r>
  <r>
    <x v="290"/>
    <d v="1899-12-30T15:00:00"/>
    <x v="11"/>
  </r>
  <r>
    <x v="290"/>
    <d v="1899-12-30T16:00:00"/>
    <x v="11"/>
  </r>
  <r>
    <x v="290"/>
    <d v="1899-12-30T17:00:00"/>
    <x v="9"/>
  </r>
  <r>
    <x v="290"/>
    <d v="1899-12-30T18:00:00"/>
    <x v="11"/>
  </r>
  <r>
    <x v="290"/>
    <d v="1899-12-30T19:00:00"/>
    <x v="11"/>
  </r>
  <r>
    <x v="290"/>
    <d v="1899-12-30T20:00:00"/>
    <x v="6"/>
  </r>
  <r>
    <x v="290"/>
    <d v="1899-12-30T21:00:00"/>
    <x v="0"/>
  </r>
  <r>
    <x v="290"/>
    <d v="1899-12-30T22:00:00"/>
    <x v="1"/>
  </r>
  <r>
    <x v="290"/>
    <d v="1899-12-30T23:00:00"/>
    <x v="0"/>
  </r>
  <r>
    <x v="291"/>
    <d v="1899-12-30T00:00:00"/>
    <x v="1"/>
  </r>
  <r>
    <x v="291"/>
    <d v="1899-12-30T01:00:00"/>
    <x v="1"/>
  </r>
  <r>
    <x v="291"/>
    <d v="1899-12-30T02:00:00"/>
    <x v="10"/>
  </r>
  <r>
    <x v="291"/>
    <d v="1899-12-30T03:00:00"/>
    <x v="2"/>
  </r>
  <r>
    <x v="291"/>
    <d v="1899-12-30T04:00:00"/>
    <x v="10"/>
  </r>
  <r>
    <x v="291"/>
    <d v="1899-12-30T05:00:00"/>
    <x v="2"/>
  </r>
  <r>
    <x v="291"/>
    <d v="1899-12-30T06:00:00"/>
    <x v="13"/>
  </r>
  <r>
    <x v="291"/>
    <d v="1899-12-30T07:00:00"/>
    <x v="10"/>
  </r>
  <r>
    <x v="291"/>
    <d v="1899-12-30T08:00:00"/>
    <x v="2"/>
  </r>
  <r>
    <x v="291"/>
    <d v="1899-12-30T09:00:00"/>
    <x v="2"/>
  </r>
  <r>
    <x v="291"/>
    <d v="1899-12-30T10:00:00"/>
    <x v="10"/>
  </r>
  <r>
    <x v="291"/>
    <d v="1899-12-30T11:00:00"/>
    <x v="13"/>
  </r>
  <r>
    <x v="291"/>
    <d v="1899-12-30T12:00:00"/>
    <x v="15"/>
  </r>
  <r>
    <x v="291"/>
    <d v="1899-12-30T13:00:00"/>
    <x v="2"/>
  </r>
  <r>
    <x v="291"/>
    <d v="1899-12-30T14:00:00"/>
    <x v="2"/>
  </r>
  <r>
    <x v="291"/>
    <d v="1899-12-30T15:00:00"/>
    <x v="10"/>
  </r>
  <r>
    <x v="291"/>
    <d v="1899-12-30T16:00:00"/>
    <x v="2"/>
  </r>
  <r>
    <x v="291"/>
    <d v="1899-12-30T17:00:00"/>
    <x v="15"/>
  </r>
  <r>
    <x v="291"/>
    <d v="1899-12-30T18:00:00"/>
    <x v="15"/>
  </r>
  <r>
    <x v="291"/>
    <d v="1899-12-30T19:00:00"/>
    <x v="3"/>
  </r>
  <r>
    <x v="291"/>
    <d v="1899-12-30T20:00:00"/>
    <x v="14"/>
  </r>
  <r>
    <x v="291"/>
    <d v="1899-12-30T21:00:00"/>
    <x v="17"/>
  </r>
  <r>
    <x v="291"/>
    <d v="1899-12-30T22:00:00"/>
    <x v="18"/>
  </r>
  <r>
    <x v="291"/>
    <d v="1899-12-30T23:00:00"/>
    <x v="17"/>
  </r>
  <r>
    <x v="292"/>
    <d v="1899-12-30T00:00:00"/>
    <x v="16"/>
  </r>
  <r>
    <x v="292"/>
    <d v="1899-12-30T01:00:00"/>
    <x v="16"/>
  </r>
  <r>
    <x v="292"/>
    <d v="1899-12-30T02:00:00"/>
    <x v="16"/>
  </r>
  <r>
    <x v="292"/>
    <d v="1899-12-30T03:00:00"/>
    <x v="17"/>
  </r>
  <r>
    <x v="292"/>
    <d v="1899-12-30T04:00:00"/>
    <x v="5"/>
  </r>
  <r>
    <x v="292"/>
    <d v="1899-12-30T05:00:00"/>
    <x v="17"/>
  </r>
  <r>
    <x v="292"/>
    <d v="1899-12-30T06:00:00"/>
    <x v="5"/>
  </r>
  <r>
    <x v="292"/>
    <d v="1899-12-30T07:00:00"/>
    <x v="5"/>
  </r>
  <r>
    <x v="292"/>
    <d v="1899-12-30T08:00:00"/>
    <x v="16"/>
  </r>
  <r>
    <x v="292"/>
    <d v="1899-12-30T09:00:00"/>
    <x v="5"/>
  </r>
  <r>
    <x v="292"/>
    <d v="1899-12-30T10:00:00"/>
    <x v="5"/>
  </r>
  <r>
    <x v="292"/>
    <d v="1899-12-30T11:00:00"/>
    <x v="16"/>
  </r>
  <r>
    <x v="292"/>
    <d v="1899-12-30T12:00:00"/>
    <x v="5"/>
  </r>
  <r>
    <x v="292"/>
    <d v="1899-12-30T13:00:00"/>
    <x v="15"/>
  </r>
  <r>
    <x v="292"/>
    <d v="1899-12-30T14:00:00"/>
    <x v="2"/>
  </r>
  <r>
    <x v="292"/>
    <d v="1899-12-30T15:00:00"/>
    <x v="2"/>
  </r>
  <r>
    <x v="292"/>
    <d v="1899-12-30T16:00:00"/>
    <x v="1"/>
  </r>
  <r>
    <x v="292"/>
    <d v="1899-12-30T17:00:00"/>
    <x v="1"/>
  </r>
  <r>
    <x v="292"/>
    <d v="1899-12-30T18:00:00"/>
    <x v="12"/>
  </r>
  <r>
    <x v="292"/>
    <d v="1899-12-30T19:00:00"/>
    <x v="12"/>
  </r>
  <r>
    <x v="292"/>
    <d v="1899-12-30T20:00:00"/>
    <x v="0"/>
  </r>
  <r>
    <x v="292"/>
    <d v="1899-12-30T21:00:00"/>
    <x v="2"/>
  </r>
  <r>
    <x v="292"/>
    <d v="1899-12-30T22:00:00"/>
    <x v="13"/>
  </r>
  <r>
    <x v="292"/>
    <d v="1899-12-30T23:00:00"/>
    <x v="2"/>
  </r>
  <r>
    <x v="293"/>
    <d v="1899-12-30T00:00:00"/>
    <x v="2"/>
  </r>
  <r>
    <x v="293"/>
    <d v="1899-12-30T01:00:00"/>
    <x v="15"/>
  </r>
  <r>
    <x v="293"/>
    <d v="1899-12-30T02:00:00"/>
    <x v="15"/>
  </r>
  <r>
    <x v="293"/>
    <d v="1899-12-30T03:00:00"/>
    <x v="3"/>
  </r>
  <r>
    <x v="293"/>
    <d v="1899-12-30T04:00:00"/>
    <x v="3"/>
  </r>
  <r>
    <x v="293"/>
    <d v="1899-12-30T05:00:00"/>
    <x v="13"/>
  </r>
  <r>
    <x v="293"/>
    <d v="1899-12-30T06:00:00"/>
    <x v="2"/>
  </r>
  <r>
    <x v="293"/>
    <d v="1899-12-30T07:00:00"/>
    <x v="2"/>
  </r>
  <r>
    <x v="293"/>
    <d v="1899-12-30T08:00:00"/>
    <x v="2"/>
  </r>
  <r>
    <x v="293"/>
    <d v="1899-12-30T09:00:00"/>
    <x v="1"/>
  </r>
  <r>
    <x v="293"/>
    <d v="1899-12-30T10:00:00"/>
    <x v="1"/>
  </r>
  <r>
    <x v="293"/>
    <d v="1899-12-30T11:00:00"/>
    <x v="6"/>
  </r>
  <r>
    <x v="293"/>
    <d v="1899-12-30T12:00:00"/>
    <x v="1"/>
  </r>
  <r>
    <x v="293"/>
    <d v="1899-12-30T13:00:00"/>
    <x v="1"/>
  </r>
  <r>
    <x v="293"/>
    <d v="1899-12-30T14:00:00"/>
    <x v="0"/>
  </r>
  <r>
    <x v="293"/>
    <d v="1899-12-30T15:00:00"/>
    <x v="15"/>
  </r>
  <r>
    <x v="293"/>
    <d v="1899-12-30T16:00:00"/>
    <x v="12"/>
  </r>
  <r>
    <x v="293"/>
    <d v="1899-12-30T17:00:00"/>
    <x v="20"/>
  </r>
  <r>
    <x v="293"/>
    <d v="1899-12-30T18:00:00"/>
    <x v="7"/>
  </r>
  <r>
    <x v="293"/>
    <d v="1899-12-30T19:00:00"/>
    <x v="9"/>
  </r>
  <r>
    <x v="293"/>
    <d v="1899-12-30T20:00:00"/>
    <x v="7"/>
  </r>
  <r>
    <x v="293"/>
    <d v="1899-12-30T21:00:00"/>
    <x v="12"/>
  </r>
  <r>
    <x v="293"/>
    <d v="1899-12-30T22:00:00"/>
    <x v="1"/>
  </r>
  <r>
    <x v="293"/>
    <d v="1899-12-30T23:00:00"/>
    <x v="2"/>
  </r>
  <r>
    <x v="294"/>
    <d v="1899-12-30T00:00:00"/>
    <x v="14"/>
  </r>
  <r>
    <x v="294"/>
    <d v="1899-12-30T01:00:00"/>
    <x v="5"/>
  </r>
  <r>
    <x v="294"/>
    <d v="1899-12-30T02:00:00"/>
    <x v="13"/>
  </r>
  <r>
    <x v="294"/>
    <d v="1899-12-30T03:00:00"/>
    <x v="14"/>
  </r>
  <r>
    <x v="294"/>
    <d v="1899-12-30T04:00:00"/>
    <x v="13"/>
  </r>
  <r>
    <x v="294"/>
    <d v="1899-12-30T05:00:00"/>
    <x v="4"/>
  </r>
  <r>
    <x v="294"/>
    <d v="1899-12-30T06:00:00"/>
    <x v="3"/>
  </r>
  <r>
    <x v="294"/>
    <d v="1899-12-30T07:00:00"/>
    <x v="14"/>
  </r>
  <r>
    <x v="294"/>
    <d v="1899-12-30T08:00:00"/>
    <x v="13"/>
  </r>
  <r>
    <x v="294"/>
    <d v="1899-12-30T09:00:00"/>
    <x v="2"/>
  </r>
  <r>
    <x v="294"/>
    <d v="1899-12-30T10:00:00"/>
    <x v="10"/>
  </r>
  <r>
    <x v="294"/>
    <d v="1899-12-30T11:00:00"/>
    <x v="6"/>
  </r>
  <r>
    <x v="294"/>
    <d v="1899-12-30T12:00:00"/>
    <x v="1"/>
  </r>
  <r>
    <x v="294"/>
    <d v="1899-12-30T13:00:00"/>
    <x v="6"/>
  </r>
  <r>
    <x v="294"/>
    <d v="1899-12-30T14:00:00"/>
    <x v="6"/>
  </r>
  <r>
    <x v="294"/>
    <d v="1899-12-30T16:00:00"/>
    <x v="11"/>
  </r>
  <r>
    <x v="294"/>
    <d v="1899-12-30T17:00:00"/>
    <x v="7"/>
  </r>
  <r>
    <x v="294"/>
    <d v="1899-12-30T18:00:00"/>
    <x v="20"/>
  </r>
  <r>
    <x v="294"/>
    <d v="1899-12-30T19:00:00"/>
    <x v="8"/>
  </r>
  <r>
    <x v="294"/>
    <d v="1899-12-30T21:00:00"/>
    <x v="12"/>
  </r>
  <r>
    <x v="294"/>
    <d v="1899-12-30T22:00:00"/>
    <x v="10"/>
  </r>
  <r>
    <x v="294"/>
    <d v="1899-12-30T23:00:00"/>
    <x v="2"/>
  </r>
  <r>
    <x v="295"/>
    <d v="1899-12-30T00:00:00"/>
    <x v="16"/>
  </r>
  <r>
    <x v="295"/>
    <d v="1899-12-30T01:00:00"/>
    <x v="5"/>
  </r>
  <r>
    <x v="295"/>
    <d v="1899-12-30T02:00:00"/>
    <x v="3"/>
  </r>
  <r>
    <x v="295"/>
    <d v="1899-12-30T03:00:00"/>
    <x v="4"/>
  </r>
  <r>
    <x v="295"/>
    <d v="1899-12-30T04:00:00"/>
    <x v="19"/>
  </r>
  <r>
    <x v="295"/>
    <d v="1899-12-30T05:00:00"/>
    <x v="19"/>
  </r>
  <r>
    <x v="295"/>
    <d v="1899-12-30T06:00:00"/>
    <x v="16"/>
  </r>
  <r>
    <x v="295"/>
    <d v="1899-12-30T07:00:00"/>
    <x v="5"/>
  </r>
  <r>
    <x v="295"/>
    <d v="1899-12-30T08:00:00"/>
    <x v="17"/>
  </r>
  <r>
    <x v="295"/>
    <d v="1899-12-30T09:00:00"/>
    <x v="10"/>
  </r>
  <r>
    <x v="295"/>
    <d v="1899-12-30T10:00:00"/>
    <x v="1"/>
  </r>
  <r>
    <x v="295"/>
    <d v="1899-12-30T11:00:00"/>
    <x v="2"/>
  </r>
  <r>
    <x v="295"/>
    <d v="1899-12-30T12:00:00"/>
    <x v="1"/>
  </r>
  <r>
    <x v="295"/>
    <d v="1899-12-30T13:00:00"/>
    <x v="5"/>
  </r>
  <r>
    <x v="295"/>
    <d v="1899-12-30T14:00:00"/>
    <x v="0"/>
  </r>
  <r>
    <x v="295"/>
    <d v="1899-12-30T15:00:00"/>
    <x v="11"/>
  </r>
  <r>
    <x v="295"/>
    <d v="1899-12-30T16:00:00"/>
    <x v="12"/>
  </r>
  <r>
    <x v="295"/>
    <d v="1899-12-30T17:00:00"/>
    <x v="11"/>
  </r>
  <r>
    <x v="295"/>
    <d v="1899-12-30T18:00:00"/>
    <x v="11"/>
  </r>
  <r>
    <x v="295"/>
    <d v="1899-12-30T19:00:00"/>
    <x v="6"/>
  </r>
  <r>
    <x v="295"/>
    <d v="1899-12-30T20:00:00"/>
    <x v="1"/>
  </r>
  <r>
    <x v="295"/>
    <d v="1899-12-30T21:00:00"/>
    <x v="14"/>
  </r>
  <r>
    <x v="295"/>
    <d v="1899-12-30T22:00:00"/>
    <x v="4"/>
  </r>
  <r>
    <x v="295"/>
    <d v="1899-12-30T23:00:00"/>
    <x v="3"/>
  </r>
  <r>
    <x v="296"/>
    <d v="1899-12-30T00:00:00"/>
    <x v="4"/>
  </r>
  <r>
    <x v="296"/>
    <d v="1899-12-30T01:00:00"/>
    <x v="17"/>
  </r>
  <r>
    <x v="296"/>
    <d v="1899-12-30T02:00:00"/>
    <x v="5"/>
  </r>
  <r>
    <x v="296"/>
    <d v="1899-12-30T03:00:00"/>
    <x v="15"/>
  </r>
  <r>
    <x v="296"/>
    <d v="1899-12-30T04:00:00"/>
    <x v="2"/>
  </r>
  <r>
    <x v="296"/>
    <d v="1899-12-30T05:00:00"/>
    <x v="10"/>
  </r>
  <r>
    <x v="296"/>
    <d v="1899-12-30T06:00:00"/>
    <x v="1"/>
  </r>
  <r>
    <x v="296"/>
    <d v="1899-12-30T07:00:00"/>
    <x v="10"/>
  </r>
  <r>
    <x v="296"/>
    <d v="1899-12-30T08:00:00"/>
    <x v="14"/>
  </r>
  <r>
    <x v="296"/>
    <d v="1899-12-30T09:00:00"/>
    <x v="4"/>
  </r>
  <r>
    <x v="296"/>
    <d v="1899-12-30T10:00:00"/>
    <x v="2"/>
  </r>
  <r>
    <x v="296"/>
    <d v="1899-12-30T11:00:00"/>
    <x v="0"/>
  </r>
  <r>
    <x v="296"/>
    <d v="1899-12-30T12:00:00"/>
    <x v="0"/>
  </r>
  <r>
    <x v="296"/>
    <d v="1899-12-30T13:00:00"/>
    <x v="11"/>
  </r>
  <r>
    <x v="296"/>
    <d v="1899-12-30T14:00:00"/>
    <x v="9"/>
  </r>
  <r>
    <x v="296"/>
    <d v="1899-12-30T15:00:00"/>
    <x v="7"/>
  </r>
  <r>
    <x v="296"/>
    <d v="1899-12-30T16:00:00"/>
    <x v="9"/>
  </r>
  <r>
    <x v="296"/>
    <d v="1899-12-30T17:00:00"/>
    <x v="9"/>
  </r>
  <r>
    <x v="296"/>
    <d v="1899-12-30T18:00:00"/>
    <x v="6"/>
  </r>
  <r>
    <x v="296"/>
    <d v="1899-12-30T19:00:00"/>
    <x v="12"/>
  </r>
  <r>
    <x v="296"/>
    <d v="1899-12-30T20:00:00"/>
    <x v="12"/>
  </r>
  <r>
    <x v="296"/>
    <d v="1899-12-30T21:00:00"/>
    <x v="6"/>
  </r>
  <r>
    <x v="296"/>
    <d v="1899-12-30T22:00:00"/>
    <x v="2"/>
  </r>
  <r>
    <x v="296"/>
    <d v="1899-12-30T23:00:00"/>
    <x v="2"/>
  </r>
  <r>
    <x v="297"/>
    <d v="1899-12-30T00:00:00"/>
    <x v="2"/>
  </r>
  <r>
    <x v="297"/>
    <d v="1899-12-30T01:00:00"/>
    <x v="2"/>
  </r>
  <r>
    <x v="297"/>
    <d v="1899-12-30T02:00:00"/>
    <x v="2"/>
  </r>
  <r>
    <x v="297"/>
    <d v="1899-12-30T03:00:00"/>
    <x v="14"/>
  </r>
  <r>
    <x v="297"/>
    <d v="1899-12-30T04:00:00"/>
    <x v="4"/>
  </r>
  <r>
    <x v="297"/>
    <d v="1899-12-30T05:00:00"/>
    <x v="3"/>
  </r>
  <r>
    <x v="297"/>
    <d v="1899-12-30T06:00:00"/>
    <x v="3"/>
  </r>
  <r>
    <x v="297"/>
    <d v="1899-12-30T07:00:00"/>
    <x v="5"/>
  </r>
  <r>
    <x v="297"/>
    <d v="1899-12-30T08:00:00"/>
    <x v="3"/>
  </r>
  <r>
    <x v="297"/>
    <d v="1899-12-30T09:00:00"/>
    <x v="15"/>
  </r>
  <r>
    <x v="297"/>
    <d v="1899-12-30T10:00:00"/>
    <x v="0"/>
  </r>
  <r>
    <x v="297"/>
    <d v="1899-12-30T11:00:00"/>
    <x v="0"/>
  </r>
  <r>
    <x v="297"/>
    <d v="1899-12-30T12:00:00"/>
    <x v="2"/>
  </r>
  <r>
    <x v="297"/>
    <d v="1899-12-30T13:00:00"/>
    <x v="6"/>
  </r>
  <r>
    <x v="297"/>
    <d v="1899-12-30T14:00:00"/>
    <x v="10"/>
  </r>
  <r>
    <x v="297"/>
    <d v="1899-12-30T15:00:00"/>
    <x v="0"/>
  </r>
  <r>
    <x v="297"/>
    <d v="1899-12-30T16:00:00"/>
    <x v="12"/>
  </r>
  <r>
    <x v="297"/>
    <d v="1899-12-30T17:00:00"/>
    <x v="1"/>
  </r>
  <r>
    <x v="297"/>
    <d v="1899-12-30T18:00:00"/>
    <x v="15"/>
  </r>
  <r>
    <x v="297"/>
    <d v="1899-12-30T19:00:00"/>
    <x v="15"/>
  </r>
  <r>
    <x v="297"/>
    <d v="1899-12-30T20:00:00"/>
    <x v="15"/>
  </r>
  <r>
    <x v="297"/>
    <d v="1899-12-30T21:00:00"/>
    <x v="3"/>
  </r>
  <r>
    <x v="297"/>
    <d v="1899-12-30T22:00:00"/>
    <x v="13"/>
  </r>
  <r>
    <x v="297"/>
    <d v="1899-12-30T23:00:00"/>
    <x v="13"/>
  </r>
  <r>
    <x v="298"/>
    <d v="1899-12-30T00:00:00"/>
    <x v="13"/>
  </r>
  <r>
    <x v="298"/>
    <d v="1899-12-30T01:00:00"/>
    <x v="5"/>
  </r>
  <r>
    <x v="298"/>
    <d v="1899-12-30T02:00:00"/>
    <x v="17"/>
  </r>
  <r>
    <x v="298"/>
    <d v="1899-12-30T03:00:00"/>
    <x v="5"/>
  </r>
  <r>
    <x v="298"/>
    <d v="1899-12-30T04:00:00"/>
    <x v="16"/>
  </r>
  <r>
    <x v="298"/>
    <d v="1899-12-30T05:00:00"/>
    <x v="5"/>
  </r>
  <r>
    <x v="298"/>
    <d v="1899-12-30T06:00:00"/>
    <x v="19"/>
  </r>
  <r>
    <x v="298"/>
    <d v="1899-12-30T07:00:00"/>
    <x v="17"/>
  </r>
  <r>
    <x v="298"/>
    <d v="1899-12-30T08:00:00"/>
    <x v="16"/>
  </r>
  <r>
    <x v="298"/>
    <d v="1899-12-30T09:00:00"/>
    <x v="18"/>
  </r>
  <r>
    <x v="298"/>
    <d v="1899-12-30T10:00:00"/>
    <x v="19"/>
  </r>
  <r>
    <x v="298"/>
    <d v="1899-12-30T11:00:00"/>
    <x v="17"/>
  </r>
  <r>
    <x v="298"/>
    <d v="1899-12-30T12:00:00"/>
    <x v="17"/>
  </r>
  <r>
    <x v="298"/>
    <d v="1899-12-30T13:00:00"/>
    <x v="13"/>
  </r>
  <r>
    <x v="298"/>
    <d v="1899-12-30T14:00:00"/>
    <x v="3"/>
  </r>
  <r>
    <x v="298"/>
    <d v="1899-12-30T15:00:00"/>
    <x v="3"/>
  </r>
  <r>
    <x v="298"/>
    <d v="1899-12-30T16:00:00"/>
    <x v="14"/>
  </r>
  <r>
    <x v="298"/>
    <d v="1899-12-30T17:00:00"/>
    <x v="13"/>
  </r>
  <r>
    <x v="298"/>
    <d v="1899-12-30T18:00:00"/>
    <x v="14"/>
  </r>
  <r>
    <x v="298"/>
    <d v="1899-12-30T19:00:00"/>
    <x v="13"/>
  </r>
  <r>
    <x v="298"/>
    <d v="1899-12-30T20:00:00"/>
    <x v="13"/>
  </r>
  <r>
    <x v="298"/>
    <d v="1899-12-30T21:00:00"/>
    <x v="15"/>
  </r>
  <r>
    <x v="298"/>
    <d v="1899-12-30T22:00:00"/>
    <x v="14"/>
  </r>
  <r>
    <x v="298"/>
    <d v="1899-12-30T23:00:00"/>
    <x v="5"/>
  </r>
  <r>
    <x v="299"/>
    <d v="1899-12-30T00:00:00"/>
    <x v="5"/>
  </r>
  <r>
    <x v="299"/>
    <d v="1899-12-30T01:00:00"/>
    <x v="16"/>
  </r>
  <r>
    <x v="299"/>
    <d v="1899-12-30T02:00:00"/>
    <x v="5"/>
  </r>
  <r>
    <x v="299"/>
    <d v="1899-12-30T03:00:00"/>
    <x v="5"/>
  </r>
  <r>
    <x v="299"/>
    <d v="1899-12-30T04:00:00"/>
    <x v="16"/>
  </r>
  <r>
    <x v="299"/>
    <d v="1899-12-30T05:00:00"/>
    <x v="3"/>
  </r>
  <r>
    <x v="299"/>
    <d v="1899-12-30T06:00:00"/>
    <x v="3"/>
  </r>
  <r>
    <x v="299"/>
    <d v="1899-12-30T07:00:00"/>
    <x v="3"/>
  </r>
  <r>
    <x v="299"/>
    <d v="1899-12-30T08:00:00"/>
    <x v="4"/>
  </r>
  <r>
    <x v="299"/>
    <d v="1899-12-30T09:00:00"/>
    <x v="5"/>
  </r>
  <r>
    <x v="299"/>
    <d v="1899-12-30T10:00:00"/>
    <x v="13"/>
  </r>
  <r>
    <x v="299"/>
    <d v="1899-12-30T11:00:00"/>
    <x v="15"/>
  </r>
  <r>
    <x v="299"/>
    <d v="1899-12-30T12:00:00"/>
    <x v="10"/>
  </r>
  <r>
    <x v="299"/>
    <d v="1899-12-30T13:00:00"/>
    <x v="2"/>
  </r>
  <r>
    <x v="299"/>
    <d v="1899-12-30T14:00:00"/>
    <x v="0"/>
  </r>
  <r>
    <x v="299"/>
    <d v="1899-12-30T15:00:00"/>
    <x v="6"/>
  </r>
  <r>
    <x v="299"/>
    <d v="1899-12-30T16:00:00"/>
    <x v="6"/>
  </r>
  <r>
    <x v="299"/>
    <d v="1899-12-30T17:00:00"/>
    <x v="11"/>
  </r>
  <r>
    <x v="299"/>
    <d v="1899-12-30T18:00:00"/>
    <x v="12"/>
  </r>
  <r>
    <x v="299"/>
    <d v="1899-12-30T19:00:00"/>
    <x v="11"/>
  </r>
  <r>
    <x v="299"/>
    <d v="1899-12-30T20:00:00"/>
    <x v="12"/>
  </r>
  <r>
    <x v="299"/>
    <d v="1899-12-30T21:00:00"/>
    <x v="0"/>
  </r>
  <r>
    <x v="299"/>
    <d v="1899-12-30T22:00:00"/>
    <x v="2"/>
  </r>
  <r>
    <x v="299"/>
    <d v="1899-12-30T23:00:00"/>
    <x v="1"/>
  </r>
  <r>
    <x v="300"/>
    <d v="1899-12-30T00:00:00"/>
    <x v="1"/>
  </r>
  <r>
    <x v="300"/>
    <d v="1899-12-30T01:00:00"/>
    <x v="14"/>
  </r>
  <r>
    <x v="300"/>
    <d v="1899-12-30T02:00:00"/>
    <x v="3"/>
  </r>
  <r>
    <x v="300"/>
    <d v="1899-12-30T03:00:00"/>
    <x v="3"/>
  </r>
  <r>
    <x v="300"/>
    <d v="1899-12-30T04:00:00"/>
    <x v="13"/>
  </r>
  <r>
    <x v="300"/>
    <d v="1899-12-30T05:00:00"/>
    <x v="14"/>
  </r>
  <r>
    <x v="300"/>
    <d v="1899-12-30T06:00:00"/>
    <x v="3"/>
  </r>
  <r>
    <x v="300"/>
    <d v="1899-12-30T07:00:00"/>
    <x v="14"/>
  </r>
  <r>
    <x v="300"/>
    <d v="1899-12-30T08:00:00"/>
    <x v="4"/>
  </r>
  <r>
    <x v="300"/>
    <d v="1899-12-30T09:00:00"/>
    <x v="13"/>
  </r>
  <r>
    <x v="300"/>
    <d v="1899-12-30T10:00:00"/>
    <x v="0"/>
  </r>
  <r>
    <x v="300"/>
    <d v="1899-12-30T11:00:00"/>
    <x v="2"/>
  </r>
  <r>
    <x v="300"/>
    <d v="1899-12-30T12:00:00"/>
    <x v="2"/>
  </r>
  <r>
    <x v="300"/>
    <d v="1899-12-30T13:00:00"/>
    <x v="10"/>
  </r>
  <r>
    <x v="300"/>
    <d v="1899-12-30T14:00:00"/>
    <x v="13"/>
  </r>
  <r>
    <x v="300"/>
    <d v="1899-12-30T15:00:00"/>
    <x v="15"/>
  </r>
  <r>
    <x v="300"/>
    <d v="1899-12-30T16:00:00"/>
    <x v="1"/>
  </r>
  <r>
    <x v="300"/>
    <d v="1899-12-30T17:00:00"/>
    <x v="6"/>
  </r>
  <r>
    <x v="300"/>
    <d v="1899-12-30T18:00:00"/>
    <x v="12"/>
  </r>
  <r>
    <x v="300"/>
    <d v="1899-12-30T19:00:00"/>
    <x v="11"/>
  </r>
  <r>
    <x v="300"/>
    <d v="1899-12-30T20:00:00"/>
    <x v="6"/>
  </r>
  <r>
    <x v="300"/>
    <d v="1899-12-30T21:00:00"/>
    <x v="1"/>
  </r>
  <r>
    <x v="300"/>
    <d v="1899-12-30T22:00:00"/>
    <x v="10"/>
  </r>
  <r>
    <x v="300"/>
    <d v="1899-12-30T23:00:00"/>
    <x v="1"/>
  </r>
  <r>
    <x v="301"/>
    <d v="1899-12-30T00:00:00"/>
    <x v="1"/>
  </r>
  <r>
    <x v="301"/>
    <d v="1899-12-30T01:00:00"/>
    <x v="5"/>
  </r>
  <r>
    <x v="301"/>
    <d v="1899-12-30T02:00:00"/>
    <x v="4"/>
  </r>
  <r>
    <x v="301"/>
    <d v="1899-12-30T03:00:00"/>
    <x v="14"/>
  </r>
  <r>
    <x v="301"/>
    <d v="1899-12-30T04:00:00"/>
    <x v="3"/>
  </r>
  <r>
    <x v="301"/>
    <d v="1899-12-30T05:00:00"/>
    <x v="15"/>
  </r>
  <r>
    <x v="301"/>
    <d v="1899-12-30T06:00:00"/>
    <x v="5"/>
  </r>
  <r>
    <x v="301"/>
    <d v="1899-12-30T07:00:00"/>
    <x v="14"/>
  </r>
  <r>
    <x v="301"/>
    <d v="1899-12-30T08:00:00"/>
    <x v="3"/>
  </r>
  <r>
    <x v="301"/>
    <d v="1899-12-30T09:00:00"/>
    <x v="12"/>
  </r>
  <r>
    <x v="301"/>
    <d v="1899-12-30T10:00:00"/>
    <x v="2"/>
  </r>
  <r>
    <x v="301"/>
    <d v="1899-12-30T11:00:00"/>
    <x v="3"/>
  </r>
  <r>
    <x v="301"/>
    <d v="1899-12-30T12:00:00"/>
    <x v="13"/>
  </r>
  <r>
    <x v="301"/>
    <d v="1899-12-30T13:00:00"/>
    <x v="2"/>
  </r>
  <r>
    <x v="301"/>
    <d v="1899-12-30T14:00:00"/>
    <x v="10"/>
  </r>
  <r>
    <x v="301"/>
    <d v="1899-12-30T15:00:00"/>
    <x v="12"/>
  </r>
  <r>
    <x v="301"/>
    <d v="1899-12-30T16:00:00"/>
    <x v="11"/>
  </r>
  <r>
    <x v="301"/>
    <d v="1899-12-30T17:00:00"/>
    <x v="7"/>
  </r>
  <r>
    <x v="301"/>
    <d v="1899-12-30T18:00:00"/>
    <x v="8"/>
  </r>
  <r>
    <x v="301"/>
    <d v="1899-12-30T19:00:00"/>
    <x v="12"/>
  </r>
  <r>
    <x v="301"/>
    <d v="1899-12-30T20:00:00"/>
    <x v="20"/>
  </r>
  <r>
    <x v="301"/>
    <d v="1899-12-30T21:00:00"/>
    <x v="21"/>
  </r>
  <r>
    <x v="301"/>
    <d v="1899-12-30T22:00:00"/>
    <x v="7"/>
  </r>
  <r>
    <x v="301"/>
    <d v="1899-12-30T23:00:00"/>
    <x v="21"/>
  </r>
  <r>
    <x v="302"/>
    <d v="1899-12-30T00:00:00"/>
    <x v="11"/>
  </r>
  <r>
    <x v="302"/>
    <d v="1899-12-30T01:00:00"/>
    <x v="12"/>
  </r>
  <r>
    <x v="302"/>
    <d v="1899-12-30T02:00:00"/>
    <x v="6"/>
  </r>
  <r>
    <x v="302"/>
    <d v="1899-12-30T03:00:00"/>
    <x v="1"/>
  </r>
  <r>
    <x v="302"/>
    <d v="1899-12-30T04:00:00"/>
    <x v="6"/>
  </r>
  <r>
    <x v="302"/>
    <d v="1899-12-30T05:00:00"/>
    <x v="0"/>
  </r>
  <r>
    <x v="302"/>
    <d v="1899-12-30T06:00:00"/>
    <x v="6"/>
  </r>
  <r>
    <x v="302"/>
    <d v="1899-12-30T07:00:00"/>
    <x v="6"/>
  </r>
  <r>
    <x v="302"/>
    <d v="1899-12-30T08:00:00"/>
    <x v="1"/>
  </r>
  <r>
    <x v="302"/>
    <d v="1899-12-30T09:00:00"/>
    <x v="10"/>
  </r>
  <r>
    <x v="302"/>
    <d v="1899-12-30T10:00:00"/>
    <x v="10"/>
  </r>
  <r>
    <x v="302"/>
    <d v="1899-12-30T11:00:00"/>
    <x v="2"/>
  </r>
  <r>
    <x v="302"/>
    <d v="1899-12-30T12:00:00"/>
    <x v="1"/>
  </r>
  <r>
    <x v="302"/>
    <d v="1899-12-30T13:00:00"/>
    <x v="1"/>
  </r>
  <r>
    <x v="302"/>
    <d v="1899-12-30T14:00:00"/>
    <x v="6"/>
  </r>
  <r>
    <x v="302"/>
    <d v="1899-12-30T15:00:00"/>
    <x v="1"/>
  </r>
  <r>
    <x v="302"/>
    <d v="1899-12-30T16:00:00"/>
    <x v="14"/>
  </r>
  <r>
    <x v="302"/>
    <d v="1899-12-30T17:00:00"/>
    <x v="2"/>
  </r>
  <r>
    <x v="302"/>
    <d v="1899-12-30T18:00:00"/>
    <x v="13"/>
  </r>
  <r>
    <x v="302"/>
    <d v="1899-12-30T19:00:00"/>
    <x v="14"/>
  </r>
  <r>
    <x v="302"/>
    <d v="1899-12-30T20:00:00"/>
    <x v="5"/>
  </r>
  <r>
    <x v="302"/>
    <d v="1899-12-30T21:00:00"/>
    <x v="13"/>
  </r>
  <r>
    <x v="302"/>
    <d v="1899-12-30T22:00:00"/>
    <x v="15"/>
  </r>
  <r>
    <x v="302"/>
    <d v="1899-12-30T23:00:00"/>
    <x v="5"/>
  </r>
  <r>
    <x v="303"/>
    <d v="1899-12-30T00:00:00"/>
    <x v="5"/>
  </r>
  <r>
    <x v="303"/>
    <d v="1899-12-30T01:00:00"/>
    <x v="13"/>
  </r>
  <r>
    <x v="303"/>
    <d v="1899-12-30T02:00:00"/>
    <x v="13"/>
  </r>
  <r>
    <x v="303"/>
    <d v="1899-12-30T03:00:00"/>
    <x v="4"/>
  </r>
  <r>
    <x v="303"/>
    <d v="1899-12-30T04:00:00"/>
    <x v="13"/>
  </r>
  <r>
    <x v="303"/>
    <d v="1899-12-30T05:00:00"/>
    <x v="15"/>
  </r>
  <r>
    <x v="303"/>
    <d v="1899-12-30T06:00:00"/>
    <x v="15"/>
  </r>
  <r>
    <x v="303"/>
    <d v="1899-12-30T07:00:00"/>
    <x v="4"/>
  </r>
  <r>
    <x v="303"/>
    <d v="1899-12-30T08:00:00"/>
    <x v="17"/>
  </r>
  <r>
    <x v="303"/>
    <d v="1899-12-30T09:00:00"/>
    <x v="16"/>
  </r>
  <r>
    <x v="303"/>
    <d v="1899-12-30T10:00:00"/>
    <x v="3"/>
  </r>
  <r>
    <x v="303"/>
    <d v="1899-12-30T11:00:00"/>
    <x v="2"/>
  </r>
  <r>
    <x v="303"/>
    <d v="1899-12-30T12:00:00"/>
    <x v="10"/>
  </r>
  <r>
    <x v="303"/>
    <d v="1899-12-30T13:00:00"/>
    <x v="0"/>
  </r>
  <r>
    <x v="303"/>
    <d v="1899-12-30T14:00:00"/>
    <x v="0"/>
  </r>
  <r>
    <x v="303"/>
    <d v="1899-12-30T15:00:00"/>
    <x v="6"/>
  </r>
  <r>
    <x v="303"/>
    <d v="1899-12-30T16:00:00"/>
    <x v="1"/>
  </r>
  <r>
    <x v="303"/>
    <d v="1899-12-30T17:00:00"/>
    <x v="0"/>
  </r>
  <r>
    <x v="303"/>
    <d v="1899-12-30T18:00:00"/>
    <x v="2"/>
  </r>
  <r>
    <x v="303"/>
    <d v="1899-12-30T19:00:00"/>
    <x v="1"/>
  </r>
  <r>
    <x v="303"/>
    <d v="1899-12-30T20:00:00"/>
    <x v="10"/>
  </r>
  <r>
    <x v="303"/>
    <d v="1899-12-30T21:00:00"/>
    <x v="2"/>
  </r>
  <r>
    <x v="303"/>
    <d v="1899-12-30T22:00:00"/>
    <x v="2"/>
  </r>
  <r>
    <x v="303"/>
    <d v="1899-12-30T23:00:00"/>
    <x v="13"/>
  </r>
  <r>
    <x v="304"/>
    <d v="1899-12-30T05:00:00"/>
    <x v="3"/>
  </r>
  <r>
    <x v="304"/>
    <d v="1899-12-30T06:00:00"/>
    <x v="15"/>
  </r>
  <r>
    <x v="304"/>
    <d v="1899-12-30T07:00:00"/>
    <x v="15"/>
  </r>
  <r>
    <x v="304"/>
    <d v="1899-12-30T08:00:00"/>
    <x v="5"/>
  </r>
  <r>
    <x v="304"/>
    <d v="1899-12-30T09:00:00"/>
    <x v="13"/>
  </r>
  <r>
    <x v="304"/>
    <d v="1899-12-30T10:00:00"/>
    <x v="15"/>
  </r>
  <r>
    <x v="304"/>
    <d v="1899-12-30T11:00:00"/>
    <x v="10"/>
  </r>
  <r>
    <x v="304"/>
    <d v="1899-12-30T12:00:00"/>
    <x v="1"/>
  </r>
  <r>
    <x v="304"/>
    <d v="1899-12-30T13:00:00"/>
    <x v="6"/>
  </r>
  <r>
    <x v="304"/>
    <d v="1899-12-30T14:00:00"/>
    <x v="10"/>
  </r>
  <r>
    <x v="304"/>
    <d v="1899-12-30T15:00:00"/>
    <x v="11"/>
  </r>
  <r>
    <x v="304"/>
    <d v="1899-12-30T16:00:00"/>
    <x v="11"/>
  </r>
  <r>
    <x v="304"/>
    <d v="1899-12-30T17:00:00"/>
    <x v="11"/>
  </r>
  <r>
    <x v="304"/>
    <d v="1899-12-30T18:00:00"/>
    <x v="7"/>
  </r>
  <r>
    <x v="304"/>
    <d v="1899-12-30T19:00:00"/>
    <x v="8"/>
  </r>
  <r>
    <x v="304"/>
    <d v="1899-12-30T20:00:00"/>
    <x v="11"/>
  </r>
  <r>
    <x v="304"/>
    <d v="1899-12-30T21:00:00"/>
    <x v="11"/>
  </r>
  <r>
    <x v="304"/>
    <d v="1899-12-30T22:00:00"/>
    <x v="12"/>
  </r>
  <r>
    <x v="304"/>
    <d v="1899-12-30T23:00:00"/>
    <x v="0"/>
  </r>
  <r>
    <x v="305"/>
    <d v="1899-12-30T00:00:00"/>
    <x v="14"/>
  </r>
  <r>
    <x v="305"/>
    <d v="1899-12-30T01:00:00"/>
    <x v="14"/>
  </r>
  <r>
    <x v="305"/>
    <d v="1899-12-30T02:00:00"/>
    <x v="13"/>
  </r>
  <r>
    <x v="305"/>
    <d v="1899-12-30T03:00:00"/>
    <x v="5"/>
  </r>
  <r>
    <x v="305"/>
    <d v="1899-12-30T04:00:00"/>
    <x v="13"/>
  </r>
  <r>
    <x v="305"/>
    <d v="1899-12-30T05:00:00"/>
    <x v="13"/>
  </r>
  <r>
    <x v="305"/>
    <d v="1899-12-30T06:00:00"/>
    <x v="14"/>
  </r>
  <r>
    <x v="305"/>
    <d v="1899-12-30T07:00:00"/>
    <x v="14"/>
  </r>
  <r>
    <x v="305"/>
    <d v="1899-12-30T08:00:00"/>
    <x v="3"/>
  </r>
  <r>
    <x v="305"/>
    <d v="1899-12-30T09:00:00"/>
    <x v="3"/>
  </r>
  <r>
    <x v="305"/>
    <d v="1899-12-30T10:00:00"/>
    <x v="15"/>
  </r>
  <r>
    <x v="305"/>
    <d v="1899-12-30T11:00:00"/>
    <x v="13"/>
  </r>
  <r>
    <x v="305"/>
    <d v="1899-12-30T12:00:00"/>
    <x v="1"/>
  </r>
  <r>
    <x v="305"/>
    <d v="1899-12-30T13:00:00"/>
    <x v="1"/>
  </r>
  <r>
    <x v="305"/>
    <d v="1899-12-30T14:00:00"/>
    <x v="1"/>
  </r>
  <r>
    <x v="305"/>
    <d v="1899-12-30T15:00:00"/>
    <x v="9"/>
  </r>
  <r>
    <x v="305"/>
    <d v="1899-12-30T16:00:00"/>
    <x v="7"/>
  </r>
  <r>
    <x v="305"/>
    <d v="1899-12-30T17:00:00"/>
    <x v="7"/>
  </r>
  <r>
    <x v="305"/>
    <d v="1899-12-30T18:00:00"/>
    <x v="20"/>
  </r>
  <r>
    <x v="305"/>
    <d v="1899-12-30T19:00:00"/>
    <x v="20"/>
  </r>
  <r>
    <x v="305"/>
    <d v="1899-12-30T20:00:00"/>
    <x v="23"/>
  </r>
  <r>
    <x v="305"/>
    <d v="1899-12-30T21:00:00"/>
    <x v="11"/>
  </r>
  <r>
    <x v="305"/>
    <d v="1899-12-30T22:00:00"/>
    <x v="12"/>
  </r>
  <r>
    <x v="305"/>
    <d v="1899-12-30T23:00:00"/>
    <x v="0"/>
  </r>
  <r>
    <x v="306"/>
    <d v="1899-12-30T00:00:00"/>
    <x v="14"/>
  </r>
  <r>
    <x v="306"/>
    <d v="1899-12-30T01:00:00"/>
    <x v="3"/>
  </r>
  <r>
    <x v="306"/>
    <d v="1899-12-30T02:00:00"/>
    <x v="5"/>
  </r>
  <r>
    <x v="306"/>
    <d v="1899-12-30T03:00:00"/>
    <x v="5"/>
  </r>
  <r>
    <x v="306"/>
    <d v="1899-12-30T04:00:00"/>
    <x v="1"/>
  </r>
  <r>
    <x v="306"/>
    <d v="1899-12-30T05:00:00"/>
    <x v="2"/>
  </r>
  <r>
    <x v="306"/>
    <d v="1899-12-30T06:00:00"/>
    <x v="3"/>
  </r>
  <r>
    <x v="306"/>
    <d v="1899-12-30T07:00:00"/>
    <x v="2"/>
  </r>
  <r>
    <x v="306"/>
    <d v="1899-12-30T08:00:00"/>
    <x v="1"/>
  </r>
  <r>
    <x v="306"/>
    <d v="1899-12-30T09:00:00"/>
    <x v="10"/>
  </r>
  <r>
    <x v="306"/>
    <d v="1899-12-30T10:00:00"/>
    <x v="0"/>
  </r>
  <r>
    <x v="306"/>
    <d v="1899-12-30T11:00:00"/>
    <x v="9"/>
  </r>
  <r>
    <x v="306"/>
    <d v="1899-12-30T12:00:00"/>
    <x v="9"/>
  </r>
  <r>
    <x v="306"/>
    <d v="1899-12-30T13:00:00"/>
    <x v="0"/>
  </r>
  <r>
    <x v="306"/>
    <d v="1899-12-30T15:00:00"/>
    <x v="12"/>
  </r>
  <r>
    <x v="306"/>
    <d v="1899-12-30T16:00:00"/>
    <x v="9"/>
  </r>
  <r>
    <x v="306"/>
    <d v="1899-12-30T17:00:00"/>
    <x v="8"/>
  </r>
  <r>
    <x v="306"/>
    <d v="1899-12-30T18:00:00"/>
    <x v="7"/>
  </r>
  <r>
    <x v="306"/>
    <d v="1899-12-30T19:00:00"/>
    <x v="20"/>
  </r>
  <r>
    <x v="306"/>
    <d v="1899-12-30T20:00:00"/>
    <x v="20"/>
  </r>
  <r>
    <x v="306"/>
    <d v="1899-12-30T22:00:00"/>
    <x v="0"/>
  </r>
  <r>
    <x v="306"/>
    <d v="1899-12-30T23:00:00"/>
    <x v="1"/>
  </r>
  <r>
    <x v="307"/>
    <d v="1899-12-30T00:00:00"/>
    <x v="0"/>
  </r>
  <r>
    <x v="307"/>
    <d v="1899-12-30T01:00:00"/>
    <x v="1"/>
  </r>
  <r>
    <x v="307"/>
    <d v="1899-12-30T02:00:00"/>
    <x v="6"/>
  </r>
  <r>
    <x v="307"/>
    <d v="1899-12-30T03:00:00"/>
    <x v="0"/>
  </r>
  <r>
    <x v="307"/>
    <d v="1899-12-30T04:00:00"/>
    <x v="6"/>
  </r>
  <r>
    <x v="307"/>
    <d v="1899-12-30T05:00:00"/>
    <x v="1"/>
  </r>
  <r>
    <x v="307"/>
    <d v="1899-12-30T06:00:00"/>
    <x v="1"/>
  </r>
  <r>
    <x v="307"/>
    <d v="1899-12-30T07:00:00"/>
    <x v="15"/>
  </r>
  <r>
    <x v="307"/>
    <d v="1899-12-30T08:00:00"/>
    <x v="13"/>
  </r>
  <r>
    <x v="307"/>
    <d v="1899-12-30T09:00:00"/>
    <x v="10"/>
  </r>
  <r>
    <x v="307"/>
    <d v="1899-12-30T10:00:00"/>
    <x v="2"/>
  </r>
  <r>
    <x v="307"/>
    <d v="1899-12-30T11:00:00"/>
    <x v="0"/>
  </r>
  <r>
    <x v="307"/>
    <d v="1899-12-30T12:00:00"/>
    <x v="0"/>
  </r>
  <r>
    <x v="307"/>
    <d v="1899-12-30T13:00:00"/>
    <x v="0"/>
  </r>
  <r>
    <x v="307"/>
    <d v="1899-12-30T14:00:00"/>
    <x v="0"/>
  </r>
  <r>
    <x v="307"/>
    <d v="1899-12-30T15:00:00"/>
    <x v="1"/>
  </r>
  <r>
    <x v="307"/>
    <d v="1899-12-30T16:00:00"/>
    <x v="12"/>
  </r>
  <r>
    <x v="307"/>
    <d v="1899-12-30T17:00:00"/>
    <x v="9"/>
  </r>
  <r>
    <x v="307"/>
    <d v="1899-12-30T18:00:00"/>
    <x v="7"/>
  </r>
  <r>
    <x v="307"/>
    <d v="1899-12-30T19:00:00"/>
    <x v="11"/>
  </r>
  <r>
    <x v="307"/>
    <d v="1899-12-30T20:00:00"/>
    <x v="11"/>
  </r>
  <r>
    <x v="307"/>
    <d v="1899-12-30T21:00:00"/>
    <x v="9"/>
  </r>
  <r>
    <x v="307"/>
    <d v="1899-12-30T22:00:00"/>
    <x v="15"/>
  </r>
  <r>
    <x v="307"/>
    <d v="1899-12-30T23:00:00"/>
    <x v="10"/>
  </r>
  <r>
    <x v="308"/>
    <d v="1899-12-30T00:00:00"/>
    <x v="1"/>
  </r>
  <r>
    <x v="308"/>
    <d v="1899-12-30T01:00:00"/>
    <x v="0"/>
  </r>
  <r>
    <x v="308"/>
    <d v="1899-12-30T02:00:00"/>
    <x v="6"/>
  </r>
  <r>
    <x v="308"/>
    <d v="1899-12-30T03:00:00"/>
    <x v="6"/>
  </r>
  <r>
    <x v="308"/>
    <d v="1899-12-30T04:00:00"/>
    <x v="6"/>
  </r>
  <r>
    <x v="308"/>
    <d v="1899-12-30T05:00:00"/>
    <x v="0"/>
  </r>
  <r>
    <x v="308"/>
    <d v="1899-12-30T06:00:00"/>
    <x v="16"/>
  </r>
  <r>
    <x v="308"/>
    <d v="1899-12-30T07:00:00"/>
    <x v="14"/>
  </r>
  <r>
    <x v="308"/>
    <d v="1899-12-30T08:00:00"/>
    <x v="3"/>
  </r>
  <r>
    <x v="308"/>
    <d v="1899-12-30T09:00:00"/>
    <x v="3"/>
  </r>
  <r>
    <x v="308"/>
    <d v="1899-12-30T10:00:00"/>
    <x v="3"/>
  </r>
  <r>
    <x v="308"/>
    <d v="1899-12-30T11:00:00"/>
    <x v="4"/>
  </r>
  <r>
    <x v="308"/>
    <d v="1899-12-30T12:00:00"/>
    <x v="13"/>
  </r>
  <r>
    <x v="308"/>
    <d v="1899-12-30T13:00:00"/>
    <x v="15"/>
  </r>
  <r>
    <x v="308"/>
    <d v="1899-12-30T14:00:00"/>
    <x v="3"/>
  </r>
  <r>
    <x v="308"/>
    <d v="1899-12-30T15:00:00"/>
    <x v="10"/>
  </r>
  <r>
    <x v="308"/>
    <d v="1899-12-30T16:00:00"/>
    <x v="1"/>
  </r>
  <r>
    <x v="308"/>
    <d v="1899-12-30T17:00:00"/>
    <x v="1"/>
  </r>
  <r>
    <x v="308"/>
    <d v="1899-12-30T18:00:00"/>
    <x v="10"/>
  </r>
  <r>
    <x v="308"/>
    <d v="1899-12-30T19:00:00"/>
    <x v="1"/>
  </r>
  <r>
    <x v="308"/>
    <d v="1899-12-30T20:00:00"/>
    <x v="2"/>
  </r>
  <r>
    <x v="308"/>
    <d v="1899-12-30T21:00:00"/>
    <x v="13"/>
  </r>
  <r>
    <x v="308"/>
    <d v="1899-12-30T22:00:00"/>
    <x v="3"/>
  </r>
  <r>
    <x v="308"/>
    <d v="1899-12-30T23:00:00"/>
    <x v="13"/>
  </r>
  <r>
    <x v="309"/>
    <d v="1899-12-30T00:00:00"/>
    <x v="2"/>
  </r>
  <r>
    <x v="309"/>
    <d v="1899-12-30T01:00:00"/>
    <x v="10"/>
  </r>
  <r>
    <x v="309"/>
    <d v="1899-12-30T02:00:00"/>
    <x v="14"/>
  </r>
  <r>
    <x v="309"/>
    <d v="1899-12-30T03:00:00"/>
    <x v="4"/>
  </r>
  <r>
    <x v="309"/>
    <d v="1899-12-30T04:00:00"/>
    <x v="16"/>
  </r>
  <r>
    <x v="309"/>
    <d v="1899-12-30T05:00:00"/>
    <x v="17"/>
  </r>
  <r>
    <x v="309"/>
    <d v="1899-12-30T06:00:00"/>
    <x v="5"/>
  </r>
  <r>
    <x v="309"/>
    <d v="1899-12-30T07:00:00"/>
    <x v="19"/>
  </r>
  <r>
    <x v="309"/>
    <d v="1899-12-30T08:00:00"/>
    <x v="19"/>
  </r>
  <r>
    <x v="309"/>
    <d v="1899-12-30T09:00:00"/>
    <x v="16"/>
  </r>
  <r>
    <x v="309"/>
    <d v="1899-12-30T10:00:00"/>
    <x v="4"/>
  </r>
  <r>
    <x v="309"/>
    <d v="1899-12-30T11:00:00"/>
    <x v="4"/>
  </r>
  <r>
    <x v="309"/>
    <d v="1899-12-30T12:00:00"/>
    <x v="5"/>
  </r>
  <r>
    <x v="309"/>
    <d v="1899-12-30T13:00:00"/>
    <x v="16"/>
  </r>
  <r>
    <x v="309"/>
    <d v="1899-12-30T14:00:00"/>
    <x v="13"/>
  </r>
  <r>
    <x v="309"/>
    <d v="1899-12-30T15:00:00"/>
    <x v="13"/>
  </r>
  <r>
    <x v="309"/>
    <d v="1899-12-30T16:00:00"/>
    <x v="2"/>
  </r>
  <r>
    <x v="309"/>
    <d v="1899-12-30T17:00:00"/>
    <x v="13"/>
  </r>
  <r>
    <x v="309"/>
    <d v="1899-12-30T18:00:00"/>
    <x v="14"/>
  </r>
  <r>
    <x v="309"/>
    <d v="1899-12-30T19:00:00"/>
    <x v="14"/>
  </r>
  <r>
    <x v="309"/>
    <d v="1899-12-30T20:00:00"/>
    <x v="3"/>
  </r>
  <r>
    <x v="309"/>
    <d v="1899-12-30T21:00:00"/>
    <x v="14"/>
  </r>
  <r>
    <x v="309"/>
    <d v="1899-12-30T22:00:00"/>
    <x v="4"/>
  </r>
  <r>
    <x v="309"/>
    <d v="1899-12-30T23:00:00"/>
    <x v="13"/>
  </r>
  <r>
    <x v="310"/>
    <d v="1899-12-30T00:00:00"/>
    <x v="14"/>
  </r>
  <r>
    <x v="310"/>
    <d v="1899-12-30T01:00:00"/>
    <x v="13"/>
  </r>
  <r>
    <x v="310"/>
    <d v="1899-12-30T02:00:00"/>
    <x v="14"/>
  </r>
  <r>
    <x v="310"/>
    <d v="1899-12-30T03:00:00"/>
    <x v="14"/>
  </r>
  <r>
    <x v="310"/>
    <d v="1899-12-30T04:00:00"/>
    <x v="5"/>
  </r>
  <r>
    <x v="310"/>
    <d v="1899-12-30T05:00:00"/>
    <x v="5"/>
  </r>
  <r>
    <x v="310"/>
    <d v="1899-12-30T06:00:00"/>
    <x v="5"/>
  </r>
  <r>
    <x v="310"/>
    <d v="1899-12-30T07:00:00"/>
    <x v="5"/>
  </r>
  <r>
    <x v="310"/>
    <d v="1899-12-30T08:00:00"/>
    <x v="17"/>
  </r>
  <r>
    <x v="310"/>
    <d v="1899-12-30T09:00:00"/>
    <x v="17"/>
  </r>
  <r>
    <x v="310"/>
    <d v="1899-12-30T10:00:00"/>
    <x v="15"/>
  </r>
  <r>
    <x v="310"/>
    <d v="1899-12-30T11:00:00"/>
    <x v="13"/>
  </r>
  <r>
    <x v="310"/>
    <d v="1899-12-30T12:00:00"/>
    <x v="3"/>
  </r>
  <r>
    <x v="310"/>
    <d v="1899-12-30T13:00:00"/>
    <x v="2"/>
  </r>
  <r>
    <x v="310"/>
    <d v="1899-12-30T14:00:00"/>
    <x v="0"/>
  </r>
  <r>
    <x v="310"/>
    <d v="1899-12-30T15:00:00"/>
    <x v="6"/>
  </r>
  <r>
    <x v="310"/>
    <d v="1899-12-30T16:00:00"/>
    <x v="6"/>
  </r>
  <r>
    <x v="310"/>
    <d v="1899-12-30T17:00:00"/>
    <x v="11"/>
  </r>
  <r>
    <x v="310"/>
    <d v="1899-12-30T18:00:00"/>
    <x v="11"/>
  </r>
  <r>
    <x v="310"/>
    <d v="1899-12-30T19:00:00"/>
    <x v="0"/>
  </r>
  <r>
    <x v="310"/>
    <d v="1899-12-30T20:00:00"/>
    <x v="6"/>
  </r>
  <r>
    <x v="310"/>
    <d v="1899-12-30T21:00:00"/>
    <x v="12"/>
  </r>
  <r>
    <x v="310"/>
    <d v="1899-12-30T22:00:00"/>
    <x v="6"/>
  </r>
  <r>
    <x v="310"/>
    <d v="1899-12-30T23:00:00"/>
    <x v="2"/>
  </r>
  <r>
    <x v="311"/>
    <d v="1899-12-30T00:00:00"/>
    <x v="13"/>
  </r>
  <r>
    <x v="311"/>
    <d v="1899-12-30T01:00:00"/>
    <x v="13"/>
  </r>
  <r>
    <x v="311"/>
    <d v="1899-12-30T02:00:00"/>
    <x v="14"/>
  </r>
  <r>
    <x v="311"/>
    <d v="1899-12-30T03:00:00"/>
    <x v="5"/>
  </r>
  <r>
    <x v="311"/>
    <d v="1899-12-30T04:00:00"/>
    <x v="16"/>
  </r>
  <r>
    <x v="311"/>
    <d v="1899-12-30T05:00:00"/>
    <x v="5"/>
  </r>
  <r>
    <x v="311"/>
    <d v="1899-12-30T06:00:00"/>
    <x v="17"/>
  </r>
  <r>
    <x v="311"/>
    <d v="1899-12-30T07:00:00"/>
    <x v="16"/>
  </r>
  <r>
    <x v="311"/>
    <d v="1899-12-30T08:00:00"/>
    <x v="17"/>
  </r>
  <r>
    <x v="311"/>
    <d v="1899-12-30T09:00:00"/>
    <x v="18"/>
  </r>
  <r>
    <x v="311"/>
    <d v="1899-12-30T10:00:00"/>
    <x v="13"/>
  </r>
  <r>
    <x v="311"/>
    <d v="1899-12-30T11:00:00"/>
    <x v="13"/>
  </r>
  <r>
    <x v="311"/>
    <d v="1899-12-30T12:00:00"/>
    <x v="15"/>
  </r>
  <r>
    <x v="311"/>
    <d v="1899-12-30T13:00:00"/>
    <x v="2"/>
  </r>
  <r>
    <x v="311"/>
    <d v="1899-12-30T14:00:00"/>
    <x v="1"/>
  </r>
  <r>
    <x v="311"/>
    <d v="1899-12-30T15:00:00"/>
    <x v="12"/>
  </r>
  <r>
    <x v="311"/>
    <d v="1899-12-30T16:00:00"/>
    <x v="9"/>
  </r>
  <r>
    <x v="311"/>
    <d v="1899-12-30T17:00:00"/>
    <x v="20"/>
  </r>
  <r>
    <x v="311"/>
    <d v="1899-12-30T18:00:00"/>
    <x v="20"/>
  </r>
  <r>
    <x v="311"/>
    <d v="1899-12-30T19:00:00"/>
    <x v="20"/>
  </r>
  <r>
    <x v="311"/>
    <d v="1899-12-30T20:00:00"/>
    <x v="20"/>
  </r>
  <r>
    <x v="311"/>
    <d v="1899-12-30T21:00:00"/>
    <x v="11"/>
  </r>
  <r>
    <x v="311"/>
    <d v="1899-12-30T22:00:00"/>
    <x v="6"/>
  </r>
  <r>
    <x v="311"/>
    <d v="1899-12-30T23:00:00"/>
    <x v="2"/>
  </r>
  <r>
    <x v="312"/>
    <d v="1899-12-30T00:00:00"/>
    <x v="4"/>
  </r>
  <r>
    <x v="312"/>
    <d v="1899-12-30T01:00:00"/>
    <x v="5"/>
  </r>
  <r>
    <x v="312"/>
    <d v="1899-12-30T02:00:00"/>
    <x v="13"/>
  </r>
  <r>
    <x v="312"/>
    <d v="1899-12-30T03:00:00"/>
    <x v="16"/>
  </r>
  <r>
    <x v="312"/>
    <d v="1899-12-30T04:00:00"/>
    <x v="5"/>
  </r>
  <r>
    <x v="312"/>
    <d v="1899-12-30T05:00:00"/>
    <x v="15"/>
  </r>
  <r>
    <x v="312"/>
    <d v="1899-12-30T06:00:00"/>
    <x v="2"/>
  </r>
  <r>
    <x v="312"/>
    <d v="1899-12-30T07:00:00"/>
    <x v="13"/>
  </r>
  <r>
    <x v="312"/>
    <d v="1899-12-30T08:00:00"/>
    <x v="15"/>
  </r>
  <r>
    <x v="312"/>
    <d v="1899-12-30T09:00:00"/>
    <x v="2"/>
  </r>
  <r>
    <x v="312"/>
    <d v="1899-12-30T10:00:00"/>
    <x v="2"/>
  </r>
  <r>
    <x v="312"/>
    <d v="1899-12-30T11:00:00"/>
    <x v="11"/>
  </r>
  <r>
    <x v="312"/>
    <d v="1899-12-30T12:00:00"/>
    <x v="7"/>
  </r>
  <r>
    <x v="312"/>
    <d v="1899-12-30T13:00:00"/>
    <x v="7"/>
  </r>
  <r>
    <x v="312"/>
    <d v="1899-12-30T14:00:00"/>
    <x v="12"/>
  </r>
  <r>
    <x v="312"/>
    <d v="1899-12-30T15:00:00"/>
    <x v="9"/>
  </r>
  <r>
    <x v="312"/>
    <d v="1899-12-30T16:00:00"/>
    <x v="11"/>
  </r>
  <r>
    <x v="312"/>
    <d v="1899-12-30T17:00:00"/>
    <x v="8"/>
  </r>
  <r>
    <x v="312"/>
    <d v="1899-12-30T18:00:00"/>
    <x v="9"/>
  </r>
  <r>
    <x v="312"/>
    <d v="1899-12-30T19:00:00"/>
    <x v="11"/>
  </r>
  <r>
    <x v="312"/>
    <d v="1899-12-30T20:00:00"/>
    <x v="2"/>
  </r>
  <r>
    <x v="312"/>
    <d v="1899-12-30T21:00:00"/>
    <x v="10"/>
  </r>
  <r>
    <x v="312"/>
    <d v="1899-12-30T22:00:00"/>
    <x v="10"/>
  </r>
  <r>
    <x v="312"/>
    <d v="1899-12-30T23:00:00"/>
    <x v="2"/>
  </r>
  <r>
    <x v="313"/>
    <d v="1899-12-30T00:00:00"/>
    <x v="13"/>
  </r>
  <r>
    <x v="313"/>
    <d v="1899-12-30T01:00:00"/>
    <x v="14"/>
  </r>
  <r>
    <x v="313"/>
    <d v="1899-12-30T02:00:00"/>
    <x v="15"/>
  </r>
  <r>
    <x v="313"/>
    <d v="1899-12-30T03:00:00"/>
    <x v="14"/>
  </r>
  <r>
    <x v="313"/>
    <d v="1899-12-30T04:00:00"/>
    <x v="14"/>
  </r>
  <r>
    <x v="313"/>
    <d v="1899-12-30T05:00:00"/>
    <x v="13"/>
  </r>
  <r>
    <x v="313"/>
    <d v="1899-12-30T06:00:00"/>
    <x v="14"/>
  </r>
  <r>
    <x v="313"/>
    <d v="1899-12-30T07:00:00"/>
    <x v="5"/>
  </r>
  <r>
    <x v="313"/>
    <d v="1899-12-30T08:00:00"/>
    <x v="3"/>
  </r>
  <r>
    <x v="313"/>
    <d v="1899-12-30T09:00:00"/>
    <x v="4"/>
  </r>
  <r>
    <x v="313"/>
    <d v="1899-12-30T10:00:00"/>
    <x v="15"/>
  </r>
  <r>
    <x v="313"/>
    <d v="1899-12-30T11:00:00"/>
    <x v="15"/>
  </r>
  <r>
    <x v="313"/>
    <d v="1899-12-30T12:00:00"/>
    <x v="13"/>
  </r>
  <r>
    <x v="313"/>
    <d v="1899-12-30T13:00:00"/>
    <x v="0"/>
  </r>
  <r>
    <x v="313"/>
    <d v="1899-12-30T14:00:00"/>
    <x v="6"/>
  </r>
  <r>
    <x v="313"/>
    <d v="1899-12-30T15:00:00"/>
    <x v="7"/>
  </r>
  <r>
    <x v="313"/>
    <d v="1899-12-30T16:00:00"/>
    <x v="12"/>
  </r>
  <r>
    <x v="313"/>
    <d v="1899-12-30T17:00:00"/>
    <x v="9"/>
  </r>
  <r>
    <x v="313"/>
    <d v="1899-12-30T18:00:00"/>
    <x v="9"/>
  </r>
  <r>
    <x v="313"/>
    <d v="1899-12-30T19:00:00"/>
    <x v="11"/>
  </r>
  <r>
    <x v="313"/>
    <d v="1899-12-30T20:00:00"/>
    <x v="12"/>
  </r>
  <r>
    <x v="313"/>
    <d v="1899-12-30T21:00:00"/>
    <x v="11"/>
  </r>
  <r>
    <x v="313"/>
    <d v="1899-12-30T22:00:00"/>
    <x v="6"/>
  </r>
  <r>
    <x v="313"/>
    <d v="1899-12-30T23:00:00"/>
    <x v="2"/>
  </r>
  <r>
    <x v="314"/>
    <d v="1899-12-30T00:00:00"/>
    <x v="15"/>
  </r>
  <r>
    <x v="314"/>
    <d v="1899-12-30T01:00:00"/>
    <x v="14"/>
  </r>
  <r>
    <x v="314"/>
    <d v="1899-12-30T02:00:00"/>
    <x v="14"/>
  </r>
  <r>
    <x v="314"/>
    <d v="1899-12-30T03:00:00"/>
    <x v="3"/>
  </r>
  <r>
    <x v="314"/>
    <d v="1899-12-30T04:00:00"/>
    <x v="3"/>
  </r>
  <r>
    <x v="314"/>
    <d v="1899-12-30T05:00:00"/>
    <x v="3"/>
  </r>
  <r>
    <x v="314"/>
    <d v="1899-12-30T06:00:00"/>
    <x v="3"/>
  </r>
  <r>
    <x v="314"/>
    <d v="1899-12-30T07:00:00"/>
    <x v="4"/>
  </r>
  <r>
    <x v="314"/>
    <d v="1899-12-30T08:00:00"/>
    <x v="3"/>
  </r>
  <r>
    <x v="314"/>
    <d v="1899-12-30T09:00:00"/>
    <x v="14"/>
  </r>
  <r>
    <x v="314"/>
    <d v="1899-12-30T10:00:00"/>
    <x v="2"/>
  </r>
  <r>
    <x v="314"/>
    <d v="1899-12-30T11:00:00"/>
    <x v="10"/>
  </r>
  <r>
    <x v="314"/>
    <d v="1899-12-30T12:00:00"/>
    <x v="2"/>
  </r>
  <r>
    <x v="314"/>
    <d v="1899-12-30T13:00:00"/>
    <x v="10"/>
  </r>
  <r>
    <x v="314"/>
    <d v="1899-12-30T14:00:00"/>
    <x v="12"/>
  </r>
  <r>
    <x v="314"/>
    <d v="1899-12-30T15:00:00"/>
    <x v="11"/>
  </r>
  <r>
    <x v="314"/>
    <d v="1899-12-30T16:00:00"/>
    <x v="11"/>
  </r>
  <r>
    <x v="314"/>
    <d v="1899-12-30T17:00:00"/>
    <x v="9"/>
  </r>
  <r>
    <x v="314"/>
    <d v="1899-12-30T18:00:00"/>
    <x v="8"/>
  </r>
  <r>
    <x v="314"/>
    <d v="1899-12-30T19:00:00"/>
    <x v="8"/>
  </r>
  <r>
    <x v="314"/>
    <d v="1899-12-30T20:00:00"/>
    <x v="12"/>
  </r>
  <r>
    <x v="314"/>
    <d v="1899-12-30T21:00:00"/>
    <x v="1"/>
  </r>
  <r>
    <x v="314"/>
    <d v="1899-12-30T22:00:00"/>
    <x v="2"/>
  </r>
  <r>
    <x v="314"/>
    <d v="1899-12-30T23:00:00"/>
    <x v="10"/>
  </r>
  <r>
    <x v="315"/>
    <d v="1899-12-30T00:00:00"/>
    <x v="15"/>
  </r>
  <r>
    <x v="315"/>
    <d v="1899-12-30T01:00:00"/>
    <x v="2"/>
  </r>
  <r>
    <x v="315"/>
    <d v="1899-12-30T02:00:00"/>
    <x v="1"/>
  </r>
  <r>
    <x v="315"/>
    <d v="1899-12-30T03:00:00"/>
    <x v="10"/>
  </r>
  <r>
    <x v="315"/>
    <d v="1899-12-30T04:00:00"/>
    <x v="2"/>
  </r>
  <r>
    <x v="315"/>
    <d v="1899-12-30T05:00:00"/>
    <x v="1"/>
  </r>
  <r>
    <x v="315"/>
    <d v="1899-12-30T06:00:00"/>
    <x v="1"/>
  </r>
  <r>
    <x v="315"/>
    <d v="1899-12-30T07:00:00"/>
    <x v="13"/>
  </r>
  <r>
    <x v="315"/>
    <d v="1899-12-30T08:00:00"/>
    <x v="13"/>
  </r>
  <r>
    <x v="315"/>
    <d v="1899-12-30T09:00:00"/>
    <x v="2"/>
  </r>
  <r>
    <x v="315"/>
    <d v="1899-12-30T10:00:00"/>
    <x v="10"/>
  </r>
  <r>
    <x v="315"/>
    <d v="1899-12-30T11:00:00"/>
    <x v="0"/>
  </r>
  <r>
    <x v="315"/>
    <d v="1899-12-30T12:00:00"/>
    <x v="15"/>
  </r>
  <r>
    <x v="315"/>
    <d v="1899-12-30T13:00:00"/>
    <x v="10"/>
  </r>
  <r>
    <x v="315"/>
    <d v="1899-12-30T14:00:00"/>
    <x v="2"/>
  </r>
  <r>
    <x v="315"/>
    <d v="1899-12-30T15:00:00"/>
    <x v="0"/>
  </r>
  <r>
    <x v="315"/>
    <d v="1899-12-30T16:00:00"/>
    <x v="1"/>
  </r>
  <r>
    <x v="315"/>
    <d v="1899-12-30T17:00:00"/>
    <x v="1"/>
  </r>
  <r>
    <x v="315"/>
    <d v="1899-12-30T18:00:00"/>
    <x v="10"/>
  </r>
  <r>
    <x v="315"/>
    <d v="1899-12-30T19:00:00"/>
    <x v="13"/>
  </r>
  <r>
    <x v="315"/>
    <d v="1899-12-30T20:00:00"/>
    <x v="15"/>
  </r>
  <r>
    <x v="315"/>
    <d v="1899-12-30T21:00:00"/>
    <x v="2"/>
  </r>
  <r>
    <x v="315"/>
    <d v="1899-12-30T22:00:00"/>
    <x v="2"/>
  </r>
  <r>
    <x v="315"/>
    <d v="1899-12-30T23:00:00"/>
    <x v="1"/>
  </r>
  <r>
    <x v="316"/>
    <d v="1899-12-30T00:00:00"/>
    <x v="2"/>
  </r>
  <r>
    <x v="316"/>
    <d v="1899-12-30T01:00:00"/>
    <x v="2"/>
  </r>
  <r>
    <x v="316"/>
    <d v="1899-12-30T02:00:00"/>
    <x v="2"/>
  </r>
  <r>
    <x v="316"/>
    <d v="1899-12-30T03:00:00"/>
    <x v="4"/>
  </r>
  <r>
    <x v="316"/>
    <d v="1899-12-30T04:00:00"/>
    <x v="3"/>
  </r>
  <r>
    <x v="316"/>
    <d v="1899-12-30T05:00:00"/>
    <x v="14"/>
  </r>
  <r>
    <x v="316"/>
    <d v="1899-12-30T06:00:00"/>
    <x v="4"/>
  </r>
  <r>
    <x v="316"/>
    <d v="1899-12-30T07:00:00"/>
    <x v="17"/>
  </r>
  <r>
    <x v="316"/>
    <d v="1899-12-30T08:00:00"/>
    <x v="4"/>
  </r>
  <r>
    <x v="316"/>
    <d v="1899-12-30T09:00:00"/>
    <x v="17"/>
  </r>
  <r>
    <x v="316"/>
    <d v="1899-12-30T10:00:00"/>
    <x v="16"/>
  </r>
  <r>
    <x v="316"/>
    <d v="1899-12-30T11:00:00"/>
    <x v="5"/>
  </r>
  <r>
    <x v="316"/>
    <d v="1899-12-30T12:00:00"/>
    <x v="4"/>
  </r>
  <r>
    <x v="316"/>
    <d v="1899-12-30T13:00:00"/>
    <x v="15"/>
  </r>
  <r>
    <x v="316"/>
    <d v="1899-12-30T14:00:00"/>
    <x v="10"/>
  </r>
  <r>
    <x v="316"/>
    <d v="1899-12-30T15:00:00"/>
    <x v="15"/>
  </r>
  <r>
    <x v="316"/>
    <d v="1899-12-30T16:00:00"/>
    <x v="15"/>
  </r>
  <r>
    <x v="316"/>
    <d v="1899-12-30T17:00:00"/>
    <x v="1"/>
  </r>
  <r>
    <x v="316"/>
    <d v="1899-12-30T18:00:00"/>
    <x v="2"/>
  </r>
  <r>
    <x v="316"/>
    <d v="1899-12-30T19:00:00"/>
    <x v="15"/>
  </r>
  <r>
    <x v="316"/>
    <d v="1899-12-30T20:00:00"/>
    <x v="13"/>
  </r>
  <r>
    <x v="316"/>
    <d v="1899-12-30T21:00:00"/>
    <x v="13"/>
  </r>
  <r>
    <x v="316"/>
    <d v="1899-12-30T22:00:00"/>
    <x v="14"/>
  </r>
  <r>
    <x v="316"/>
    <d v="1899-12-30T23:00:00"/>
    <x v="14"/>
  </r>
  <r>
    <x v="317"/>
    <d v="1899-12-30T00:00:00"/>
    <x v="3"/>
  </r>
  <r>
    <x v="317"/>
    <d v="1899-12-30T01:00:00"/>
    <x v="15"/>
  </r>
  <r>
    <x v="317"/>
    <d v="1899-12-30T02:00:00"/>
    <x v="14"/>
  </r>
  <r>
    <x v="317"/>
    <d v="1899-12-30T03:00:00"/>
    <x v="15"/>
  </r>
  <r>
    <x v="317"/>
    <d v="1899-12-30T04:00:00"/>
    <x v="15"/>
  </r>
  <r>
    <x v="317"/>
    <d v="1899-12-30T05:00:00"/>
    <x v="2"/>
  </r>
  <r>
    <x v="317"/>
    <d v="1899-12-30T06:00:00"/>
    <x v="15"/>
  </r>
  <r>
    <x v="317"/>
    <d v="1899-12-30T07:00:00"/>
    <x v="2"/>
  </r>
  <r>
    <x v="317"/>
    <d v="1899-12-30T08:00:00"/>
    <x v="13"/>
  </r>
  <r>
    <x v="317"/>
    <d v="1899-12-30T09:00:00"/>
    <x v="3"/>
  </r>
  <r>
    <x v="317"/>
    <d v="1899-12-30T10:00:00"/>
    <x v="2"/>
  </r>
  <r>
    <x v="317"/>
    <d v="1899-12-30T11:00:00"/>
    <x v="1"/>
  </r>
  <r>
    <x v="317"/>
    <d v="1899-12-30T12:00:00"/>
    <x v="10"/>
  </r>
  <r>
    <x v="317"/>
    <d v="1899-12-30T13:00:00"/>
    <x v="10"/>
  </r>
  <r>
    <x v="317"/>
    <d v="1899-12-30T14:00:00"/>
    <x v="0"/>
  </r>
  <r>
    <x v="317"/>
    <d v="1899-12-30T15:00:00"/>
    <x v="6"/>
  </r>
  <r>
    <x v="317"/>
    <d v="1899-12-30T16:00:00"/>
    <x v="9"/>
  </r>
  <r>
    <x v="317"/>
    <d v="1899-12-30T17:00:00"/>
    <x v="9"/>
  </r>
  <r>
    <x v="317"/>
    <d v="1899-12-30T18:00:00"/>
    <x v="11"/>
  </r>
  <r>
    <x v="317"/>
    <d v="1899-12-30T19:00:00"/>
    <x v="11"/>
  </r>
  <r>
    <x v="317"/>
    <d v="1899-12-30T20:00:00"/>
    <x v="11"/>
  </r>
  <r>
    <x v="317"/>
    <d v="1899-12-30T21:00:00"/>
    <x v="6"/>
  </r>
  <r>
    <x v="317"/>
    <d v="1899-12-30T22:00:00"/>
    <x v="1"/>
  </r>
  <r>
    <x v="317"/>
    <d v="1899-12-30T23:00:00"/>
    <x v="1"/>
  </r>
  <r>
    <x v="318"/>
    <d v="1899-12-30T00:00:00"/>
    <x v="2"/>
  </r>
  <r>
    <x v="318"/>
    <d v="1899-12-30T01:00:00"/>
    <x v="0"/>
  </r>
  <r>
    <x v="318"/>
    <d v="1899-12-30T02:00:00"/>
    <x v="2"/>
  </r>
  <r>
    <x v="318"/>
    <d v="1899-12-30T03:00:00"/>
    <x v="12"/>
  </r>
  <r>
    <x v="318"/>
    <d v="1899-12-30T04:00:00"/>
    <x v="0"/>
  </r>
  <r>
    <x v="318"/>
    <d v="1899-12-30T05:00:00"/>
    <x v="15"/>
  </r>
  <r>
    <x v="318"/>
    <d v="1899-12-30T06:00:00"/>
    <x v="2"/>
  </r>
  <r>
    <x v="318"/>
    <d v="1899-12-30T07:00:00"/>
    <x v="0"/>
  </r>
  <r>
    <x v="318"/>
    <d v="1899-12-30T08:00:00"/>
    <x v="10"/>
  </r>
  <r>
    <x v="318"/>
    <d v="1899-12-30T09:00:00"/>
    <x v="0"/>
  </r>
  <r>
    <x v="318"/>
    <d v="1899-12-30T10:00:00"/>
    <x v="15"/>
  </r>
  <r>
    <x v="318"/>
    <d v="1899-12-30T11:00:00"/>
    <x v="1"/>
  </r>
  <r>
    <x v="318"/>
    <d v="1899-12-30T12:00:00"/>
    <x v="6"/>
  </r>
  <r>
    <x v="318"/>
    <d v="1899-12-30T13:00:00"/>
    <x v="0"/>
  </r>
  <r>
    <x v="318"/>
    <d v="1899-12-30T14:00:00"/>
    <x v="1"/>
  </r>
  <r>
    <x v="318"/>
    <d v="1899-12-30T15:00:00"/>
    <x v="6"/>
  </r>
  <r>
    <x v="318"/>
    <d v="1899-12-30T16:00:00"/>
    <x v="6"/>
  </r>
  <r>
    <x v="318"/>
    <d v="1899-12-30T17:00:00"/>
    <x v="3"/>
  </r>
  <r>
    <x v="318"/>
    <d v="1899-12-30T18:00:00"/>
    <x v="4"/>
  </r>
  <r>
    <x v="318"/>
    <d v="1899-12-30T19:00:00"/>
    <x v="5"/>
  </r>
  <r>
    <x v="318"/>
    <d v="1899-12-30T20:00:00"/>
    <x v="3"/>
  </r>
  <r>
    <x v="318"/>
    <d v="1899-12-30T21:00:00"/>
    <x v="13"/>
  </r>
  <r>
    <x v="318"/>
    <d v="1899-12-30T22:00:00"/>
    <x v="3"/>
  </r>
  <r>
    <x v="318"/>
    <d v="1899-12-30T23:00:00"/>
    <x v="15"/>
  </r>
  <r>
    <x v="319"/>
    <d v="1899-12-30T00:00:00"/>
    <x v="15"/>
  </r>
  <r>
    <x v="319"/>
    <d v="1899-12-30T01:00:00"/>
    <x v="14"/>
  </r>
  <r>
    <x v="319"/>
    <d v="1899-12-30T02:00:00"/>
    <x v="3"/>
  </r>
  <r>
    <x v="319"/>
    <d v="1899-12-30T03:00:00"/>
    <x v="4"/>
  </r>
  <r>
    <x v="319"/>
    <d v="1899-12-30T04:00:00"/>
    <x v="16"/>
  </r>
  <r>
    <x v="319"/>
    <d v="1899-12-30T05:00:00"/>
    <x v="3"/>
  </r>
  <r>
    <x v="319"/>
    <d v="1899-12-30T06:00:00"/>
    <x v="5"/>
  </r>
  <r>
    <x v="319"/>
    <d v="1899-12-30T07:00:00"/>
    <x v="16"/>
  </r>
  <r>
    <x v="319"/>
    <d v="1899-12-30T08:00:00"/>
    <x v="16"/>
  </r>
  <r>
    <x v="319"/>
    <d v="1899-12-30T09:00:00"/>
    <x v="16"/>
  </r>
  <r>
    <x v="319"/>
    <d v="1899-12-30T10:00:00"/>
    <x v="3"/>
  </r>
  <r>
    <x v="319"/>
    <d v="1899-12-30T11:00:00"/>
    <x v="15"/>
  </r>
  <r>
    <x v="319"/>
    <d v="1899-12-30T12:00:00"/>
    <x v="15"/>
  </r>
  <r>
    <x v="319"/>
    <d v="1899-12-30T13:00:00"/>
    <x v="4"/>
  </r>
  <r>
    <x v="319"/>
    <d v="1899-12-30T14:00:00"/>
    <x v="4"/>
  </r>
  <r>
    <x v="319"/>
    <d v="1899-12-30T15:00:00"/>
    <x v="13"/>
  </r>
  <r>
    <x v="319"/>
    <d v="1899-12-30T16:00:00"/>
    <x v="10"/>
  </r>
  <r>
    <x v="319"/>
    <d v="1899-12-30T17:00:00"/>
    <x v="10"/>
  </r>
  <r>
    <x v="319"/>
    <d v="1899-12-30T18:00:00"/>
    <x v="13"/>
  </r>
  <r>
    <x v="319"/>
    <d v="1899-12-30T19:00:00"/>
    <x v="14"/>
  </r>
  <r>
    <x v="319"/>
    <d v="1899-12-30T20:00:00"/>
    <x v="4"/>
  </r>
  <r>
    <x v="319"/>
    <d v="1899-12-30T21:00:00"/>
    <x v="4"/>
  </r>
  <r>
    <x v="319"/>
    <d v="1899-12-30T22:00:00"/>
    <x v="4"/>
  </r>
  <r>
    <x v="319"/>
    <d v="1899-12-30T23:00:00"/>
    <x v="13"/>
  </r>
  <r>
    <x v="320"/>
    <d v="1899-12-30T00:00:00"/>
    <x v="14"/>
  </r>
  <r>
    <x v="320"/>
    <d v="1899-12-30T01:00:00"/>
    <x v="4"/>
  </r>
  <r>
    <x v="320"/>
    <d v="1899-12-30T02:00:00"/>
    <x v="5"/>
  </r>
  <r>
    <x v="320"/>
    <d v="1899-12-30T03:00:00"/>
    <x v="16"/>
  </r>
  <r>
    <x v="320"/>
    <d v="1899-12-30T04:00:00"/>
    <x v="16"/>
  </r>
  <r>
    <x v="320"/>
    <d v="1899-12-30T05:00:00"/>
    <x v="16"/>
  </r>
  <r>
    <x v="320"/>
    <d v="1899-12-30T07:00:00"/>
    <x v="16"/>
  </r>
  <r>
    <x v="320"/>
    <d v="1899-12-30T08:00:00"/>
    <x v="5"/>
  </r>
  <r>
    <x v="320"/>
    <d v="1899-12-30T09:00:00"/>
    <x v="17"/>
  </r>
  <r>
    <x v="320"/>
    <d v="1899-12-30T10:00:00"/>
    <x v="16"/>
  </r>
  <r>
    <x v="320"/>
    <d v="1899-12-30T11:00:00"/>
    <x v="5"/>
  </r>
  <r>
    <x v="320"/>
    <d v="1899-12-30T12:00:00"/>
    <x v="5"/>
  </r>
  <r>
    <x v="320"/>
    <d v="1899-12-30T13:00:00"/>
    <x v="16"/>
  </r>
  <r>
    <x v="320"/>
    <d v="1899-12-30T14:00:00"/>
    <x v="4"/>
  </r>
  <r>
    <x v="320"/>
    <d v="1899-12-30T15:00:00"/>
    <x v="4"/>
  </r>
  <r>
    <x v="320"/>
    <d v="1899-12-30T16:00:00"/>
    <x v="14"/>
  </r>
  <r>
    <x v="320"/>
    <d v="1899-12-30T17:00:00"/>
    <x v="14"/>
  </r>
  <r>
    <x v="320"/>
    <d v="1899-12-30T18:00:00"/>
    <x v="3"/>
  </r>
  <r>
    <x v="320"/>
    <d v="1899-12-30T19:00:00"/>
    <x v="2"/>
  </r>
  <r>
    <x v="320"/>
    <d v="1899-12-30T20:00:00"/>
    <x v="13"/>
  </r>
  <r>
    <x v="320"/>
    <d v="1899-12-30T21:00:00"/>
    <x v="17"/>
  </r>
  <r>
    <x v="320"/>
    <d v="1899-12-30T22:00:00"/>
    <x v="16"/>
  </r>
  <r>
    <x v="320"/>
    <d v="1899-12-30T23:00:00"/>
    <x v="16"/>
  </r>
  <r>
    <x v="321"/>
    <d v="1899-12-30T01:00:00"/>
    <x v="16"/>
  </r>
  <r>
    <x v="321"/>
    <d v="1899-12-30T02:00:00"/>
    <x v="14"/>
  </r>
  <r>
    <x v="321"/>
    <d v="1899-12-30T03:00:00"/>
    <x v="5"/>
  </r>
  <r>
    <x v="321"/>
    <d v="1899-12-30T04:00:00"/>
    <x v="3"/>
  </r>
  <r>
    <x v="321"/>
    <d v="1899-12-30T05:00:00"/>
    <x v="4"/>
  </r>
  <r>
    <x v="321"/>
    <d v="1899-12-30T06:00:00"/>
    <x v="5"/>
  </r>
  <r>
    <x v="321"/>
    <d v="1899-12-30T07:00:00"/>
    <x v="14"/>
  </r>
  <r>
    <x v="321"/>
    <d v="1899-12-30T08:00:00"/>
    <x v="3"/>
  </r>
  <r>
    <x v="321"/>
    <d v="1899-12-30T09:00:00"/>
    <x v="10"/>
  </r>
  <r>
    <x v="321"/>
    <d v="1899-12-30T10:00:00"/>
    <x v="3"/>
  </r>
  <r>
    <x v="321"/>
    <d v="1899-12-30T11:00:00"/>
    <x v="14"/>
  </r>
  <r>
    <x v="321"/>
    <d v="1899-12-30T12:00:00"/>
    <x v="10"/>
  </r>
  <r>
    <x v="321"/>
    <d v="1899-12-30T13:00:00"/>
    <x v="10"/>
  </r>
  <r>
    <x v="321"/>
    <d v="1899-12-30T14:00:00"/>
    <x v="0"/>
  </r>
  <r>
    <x v="321"/>
    <d v="1899-12-30T15:00:00"/>
    <x v="6"/>
  </r>
  <r>
    <x v="321"/>
    <d v="1899-12-30T16:00:00"/>
    <x v="0"/>
  </r>
  <r>
    <x v="321"/>
    <d v="1899-12-30T17:00:00"/>
    <x v="9"/>
  </r>
  <r>
    <x v="321"/>
    <d v="1899-12-30T18:00:00"/>
    <x v="11"/>
  </r>
  <r>
    <x v="321"/>
    <d v="1899-12-30T19:00:00"/>
    <x v="11"/>
  </r>
  <r>
    <x v="321"/>
    <d v="1899-12-30T20:00:00"/>
    <x v="11"/>
  </r>
  <r>
    <x v="321"/>
    <d v="1899-12-30T21:00:00"/>
    <x v="9"/>
  </r>
  <r>
    <x v="321"/>
    <d v="1899-12-30T22:00:00"/>
    <x v="6"/>
  </r>
  <r>
    <x v="321"/>
    <d v="1899-12-30T23:00:00"/>
    <x v="13"/>
  </r>
  <r>
    <x v="322"/>
    <d v="1899-12-30T00:00:00"/>
    <x v="15"/>
  </r>
  <r>
    <x v="322"/>
    <d v="1899-12-30T01:00:00"/>
    <x v="1"/>
  </r>
  <r>
    <x v="322"/>
    <d v="1899-12-30T02:00:00"/>
    <x v="10"/>
  </r>
  <r>
    <x v="322"/>
    <d v="1899-12-30T03:00:00"/>
    <x v="14"/>
  </r>
  <r>
    <x v="322"/>
    <d v="1899-12-30T04:00:00"/>
    <x v="13"/>
  </r>
  <r>
    <x v="322"/>
    <d v="1899-12-30T05:00:00"/>
    <x v="13"/>
  </r>
  <r>
    <x v="322"/>
    <d v="1899-12-30T06:00:00"/>
    <x v="13"/>
  </r>
  <r>
    <x v="322"/>
    <d v="1899-12-30T07:00:00"/>
    <x v="2"/>
  </r>
  <r>
    <x v="322"/>
    <d v="1899-12-30T08:00:00"/>
    <x v="2"/>
  </r>
  <r>
    <x v="322"/>
    <d v="1899-12-30T09:00:00"/>
    <x v="15"/>
  </r>
  <r>
    <x v="322"/>
    <d v="1899-12-30T10:00:00"/>
    <x v="2"/>
  </r>
  <r>
    <x v="322"/>
    <d v="1899-12-30T11:00:00"/>
    <x v="10"/>
  </r>
  <r>
    <x v="322"/>
    <d v="1899-12-30T12:00:00"/>
    <x v="1"/>
  </r>
  <r>
    <x v="322"/>
    <d v="1899-12-30T13:00:00"/>
    <x v="0"/>
  </r>
  <r>
    <x v="322"/>
    <d v="1899-12-30T14:00:00"/>
    <x v="0"/>
  </r>
  <r>
    <x v="322"/>
    <d v="1899-12-30T15:00:00"/>
    <x v="1"/>
  </r>
  <r>
    <x v="322"/>
    <d v="1899-12-30T16:00:00"/>
    <x v="11"/>
  </r>
  <r>
    <x v="322"/>
    <d v="1899-12-30T17:00:00"/>
    <x v="9"/>
  </r>
  <r>
    <x v="322"/>
    <d v="1899-12-30T18:00:00"/>
    <x v="7"/>
  </r>
  <r>
    <x v="322"/>
    <d v="1899-12-30T19:00:00"/>
    <x v="9"/>
  </r>
  <r>
    <x v="322"/>
    <d v="1899-12-30T20:00:00"/>
    <x v="12"/>
  </r>
  <r>
    <x v="322"/>
    <d v="1899-12-30T21:00:00"/>
    <x v="6"/>
  </r>
  <r>
    <x v="322"/>
    <d v="1899-12-30T22:00:00"/>
    <x v="0"/>
  </r>
  <r>
    <x v="322"/>
    <d v="1899-12-30T23:00:00"/>
    <x v="2"/>
  </r>
  <r>
    <x v="323"/>
    <d v="1899-12-30T00:00:00"/>
    <x v="2"/>
  </r>
  <r>
    <x v="323"/>
    <d v="1899-12-30T01:00:00"/>
    <x v="11"/>
  </r>
  <r>
    <x v="323"/>
    <d v="1899-12-30T02:00:00"/>
    <x v="12"/>
  </r>
  <r>
    <x v="323"/>
    <d v="1899-12-30T03:00:00"/>
    <x v="0"/>
  </r>
  <r>
    <x v="323"/>
    <d v="1899-12-30T04:00:00"/>
    <x v="1"/>
  </r>
  <r>
    <x v="323"/>
    <d v="1899-12-30T05:00:00"/>
    <x v="6"/>
  </r>
  <r>
    <x v="323"/>
    <d v="1899-12-30T06:00:00"/>
    <x v="12"/>
  </r>
  <r>
    <x v="323"/>
    <d v="1899-12-30T07:00:00"/>
    <x v="1"/>
  </r>
  <r>
    <x v="323"/>
    <d v="1899-12-30T08:00:00"/>
    <x v="12"/>
  </r>
  <r>
    <x v="323"/>
    <d v="1899-12-30T09:00:00"/>
    <x v="0"/>
  </r>
  <r>
    <x v="323"/>
    <d v="1899-12-30T10:00:00"/>
    <x v="0"/>
  </r>
  <r>
    <x v="323"/>
    <d v="1899-12-30T11:00:00"/>
    <x v="1"/>
  </r>
  <r>
    <x v="323"/>
    <d v="1899-12-30T12:00:00"/>
    <x v="0"/>
  </r>
  <r>
    <x v="323"/>
    <d v="1899-12-30T13:00:00"/>
    <x v="15"/>
  </r>
  <r>
    <x v="323"/>
    <d v="1899-12-30T14:00:00"/>
    <x v="1"/>
  </r>
  <r>
    <x v="323"/>
    <d v="1899-12-30T15:00:00"/>
    <x v="5"/>
  </r>
  <r>
    <x v="323"/>
    <d v="1899-12-30T16:00:00"/>
    <x v="16"/>
  </r>
  <r>
    <x v="323"/>
    <d v="1899-12-30T17:00:00"/>
    <x v="13"/>
  </r>
  <r>
    <x v="323"/>
    <d v="1899-12-30T18:00:00"/>
    <x v="1"/>
  </r>
  <r>
    <x v="323"/>
    <d v="1899-12-30T19:00:00"/>
    <x v="12"/>
  </r>
  <r>
    <x v="323"/>
    <d v="1899-12-30T20:00:00"/>
    <x v="6"/>
  </r>
  <r>
    <x v="323"/>
    <d v="1899-12-30T21:00:00"/>
    <x v="15"/>
  </r>
  <r>
    <x v="323"/>
    <d v="1899-12-30T22:00:00"/>
    <x v="2"/>
  </r>
  <r>
    <x v="323"/>
    <d v="1899-12-30T23:00:00"/>
    <x v="2"/>
  </r>
  <r>
    <x v="324"/>
    <d v="1899-12-30T00:00:00"/>
    <x v="13"/>
  </r>
  <r>
    <x v="324"/>
    <d v="1899-12-30T01:00:00"/>
    <x v="0"/>
  </r>
  <r>
    <x v="324"/>
    <d v="1899-12-30T02:00:00"/>
    <x v="1"/>
  </r>
  <r>
    <x v="324"/>
    <d v="1899-12-30T03:00:00"/>
    <x v="14"/>
  </r>
  <r>
    <x v="324"/>
    <d v="1899-12-30T04:00:00"/>
    <x v="13"/>
  </r>
  <r>
    <x v="324"/>
    <d v="1899-12-30T05:00:00"/>
    <x v="5"/>
  </r>
  <r>
    <x v="324"/>
    <d v="1899-12-30T06:00:00"/>
    <x v="5"/>
  </r>
  <r>
    <x v="324"/>
    <d v="1899-12-30T07:00:00"/>
    <x v="15"/>
  </r>
  <r>
    <x v="324"/>
    <d v="1899-12-30T08:00:00"/>
    <x v="4"/>
  </r>
  <r>
    <x v="324"/>
    <d v="1899-12-30T09:00:00"/>
    <x v="16"/>
  </r>
  <r>
    <x v="324"/>
    <d v="1899-12-30T10:00:00"/>
    <x v="4"/>
  </r>
  <r>
    <x v="324"/>
    <d v="1899-12-30T11:00:00"/>
    <x v="5"/>
  </r>
  <r>
    <x v="324"/>
    <d v="1899-12-30T12:00:00"/>
    <x v="4"/>
  </r>
  <r>
    <x v="324"/>
    <d v="1899-12-30T13:00:00"/>
    <x v="16"/>
  </r>
  <r>
    <x v="324"/>
    <d v="1899-12-30T14:00:00"/>
    <x v="13"/>
  </r>
  <r>
    <x v="324"/>
    <d v="1899-12-30T15:00:00"/>
    <x v="10"/>
  </r>
  <r>
    <x v="324"/>
    <d v="1899-12-30T16:00:00"/>
    <x v="1"/>
  </r>
  <r>
    <x v="324"/>
    <d v="1899-12-30T17:00:00"/>
    <x v="12"/>
  </r>
  <r>
    <x v="324"/>
    <d v="1899-12-30T18:00:00"/>
    <x v="6"/>
  </r>
  <r>
    <x v="324"/>
    <d v="1899-12-30T19:00:00"/>
    <x v="6"/>
  </r>
  <r>
    <x v="324"/>
    <d v="1899-12-30T20:00:00"/>
    <x v="22"/>
  </r>
  <r>
    <x v="324"/>
    <d v="1899-12-30T22:00:00"/>
    <x v="20"/>
  </r>
  <r>
    <x v="324"/>
    <d v="1899-12-30T23:00:00"/>
    <x v="8"/>
  </r>
  <r>
    <x v="325"/>
    <d v="1899-12-30T01:00:00"/>
    <x v="0"/>
  </r>
  <r>
    <x v="325"/>
    <d v="1899-12-30T03:00:00"/>
    <x v="10"/>
  </r>
  <r>
    <x v="325"/>
    <d v="1899-12-30T04:00:00"/>
    <x v="1"/>
  </r>
  <r>
    <x v="325"/>
    <d v="1899-12-30T05:00:00"/>
    <x v="10"/>
  </r>
  <r>
    <x v="325"/>
    <d v="1899-12-30T06:00:00"/>
    <x v="1"/>
  </r>
  <r>
    <x v="325"/>
    <d v="1899-12-30T07:00:00"/>
    <x v="2"/>
  </r>
  <r>
    <x v="325"/>
    <d v="1899-12-30T09:00:00"/>
    <x v="10"/>
  </r>
  <r>
    <x v="325"/>
    <d v="1899-12-30T10:00:00"/>
    <x v="14"/>
  </r>
  <r>
    <x v="325"/>
    <d v="1899-12-30T11:00:00"/>
    <x v="4"/>
  </r>
  <r>
    <x v="325"/>
    <d v="1899-12-30T12:00:00"/>
    <x v="14"/>
  </r>
  <r>
    <x v="325"/>
    <d v="1899-12-30T13:00:00"/>
    <x v="14"/>
  </r>
  <r>
    <x v="325"/>
    <d v="1899-12-30T14:00:00"/>
    <x v="14"/>
  </r>
  <r>
    <x v="325"/>
    <d v="1899-12-30T15:00:00"/>
    <x v="14"/>
  </r>
  <r>
    <x v="325"/>
    <d v="1899-12-30T16:00:00"/>
    <x v="2"/>
  </r>
  <r>
    <x v="325"/>
    <d v="1899-12-30T17:00:00"/>
    <x v="1"/>
  </r>
  <r>
    <x v="325"/>
    <d v="1899-12-30T18:00:00"/>
    <x v="10"/>
  </r>
  <r>
    <x v="325"/>
    <d v="1899-12-30T19:00:00"/>
    <x v="10"/>
  </r>
  <r>
    <x v="325"/>
    <d v="1899-12-30T20:00:00"/>
    <x v="10"/>
  </r>
  <r>
    <x v="325"/>
    <d v="1899-12-30T21:00:00"/>
    <x v="13"/>
  </r>
  <r>
    <x v="325"/>
    <d v="1899-12-30T22:00:00"/>
    <x v="3"/>
  </r>
  <r>
    <x v="325"/>
    <d v="1899-12-30T23:00:00"/>
    <x v="5"/>
  </r>
  <r>
    <x v="326"/>
    <d v="1899-12-30T00:00:00"/>
    <x v="5"/>
  </r>
  <r>
    <x v="326"/>
    <d v="1899-12-30T01:00:00"/>
    <x v="17"/>
  </r>
  <r>
    <x v="326"/>
    <d v="1899-12-30T02:00:00"/>
    <x v="16"/>
  </r>
  <r>
    <x v="326"/>
    <d v="1899-12-30T03:00:00"/>
    <x v="16"/>
  </r>
  <r>
    <x v="326"/>
    <d v="1899-12-30T04:00:00"/>
    <x v="17"/>
  </r>
  <r>
    <x v="326"/>
    <d v="1899-12-30T05:00:00"/>
    <x v="19"/>
  </r>
  <r>
    <x v="326"/>
    <d v="1899-12-30T06:00:00"/>
    <x v="16"/>
  </r>
  <r>
    <x v="326"/>
    <d v="1899-12-30T07:00:00"/>
    <x v="16"/>
  </r>
  <r>
    <x v="326"/>
    <d v="1899-12-30T08:00:00"/>
    <x v="19"/>
  </r>
  <r>
    <x v="326"/>
    <d v="1899-12-30T09:00:00"/>
    <x v="16"/>
  </r>
  <r>
    <x v="326"/>
    <d v="1899-12-30T10:00:00"/>
    <x v="16"/>
  </r>
  <r>
    <x v="326"/>
    <d v="1899-12-30T11:00:00"/>
    <x v="17"/>
  </r>
  <r>
    <x v="326"/>
    <d v="1899-12-30T12:00:00"/>
    <x v="5"/>
  </r>
  <r>
    <x v="326"/>
    <d v="1899-12-30T13:00:00"/>
    <x v="4"/>
  </r>
  <r>
    <x v="326"/>
    <d v="1899-12-30T14:00:00"/>
    <x v="2"/>
  </r>
  <r>
    <x v="326"/>
    <d v="1899-12-30T15:00:00"/>
    <x v="1"/>
  </r>
  <r>
    <x v="326"/>
    <d v="1899-12-30T16:00:00"/>
    <x v="13"/>
  </r>
  <r>
    <x v="326"/>
    <d v="1899-12-30T17:00:00"/>
    <x v="15"/>
  </r>
  <r>
    <x v="326"/>
    <d v="1899-12-30T18:00:00"/>
    <x v="2"/>
  </r>
  <r>
    <x v="326"/>
    <d v="1899-12-30T19:00:00"/>
    <x v="2"/>
  </r>
  <r>
    <x v="326"/>
    <d v="1899-12-30T20:00:00"/>
    <x v="2"/>
  </r>
  <r>
    <x v="326"/>
    <d v="1899-12-30T21:00:00"/>
    <x v="13"/>
  </r>
  <r>
    <x v="326"/>
    <d v="1899-12-30T22:00:00"/>
    <x v="14"/>
  </r>
  <r>
    <x v="326"/>
    <d v="1899-12-30T23:00:00"/>
    <x v="3"/>
  </r>
  <r>
    <x v="327"/>
    <d v="1899-12-30T00:00:00"/>
    <x v="4"/>
  </r>
  <r>
    <x v="327"/>
    <d v="1899-12-30T01:00:00"/>
    <x v="4"/>
  </r>
  <r>
    <x v="327"/>
    <d v="1899-12-30T02:00:00"/>
    <x v="3"/>
  </r>
  <r>
    <x v="327"/>
    <d v="1899-12-30T03:00:00"/>
    <x v="5"/>
  </r>
  <r>
    <x v="327"/>
    <d v="1899-12-30T04:00:00"/>
    <x v="5"/>
  </r>
  <r>
    <x v="327"/>
    <d v="1899-12-30T05:00:00"/>
    <x v="16"/>
  </r>
  <r>
    <x v="327"/>
    <d v="1899-12-30T06:00:00"/>
    <x v="5"/>
  </r>
  <r>
    <x v="327"/>
    <d v="1899-12-30T07:00:00"/>
    <x v="16"/>
  </r>
  <r>
    <x v="327"/>
    <d v="1899-12-30T08:00:00"/>
    <x v="4"/>
  </r>
  <r>
    <x v="327"/>
    <d v="1899-12-30T09:00:00"/>
    <x v="16"/>
  </r>
  <r>
    <x v="327"/>
    <d v="1899-12-30T10:00:00"/>
    <x v="16"/>
  </r>
  <r>
    <x v="327"/>
    <d v="1899-12-30T11:00:00"/>
    <x v="2"/>
  </r>
  <r>
    <x v="327"/>
    <d v="1899-12-30T12:00:00"/>
    <x v="15"/>
  </r>
  <r>
    <x v="327"/>
    <d v="1899-12-30T13:00:00"/>
    <x v="13"/>
  </r>
  <r>
    <x v="327"/>
    <d v="1899-12-30T14:00:00"/>
    <x v="14"/>
  </r>
  <r>
    <x v="327"/>
    <d v="1899-12-30T15:00:00"/>
    <x v="13"/>
  </r>
  <r>
    <x v="327"/>
    <d v="1899-12-30T16:00:00"/>
    <x v="1"/>
  </r>
  <r>
    <x v="327"/>
    <d v="1899-12-30T17:00:00"/>
    <x v="1"/>
  </r>
  <r>
    <x v="327"/>
    <d v="1899-12-30T18:00:00"/>
    <x v="12"/>
  </r>
  <r>
    <x v="327"/>
    <d v="1899-12-30T19:00:00"/>
    <x v="1"/>
  </r>
  <r>
    <x v="327"/>
    <d v="1899-12-30T20:00:00"/>
    <x v="6"/>
  </r>
  <r>
    <x v="327"/>
    <d v="1899-12-30T21:00:00"/>
    <x v="1"/>
  </r>
  <r>
    <x v="327"/>
    <d v="1899-12-30T22:00:00"/>
    <x v="4"/>
  </r>
  <r>
    <x v="327"/>
    <d v="1899-12-30T23:00:00"/>
    <x v="19"/>
  </r>
  <r>
    <x v="328"/>
    <d v="1899-12-30T00:00:00"/>
    <x v="5"/>
  </r>
  <r>
    <x v="328"/>
    <d v="1899-12-30T01:00:00"/>
    <x v="4"/>
  </r>
  <r>
    <x v="328"/>
    <d v="1899-12-30T02:00:00"/>
    <x v="16"/>
  </r>
  <r>
    <x v="328"/>
    <d v="1899-12-30T03:00:00"/>
    <x v="16"/>
  </r>
  <r>
    <x v="328"/>
    <d v="1899-12-30T04:00:00"/>
    <x v="19"/>
  </r>
  <r>
    <x v="328"/>
    <d v="1899-12-30T05:00:00"/>
    <x v="19"/>
  </r>
  <r>
    <x v="328"/>
    <d v="1899-12-30T06:00:00"/>
    <x v="19"/>
  </r>
  <r>
    <x v="328"/>
    <d v="1899-12-30T07:00:00"/>
    <x v="16"/>
  </r>
  <r>
    <x v="328"/>
    <d v="1899-12-30T08:00:00"/>
    <x v="17"/>
  </r>
  <r>
    <x v="328"/>
    <d v="1899-12-30T09:00:00"/>
    <x v="19"/>
  </r>
  <r>
    <x v="328"/>
    <d v="1899-12-30T10:00:00"/>
    <x v="0"/>
  </r>
  <r>
    <x v="328"/>
    <d v="1899-12-30T11:00:00"/>
    <x v="10"/>
  </r>
  <r>
    <x v="328"/>
    <d v="1899-12-30T12:00:00"/>
    <x v="14"/>
  </r>
  <r>
    <x v="328"/>
    <d v="1899-12-30T13:00:00"/>
    <x v="2"/>
  </r>
  <r>
    <x v="328"/>
    <d v="1899-12-30T14:00:00"/>
    <x v="1"/>
  </r>
  <r>
    <x v="328"/>
    <d v="1899-12-30T15:00:00"/>
    <x v="10"/>
  </r>
  <r>
    <x v="328"/>
    <d v="1899-12-30T16:00:00"/>
    <x v="1"/>
  </r>
  <r>
    <x v="328"/>
    <d v="1899-12-30T17:00:00"/>
    <x v="6"/>
  </r>
  <r>
    <x v="328"/>
    <d v="1899-12-30T18:00:00"/>
    <x v="10"/>
  </r>
  <r>
    <x v="328"/>
    <d v="1899-12-30T19:00:00"/>
    <x v="1"/>
  </r>
  <r>
    <x v="328"/>
    <d v="1899-12-30T20:00:00"/>
    <x v="10"/>
  </r>
  <r>
    <x v="328"/>
    <d v="1899-12-30T21:00:00"/>
    <x v="13"/>
  </r>
  <r>
    <x v="328"/>
    <d v="1899-12-30T22:00:00"/>
    <x v="13"/>
  </r>
  <r>
    <x v="328"/>
    <d v="1899-12-30T23:00:00"/>
    <x v="4"/>
  </r>
  <r>
    <x v="329"/>
    <d v="1899-12-30T00:00:00"/>
    <x v="16"/>
  </r>
  <r>
    <x v="329"/>
    <d v="1899-12-30T01:00:00"/>
    <x v="13"/>
  </r>
  <r>
    <x v="329"/>
    <d v="1899-12-30T02:00:00"/>
    <x v="15"/>
  </r>
  <r>
    <x v="329"/>
    <d v="1899-12-30T03:00:00"/>
    <x v="5"/>
  </r>
  <r>
    <x v="329"/>
    <d v="1899-12-30T04:00:00"/>
    <x v="5"/>
  </r>
  <r>
    <x v="329"/>
    <d v="1899-12-30T05:00:00"/>
    <x v="17"/>
  </r>
  <r>
    <x v="329"/>
    <d v="1899-12-30T06:00:00"/>
    <x v="14"/>
  </r>
  <r>
    <x v="329"/>
    <d v="1899-12-30T07:00:00"/>
    <x v="14"/>
  </r>
  <r>
    <x v="329"/>
    <d v="1899-12-30T08:00:00"/>
    <x v="3"/>
  </r>
  <r>
    <x v="329"/>
    <d v="1899-12-30T09:00:00"/>
    <x v="3"/>
  </r>
  <r>
    <x v="329"/>
    <d v="1899-12-30T10:00:00"/>
    <x v="17"/>
  </r>
  <r>
    <x v="329"/>
    <d v="1899-12-30T11:00:00"/>
    <x v="16"/>
  </r>
  <r>
    <x v="329"/>
    <d v="1899-12-30T13:00:00"/>
    <x v="15"/>
  </r>
  <r>
    <x v="329"/>
    <d v="1899-12-30T14:00:00"/>
    <x v="13"/>
  </r>
  <r>
    <x v="329"/>
    <d v="1899-12-30T15:00:00"/>
    <x v="4"/>
  </r>
  <r>
    <x v="329"/>
    <d v="1899-12-30T16:00:00"/>
    <x v="14"/>
  </r>
  <r>
    <x v="329"/>
    <d v="1899-12-30T17:00:00"/>
    <x v="10"/>
  </r>
  <r>
    <x v="329"/>
    <d v="1899-12-30T20:00:00"/>
    <x v="14"/>
  </r>
  <r>
    <x v="329"/>
    <d v="1899-12-30T21:00:00"/>
    <x v="5"/>
  </r>
  <r>
    <x v="329"/>
    <d v="1899-12-30T22:00:00"/>
    <x v="4"/>
  </r>
  <r>
    <x v="329"/>
    <d v="1899-12-30T23:00:00"/>
    <x v="13"/>
  </r>
  <r>
    <x v="330"/>
    <d v="1899-12-30T00:00:00"/>
    <x v="4"/>
  </r>
  <r>
    <x v="330"/>
    <d v="1899-12-30T01:00:00"/>
    <x v="17"/>
  </r>
  <r>
    <x v="330"/>
    <d v="1899-12-30T02:00:00"/>
    <x v="4"/>
  </r>
  <r>
    <x v="330"/>
    <d v="1899-12-30T03:00:00"/>
    <x v="5"/>
  </r>
  <r>
    <x v="330"/>
    <d v="1899-12-30T04:00:00"/>
    <x v="5"/>
  </r>
  <r>
    <x v="330"/>
    <d v="1899-12-30T05:00:00"/>
    <x v="10"/>
  </r>
  <r>
    <x v="330"/>
    <d v="1899-12-30T06:00:00"/>
    <x v="17"/>
  </r>
  <r>
    <x v="330"/>
    <d v="1899-12-30T07:00:00"/>
    <x v="4"/>
  </r>
  <r>
    <x v="330"/>
    <d v="1899-12-30T08:00:00"/>
    <x v="16"/>
  </r>
  <r>
    <x v="330"/>
    <d v="1899-12-30T09:00:00"/>
    <x v="5"/>
  </r>
  <r>
    <x v="330"/>
    <d v="1899-12-30T10:00:00"/>
    <x v="16"/>
  </r>
  <r>
    <x v="330"/>
    <d v="1899-12-30T11:00:00"/>
    <x v="4"/>
  </r>
  <r>
    <x v="330"/>
    <d v="1899-12-30T12:00:00"/>
    <x v="14"/>
  </r>
  <r>
    <x v="330"/>
    <d v="1899-12-30T13:00:00"/>
    <x v="13"/>
  </r>
  <r>
    <x v="330"/>
    <d v="1899-12-30T14:00:00"/>
    <x v="15"/>
  </r>
  <r>
    <x v="330"/>
    <d v="1899-12-30T15:00:00"/>
    <x v="2"/>
  </r>
  <r>
    <x v="330"/>
    <d v="1899-12-30T16:00:00"/>
    <x v="2"/>
  </r>
  <r>
    <x v="330"/>
    <d v="1899-12-30T17:00:00"/>
    <x v="13"/>
  </r>
  <r>
    <x v="330"/>
    <d v="1899-12-30T18:00:00"/>
    <x v="3"/>
  </r>
  <r>
    <x v="330"/>
    <d v="1899-12-30T19:00:00"/>
    <x v="14"/>
  </r>
  <r>
    <x v="330"/>
    <d v="1899-12-30T20:00:00"/>
    <x v="14"/>
  </r>
  <r>
    <x v="330"/>
    <d v="1899-12-30T21:00:00"/>
    <x v="3"/>
  </r>
  <r>
    <x v="330"/>
    <d v="1899-12-30T22:00:00"/>
    <x v="4"/>
  </r>
  <r>
    <x v="330"/>
    <d v="1899-12-30T23:00:00"/>
    <x v="5"/>
  </r>
  <r>
    <x v="331"/>
    <d v="1899-12-30T00:00:00"/>
    <x v="4"/>
  </r>
  <r>
    <x v="331"/>
    <d v="1899-12-30T01:00:00"/>
    <x v="3"/>
  </r>
  <r>
    <x v="331"/>
    <d v="1899-12-30T02:00:00"/>
    <x v="5"/>
  </r>
  <r>
    <x v="331"/>
    <d v="1899-12-30T03:00:00"/>
    <x v="16"/>
  </r>
  <r>
    <x v="331"/>
    <d v="1899-12-30T04:00:00"/>
    <x v="17"/>
  </r>
  <r>
    <x v="331"/>
    <d v="1899-12-30T05:00:00"/>
    <x v="17"/>
  </r>
  <r>
    <x v="331"/>
    <d v="1899-12-30T06:00:00"/>
    <x v="17"/>
  </r>
  <r>
    <x v="331"/>
    <d v="1899-12-30T07:00:00"/>
    <x v="17"/>
  </r>
  <r>
    <x v="331"/>
    <d v="1899-12-30T08:00:00"/>
    <x v="17"/>
  </r>
  <r>
    <x v="331"/>
    <d v="1899-12-30T09:00:00"/>
    <x v="16"/>
  </r>
  <r>
    <x v="331"/>
    <d v="1899-12-30T10:00:00"/>
    <x v="5"/>
  </r>
  <r>
    <x v="331"/>
    <d v="1899-12-30T11:00:00"/>
    <x v="2"/>
  </r>
  <r>
    <x v="331"/>
    <d v="1899-12-30T12:00:00"/>
    <x v="3"/>
  </r>
  <r>
    <x v="331"/>
    <d v="1899-12-30T13:00:00"/>
    <x v="1"/>
  </r>
  <r>
    <x v="331"/>
    <d v="1899-12-30T14:00:00"/>
    <x v="6"/>
  </r>
  <r>
    <x v="331"/>
    <d v="1899-12-30T15:00:00"/>
    <x v="6"/>
  </r>
  <r>
    <x v="331"/>
    <d v="1899-12-30T16:00:00"/>
    <x v="6"/>
  </r>
  <r>
    <x v="331"/>
    <d v="1899-12-30T17:00:00"/>
    <x v="9"/>
  </r>
  <r>
    <x v="331"/>
    <d v="1899-12-30T18:00:00"/>
    <x v="6"/>
  </r>
  <r>
    <x v="331"/>
    <d v="1899-12-30T19:00:00"/>
    <x v="11"/>
  </r>
  <r>
    <x v="331"/>
    <d v="1899-12-30T20:00:00"/>
    <x v="9"/>
  </r>
  <r>
    <x v="331"/>
    <d v="1899-12-30T21:00:00"/>
    <x v="6"/>
  </r>
  <r>
    <x v="331"/>
    <d v="1899-12-30T22:00:00"/>
    <x v="1"/>
  </r>
  <r>
    <x v="331"/>
    <d v="1899-12-30T23:00:00"/>
    <x v="0"/>
  </r>
  <r>
    <x v="332"/>
    <d v="1899-12-30T00:00:00"/>
    <x v="1"/>
  </r>
  <r>
    <x v="332"/>
    <d v="1899-12-30T01:00:00"/>
    <x v="10"/>
  </r>
  <r>
    <x v="332"/>
    <d v="1899-12-30T02:00:00"/>
    <x v="2"/>
  </r>
  <r>
    <x v="332"/>
    <d v="1899-12-30T03:00:00"/>
    <x v="2"/>
  </r>
  <r>
    <x v="332"/>
    <d v="1899-12-30T04:00:00"/>
    <x v="14"/>
  </r>
  <r>
    <x v="332"/>
    <d v="1899-12-30T05:00:00"/>
    <x v="3"/>
  </r>
  <r>
    <x v="332"/>
    <d v="1899-12-30T06:00:00"/>
    <x v="13"/>
  </r>
  <r>
    <x v="332"/>
    <d v="1899-12-30T07:00:00"/>
    <x v="15"/>
  </r>
  <r>
    <x v="332"/>
    <d v="1899-12-30T08:00:00"/>
    <x v="13"/>
  </r>
  <r>
    <x v="332"/>
    <d v="1899-12-30T09:00:00"/>
    <x v="13"/>
  </r>
  <r>
    <x v="332"/>
    <d v="1899-12-30T10:00:00"/>
    <x v="15"/>
  </r>
  <r>
    <x v="332"/>
    <d v="1899-12-30T11:00:00"/>
    <x v="0"/>
  </r>
  <r>
    <x v="332"/>
    <d v="1899-12-30T12:00:00"/>
    <x v="12"/>
  </r>
  <r>
    <x v="332"/>
    <d v="1899-12-30T13:00:00"/>
    <x v="1"/>
  </r>
  <r>
    <x v="332"/>
    <d v="1899-12-30T14:00:00"/>
    <x v="10"/>
  </r>
  <r>
    <x v="332"/>
    <d v="1899-12-30T15:00:00"/>
    <x v="12"/>
  </r>
  <r>
    <x v="332"/>
    <d v="1899-12-30T16:00:00"/>
    <x v="7"/>
  </r>
  <r>
    <x v="332"/>
    <d v="1899-12-30T17:00:00"/>
    <x v="8"/>
  </r>
  <r>
    <x v="332"/>
    <d v="1899-12-30T18:00:00"/>
    <x v="7"/>
  </r>
  <r>
    <x v="332"/>
    <d v="1899-12-30T19:00:00"/>
    <x v="7"/>
  </r>
  <r>
    <x v="332"/>
    <d v="1899-12-30T20:00:00"/>
    <x v="8"/>
  </r>
  <r>
    <x v="332"/>
    <d v="1899-12-30T21:00:00"/>
    <x v="12"/>
  </r>
  <r>
    <x v="332"/>
    <d v="1899-12-30T22:00:00"/>
    <x v="12"/>
  </r>
  <r>
    <x v="332"/>
    <d v="1899-12-30T23:00:00"/>
    <x v="1"/>
  </r>
  <r>
    <x v="333"/>
    <d v="1899-12-30T00:00:00"/>
    <x v="2"/>
  </r>
  <r>
    <x v="333"/>
    <d v="1899-12-30T01:00:00"/>
    <x v="2"/>
  </r>
  <r>
    <x v="333"/>
    <d v="1899-12-30T02:00:00"/>
    <x v="3"/>
  </r>
  <r>
    <x v="333"/>
    <d v="1899-12-30T03:00:00"/>
    <x v="4"/>
  </r>
  <r>
    <x v="333"/>
    <d v="1899-12-30T04:00:00"/>
    <x v="3"/>
  </r>
  <r>
    <x v="333"/>
    <d v="1899-12-30T05:00:00"/>
    <x v="14"/>
  </r>
  <r>
    <x v="333"/>
    <d v="1899-12-30T06:00:00"/>
    <x v="16"/>
  </r>
  <r>
    <x v="333"/>
    <d v="1899-12-30T07:00:00"/>
    <x v="4"/>
  </r>
  <r>
    <x v="333"/>
    <d v="1899-12-30T08:00:00"/>
    <x v="16"/>
  </r>
  <r>
    <x v="333"/>
    <d v="1899-12-30T09:00:00"/>
    <x v="13"/>
  </r>
  <r>
    <x v="333"/>
    <d v="1899-12-30T10:00:00"/>
    <x v="19"/>
  </r>
  <r>
    <x v="333"/>
    <d v="1899-12-30T11:00:00"/>
    <x v="5"/>
  </r>
  <r>
    <x v="333"/>
    <d v="1899-12-30T12:00:00"/>
    <x v="1"/>
  </r>
  <r>
    <x v="333"/>
    <d v="1899-12-30T13:00:00"/>
    <x v="10"/>
  </r>
  <r>
    <x v="333"/>
    <d v="1899-12-30T14:00:00"/>
    <x v="10"/>
  </r>
  <r>
    <x v="333"/>
    <d v="1899-12-30T15:00:00"/>
    <x v="0"/>
  </r>
  <r>
    <x v="333"/>
    <d v="1899-12-30T16:00:00"/>
    <x v="12"/>
  </r>
  <r>
    <x v="333"/>
    <d v="1899-12-30T17:00:00"/>
    <x v="9"/>
  </r>
  <r>
    <x v="333"/>
    <d v="1899-12-30T18:00:00"/>
    <x v="7"/>
  </r>
  <r>
    <x v="333"/>
    <d v="1899-12-30T19:00:00"/>
    <x v="9"/>
  </r>
  <r>
    <x v="333"/>
    <d v="1899-12-30T20:00:00"/>
    <x v="12"/>
  </r>
  <r>
    <x v="333"/>
    <d v="1899-12-30T21:00:00"/>
    <x v="1"/>
  </r>
  <r>
    <x v="333"/>
    <d v="1899-12-30T22:00:00"/>
    <x v="1"/>
  </r>
  <r>
    <x v="333"/>
    <d v="1899-12-30T23:00:00"/>
    <x v="2"/>
  </r>
  <r>
    <x v="334"/>
    <d v="1899-12-30T00:00:00"/>
    <x v="2"/>
  </r>
  <r>
    <x v="334"/>
    <d v="1899-12-30T01:00:00"/>
    <x v="13"/>
  </r>
  <r>
    <x v="334"/>
    <d v="1899-12-30T02:00:00"/>
    <x v="3"/>
  </r>
  <r>
    <x v="334"/>
    <d v="1899-12-30T03:00:00"/>
    <x v="5"/>
  </r>
  <r>
    <x v="334"/>
    <d v="1899-12-30T04:00:00"/>
    <x v="18"/>
  </r>
  <r>
    <x v="334"/>
    <d v="1899-12-30T05:00:00"/>
    <x v="16"/>
  </r>
  <r>
    <x v="334"/>
    <d v="1899-12-30T06:00:00"/>
    <x v="18"/>
  </r>
  <r>
    <x v="334"/>
    <d v="1899-12-30T07:00:00"/>
    <x v="17"/>
  </r>
  <r>
    <x v="334"/>
    <d v="1899-12-30T08:00:00"/>
    <x v="17"/>
  </r>
  <r>
    <x v="334"/>
    <d v="1899-12-30T09:00:00"/>
    <x v="17"/>
  </r>
  <r>
    <x v="334"/>
    <d v="1899-12-30T10:00:00"/>
    <x v="3"/>
  </r>
  <r>
    <x v="334"/>
    <d v="1899-12-30T11:00:00"/>
    <x v="15"/>
  </r>
  <r>
    <x v="334"/>
    <d v="1899-12-30T12:00:00"/>
    <x v="0"/>
  </r>
  <r>
    <x v="334"/>
    <d v="1899-12-30T13:00:00"/>
    <x v="6"/>
  </r>
  <r>
    <x v="334"/>
    <d v="1899-12-30T14:00:00"/>
    <x v="0"/>
  </r>
  <r>
    <x v="334"/>
    <d v="1899-12-30T15:00:00"/>
    <x v="6"/>
  </r>
  <r>
    <x v="334"/>
    <d v="1899-12-30T16:00:00"/>
    <x v="1"/>
  </r>
  <r>
    <x v="334"/>
    <d v="1899-12-30T17:00:00"/>
    <x v="6"/>
  </r>
  <r>
    <x v="334"/>
    <d v="1899-12-30T18:00:00"/>
    <x v="0"/>
  </r>
  <r>
    <x v="334"/>
    <d v="1899-12-30T19:00:00"/>
    <x v="1"/>
  </r>
  <r>
    <x v="334"/>
    <d v="1899-12-30T20:00:00"/>
    <x v="10"/>
  </r>
  <r>
    <x v="334"/>
    <d v="1899-12-30T21:00:00"/>
    <x v="10"/>
  </r>
  <r>
    <x v="334"/>
    <d v="1899-12-30T22:00:00"/>
    <x v="15"/>
  </r>
  <r>
    <x v="334"/>
    <d v="1899-12-30T23:00:00"/>
    <x v="3"/>
  </r>
  <r>
    <x v="335"/>
    <d v="1899-12-30T00:00:00"/>
    <x v="4"/>
  </r>
  <r>
    <x v="335"/>
    <d v="1899-12-30T01:00:00"/>
    <x v="14"/>
  </r>
  <r>
    <x v="335"/>
    <d v="1899-12-30T02:00:00"/>
    <x v="5"/>
  </r>
  <r>
    <x v="335"/>
    <d v="1899-12-30T03:00:00"/>
    <x v="16"/>
  </r>
  <r>
    <x v="335"/>
    <d v="1899-12-30T04:00:00"/>
    <x v="17"/>
  </r>
  <r>
    <x v="335"/>
    <d v="1899-12-30T05:00:00"/>
    <x v="17"/>
  </r>
  <r>
    <x v="335"/>
    <d v="1899-12-30T06:00:00"/>
    <x v="17"/>
  </r>
  <r>
    <x v="335"/>
    <d v="1899-12-30T07:00:00"/>
    <x v="17"/>
  </r>
  <r>
    <x v="335"/>
    <d v="1899-12-30T08:00:00"/>
    <x v="17"/>
  </r>
  <r>
    <x v="335"/>
    <d v="1899-12-30T09:00:00"/>
    <x v="19"/>
  </r>
  <r>
    <x v="335"/>
    <d v="1899-12-30T10:00:00"/>
    <x v="17"/>
  </r>
  <r>
    <x v="335"/>
    <d v="1899-12-30T11:00:00"/>
    <x v="5"/>
  </r>
  <r>
    <x v="335"/>
    <d v="1899-12-30T12:00:00"/>
    <x v="16"/>
  </r>
  <r>
    <x v="335"/>
    <d v="1899-12-30T13:00:00"/>
    <x v="13"/>
  </r>
  <r>
    <x v="335"/>
    <d v="1899-12-30T14:00:00"/>
    <x v="2"/>
  </r>
  <r>
    <x v="335"/>
    <d v="1899-12-30T15:00:00"/>
    <x v="1"/>
  </r>
  <r>
    <x v="335"/>
    <d v="1899-12-30T16:00:00"/>
    <x v="12"/>
  </r>
  <r>
    <x v="335"/>
    <d v="1899-12-30T17:00:00"/>
    <x v="10"/>
  </r>
  <r>
    <x v="335"/>
    <d v="1899-12-30T18:00:00"/>
    <x v="13"/>
  </r>
  <r>
    <x v="335"/>
    <d v="1899-12-30T19:00:00"/>
    <x v="4"/>
  </r>
  <r>
    <x v="335"/>
    <d v="1899-12-30T20:00:00"/>
    <x v="5"/>
  </r>
  <r>
    <x v="335"/>
    <d v="1899-12-30T21:00:00"/>
    <x v="5"/>
  </r>
  <r>
    <x v="335"/>
    <d v="1899-12-30T22:00:00"/>
    <x v="16"/>
  </r>
  <r>
    <x v="335"/>
    <d v="1899-12-30T23:00:00"/>
    <x v="16"/>
  </r>
  <r>
    <x v="336"/>
    <d v="1899-12-30T00:00:00"/>
    <x v="5"/>
  </r>
  <r>
    <x v="336"/>
    <d v="1899-12-30T01:00:00"/>
    <x v="17"/>
  </r>
  <r>
    <x v="336"/>
    <d v="1899-12-30T02:00:00"/>
    <x v="16"/>
  </r>
  <r>
    <x v="336"/>
    <d v="1899-12-30T03:00:00"/>
    <x v="17"/>
  </r>
  <r>
    <x v="336"/>
    <d v="1899-12-30T04:00:00"/>
    <x v="17"/>
  </r>
  <r>
    <x v="336"/>
    <d v="1899-12-30T05:00:00"/>
    <x v="19"/>
  </r>
  <r>
    <x v="336"/>
    <d v="1899-12-30T06:00:00"/>
    <x v="17"/>
  </r>
  <r>
    <x v="336"/>
    <d v="1899-12-30T07:00:00"/>
    <x v="19"/>
  </r>
  <r>
    <x v="336"/>
    <d v="1899-12-30T08:00:00"/>
    <x v="18"/>
  </r>
  <r>
    <x v="336"/>
    <d v="1899-12-30T09:00:00"/>
    <x v="17"/>
  </r>
  <r>
    <x v="336"/>
    <d v="1899-12-30T10:00:00"/>
    <x v="17"/>
  </r>
  <r>
    <x v="336"/>
    <d v="1899-12-30T11:00:00"/>
    <x v="17"/>
  </r>
  <r>
    <x v="336"/>
    <d v="1899-12-30T12:00:00"/>
    <x v="5"/>
  </r>
  <r>
    <x v="336"/>
    <d v="1899-12-30T13:00:00"/>
    <x v="17"/>
  </r>
  <r>
    <x v="336"/>
    <d v="1899-12-30T14:00:00"/>
    <x v="2"/>
  </r>
  <r>
    <x v="336"/>
    <d v="1899-12-30T15:00:00"/>
    <x v="0"/>
  </r>
  <r>
    <x v="336"/>
    <d v="1899-12-30T16:00:00"/>
    <x v="10"/>
  </r>
  <r>
    <x v="336"/>
    <d v="1899-12-30T17:00:00"/>
    <x v="10"/>
  </r>
  <r>
    <x v="336"/>
    <d v="1899-12-30T18:00:00"/>
    <x v="15"/>
  </r>
  <r>
    <x v="336"/>
    <d v="1899-12-30T19:00:00"/>
    <x v="13"/>
  </r>
  <r>
    <x v="336"/>
    <d v="1899-12-30T20:00:00"/>
    <x v="5"/>
  </r>
  <r>
    <x v="336"/>
    <d v="1899-12-30T21:00:00"/>
    <x v="5"/>
  </r>
  <r>
    <x v="336"/>
    <d v="1899-12-30T22:00:00"/>
    <x v="16"/>
  </r>
  <r>
    <x v="336"/>
    <d v="1899-12-30T23:00:00"/>
    <x v="17"/>
  </r>
  <r>
    <x v="337"/>
    <d v="1899-12-30T00:00:00"/>
    <x v="17"/>
  </r>
  <r>
    <x v="337"/>
    <d v="1899-12-30T01:00:00"/>
    <x v="17"/>
  </r>
  <r>
    <x v="337"/>
    <d v="1899-12-30T02:00:00"/>
    <x v="17"/>
  </r>
  <r>
    <x v="337"/>
    <d v="1899-12-30T03:00:00"/>
    <x v="17"/>
  </r>
  <r>
    <x v="337"/>
    <d v="1899-12-30T04:00:00"/>
    <x v="16"/>
  </r>
  <r>
    <x v="337"/>
    <d v="1899-12-30T05:00:00"/>
    <x v="17"/>
  </r>
  <r>
    <x v="337"/>
    <d v="1899-12-30T06:00:00"/>
    <x v="16"/>
  </r>
  <r>
    <x v="337"/>
    <d v="1899-12-30T07:00:00"/>
    <x v="16"/>
  </r>
  <r>
    <x v="337"/>
    <d v="1899-12-30T08:00:00"/>
    <x v="17"/>
  </r>
  <r>
    <x v="337"/>
    <d v="1899-12-30T09:00:00"/>
    <x v="17"/>
  </r>
  <r>
    <x v="337"/>
    <d v="1899-12-30T10:00:00"/>
    <x v="16"/>
  </r>
  <r>
    <x v="337"/>
    <d v="1899-12-30T11:00:00"/>
    <x v="17"/>
  </r>
  <r>
    <x v="337"/>
    <d v="1899-12-30T12:00:00"/>
    <x v="4"/>
  </r>
  <r>
    <x v="337"/>
    <d v="1899-12-30T13:00:00"/>
    <x v="5"/>
  </r>
  <r>
    <x v="337"/>
    <d v="1899-12-30T14:00:00"/>
    <x v="2"/>
  </r>
  <r>
    <x v="337"/>
    <d v="1899-12-30T15:00:00"/>
    <x v="6"/>
  </r>
  <r>
    <x v="337"/>
    <d v="1899-12-30T16:00:00"/>
    <x v="1"/>
  </r>
  <r>
    <x v="337"/>
    <d v="1899-12-30T17:00:00"/>
    <x v="6"/>
  </r>
  <r>
    <x v="337"/>
    <d v="1899-12-30T18:00:00"/>
    <x v="0"/>
  </r>
  <r>
    <x v="337"/>
    <d v="1899-12-30T19:00:00"/>
    <x v="1"/>
  </r>
  <r>
    <x v="337"/>
    <d v="1899-12-30T20:00:00"/>
    <x v="1"/>
  </r>
  <r>
    <x v="337"/>
    <d v="1899-12-30T21:00:00"/>
    <x v="2"/>
  </r>
  <r>
    <x v="337"/>
    <d v="1899-12-30T22:00:00"/>
    <x v="5"/>
  </r>
  <r>
    <x v="337"/>
    <d v="1899-12-30T23:00:00"/>
    <x v="16"/>
  </r>
  <r>
    <x v="338"/>
    <d v="1899-12-30T00:00:00"/>
    <x v="17"/>
  </r>
  <r>
    <x v="338"/>
    <d v="1899-12-30T01:00:00"/>
    <x v="17"/>
  </r>
  <r>
    <x v="338"/>
    <d v="1899-12-30T02:00:00"/>
    <x v="16"/>
  </r>
  <r>
    <x v="338"/>
    <d v="1899-12-30T03:00:00"/>
    <x v="17"/>
  </r>
  <r>
    <x v="338"/>
    <d v="1899-12-30T04:00:00"/>
    <x v="16"/>
  </r>
  <r>
    <x v="338"/>
    <d v="1899-12-30T05:00:00"/>
    <x v="16"/>
  </r>
  <r>
    <x v="338"/>
    <d v="1899-12-30T06:00:00"/>
    <x v="17"/>
  </r>
  <r>
    <x v="338"/>
    <d v="1899-12-30T07:00:00"/>
    <x v="17"/>
  </r>
  <r>
    <x v="338"/>
    <d v="1899-12-30T08:00:00"/>
    <x v="19"/>
  </r>
  <r>
    <x v="338"/>
    <d v="1899-12-30T09:00:00"/>
    <x v="5"/>
  </r>
  <r>
    <x v="338"/>
    <d v="1899-12-30T10:00:00"/>
    <x v="16"/>
  </r>
  <r>
    <x v="338"/>
    <d v="1899-12-30T11:00:00"/>
    <x v="4"/>
  </r>
  <r>
    <x v="338"/>
    <d v="1899-12-30T12:00:00"/>
    <x v="6"/>
  </r>
  <r>
    <x v="338"/>
    <d v="1899-12-30T13:00:00"/>
    <x v="1"/>
  </r>
  <r>
    <x v="338"/>
    <d v="1899-12-30T14:00:00"/>
    <x v="2"/>
  </r>
  <r>
    <x v="338"/>
    <d v="1899-12-30T15:00:00"/>
    <x v="2"/>
  </r>
  <r>
    <x v="338"/>
    <d v="1899-12-30T16:00:00"/>
    <x v="0"/>
  </r>
  <r>
    <x v="338"/>
    <d v="1899-12-30T17:00:00"/>
    <x v="11"/>
  </r>
  <r>
    <x v="338"/>
    <d v="1899-12-30T18:00:00"/>
    <x v="7"/>
  </r>
  <r>
    <x v="338"/>
    <d v="1899-12-30T19:00:00"/>
    <x v="20"/>
  </r>
  <r>
    <x v="338"/>
    <d v="1899-12-30T20:00:00"/>
    <x v="7"/>
  </r>
  <r>
    <x v="338"/>
    <d v="1899-12-30T21:00:00"/>
    <x v="6"/>
  </r>
  <r>
    <x v="338"/>
    <d v="1899-12-30T22:00:00"/>
    <x v="15"/>
  </r>
  <r>
    <x v="338"/>
    <d v="1899-12-30T23:00:00"/>
    <x v="2"/>
  </r>
  <r>
    <x v="339"/>
    <d v="1899-12-30T00:00:00"/>
    <x v="11"/>
  </r>
  <r>
    <x v="339"/>
    <d v="1899-12-30T01:00:00"/>
    <x v="1"/>
  </r>
  <r>
    <x v="339"/>
    <d v="1899-12-30T02:00:00"/>
    <x v="4"/>
  </r>
  <r>
    <x v="339"/>
    <d v="1899-12-30T03:00:00"/>
    <x v="15"/>
  </r>
  <r>
    <x v="339"/>
    <d v="1899-12-30T04:00:00"/>
    <x v="4"/>
  </r>
  <r>
    <x v="339"/>
    <d v="1899-12-30T05:00:00"/>
    <x v="14"/>
  </r>
  <r>
    <x v="339"/>
    <d v="1899-12-30T06:00:00"/>
    <x v="5"/>
  </r>
  <r>
    <x v="339"/>
    <d v="1899-12-30T07:00:00"/>
    <x v="3"/>
  </r>
  <r>
    <x v="339"/>
    <d v="1899-12-30T08:00:00"/>
    <x v="16"/>
  </r>
  <r>
    <x v="339"/>
    <d v="1899-12-30T09:00:00"/>
    <x v="17"/>
  </r>
  <r>
    <x v="339"/>
    <d v="1899-12-30T10:00:00"/>
    <x v="14"/>
  </r>
  <r>
    <x v="339"/>
    <d v="1899-12-30T11:00:00"/>
    <x v="13"/>
  </r>
  <r>
    <x v="339"/>
    <d v="1899-12-30T12:00:00"/>
    <x v="4"/>
  </r>
  <r>
    <x v="339"/>
    <d v="1899-12-30T13:00:00"/>
    <x v="15"/>
  </r>
  <r>
    <x v="339"/>
    <d v="1899-12-30T14:00:00"/>
    <x v="14"/>
  </r>
  <r>
    <x v="339"/>
    <d v="1899-12-30T15:00:00"/>
    <x v="15"/>
  </r>
  <r>
    <x v="339"/>
    <d v="1899-12-30T16:00:00"/>
    <x v="1"/>
  </r>
  <r>
    <x v="339"/>
    <d v="1899-12-30T17:00:00"/>
    <x v="1"/>
  </r>
  <r>
    <x v="339"/>
    <d v="1899-12-30T18:00:00"/>
    <x v="15"/>
  </r>
  <r>
    <x v="339"/>
    <d v="1899-12-30T19:00:00"/>
    <x v="10"/>
  </r>
  <r>
    <x v="339"/>
    <d v="1899-12-30T20:00:00"/>
    <x v="14"/>
  </r>
  <r>
    <x v="339"/>
    <d v="1899-12-30T21:00:00"/>
    <x v="13"/>
  </r>
  <r>
    <x v="339"/>
    <d v="1899-12-30T22:00:00"/>
    <x v="5"/>
  </r>
  <r>
    <x v="339"/>
    <d v="1899-12-30T23:00:00"/>
    <x v="5"/>
  </r>
  <r>
    <x v="340"/>
    <d v="1899-12-30T00:00:00"/>
    <x v="5"/>
  </r>
  <r>
    <x v="340"/>
    <d v="1899-12-30T01:00:00"/>
    <x v="17"/>
  </r>
  <r>
    <x v="340"/>
    <d v="1899-12-30T02:00:00"/>
    <x v="3"/>
  </r>
  <r>
    <x v="340"/>
    <d v="1899-12-30T03:00:00"/>
    <x v="4"/>
  </r>
  <r>
    <x v="340"/>
    <d v="1899-12-30T04:00:00"/>
    <x v="5"/>
  </r>
  <r>
    <x v="340"/>
    <d v="1899-12-30T05:00:00"/>
    <x v="19"/>
  </r>
  <r>
    <x v="340"/>
    <d v="1899-12-30T06:00:00"/>
    <x v="16"/>
  </r>
  <r>
    <x v="340"/>
    <d v="1899-12-30T07:00:00"/>
    <x v="16"/>
  </r>
  <r>
    <x v="340"/>
    <d v="1899-12-30T08:00:00"/>
    <x v="5"/>
  </r>
  <r>
    <x v="340"/>
    <d v="1899-12-30T09:00:00"/>
    <x v="16"/>
  </r>
  <r>
    <x v="340"/>
    <d v="1899-12-30T10:00:00"/>
    <x v="4"/>
  </r>
  <r>
    <x v="340"/>
    <d v="1899-12-30T11:00:00"/>
    <x v="17"/>
  </r>
  <r>
    <x v="340"/>
    <d v="1899-12-30T12:00:00"/>
    <x v="2"/>
  </r>
  <r>
    <x v="340"/>
    <d v="1899-12-30T13:00:00"/>
    <x v="15"/>
  </r>
  <r>
    <x v="340"/>
    <d v="1899-12-30T14:00:00"/>
    <x v="14"/>
  </r>
  <r>
    <x v="340"/>
    <d v="1899-12-30T15:00:00"/>
    <x v="10"/>
  </r>
  <r>
    <x v="340"/>
    <d v="1899-12-30T16:00:00"/>
    <x v="1"/>
  </r>
  <r>
    <x v="340"/>
    <d v="1899-12-30T17:00:00"/>
    <x v="1"/>
  </r>
  <r>
    <x v="340"/>
    <d v="1899-12-30T18:00:00"/>
    <x v="20"/>
  </r>
  <r>
    <x v="340"/>
    <d v="1899-12-30T19:00:00"/>
    <x v="3"/>
  </r>
  <r>
    <x v="340"/>
    <d v="1899-12-30T21:00:00"/>
    <x v="11"/>
  </r>
  <r>
    <x v="340"/>
    <d v="1899-12-30T22:00:00"/>
    <x v="0"/>
  </r>
  <r>
    <x v="340"/>
    <d v="1899-12-30T23:00:00"/>
    <x v="1"/>
  </r>
  <r>
    <x v="341"/>
    <d v="1899-12-30T00:00:00"/>
    <x v="15"/>
  </r>
  <r>
    <x v="341"/>
    <d v="1899-12-30T02:00:00"/>
    <x v="2"/>
  </r>
  <r>
    <x v="341"/>
    <d v="1899-12-30T03:00:00"/>
    <x v="4"/>
  </r>
  <r>
    <x v="341"/>
    <d v="1899-12-30T04:00:00"/>
    <x v="4"/>
  </r>
  <r>
    <x v="341"/>
    <d v="1899-12-30T05:00:00"/>
    <x v="4"/>
  </r>
  <r>
    <x v="341"/>
    <d v="1899-12-30T06:00:00"/>
    <x v="3"/>
  </r>
  <r>
    <x v="341"/>
    <d v="1899-12-30T07:00:00"/>
    <x v="4"/>
  </r>
  <r>
    <x v="341"/>
    <d v="1899-12-30T08:00:00"/>
    <x v="4"/>
  </r>
  <r>
    <x v="341"/>
    <d v="1899-12-30T09:00:00"/>
    <x v="5"/>
  </r>
  <r>
    <x v="341"/>
    <d v="1899-12-30T10:00:00"/>
    <x v="5"/>
  </r>
  <r>
    <x v="341"/>
    <d v="1899-12-30T11:00:00"/>
    <x v="16"/>
  </r>
  <r>
    <x v="341"/>
    <d v="1899-12-30T12:00:00"/>
    <x v="16"/>
  </r>
  <r>
    <x v="341"/>
    <d v="1899-12-30T13:00:00"/>
    <x v="5"/>
  </r>
  <r>
    <x v="341"/>
    <d v="1899-12-30T14:00:00"/>
    <x v="16"/>
  </r>
  <r>
    <x v="341"/>
    <d v="1899-12-30T15:00:00"/>
    <x v="3"/>
  </r>
  <r>
    <x v="341"/>
    <d v="1899-12-30T16:00:00"/>
    <x v="5"/>
  </r>
  <r>
    <x v="341"/>
    <d v="1899-12-30T17:00:00"/>
    <x v="13"/>
  </r>
  <r>
    <x v="341"/>
    <d v="1899-12-30T18:00:00"/>
    <x v="15"/>
  </r>
  <r>
    <x v="341"/>
    <d v="1899-12-30T19:00:00"/>
    <x v="14"/>
  </r>
  <r>
    <x v="341"/>
    <d v="1899-12-30T20:00:00"/>
    <x v="14"/>
  </r>
  <r>
    <x v="341"/>
    <d v="1899-12-30T21:00:00"/>
    <x v="5"/>
  </r>
  <r>
    <x v="341"/>
    <d v="1899-12-30T22:00:00"/>
    <x v="16"/>
  </r>
  <r>
    <x v="341"/>
    <d v="1899-12-30T23:00:00"/>
    <x v="17"/>
  </r>
  <r>
    <x v="342"/>
    <d v="1899-12-30T00:00:00"/>
    <x v="17"/>
  </r>
  <r>
    <x v="342"/>
    <d v="1899-12-30T01:00:00"/>
    <x v="16"/>
  </r>
  <r>
    <x v="342"/>
    <d v="1899-12-30T02:00:00"/>
    <x v="16"/>
  </r>
  <r>
    <x v="342"/>
    <d v="1899-12-30T03:00:00"/>
    <x v="5"/>
  </r>
  <r>
    <x v="342"/>
    <d v="1899-12-30T04:00:00"/>
    <x v="17"/>
  </r>
  <r>
    <x v="342"/>
    <d v="1899-12-30T05:00:00"/>
    <x v="17"/>
  </r>
  <r>
    <x v="342"/>
    <d v="1899-12-30T06:00:00"/>
    <x v="5"/>
  </r>
  <r>
    <x v="342"/>
    <d v="1899-12-30T07:00:00"/>
    <x v="17"/>
  </r>
  <r>
    <x v="342"/>
    <d v="1899-12-30T08:00:00"/>
    <x v="5"/>
  </r>
  <r>
    <x v="342"/>
    <d v="1899-12-30T09:00:00"/>
    <x v="19"/>
  </r>
  <r>
    <x v="342"/>
    <d v="1899-12-30T10:00:00"/>
    <x v="17"/>
  </r>
  <r>
    <x v="342"/>
    <d v="1899-12-30T11:00:00"/>
    <x v="16"/>
  </r>
  <r>
    <x v="342"/>
    <d v="1899-12-30T12:00:00"/>
    <x v="14"/>
  </r>
  <r>
    <x v="342"/>
    <d v="1899-12-30T13:00:00"/>
    <x v="2"/>
  </r>
  <r>
    <x v="342"/>
    <d v="1899-12-30T14:00:00"/>
    <x v="15"/>
  </r>
  <r>
    <x v="342"/>
    <d v="1899-12-30T15:00:00"/>
    <x v="10"/>
  </r>
  <r>
    <x v="342"/>
    <d v="1899-12-30T16:00:00"/>
    <x v="10"/>
  </r>
  <r>
    <x v="342"/>
    <d v="1899-12-30T17:00:00"/>
    <x v="6"/>
  </r>
  <r>
    <x v="342"/>
    <d v="1899-12-30T18:00:00"/>
    <x v="1"/>
  </r>
  <r>
    <x v="342"/>
    <d v="1899-12-30T19:00:00"/>
    <x v="2"/>
  </r>
  <r>
    <x v="342"/>
    <d v="1899-12-30T20:00:00"/>
    <x v="15"/>
  </r>
  <r>
    <x v="342"/>
    <d v="1899-12-30T21:00:00"/>
    <x v="2"/>
  </r>
  <r>
    <x v="342"/>
    <d v="1899-12-30T22:00:00"/>
    <x v="2"/>
  </r>
  <r>
    <x v="342"/>
    <d v="1899-12-30T23:00:00"/>
    <x v="2"/>
  </r>
  <r>
    <x v="343"/>
    <d v="1899-12-30T00:00:00"/>
    <x v="13"/>
  </r>
  <r>
    <x v="343"/>
    <d v="1899-12-30T01:00:00"/>
    <x v="17"/>
  </r>
  <r>
    <x v="343"/>
    <d v="1899-12-30T02:00:00"/>
    <x v="4"/>
  </r>
  <r>
    <x v="343"/>
    <d v="1899-12-30T03:00:00"/>
    <x v="3"/>
  </r>
  <r>
    <x v="343"/>
    <d v="1899-12-30T04:00:00"/>
    <x v="14"/>
  </r>
  <r>
    <x v="343"/>
    <d v="1899-12-30T05:00:00"/>
    <x v="14"/>
  </r>
  <r>
    <x v="343"/>
    <d v="1899-12-30T06:00:00"/>
    <x v="2"/>
  </r>
  <r>
    <x v="343"/>
    <d v="1899-12-30T07:00:00"/>
    <x v="15"/>
  </r>
  <r>
    <x v="343"/>
    <d v="1899-12-30T08:00:00"/>
    <x v="2"/>
  </r>
  <r>
    <x v="343"/>
    <d v="1899-12-30T09:00:00"/>
    <x v="1"/>
  </r>
  <r>
    <x v="343"/>
    <d v="1899-12-30T10:00:00"/>
    <x v="6"/>
  </r>
  <r>
    <x v="343"/>
    <d v="1899-12-30T11:00:00"/>
    <x v="6"/>
  </r>
  <r>
    <x v="343"/>
    <d v="1899-12-30T12:00:00"/>
    <x v="0"/>
  </r>
  <r>
    <x v="343"/>
    <d v="1899-12-30T13:00:00"/>
    <x v="0"/>
  </r>
  <r>
    <x v="343"/>
    <d v="1899-12-30T14:00:00"/>
    <x v="6"/>
  </r>
  <r>
    <x v="343"/>
    <d v="1899-12-30T15:00:00"/>
    <x v="0"/>
  </r>
  <r>
    <x v="343"/>
    <d v="1899-12-30T16:00:00"/>
    <x v="1"/>
  </r>
  <r>
    <x v="343"/>
    <d v="1899-12-30T17:00:00"/>
    <x v="9"/>
  </r>
  <r>
    <x v="343"/>
    <d v="1899-12-30T18:00:00"/>
    <x v="8"/>
  </r>
  <r>
    <x v="343"/>
    <d v="1899-12-30T19:00:00"/>
    <x v="6"/>
  </r>
  <r>
    <x v="343"/>
    <d v="1899-12-30T21:00:00"/>
    <x v="12"/>
  </r>
  <r>
    <x v="343"/>
    <d v="1899-12-30T22:00:00"/>
    <x v="12"/>
  </r>
  <r>
    <x v="343"/>
    <d v="1899-12-30T23:00:00"/>
    <x v="5"/>
  </r>
  <r>
    <x v="344"/>
    <d v="1899-12-30T00:00:00"/>
    <x v="2"/>
  </r>
  <r>
    <x v="344"/>
    <d v="1899-12-30T01:00:00"/>
    <x v="2"/>
  </r>
  <r>
    <x v="344"/>
    <d v="1899-12-30T02:00:00"/>
    <x v="2"/>
  </r>
  <r>
    <x v="344"/>
    <d v="1899-12-30T03:00:00"/>
    <x v="10"/>
  </r>
  <r>
    <x v="344"/>
    <d v="1899-12-30T04:00:00"/>
    <x v="14"/>
  </r>
  <r>
    <x v="344"/>
    <d v="1899-12-30T05:00:00"/>
    <x v="16"/>
  </r>
  <r>
    <x v="344"/>
    <d v="1899-12-30T06:00:00"/>
    <x v="16"/>
  </r>
  <r>
    <x v="344"/>
    <d v="1899-12-30T07:00:00"/>
    <x v="17"/>
  </r>
  <r>
    <x v="344"/>
    <d v="1899-12-30T08:00:00"/>
    <x v="5"/>
  </r>
  <r>
    <x v="344"/>
    <d v="1899-12-30T09:00:00"/>
    <x v="17"/>
  </r>
  <r>
    <x v="344"/>
    <d v="1899-12-30T10:00:00"/>
    <x v="3"/>
  </r>
  <r>
    <x v="344"/>
    <d v="1899-12-30T11:00:00"/>
    <x v="16"/>
  </r>
  <r>
    <x v="344"/>
    <d v="1899-12-30T12:00:00"/>
    <x v="16"/>
  </r>
  <r>
    <x v="344"/>
    <d v="1899-12-30T13:00:00"/>
    <x v="16"/>
  </r>
  <r>
    <x v="344"/>
    <d v="1899-12-30T14:00:00"/>
    <x v="17"/>
  </r>
  <r>
    <x v="344"/>
    <d v="1899-12-30T15:00:00"/>
    <x v="3"/>
  </r>
  <r>
    <x v="344"/>
    <d v="1899-12-30T16:00:00"/>
    <x v="5"/>
  </r>
  <r>
    <x v="344"/>
    <d v="1899-12-30T17:00:00"/>
    <x v="17"/>
  </r>
  <r>
    <x v="344"/>
    <d v="1899-12-30T18:00:00"/>
    <x v="4"/>
  </r>
  <r>
    <x v="344"/>
    <d v="1899-12-30T19:00:00"/>
    <x v="4"/>
  </r>
  <r>
    <x v="344"/>
    <d v="1899-12-30T20:00:00"/>
    <x v="4"/>
  </r>
  <r>
    <x v="344"/>
    <d v="1899-12-30T21:00:00"/>
    <x v="14"/>
  </r>
  <r>
    <x v="344"/>
    <d v="1899-12-30T22:00:00"/>
    <x v="5"/>
  </r>
  <r>
    <x v="344"/>
    <d v="1899-12-30T23:00:00"/>
    <x v="5"/>
  </r>
  <r>
    <x v="345"/>
    <d v="1899-12-30T00:00:00"/>
    <x v="17"/>
  </r>
  <r>
    <x v="345"/>
    <d v="1899-12-30T01:00:00"/>
    <x v="16"/>
  </r>
  <r>
    <x v="345"/>
    <d v="1899-12-30T02:00:00"/>
    <x v="5"/>
  </r>
  <r>
    <x v="345"/>
    <d v="1899-12-30T03:00:00"/>
    <x v="5"/>
  </r>
  <r>
    <x v="345"/>
    <d v="1899-12-30T04:00:00"/>
    <x v="16"/>
  </r>
  <r>
    <x v="345"/>
    <d v="1899-12-30T05:00:00"/>
    <x v="18"/>
  </r>
  <r>
    <x v="345"/>
    <d v="1899-12-30T06:00:00"/>
    <x v="16"/>
  </r>
  <r>
    <x v="345"/>
    <d v="1899-12-30T07:00:00"/>
    <x v="16"/>
  </r>
  <r>
    <x v="345"/>
    <d v="1899-12-30T08:00:00"/>
    <x v="16"/>
  </r>
  <r>
    <x v="345"/>
    <d v="1899-12-30T09:00:00"/>
    <x v="3"/>
  </r>
  <r>
    <x v="345"/>
    <d v="1899-12-30T10:00:00"/>
    <x v="13"/>
  </r>
  <r>
    <x v="345"/>
    <d v="1899-12-30T11:00:00"/>
    <x v="2"/>
  </r>
  <r>
    <x v="345"/>
    <d v="1899-12-30T12:00:00"/>
    <x v="2"/>
  </r>
  <r>
    <x v="345"/>
    <d v="1899-12-30T13:00:00"/>
    <x v="1"/>
  </r>
  <r>
    <x v="345"/>
    <d v="1899-12-30T14:00:00"/>
    <x v="12"/>
  </r>
  <r>
    <x v="345"/>
    <d v="1899-12-30T15:00:00"/>
    <x v="0"/>
  </r>
  <r>
    <x v="345"/>
    <d v="1899-12-30T16:00:00"/>
    <x v="0"/>
  </r>
  <r>
    <x v="345"/>
    <d v="1899-12-30T17:00:00"/>
    <x v="1"/>
  </r>
  <r>
    <x v="345"/>
    <d v="1899-12-30T18:00:00"/>
    <x v="0"/>
  </r>
  <r>
    <x v="345"/>
    <d v="1899-12-30T20:00:00"/>
    <x v="7"/>
  </r>
  <r>
    <x v="345"/>
    <d v="1899-12-30T21:00:00"/>
    <x v="7"/>
  </r>
  <r>
    <x v="345"/>
    <d v="1899-12-30T22:00:00"/>
    <x v="12"/>
  </r>
  <r>
    <x v="345"/>
    <d v="1899-12-30T23:00:00"/>
    <x v="7"/>
  </r>
  <r>
    <x v="346"/>
    <d v="1899-12-30T00:00:00"/>
    <x v="10"/>
  </r>
  <r>
    <x v="346"/>
    <d v="1899-12-30T01:00:00"/>
    <x v="2"/>
  </r>
  <r>
    <x v="346"/>
    <d v="1899-12-30T02:00:00"/>
    <x v="15"/>
  </r>
  <r>
    <x v="346"/>
    <d v="1899-12-30T03:00:00"/>
    <x v="3"/>
  </r>
  <r>
    <x v="346"/>
    <d v="1899-12-30T04:00:00"/>
    <x v="3"/>
  </r>
  <r>
    <x v="346"/>
    <d v="1899-12-30T05:00:00"/>
    <x v="3"/>
  </r>
  <r>
    <x v="346"/>
    <d v="1899-12-30T06:00:00"/>
    <x v="14"/>
  </r>
  <r>
    <x v="346"/>
    <d v="1899-12-30T07:00:00"/>
    <x v="14"/>
  </r>
  <r>
    <x v="346"/>
    <d v="1899-12-30T08:00:00"/>
    <x v="14"/>
  </r>
  <r>
    <x v="346"/>
    <d v="1899-12-30T09:00:00"/>
    <x v="5"/>
  </r>
  <r>
    <x v="346"/>
    <d v="1899-12-30T10:00:00"/>
    <x v="15"/>
  </r>
  <r>
    <x v="346"/>
    <d v="1899-12-30T11:00:00"/>
    <x v="2"/>
  </r>
  <r>
    <x v="346"/>
    <d v="1899-12-30T12:00:00"/>
    <x v="6"/>
  </r>
  <r>
    <x v="346"/>
    <d v="1899-12-30T13:00:00"/>
    <x v="0"/>
  </r>
  <r>
    <x v="346"/>
    <d v="1899-12-30T14:00:00"/>
    <x v="0"/>
  </r>
  <r>
    <x v="346"/>
    <d v="1899-12-30T15:00:00"/>
    <x v="6"/>
  </r>
  <r>
    <x v="346"/>
    <d v="1899-12-30T16:00:00"/>
    <x v="11"/>
  </r>
  <r>
    <x v="346"/>
    <d v="1899-12-30T17:00:00"/>
    <x v="12"/>
  </r>
  <r>
    <x v="346"/>
    <d v="1899-12-30T18:00:00"/>
    <x v="8"/>
  </r>
  <r>
    <x v="346"/>
    <d v="1899-12-30T19:00:00"/>
    <x v="20"/>
  </r>
  <r>
    <x v="346"/>
    <d v="1899-12-30T20:00:00"/>
    <x v="11"/>
  </r>
  <r>
    <x v="346"/>
    <d v="1899-12-30T21:00:00"/>
    <x v="11"/>
  </r>
  <r>
    <x v="346"/>
    <d v="1899-12-30T22:00:00"/>
    <x v="1"/>
  </r>
  <r>
    <x v="346"/>
    <d v="1899-12-30T23:00:00"/>
    <x v="0"/>
  </r>
  <r>
    <x v="347"/>
    <d v="1899-12-30T00:00:00"/>
    <x v="5"/>
  </r>
  <r>
    <x v="347"/>
    <d v="1899-12-30T01:00:00"/>
    <x v="17"/>
  </r>
  <r>
    <x v="347"/>
    <d v="1899-12-30T02:00:00"/>
    <x v="16"/>
  </r>
  <r>
    <x v="347"/>
    <d v="1899-12-30T03:00:00"/>
    <x v="3"/>
  </r>
  <r>
    <x v="347"/>
    <d v="1899-12-30T04:00:00"/>
    <x v="5"/>
  </r>
  <r>
    <x v="347"/>
    <d v="1899-12-30T05:00:00"/>
    <x v="3"/>
  </r>
  <r>
    <x v="347"/>
    <d v="1899-12-30T06:00:00"/>
    <x v="3"/>
  </r>
  <r>
    <x v="347"/>
    <d v="1899-12-30T07:00:00"/>
    <x v="3"/>
  </r>
  <r>
    <x v="347"/>
    <d v="1899-12-30T08:00:00"/>
    <x v="3"/>
  </r>
  <r>
    <x v="347"/>
    <d v="1899-12-30T09:00:00"/>
    <x v="14"/>
  </r>
  <r>
    <x v="347"/>
    <d v="1899-12-30T10:00:00"/>
    <x v="2"/>
  </r>
  <r>
    <x v="347"/>
    <d v="1899-12-30T11:00:00"/>
    <x v="10"/>
  </r>
  <r>
    <x v="347"/>
    <d v="1899-12-30T12:00:00"/>
    <x v="10"/>
  </r>
  <r>
    <x v="347"/>
    <d v="1899-12-30T13:00:00"/>
    <x v="10"/>
  </r>
  <r>
    <x v="347"/>
    <d v="1899-12-30T14:00:00"/>
    <x v="1"/>
  </r>
  <r>
    <x v="347"/>
    <d v="1899-12-30T15:00:00"/>
    <x v="6"/>
  </r>
  <r>
    <x v="347"/>
    <d v="1899-12-30T16:00:00"/>
    <x v="7"/>
  </r>
  <r>
    <x v="347"/>
    <d v="1899-12-30T17:00:00"/>
    <x v="11"/>
  </r>
  <r>
    <x v="347"/>
    <d v="1899-12-30T18:00:00"/>
    <x v="7"/>
  </r>
  <r>
    <x v="347"/>
    <d v="1899-12-30T19:00:00"/>
    <x v="9"/>
  </r>
  <r>
    <x v="347"/>
    <d v="1899-12-30T20:00:00"/>
    <x v="7"/>
  </r>
  <r>
    <x v="347"/>
    <d v="1899-12-30T21:00:00"/>
    <x v="7"/>
  </r>
  <r>
    <x v="347"/>
    <d v="1899-12-30T22:00:00"/>
    <x v="9"/>
  </r>
  <r>
    <x v="347"/>
    <d v="1899-12-30T23:00:00"/>
    <x v="0"/>
  </r>
  <r>
    <x v="348"/>
    <d v="1899-12-30T00:00:00"/>
    <x v="3"/>
  </r>
  <r>
    <x v="348"/>
    <d v="1899-12-30T01:00:00"/>
    <x v="14"/>
  </r>
  <r>
    <x v="348"/>
    <d v="1899-12-30T02:00:00"/>
    <x v="4"/>
  </r>
  <r>
    <x v="348"/>
    <d v="1899-12-30T03:00:00"/>
    <x v="5"/>
  </r>
  <r>
    <x v="348"/>
    <d v="1899-12-30T04:00:00"/>
    <x v="3"/>
  </r>
  <r>
    <x v="348"/>
    <d v="1899-12-30T05:00:00"/>
    <x v="3"/>
  </r>
  <r>
    <x v="348"/>
    <d v="1899-12-30T06:00:00"/>
    <x v="14"/>
  </r>
  <r>
    <x v="348"/>
    <d v="1899-12-30T07:00:00"/>
    <x v="5"/>
  </r>
  <r>
    <x v="348"/>
    <d v="1899-12-30T08:00:00"/>
    <x v="17"/>
  </r>
  <r>
    <x v="348"/>
    <d v="1899-12-30T09:00:00"/>
    <x v="16"/>
  </r>
  <r>
    <x v="348"/>
    <d v="1899-12-30T10:00:00"/>
    <x v="15"/>
  </r>
  <r>
    <x v="348"/>
    <d v="1899-12-30T11:00:00"/>
    <x v="13"/>
  </r>
  <r>
    <x v="348"/>
    <d v="1899-12-30T12:00:00"/>
    <x v="0"/>
  </r>
  <r>
    <x v="348"/>
    <d v="1899-12-30T13:00:00"/>
    <x v="10"/>
  </r>
  <r>
    <x v="348"/>
    <d v="1899-12-30T14:00:00"/>
    <x v="0"/>
  </r>
  <r>
    <x v="348"/>
    <d v="1899-12-30T15:00:00"/>
    <x v="11"/>
  </r>
  <r>
    <x v="348"/>
    <d v="1899-12-30T16:00:00"/>
    <x v="11"/>
  </r>
  <r>
    <x v="348"/>
    <d v="1899-12-30T17:00:00"/>
    <x v="8"/>
  </r>
  <r>
    <x v="348"/>
    <d v="1899-12-30T18:00:00"/>
    <x v="11"/>
  </r>
  <r>
    <x v="348"/>
    <d v="1899-12-30T19:00:00"/>
    <x v="9"/>
  </r>
  <r>
    <x v="348"/>
    <d v="1899-12-30T20:00:00"/>
    <x v="7"/>
  </r>
  <r>
    <x v="348"/>
    <d v="1899-12-30T21:00:00"/>
    <x v="9"/>
  </r>
  <r>
    <x v="348"/>
    <d v="1899-12-30T22:00:00"/>
    <x v="1"/>
  </r>
  <r>
    <x v="348"/>
    <d v="1899-12-30T23:00:00"/>
    <x v="12"/>
  </r>
  <r>
    <x v="349"/>
    <d v="1899-12-30T00:00:00"/>
    <x v="12"/>
  </r>
  <r>
    <x v="349"/>
    <d v="1899-12-30T01:00:00"/>
    <x v="2"/>
  </r>
  <r>
    <x v="349"/>
    <d v="1899-12-30T02:00:00"/>
    <x v="10"/>
  </r>
  <r>
    <x v="349"/>
    <d v="1899-12-30T03:00:00"/>
    <x v="14"/>
  </r>
  <r>
    <x v="349"/>
    <d v="1899-12-30T04:00:00"/>
    <x v="3"/>
  </r>
  <r>
    <x v="349"/>
    <d v="1899-12-30T05:00:00"/>
    <x v="5"/>
  </r>
  <r>
    <x v="349"/>
    <d v="1899-12-30T06:00:00"/>
    <x v="16"/>
  </r>
  <r>
    <x v="349"/>
    <d v="1899-12-30T07:00:00"/>
    <x v="3"/>
  </r>
  <r>
    <x v="349"/>
    <d v="1899-12-30T08:00:00"/>
    <x v="5"/>
  </r>
  <r>
    <x v="349"/>
    <d v="1899-12-30T09:00:00"/>
    <x v="5"/>
  </r>
  <r>
    <x v="349"/>
    <d v="1899-12-30T10:00:00"/>
    <x v="13"/>
  </r>
  <r>
    <x v="349"/>
    <d v="1899-12-30T11:00:00"/>
    <x v="15"/>
  </r>
  <r>
    <x v="349"/>
    <d v="1899-12-30T12:00:00"/>
    <x v="10"/>
  </r>
  <r>
    <x v="349"/>
    <d v="1899-12-30T13:00:00"/>
    <x v="15"/>
  </r>
  <r>
    <x v="349"/>
    <d v="1899-12-30T14:00:00"/>
    <x v="15"/>
  </r>
  <r>
    <x v="349"/>
    <d v="1899-12-30T15:00:00"/>
    <x v="0"/>
  </r>
  <r>
    <x v="349"/>
    <d v="1899-12-30T16:00:00"/>
    <x v="9"/>
  </r>
  <r>
    <x v="349"/>
    <d v="1899-12-30T17:00:00"/>
    <x v="11"/>
  </r>
  <r>
    <x v="349"/>
    <d v="1899-12-30T18:00:00"/>
    <x v="7"/>
  </r>
  <r>
    <x v="349"/>
    <d v="1899-12-30T19:00:00"/>
    <x v="11"/>
  </r>
  <r>
    <x v="349"/>
    <d v="1899-12-30T20:00:00"/>
    <x v="6"/>
  </r>
  <r>
    <x v="349"/>
    <d v="1899-12-30T21:00:00"/>
    <x v="1"/>
  </r>
  <r>
    <x v="349"/>
    <d v="1899-12-30T22:00:00"/>
    <x v="2"/>
  </r>
  <r>
    <x v="349"/>
    <d v="1899-12-30T23:00:00"/>
    <x v="2"/>
  </r>
  <r>
    <x v="350"/>
    <d v="1899-12-30T00:00:00"/>
    <x v="14"/>
  </r>
  <r>
    <x v="350"/>
    <d v="1899-12-30T01:00:00"/>
    <x v="14"/>
  </r>
  <r>
    <x v="350"/>
    <d v="1899-12-30T02:00:00"/>
    <x v="14"/>
  </r>
  <r>
    <x v="350"/>
    <d v="1899-12-30T03:00:00"/>
    <x v="4"/>
  </r>
  <r>
    <x v="350"/>
    <d v="1899-12-30T04:00:00"/>
    <x v="4"/>
  </r>
  <r>
    <x v="350"/>
    <d v="1899-12-30T05:00:00"/>
    <x v="4"/>
  </r>
  <r>
    <x v="350"/>
    <d v="1899-12-30T06:00:00"/>
    <x v="5"/>
  </r>
  <r>
    <x v="350"/>
    <d v="1899-12-30T07:00:00"/>
    <x v="17"/>
  </r>
  <r>
    <x v="350"/>
    <d v="1899-12-30T08:00:00"/>
    <x v="16"/>
  </r>
  <r>
    <x v="350"/>
    <d v="1899-12-30T09:00:00"/>
    <x v="17"/>
  </r>
  <r>
    <x v="350"/>
    <d v="1899-12-30T10:00:00"/>
    <x v="16"/>
  </r>
  <r>
    <x v="350"/>
    <d v="1899-12-30T11:00:00"/>
    <x v="5"/>
  </r>
  <r>
    <x v="350"/>
    <d v="1899-12-30T12:00:00"/>
    <x v="10"/>
  </r>
  <r>
    <x v="350"/>
    <d v="1899-12-30T13:00:00"/>
    <x v="2"/>
  </r>
  <r>
    <x v="350"/>
    <d v="1899-12-30T14:00:00"/>
    <x v="1"/>
  </r>
  <r>
    <x v="350"/>
    <d v="1899-12-30T15:00:00"/>
    <x v="6"/>
  </r>
  <r>
    <x v="350"/>
    <d v="1899-12-30T16:00:00"/>
    <x v="11"/>
  </r>
  <r>
    <x v="350"/>
    <d v="1899-12-30T17:00:00"/>
    <x v="20"/>
  </r>
  <r>
    <x v="350"/>
    <d v="1899-12-30T18:00:00"/>
    <x v="7"/>
  </r>
  <r>
    <x v="350"/>
    <d v="1899-12-30T19:00:00"/>
    <x v="0"/>
  </r>
  <r>
    <x v="350"/>
    <d v="1899-12-30T20:00:00"/>
    <x v="6"/>
  </r>
  <r>
    <x v="350"/>
    <d v="1899-12-30T21:00:00"/>
    <x v="10"/>
  </r>
  <r>
    <x v="350"/>
    <d v="1899-12-30T22:00:00"/>
    <x v="2"/>
  </r>
  <r>
    <x v="350"/>
    <d v="1899-12-30T23:00:00"/>
    <x v="15"/>
  </r>
  <r>
    <x v="351"/>
    <d v="1899-12-30T00:00:00"/>
    <x v="15"/>
  </r>
  <r>
    <x v="351"/>
    <d v="1899-12-30T01:00:00"/>
    <x v="4"/>
  </r>
  <r>
    <x v="351"/>
    <d v="1899-12-30T02:00:00"/>
    <x v="3"/>
  </r>
  <r>
    <x v="351"/>
    <d v="1899-12-30T03:00:00"/>
    <x v="3"/>
  </r>
  <r>
    <x v="351"/>
    <d v="1899-12-30T04:00:00"/>
    <x v="3"/>
  </r>
  <r>
    <x v="351"/>
    <d v="1899-12-30T05:00:00"/>
    <x v="14"/>
  </r>
  <r>
    <x v="351"/>
    <d v="1899-12-30T06:00:00"/>
    <x v="14"/>
  </r>
  <r>
    <x v="351"/>
    <d v="1899-12-30T07:00:00"/>
    <x v="3"/>
  </r>
  <r>
    <x v="351"/>
    <d v="1899-12-30T08:00:00"/>
    <x v="14"/>
  </r>
  <r>
    <x v="351"/>
    <d v="1899-12-30T09:00:00"/>
    <x v="13"/>
  </r>
  <r>
    <x v="351"/>
    <d v="1899-12-30T10:00:00"/>
    <x v="2"/>
  </r>
  <r>
    <x v="351"/>
    <d v="1899-12-30T11:00:00"/>
    <x v="13"/>
  </r>
  <r>
    <x v="351"/>
    <d v="1899-12-30T12:00:00"/>
    <x v="1"/>
  </r>
  <r>
    <x v="351"/>
    <d v="1899-12-30T13:00:00"/>
    <x v="12"/>
  </r>
  <r>
    <x v="351"/>
    <d v="1899-12-30T14:00:00"/>
    <x v="9"/>
  </r>
  <r>
    <x v="351"/>
    <d v="1899-12-30T15:00:00"/>
    <x v="9"/>
  </r>
  <r>
    <x v="351"/>
    <d v="1899-12-30T16:00:00"/>
    <x v="7"/>
  </r>
  <r>
    <x v="351"/>
    <d v="1899-12-30T17:00:00"/>
    <x v="7"/>
  </r>
  <r>
    <x v="351"/>
    <d v="1899-12-30T18:00:00"/>
    <x v="20"/>
  </r>
  <r>
    <x v="351"/>
    <d v="1899-12-30T19:00:00"/>
    <x v="7"/>
  </r>
  <r>
    <x v="351"/>
    <d v="1899-12-30T20:00:00"/>
    <x v="8"/>
  </r>
  <r>
    <x v="351"/>
    <d v="1899-12-30T21:00:00"/>
    <x v="23"/>
  </r>
  <r>
    <x v="351"/>
    <d v="1899-12-30T22:00:00"/>
    <x v="7"/>
  </r>
  <r>
    <x v="351"/>
    <d v="1899-12-30T23:00:00"/>
    <x v="1"/>
  </r>
  <r>
    <x v="352"/>
    <d v="1899-12-30T00:00:00"/>
    <x v="2"/>
  </r>
  <r>
    <x v="352"/>
    <d v="1899-12-30T01:00:00"/>
    <x v="13"/>
  </r>
  <r>
    <x v="352"/>
    <d v="1899-12-30T02:00:00"/>
    <x v="3"/>
  </r>
  <r>
    <x v="352"/>
    <d v="1899-12-30T03:00:00"/>
    <x v="15"/>
  </r>
  <r>
    <x v="352"/>
    <d v="1899-12-30T04:00:00"/>
    <x v="14"/>
  </r>
  <r>
    <x v="352"/>
    <d v="1899-12-30T05:00:00"/>
    <x v="13"/>
  </r>
  <r>
    <x v="352"/>
    <d v="1899-12-30T06:00:00"/>
    <x v="14"/>
  </r>
  <r>
    <x v="352"/>
    <d v="1899-12-30T07:00:00"/>
    <x v="3"/>
  </r>
  <r>
    <x v="352"/>
    <d v="1899-12-30T08:00:00"/>
    <x v="15"/>
  </r>
  <r>
    <x v="352"/>
    <d v="1899-12-30T09:00:00"/>
    <x v="1"/>
  </r>
  <r>
    <x v="352"/>
    <d v="1899-12-30T10:00:00"/>
    <x v="2"/>
  </r>
  <r>
    <x v="352"/>
    <d v="1899-12-30T11:00:00"/>
    <x v="1"/>
  </r>
  <r>
    <x v="352"/>
    <d v="1899-12-30T12:00:00"/>
    <x v="11"/>
  </r>
  <r>
    <x v="352"/>
    <d v="1899-12-30T13:00:00"/>
    <x v="12"/>
  </r>
  <r>
    <x v="352"/>
    <d v="1899-12-30T14:00:00"/>
    <x v="12"/>
  </r>
  <r>
    <x v="352"/>
    <d v="1899-12-30T15:00:00"/>
    <x v="7"/>
  </r>
  <r>
    <x v="352"/>
    <d v="1899-12-30T16:00:00"/>
    <x v="8"/>
  </r>
  <r>
    <x v="352"/>
    <d v="1899-12-30T17:00:00"/>
    <x v="20"/>
  </r>
  <r>
    <x v="352"/>
    <d v="1899-12-30T18:00:00"/>
    <x v="21"/>
  </r>
  <r>
    <x v="352"/>
    <d v="1899-12-30T19:00:00"/>
    <x v="21"/>
  </r>
  <r>
    <x v="352"/>
    <d v="1899-12-30T20:00:00"/>
    <x v="20"/>
  </r>
  <r>
    <x v="352"/>
    <d v="1899-12-30T21:00:00"/>
    <x v="20"/>
  </r>
  <r>
    <x v="352"/>
    <d v="1899-12-30T22:00:00"/>
    <x v="7"/>
  </r>
  <r>
    <x v="352"/>
    <d v="1899-12-30T23:00:00"/>
    <x v="15"/>
  </r>
  <r>
    <x v="353"/>
    <d v="1899-12-30T00:00:00"/>
    <x v="14"/>
  </r>
  <r>
    <x v="353"/>
    <d v="1899-12-30T01:00:00"/>
    <x v="13"/>
  </r>
  <r>
    <x v="353"/>
    <d v="1899-12-30T02:00:00"/>
    <x v="3"/>
  </r>
  <r>
    <x v="353"/>
    <d v="1899-12-30T03:00:00"/>
    <x v="14"/>
  </r>
  <r>
    <x v="353"/>
    <d v="1899-12-30T04:00:00"/>
    <x v="14"/>
  </r>
  <r>
    <x v="353"/>
    <d v="1899-12-30T05:00:00"/>
    <x v="2"/>
  </r>
  <r>
    <x v="353"/>
    <d v="1899-12-30T06:00:00"/>
    <x v="13"/>
  </r>
  <r>
    <x v="353"/>
    <d v="1899-12-30T07:00:00"/>
    <x v="14"/>
  </r>
  <r>
    <x v="353"/>
    <d v="1899-12-30T08:00:00"/>
    <x v="13"/>
  </r>
  <r>
    <x v="353"/>
    <d v="1899-12-30T09:00:00"/>
    <x v="16"/>
  </r>
  <r>
    <x v="353"/>
    <d v="1899-12-30T10:00:00"/>
    <x v="13"/>
  </r>
  <r>
    <x v="353"/>
    <d v="1899-12-30T11:00:00"/>
    <x v="10"/>
  </r>
  <r>
    <x v="353"/>
    <d v="1899-12-30T12:00:00"/>
    <x v="1"/>
  </r>
  <r>
    <x v="353"/>
    <d v="1899-12-30T13:00:00"/>
    <x v="6"/>
  </r>
  <r>
    <x v="353"/>
    <d v="1899-12-30T14:00:00"/>
    <x v="15"/>
  </r>
  <r>
    <x v="353"/>
    <d v="1899-12-30T15:00:00"/>
    <x v="6"/>
  </r>
  <r>
    <x v="353"/>
    <d v="1899-12-30T16:00:00"/>
    <x v="0"/>
  </r>
  <r>
    <x v="353"/>
    <d v="1899-12-30T17:00:00"/>
    <x v="9"/>
  </r>
  <r>
    <x v="353"/>
    <d v="1899-12-30T18:00:00"/>
    <x v="8"/>
  </r>
  <r>
    <x v="353"/>
    <d v="1899-12-30T19:00:00"/>
    <x v="7"/>
  </r>
  <r>
    <x v="353"/>
    <d v="1899-12-30T20:00:00"/>
    <x v="20"/>
  </r>
  <r>
    <x v="353"/>
    <d v="1899-12-30T21:00:00"/>
    <x v="7"/>
  </r>
  <r>
    <x v="353"/>
    <d v="1899-12-30T22:00:00"/>
    <x v="1"/>
  </r>
  <r>
    <x v="353"/>
    <d v="1899-12-30T23:00:00"/>
    <x v="2"/>
  </r>
  <r>
    <x v="354"/>
    <d v="1899-12-30T00:00:00"/>
    <x v="14"/>
  </r>
  <r>
    <x v="354"/>
    <d v="1899-12-30T01:00:00"/>
    <x v="4"/>
  </r>
  <r>
    <x v="354"/>
    <d v="1899-12-30T02:00:00"/>
    <x v="5"/>
  </r>
  <r>
    <x v="354"/>
    <d v="1899-12-30T03:00:00"/>
    <x v="5"/>
  </r>
  <r>
    <x v="354"/>
    <d v="1899-12-30T04:00:00"/>
    <x v="5"/>
  </r>
  <r>
    <x v="354"/>
    <d v="1899-12-30T05:00:00"/>
    <x v="4"/>
  </r>
  <r>
    <x v="354"/>
    <d v="1899-12-30T06:00:00"/>
    <x v="4"/>
  </r>
  <r>
    <x v="354"/>
    <d v="1899-12-30T07:00:00"/>
    <x v="5"/>
  </r>
  <r>
    <x v="354"/>
    <d v="1899-12-30T08:00:00"/>
    <x v="5"/>
  </r>
  <r>
    <x v="354"/>
    <d v="1899-12-30T09:00:00"/>
    <x v="4"/>
  </r>
  <r>
    <x v="354"/>
    <d v="1899-12-30T10:00:00"/>
    <x v="15"/>
  </r>
  <r>
    <x v="354"/>
    <d v="1899-12-30T11:00:00"/>
    <x v="1"/>
  </r>
  <r>
    <x v="354"/>
    <d v="1899-12-30T12:00:00"/>
    <x v="1"/>
  </r>
  <r>
    <x v="354"/>
    <d v="1899-12-30T13:00:00"/>
    <x v="10"/>
  </r>
  <r>
    <x v="354"/>
    <d v="1899-12-30T14:00:00"/>
    <x v="2"/>
  </r>
  <r>
    <x v="354"/>
    <d v="1899-12-30T15:00:00"/>
    <x v="12"/>
  </r>
  <r>
    <x v="354"/>
    <d v="1899-12-30T16:00:00"/>
    <x v="8"/>
  </r>
  <r>
    <x v="354"/>
    <d v="1899-12-30T17:00:00"/>
    <x v="7"/>
  </r>
  <r>
    <x v="354"/>
    <d v="1899-12-30T18:00:00"/>
    <x v="12"/>
  </r>
  <r>
    <x v="354"/>
    <d v="1899-12-30T19:00:00"/>
    <x v="11"/>
  </r>
  <r>
    <x v="354"/>
    <d v="1899-12-30T20:00:00"/>
    <x v="7"/>
  </r>
  <r>
    <x v="354"/>
    <d v="1899-12-30T21:00:00"/>
    <x v="9"/>
  </r>
  <r>
    <x v="354"/>
    <d v="1899-12-30T22:00:00"/>
    <x v="0"/>
  </r>
  <r>
    <x v="354"/>
    <d v="1899-12-30T23:00:00"/>
    <x v="6"/>
  </r>
  <r>
    <x v="355"/>
    <d v="1899-12-30T00:00:00"/>
    <x v="2"/>
  </r>
  <r>
    <x v="355"/>
    <d v="1899-12-30T01:00:00"/>
    <x v="3"/>
  </r>
  <r>
    <x v="355"/>
    <d v="1899-12-30T02:00:00"/>
    <x v="4"/>
  </r>
  <r>
    <x v="355"/>
    <d v="1899-12-30T03:00:00"/>
    <x v="4"/>
  </r>
  <r>
    <x v="355"/>
    <d v="1899-12-30T04:00:00"/>
    <x v="5"/>
  </r>
  <r>
    <x v="355"/>
    <d v="1899-12-30T05:00:00"/>
    <x v="4"/>
  </r>
  <r>
    <x v="355"/>
    <d v="1899-12-30T06:00:00"/>
    <x v="4"/>
  </r>
  <r>
    <x v="355"/>
    <d v="1899-12-30T07:00:00"/>
    <x v="4"/>
  </r>
  <r>
    <x v="355"/>
    <d v="1899-12-30T08:00:00"/>
    <x v="16"/>
  </r>
  <r>
    <x v="355"/>
    <d v="1899-12-30T09:00:00"/>
    <x v="16"/>
  </r>
  <r>
    <x v="355"/>
    <d v="1899-12-30T10:00:00"/>
    <x v="3"/>
  </r>
  <r>
    <x v="355"/>
    <d v="1899-12-30T11:00:00"/>
    <x v="13"/>
  </r>
  <r>
    <x v="355"/>
    <d v="1899-12-30T12:00:00"/>
    <x v="15"/>
  </r>
  <r>
    <x v="355"/>
    <d v="1899-12-30T13:00:00"/>
    <x v="1"/>
  </r>
  <r>
    <x v="355"/>
    <d v="1899-12-30T14:00:00"/>
    <x v="0"/>
  </r>
  <r>
    <x v="355"/>
    <d v="1899-12-30T15:00:00"/>
    <x v="7"/>
  </r>
  <r>
    <x v="355"/>
    <d v="1899-12-30T16:00:00"/>
    <x v="7"/>
  </r>
  <r>
    <x v="355"/>
    <d v="1899-12-30T17:00:00"/>
    <x v="9"/>
  </r>
  <r>
    <x v="355"/>
    <d v="1899-12-30T18:00:00"/>
    <x v="8"/>
  </r>
  <r>
    <x v="355"/>
    <d v="1899-12-30T19:00:00"/>
    <x v="9"/>
  </r>
  <r>
    <x v="355"/>
    <d v="1899-12-30T20:00:00"/>
    <x v="11"/>
  </r>
  <r>
    <x v="355"/>
    <d v="1899-12-30T21:00:00"/>
    <x v="0"/>
  </r>
  <r>
    <x v="355"/>
    <d v="1899-12-30T22:00:00"/>
    <x v="15"/>
  </r>
  <r>
    <x v="355"/>
    <d v="1899-12-30T23:00:00"/>
    <x v="15"/>
  </r>
  <r>
    <x v="356"/>
    <d v="1899-12-30T00:00:00"/>
    <x v="14"/>
  </r>
  <r>
    <x v="356"/>
    <d v="1899-12-30T01:00:00"/>
    <x v="3"/>
  </r>
  <r>
    <x v="356"/>
    <d v="1899-12-30T02:00:00"/>
    <x v="3"/>
  </r>
  <r>
    <x v="356"/>
    <d v="1899-12-30T03:00:00"/>
    <x v="5"/>
  </r>
  <r>
    <x v="356"/>
    <d v="1899-12-30T04:00:00"/>
    <x v="4"/>
  </r>
  <r>
    <x v="356"/>
    <d v="1899-12-30T05:00:00"/>
    <x v="4"/>
  </r>
  <r>
    <x v="356"/>
    <d v="1899-12-30T06:00:00"/>
    <x v="16"/>
  </r>
  <r>
    <x v="356"/>
    <d v="1899-12-30T07:00:00"/>
    <x v="19"/>
  </r>
  <r>
    <x v="356"/>
    <d v="1899-12-30T08:00:00"/>
    <x v="17"/>
  </r>
  <r>
    <x v="356"/>
    <d v="1899-12-30T09:00:00"/>
    <x v="16"/>
  </r>
  <r>
    <x v="356"/>
    <d v="1899-12-30T10:00:00"/>
    <x v="4"/>
  </r>
  <r>
    <x v="356"/>
    <d v="1899-12-30T11:00:00"/>
    <x v="16"/>
  </r>
  <r>
    <x v="356"/>
    <d v="1899-12-30T12:00:00"/>
    <x v="3"/>
  </r>
  <r>
    <x v="356"/>
    <d v="1899-12-30T13:00:00"/>
    <x v="10"/>
  </r>
  <r>
    <x v="356"/>
    <d v="1899-12-30T14:00:00"/>
    <x v="1"/>
  </r>
  <r>
    <x v="356"/>
    <d v="1899-12-30T15:00:00"/>
    <x v="1"/>
  </r>
  <r>
    <x v="356"/>
    <d v="1899-12-30T16:00:00"/>
    <x v="6"/>
  </r>
  <r>
    <x v="356"/>
    <d v="1899-12-30T17:00:00"/>
    <x v="12"/>
  </r>
  <r>
    <x v="356"/>
    <d v="1899-12-30T18:00:00"/>
    <x v="12"/>
  </r>
  <r>
    <x v="356"/>
    <d v="1899-12-30T19:00:00"/>
    <x v="8"/>
  </r>
  <r>
    <x v="356"/>
    <d v="1899-12-30T20:00:00"/>
    <x v="12"/>
  </r>
  <r>
    <x v="356"/>
    <d v="1899-12-30T21:00:00"/>
    <x v="0"/>
  </r>
  <r>
    <x v="356"/>
    <d v="1899-12-30T22:00:00"/>
    <x v="15"/>
  </r>
  <r>
    <x v="356"/>
    <d v="1899-12-30T23:00:00"/>
    <x v="13"/>
  </r>
  <r>
    <x v="357"/>
    <d v="1899-12-30T00:00:00"/>
    <x v="15"/>
  </r>
  <r>
    <x v="357"/>
    <d v="1899-12-30T01:00:00"/>
    <x v="3"/>
  </r>
  <r>
    <x v="357"/>
    <d v="1899-12-30T02:00:00"/>
    <x v="16"/>
  </r>
  <r>
    <x v="357"/>
    <d v="1899-12-30T03:00:00"/>
    <x v="5"/>
  </r>
  <r>
    <x v="357"/>
    <d v="1899-12-30T04:00:00"/>
    <x v="3"/>
  </r>
  <r>
    <x v="357"/>
    <d v="1899-12-30T05:00:00"/>
    <x v="5"/>
  </r>
  <r>
    <x v="357"/>
    <d v="1899-12-30T06:00:00"/>
    <x v="5"/>
  </r>
  <r>
    <x v="357"/>
    <d v="1899-12-30T07:00:00"/>
    <x v="16"/>
  </r>
  <r>
    <x v="357"/>
    <d v="1899-12-30T08:00:00"/>
    <x v="16"/>
  </r>
  <r>
    <x v="357"/>
    <d v="1899-12-30T09:00:00"/>
    <x v="19"/>
  </r>
  <r>
    <x v="357"/>
    <d v="1899-12-30T10:00:00"/>
    <x v="14"/>
  </r>
  <r>
    <x v="357"/>
    <d v="1899-12-30T11:00:00"/>
    <x v="10"/>
  </r>
  <r>
    <x v="357"/>
    <d v="1899-12-30T12:00:00"/>
    <x v="2"/>
  </r>
  <r>
    <x v="357"/>
    <d v="1899-12-30T13:00:00"/>
    <x v="12"/>
  </r>
  <r>
    <x v="357"/>
    <d v="1899-12-30T14:00:00"/>
    <x v="0"/>
  </r>
  <r>
    <x v="357"/>
    <d v="1899-12-30T15:00:00"/>
    <x v="20"/>
  </r>
  <r>
    <x v="357"/>
    <d v="1899-12-30T16:00:00"/>
    <x v="21"/>
  </r>
  <r>
    <x v="357"/>
    <d v="1899-12-30T17:00:00"/>
    <x v="23"/>
  </r>
  <r>
    <x v="357"/>
    <d v="1899-12-30T18:00:00"/>
    <x v="20"/>
  </r>
  <r>
    <x v="357"/>
    <d v="1899-12-30T19:00:00"/>
    <x v="20"/>
  </r>
  <r>
    <x v="357"/>
    <d v="1899-12-30T20:00:00"/>
    <x v="7"/>
  </r>
  <r>
    <x v="357"/>
    <d v="1899-12-30T21:00:00"/>
    <x v="9"/>
  </r>
  <r>
    <x v="357"/>
    <d v="1899-12-30T22:00:00"/>
    <x v="6"/>
  </r>
  <r>
    <x v="357"/>
    <d v="1899-12-30T23:00:00"/>
    <x v="1"/>
  </r>
  <r>
    <x v="358"/>
    <d v="1899-12-30T00:00:00"/>
    <x v="13"/>
  </r>
  <r>
    <x v="358"/>
    <d v="1899-12-30T01:00:00"/>
    <x v="4"/>
  </r>
  <r>
    <x v="358"/>
    <d v="1899-12-30T02:00:00"/>
    <x v="4"/>
  </r>
  <r>
    <x v="358"/>
    <d v="1899-12-30T03:00:00"/>
    <x v="4"/>
  </r>
  <r>
    <x v="358"/>
    <d v="1899-12-30T04:00:00"/>
    <x v="3"/>
  </r>
  <r>
    <x v="358"/>
    <d v="1899-12-30T05:00:00"/>
    <x v="4"/>
  </r>
  <r>
    <x v="358"/>
    <d v="1899-12-30T06:00:00"/>
    <x v="3"/>
  </r>
  <r>
    <x v="358"/>
    <d v="1899-12-30T07:00:00"/>
    <x v="14"/>
  </r>
  <r>
    <x v="358"/>
    <d v="1899-12-30T08:00:00"/>
    <x v="14"/>
  </r>
  <r>
    <x v="358"/>
    <d v="1899-12-30T09:00:00"/>
    <x v="4"/>
  </r>
  <r>
    <x v="358"/>
    <d v="1899-12-30T10:00:00"/>
    <x v="15"/>
  </r>
  <r>
    <x v="358"/>
    <d v="1899-12-30T11:00:00"/>
    <x v="2"/>
  </r>
  <r>
    <x v="358"/>
    <d v="1899-12-30T12:00:00"/>
    <x v="6"/>
  </r>
  <r>
    <x v="358"/>
    <d v="1899-12-30T13:00:00"/>
    <x v="6"/>
  </r>
  <r>
    <x v="358"/>
    <d v="1899-12-30T14:00:00"/>
    <x v="1"/>
  </r>
  <r>
    <x v="358"/>
    <d v="1899-12-30T15:00:00"/>
    <x v="2"/>
  </r>
  <r>
    <x v="358"/>
    <d v="1899-12-30T16:00:00"/>
    <x v="9"/>
  </r>
  <r>
    <x v="358"/>
    <d v="1899-12-30T17:00:00"/>
    <x v="12"/>
  </r>
  <r>
    <x v="358"/>
    <d v="1899-12-30T18:00:00"/>
    <x v="9"/>
  </r>
  <r>
    <x v="358"/>
    <d v="1899-12-30T19:00:00"/>
    <x v="11"/>
  </r>
  <r>
    <x v="358"/>
    <d v="1899-12-30T20:00:00"/>
    <x v="8"/>
  </r>
  <r>
    <x v="358"/>
    <d v="1899-12-30T21:00:00"/>
    <x v="12"/>
  </r>
  <r>
    <x v="358"/>
    <d v="1899-12-30T22:00:00"/>
    <x v="6"/>
  </r>
  <r>
    <x v="358"/>
    <d v="1899-12-30T23:00:00"/>
    <x v="0"/>
  </r>
  <r>
    <x v="359"/>
    <d v="1899-12-30T00:00:00"/>
    <x v="13"/>
  </r>
  <r>
    <x v="359"/>
    <d v="1899-12-30T01:00:00"/>
    <x v="12"/>
  </r>
  <r>
    <x v="359"/>
    <d v="1899-12-30T02:00:00"/>
    <x v="13"/>
  </r>
  <r>
    <x v="359"/>
    <d v="1899-12-30T03:00:00"/>
    <x v="1"/>
  </r>
  <r>
    <x v="359"/>
    <d v="1899-12-30T04:00:00"/>
    <x v="16"/>
  </r>
  <r>
    <x v="359"/>
    <d v="1899-12-30T05:00:00"/>
    <x v="4"/>
  </r>
  <r>
    <x v="359"/>
    <d v="1899-12-30T06:00:00"/>
    <x v="4"/>
  </r>
  <r>
    <x v="359"/>
    <d v="1899-12-30T07:00:00"/>
    <x v="16"/>
  </r>
  <r>
    <x v="359"/>
    <d v="1899-12-30T08:00:00"/>
    <x v="17"/>
  </r>
  <r>
    <x v="359"/>
    <d v="1899-12-30T09:00:00"/>
    <x v="14"/>
  </r>
  <r>
    <x v="359"/>
    <d v="1899-12-30T10:00:00"/>
    <x v="15"/>
  </r>
  <r>
    <x v="359"/>
    <d v="1899-12-30T11:00:00"/>
    <x v="15"/>
  </r>
  <r>
    <x v="359"/>
    <d v="1899-12-30T12:00:00"/>
    <x v="1"/>
  </r>
  <r>
    <x v="359"/>
    <d v="1899-12-30T13:00:00"/>
    <x v="1"/>
  </r>
  <r>
    <x v="359"/>
    <d v="1899-12-30T14:00:00"/>
    <x v="0"/>
  </r>
  <r>
    <x v="359"/>
    <d v="1899-12-30T15:00:00"/>
    <x v="11"/>
  </r>
  <r>
    <x v="359"/>
    <d v="1899-12-30T16:00:00"/>
    <x v="9"/>
  </r>
  <r>
    <x v="359"/>
    <d v="1899-12-30T17:00:00"/>
    <x v="11"/>
  </r>
  <r>
    <x v="359"/>
    <d v="1899-12-30T18:00:00"/>
    <x v="7"/>
  </r>
  <r>
    <x v="359"/>
    <d v="1899-12-30T19:00:00"/>
    <x v="9"/>
  </r>
  <r>
    <x v="359"/>
    <d v="1899-12-30T20:00:00"/>
    <x v="9"/>
  </r>
  <r>
    <x v="359"/>
    <d v="1899-12-30T21:00:00"/>
    <x v="20"/>
  </r>
  <r>
    <x v="359"/>
    <d v="1899-12-30T22:00:00"/>
    <x v="11"/>
  </r>
  <r>
    <x v="359"/>
    <d v="1899-12-30T23:00:00"/>
    <x v="0"/>
  </r>
  <r>
    <x v="360"/>
    <d v="1899-12-30T00:00:00"/>
    <x v="10"/>
  </r>
  <r>
    <x v="360"/>
    <d v="1899-12-30T01:00:00"/>
    <x v="5"/>
  </r>
  <r>
    <x v="360"/>
    <d v="1899-12-30T02:00:00"/>
    <x v="4"/>
  </r>
  <r>
    <x v="360"/>
    <d v="1899-12-30T03:00:00"/>
    <x v="1"/>
  </r>
  <r>
    <x v="360"/>
    <d v="1899-12-30T04:00:00"/>
    <x v="0"/>
  </r>
  <r>
    <x v="360"/>
    <d v="1899-12-30T05:00:00"/>
    <x v="2"/>
  </r>
  <r>
    <x v="360"/>
    <d v="1899-12-30T06:00:00"/>
    <x v="2"/>
  </r>
  <r>
    <x v="360"/>
    <d v="1899-12-30T07:00:00"/>
    <x v="2"/>
  </r>
  <r>
    <x v="360"/>
    <d v="1899-12-30T08:00:00"/>
    <x v="2"/>
  </r>
  <r>
    <x v="360"/>
    <d v="1899-12-30T09:00:00"/>
    <x v="2"/>
  </r>
  <r>
    <x v="360"/>
    <d v="1899-12-30T10:00:00"/>
    <x v="10"/>
  </r>
  <r>
    <x v="360"/>
    <d v="1899-12-30T11:00:00"/>
    <x v="6"/>
  </r>
  <r>
    <x v="360"/>
    <d v="1899-12-30T12:00:00"/>
    <x v="11"/>
  </r>
  <r>
    <x v="360"/>
    <d v="1899-12-30T13:00:00"/>
    <x v="7"/>
  </r>
  <r>
    <x v="360"/>
    <d v="1899-12-30T14:00:00"/>
    <x v="0"/>
  </r>
  <r>
    <x v="360"/>
    <d v="1899-12-30T15:00:00"/>
    <x v="20"/>
  </r>
  <r>
    <x v="360"/>
    <d v="1899-12-30T16:00:00"/>
    <x v="8"/>
  </r>
  <r>
    <x v="360"/>
    <d v="1899-12-30T17:00:00"/>
    <x v="21"/>
  </r>
  <r>
    <x v="360"/>
    <d v="1899-12-30T18:00:00"/>
    <x v="21"/>
  </r>
  <r>
    <x v="360"/>
    <d v="1899-12-30T19:00:00"/>
    <x v="21"/>
  </r>
  <r>
    <x v="360"/>
    <d v="1899-12-30T20:00:00"/>
    <x v="21"/>
  </r>
  <r>
    <x v="360"/>
    <d v="1899-12-30T21:00:00"/>
    <x v="9"/>
  </r>
  <r>
    <x v="360"/>
    <d v="1899-12-30T22:00:00"/>
    <x v="7"/>
  </r>
  <r>
    <x v="360"/>
    <d v="1899-12-30T23:00:00"/>
    <x v="6"/>
  </r>
  <r>
    <x v="361"/>
    <d v="1899-12-30T00:00:00"/>
    <x v="2"/>
  </r>
  <r>
    <x v="361"/>
    <d v="1899-12-30T01:00:00"/>
    <x v="2"/>
  </r>
  <r>
    <x v="361"/>
    <d v="1899-12-30T02:00:00"/>
    <x v="13"/>
  </r>
  <r>
    <x v="361"/>
    <d v="1899-12-30T03:00:00"/>
    <x v="1"/>
  </r>
  <r>
    <x v="361"/>
    <d v="1899-12-30T04:00:00"/>
    <x v="0"/>
  </r>
  <r>
    <x v="361"/>
    <d v="1899-12-30T05:00:00"/>
    <x v="13"/>
  </r>
  <r>
    <x v="361"/>
    <d v="1899-12-30T06:00:00"/>
    <x v="13"/>
  </r>
  <r>
    <x v="361"/>
    <d v="1899-12-30T07:00:00"/>
    <x v="10"/>
  </r>
  <r>
    <x v="361"/>
    <d v="1899-12-30T08:00:00"/>
    <x v="6"/>
  </r>
  <r>
    <x v="361"/>
    <d v="1899-12-30T09:00:00"/>
    <x v="11"/>
  </r>
  <r>
    <x v="361"/>
    <d v="1899-12-30T10:00:00"/>
    <x v="11"/>
  </r>
  <r>
    <x v="361"/>
    <d v="1899-12-30T11:00:00"/>
    <x v="0"/>
  </r>
  <r>
    <x v="361"/>
    <d v="1899-12-30T12:00:00"/>
    <x v="12"/>
  </r>
  <r>
    <x v="361"/>
    <d v="1899-12-30T13:00:00"/>
    <x v="11"/>
  </r>
  <r>
    <x v="361"/>
    <d v="1899-12-30T14:00:00"/>
    <x v="0"/>
  </r>
  <r>
    <x v="361"/>
    <d v="1899-12-30T15:00:00"/>
    <x v="12"/>
  </r>
  <r>
    <x v="361"/>
    <d v="1899-12-30T16:00:00"/>
    <x v="11"/>
  </r>
  <r>
    <x v="361"/>
    <d v="1899-12-30T17:00:00"/>
    <x v="7"/>
  </r>
  <r>
    <x v="361"/>
    <d v="1899-12-30T18:00:00"/>
    <x v="21"/>
  </r>
  <r>
    <x v="361"/>
    <d v="1899-12-30T19:00:00"/>
    <x v="8"/>
  </r>
  <r>
    <x v="361"/>
    <d v="1899-12-30T20:00:00"/>
    <x v="8"/>
  </r>
  <r>
    <x v="361"/>
    <d v="1899-12-30T21:00:00"/>
    <x v="17"/>
  </r>
  <r>
    <x v="361"/>
    <d v="1899-12-30T22:00:00"/>
    <x v="12"/>
  </r>
  <r>
    <x v="361"/>
    <d v="1899-12-30T23:00:00"/>
    <x v="5"/>
  </r>
  <r>
    <x v="362"/>
    <d v="1899-12-30T00:00:00"/>
    <x v="17"/>
  </r>
  <r>
    <x v="362"/>
    <d v="1899-12-30T01:00:00"/>
    <x v="13"/>
  </r>
  <r>
    <x v="362"/>
    <d v="1899-12-30T02:00:00"/>
    <x v="1"/>
  </r>
  <r>
    <x v="362"/>
    <d v="1899-12-30T03:00:00"/>
    <x v="14"/>
  </r>
  <r>
    <x v="362"/>
    <d v="1899-12-30T04:00:00"/>
    <x v="14"/>
  </r>
  <r>
    <x v="362"/>
    <d v="1899-12-30T05:00:00"/>
    <x v="1"/>
  </r>
  <r>
    <x v="362"/>
    <d v="1899-12-30T06:00:00"/>
    <x v="2"/>
  </r>
  <r>
    <x v="362"/>
    <d v="1899-12-30T07:00:00"/>
    <x v="13"/>
  </r>
  <r>
    <x v="362"/>
    <d v="1899-12-30T08:00:00"/>
    <x v="15"/>
  </r>
  <r>
    <x v="362"/>
    <d v="1899-12-30T09:00:00"/>
    <x v="2"/>
  </r>
  <r>
    <x v="362"/>
    <d v="1899-12-30T10:00:00"/>
    <x v="15"/>
  </r>
  <r>
    <x v="362"/>
    <d v="1899-12-30T11:00:00"/>
    <x v="0"/>
  </r>
  <r>
    <x v="362"/>
    <d v="1899-12-30T12:00:00"/>
    <x v="10"/>
  </r>
  <r>
    <x v="362"/>
    <d v="1899-12-30T13:00:00"/>
    <x v="0"/>
  </r>
  <r>
    <x v="362"/>
    <d v="1899-12-30T14:00:00"/>
    <x v="1"/>
  </r>
  <r>
    <x v="362"/>
    <d v="1899-12-30T15:00:00"/>
    <x v="11"/>
  </r>
  <r>
    <x v="362"/>
    <d v="1899-12-30T16:00:00"/>
    <x v="10"/>
  </r>
  <r>
    <x v="362"/>
    <d v="1899-12-30T17:00:00"/>
    <x v="0"/>
  </r>
  <r>
    <x v="362"/>
    <d v="1899-12-30T18:00:00"/>
    <x v="7"/>
  </r>
  <r>
    <x v="362"/>
    <d v="1899-12-30T19:00:00"/>
    <x v="12"/>
  </r>
  <r>
    <x v="362"/>
    <d v="1899-12-30T20:00:00"/>
    <x v="12"/>
  </r>
  <r>
    <x v="362"/>
    <d v="1899-12-30T21:00:00"/>
    <x v="9"/>
  </r>
  <r>
    <x v="362"/>
    <d v="1899-12-30T22:00:00"/>
    <x v="6"/>
  </r>
  <r>
    <x v="362"/>
    <d v="1899-12-30T23:00:00"/>
    <x v="10"/>
  </r>
  <r>
    <x v="363"/>
    <d v="1899-12-30T00:00:00"/>
    <x v="15"/>
  </r>
  <r>
    <x v="363"/>
    <d v="1899-12-30T01:00:00"/>
    <x v="14"/>
  </r>
  <r>
    <x v="363"/>
    <d v="1899-12-30T02:00:00"/>
    <x v="15"/>
  </r>
  <r>
    <x v="363"/>
    <d v="1899-12-30T03:00:00"/>
    <x v="13"/>
  </r>
  <r>
    <x v="363"/>
    <d v="1899-12-30T04:00:00"/>
    <x v="5"/>
  </r>
  <r>
    <x v="363"/>
    <d v="1899-12-30T05:00:00"/>
    <x v="3"/>
  </r>
  <r>
    <x v="363"/>
    <d v="1899-12-30T06:00:00"/>
    <x v="13"/>
  </r>
  <r>
    <x v="363"/>
    <d v="1899-12-30T07:00:00"/>
    <x v="14"/>
  </r>
  <r>
    <x v="363"/>
    <d v="1899-12-30T08:00:00"/>
    <x v="13"/>
  </r>
  <r>
    <x v="363"/>
    <d v="1899-12-30T09:00:00"/>
    <x v="15"/>
  </r>
  <r>
    <x v="363"/>
    <d v="1899-12-30T10:00:00"/>
    <x v="2"/>
  </r>
  <r>
    <x v="363"/>
    <d v="1899-12-30T11:00:00"/>
    <x v="10"/>
  </r>
  <r>
    <x v="363"/>
    <d v="1899-12-30T12:00:00"/>
    <x v="10"/>
  </r>
  <r>
    <x v="363"/>
    <d v="1899-12-30T13:00:00"/>
    <x v="10"/>
  </r>
  <r>
    <x v="363"/>
    <d v="1899-12-30T14:00:00"/>
    <x v="2"/>
  </r>
  <r>
    <x v="363"/>
    <d v="1899-12-30T15:00:00"/>
    <x v="12"/>
  </r>
  <r>
    <x v="363"/>
    <d v="1899-12-30T16:00:00"/>
    <x v="12"/>
  </r>
  <r>
    <x v="363"/>
    <d v="1899-12-30T17:00:00"/>
    <x v="9"/>
  </r>
  <r>
    <x v="363"/>
    <d v="1899-12-30T18:00:00"/>
    <x v="8"/>
  </r>
  <r>
    <x v="363"/>
    <d v="1899-12-30T19:00:00"/>
    <x v="20"/>
  </r>
  <r>
    <x v="363"/>
    <d v="1899-12-30T20:00:00"/>
    <x v="8"/>
  </r>
  <r>
    <x v="363"/>
    <d v="1899-12-30T21:00:00"/>
    <x v="9"/>
  </r>
  <r>
    <x v="363"/>
    <d v="1899-12-30T22:00:00"/>
    <x v="9"/>
  </r>
  <r>
    <x v="363"/>
    <d v="1899-12-30T23:00:00"/>
    <x v="0"/>
  </r>
  <r>
    <x v="364"/>
    <d v="1899-12-30T00:00:00"/>
    <x v="1"/>
  </r>
  <r>
    <x v="364"/>
    <d v="1899-12-30T01:00:00"/>
    <x v="1"/>
  </r>
  <r>
    <x v="364"/>
    <d v="1899-12-30T02:00:00"/>
    <x v="15"/>
  </r>
  <r>
    <x v="364"/>
    <d v="1899-12-30T03:00:00"/>
    <x v="2"/>
  </r>
  <r>
    <x v="364"/>
    <d v="1899-12-30T04:00:00"/>
    <x v="14"/>
  </r>
  <r>
    <x v="364"/>
    <d v="1899-12-30T05:00:00"/>
    <x v="2"/>
  </r>
  <r>
    <x v="364"/>
    <d v="1899-12-30T06:00:00"/>
    <x v="15"/>
  </r>
  <r>
    <x v="364"/>
    <d v="1899-12-30T07:00:00"/>
    <x v="13"/>
  </r>
  <r>
    <x v="364"/>
    <d v="1899-12-30T08:00:00"/>
    <x v="4"/>
  </r>
  <r>
    <x v="364"/>
    <d v="1899-12-30T09:00:00"/>
    <x v="3"/>
  </r>
  <r>
    <x v="364"/>
    <d v="1899-12-30T10:00:00"/>
    <x v="4"/>
  </r>
  <r>
    <x v="364"/>
    <d v="1899-12-30T11:00:00"/>
    <x v="10"/>
  </r>
  <r>
    <x v="364"/>
    <d v="1899-12-30T12:00:00"/>
    <x v="6"/>
  </r>
  <r>
    <x v="364"/>
    <d v="1899-12-30T13:00:00"/>
    <x v="0"/>
  </r>
  <r>
    <x v="364"/>
    <d v="1899-12-30T14:00:00"/>
    <x v="1"/>
  </r>
  <r>
    <x v="364"/>
    <d v="1899-12-30T15:00:00"/>
    <x v="7"/>
  </r>
  <r>
    <x v="364"/>
    <d v="1899-12-30T16:00:00"/>
    <x v="7"/>
  </r>
  <r>
    <x v="364"/>
    <d v="1899-12-30T17:00:00"/>
    <x v="7"/>
  </r>
  <r>
    <x v="364"/>
    <d v="1899-12-30T18:00:00"/>
    <x v="21"/>
  </r>
  <r>
    <x v="364"/>
    <d v="1899-12-30T19:00:00"/>
    <x v="8"/>
  </r>
  <r>
    <x v="364"/>
    <d v="1899-12-30T20:00:00"/>
    <x v="8"/>
  </r>
  <r>
    <x v="364"/>
    <d v="1899-12-30T21:00:00"/>
    <x v="11"/>
  </r>
  <r>
    <x v="364"/>
    <d v="1899-12-30T22:00:00"/>
    <x v="20"/>
  </r>
  <r>
    <x v="364"/>
    <d v="1899-12-30T23:00:00"/>
    <x v="0"/>
  </r>
  <r>
    <x v="365"/>
    <m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2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8">
    <format dxfId="53">
      <pivotArea outline="0" collapsedLevelsAreSubtotals="1" fieldPosition="0"/>
    </format>
    <format dxfId="52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0" type="button" dataOnly="0" labelOnly="1" outline="0" axis="axisRow" fieldPosition="0"/>
    </format>
    <format dxfId="48">
      <pivotArea dataOnly="0" labelOnly="1" outline="0" axis="axisValues" fieldPosition="0"/>
    </format>
    <format dxfId="4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5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4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3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2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1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0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39">
      <pivotArea dataOnly="0" labelOnly="1" grandRow="1" outline="0" fieldPosition="0"/>
    </format>
    <format dxfId="38">
      <pivotArea field="0" type="button" dataOnly="0" labelOnly="1" outline="0" axis="axisRow" fieldPosition="0"/>
    </format>
    <format dxfId="37">
      <pivotArea dataOnly="0" labelOnly="1" outline="0" axis="axisValues" fieldPosition="0"/>
    </format>
    <format dxfId="36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2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8">
    <format dxfId="35">
      <pivotArea outline="0" collapsedLevelsAreSubtotals="1" fieldPosition="0"/>
    </format>
    <format dxfId="34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0" type="button" dataOnly="0" labelOnly="1" outline="0" axis="axisRow" fieldPosition="0"/>
    </format>
    <format dxfId="30">
      <pivotArea dataOnly="0" labelOnly="1" outline="0" axis="axisValues" fieldPosition="0"/>
    </format>
    <format dxfId="2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7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6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5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4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3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2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1">
      <pivotArea dataOnly="0" labelOnly="1" grandRow="1" outline="0" fieldPosition="0"/>
    </format>
    <format dxfId="20">
      <pivotArea field="0" type="button" dataOnly="0" labelOnly="1" outline="0" axis="axisRow" fieldPosition="0"/>
    </format>
    <format dxfId="19">
      <pivotArea dataOnly="0" labelOnly="1" outline="0" axis="axisValues" fieldPosition="0"/>
    </format>
    <format dxfId="18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2" cacheId="2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8">
    <format dxfId="17">
      <pivotArea outline="0" collapsedLevelsAreSubtotals="1" fieldPosition="0"/>
    </format>
    <format dxfId="16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0" type="button" dataOnly="0" labelOnly="1" outline="0" axis="axisRow" fieldPosition="0"/>
    </format>
    <format dxfId="12">
      <pivotArea dataOnly="0" labelOnly="1" outline="0" axis="axisValues" fieldPosition="0"/>
    </format>
    <format dxfId="1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3">
      <pivotArea dataOnly="0" labelOnly="1" grandRow="1" outline="0" fieldPosition="0"/>
    </format>
    <format dxfId="2">
      <pivotArea field="0" type="button" dataOnly="0" labelOnly="1" outline="0" axis="axisRow" fieldPosition="0"/>
    </format>
    <format dxfId="1">
      <pivotArea dataOnly="0" labelOnly="1" outline="0" axis="axisValues" fieldPosition="0"/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"/>
  <sheetViews>
    <sheetView workbookViewId="0">
      <selection activeCell="M28" sqref="M28"/>
    </sheetView>
  </sheetViews>
  <sheetFormatPr defaultRowHeight="11.25" x14ac:dyDescent="0.2"/>
  <cols>
    <col min="1" max="10" width="9.33203125" style="2"/>
    <col min="11" max="11" width="9" style="2" customWidth="1"/>
    <col min="12" max="16384" width="9.33203125" style="2"/>
  </cols>
  <sheetData>
    <row r="1" spans="1:22" ht="11.25" customHeight="1" x14ac:dyDescent="0.2">
      <c r="A1" s="173" t="s">
        <v>104</v>
      </c>
      <c r="B1" s="173"/>
      <c r="C1" s="173"/>
      <c r="D1" s="173"/>
      <c r="E1" s="173"/>
      <c r="F1" s="173"/>
      <c r="G1" s="173"/>
      <c r="H1" s="173"/>
      <c r="I1" s="173"/>
      <c r="J1" s="173"/>
      <c r="L1" s="172" t="s">
        <v>129</v>
      </c>
      <c r="M1" s="172"/>
      <c r="N1" s="172"/>
      <c r="O1" s="172"/>
      <c r="P1" s="172"/>
      <c r="Q1" s="172"/>
      <c r="R1" s="172"/>
      <c r="S1" s="172"/>
      <c r="T1" s="172"/>
      <c r="U1" s="172"/>
      <c r="V1" s="172"/>
    </row>
    <row r="2" spans="1:22" ht="11.25" customHeight="1" x14ac:dyDescent="0.2">
      <c r="A2" s="173"/>
      <c r="B2" s="173"/>
      <c r="C2" s="173"/>
      <c r="D2" s="173"/>
      <c r="E2" s="173"/>
      <c r="F2" s="173"/>
      <c r="G2" s="173"/>
      <c r="H2" s="173"/>
      <c r="I2" s="173"/>
      <c r="J2" s="173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</row>
    <row r="3" spans="1:22" ht="11.25" customHeight="1" x14ac:dyDescent="0.2">
      <c r="A3" s="173"/>
      <c r="B3" s="173"/>
      <c r="C3" s="173"/>
      <c r="D3" s="173"/>
      <c r="E3" s="173"/>
      <c r="F3" s="173"/>
      <c r="G3" s="173"/>
      <c r="H3" s="173"/>
      <c r="I3" s="173"/>
      <c r="J3" s="173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</row>
    <row r="4" spans="1:22" ht="11.25" customHeight="1" x14ac:dyDescent="0.2">
      <c r="A4" s="173"/>
      <c r="B4" s="173"/>
      <c r="C4" s="173"/>
      <c r="D4" s="173"/>
      <c r="E4" s="173"/>
      <c r="F4" s="173"/>
      <c r="G4" s="173"/>
      <c r="H4" s="173"/>
      <c r="I4" s="173"/>
      <c r="J4" s="173"/>
      <c r="L4" s="172"/>
      <c r="M4" s="172"/>
      <c r="N4" s="172"/>
      <c r="O4" s="172"/>
      <c r="P4" s="172"/>
      <c r="Q4" s="172"/>
      <c r="R4" s="172"/>
      <c r="S4" s="172"/>
      <c r="T4" s="172"/>
      <c r="U4" s="172"/>
      <c r="V4" s="172"/>
    </row>
    <row r="5" spans="1:22" ht="11.25" customHeight="1" x14ac:dyDescent="0.2">
      <c r="A5" s="173"/>
      <c r="B5" s="173"/>
      <c r="C5" s="173"/>
      <c r="D5" s="173"/>
      <c r="E5" s="173"/>
      <c r="F5" s="173"/>
      <c r="G5" s="173"/>
      <c r="H5" s="173"/>
      <c r="I5" s="173"/>
      <c r="J5" s="173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</row>
    <row r="6" spans="1:22" ht="11.25" customHeight="1" x14ac:dyDescent="0.2">
      <c r="A6" s="173"/>
      <c r="B6" s="173"/>
      <c r="C6" s="173"/>
      <c r="D6" s="173"/>
      <c r="E6" s="173"/>
      <c r="F6" s="173"/>
      <c r="G6" s="173"/>
      <c r="H6" s="173"/>
      <c r="I6" s="173"/>
      <c r="J6" s="173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</row>
    <row r="7" spans="1:22" ht="11.25" customHeight="1" x14ac:dyDescent="0.2">
      <c r="A7" s="173"/>
      <c r="B7" s="173"/>
      <c r="C7" s="173"/>
      <c r="D7" s="173"/>
      <c r="E7" s="173"/>
      <c r="F7" s="173"/>
      <c r="G7" s="173"/>
      <c r="H7" s="173"/>
      <c r="I7" s="173"/>
      <c r="J7" s="173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</row>
    <row r="8" spans="1:22" ht="11.25" customHeight="1" x14ac:dyDescent="0.2">
      <c r="A8" s="173"/>
      <c r="B8" s="173"/>
      <c r="C8" s="173"/>
      <c r="D8" s="173"/>
      <c r="E8" s="173"/>
      <c r="F8" s="173"/>
      <c r="G8" s="173"/>
      <c r="H8" s="173"/>
      <c r="I8" s="173"/>
      <c r="J8" s="173"/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</row>
    <row r="9" spans="1:22" ht="11.25" customHeight="1" x14ac:dyDescent="0.2">
      <c r="A9" s="173"/>
      <c r="B9" s="173"/>
      <c r="C9" s="173"/>
      <c r="D9" s="173"/>
      <c r="E9" s="173"/>
      <c r="F9" s="173"/>
      <c r="G9" s="173"/>
      <c r="H9" s="173"/>
      <c r="I9" s="173"/>
      <c r="J9" s="173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</row>
    <row r="10" spans="1:22" ht="11.25" customHeight="1" x14ac:dyDescent="0.2">
      <c r="A10" s="173"/>
      <c r="B10" s="173"/>
      <c r="C10" s="173"/>
      <c r="D10" s="173"/>
      <c r="E10" s="173"/>
      <c r="F10" s="173"/>
      <c r="G10" s="173"/>
      <c r="H10" s="173"/>
      <c r="I10" s="173"/>
      <c r="J10" s="173"/>
      <c r="L10" s="172"/>
      <c r="M10" s="172"/>
      <c r="N10" s="172"/>
      <c r="O10" s="172"/>
      <c r="P10" s="172"/>
      <c r="Q10" s="172"/>
      <c r="R10" s="172"/>
      <c r="S10" s="172"/>
      <c r="T10" s="172"/>
      <c r="U10" s="172"/>
      <c r="V10" s="172"/>
    </row>
    <row r="11" spans="1:22" ht="11.25" customHeight="1" x14ac:dyDescent="0.2">
      <c r="A11" s="173"/>
      <c r="B11" s="173"/>
      <c r="C11" s="173"/>
      <c r="D11" s="173"/>
      <c r="E11" s="173"/>
      <c r="F11" s="173"/>
      <c r="G11" s="173"/>
      <c r="H11" s="173"/>
      <c r="I11" s="173"/>
      <c r="J11" s="173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</row>
    <row r="12" spans="1:22" ht="11.25" customHeight="1" x14ac:dyDescent="0.2">
      <c r="A12" s="173"/>
      <c r="B12" s="173"/>
      <c r="C12" s="173"/>
      <c r="D12" s="173"/>
      <c r="E12" s="173"/>
      <c r="F12" s="173"/>
      <c r="G12" s="173"/>
      <c r="H12" s="173"/>
      <c r="I12" s="173"/>
      <c r="J12" s="173"/>
      <c r="L12" s="172"/>
      <c r="M12" s="172"/>
      <c r="N12" s="172"/>
      <c r="O12" s="172"/>
      <c r="P12" s="172"/>
      <c r="Q12" s="172"/>
      <c r="R12" s="172"/>
      <c r="S12" s="172"/>
      <c r="T12" s="172"/>
      <c r="U12" s="172"/>
      <c r="V12" s="172"/>
    </row>
    <row r="13" spans="1:22" x14ac:dyDescent="0.2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</row>
  </sheetData>
  <sheetProtection algorithmName="SHA-512" hashValue="Ytt6Ez8GmrjYgut+N+uxS4/RLnxYuCTm2tHC29HhgEsLMYk5jEdIjr2dcSeUClcitDoQ8SleQqNDWPGWoH/AcQ==" saltValue="6AkRb9LoaNAVCM474wLdNQ==" spinCount="100000" sheet="1" objects="1" scenarios="1"/>
  <mergeCells count="2">
    <mergeCell ref="L1:V13"/>
    <mergeCell ref="A1:J13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3"/>
  <sheetViews>
    <sheetView workbookViewId="0">
      <selection activeCell="I27" sqref="I27"/>
    </sheetView>
  </sheetViews>
  <sheetFormatPr defaultRowHeight="15" customHeight="1" x14ac:dyDescent="0.2"/>
  <cols>
    <col min="1" max="1" width="32.1640625" style="22" customWidth="1"/>
    <col min="2" max="2" width="14.6640625" style="22" customWidth="1"/>
    <col min="3" max="3" width="15" style="22" customWidth="1"/>
    <col min="4" max="4" width="16.1640625" style="22" customWidth="1"/>
    <col min="5" max="5" width="17.5" style="22" customWidth="1"/>
    <col min="6" max="6" width="18.83203125" style="22" customWidth="1"/>
    <col min="7" max="7" width="20.6640625" style="22" customWidth="1"/>
    <col min="8" max="8" width="15.83203125" style="22" customWidth="1"/>
    <col min="9" max="9" width="17.6640625" style="22" customWidth="1"/>
    <col min="10" max="11" width="17.1640625" style="22" customWidth="1"/>
    <col min="12" max="12" width="16.83203125" style="22" customWidth="1"/>
    <col min="13" max="13" width="18.6640625" style="22" customWidth="1"/>
    <col min="14" max="14" width="17.1640625" style="22" customWidth="1"/>
    <col min="15" max="15" width="18.83203125" style="22" customWidth="1"/>
    <col min="16" max="16384" width="9.33203125" style="22"/>
  </cols>
  <sheetData>
    <row r="1" spans="1:15" ht="15" customHeight="1" x14ac:dyDescent="0.2">
      <c r="A1" s="44" t="s">
        <v>58</v>
      </c>
    </row>
    <row r="2" spans="1:15" ht="15.75" customHeight="1" thickBot="1" x14ac:dyDescent="0.3">
      <c r="A2" s="188" t="s">
        <v>37</v>
      </c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 t="s">
        <v>132</v>
      </c>
      <c r="N2" s="189"/>
      <c r="O2" s="189"/>
    </row>
    <row r="3" spans="1:15" s="41" customFormat="1" ht="27" customHeight="1" thickTop="1" x14ac:dyDescent="0.2">
      <c r="A3" s="180" t="s">
        <v>32</v>
      </c>
      <c r="B3" s="180" t="s">
        <v>38</v>
      </c>
      <c r="C3" s="186" t="s">
        <v>39</v>
      </c>
      <c r="D3" s="186" t="s">
        <v>40</v>
      </c>
      <c r="E3" s="182" t="s">
        <v>73</v>
      </c>
      <c r="F3" s="35" t="s">
        <v>41</v>
      </c>
      <c r="G3" s="180" t="s">
        <v>43</v>
      </c>
      <c r="H3" s="186" t="s">
        <v>44</v>
      </c>
      <c r="I3" s="180" t="s">
        <v>45</v>
      </c>
      <c r="J3" s="34" t="s">
        <v>46</v>
      </c>
      <c r="K3" s="182" t="s">
        <v>85</v>
      </c>
      <c r="L3" s="180" t="s">
        <v>48</v>
      </c>
      <c r="M3" s="182" t="s">
        <v>130</v>
      </c>
      <c r="N3" s="182" t="s">
        <v>133</v>
      </c>
      <c r="O3" s="182" t="s">
        <v>131</v>
      </c>
    </row>
    <row r="4" spans="1:15" s="41" customFormat="1" ht="16.5" customHeight="1" thickBot="1" x14ac:dyDescent="0.25">
      <c r="A4" s="184"/>
      <c r="B4" s="185"/>
      <c r="C4" s="187"/>
      <c r="D4" s="187"/>
      <c r="E4" s="183"/>
      <c r="F4" s="36" t="s">
        <v>42</v>
      </c>
      <c r="G4" s="185"/>
      <c r="H4" s="187"/>
      <c r="I4" s="181"/>
      <c r="J4" s="37" t="s">
        <v>47</v>
      </c>
      <c r="K4" s="183"/>
      <c r="L4" s="181"/>
      <c r="M4" s="190"/>
      <c r="N4" s="190"/>
      <c r="O4" s="190"/>
    </row>
    <row r="5" spans="1:15" s="41" customFormat="1" ht="18" customHeight="1" thickTop="1" thickBot="1" x14ac:dyDescent="0.25">
      <c r="A5" s="181"/>
      <c r="B5" s="38" t="s">
        <v>49</v>
      </c>
      <c r="C5" s="36" t="s">
        <v>50</v>
      </c>
      <c r="D5" s="36" t="s">
        <v>50</v>
      </c>
      <c r="E5" s="59" t="s">
        <v>50</v>
      </c>
      <c r="F5" s="36" t="s">
        <v>51</v>
      </c>
      <c r="G5" s="38" t="s">
        <v>51</v>
      </c>
      <c r="H5" s="36" t="s">
        <v>52</v>
      </c>
      <c r="I5" s="37" t="s">
        <v>53</v>
      </c>
      <c r="J5" s="37" t="s">
        <v>49</v>
      </c>
      <c r="K5" s="59" t="s">
        <v>86</v>
      </c>
      <c r="L5" s="37" t="s">
        <v>54</v>
      </c>
      <c r="M5" s="183"/>
      <c r="N5" s="191"/>
      <c r="O5" s="112" t="s">
        <v>86</v>
      </c>
    </row>
    <row r="6" spans="1:15" ht="15" customHeight="1" thickBot="1" x14ac:dyDescent="0.3">
      <c r="A6" s="39" t="s">
        <v>55</v>
      </c>
      <c r="B6" s="40">
        <v>1</v>
      </c>
      <c r="C6" s="40">
        <v>6425</v>
      </c>
      <c r="D6" s="40">
        <v>6425</v>
      </c>
      <c r="E6" s="43">
        <f>PI()*(F6/2)*(SQRT(((F6/2)^2)+(G6^2)))</f>
        <v>2430.1760431603584</v>
      </c>
      <c r="F6" s="40">
        <v>52.22</v>
      </c>
      <c r="G6" s="40">
        <v>14</v>
      </c>
      <c r="H6" s="40">
        <v>5000</v>
      </c>
      <c r="I6" s="40">
        <v>1.53</v>
      </c>
      <c r="J6" s="40">
        <v>12</v>
      </c>
      <c r="K6" s="111">
        <f>30/J6</f>
        <v>2.5</v>
      </c>
      <c r="L6" s="42">
        <v>368411</v>
      </c>
      <c r="M6" s="113">
        <f>L6/H6</f>
        <v>73.682199999999995</v>
      </c>
      <c r="N6" s="113">
        <f>M6*1</f>
        <v>73.682199999999995</v>
      </c>
      <c r="O6" s="111">
        <f>365/N6</f>
        <v>4.953706593994208</v>
      </c>
    </row>
    <row r="7" spans="1:15" ht="15" customHeight="1" thickBot="1" x14ac:dyDescent="0.3">
      <c r="A7" s="39" t="s">
        <v>56</v>
      </c>
      <c r="B7" s="40">
        <v>6</v>
      </c>
      <c r="C7" s="40">
        <v>4015</v>
      </c>
      <c r="D7" s="40">
        <v>4015</v>
      </c>
      <c r="E7" s="43">
        <f>(PI()*(F7/2)*(SQRT(((F7/2)^2)+(G7^2))))*6</f>
        <v>9703.074364245369</v>
      </c>
      <c r="F7" s="40">
        <v>41.28</v>
      </c>
      <c r="G7" s="40">
        <v>14</v>
      </c>
      <c r="H7" s="40">
        <v>5000</v>
      </c>
      <c r="I7" s="40">
        <v>8.85</v>
      </c>
      <c r="J7" s="40">
        <v>24</v>
      </c>
      <c r="K7" s="111">
        <f>30/J7</f>
        <v>1.25</v>
      </c>
      <c r="L7" s="42">
        <v>2109639.8199999998</v>
      </c>
      <c r="M7" s="114">
        <f>L7/H7</f>
        <v>421.92796399999997</v>
      </c>
      <c r="N7" s="113">
        <f>M7*1</f>
        <v>421.92796399999997</v>
      </c>
      <c r="O7" s="111">
        <f>365/N7</f>
        <v>0.86507657975473751</v>
      </c>
    </row>
    <row r="8" spans="1:15" ht="15" customHeight="1" thickBot="1" x14ac:dyDescent="0.3">
      <c r="A8" s="39" t="s">
        <v>57</v>
      </c>
      <c r="B8" s="40">
        <v>100</v>
      </c>
      <c r="C8" s="40">
        <v>84</v>
      </c>
      <c r="D8" s="40">
        <v>84</v>
      </c>
      <c r="E8" s="43">
        <f>(PI()*(F8/2)*(((F8/2)^2+G8^2)^(1/2)))*100</f>
        <v>3398.1520197416926</v>
      </c>
      <c r="F8" s="40">
        <v>6</v>
      </c>
      <c r="G8" s="40">
        <v>2</v>
      </c>
      <c r="H8" s="40">
        <v>12</v>
      </c>
      <c r="I8" s="40">
        <v>14.38</v>
      </c>
      <c r="J8" s="40">
        <v>13</v>
      </c>
      <c r="K8" s="111">
        <f>30/J8</f>
        <v>2.3076923076923075</v>
      </c>
      <c r="L8" s="43">
        <v>56160</v>
      </c>
      <c r="M8" s="113">
        <f>L8/H8</f>
        <v>4680</v>
      </c>
      <c r="N8" s="113">
        <f>M8*1</f>
        <v>4680</v>
      </c>
      <c r="O8" s="111">
        <f>365/N8</f>
        <v>7.7991452991452992E-2</v>
      </c>
    </row>
    <row r="11" spans="1:15" ht="15" customHeight="1" thickBot="1" x14ac:dyDescent="0.25">
      <c r="A11" s="44" t="s">
        <v>59</v>
      </c>
      <c r="K11" s="49"/>
      <c r="M11" s="49"/>
      <c r="N11" s="49"/>
      <c r="O11" s="49"/>
    </row>
    <row r="12" spans="1:15" ht="15" customHeight="1" thickBot="1" x14ac:dyDescent="0.25">
      <c r="A12" s="174" t="s">
        <v>60</v>
      </c>
      <c r="B12" s="175"/>
      <c r="C12" s="175"/>
      <c r="D12" s="175"/>
      <c r="E12" s="176"/>
    </row>
    <row r="13" spans="1:15" ht="15" customHeight="1" thickBot="1" x14ac:dyDescent="0.25">
      <c r="A13" s="104" t="s">
        <v>61</v>
      </c>
      <c r="B13" s="177" t="s">
        <v>63</v>
      </c>
      <c r="C13" s="178"/>
      <c r="D13" s="177" t="s">
        <v>64</v>
      </c>
      <c r="E13" s="179"/>
    </row>
    <row r="14" spans="1:15" ht="15" customHeight="1" thickTop="1" x14ac:dyDescent="0.2">
      <c r="A14" s="104" t="s">
        <v>62</v>
      </c>
      <c r="B14" s="45" t="s">
        <v>65</v>
      </c>
      <c r="C14" s="45" t="s">
        <v>67</v>
      </c>
      <c r="D14" s="45" t="s">
        <v>65</v>
      </c>
      <c r="E14" s="105" t="s">
        <v>67</v>
      </c>
    </row>
    <row r="15" spans="1:15" ht="15" customHeight="1" thickBot="1" x14ac:dyDescent="0.25">
      <c r="A15" s="106"/>
      <c r="B15" s="46" t="s">
        <v>66</v>
      </c>
      <c r="C15" s="46" t="s">
        <v>53</v>
      </c>
      <c r="D15" s="46" t="s">
        <v>66</v>
      </c>
      <c r="E15" s="107" t="s">
        <v>53</v>
      </c>
    </row>
    <row r="16" spans="1:15" ht="15" customHeight="1" thickBot="1" x14ac:dyDescent="0.25">
      <c r="A16" s="108">
        <v>10</v>
      </c>
      <c r="B16" s="47">
        <v>0.188</v>
      </c>
      <c r="C16" s="47">
        <v>19.260000000000002</v>
      </c>
      <c r="D16" s="47">
        <v>0.27</v>
      </c>
      <c r="E16" s="109">
        <v>27.72</v>
      </c>
      <c r="H16" s="57" t="s">
        <v>33</v>
      </c>
      <c r="I16" s="57" t="s">
        <v>110</v>
      </c>
      <c r="J16" s="57" t="s">
        <v>111</v>
      </c>
    </row>
    <row r="17" spans="1:15" ht="15" customHeight="1" thickBot="1" x14ac:dyDescent="0.25">
      <c r="A17" s="108">
        <v>4</v>
      </c>
      <c r="B17" s="47">
        <v>0.153</v>
      </c>
      <c r="C17" s="47">
        <v>16.350000000000001</v>
      </c>
      <c r="D17" s="47">
        <v>0.182</v>
      </c>
      <c r="E17" s="109">
        <v>18.690000000000001</v>
      </c>
      <c r="G17" s="48" t="s">
        <v>68</v>
      </c>
      <c r="H17" s="22">
        <f>41.28/2</f>
        <v>20.64</v>
      </c>
      <c r="I17" s="22">
        <f>52.22/2</f>
        <v>26.11</v>
      </c>
      <c r="J17" s="22">
        <f>6/2</f>
        <v>3</v>
      </c>
    </row>
    <row r="18" spans="1:15" ht="15" customHeight="1" thickBot="1" x14ac:dyDescent="0.25">
      <c r="A18" s="108">
        <v>2</v>
      </c>
      <c r="B18" s="47">
        <v>0.123</v>
      </c>
      <c r="C18" s="47">
        <v>12.94</v>
      </c>
      <c r="D18" s="47">
        <v>0.154</v>
      </c>
      <c r="E18" s="109">
        <v>15.81</v>
      </c>
      <c r="G18" s="48" t="s">
        <v>69</v>
      </c>
      <c r="H18" s="49">
        <f>((H17^2+G7^2)^(1/2))</f>
        <v>24.940120288402781</v>
      </c>
      <c r="I18" s="49">
        <f>((I17^2+G6^2)^(1/2))</f>
        <v>29.626543841629587</v>
      </c>
      <c r="J18" s="49">
        <f>((J17^2+G8^2)^(1/2))</f>
        <v>3.6055512754639891</v>
      </c>
      <c r="K18" s="49"/>
      <c r="M18" s="49"/>
      <c r="N18" s="49"/>
      <c r="O18" s="49"/>
    </row>
    <row r="19" spans="1:15" ht="15" customHeight="1" thickBot="1" x14ac:dyDescent="0.25">
      <c r="A19" s="108">
        <v>1</v>
      </c>
      <c r="B19" s="47">
        <v>0.126</v>
      </c>
      <c r="C19" s="47">
        <v>14.08</v>
      </c>
      <c r="D19" s="47">
        <v>0.11799999999999999</v>
      </c>
      <c r="E19" s="109">
        <v>12.11</v>
      </c>
      <c r="G19" s="48" t="s">
        <v>70</v>
      </c>
      <c r="H19" s="33">
        <f>PI()*H17*(H17+H18)</f>
        <v>2955.5276904262878</v>
      </c>
      <c r="I19" s="33">
        <f>PI()*I17*(I17+I18)</f>
        <v>4571.9006002367005</v>
      </c>
      <c r="J19" s="33">
        <f>PI()*J17*(J17+J18)</f>
        <v>62.255854079725076</v>
      </c>
      <c r="K19" s="33"/>
      <c r="M19" s="33"/>
      <c r="N19" s="33"/>
      <c r="O19" s="33"/>
    </row>
    <row r="20" spans="1:15" ht="15" customHeight="1" thickBot="1" x14ac:dyDescent="0.25">
      <c r="A20" s="108">
        <v>0.5</v>
      </c>
      <c r="B20" s="47">
        <v>0.125</v>
      </c>
      <c r="C20" s="47">
        <v>14.3</v>
      </c>
      <c r="D20" s="47">
        <v>9.4E-2</v>
      </c>
      <c r="E20" s="109">
        <v>9.65</v>
      </c>
      <c r="G20" s="51" t="s">
        <v>71</v>
      </c>
      <c r="H20" s="52">
        <f>PI()*H17*((H17^2+G7^2)^(1/2))</f>
        <v>1617.1790607075616</v>
      </c>
      <c r="I20" s="52">
        <f>PI()*I17*((I17^2+G6^2)^(1/2))</f>
        <v>2430.1760431603584</v>
      </c>
      <c r="J20" s="52">
        <f>PI()*J17*((J17^2+G8^2)^(1/2))</f>
        <v>33.981520197416927</v>
      </c>
    </row>
    <row r="21" spans="1:15" ht="15" customHeight="1" thickBot="1" x14ac:dyDescent="0.25">
      <c r="A21" s="108">
        <v>0.25</v>
      </c>
      <c r="B21" s="47">
        <v>9.1999999999999998E-2</v>
      </c>
      <c r="C21" s="47">
        <v>10.84</v>
      </c>
      <c r="D21" s="47">
        <v>5.6000000000000001E-2</v>
      </c>
      <c r="E21" s="109">
        <v>5.75</v>
      </c>
      <c r="G21" s="48" t="s">
        <v>72</v>
      </c>
      <c r="H21" s="33">
        <f>PI()*H17^2</f>
        <v>1338.3486297187264</v>
      </c>
      <c r="I21" s="33">
        <f>PI()*I17^2</f>
        <v>2141.7245570763421</v>
      </c>
      <c r="J21" s="33">
        <f>PI()*J17^2</f>
        <v>28.274333882308138</v>
      </c>
      <c r="K21" s="33"/>
      <c r="M21" s="33"/>
      <c r="N21" s="33"/>
      <c r="O21" s="33"/>
    </row>
    <row r="22" spans="1:15" ht="15" customHeight="1" thickBot="1" x14ac:dyDescent="0.25">
      <c r="A22" s="110">
        <v>0</v>
      </c>
      <c r="B22" s="47">
        <v>0.109</v>
      </c>
      <c r="C22" s="47">
        <v>12.24</v>
      </c>
      <c r="D22" s="47">
        <v>0.1</v>
      </c>
      <c r="E22" s="109">
        <v>10.27</v>
      </c>
    </row>
    <row r="23" spans="1:15" ht="15" customHeight="1" thickBot="1" x14ac:dyDescent="0.25">
      <c r="A23" s="110" t="s">
        <v>36</v>
      </c>
      <c r="B23" s="47">
        <v>0.91700000000000004</v>
      </c>
      <c r="C23" s="47">
        <v>100</v>
      </c>
      <c r="D23" s="47">
        <v>0.97399999999999998</v>
      </c>
      <c r="E23" s="109">
        <v>100</v>
      </c>
      <c r="I23" s="50"/>
      <c r="J23" s="50"/>
      <c r="K23" s="50"/>
      <c r="M23" s="50"/>
      <c r="N23" s="50"/>
      <c r="O23" s="50"/>
    </row>
  </sheetData>
  <sheetProtection algorithmName="SHA-512" hashValue="vIJLVBQWmCLbGtRWWgG/jzapTj2MHTJjxZMOluIebUXCUhvRkQ43jWFkJF14czqaLPwUpLhpTurL9bEHEHIITg==" saltValue="csQ3x8/oTSrO8Ho1nTbobg==" spinCount="100000" sheet="1" objects="1" scenarios="1"/>
  <mergeCells count="18">
    <mergeCell ref="A2:L2"/>
    <mergeCell ref="M2:O2"/>
    <mergeCell ref="M3:M5"/>
    <mergeCell ref="N3:N5"/>
    <mergeCell ref="O3:O4"/>
    <mergeCell ref="K3:K4"/>
    <mergeCell ref="L3:L4"/>
    <mergeCell ref="A12:E12"/>
    <mergeCell ref="B13:C13"/>
    <mergeCell ref="D13:E13"/>
    <mergeCell ref="I3:I4"/>
    <mergeCell ref="E3:E4"/>
    <mergeCell ref="A3:A5"/>
    <mergeCell ref="B3:B4"/>
    <mergeCell ref="C3:C4"/>
    <mergeCell ref="D3:D4"/>
    <mergeCell ref="G3:G4"/>
    <mergeCell ref="H3:H4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zoomScaleNormal="100" workbookViewId="0">
      <selection activeCell="E1" sqref="E1"/>
    </sheetView>
  </sheetViews>
  <sheetFormatPr defaultRowHeight="15" customHeight="1" x14ac:dyDescent="0.2"/>
  <cols>
    <col min="1" max="1" width="9.33203125" customWidth="1"/>
  </cols>
  <sheetData>
    <row r="1" spans="1:14" ht="15" customHeight="1" x14ac:dyDescent="0.2">
      <c r="A1" s="192" t="s">
        <v>14</v>
      </c>
      <c r="B1" s="193"/>
      <c r="C1" s="193"/>
      <c r="D1" s="194"/>
      <c r="E1" s="6" t="s">
        <v>2</v>
      </c>
    </row>
    <row r="2" spans="1:14" ht="15" customHeight="1" x14ac:dyDescent="0.2">
      <c r="N2" s="4"/>
    </row>
    <row r="3" spans="1:14" ht="15" customHeight="1" x14ac:dyDescent="0.2">
      <c r="N3" s="4"/>
    </row>
    <row r="4" spans="1:14" ht="15" customHeight="1" x14ac:dyDescent="0.2">
      <c r="N4" s="4"/>
    </row>
    <row r="5" spans="1:14" ht="15" customHeight="1" x14ac:dyDescent="0.2">
      <c r="N5" s="4"/>
    </row>
    <row r="6" spans="1:14" ht="15" customHeight="1" x14ac:dyDescent="0.2">
      <c r="N6" s="4"/>
    </row>
    <row r="7" spans="1:14" ht="15" customHeight="1" x14ac:dyDescent="0.2">
      <c r="N7" s="4"/>
    </row>
    <row r="8" spans="1:14" ht="15" customHeight="1" x14ac:dyDescent="0.2">
      <c r="N8" s="4"/>
    </row>
    <row r="9" spans="1:14" ht="15" customHeight="1" x14ac:dyDescent="0.2">
      <c r="N9" s="4"/>
    </row>
    <row r="10" spans="1:14" ht="15" customHeight="1" x14ac:dyDescent="0.2">
      <c r="N10" s="4"/>
    </row>
    <row r="11" spans="1:14" ht="15" customHeight="1" x14ac:dyDescent="0.2">
      <c r="N11" s="4"/>
    </row>
    <row r="12" spans="1:14" ht="15" customHeight="1" x14ac:dyDescent="0.2">
      <c r="N12" s="4"/>
    </row>
    <row r="13" spans="1:14" ht="15" customHeight="1" x14ac:dyDescent="0.2">
      <c r="N13" s="4"/>
    </row>
    <row r="14" spans="1:14" ht="15" customHeight="1" x14ac:dyDescent="0.2">
      <c r="N14" s="4"/>
    </row>
    <row r="15" spans="1:14" ht="15" customHeight="1" x14ac:dyDescent="0.2">
      <c r="N15" s="4"/>
    </row>
    <row r="16" spans="1:14" ht="15" customHeight="1" x14ac:dyDescent="0.2">
      <c r="N16" s="4"/>
    </row>
    <row r="17" spans="14:14" ht="15" customHeight="1" x14ac:dyDescent="0.2">
      <c r="N17" s="4"/>
    </row>
    <row r="18" spans="14:14" ht="15" customHeight="1" x14ac:dyDescent="0.2">
      <c r="N18" s="4"/>
    </row>
    <row r="19" spans="14:14" ht="15" customHeight="1" x14ac:dyDescent="0.2">
      <c r="N19" s="4"/>
    </row>
    <row r="20" spans="14:14" ht="15" customHeight="1" x14ac:dyDescent="0.2">
      <c r="N20" s="4"/>
    </row>
    <row r="21" spans="14:14" ht="15" customHeight="1" x14ac:dyDescent="0.2">
      <c r="N21" s="4"/>
    </row>
    <row r="22" spans="14:14" ht="15" customHeight="1" x14ac:dyDescent="0.2">
      <c r="N22" s="4"/>
    </row>
    <row r="23" spans="14:14" ht="15" customHeight="1" x14ac:dyDescent="0.2">
      <c r="N23" s="4"/>
    </row>
    <row r="24" spans="14:14" ht="15" customHeight="1" x14ac:dyDescent="0.2">
      <c r="N24" s="4"/>
    </row>
    <row r="25" spans="14:14" ht="15" customHeight="1" x14ac:dyDescent="0.2">
      <c r="N25" s="4"/>
    </row>
    <row r="26" spans="14:14" ht="15" customHeight="1" x14ac:dyDescent="0.2">
      <c r="N26" s="4"/>
    </row>
    <row r="27" spans="14:14" ht="15" customHeight="1" x14ac:dyDescent="0.2">
      <c r="N27" s="4"/>
    </row>
    <row r="28" spans="14:14" ht="15" customHeight="1" x14ac:dyDescent="0.2">
      <c r="N28" s="4"/>
    </row>
    <row r="29" spans="14:14" ht="15" customHeight="1" x14ac:dyDescent="0.2">
      <c r="N29" s="4"/>
    </row>
    <row r="30" spans="14:14" ht="15" customHeight="1" x14ac:dyDescent="0.2">
      <c r="N30" s="4"/>
    </row>
    <row r="31" spans="14:14" ht="15" customHeight="1" x14ac:dyDescent="0.2">
      <c r="N31" s="4"/>
    </row>
    <row r="32" spans="14:14" ht="15" customHeight="1" x14ac:dyDescent="0.2">
      <c r="N32" s="4"/>
    </row>
    <row r="33" spans="1:14" ht="15" customHeight="1" x14ac:dyDescent="0.2">
      <c r="N33" s="4"/>
    </row>
    <row r="34" spans="1:14" ht="15" customHeight="1" x14ac:dyDescent="0.2">
      <c r="N34" s="4"/>
    </row>
    <row r="35" spans="1:14" ht="15" customHeight="1" x14ac:dyDescent="0.2">
      <c r="N35" s="4"/>
    </row>
    <row r="36" spans="1:14" ht="15" customHeight="1" x14ac:dyDescent="0.2">
      <c r="N36" s="4"/>
    </row>
    <row r="37" spans="1:14" ht="15" customHeight="1" x14ac:dyDescent="0.2">
      <c r="N37" s="4"/>
    </row>
    <row r="38" spans="1:14" ht="15" customHeight="1" x14ac:dyDescent="0.2">
      <c r="N38" s="4"/>
    </row>
    <row r="45" spans="1:14" ht="15" customHeight="1" x14ac:dyDescent="0.2">
      <c r="A45" s="2" t="s">
        <v>31</v>
      </c>
    </row>
  </sheetData>
  <sheetProtection algorithmName="SHA-512" hashValue="OxlZJGVuNRrlteJpnqTDd2/OvoFlaDfG93qhuhnhOm8Scc+WBy3WEFQTrnulheC/m+tbx+zyoVJ62TEIBrxTSw==" saltValue="Kf01I8wNSCQvmQ9GiJZVcQ==" spinCount="100000" sheet="1" objects="1" scenarios="1"/>
  <mergeCells count="1">
    <mergeCell ref="A1:D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'Área - us ur'!A4:A7</xm:f>
          </x14:formula1>
          <xm:sqref>E1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>
      <selection activeCell="L26" sqref="L26"/>
    </sheetView>
  </sheetViews>
  <sheetFormatPr defaultRowHeight="15" customHeight="1" x14ac:dyDescent="0.2"/>
  <sheetData>
    <row r="1" spans="1:15" s="2" customFormat="1" ht="15" customHeight="1" x14ac:dyDescent="0.2">
      <c r="A1" s="195" t="s">
        <v>3</v>
      </c>
      <c r="B1" s="195" t="s">
        <v>18</v>
      </c>
      <c r="C1" s="195"/>
      <c r="D1" s="195"/>
      <c r="E1" s="195"/>
      <c r="F1" s="195"/>
      <c r="G1" s="195"/>
      <c r="H1" s="195"/>
    </row>
    <row r="2" spans="1:15" s="2" customFormat="1" ht="15" customHeight="1" x14ac:dyDescent="0.2">
      <c r="A2" s="195"/>
      <c r="B2" s="196" t="s">
        <v>7</v>
      </c>
      <c r="C2" s="197"/>
      <c r="D2" s="197"/>
      <c r="E2" s="197"/>
      <c r="F2" s="197"/>
      <c r="G2" s="197"/>
      <c r="H2" s="198"/>
    </row>
    <row r="3" spans="1:15" ht="15" customHeight="1" x14ac:dyDescent="0.2">
      <c r="A3" s="195"/>
      <c r="B3" s="9" t="s">
        <v>8</v>
      </c>
      <c r="C3" s="9" t="s">
        <v>9</v>
      </c>
      <c r="D3" s="9" t="s">
        <v>10</v>
      </c>
      <c r="E3" s="9" t="s">
        <v>11</v>
      </c>
      <c r="F3" s="9" t="s">
        <v>12</v>
      </c>
      <c r="G3" s="9">
        <v>0.9</v>
      </c>
      <c r="H3" s="9">
        <v>1.1000000000000001</v>
      </c>
      <c r="J3" s="2"/>
      <c r="K3" s="2"/>
      <c r="L3" s="2"/>
      <c r="M3" s="2"/>
      <c r="N3" s="2"/>
      <c r="O3" s="2"/>
    </row>
    <row r="4" spans="1:15" ht="15" customHeight="1" x14ac:dyDescent="0.2">
      <c r="A4" s="7" t="s">
        <v>2</v>
      </c>
      <c r="B4" s="8">
        <f>5/100</f>
        <v>0.05</v>
      </c>
      <c r="C4" s="8">
        <f>35/100</f>
        <v>0.35</v>
      </c>
      <c r="D4" s="8">
        <v>0</v>
      </c>
      <c r="E4" s="8">
        <v>0.48</v>
      </c>
      <c r="F4" s="8">
        <v>0</v>
      </c>
      <c r="G4" s="8">
        <v>0.12</v>
      </c>
      <c r="H4" s="8">
        <v>0</v>
      </c>
    </row>
    <row r="5" spans="1:15" ht="15" customHeight="1" x14ac:dyDescent="0.2">
      <c r="A5" s="7" t="s">
        <v>4</v>
      </c>
      <c r="B5" s="8">
        <f>5/100</f>
        <v>0.05</v>
      </c>
      <c r="C5" s="8">
        <f>2/100</f>
        <v>0.02</v>
      </c>
      <c r="D5" s="8">
        <v>0.28999999999999998</v>
      </c>
      <c r="E5" s="8">
        <v>0.26</v>
      </c>
      <c r="F5" s="8">
        <v>0.24</v>
      </c>
      <c r="G5" s="8">
        <v>0.14000000000000001</v>
      </c>
      <c r="H5" s="8">
        <v>0</v>
      </c>
    </row>
    <row r="6" spans="1:15" ht="15" customHeight="1" x14ac:dyDescent="0.2">
      <c r="A6" s="7" t="s">
        <v>5</v>
      </c>
      <c r="B6" s="8">
        <f>3/100</f>
        <v>0.03</v>
      </c>
      <c r="C6" s="8">
        <v>0.28000000000000003</v>
      </c>
      <c r="D6" s="8">
        <v>0</v>
      </c>
      <c r="E6" s="8">
        <v>0.28999999999999998</v>
      </c>
      <c r="F6" s="8">
        <v>0.22</v>
      </c>
      <c r="G6" s="8">
        <v>0.15</v>
      </c>
      <c r="H6" s="8">
        <v>0.03</v>
      </c>
    </row>
    <row r="7" spans="1:15" ht="15" customHeight="1" x14ac:dyDescent="0.2">
      <c r="A7" s="7" t="s">
        <v>6</v>
      </c>
      <c r="B7" s="8">
        <f>3/100</f>
        <v>0.03</v>
      </c>
      <c r="C7" s="8">
        <v>0.25</v>
      </c>
      <c r="D7" s="8">
        <v>0</v>
      </c>
      <c r="E7" s="8">
        <v>0.28000000000000003</v>
      </c>
      <c r="F7" s="8">
        <v>0.26</v>
      </c>
      <c r="G7" s="8">
        <v>0.14000000000000001</v>
      </c>
      <c r="H7" s="8">
        <v>0.04</v>
      </c>
    </row>
    <row r="10" spans="1:15" ht="15" customHeight="1" x14ac:dyDescent="0.2">
      <c r="A10" s="2" t="s">
        <v>31</v>
      </c>
    </row>
  </sheetData>
  <sheetProtection algorithmName="SHA-512" hashValue="+pPKyXttmSRZ8BDBMyiZIMgPp7BsVxwoSxcSeQJHEiMW0ZPNNKKlcLWbQIHL8uP40fwsdr6vERWTN1M7NaTi0A==" saltValue="L1lFjKenkkY4dTAELvf0Yw==" spinCount="100000" sheet="1" objects="1" scenarios="1"/>
  <mergeCells count="3">
    <mergeCell ref="B1:H1"/>
    <mergeCell ref="B2:H2"/>
    <mergeCell ref="A1:A3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F21" sqref="F21"/>
    </sheetView>
  </sheetViews>
  <sheetFormatPr defaultRowHeight="15" customHeight="1" x14ac:dyDescent="0.2"/>
  <cols>
    <col min="1" max="1" width="35.33203125" style="92" customWidth="1"/>
    <col min="2" max="2" width="19.33203125" style="92" customWidth="1"/>
    <col min="3" max="3" width="13.6640625" style="92" customWidth="1"/>
    <col min="4" max="4" width="16.33203125" style="92" customWidth="1"/>
    <col min="5" max="5" width="17.33203125" style="92" customWidth="1"/>
    <col min="6" max="16384" width="9.33203125" style="92"/>
  </cols>
  <sheetData>
    <row r="1" spans="1:5" ht="15" customHeight="1" x14ac:dyDescent="0.2">
      <c r="A1" s="53" t="s">
        <v>78</v>
      </c>
    </row>
    <row r="2" spans="1:5" ht="15" customHeight="1" x14ac:dyDescent="0.2">
      <c r="A2" s="201" t="s">
        <v>79</v>
      </c>
      <c r="B2" s="201"/>
      <c r="C2" s="201"/>
      <c r="D2" s="201"/>
      <c r="E2" s="201"/>
    </row>
    <row r="3" spans="1:5" ht="15" customHeight="1" x14ac:dyDescent="0.2">
      <c r="A3" s="93" t="s">
        <v>74</v>
      </c>
      <c r="B3" s="93" t="s">
        <v>75</v>
      </c>
      <c r="C3" s="93" t="s">
        <v>76</v>
      </c>
      <c r="D3" s="93" t="s">
        <v>112</v>
      </c>
      <c r="E3" s="93" t="s">
        <v>113</v>
      </c>
    </row>
    <row r="4" spans="1:5" ht="15" customHeight="1" x14ac:dyDescent="0.2">
      <c r="A4" s="94">
        <v>5</v>
      </c>
      <c r="B4" s="94">
        <v>4</v>
      </c>
      <c r="C4" s="94" t="s">
        <v>77</v>
      </c>
      <c r="D4" s="94" t="s">
        <v>77</v>
      </c>
      <c r="E4" s="94" t="s">
        <v>77</v>
      </c>
    </row>
    <row r="5" spans="1:5" ht="15" customHeight="1" x14ac:dyDescent="0.2">
      <c r="A5" s="94">
        <v>9</v>
      </c>
      <c r="B5" s="94">
        <v>2</v>
      </c>
      <c r="C5" s="94">
        <v>3</v>
      </c>
      <c r="D5" s="94">
        <v>100</v>
      </c>
      <c r="E5" s="94">
        <f>D5/100</f>
        <v>1</v>
      </c>
    </row>
    <row r="6" spans="1:5" ht="15" customHeight="1" x14ac:dyDescent="0.2">
      <c r="A6" s="94">
        <v>16</v>
      </c>
      <c r="B6" s="94">
        <v>1</v>
      </c>
      <c r="C6" s="94">
        <v>1.5</v>
      </c>
      <c r="D6" s="94">
        <v>76</v>
      </c>
      <c r="E6" s="94">
        <f>D6/100</f>
        <v>0.76</v>
      </c>
    </row>
    <row r="7" spans="1:5" ht="15" customHeight="1" x14ac:dyDescent="0.2">
      <c r="A7" s="94">
        <v>32</v>
      </c>
      <c r="B7" s="94">
        <v>0.5</v>
      </c>
      <c r="C7" s="94">
        <v>0.75</v>
      </c>
      <c r="D7" s="94">
        <v>58</v>
      </c>
      <c r="E7" s="94">
        <f>D7/100</f>
        <v>0.57999999999999996</v>
      </c>
    </row>
    <row r="8" spans="1:5" ht="15" customHeight="1" x14ac:dyDescent="0.2">
      <c r="A8" s="94">
        <v>60</v>
      </c>
      <c r="B8" s="94">
        <v>0.25</v>
      </c>
      <c r="C8" s="94">
        <v>0.375</v>
      </c>
      <c r="D8" s="94">
        <v>43</v>
      </c>
      <c r="E8" s="94">
        <f>D8/100</f>
        <v>0.43</v>
      </c>
    </row>
    <row r="11" spans="1:5" ht="15" customHeight="1" x14ac:dyDescent="0.2">
      <c r="A11" s="201" t="s">
        <v>80</v>
      </c>
      <c r="B11" s="201"/>
      <c r="C11" s="201"/>
      <c r="D11" s="201"/>
      <c r="E11" s="201"/>
    </row>
    <row r="12" spans="1:5" ht="11.25" x14ac:dyDescent="0.2">
      <c r="A12" s="200" t="s">
        <v>32</v>
      </c>
      <c r="B12" s="202" t="s">
        <v>81</v>
      </c>
      <c r="C12" s="202" t="s">
        <v>82</v>
      </c>
      <c r="D12" s="204" t="s">
        <v>83</v>
      </c>
      <c r="E12" s="204"/>
    </row>
    <row r="13" spans="1:5" ht="11.25" x14ac:dyDescent="0.2">
      <c r="A13" s="201"/>
      <c r="B13" s="203"/>
      <c r="C13" s="203"/>
      <c r="D13" s="93" t="s">
        <v>114</v>
      </c>
      <c r="E13" s="93" t="s">
        <v>115</v>
      </c>
    </row>
    <row r="14" spans="1:5" ht="15" customHeight="1" x14ac:dyDescent="0.2">
      <c r="A14" s="95" t="s">
        <v>116</v>
      </c>
      <c r="B14" s="94">
        <v>1.02</v>
      </c>
      <c r="C14" s="94">
        <v>0.3</v>
      </c>
      <c r="D14" s="94">
        <v>21</v>
      </c>
      <c r="E14" s="94">
        <v>19</v>
      </c>
    </row>
    <row r="15" spans="1:5" ht="15" customHeight="1" x14ac:dyDescent="0.2">
      <c r="A15" s="95" t="s">
        <v>117</v>
      </c>
      <c r="B15" s="94">
        <v>1.33</v>
      </c>
      <c r="C15" s="94">
        <v>0.3</v>
      </c>
      <c r="D15" s="94">
        <v>27</v>
      </c>
      <c r="E15" s="94">
        <v>25</v>
      </c>
    </row>
    <row r="16" spans="1:5" ht="15" customHeight="1" x14ac:dyDescent="0.2">
      <c r="A16" s="95" t="s">
        <v>118</v>
      </c>
      <c r="B16" s="94">
        <v>0.55000000000000004</v>
      </c>
      <c r="C16" s="94">
        <v>0.01</v>
      </c>
      <c r="D16" s="94">
        <v>16</v>
      </c>
      <c r="E16" s="94">
        <v>10</v>
      </c>
    </row>
    <row r="17" spans="1:5" ht="15" customHeight="1" x14ac:dyDescent="0.2">
      <c r="A17" s="95" t="s">
        <v>119</v>
      </c>
      <c r="B17" s="94">
        <v>1.1200000000000001</v>
      </c>
      <c r="C17" s="94">
        <v>0.3</v>
      </c>
      <c r="D17" s="94">
        <v>23</v>
      </c>
      <c r="E17" s="94">
        <v>21</v>
      </c>
    </row>
    <row r="18" spans="1:5" ht="15" customHeight="1" x14ac:dyDescent="0.2">
      <c r="A18" s="95" t="s">
        <v>120</v>
      </c>
      <c r="B18" s="94">
        <v>0.62</v>
      </c>
      <c r="C18" s="94">
        <v>0.06</v>
      </c>
      <c r="D18" s="94">
        <v>15</v>
      </c>
      <c r="E18" s="94">
        <v>12</v>
      </c>
    </row>
    <row r="19" spans="1:5" ht="15" customHeight="1" x14ac:dyDescent="0.2">
      <c r="A19" s="95" t="s">
        <v>121</v>
      </c>
      <c r="B19" s="96">
        <v>0.54</v>
      </c>
      <c r="C19" s="96">
        <v>0.2</v>
      </c>
      <c r="D19" s="96">
        <v>11</v>
      </c>
      <c r="E19" s="96">
        <v>10</v>
      </c>
    </row>
    <row r="20" spans="1:5" ht="15" customHeight="1" x14ac:dyDescent="0.2">
      <c r="A20" s="199" t="s">
        <v>122</v>
      </c>
      <c r="B20" s="199"/>
      <c r="C20" s="199"/>
      <c r="D20" s="199"/>
      <c r="E20" s="199"/>
    </row>
    <row r="21" spans="1:5" ht="15" customHeight="1" x14ac:dyDescent="0.2">
      <c r="A21" s="199" t="s">
        <v>123</v>
      </c>
      <c r="B21" s="199"/>
      <c r="C21" s="199"/>
      <c r="D21" s="199"/>
      <c r="E21" s="199"/>
    </row>
    <row r="22" spans="1:5" ht="15" customHeight="1" x14ac:dyDescent="0.2">
      <c r="A22" s="199" t="s">
        <v>124</v>
      </c>
      <c r="B22" s="199"/>
      <c r="C22" s="199"/>
      <c r="D22" s="199"/>
      <c r="E22" s="199"/>
    </row>
    <row r="23" spans="1:5" ht="15" customHeight="1" x14ac:dyDescent="0.2">
      <c r="A23" s="53"/>
      <c r="B23" s="53"/>
      <c r="C23" s="53"/>
      <c r="D23" s="53"/>
      <c r="E23" s="53"/>
    </row>
    <row r="24" spans="1:5" ht="15" customHeight="1" x14ac:dyDescent="0.2">
      <c r="A24" s="53"/>
      <c r="B24" s="53"/>
      <c r="C24" s="53"/>
      <c r="D24" s="53"/>
      <c r="E24" s="53"/>
    </row>
  </sheetData>
  <sheetProtection algorithmName="SHA-512" hashValue="9v0hub5Zjqjo4ZRDz0Y/fJRmDLJG524D0XOLGVMioTk564b5Sd8cEYIISbj0/AHsl9WkvM6hZW8Txb4MQ0yPTA==" saltValue="losnnNY9SMiMg3j54jyhmQ==" spinCount="100000" sheet="1" objects="1" scenarios="1"/>
  <mergeCells count="9">
    <mergeCell ref="A22:E22"/>
    <mergeCell ref="A12:A13"/>
    <mergeCell ref="B12:B13"/>
    <mergeCell ref="C12:C13"/>
    <mergeCell ref="A2:E2"/>
    <mergeCell ref="A11:E11"/>
    <mergeCell ref="D12:E12"/>
    <mergeCell ref="A20:E20"/>
    <mergeCell ref="A21:E2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8650"/>
  <sheetViews>
    <sheetView topLeftCell="A8633" workbookViewId="0">
      <selection activeCell="I8654" sqref="I8654"/>
    </sheetView>
  </sheetViews>
  <sheetFormatPr defaultRowHeight="15" customHeight="1" x14ac:dyDescent="0.2"/>
  <cols>
    <col min="1" max="1" width="17.83203125" style="3" bestFit="1" customWidth="1"/>
    <col min="2" max="2" width="13.6640625" style="3" bestFit="1" customWidth="1"/>
    <col min="3" max="3" width="13.6640625" style="3" customWidth="1"/>
    <col min="4" max="4" width="16.5" style="19" customWidth="1"/>
    <col min="5" max="6" width="9.33203125" style="3"/>
    <col min="7" max="7" width="19.83203125" style="3" bestFit="1" customWidth="1"/>
    <col min="8" max="8" width="13.33203125" style="3" bestFit="1" customWidth="1"/>
    <col min="9" max="15" width="9.33203125" style="3"/>
    <col min="16" max="16" width="17.6640625" style="3" customWidth="1"/>
    <col min="17" max="17" width="14.5" style="3" bestFit="1" customWidth="1"/>
    <col min="18" max="16384" width="9.33203125" style="3"/>
  </cols>
  <sheetData>
    <row r="1" spans="1:22" ht="15" customHeight="1" x14ac:dyDescent="0.2">
      <c r="A1" s="3" t="s">
        <v>30</v>
      </c>
      <c r="B1" s="3">
        <v>1.67</v>
      </c>
    </row>
    <row r="3" spans="1:22" s="10" customFormat="1" ht="15" customHeight="1" x14ac:dyDescent="0.2">
      <c r="A3" s="97" t="s">
        <v>0</v>
      </c>
      <c r="B3" s="97" t="s">
        <v>20</v>
      </c>
      <c r="C3" s="97" t="s">
        <v>21</v>
      </c>
      <c r="D3" s="20" t="s">
        <v>22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</row>
    <row r="4" spans="1:22" ht="15" customHeight="1" x14ac:dyDescent="0.2">
      <c r="A4" s="98">
        <v>42005</v>
      </c>
      <c r="B4" s="17">
        <v>6.6877719999999998</v>
      </c>
      <c r="C4" s="97">
        <v>30</v>
      </c>
      <c r="D4" s="21">
        <f>$B$1*B4</f>
        <v>11.16857924</v>
      </c>
    </row>
    <row r="5" spans="1:22" ht="15" customHeight="1" x14ac:dyDescent="0.2">
      <c r="A5" s="98">
        <v>42005.041666666664</v>
      </c>
      <c r="B5" s="17">
        <v>6.1733279999999997</v>
      </c>
      <c r="C5" s="97">
        <v>10</v>
      </c>
      <c r="D5" s="21">
        <f t="shared" ref="D5:D68" si="0">$B$1*B5</f>
        <v>10.309457759999999</v>
      </c>
    </row>
    <row r="6" spans="1:22" ht="15" customHeight="1" x14ac:dyDescent="0.2">
      <c r="A6" s="98">
        <v>42005.083333333336</v>
      </c>
      <c r="B6" s="17">
        <v>5.1444400000000003</v>
      </c>
      <c r="C6" s="97">
        <v>10</v>
      </c>
      <c r="D6" s="21">
        <f t="shared" si="0"/>
        <v>8.5912147999999995</v>
      </c>
      <c r="P6" s="15"/>
      <c r="Q6" s="15"/>
    </row>
    <row r="7" spans="1:22" ht="15" customHeight="1" x14ac:dyDescent="0.2">
      <c r="A7" s="98">
        <v>42005.125</v>
      </c>
      <c r="B7" s="17">
        <v>5.1444400000000003</v>
      </c>
      <c r="C7" s="97">
        <v>10</v>
      </c>
      <c r="D7" s="21">
        <f t="shared" si="0"/>
        <v>8.5912147999999995</v>
      </c>
      <c r="P7" s="15"/>
      <c r="Q7" s="15"/>
    </row>
    <row r="8" spans="1:22" ht="15" customHeight="1" x14ac:dyDescent="0.2">
      <c r="A8" s="98">
        <v>42005.166666666664</v>
      </c>
      <c r="B8" s="17">
        <v>3.0866639999999999</v>
      </c>
      <c r="C8" s="97">
        <v>340</v>
      </c>
      <c r="D8" s="21">
        <f t="shared" si="0"/>
        <v>5.1547288799999995</v>
      </c>
    </row>
    <row r="9" spans="1:22" ht="15" customHeight="1" x14ac:dyDescent="0.2">
      <c r="A9" s="98">
        <v>42005.208333333336</v>
      </c>
      <c r="B9" s="17">
        <v>2.5722200000000002</v>
      </c>
      <c r="C9" s="97">
        <v>360</v>
      </c>
      <c r="D9" s="21">
        <f t="shared" si="0"/>
        <v>4.2956073999999997</v>
      </c>
    </row>
    <row r="10" spans="1:22" ht="15" customHeight="1" x14ac:dyDescent="0.2">
      <c r="A10" s="98">
        <v>42005.25</v>
      </c>
      <c r="B10" s="17">
        <v>3.0866639999999999</v>
      </c>
      <c r="C10" s="97">
        <v>20</v>
      </c>
      <c r="D10" s="21">
        <f t="shared" si="0"/>
        <v>5.1547288799999995</v>
      </c>
    </row>
    <row r="11" spans="1:22" ht="15" customHeight="1" x14ac:dyDescent="0.2">
      <c r="A11" s="98">
        <v>42005.291666666664</v>
      </c>
      <c r="B11" s="17">
        <v>2.057776</v>
      </c>
      <c r="C11" s="97">
        <v>350</v>
      </c>
      <c r="D11" s="21">
        <f t="shared" si="0"/>
        <v>3.43648592</v>
      </c>
    </row>
    <row r="12" spans="1:22" ht="15" customHeight="1" x14ac:dyDescent="0.2">
      <c r="A12" s="98">
        <v>42005.333333333336</v>
      </c>
      <c r="B12" s="17">
        <v>5.1444400000000003</v>
      </c>
      <c r="C12" s="97">
        <v>360</v>
      </c>
      <c r="D12" s="21">
        <f t="shared" si="0"/>
        <v>8.5912147999999995</v>
      </c>
    </row>
    <row r="13" spans="1:22" ht="15" customHeight="1" x14ac:dyDescent="0.2">
      <c r="A13" s="98">
        <v>42005.375</v>
      </c>
      <c r="B13" s="17">
        <v>3.0866639999999999</v>
      </c>
      <c r="C13" s="97">
        <v>360</v>
      </c>
      <c r="D13" s="21">
        <f t="shared" si="0"/>
        <v>5.1547288799999995</v>
      </c>
    </row>
    <row r="14" spans="1:22" ht="15" customHeight="1" x14ac:dyDescent="0.2">
      <c r="A14" s="98">
        <v>42005.416666666664</v>
      </c>
      <c r="B14" s="17">
        <v>5.1444400000000003</v>
      </c>
      <c r="C14" s="97">
        <v>10</v>
      </c>
      <c r="D14" s="21">
        <f t="shared" si="0"/>
        <v>8.5912147999999995</v>
      </c>
      <c r="G14" s="16" t="s">
        <v>23</v>
      </c>
      <c r="H14" s="16" t="s">
        <v>24</v>
      </c>
    </row>
    <row r="15" spans="1:22" ht="15" customHeight="1" x14ac:dyDescent="0.2">
      <c r="A15" s="98">
        <v>42005.458333333336</v>
      </c>
      <c r="B15" s="17">
        <v>7.202216</v>
      </c>
      <c r="C15" s="97">
        <v>10</v>
      </c>
      <c r="D15" s="21">
        <f t="shared" si="0"/>
        <v>12.027700719999999</v>
      </c>
      <c r="G15" s="16">
        <v>2.34</v>
      </c>
      <c r="H15" s="16" t="s">
        <v>25</v>
      </c>
    </row>
    <row r="16" spans="1:22" ht="15" customHeight="1" x14ac:dyDescent="0.2">
      <c r="A16" s="98">
        <v>42005.5</v>
      </c>
      <c r="B16" s="17">
        <v>6.6877719999999998</v>
      </c>
      <c r="C16" s="97">
        <v>10</v>
      </c>
      <c r="D16" s="21">
        <f t="shared" si="0"/>
        <v>11.16857924</v>
      </c>
      <c r="G16" s="17">
        <v>1.5</v>
      </c>
      <c r="H16" s="16" t="s">
        <v>26</v>
      </c>
    </row>
    <row r="17" spans="1:15" ht="15" customHeight="1" x14ac:dyDescent="0.2">
      <c r="A17" s="98">
        <v>42005.541666666664</v>
      </c>
      <c r="B17" s="17">
        <v>6.6877719999999998</v>
      </c>
      <c r="C17" s="97">
        <v>10</v>
      </c>
      <c r="D17" s="21">
        <f t="shared" si="0"/>
        <v>11.16857924</v>
      </c>
      <c r="G17" s="16">
        <v>2.1800000000000002</v>
      </c>
      <c r="H17" s="16" t="s">
        <v>27</v>
      </c>
    </row>
    <row r="18" spans="1:15" ht="15" customHeight="1" x14ac:dyDescent="0.2">
      <c r="A18" s="98">
        <v>42005.583333333336</v>
      </c>
      <c r="B18" s="17">
        <v>6.6877719999999998</v>
      </c>
      <c r="C18" s="97">
        <v>10</v>
      </c>
      <c r="D18" s="21">
        <f t="shared" si="0"/>
        <v>11.16857924</v>
      </c>
    </row>
    <row r="19" spans="1:15" ht="15" customHeight="1" x14ac:dyDescent="0.2">
      <c r="A19" s="98">
        <v>42005.625</v>
      </c>
      <c r="B19" s="17">
        <v>9.2599920000000004</v>
      </c>
      <c r="C19" s="97">
        <v>60</v>
      </c>
      <c r="D19" s="21">
        <f t="shared" si="0"/>
        <v>15.464186639999999</v>
      </c>
    </row>
    <row r="20" spans="1:15" ht="15" customHeight="1" x14ac:dyDescent="0.2">
      <c r="A20" s="98">
        <v>42005.666666666664</v>
      </c>
      <c r="B20" s="17">
        <v>9.7744359999999997</v>
      </c>
      <c r="C20" s="97">
        <v>50</v>
      </c>
      <c r="D20" s="21">
        <f t="shared" si="0"/>
        <v>16.32330812</v>
      </c>
    </row>
    <row r="21" spans="1:15" ht="15" customHeight="1" x14ac:dyDescent="0.2">
      <c r="A21" s="98">
        <v>42005.708333333336</v>
      </c>
      <c r="B21" s="17">
        <v>9.2599920000000004</v>
      </c>
      <c r="C21" s="97">
        <v>50</v>
      </c>
      <c r="D21" s="21">
        <f t="shared" si="0"/>
        <v>15.464186639999999</v>
      </c>
    </row>
    <row r="22" spans="1:15" ht="15" customHeight="1" x14ac:dyDescent="0.2">
      <c r="A22" s="98">
        <v>42005.75</v>
      </c>
      <c r="B22" s="17">
        <v>9.2599920000000004</v>
      </c>
      <c r="C22" s="97">
        <v>50</v>
      </c>
      <c r="D22" s="21">
        <f t="shared" si="0"/>
        <v>15.464186639999999</v>
      </c>
    </row>
    <row r="23" spans="1:15" ht="15" customHeight="1" x14ac:dyDescent="0.2">
      <c r="A23" s="98">
        <v>42005.791666666664</v>
      </c>
      <c r="B23" s="17">
        <v>8.7455479999999994</v>
      </c>
      <c r="C23" s="97">
        <v>50</v>
      </c>
      <c r="D23" s="21">
        <f t="shared" si="0"/>
        <v>14.605065159999999</v>
      </c>
    </row>
    <row r="24" spans="1:15" ht="15" customHeight="1" x14ac:dyDescent="0.2">
      <c r="A24" s="98">
        <v>42005.833333333336</v>
      </c>
      <c r="B24" s="17">
        <v>9.2599920000000004</v>
      </c>
      <c r="C24" s="97">
        <v>50</v>
      </c>
      <c r="D24" s="21">
        <f t="shared" si="0"/>
        <v>15.464186639999999</v>
      </c>
    </row>
    <row r="25" spans="1:15" ht="15" customHeight="1" x14ac:dyDescent="0.2">
      <c r="A25" s="98">
        <v>42005.875</v>
      </c>
      <c r="B25" s="17">
        <v>9.7744359999999997</v>
      </c>
      <c r="C25" s="97">
        <v>50</v>
      </c>
      <c r="D25" s="21">
        <f t="shared" si="0"/>
        <v>16.32330812</v>
      </c>
    </row>
    <row r="26" spans="1:15" ht="15" customHeight="1" x14ac:dyDescent="0.2">
      <c r="A26" s="98">
        <v>42005.916666666664</v>
      </c>
      <c r="B26" s="17">
        <v>7.202216</v>
      </c>
      <c r="C26" s="97">
        <v>40</v>
      </c>
      <c r="D26" s="21">
        <f t="shared" si="0"/>
        <v>12.027700719999999</v>
      </c>
    </row>
    <row r="27" spans="1:15" ht="15" customHeight="1" x14ac:dyDescent="0.2">
      <c r="A27" s="98">
        <v>42005.958333333336</v>
      </c>
      <c r="B27" s="17">
        <v>5.1444400000000003</v>
      </c>
      <c r="C27" s="97">
        <v>40</v>
      </c>
      <c r="D27" s="21">
        <f t="shared" si="0"/>
        <v>8.5912147999999995</v>
      </c>
    </row>
    <row r="28" spans="1:15" ht="15" customHeight="1" x14ac:dyDescent="0.2">
      <c r="A28" s="98">
        <v>42006</v>
      </c>
      <c r="B28" s="17">
        <v>5.1444400000000003</v>
      </c>
      <c r="C28" s="97">
        <v>30</v>
      </c>
      <c r="D28" s="21">
        <f t="shared" si="0"/>
        <v>8.5912147999999995</v>
      </c>
    </row>
    <row r="29" spans="1:15" ht="15" customHeight="1" x14ac:dyDescent="0.2">
      <c r="A29" s="98">
        <v>42006.041666666664</v>
      </c>
      <c r="B29" s="17">
        <v>6.1733279999999997</v>
      </c>
      <c r="C29" s="97">
        <v>20</v>
      </c>
      <c r="D29" s="21">
        <f t="shared" si="0"/>
        <v>10.309457759999999</v>
      </c>
    </row>
    <row r="30" spans="1:15" ht="15" customHeight="1" x14ac:dyDescent="0.2">
      <c r="A30" s="98">
        <v>42006.083333333336</v>
      </c>
      <c r="B30" s="17">
        <v>5.6588840000000005</v>
      </c>
      <c r="C30" s="97">
        <v>20</v>
      </c>
      <c r="D30" s="21">
        <f t="shared" si="0"/>
        <v>9.4503362800000001</v>
      </c>
    </row>
    <row r="31" spans="1:15" ht="15" customHeight="1" x14ac:dyDescent="0.2">
      <c r="A31" s="98">
        <v>42006.125</v>
      </c>
      <c r="B31" s="17">
        <v>6.6877719999999998</v>
      </c>
      <c r="C31" s="97">
        <v>20</v>
      </c>
      <c r="D31" s="21">
        <f t="shared" si="0"/>
        <v>11.16857924</v>
      </c>
      <c r="G31" s="3" t="s">
        <v>28</v>
      </c>
      <c r="O31" s="3" t="s">
        <v>29</v>
      </c>
    </row>
    <row r="32" spans="1:15" ht="15" customHeight="1" x14ac:dyDescent="0.2">
      <c r="A32" s="98">
        <v>42006.166666666664</v>
      </c>
      <c r="B32" s="17">
        <v>6.6877719999999998</v>
      </c>
      <c r="C32" s="97">
        <v>20</v>
      </c>
      <c r="D32" s="21">
        <f t="shared" si="0"/>
        <v>11.16857924</v>
      </c>
    </row>
    <row r="33" spans="1:4" ht="15" customHeight="1" x14ac:dyDescent="0.2">
      <c r="A33" s="98">
        <v>42006.208333333336</v>
      </c>
      <c r="B33" s="17">
        <v>6.1733279999999997</v>
      </c>
      <c r="C33" s="97">
        <v>20</v>
      </c>
      <c r="D33" s="21">
        <f t="shared" si="0"/>
        <v>10.309457759999999</v>
      </c>
    </row>
    <row r="34" spans="1:4" ht="15" customHeight="1" x14ac:dyDescent="0.2">
      <c r="A34" s="98">
        <v>42006.25</v>
      </c>
      <c r="B34" s="17">
        <v>5.1444400000000003</v>
      </c>
      <c r="C34" s="97">
        <v>20</v>
      </c>
      <c r="D34" s="21">
        <f t="shared" si="0"/>
        <v>8.5912147999999995</v>
      </c>
    </row>
    <row r="35" spans="1:4" ht="15" customHeight="1" x14ac:dyDescent="0.2">
      <c r="A35" s="98">
        <v>42006.291666666664</v>
      </c>
      <c r="B35" s="17">
        <v>6.1733279999999997</v>
      </c>
      <c r="C35" s="97">
        <v>20</v>
      </c>
      <c r="D35" s="21">
        <f t="shared" si="0"/>
        <v>10.309457759999999</v>
      </c>
    </row>
    <row r="36" spans="1:4" ht="15" customHeight="1" x14ac:dyDescent="0.2">
      <c r="A36" s="98">
        <v>42006.333333333336</v>
      </c>
      <c r="B36" s="17">
        <v>6.6877719999999998</v>
      </c>
      <c r="C36" s="97">
        <v>20</v>
      </c>
      <c r="D36" s="21">
        <f t="shared" si="0"/>
        <v>11.16857924</v>
      </c>
    </row>
    <row r="37" spans="1:4" ht="15" customHeight="1" x14ac:dyDescent="0.2">
      <c r="A37" s="98">
        <v>42006.375</v>
      </c>
      <c r="B37" s="17">
        <v>5.1444400000000003</v>
      </c>
      <c r="C37" s="97">
        <v>10</v>
      </c>
      <c r="D37" s="21">
        <f t="shared" si="0"/>
        <v>8.5912147999999995</v>
      </c>
    </row>
    <row r="38" spans="1:4" ht="15" customHeight="1" x14ac:dyDescent="0.2">
      <c r="A38" s="98">
        <v>42006.416666666664</v>
      </c>
      <c r="B38" s="17">
        <v>6.1733279999999997</v>
      </c>
      <c r="C38" s="97">
        <v>350</v>
      </c>
      <c r="D38" s="21">
        <f t="shared" si="0"/>
        <v>10.309457759999999</v>
      </c>
    </row>
    <row r="39" spans="1:4" ht="15" customHeight="1" x14ac:dyDescent="0.2">
      <c r="A39" s="98">
        <v>42006.458333333336</v>
      </c>
      <c r="B39" s="17">
        <v>7.202216</v>
      </c>
      <c r="C39" s="97">
        <v>10</v>
      </c>
      <c r="D39" s="21">
        <f t="shared" si="0"/>
        <v>12.027700719999999</v>
      </c>
    </row>
    <row r="40" spans="1:4" ht="15" customHeight="1" x14ac:dyDescent="0.2">
      <c r="A40" s="98">
        <v>42006.5</v>
      </c>
      <c r="B40" s="17">
        <v>8.2311040000000002</v>
      </c>
      <c r="C40" s="97">
        <v>10</v>
      </c>
      <c r="D40" s="21">
        <f t="shared" si="0"/>
        <v>13.74594368</v>
      </c>
    </row>
    <row r="41" spans="1:4" ht="15" customHeight="1" x14ac:dyDescent="0.2">
      <c r="A41" s="98">
        <v>42006.541666666664</v>
      </c>
      <c r="B41" s="17">
        <v>9.2599920000000004</v>
      </c>
      <c r="C41" s="97">
        <v>20</v>
      </c>
      <c r="D41" s="21">
        <f t="shared" si="0"/>
        <v>15.464186639999999</v>
      </c>
    </row>
    <row r="42" spans="1:4" ht="15" customHeight="1" x14ac:dyDescent="0.2">
      <c r="A42" s="98">
        <v>42006.583333333336</v>
      </c>
      <c r="B42" s="17">
        <v>8.2311040000000002</v>
      </c>
      <c r="C42" s="97">
        <v>20</v>
      </c>
      <c r="D42" s="21">
        <f t="shared" si="0"/>
        <v>13.74594368</v>
      </c>
    </row>
    <row r="43" spans="1:4" ht="15" customHeight="1" x14ac:dyDescent="0.2">
      <c r="A43" s="98">
        <v>42006.625</v>
      </c>
      <c r="B43" s="17">
        <v>7.7166600000000001</v>
      </c>
      <c r="C43" s="97">
        <v>20</v>
      </c>
      <c r="D43" s="21">
        <f t="shared" si="0"/>
        <v>12.886822199999999</v>
      </c>
    </row>
    <row r="44" spans="1:4" ht="15" customHeight="1" x14ac:dyDescent="0.2">
      <c r="A44" s="98">
        <v>42006.666666666664</v>
      </c>
      <c r="B44" s="17">
        <v>8.7455479999999994</v>
      </c>
      <c r="C44" s="97">
        <v>60</v>
      </c>
      <c r="D44" s="21">
        <f t="shared" si="0"/>
        <v>14.605065159999999</v>
      </c>
    </row>
    <row r="45" spans="1:4" ht="15" customHeight="1" x14ac:dyDescent="0.2">
      <c r="A45" s="98">
        <v>42006.708333333336</v>
      </c>
      <c r="B45" s="17">
        <v>9.2599920000000004</v>
      </c>
      <c r="C45" s="97">
        <v>50</v>
      </c>
      <c r="D45" s="21">
        <f t="shared" si="0"/>
        <v>15.464186639999999</v>
      </c>
    </row>
    <row r="46" spans="1:4" ht="15" customHeight="1" x14ac:dyDescent="0.2">
      <c r="A46" s="98">
        <v>42006.75</v>
      </c>
      <c r="B46" s="17">
        <v>9.7744359999999997</v>
      </c>
      <c r="C46" s="97">
        <v>50</v>
      </c>
      <c r="D46" s="21">
        <f t="shared" si="0"/>
        <v>16.32330812</v>
      </c>
    </row>
    <row r="47" spans="1:4" ht="15" customHeight="1" x14ac:dyDescent="0.2">
      <c r="A47" s="98">
        <v>42006.791666666664</v>
      </c>
      <c r="B47" s="17">
        <v>9.2599920000000004</v>
      </c>
      <c r="C47" s="97">
        <v>40</v>
      </c>
      <c r="D47" s="21">
        <f t="shared" si="0"/>
        <v>15.464186639999999</v>
      </c>
    </row>
    <row r="48" spans="1:4" ht="15" customHeight="1" x14ac:dyDescent="0.2">
      <c r="A48" s="98">
        <v>42006.833333333336</v>
      </c>
      <c r="B48" s="17">
        <v>9.2599920000000004</v>
      </c>
      <c r="C48" s="97">
        <v>50</v>
      </c>
      <c r="D48" s="21">
        <f t="shared" si="0"/>
        <v>15.464186639999999</v>
      </c>
    </row>
    <row r="49" spans="1:4" ht="15" customHeight="1" x14ac:dyDescent="0.2">
      <c r="A49" s="98">
        <v>42006.875</v>
      </c>
      <c r="B49" s="17">
        <v>6.1733279999999997</v>
      </c>
      <c r="C49" s="97">
        <v>50</v>
      </c>
      <c r="D49" s="21">
        <f t="shared" si="0"/>
        <v>10.309457759999999</v>
      </c>
    </row>
    <row r="50" spans="1:4" ht="15" customHeight="1" x14ac:dyDescent="0.2">
      <c r="A50" s="98">
        <v>42006.916666666664</v>
      </c>
      <c r="B50" s="17">
        <v>6.1733279999999997</v>
      </c>
      <c r="C50" s="97">
        <v>40</v>
      </c>
      <c r="D50" s="21">
        <f t="shared" si="0"/>
        <v>10.309457759999999</v>
      </c>
    </row>
    <row r="51" spans="1:4" ht="15" customHeight="1" x14ac:dyDescent="0.2">
      <c r="A51" s="98">
        <v>42006.958333333336</v>
      </c>
      <c r="B51" s="17">
        <v>5.6588840000000005</v>
      </c>
      <c r="C51" s="97">
        <v>30</v>
      </c>
      <c r="D51" s="21">
        <f t="shared" si="0"/>
        <v>9.4503362800000001</v>
      </c>
    </row>
    <row r="52" spans="1:4" ht="15" customHeight="1" x14ac:dyDescent="0.2">
      <c r="A52" s="98">
        <v>42007</v>
      </c>
      <c r="B52" s="17">
        <v>6.1733279999999997</v>
      </c>
      <c r="C52" s="97">
        <v>30</v>
      </c>
      <c r="D52" s="21">
        <f t="shared" si="0"/>
        <v>10.309457759999999</v>
      </c>
    </row>
    <row r="53" spans="1:4" ht="15" customHeight="1" x14ac:dyDescent="0.2">
      <c r="A53" s="98">
        <v>42007.041666666664</v>
      </c>
      <c r="B53" s="17">
        <v>6.6877719999999998</v>
      </c>
      <c r="C53" s="97">
        <v>30</v>
      </c>
      <c r="D53" s="21">
        <f t="shared" si="0"/>
        <v>11.16857924</v>
      </c>
    </row>
    <row r="54" spans="1:4" ht="15" customHeight="1" x14ac:dyDescent="0.2">
      <c r="A54" s="98">
        <v>42007.083333333336</v>
      </c>
      <c r="B54" s="17">
        <v>6.1733279999999997</v>
      </c>
      <c r="C54" s="97">
        <v>20</v>
      </c>
      <c r="D54" s="21">
        <f t="shared" si="0"/>
        <v>10.309457759999999</v>
      </c>
    </row>
    <row r="55" spans="1:4" ht="15" customHeight="1" x14ac:dyDescent="0.2">
      <c r="A55" s="98">
        <v>42007.125</v>
      </c>
      <c r="B55" s="17">
        <v>6.1733279999999997</v>
      </c>
      <c r="C55" s="97">
        <v>20</v>
      </c>
      <c r="D55" s="21">
        <f t="shared" si="0"/>
        <v>10.309457759999999</v>
      </c>
    </row>
    <row r="56" spans="1:4" ht="15" customHeight="1" x14ac:dyDescent="0.2">
      <c r="A56" s="98">
        <v>42007.166666666664</v>
      </c>
      <c r="B56" s="17">
        <v>7.202216</v>
      </c>
      <c r="C56" s="97">
        <v>30</v>
      </c>
      <c r="D56" s="21">
        <f t="shared" si="0"/>
        <v>12.027700719999999</v>
      </c>
    </row>
    <row r="57" spans="1:4" ht="15" customHeight="1" x14ac:dyDescent="0.2">
      <c r="A57" s="98">
        <v>42007.208333333336</v>
      </c>
      <c r="B57" s="17">
        <v>4.1155520000000001</v>
      </c>
      <c r="C57" s="97">
        <v>10</v>
      </c>
      <c r="D57" s="21">
        <f t="shared" si="0"/>
        <v>6.8729718399999999</v>
      </c>
    </row>
    <row r="58" spans="1:4" ht="15" customHeight="1" x14ac:dyDescent="0.2">
      <c r="A58" s="98">
        <v>42007.25</v>
      </c>
      <c r="B58" s="17">
        <v>5.1444400000000003</v>
      </c>
      <c r="C58" s="97">
        <v>10</v>
      </c>
      <c r="D58" s="21">
        <f t="shared" si="0"/>
        <v>8.5912147999999995</v>
      </c>
    </row>
    <row r="59" spans="1:4" ht="15" customHeight="1" x14ac:dyDescent="0.2">
      <c r="A59" s="98">
        <v>42007.291666666664</v>
      </c>
      <c r="B59" s="17">
        <v>5.1444400000000003</v>
      </c>
      <c r="C59" s="97">
        <v>20</v>
      </c>
      <c r="D59" s="21">
        <f t="shared" si="0"/>
        <v>8.5912147999999995</v>
      </c>
    </row>
    <row r="60" spans="1:4" ht="15" customHeight="1" x14ac:dyDescent="0.2">
      <c r="A60" s="98">
        <v>42007.333333333336</v>
      </c>
      <c r="B60" s="17">
        <v>4.1155520000000001</v>
      </c>
      <c r="C60" s="97">
        <v>30</v>
      </c>
      <c r="D60" s="21">
        <f t="shared" si="0"/>
        <v>6.8729718399999999</v>
      </c>
    </row>
    <row r="61" spans="1:4" ht="15" customHeight="1" x14ac:dyDescent="0.2">
      <c r="A61" s="98">
        <v>42007.375</v>
      </c>
      <c r="B61" s="17">
        <v>5.6588840000000005</v>
      </c>
      <c r="C61" s="97">
        <v>30</v>
      </c>
      <c r="D61" s="21">
        <f t="shared" si="0"/>
        <v>9.4503362800000001</v>
      </c>
    </row>
    <row r="62" spans="1:4" ht="15" customHeight="1" x14ac:dyDescent="0.2">
      <c r="A62" s="98">
        <v>42007.416666666664</v>
      </c>
      <c r="B62" s="17">
        <v>6.6877719999999998</v>
      </c>
      <c r="C62" s="97">
        <v>20</v>
      </c>
      <c r="D62" s="21">
        <f t="shared" si="0"/>
        <v>11.16857924</v>
      </c>
    </row>
    <row r="63" spans="1:4" ht="15" customHeight="1" x14ac:dyDescent="0.2">
      <c r="A63" s="98">
        <v>42007.458333333336</v>
      </c>
      <c r="B63" s="17">
        <v>6.6877719999999998</v>
      </c>
      <c r="C63" s="97">
        <v>10</v>
      </c>
      <c r="D63" s="21">
        <f t="shared" si="0"/>
        <v>11.16857924</v>
      </c>
    </row>
    <row r="64" spans="1:4" ht="15" customHeight="1" x14ac:dyDescent="0.2">
      <c r="A64" s="98">
        <v>42007.5</v>
      </c>
      <c r="B64" s="17">
        <v>7.202216</v>
      </c>
      <c r="C64" s="97">
        <v>20</v>
      </c>
      <c r="D64" s="21">
        <f t="shared" si="0"/>
        <v>12.027700719999999</v>
      </c>
    </row>
    <row r="65" spans="1:4" ht="15" customHeight="1" x14ac:dyDescent="0.2">
      <c r="A65" s="98">
        <v>42007.541666666664</v>
      </c>
      <c r="B65" s="17">
        <v>6.6877719999999998</v>
      </c>
      <c r="C65" s="97">
        <v>30</v>
      </c>
      <c r="D65" s="21">
        <f t="shared" si="0"/>
        <v>11.16857924</v>
      </c>
    </row>
    <row r="66" spans="1:4" ht="15" customHeight="1" x14ac:dyDescent="0.2">
      <c r="A66" s="98">
        <v>42007.583333333336</v>
      </c>
      <c r="B66" s="17">
        <v>5.6588840000000005</v>
      </c>
      <c r="C66" s="97">
        <v>40</v>
      </c>
      <c r="D66" s="21">
        <f t="shared" si="0"/>
        <v>9.4503362800000001</v>
      </c>
    </row>
    <row r="67" spans="1:4" ht="15" customHeight="1" x14ac:dyDescent="0.2">
      <c r="A67" s="98">
        <v>42007.625</v>
      </c>
      <c r="B67" s="17">
        <v>6.6877719999999998</v>
      </c>
      <c r="C67" s="97">
        <v>60</v>
      </c>
      <c r="D67" s="21">
        <f t="shared" si="0"/>
        <v>11.16857924</v>
      </c>
    </row>
    <row r="68" spans="1:4" ht="15" customHeight="1" x14ac:dyDescent="0.2">
      <c r="A68" s="98">
        <v>42007.666666666664</v>
      </c>
      <c r="B68" s="17">
        <v>7.7166600000000001</v>
      </c>
      <c r="C68" s="97">
        <v>60</v>
      </c>
      <c r="D68" s="21">
        <f t="shared" si="0"/>
        <v>12.886822199999999</v>
      </c>
    </row>
    <row r="69" spans="1:4" ht="15" customHeight="1" x14ac:dyDescent="0.2">
      <c r="A69" s="98">
        <v>42007.708333333336</v>
      </c>
      <c r="B69" s="17">
        <v>8.7455479999999994</v>
      </c>
      <c r="C69" s="97">
        <v>60</v>
      </c>
      <c r="D69" s="21">
        <f t="shared" ref="D69:D132" si="1">$B$1*B69</f>
        <v>14.605065159999999</v>
      </c>
    </row>
    <row r="70" spans="1:4" ht="15" customHeight="1" x14ac:dyDescent="0.2">
      <c r="A70" s="98">
        <v>42007.75</v>
      </c>
      <c r="B70" s="17">
        <v>7.7166600000000001</v>
      </c>
      <c r="C70" s="97">
        <v>50</v>
      </c>
      <c r="D70" s="21">
        <f t="shared" si="1"/>
        <v>12.886822199999999</v>
      </c>
    </row>
    <row r="71" spans="1:4" ht="15" customHeight="1" x14ac:dyDescent="0.2">
      <c r="A71" s="98">
        <v>42007.791666666664</v>
      </c>
      <c r="B71" s="17">
        <v>7.202216</v>
      </c>
      <c r="C71" s="97">
        <v>50</v>
      </c>
      <c r="D71" s="21">
        <f t="shared" si="1"/>
        <v>12.027700719999999</v>
      </c>
    </row>
    <row r="72" spans="1:4" ht="15" customHeight="1" x14ac:dyDescent="0.2">
      <c r="A72" s="98">
        <v>42007.833333333336</v>
      </c>
      <c r="B72" s="17">
        <v>7.202216</v>
      </c>
      <c r="C72" s="97">
        <v>50</v>
      </c>
      <c r="D72" s="21">
        <f t="shared" si="1"/>
        <v>12.027700719999999</v>
      </c>
    </row>
    <row r="73" spans="1:4" ht="15" customHeight="1" x14ac:dyDescent="0.2">
      <c r="A73" s="98">
        <v>42007.875</v>
      </c>
      <c r="B73" s="17">
        <v>7.202216</v>
      </c>
      <c r="C73" s="97">
        <v>50</v>
      </c>
      <c r="D73" s="21">
        <f t="shared" si="1"/>
        <v>12.027700719999999</v>
      </c>
    </row>
    <row r="74" spans="1:4" ht="15" customHeight="1" x14ac:dyDescent="0.2">
      <c r="A74" s="98">
        <v>42007.916666666664</v>
      </c>
      <c r="B74" s="17">
        <v>5.6588840000000005</v>
      </c>
      <c r="C74" s="97">
        <v>30</v>
      </c>
      <c r="D74" s="21">
        <f t="shared" si="1"/>
        <v>9.4503362800000001</v>
      </c>
    </row>
    <row r="75" spans="1:4" ht="15" customHeight="1" x14ac:dyDescent="0.2">
      <c r="A75" s="98">
        <v>42007.958333333336</v>
      </c>
      <c r="B75" s="17">
        <v>6.6877719999999998</v>
      </c>
      <c r="C75" s="97">
        <v>30</v>
      </c>
      <c r="D75" s="21">
        <f t="shared" si="1"/>
        <v>11.16857924</v>
      </c>
    </row>
    <row r="76" spans="1:4" ht="15" customHeight="1" x14ac:dyDescent="0.2">
      <c r="A76" s="98">
        <v>42008</v>
      </c>
      <c r="B76" s="17">
        <v>6.1733279999999997</v>
      </c>
      <c r="C76" s="97">
        <v>30</v>
      </c>
      <c r="D76" s="21">
        <f t="shared" si="1"/>
        <v>10.309457759999999</v>
      </c>
    </row>
    <row r="77" spans="1:4" ht="15" customHeight="1" x14ac:dyDescent="0.2">
      <c r="A77" s="98">
        <v>42008.041666666664</v>
      </c>
      <c r="B77" s="17">
        <v>5.1444400000000003</v>
      </c>
      <c r="C77" s="97">
        <v>30</v>
      </c>
      <c r="D77" s="21">
        <f t="shared" si="1"/>
        <v>8.5912147999999995</v>
      </c>
    </row>
    <row r="78" spans="1:4" ht="15" customHeight="1" x14ac:dyDescent="0.2">
      <c r="A78" s="98">
        <v>42008.083333333336</v>
      </c>
      <c r="B78" s="17">
        <v>3.601108</v>
      </c>
      <c r="C78" s="97">
        <v>10</v>
      </c>
      <c r="D78" s="21">
        <f t="shared" si="1"/>
        <v>6.0138503599999993</v>
      </c>
    </row>
    <row r="79" spans="1:4" ht="15" customHeight="1" x14ac:dyDescent="0.2">
      <c r="A79" s="98">
        <v>42008.125</v>
      </c>
      <c r="B79" s="17">
        <v>5.1444400000000003</v>
      </c>
      <c r="C79" s="97">
        <v>20</v>
      </c>
      <c r="D79" s="21">
        <f t="shared" si="1"/>
        <v>8.5912147999999995</v>
      </c>
    </row>
    <row r="80" spans="1:4" ht="15" customHeight="1" x14ac:dyDescent="0.2">
      <c r="A80" s="98">
        <v>42008.166666666664</v>
      </c>
      <c r="B80" s="17">
        <v>3.601108</v>
      </c>
      <c r="C80" s="97">
        <v>20</v>
      </c>
      <c r="D80" s="21">
        <f t="shared" si="1"/>
        <v>6.0138503599999993</v>
      </c>
    </row>
    <row r="81" spans="1:4" ht="15" customHeight="1" x14ac:dyDescent="0.2">
      <c r="A81" s="98">
        <v>42008.208333333336</v>
      </c>
      <c r="B81" s="17">
        <v>3.0866639999999999</v>
      </c>
      <c r="C81" s="97">
        <v>360</v>
      </c>
      <c r="D81" s="21">
        <f t="shared" si="1"/>
        <v>5.1547288799999995</v>
      </c>
    </row>
    <row r="82" spans="1:4" ht="15" customHeight="1" x14ac:dyDescent="0.2">
      <c r="A82" s="98">
        <v>42008.25</v>
      </c>
      <c r="B82" s="17">
        <v>2.057776</v>
      </c>
      <c r="C82" s="97">
        <v>350</v>
      </c>
      <c r="D82" s="21">
        <f t="shared" si="1"/>
        <v>3.43648592</v>
      </c>
    </row>
    <row r="83" spans="1:4" ht="15" customHeight="1" x14ac:dyDescent="0.2">
      <c r="A83" s="98">
        <v>42008.291666666664</v>
      </c>
      <c r="B83" s="17">
        <v>2.5722200000000002</v>
      </c>
      <c r="C83" s="97">
        <v>10</v>
      </c>
      <c r="D83" s="21">
        <f t="shared" si="1"/>
        <v>4.2956073999999997</v>
      </c>
    </row>
    <row r="84" spans="1:4" ht="15" customHeight="1" x14ac:dyDescent="0.2">
      <c r="A84" s="98">
        <v>42008.333333333336</v>
      </c>
      <c r="B84" s="17">
        <v>2.5722200000000002</v>
      </c>
      <c r="C84" s="97">
        <v>340</v>
      </c>
      <c r="D84" s="21">
        <f t="shared" si="1"/>
        <v>4.2956073999999997</v>
      </c>
    </row>
    <row r="85" spans="1:4" ht="15" customHeight="1" x14ac:dyDescent="0.2">
      <c r="A85" s="98">
        <v>42008.375</v>
      </c>
      <c r="B85" s="17">
        <v>4.1155520000000001</v>
      </c>
      <c r="C85" s="97">
        <v>10</v>
      </c>
      <c r="D85" s="21">
        <f t="shared" si="1"/>
        <v>6.8729718399999999</v>
      </c>
    </row>
    <row r="86" spans="1:4" ht="15" customHeight="1" x14ac:dyDescent="0.2">
      <c r="A86" s="98">
        <v>42008.416666666664</v>
      </c>
      <c r="B86" s="17">
        <v>4.6299960000000002</v>
      </c>
      <c r="C86" s="97">
        <v>360</v>
      </c>
      <c r="D86" s="21">
        <f t="shared" si="1"/>
        <v>7.7320933199999997</v>
      </c>
    </row>
    <row r="87" spans="1:4" ht="15" customHeight="1" x14ac:dyDescent="0.2">
      <c r="A87" s="98">
        <v>42008.458333333336</v>
      </c>
      <c r="B87" s="17">
        <v>4.6299960000000002</v>
      </c>
      <c r="C87" s="97">
        <v>360</v>
      </c>
      <c r="D87" s="21">
        <f t="shared" si="1"/>
        <v>7.7320933199999997</v>
      </c>
    </row>
    <row r="88" spans="1:4" ht="15" customHeight="1" x14ac:dyDescent="0.2">
      <c r="A88" s="98">
        <v>42008.5</v>
      </c>
      <c r="B88" s="17">
        <v>5.6588840000000005</v>
      </c>
      <c r="C88" s="97">
        <v>20</v>
      </c>
      <c r="D88" s="21">
        <f t="shared" si="1"/>
        <v>9.4503362800000001</v>
      </c>
    </row>
    <row r="89" spans="1:4" ht="15" customHeight="1" x14ac:dyDescent="0.2">
      <c r="A89" s="98">
        <v>42008.541666666664</v>
      </c>
      <c r="B89" s="17">
        <v>4.6299960000000002</v>
      </c>
      <c r="C89" s="97">
        <v>10</v>
      </c>
      <c r="D89" s="21">
        <f t="shared" si="1"/>
        <v>7.7320933199999997</v>
      </c>
    </row>
    <row r="90" spans="1:4" ht="15" customHeight="1" x14ac:dyDescent="0.2">
      <c r="A90" s="98">
        <v>42008.583333333336</v>
      </c>
      <c r="B90" s="17">
        <v>5.6588840000000005</v>
      </c>
      <c r="C90" s="97">
        <v>20</v>
      </c>
      <c r="D90" s="21">
        <f t="shared" si="1"/>
        <v>9.4503362800000001</v>
      </c>
    </row>
    <row r="91" spans="1:4" ht="15" customHeight="1" x14ac:dyDescent="0.2">
      <c r="A91" s="98">
        <v>42008.625</v>
      </c>
      <c r="B91" s="17">
        <v>2.5722200000000002</v>
      </c>
      <c r="C91" s="97">
        <v>100</v>
      </c>
      <c r="D91" s="21">
        <f t="shared" si="1"/>
        <v>4.2956073999999997</v>
      </c>
    </row>
    <row r="92" spans="1:4" ht="15" customHeight="1" x14ac:dyDescent="0.2">
      <c r="A92" s="98">
        <v>42008.666666666664</v>
      </c>
      <c r="B92" s="17">
        <v>7.7166600000000001</v>
      </c>
      <c r="C92" s="97">
        <v>60</v>
      </c>
      <c r="D92" s="21">
        <f t="shared" si="1"/>
        <v>12.886822199999999</v>
      </c>
    </row>
    <row r="93" spans="1:4" ht="15" customHeight="1" x14ac:dyDescent="0.2">
      <c r="A93" s="98">
        <v>42008.708333333336</v>
      </c>
      <c r="B93" s="17">
        <v>7.202216</v>
      </c>
      <c r="C93" s="97">
        <v>60</v>
      </c>
      <c r="D93" s="21">
        <f t="shared" si="1"/>
        <v>12.027700719999999</v>
      </c>
    </row>
    <row r="94" spans="1:4" ht="15" customHeight="1" x14ac:dyDescent="0.2">
      <c r="A94" s="98">
        <v>42008.75</v>
      </c>
      <c r="B94" s="17">
        <v>9.2599920000000004</v>
      </c>
      <c r="C94" s="97">
        <v>60</v>
      </c>
      <c r="D94" s="21">
        <f t="shared" si="1"/>
        <v>15.464186639999999</v>
      </c>
    </row>
    <row r="95" spans="1:4" ht="15" customHeight="1" x14ac:dyDescent="0.2">
      <c r="A95" s="98">
        <v>42008.791666666664</v>
      </c>
      <c r="B95" s="17">
        <v>8.2311040000000002</v>
      </c>
      <c r="C95" s="97">
        <v>60</v>
      </c>
      <c r="D95" s="21">
        <f t="shared" si="1"/>
        <v>13.74594368</v>
      </c>
    </row>
    <row r="96" spans="1:4" ht="15" customHeight="1" x14ac:dyDescent="0.2">
      <c r="A96" s="98">
        <v>42008.833333333336</v>
      </c>
      <c r="B96" s="17">
        <v>8.2311040000000002</v>
      </c>
      <c r="C96" s="97">
        <v>50</v>
      </c>
      <c r="D96" s="21">
        <f t="shared" si="1"/>
        <v>13.74594368</v>
      </c>
    </row>
    <row r="97" spans="1:4" ht="15" customHeight="1" x14ac:dyDescent="0.2">
      <c r="A97" s="98">
        <v>42008.875</v>
      </c>
      <c r="B97" s="17">
        <v>8.7455479999999994</v>
      </c>
      <c r="C97" s="97">
        <v>50</v>
      </c>
      <c r="D97" s="21">
        <f t="shared" si="1"/>
        <v>14.605065159999999</v>
      </c>
    </row>
    <row r="98" spans="1:4" ht="15" customHeight="1" x14ac:dyDescent="0.2">
      <c r="A98" s="98">
        <v>42008.916666666664</v>
      </c>
      <c r="B98" s="17">
        <v>6.1733279999999997</v>
      </c>
      <c r="C98" s="97">
        <v>30</v>
      </c>
      <c r="D98" s="21">
        <f t="shared" si="1"/>
        <v>10.309457759999999</v>
      </c>
    </row>
    <row r="99" spans="1:4" ht="15" customHeight="1" x14ac:dyDescent="0.2">
      <c r="A99" s="98">
        <v>42008.958333333336</v>
      </c>
      <c r="B99" s="17">
        <v>5.1444400000000003</v>
      </c>
      <c r="C99" s="97">
        <v>40</v>
      </c>
      <c r="D99" s="21">
        <f t="shared" si="1"/>
        <v>8.5912147999999995</v>
      </c>
    </row>
    <row r="100" spans="1:4" ht="15" customHeight="1" x14ac:dyDescent="0.2">
      <c r="A100" s="98">
        <v>42009</v>
      </c>
      <c r="B100" s="17">
        <v>4.6299960000000002</v>
      </c>
      <c r="C100" s="97">
        <v>20</v>
      </c>
      <c r="D100" s="21">
        <f t="shared" si="1"/>
        <v>7.7320933199999997</v>
      </c>
    </row>
    <row r="101" spans="1:4" ht="15" customHeight="1" x14ac:dyDescent="0.2">
      <c r="A101" s="98">
        <v>42009.041666666664</v>
      </c>
      <c r="B101" s="17">
        <v>4.1155520000000001</v>
      </c>
      <c r="C101" s="97">
        <v>20</v>
      </c>
      <c r="D101" s="21">
        <f t="shared" si="1"/>
        <v>6.8729718399999999</v>
      </c>
    </row>
    <row r="102" spans="1:4" ht="15" customHeight="1" x14ac:dyDescent="0.2">
      <c r="A102" s="98">
        <v>42009.083333333336</v>
      </c>
      <c r="B102" s="17">
        <v>2.5722200000000002</v>
      </c>
      <c r="C102" s="97">
        <v>360</v>
      </c>
      <c r="D102" s="21">
        <f t="shared" si="1"/>
        <v>4.2956073999999997</v>
      </c>
    </row>
    <row r="103" spans="1:4" ht="15" customHeight="1" x14ac:dyDescent="0.2">
      <c r="A103" s="98">
        <v>42009.125</v>
      </c>
      <c r="B103" s="17">
        <v>2.5722200000000002</v>
      </c>
      <c r="C103" s="97">
        <v>10</v>
      </c>
      <c r="D103" s="21">
        <f t="shared" si="1"/>
        <v>4.2956073999999997</v>
      </c>
    </row>
    <row r="104" spans="1:4" ht="15" customHeight="1" x14ac:dyDescent="0.2">
      <c r="A104" s="98">
        <v>42009.166666666664</v>
      </c>
      <c r="B104" s="17">
        <v>2.5722200000000002</v>
      </c>
      <c r="C104" s="97">
        <v>10</v>
      </c>
      <c r="D104" s="21">
        <f t="shared" si="1"/>
        <v>4.2956073999999997</v>
      </c>
    </row>
    <row r="105" spans="1:4" ht="15" customHeight="1" x14ac:dyDescent="0.2">
      <c r="A105" s="98">
        <v>42009.208333333336</v>
      </c>
      <c r="B105" s="17">
        <v>2.5722200000000002</v>
      </c>
      <c r="C105" s="97">
        <v>10</v>
      </c>
      <c r="D105" s="21">
        <f t="shared" si="1"/>
        <v>4.2956073999999997</v>
      </c>
    </row>
    <row r="106" spans="1:4" ht="15" customHeight="1" x14ac:dyDescent="0.2">
      <c r="A106" s="98">
        <v>42009.25</v>
      </c>
      <c r="B106" s="17">
        <v>3.0866639999999999</v>
      </c>
      <c r="C106" s="97">
        <v>360</v>
      </c>
      <c r="D106" s="21">
        <f t="shared" si="1"/>
        <v>5.1547288799999995</v>
      </c>
    </row>
    <row r="107" spans="1:4" ht="15" customHeight="1" x14ac:dyDescent="0.2">
      <c r="A107" s="98">
        <v>42009.291666666664</v>
      </c>
      <c r="B107" s="17">
        <v>3.601108</v>
      </c>
      <c r="C107" s="97">
        <v>360</v>
      </c>
      <c r="D107" s="21">
        <f t="shared" si="1"/>
        <v>6.0138503599999993</v>
      </c>
    </row>
    <row r="108" spans="1:4" ht="15" customHeight="1" x14ac:dyDescent="0.2">
      <c r="A108" s="98">
        <v>42009.333333333336</v>
      </c>
      <c r="B108" s="17">
        <v>1.5433319999999999</v>
      </c>
      <c r="C108" s="97">
        <v>330</v>
      </c>
      <c r="D108" s="21">
        <f t="shared" si="1"/>
        <v>2.5773644399999998</v>
      </c>
    </row>
    <row r="109" spans="1:4" ht="15" customHeight="1" x14ac:dyDescent="0.2">
      <c r="A109" s="98">
        <v>42009.375</v>
      </c>
      <c r="B109" s="17">
        <v>3.0866639999999999</v>
      </c>
      <c r="C109" s="97">
        <v>10</v>
      </c>
      <c r="D109" s="21">
        <f t="shared" si="1"/>
        <v>5.1547288799999995</v>
      </c>
    </row>
    <row r="110" spans="1:4" ht="15" customHeight="1" x14ac:dyDescent="0.2">
      <c r="A110" s="98">
        <v>42009.416666666664</v>
      </c>
      <c r="B110" s="17">
        <v>4.6299960000000002</v>
      </c>
      <c r="C110" s="97">
        <v>10</v>
      </c>
      <c r="D110" s="21">
        <f t="shared" si="1"/>
        <v>7.7320933199999997</v>
      </c>
    </row>
    <row r="111" spans="1:4" ht="15" customHeight="1" x14ac:dyDescent="0.2">
      <c r="A111" s="98">
        <v>42009.458333333336</v>
      </c>
      <c r="B111" s="17">
        <v>6.1733279999999997</v>
      </c>
      <c r="C111" s="97">
        <v>360</v>
      </c>
      <c r="D111" s="21">
        <f t="shared" si="1"/>
        <v>10.309457759999999</v>
      </c>
    </row>
    <row r="112" spans="1:4" ht="15" customHeight="1" x14ac:dyDescent="0.2">
      <c r="A112" s="98">
        <v>42009.5</v>
      </c>
      <c r="B112" s="17">
        <v>6.1733279999999997</v>
      </c>
      <c r="C112" s="97">
        <v>20</v>
      </c>
      <c r="D112" s="21">
        <f t="shared" si="1"/>
        <v>10.309457759999999</v>
      </c>
    </row>
    <row r="113" spans="1:4" ht="15" customHeight="1" x14ac:dyDescent="0.2">
      <c r="A113" s="98">
        <v>42009.541666666664</v>
      </c>
      <c r="B113" s="17">
        <v>4.1155520000000001</v>
      </c>
      <c r="C113" s="97">
        <v>350</v>
      </c>
      <c r="D113" s="21">
        <f t="shared" si="1"/>
        <v>6.8729718399999999</v>
      </c>
    </row>
    <row r="114" spans="1:4" ht="15" customHeight="1" x14ac:dyDescent="0.2">
      <c r="A114" s="98">
        <v>42009.583333333336</v>
      </c>
      <c r="B114" s="17">
        <v>5.6588840000000005</v>
      </c>
      <c r="C114" s="97">
        <v>10</v>
      </c>
      <c r="D114" s="21">
        <f t="shared" si="1"/>
        <v>9.4503362800000001</v>
      </c>
    </row>
    <row r="115" spans="1:4" ht="15" customHeight="1" x14ac:dyDescent="0.2">
      <c r="A115" s="98">
        <v>42009.625</v>
      </c>
      <c r="B115" s="17">
        <v>6.6877719999999998</v>
      </c>
      <c r="C115" s="97">
        <v>50</v>
      </c>
      <c r="D115" s="21">
        <f t="shared" si="1"/>
        <v>11.16857924</v>
      </c>
    </row>
    <row r="116" spans="1:4" ht="15" customHeight="1" x14ac:dyDescent="0.2">
      <c r="A116" s="98">
        <v>42009.666666666664</v>
      </c>
      <c r="B116" s="17">
        <v>8.2311040000000002</v>
      </c>
      <c r="C116" s="97">
        <v>60</v>
      </c>
      <c r="D116" s="21">
        <f t="shared" si="1"/>
        <v>13.74594368</v>
      </c>
    </row>
    <row r="117" spans="1:4" ht="15" customHeight="1" x14ac:dyDescent="0.2">
      <c r="A117" s="98">
        <v>42009.708333333336</v>
      </c>
      <c r="B117" s="17">
        <v>8.2311040000000002</v>
      </c>
      <c r="C117" s="97">
        <v>60</v>
      </c>
      <c r="D117" s="21">
        <f t="shared" si="1"/>
        <v>13.74594368</v>
      </c>
    </row>
    <row r="118" spans="1:4" ht="15" customHeight="1" x14ac:dyDescent="0.2">
      <c r="A118" s="98">
        <v>42009.75</v>
      </c>
      <c r="B118" s="17">
        <v>8.2311040000000002</v>
      </c>
      <c r="C118" s="97">
        <v>60</v>
      </c>
      <c r="D118" s="21">
        <f t="shared" si="1"/>
        <v>13.74594368</v>
      </c>
    </row>
    <row r="119" spans="1:4" ht="15" customHeight="1" x14ac:dyDescent="0.2">
      <c r="A119" s="98">
        <v>42009.791666666664</v>
      </c>
      <c r="B119" s="17">
        <v>8.7455479999999994</v>
      </c>
      <c r="C119" s="97">
        <v>60</v>
      </c>
      <c r="D119" s="21">
        <f t="shared" si="1"/>
        <v>14.605065159999999</v>
      </c>
    </row>
    <row r="120" spans="1:4" ht="15" customHeight="1" x14ac:dyDescent="0.2">
      <c r="A120" s="98">
        <v>42009.833333333336</v>
      </c>
      <c r="B120" s="17">
        <v>8.7455479999999994</v>
      </c>
      <c r="C120" s="97">
        <v>50</v>
      </c>
      <c r="D120" s="21">
        <f t="shared" si="1"/>
        <v>14.605065159999999</v>
      </c>
    </row>
    <row r="121" spans="1:4" ht="15" customHeight="1" x14ac:dyDescent="0.2">
      <c r="A121" s="98">
        <v>42009.875</v>
      </c>
      <c r="B121" s="17">
        <v>7.202216</v>
      </c>
      <c r="C121" s="97">
        <v>50</v>
      </c>
      <c r="D121" s="21">
        <f t="shared" si="1"/>
        <v>12.027700719999999</v>
      </c>
    </row>
    <row r="122" spans="1:4" ht="15" customHeight="1" x14ac:dyDescent="0.2">
      <c r="A122" s="98">
        <v>42009.916666666664</v>
      </c>
      <c r="B122" s="17">
        <v>5.1444400000000003</v>
      </c>
      <c r="C122" s="97">
        <v>50</v>
      </c>
      <c r="D122" s="21">
        <f t="shared" si="1"/>
        <v>8.5912147999999995</v>
      </c>
    </row>
    <row r="123" spans="1:4" ht="15" customHeight="1" x14ac:dyDescent="0.2">
      <c r="A123" s="98">
        <v>42009.958333333336</v>
      </c>
      <c r="B123" s="17">
        <v>5.1444400000000003</v>
      </c>
      <c r="C123" s="97">
        <v>40</v>
      </c>
      <c r="D123" s="21">
        <f t="shared" si="1"/>
        <v>8.5912147999999995</v>
      </c>
    </row>
    <row r="124" spans="1:4" ht="15" customHeight="1" x14ac:dyDescent="0.2">
      <c r="A124" s="98">
        <v>42010</v>
      </c>
      <c r="B124" s="17">
        <v>4.1155520000000001</v>
      </c>
      <c r="C124" s="97">
        <v>30</v>
      </c>
      <c r="D124" s="21">
        <f t="shared" si="1"/>
        <v>6.8729718399999999</v>
      </c>
    </row>
    <row r="125" spans="1:4" ht="15" customHeight="1" x14ac:dyDescent="0.2">
      <c r="A125" s="98">
        <v>42010.041666666664</v>
      </c>
      <c r="B125" s="17">
        <v>2.5722200000000002</v>
      </c>
      <c r="C125" s="97">
        <v>30</v>
      </c>
      <c r="D125" s="21">
        <f t="shared" si="1"/>
        <v>4.2956073999999997</v>
      </c>
    </row>
    <row r="126" spans="1:4" ht="15" customHeight="1" x14ac:dyDescent="0.2">
      <c r="A126" s="98">
        <v>42010.083333333336</v>
      </c>
      <c r="B126" s="17">
        <v>2.057776</v>
      </c>
      <c r="C126" s="97">
        <v>20</v>
      </c>
      <c r="D126" s="21">
        <f t="shared" si="1"/>
        <v>3.43648592</v>
      </c>
    </row>
    <row r="127" spans="1:4" ht="15" customHeight="1" x14ac:dyDescent="0.2">
      <c r="A127" s="98">
        <v>42010.125</v>
      </c>
      <c r="B127" s="17">
        <v>2.5722200000000002</v>
      </c>
      <c r="C127" s="97">
        <v>20</v>
      </c>
      <c r="D127" s="21">
        <f t="shared" si="1"/>
        <v>4.2956073999999997</v>
      </c>
    </row>
    <row r="128" spans="1:4" ht="15" customHeight="1" x14ac:dyDescent="0.2">
      <c r="A128" s="98">
        <v>42010.166666666664</v>
      </c>
      <c r="B128" s="17">
        <v>1.5433319999999999</v>
      </c>
      <c r="C128" s="97">
        <v>330</v>
      </c>
      <c r="D128" s="21">
        <f t="shared" si="1"/>
        <v>2.5773644399999998</v>
      </c>
    </row>
    <row r="129" spans="1:4" ht="15" customHeight="1" x14ac:dyDescent="0.2">
      <c r="A129" s="98">
        <v>42010.208333333336</v>
      </c>
      <c r="B129" s="17">
        <v>1.5433319999999999</v>
      </c>
      <c r="C129" s="97">
        <v>340</v>
      </c>
      <c r="D129" s="21">
        <f t="shared" si="1"/>
        <v>2.5773644399999998</v>
      </c>
    </row>
    <row r="130" spans="1:4" ht="15" customHeight="1" x14ac:dyDescent="0.2">
      <c r="A130" s="98">
        <v>42010.25</v>
      </c>
      <c r="B130" s="17">
        <v>2.057776</v>
      </c>
      <c r="C130" s="97">
        <v>360</v>
      </c>
      <c r="D130" s="21">
        <f t="shared" si="1"/>
        <v>3.43648592</v>
      </c>
    </row>
    <row r="131" spans="1:4" ht="15" customHeight="1" x14ac:dyDescent="0.2">
      <c r="A131" s="98">
        <v>42010.291666666664</v>
      </c>
      <c r="B131" s="17">
        <v>1.5433319999999999</v>
      </c>
      <c r="C131" s="97">
        <v>350</v>
      </c>
      <c r="D131" s="21">
        <f t="shared" si="1"/>
        <v>2.5773644399999998</v>
      </c>
    </row>
    <row r="132" spans="1:4" ht="15" customHeight="1" x14ac:dyDescent="0.2">
      <c r="A132" s="98">
        <v>42010.333333333336</v>
      </c>
      <c r="B132" s="17">
        <v>1.5433319999999999</v>
      </c>
      <c r="C132" s="97">
        <v>310</v>
      </c>
      <c r="D132" s="21">
        <f t="shared" si="1"/>
        <v>2.5773644399999998</v>
      </c>
    </row>
    <row r="133" spans="1:4" ht="15" customHeight="1" x14ac:dyDescent="0.2">
      <c r="A133" s="98">
        <v>42010.375</v>
      </c>
      <c r="B133" s="17">
        <v>1.5433319999999999</v>
      </c>
      <c r="C133" s="97">
        <v>330</v>
      </c>
      <c r="D133" s="21">
        <f t="shared" ref="D133:D196" si="2">$B$1*B133</f>
        <v>2.5773644399999998</v>
      </c>
    </row>
    <row r="134" spans="1:4" ht="15" customHeight="1" x14ac:dyDescent="0.2">
      <c r="A134" s="98">
        <v>42010.416666666664</v>
      </c>
      <c r="B134" s="17">
        <v>2.5722200000000002</v>
      </c>
      <c r="C134" s="97">
        <v>350</v>
      </c>
      <c r="D134" s="21">
        <f t="shared" si="2"/>
        <v>4.2956073999999997</v>
      </c>
    </row>
    <row r="135" spans="1:4" ht="15" customHeight="1" x14ac:dyDescent="0.2">
      <c r="A135" s="98">
        <v>42010.458333333336</v>
      </c>
      <c r="B135" s="17">
        <v>3.601108</v>
      </c>
      <c r="C135" s="97">
        <v>350</v>
      </c>
      <c r="D135" s="21">
        <f t="shared" si="2"/>
        <v>6.0138503599999993</v>
      </c>
    </row>
    <row r="136" spans="1:4" ht="15" customHeight="1" x14ac:dyDescent="0.2">
      <c r="A136" s="98">
        <v>42010.5</v>
      </c>
      <c r="B136" s="17">
        <v>3.601108</v>
      </c>
      <c r="C136" s="97">
        <v>350</v>
      </c>
      <c r="D136" s="21">
        <f t="shared" si="2"/>
        <v>6.0138503599999993</v>
      </c>
    </row>
    <row r="137" spans="1:4" ht="15" customHeight="1" x14ac:dyDescent="0.2">
      <c r="A137" s="98">
        <v>42010.541666666664</v>
      </c>
      <c r="B137" s="17">
        <v>4.1155520000000001</v>
      </c>
      <c r="C137" s="97">
        <v>70</v>
      </c>
      <c r="D137" s="21">
        <f t="shared" si="2"/>
        <v>6.8729718399999999</v>
      </c>
    </row>
    <row r="138" spans="1:4" ht="15" customHeight="1" x14ac:dyDescent="0.2">
      <c r="A138" s="98">
        <v>42010.583333333336</v>
      </c>
      <c r="B138" s="17">
        <v>5.1444400000000003</v>
      </c>
      <c r="C138" s="97">
        <v>50</v>
      </c>
      <c r="D138" s="21">
        <f t="shared" si="2"/>
        <v>8.5912147999999995</v>
      </c>
    </row>
    <row r="139" spans="1:4" ht="15" customHeight="1" x14ac:dyDescent="0.2">
      <c r="A139" s="98">
        <v>42010.625</v>
      </c>
      <c r="B139" s="17">
        <v>7.202216</v>
      </c>
      <c r="C139" s="97">
        <v>80</v>
      </c>
      <c r="D139" s="21">
        <f t="shared" si="2"/>
        <v>12.027700719999999</v>
      </c>
    </row>
    <row r="140" spans="1:4" ht="15" customHeight="1" x14ac:dyDescent="0.2">
      <c r="A140" s="98">
        <v>42010.666666666664</v>
      </c>
      <c r="B140" s="17">
        <v>6.6877719999999998</v>
      </c>
      <c r="C140" s="97">
        <v>80</v>
      </c>
      <c r="D140" s="21">
        <f t="shared" si="2"/>
        <v>11.16857924</v>
      </c>
    </row>
    <row r="141" spans="1:4" ht="15" customHeight="1" x14ac:dyDescent="0.2">
      <c r="A141" s="98">
        <v>42010.708333333336</v>
      </c>
      <c r="B141" s="17">
        <v>7.7166600000000001</v>
      </c>
      <c r="C141" s="97">
        <v>90</v>
      </c>
      <c r="D141" s="21">
        <f t="shared" si="2"/>
        <v>12.886822199999999</v>
      </c>
    </row>
    <row r="142" spans="1:4" ht="15" customHeight="1" x14ac:dyDescent="0.2">
      <c r="A142" s="98">
        <v>42010.75</v>
      </c>
      <c r="B142" s="17">
        <v>6.6877719999999998</v>
      </c>
      <c r="C142" s="97">
        <v>50</v>
      </c>
      <c r="D142" s="21">
        <f t="shared" si="2"/>
        <v>11.16857924</v>
      </c>
    </row>
    <row r="143" spans="1:4" ht="15" customHeight="1" x14ac:dyDescent="0.2">
      <c r="A143" s="98">
        <v>42010.791666666664</v>
      </c>
      <c r="B143" s="17">
        <v>7.202216</v>
      </c>
      <c r="C143" s="97">
        <v>70</v>
      </c>
      <c r="D143" s="21">
        <f t="shared" si="2"/>
        <v>12.027700719999999</v>
      </c>
    </row>
    <row r="144" spans="1:4" ht="15" customHeight="1" x14ac:dyDescent="0.2">
      <c r="A144" s="98">
        <v>42010.833333333336</v>
      </c>
      <c r="B144" s="17">
        <v>7.202216</v>
      </c>
      <c r="C144" s="97">
        <v>50</v>
      </c>
      <c r="D144" s="21">
        <f t="shared" si="2"/>
        <v>12.027700719999999</v>
      </c>
    </row>
    <row r="145" spans="1:4" ht="15" customHeight="1" x14ac:dyDescent="0.2">
      <c r="A145" s="98">
        <v>42010.875</v>
      </c>
      <c r="B145" s="17">
        <v>6.6877719999999998</v>
      </c>
      <c r="C145" s="97">
        <v>30</v>
      </c>
      <c r="D145" s="21">
        <f t="shared" si="2"/>
        <v>11.16857924</v>
      </c>
    </row>
    <row r="146" spans="1:4" ht="15" customHeight="1" x14ac:dyDescent="0.2">
      <c r="A146" s="98">
        <v>42010.916666666664</v>
      </c>
      <c r="B146" s="17">
        <v>4.6299960000000002</v>
      </c>
      <c r="C146" s="97">
        <v>50</v>
      </c>
      <c r="D146" s="21">
        <f t="shared" si="2"/>
        <v>7.7320933199999997</v>
      </c>
    </row>
    <row r="147" spans="1:4" ht="15" customHeight="1" x14ac:dyDescent="0.2">
      <c r="A147" s="98">
        <v>42010.958333333336</v>
      </c>
      <c r="B147" s="17">
        <v>3.0866639999999999</v>
      </c>
      <c r="C147" s="97">
        <v>40</v>
      </c>
      <c r="D147" s="21">
        <f t="shared" si="2"/>
        <v>5.1547288799999995</v>
      </c>
    </row>
    <row r="148" spans="1:4" ht="15" customHeight="1" x14ac:dyDescent="0.2">
      <c r="A148" s="98">
        <v>42011</v>
      </c>
      <c r="B148" s="17">
        <v>4.1155520000000001</v>
      </c>
      <c r="C148" s="97">
        <v>30</v>
      </c>
      <c r="D148" s="21">
        <f t="shared" si="2"/>
        <v>6.8729718399999999</v>
      </c>
    </row>
    <row r="149" spans="1:4" ht="15" customHeight="1" x14ac:dyDescent="0.2">
      <c r="A149" s="98">
        <v>42011.041666666664</v>
      </c>
      <c r="B149" s="17">
        <v>3.0866639999999999</v>
      </c>
      <c r="C149" s="97">
        <v>20</v>
      </c>
      <c r="D149" s="21">
        <f t="shared" si="2"/>
        <v>5.1547288799999995</v>
      </c>
    </row>
    <row r="150" spans="1:4" ht="15" customHeight="1" x14ac:dyDescent="0.2">
      <c r="A150" s="98">
        <v>42011.083333333336</v>
      </c>
      <c r="B150" s="17">
        <v>3.601108</v>
      </c>
      <c r="C150" s="97">
        <v>20</v>
      </c>
      <c r="D150" s="21">
        <f t="shared" si="2"/>
        <v>6.0138503599999993</v>
      </c>
    </row>
    <row r="151" spans="1:4" ht="15" customHeight="1" x14ac:dyDescent="0.2">
      <c r="A151" s="98">
        <v>42011.125</v>
      </c>
      <c r="B151" s="17">
        <v>3.0866639999999999</v>
      </c>
      <c r="C151" s="97">
        <v>20</v>
      </c>
      <c r="D151" s="21">
        <f t="shared" si="2"/>
        <v>5.1547288799999995</v>
      </c>
    </row>
    <row r="152" spans="1:4" ht="15" customHeight="1" x14ac:dyDescent="0.2">
      <c r="A152" s="98">
        <v>42011.166666666664</v>
      </c>
      <c r="B152" s="17">
        <v>2.5722200000000002</v>
      </c>
      <c r="C152" s="97">
        <v>20</v>
      </c>
      <c r="D152" s="21">
        <f t="shared" si="2"/>
        <v>4.2956073999999997</v>
      </c>
    </row>
    <row r="153" spans="1:4" ht="15" customHeight="1" x14ac:dyDescent="0.2">
      <c r="A153" s="98">
        <v>42011.208333333336</v>
      </c>
      <c r="B153" s="17">
        <v>2.057776</v>
      </c>
      <c r="C153" s="97">
        <v>360</v>
      </c>
      <c r="D153" s="21">
        <f t="shared" si="2"/>
        <v>3.43648592</v>
      </c>
    </row>
    <row r="154" spans="1:4" ht="15" customHeight="1" x14ac:dyDescent="0.2">
      <c r="A154" s="98">
        <v>42011.25</v>
      </c>
      <c r="B154" s="17">
        <v>1.028888</v>
      </c>
      <c r="C154" s="97">
        <v>330</v>
      </c>
      <c r="D154" s="21">
        <f t="shared" si="2"/>
        <v>1.71824296</v>
      </c>
    </row>
    <row r="155" spans="1:4" ht="15" customHeight="1" x14ac:dyDescent="0.2">
      <c r="A155" s="98">
        <v>42011.291666666664</v>
      </c>
      <c r="B155" s="17">
        <v>1.5433319999999999</v>
      </c>
      <c r="C155" s="97">
        <v>290</v>
      </c>
      <c r="D155" s="21">
        <f t="shared" si="2"/>
        <v>2.5773644399999998</v>
      </c>
    </row>
    <row r="156" spans="1:4" ht="15" customHeight="1" x14ac:dyDescent="0.2">
      <c r="A156" s="98">
        <v>42011.333333333336</v>
      </c>
      <c r="B156" s="17">
        <v>1.028888</v>
      </c>
      <c r="C156" s="97">
        <v>310</v>
      </c>
      <c r="D156" s="21">
        <f t="shared" si="2"/>
        <v>1.71824296</v>
      </c>
    </row>
    <row r="157" spans="1:4" ht="15" customHeight="1" x14ac:dyDescent="0.2">
      <c r="A157" s="98">
        <v>42011.375</v>
      </c>
      <c r="B157" s="17">
        <v>1.028888</v>
      </c>
      <c r="C157" s="97">
        <v>330</v>
      </c>
      <c r="D157" s="21">
        <f t="shared" si="2"/>
        <v>1.71824296</v>
      </c>
    </row>
    <row r="158" spans="1:4" ht="15" customHeight="1" x14ac:dyDescent="0.2">
      <c r="A158" s="98">
        <v>42011.416666666664</v>
      </c>
      <c r="B158" s="17">
        <v>2.057776</v>
      </c>
      <c r="C158" s="97">
        <v>320</v>
      </c>
      <c r="D158" s="21">
        <f t="shared" si="2"/>
        <v>3.43648592</v>
      </c>
    </row>
    <row r="159" spans="1:4" ht="15" customHeight="1" x14ac:dyDescent="0.2">
      <c r="A159" s="98">
        <v>42011.458333333336</v>
      </c>
      <c r="B159" s="17">
        <v>2.057776</v>
      </c>
      <c r="C159" s="97">
        <v>290</v>
      </c>
      <c r="D159" s="21">
        <f t="shared" si="2"/>
        <v>3.43648592</v>
      </c>
    </row>
    <row r="160" spans="1:4" ht="15" customHeight="1" x14ac:dyDescent="0.2">
      <c r="A160" s="98">
        <v>42011.5</v>
      </c>
      <c r="B160" s="17">
        <v>4.1155520000000001</v>
      </c>
      <c r="C160" s="97">
        <v>20</v>
      </c>
      <c r="D160" s="21">
        <f t="shared" si="2"/>
        <v>6.8729718399999999</v>
      </c>
    </row>
    <row r="161" spans="1:4" ht="15" customHeight="1" x14ac:dyDescent="0.2">
      <c r="A161" s="98">
        <v>42011.541666666664</v>
      </c>
      <c r="B161" s="17">
        <v>5.1444400000000003</v>
      </c>
      <c r="C161" s="97">
        <v>10</v>
      </c>
      <c r="D161" s="21">
        <f t="shared" si="2"/>
        <v>8.5912147999999995</v>
      </c>
    </row>
    <row r="162" spans="1:4" ht="15" customHeight="1" x14ac:dyDescent="0.2">
      <c r="A162" s="98">
        <v>42011.583333333336</v>
      </c>
      <c r="B162" s="17">
        <v>6.6877719999999998</v>
      </c>
      <c r="C162" s="97">
        <v>50</v>
      </c>
      <c r="D162" s="21">
        <f t="shared" si="2"/>
        <v>11.16857924</v>
      </c>
    </row>
    <row r="163" spans="1:4" ht="15" customHeight="1" x14ac:dyDescent="0.2">
      <c r="A163" s="98">
        <v>42011.625</v>
      </c>
      <c r="B163" s="17">
        <v>6.6877719999999998</v>
      </c>
      <c r="C163" s="97">
        <v>60</v>
      </c>
      <c r="D163" s="21">
        <f t="shared" si="2"/>
        <v>11.16857924</v>
      </c>
    </row>
    <row r="164" spans="1:4" ht="15" customHeight="1" x14ac:dyDescent="0.2">
      <c r="A164" s="98">
        <v>42011.666666666664</v>
      </c>
      <c r="B164" s="17">
        <v>8.2311040000000002</v>
      </c>
      <c r="C164" s="97">
        <v>70</v>
      </c>
      <c r="D164" s="21">
        <f t="shared" si="2"/>
        <v>13.74594368</v>
      </c>
    </row>
    <row r="165" spans="1:4" ht="15" customHeight="1" x14ac:dyDescent="0.2">
      <c r="A165" s="98">
        <v>42011.708333333336</v>
      </c>
      <c r="B165" s="17">
        <v>7.202216</v>
      </c>
      <c r="C165" s="97">
        <v>60</v>
      </c>
      <c r="D165" s="21">
        <f t="shared" si="2"/>
        <v>12.027700719999999</v>
      </c>
    </row>
    <row r="166" spans="1:4" ht="15" customHeight="1" x14ac:dyDescent="0.2">
      <c r="A166" s="98">
        <v>42011.75</v>
      </c>
      <c r="B166" s="17">
        <v>7.202216</v>
      </c>
      <c r="C166" s="97">
        <v>70</v>
      </c>
      <c r="D166" s="21">
        <f t="shared" si="2"/>
        <v>12.027700719999999</v>
      </c>
    </row>
    <row r="167" spans="1:4" ht="15" customHeight="1" x14ac:dyDescent="0.2">
      <c r="A167" s="98">
        <v>42011.791666666664</v>
      </c>
      <c r="B167" s="17">
        <v>7.202216</v>
      </c>
      <c r="C167" s="97">
        <v>60</v>
      </c>
      <c r="D167" s="21">
        <f t="shared" si="2"/>
        <v>12.027700719999999</v>
      </c>
    </row>
    <row r="168" spans="1:4" ht="15" customHeight="1" x14ac:dyDescent="0.2">
      <c r="A168" s="98">
        <v>42011.833333333336</v>
      </c>
      <c r="B168" s="17">
        <v>7.7166600000000001</v>
      </c>
      <c r="C168" s="97">
        <v>60</v>
      </c>
      <c r="D168" s="21">
        <f t="shared" si="2"/>
        <v>12.886822199999999</v>
      </c>
    </row>
    <row r="169" spans="1:4" ht="15" customHeight="1" x14ac:dyDescent="0.2">
      <c r="A169" s="98">
        <v>42011.875</v>
      </c>
      <c r="B169" s="17">
        <v>5.6588840000000005</v>
      </c>
      <c r="C169" s="97">
        <v>60</v>
      </c>
      <c r="D169" s="21">
        <f t="shared" si="2"/>
        <v>9.4503362800000001</v>
      </c>
    </row>
    <row r="170" spans="1:4" ht="15" customHeight="1" x14ac:dyDescent="0.2">
      <c r="A170" s="98">
        <v>42011.916666666664</v>
      </c>
      <c r="B170" s="17">
        <v>5.1444400000000003</v>
      </c>
      <c r="C170" s="97">
        <v>50</v>
      </c>
      <c r="D170" s="21">
        <f t="shared" si="2"/>
        <v>8.5912147999999995</v>
      </c>
    </row>
    <row r="171" spans="1:4" ht="15" customHeight="1" x14ac:dyDescent="0.2">
      <c r="A171" s="98">
        <v>42011.958333333336</v>
      </c>
      <c r="B171" s="17">
        <v>4.6299960000000002</v>
      </c>
      <c r="C171" s="97">
        <v>50</v>
      </c>
      <c r="D171" s="21">
        <f t="shared" si="2"/>
        <v>7.7320933199999997</v>
      </c>
    </row>
    <row r="172" spans="1:4" ht="15" customHeight="1" x14ac:dyDescent="0.2">
      <c r="A172" s="98">
        <v>42012</v>
      </c>
      <c r="B172" s="17">
        <v>4.1155520000000001</v>
      </c>
      <c r="C172" s="97">
        <v>30</v>
      </c>
      <c r="D172" s="21">
        <f t="shared" si="2"/>
        <v>6.8729718399999999</v>
      </c>
    </row>
    <row r="173" spans="1:4" ht="15" customHeight="1" x14ac:dyDescent="0.2">
      <c r="A173" s="98">
        <v>42012.041666666664</v>
      </c>
      <c r="B173" s="17">
        <v>2.057776</v>
      </c>
      <c r="C173" s="97">
        <v>10</v>
      </c>
      <c r="D173" s="21">
        <f t="shared" si="2"/>
        <v>3.43648592</v>
      </c>
    </row>
    <row r="174" spans="1:4" ht="15" customHeight="1" x14ac:dyDescent="0.2">
      <c r="A174" s="98">
        <v>42012.083333333336</v>
      </c>
      <c r="B174" s="17">
        <v>2.5722200000000002</v>
      </c>
      <c r="C174" s="97">
        <v>10</v>
      </c>
      <c r="D174" s="21">
        <f t="shared" si="2"/>
        <v>4.2956073999999997</v>
      </c>
    </row>
    <row r="175" spans="1:4" ht="15" customHeight="1" x14ac:dyDescent="0.2">
      <c r="A175" s="98">
        <v>42012.125</v>
      </c>
      <c r="B175" s="17">
        <v>1.5433319999999999</v>
      </c>
      <c r="C175" s="97">
        <v>340</v>
      </c>
      <c r="D175" s="21">
        <f t="shared" si="2"/>
        <v>2.5773644399999998</v>
      </c>
    </row>
    <row r="176" spans="1:4" ht="15" customHeight="1" x14ac:dyDescent="0.2">
      <c r="A176" s="98">
        <v>42012.166666666664</v>
      </c>
      <c r="B176" s="17">
        <v>2.057776</v>
      </c>
      <c r="C176" s="97">
        <v>300</v>
      </c>
      <c r="D176" s="21">
        <f t="shared" si="2"/>
        <v>3.43648592</v>
      </c>
    </row>
    <row r="177" spans="1:4" ht="15" customHeight="1" x14ac:dyDescent="0.2">
      <c r="A177" s="98">
        <v>42012.208333333336</v>
      </c>
      <c r="B177" s="17">
        <v>0.51444400000000001</v>
      </c>
      <c r="C177" s="97">
        <v>310</v>
      </c>
      <c r="D177" s="21">
        <f t="shared" si="2"/>
        <v>0.85912147999999999</v>
      </c>
    </row>
    <row r="178" spans="1:4" ht="15" customHeight="1" x14ac:dyDescent="0.2">
      <c r="A178" s="98">
        <v>42012.25</v>
      </c>
      <c r="B178" s="17">
        <v>1.028888</v>
      </c>
      <c r="C178" s="97">
        <v>330</v>
      </c>
      <c r="D178" s="21">
        <f t="shared" si="2"/>
        <v>1.71824296</v>
      </c>
    </row>
    <row r="179" spans="1:4" ht="15" customHeight="1" x14ac:dyDescent="0.2">
      <c r="A179" s="98">
        <v>42012.291666666664</v>
      </c>
      <c r="B179" s="17">
        <v>1.028888</v>
      </c>
      <c r="C179" s="97">
        <v>310</v>
      </c>
      <c r="D179" s="21">
        <f t="shared" si="2"/>
        <v>1.71824296</v>
      </c>
    </row>
    <row r="180" spans="1:4" ht="15" customHeight="1" x14ac:dyDescent="0.2">
      <c r="A180" s="98">
        <v>42012.333333333336</v>
      </c>
      <c r="B180" s="17">
        <v>1.028888</v>
      </c>
      <c r="C180" s="97">
        <v>300</v>
      </c>
      <c r="D180" s="21">
        <f t="shared" si="2"/>
        <v>1.71824296</v>
      </c>
    </row>
    <row r="181" spans="1:4" ht="15" customHeight="1" x14ac:dyDescent="0.2">
      <c r="A181" s="98">
        <v>42012.375</v>
      </c>
      <c r="B181" s="17">
        <v>1.028888</v>
      </c>
      <c r="C181" s="97">
        <v>330</v>
      </c>
      <c r="D181" s="21">
        <f t="shared" si="2"/>
        <v>1.71824296</v>
      </c>
    </row>
    <row r="182" spans="1:4" ht="15" customHeight="1" x14ac:dyDescent="0.2">
      <c r="A182" s="98">
        <v>42012.416666666664</v>
      </c>
      <c r="B182" s="17">
        <v>2.057776</v>
      </c>
      <c r="C182" s="97">
        <v>320</v>
      </c>
      <c r="D182" s="21">
        <f t="shared" si="2"/>
        <v>3.43648592</v>
      </c>
    </row>
    <row r="183" spans="1:4" ht="15" customHeight="1" x14ac:dyDescent="0.2">
      <c r="A183" s="98">
        <v>42012.458333333336</v>
      </c>
      <c r="B183" s="17">
        <v>4.1155520000000001</v>
      </c>
      <c r="C183" s="97">
        <v>360</v>
      </c>
      <c r="D183" s="21">
        <f t="shared" si="2"/>
        <v>6.8729718399999999</v>
      </c>
    </row>
    <row r="184" spans="1:4" ht="15" customHeight="1" x14ac:dyDescent="0.2">
      <c r="A184" s="98">
        <v>42012.5</v>
      </c>
      <c r="B184" s="17">
        <v>6.1733279999999997</v>
      </c>
      <c r="C184" s="97">
        <v>40</v>
      </c>
      <c r="D184" s="21">
        <f t="shared" si="2"/>
        <v>10.309457759999999</v>
      </c>
    </row>
    <row r="185" spans="1:4" ht="15" customHeight="1" x14ac:dyDescent="0.2">
      <c r="A185" s="98">
        <v>42012.541666666664</v>
      </c>
      <c r="B185" s="17">
        <v>5.1444400000000003</v>
      </c>
      <c r="C185" s="97">
        <v>10</v>
      </c>
      <c r="D185" s="21">
        <f t="shared" si="2"/>
        <v>8.5912147999999995</v>
      </c>
    </row>
    <row r="186" spans="1:4" ht="15" customHeight="1" x14ac:dyDescent="0.2">
      <c r="A186" s="98">
        <v>42012.583333333336</v>
      </c>
      <c r="B186" s="17">
        <v>5.1444400000000003</v>
      </c>
      <c r="C186" s="97">
        <v>30</v>
      </c>
      <c r="D186" s="21">
        <f t="shared" si="2"/>
        <v>8.5912147999999995</v>
      </c>
    </row>
    <row r="187" spans="1:4" ht="15" customHeight="1" x14ac:dyDescent="0.2">
      <c r="A187" s="98">
        <v>42012.625</v>
      </c>
      <c r="B187" s="17">
        <v>6.1733279999999997</v>
      </c>
      <c r="C187" s="97">
        <v>60</v>
      </c>
      <c r="D187" s="21">
        <f t="shared" si="2"/>
        <v>10.309457759999999</v>
      </c>
    </row>
    <row r="188" spans="1:4" ht="15" customHeight="1" x14ac:dyDescent="0.2">
      <c r="A188" s="98">
        <v>42012.666666666664</v>
      </c>
      <c r="B188" s="17">
        <v>8.2311040000000002</v>
      </c>
      <c r="C188" s="97">
        <v>70</v>
      </c>
      <c r="D188" s="21">
        <f t="shared" si="2"/>
        <v>13.74594368</v>
      </c>
    </row>
    <row r="189" spans="1:4" ht="15" customHeight="1" x14ac:dyDescent="0.2">
      <c r="A189" s="98">
        <v>42012.708333333336</v>
      </c>
      <c r="B189" s="17">
        <v>8.7455479999999994</v>
      </c>
      <c r="C189" s="97">
        <v>60</v>
      </c>
      <c r="D189" s="21">
        <f t="shared" si="2"/>
        <v>14.605065159999999</v>
      </c>
    </row>
    <row r="190" spans="1:4" ht="15" customHeight="1" x14ac:dyDescent="0.2">
      <c r="A190" s="98">
        <v>42012.75</v>
      </c>
      <c r="B190" s="17">
        <v>8.7455479999999994</v>
      </c>
      <c r="C190" s="97">
        <v>50</v>
      </c>
      <c r="D190" s="21">
        <f t="shared" si="2"/>
        <v>14.605065159999999</v>
      </c>
    </row>
    <row r="191" spans="1:4" ht="15" customHeight="1" x14ac:dyDescent="0.2">
      <c r="A191" s="98">
        <v>42012.791666666664</v>
      </c>
      <c r="B191" s="17">
        <v>8.7455479999999994</v>
      </c>
      <c r="C191" s="97">
        <v>60</v>
      </c>
      <c r="D191" s="21">
        <f t="shared" si="2"/>
        <v>14.605065159999999</v>
      </c>
    </row>
    <row r="192" spans="1:4" ht="15" customHeight="1" x14ac:dyDescent="0.2">
      <c r="A192" s="98">
        <v>42012.833333333336</v>
      </c>
      <c r="B192" s="17">
        <v>7.7166600000000001</v>
      </c>
      <c r="C192" s="97">
        <v>50</v>
      </c>
      <c r="D192" s="21">
        <f t="shared" si="2"/>
        <v>12.886822199999999</v>
      </c>
    </row>
    <row r="193" spans="1:4" ht="15" customHeight="1" x14ac:dyDescent="0.2">
      <c r="A193" s="98">
        <v>42012.875</v>
      </c>
      <c r="B193" s="17">
        <v>8.2311040000000002</v>
      </c>
      <c r="C193" s="97">
        <v>60</v>
      </c>
      <c r="D193" s="21">
        <f t="shared" si="2"/>
        <v>13.74594368</v>
      </c>
    </row>
    <row r="194" spans="1:4" ht="15" customHeight="1" x14ac:dyDescent="0.2">
      <c r="A194" s="98">
        <v>42012.916666666664</v>
      </c>
      <c r="B194" s="17">
        <v>6.6877719999999998</v>
      </c>
      <c r="C194" s="97">
        <v>50</v>
      </c>
      <c r="D194" s="21">
        <f t="shared" si="2"/>
        <v>11.16857924</v>
      </c>
    </row>
    <row r="195" spans="1:4" ht="15" customHeight="1" x14ac:dyDescent="0.2">
      <c r="A195" s="98">
        <v>42012.958333333336</v>
      </c>
      <c r="B195" s="17">
        <v>6.6877719999999998</v>
      </c>
      <c r="C195" s="97">
        <v>40</v>
      </c>
      <c r="D195" s="21">
        <f t="shared" si="2"/>
        <v>11.16857924</v>
      </c>
    </row>
    <row r="196" spans="1:4" ht="15" customHeight="1" x14ac:dyDescent="0.2">
      <c r="A196" s="98">
        <v>42013</v>
      </c>
      <c r="B196" s="17">
        <v>5.1444400000000003</v>
      </c>
      <c r="C196" s="97">
        <v>20</v>
      </c>
      <c r="D196" s="21">
        <f t="shared" si="2"/>
        <v>8.5912147999999995</v>
      </c>
    </row>
    <row r="197" spans="1:4" ht="15" customHeight="1" x14ac:dyDescent="0.2">
      <c r="A197" s="98">
        <v>42013.041666666664</v>
      </c>
      <c r="B197" s="17">
        <v>2.057776</v>
      </c>
      <c r="C197" s="97">
        <v>350</v>
      </c>
      <c r="D197" s="21">
        <f t="shared" ref="D197:D260" si="3">$B$1*B197</f>
        <v>3.43648592</v>
      </c>
    </row>
    <row r="198" spans="1:4" ht="15" customHeight="1" x14ac:dyDescent="0.2">
      <c r="A198" s="98">
        <v>42013.083333333336</v>
      </c>
      <c r="B198" s="17">
        <v>3.0866639999999999</v>
      </c>
      <c r="C198" s="97">
        <v>360</v>
      </c>
      <c r="D198" s="21">
        <f t="shared" si="3"/>
        <v>5.1547288799999995</v>
      </c>
    </row>
    <row r="199" spans="1:4" ht="15" customHeight="1" x14ac:dyDescent="0.2">
      <c r="A199" s="98">
        <v>42013.125</v>
      </c>
      <c r="B199" s="17">
        <v>3.0866639999999999</v>
      </c>
      <c r="C199" s="97">
        <v>360</v>
      </c>
      <c r="D199" s="21">
        <f t="shared" si="3"/>
        <v>5.1547288799999995</v>
      </c>
    </row>
    <row r="200" spans="1:4" ht="15" customHeight="1" x14ac:dyDescent="0.2">
      <c r="A200" s="98">
        <v>42013.166666666664</v>
      </c>
      <c r="B200" s="17">
        <v>3.0866639999999999</v>
      </c>
      <c r="C200" s="97">
        <v>360</v>
      </c>
      <c r="D200" s="21">
        <f t="shared" si="3"/>
        <v>5.1547288799999995</v>
      </c>
    </row>
    <row r="201" spans="1:4" ht="15" customHeight="1" x14ac:dyDescent="0.2">
      <c r="A201" s="98">
        <v>42013.208333333336</v>
      </c>
      <c r="B201" s="17">
        <v>2.057776</v>
      </c>
      <c r="C201" s="97">
        <v>320</v>
      </c>
      <c r="D201" s="21">
        <f t="shared" si="3"/>
        <v>3.43648592</v>
      </c>
    </row>
    <row r="202" spans="1:4" ht="15" customHeight="1" x14ac:dyDescent="0.2">
      <c r="A202" s="98">
        <v>42013.25</v>
      </c>
      <c r="B202" s="17">
        <v>1.028888</v>
      </c>
      <c r="C202" s="97">
        <v>290</v>
      </c>
      <c r="D202" s="21">
        <f t="shared" si="3"/>
        <v>1.71824296</v>
      </c>
    </row>
    <row r="203" spans="1:4" ht="15" customHeight="1" x14ac:dyDescent="0.2">
      <c r="A203" s="98">
        <v>42013.291666666664</v>
      </c>
      <c r="B203" s="17">
        <v>2.057776</v>
      </c>
      <c r="C203" s="97">
        <v>310</v>
      </c>
      <c r="D203" s="21">
        <f t="shared" si="3"/>
        <v>3.43648592</v>
      </c>
    </row>
    <row r="204" spans="1:4" ht="15" customHeight="1" x14ac:dyDescent="0.2">
      <c r="A204" s="98">
        <v>42013.333333333336</v>
      </c>
      <c r="B204" s="17">
        <v>2.057776</v>
      </c>
      <c r="C204" s="97">
        <v>320</v>
      </c>
      <c r="D204" s="21">
        <f t="shared" si="3"/>
        <v>3.43648592</v>
      </c>
    </row>
    <row r="205" spans="1:4" ht="15" customHeight="1" x14ac:dyDescent="0.2">
      <c r="A205" s="98">
        <v>42013.375</v>
      </c>
      <c r="B205" s="17">
        <v>0.51444400000000001</v>
      </c>
      <c r="C205" s="97">
        <v>340</v>
      </c>
      <c r="D205" s="21">
        <f t="shared" si="3"/>
        <v>0.85912147999999999</v>
      </c>
    </row>
    <row r="206" spans="1:4" ht="15" customHeight="1" x14ac:dyDescent="0.2">
      <c r="A206" s="98">
        <v>42013.416666666664</v>
      </c>
      <c r="B206" s="17">
        <v>2.057776</v>
      </c>
      <c r="C206" s="97">
        <v>290</v>
      </c>
      <c r="D206" s="21">
        <f t="shared" si="3"/>
        <v>3.43648592</v>
      </c>
    </row>
    <row r="207" spans="1:4" ht="15" customHeight="1" x14ac:dyDescent="0.2">
      <c r="A207" s="98">
        <v>42013.458333333336</v>
      </c>
      <c r="B207" s="17">
        <v>4.6299960000000002</v>
      </c>
      <c r="C207" s="97">
        <v>330</v>
      </c>
      <c r="D207" s="21">
        <f t="shared" si="3"/>
        <v>7.7320933199999997</v>
      </c>
    </row>
    <row r="208" spans="1:4" ht="15" customHeight="1" x14ac:dyDescent="0.2">
      <c r="A208" s="98">
        <v>42013.5</v>
      </c>
      <c r="B208" s="17">
        <v>4.6299960000000002</v>
      </c>
      <c r="C208" s="97">
        <v>320</v>
      </c>
      <c r="D208" s="21">
        <f t="shared" si="3"/>
        <v>7.7320933199999997</v>
      </c>
    </row>
    <row r="209" spans="1:4" ht="15" customHeight="1" x14ac:dyDescent="0.2">
      <c r="A209" s="98">
        <v>42013.541666666664</v>
      </c>
      <c r="B209" s="17">
        <v>4.1155520000000001</v>
      </c>
      <c r="C209" s="97">
        <v>340</v>
      </c>
      <c r="D209" s="21">
        <f t="shared" si="3"/>
        <v>6.8729718399999999</v>
      </c>
    </row>
    <row r="210" spans="1:4" ht="15" customHeight="1" x14ac:dyDescent="0.2">
      <c r="A210" s="98">
        <v>42013.583333333336</v>
      </c>
      <c r="B210" s="17">
        <v>3.601108</v>
      </c>
      <c r="C210" s="97">
        <v>330</v>
      </c>
      <c r="D210" s="21">
        <f t="shared" si="3"/>
        <v>6.0138503599999993</v>
      </c>
    </row>
    <row r="211" spans="1:4" ht="15" customHeight="1" x14ac:dyDescent="0.2">
      <c r="A211" s="98">
        <v>42013.625</v>
      </c>
      <c r="B211" s="17">
        <v>7.7166600000000001</v>
      </c>
      <c r="C211" s="97">
        <v>50</v>
      </c>
      <c r="D211" s="21">
        <f t="shared" si="3"/>
        <v>12.886822199999999</v>
      </c>
    </row>
    <row r="212" spans="1:4" ht="15" customHeight="1" x14ac:dyDescent="0.2">
      <c r="A212" s="98">
        <v>42013.666666666664</v>
      </c>
      <c r="B212" s="17">
        <v>7.7166600000000001</v>
      </c>
      <c r="C212" s="97">
        <v>60</v>
      </c>
      <c r="D212" s="21">
        <f t="shared" si="3"/>
        <v>12.886822199999999</v>
      </c>
    </row>
    <row r="213" spans="1:4" ht="15" customHeight="1" x14ac:dyDescent="0.2">
      <c r="A213" s="98">
        <v>42013.708333333336</v>
      </c>
      <c r="B213" s="17">
        <v>7.7166600000000001</v>
      </c>
      <c r="C213" s="97">
        <v>60</v>
      </c>
      <c r="D213" s="21">
        <f t="shared" si="3"/>
        <v>12.886822199999999</v>
      </c>
    </row>
    <row r="214" spans="1:4" ht="15" customHeight="1" x14ac:dyDescent="0.2">
      <c r="A214" s="98">
        <v>42013.75</v>
      </c>
      <c r="B214" s="17">
        <v>8.2311040000000002</v>
      </c>
      <c r="C214" s="97">
        <v>50</v>
      </c>
      <c r="D214" s="21">
        <f t="shared" si="3"/>
        <v>13.74594368</v>
      </c>
    </row>
    <row r="215" spans="1:4" ht="15" customHeight="1" x14ac:dyDescent="0.2">
      <c r="A215" s="98">
        <v>42013.791666666664</v>
      </c>
      <c r="B215" s="17">
        <v>8.7455479999999994</v>
      </c>
      <c r="C215" s="97">
        <v>60</v>
      </c>
      <c r="D215" s="21">
        <f t="shared" si="3"/>
        <v>14.605065159999999</v>
      </c>
    </row>
    <row r="216" spans="1:4" ht="15" customHeight="1" x14ac:dyDescent="0.2">
      <c r="A216" s="98">
        <v>42013.833333333336</v>
      </c>
      <c r="B216" s="17">
        <v>8.2311040000000002</v>
      </c>
      <c r="C216" s="97">
        <v>60</v>
      </c>
      <c r="D216" s="21">
        <f t="shared" si="3"/>
        <v>13.74594368</v>
      </c>
    </row>
    <row r="217" spans="1:4" ht="15" customHeight="1" x14ac:dyDescent="0.2">
      <c r="A217" s="98">
        <v>42013.875</v>
      </c>
      <c r="B217" s="17">
        <v>7.202216</v>
      </c>
      <c r="C217" s="97">
        <v>50</v>
      </c>
      <c r="D217" s="21">
        <f t="shared" si="3"/>
        <v>12.027700719999999</v>
      </c>
    </row>
    <row r="218" spans="1:4" ht="15" customHeight="1" x14ac:dyDescent="0.2">
      <c r="A218" s="98">
        <v>42013.916666666664</v>
      </c>
      <c r="B218" s="17">
        <v>7.202216</v>
      </c>
      <c r="C218" s="97">
        <v>50</v>
      </c>
      <c r="D218" s="21">
        <f t="shared" si="3"/>
        <v>12.027700719999999</v>
      </c>
    </row>
    <row r="219" spans="1:4" ht="15" customHeight="1" x14ac:dyDescent="0.2">
      <c r="A219" s="98">
        <v>42013.958333333336</v>
      </c>
      <c r="B219" s="17">
        <v>7.7166600000000001</v>
      </c>
      <c r="C219" s="97">
        <v>40</v>
      </c>
      <c r="D219" s="21">
        <f t="shared" si="3"/>
        <v>12.886822199999999</v>
      </c>
    </row>
    <row r="220" spans="1:4" ht="15" customHeight="1" x14ac:dyDescent="0.2">
      <c r="A220" s="98">
        <v>42014</v>
      </c>
      <c r="B220" s="17">
        <v>5.6588840000000005</v>
      </c>
      <c r="C220" s="97">
        <v>30</v>
      </c>
      <c r="D220" s="21">
        <f t="shared" si="3"/>
        <v>9.4503362800000001</v>
      </c>
    </row>
    <row r="221" spans="1:4" ht="15" customHeight="1" x14ac:dyDescent="0.2">
      <c r="A221" s="98">
        <v>42014.041666666664</v>
      </c>
      <c r="B221" s="17">
        <v>4.6299960000000002</v>
      </c>
      <c r="C221" s="97">
        <v>10</v>
      </c>
      <c r="D221" s="21">
        <f t="shared" si="3"/>
        <v>7.7320933199999997</v>
      </c>
    </row>
    <row r="222" spans="1:4" ht="15" customHeight="1" x14ac:dyDescent="0.2">
      <c r="A222" s="98">
        <v>42014.083333333336</v>
      </c>
      <c r="B222" s="17">
        <v>4.1155520000000001</v>
      </c>
      <c r="C222" s="97">
        <v>360</v>
      </c>
      <c r="D222" s="21">
        <f t="shared" si="3"/>
        <v>6.8729718399999999</v>
      </c>
    </row>
    <row r="223" spans="1:4" ht="15" customHeight="1" x14ac:dyDescent="0.2">
      <c r="A223" s="98">
        <v>42014.125</v>
      </c>
      <c r="B223" s="17">
        <v>3.601108</v>
      </c>
      <c r="C223" s="97">
        <v>360</v>
      </c>
      <c r="D223" s="21">
        <f t="shared" si="3"/>
        <v>6.0138503599999993</v>
      </c>
    </row>
    <row r="224" spans="1:4" ht="15" customHeight="1" x14ac:dyDescent="0.2">
      <c r="A224" s="98">
        <v>42014.166666666664</v>
      </c>
      <c r="B224" s="17">
        <v>3.0866639999999999</v>
      </c>
      <c r="C224" s="97">
        <v>10</v>
      </c>
      <c r="D224" s="21">
        <f t="shared" si="3"/>
        <v>5.1547288799999995</v>
      </c>
    </row>
    <row r="225" spans="1:4" ht="15" customHeight="1" x14ac:dyDescent="0.2">
      <c r="A225" s="98">
        <v>42014.208333333336</v>
      </c>
      <c r="B225" s="17">
        <v>2.5722200000000002</v>
      </c>
      <c r="C225" s="97">
        <v>360</v>
      </c>
      <c r="D225" s="21">
        <f t="shared" si="3"/>
        <v>4.2956073999999997</v>
      </c>
    </row>
    <row r="226" spans="1:4" ht="15" customHeight="1" x14ac:dyDescent="0.2">
      <c r="A226" s="98">
        <v>42014.25</v>
      </c>
      <c r="B226" s="17">
        <v>2.5722200000000002</v>
      </c>
      <c r="C226" s="97">
        <v>360</v>
      </c>
      <c r="D226" s="21">
        <f t="shared" si="3"/>
        <v>4.2956073999999997</v>
      </c>
    </row>
    <row r="227" spans="1:4" ht="15" customHeight="1" x14ac:dyDescent="0.2">
      <c r="A227" s="98">
        <v>42014.291666666664</v>
      </c>
      <c r="B227" s="17">
        <v>2.057776</v>
      </c>
      <c r="C227" s="97">
        <v>330</v>
      </c>
      <c r="D227" s="21">
        <f t="shared" si="3"/>
        <v>3.43648592</v>
      </c>
    </row>
    <row r="228" spans="1:4" ht="15" customHeight="1" x14ac:dyDescent="0.2">
      <c r="A228" s="98">
        <v>42014.333333333336</v>
      </c>
      <c r="B228" s="17">
        <v>1.028888</v>
      </c>
      <c r="C228" s="97">
        <v>320</v>
      </c>
      <c r="D228" s="21">
        <f t="shared" si="3"/>
        <v>1.71824296</v>
      </c>
    </row>
    <row r="229" spans="1:4" ht="15" customHeight="1" x14ac:dyDescent="0.2">
      <c r="A229" s="98">
        <v>42014.375</v>
      </c>
      <c r="B229" s="17">
        <v>1.5433319999999999</v>
      </c>
      <c r="C229" s="97">
        <v>320</v>
      </c>
      <c r="D229" s="21">
        <f t="shared" si="3"/>
        <v>2.5773644399999998</v>
      </c>
    </row>
    <row r="230" spans="1:4" ht="15" customHeight="1" x14ac:dyDescent="0.2">
      <c r="A230" s="98">
        <v>42014.416666666664</v>
      </c>
      <c r="B230" s="17">
        <v>0</v>
      </c>
      <c r="C230" s="97">
        <v>0</v>
      </c>
      <c r="D230" s="21">
        <f t="shared" si="3"/>
        <v>0</v>
      </c>
    </row>
    <row r="231" spans="1:4" ht="15" customHeight="1" x14ac:dyDescent="0.2">
      <c r="A231" s="98">
        <v>42014.458333333336</v>
      </c>
      <c r="B231" s="17">
        <v>5.1444400000000003</v>
      </c>
      <c r="C231" s="97">
        <v>10</v>
      </c>
      <c r="D231" s="21">
        <f t="shared" si="3"/>
        <v>8.5912147999999995</v>
      </c>
    </row>
    <row r="232" spans="1:4" ht="15" customHeight="1" x14ac:dyDescent="0.2">
      <c r="A232" s="98">
        <v>42014.5</v>
      </c>
      <c r="B232" s="17">
        <v>6.1733279999999997</v>
      </c>
      <c r="C232" s="97">
        <v>20</v>
      </c>
      <c r="D232" s="21">
        <f t="shared" si="3"/>
        <v>10.309457759999999</v>
      </c>
    </row>
    <row r="233" spans="1:4" ht="15" customHeight="1" x14ac:dyDescent="0.2">
      <c r="A233" s="98">
        <v>42014.541666666664</v>
      </c>
      <c r="B233" s="17">
        <v>6.1733279999999997</v>
      </c>
      <c r="C233" s="97">
        <v>360</v>
      </c>
      <c r="D233" s="21">
        <f t="shared" si="3"/>
        <v>10.309457759999999</v>
      </c>
    </row>
    <row r="234" spans="1:4" ht="15" customHeight="1" x14ac:dyDescent="0.2">
      <c r="A234" s="98">
        <v>42014.583333333336</v>
      </c>
      <c r="B234" s="17">
        <v>7.7166600000000001</v>
      </c>
      <c r="C234" s="97">
        <v>60</v>
      </c>
      <c r="D234" s="21">
        <f t="shared" si="3"/>
        <v>12.886822199999999</v>
      </c>
    </row>
    <row r="235" spans="1:4" ht="15" customHeight="1" x14ac:dyDescent="0.2">
      <c r="A235" s="98">
        <v>42014.625</v>
      </c>
      <c r="B235" s="17">
        <v>8.2311040000000002</v>
      </c>
      <c r="C235" s="97">
        <v>40</v>
      </c>
      <c r="D235" s="21">
        <f t="shared" si="3"/>
        <v>13.74594368</v>
      </c>
    </row>
    <row r="236" spans="1:4" ht="15" customHeight="1" x14ac:dyDescent="0.2">
      <c r="A236" s="98">
        <v>42014.666666666664</v>
      </c>
      <c r="B236" s="17">
        <v>7.202216</v>
      </c>
      <c r="C236" s="97">
        <v>50</v>
      </c>
      <c r="D236" s="21">
        <f t="shared" si="3"/>
        <v>12.027700719999999</v>
      </c>
    </row>
    <row r="237" spans="1:4" ht="15" customHeight="1" x14ac:dyDescent="0.2">
      <c r="A237" s="98">
        <v>42014.708333333336</v>
      </c>
      <c r="B237" s="17">
        <v>8.2311040000000002</v>
      </c>
      <c r="C237" s="97">
        <v>50</v>
      </c>
      <c r="D237" s="21">
        <f t="shared" si="3"/>
        <v>13.74594368</v>
      </c>
    </row>
    <row r="238" spans="1:4" ht="15" customHeight="1" x14ac:dyDescent="0.2">
      <c r="A238" s="98">
        <v>42014.75</v>
      </c>
      <c r="B238" s="17">
        <v>8.7455479999999994</v>
      </c>
      <c r="C238" s="97">
        <v>50</v>
      </c>
      <c r="D238" s="21">
        <f t="shared" si="3"/>
        <v>14.605065159999999</v>
      </c>
    </row>
    <row r="239" spans="1:4" ht="15" customHeight="1" x14ac:dyDescent="0.2">
      <c r="A239" s="98">
        <v>42014.791666666664</v>
      </c>
      <c r="B239" s="17">
        <v>9.2599920000000004</v>
      </c>
      <c r="C239" s="97">
        <v>50</v>
      </c>
      <c r="D239" s="21">
        <f t="shared" si="3"/>
        <v>15.464186639999999</v>
      </c>
    </row>
    <row r="240" spans="1:4" ht="15" customHeight="1" x14ac:dyDescent="0.2">
      <c r="A240" s="98">
        <v>42014.833333333336</v>
      </c>
      <c r="B240" s="17">
        <v>10.288880000000001</v>
      </c>
      <c r="C240" s="97">
        <v>50</v>
      </c>
      <c r="D240" s="21">
        <f t="shared" si="3"/>
        <v>17.182429599999999</v>
      </c>
    </row>
    <row r="241" spans="1:4" ht="15" customHeight="1" x14ac:dyDescent="0.2">
      <c r="A241" s="98">
        <v>42014.875</v>
      </c>
      <c r="B241" s="17">
        <v>10.288880000000001</v>
      </c>
      <c r="C241" s="97">
        <v>30</v>
      </c>
      <c r="D241" s="21">
        <f t="shared" si="3"/>
        <v>17.182429599999999</v>
      </c>
    </row>
    <row r="242" spans="1:4" ht="15" customHeight="1" x14ac:dyDescent="0.2">
      <c r="A242" s="98">
        <v>42014.916666666664</v>
      </c>
      <c r="B242" s="17">
        <v>8.7455479999999994</v>
      </c>
      <c r="C242" s="97">
        <v>20</v>
      </c>
      <c r="D242" s="21">
        <f t="shared" si="3"/>
        <v>14.605065159999999</v>
      </c>
    </row>
    <row r="243" spans="1:4" ht="15" customHeight="1" x14ac:dyDescent="0.2">
      <c r="A243" s="98">
        <v>42014.958333333336</v>
      </c>
      <c r="B243" s="17">
        <v>7.202216</v>
      </c>
      <c r="C243" s="97">
        <v>60</v>
      </c>
      <c r="D243" s="21">
        <f t="shared" si="3"/>
        <v>12.027700719999999</v>
      </c>
    </row>
    <row r="244" spans="1:4" ht="15" customHeight="1" x14ac:dyDescent="0.2">
      <c r="A244" s="98">
        <v>42015</v>
      </c>
      <c r="B244" s="17">
        <v>5.6588840000000005</v>
      </c>
      <c r="C244" s="97">
        <v>20</v>
      </c>
      <c r="D244" s="21">
        <f t="shared" si="3"/>
        <v>9.4503362800000001</v>
      </c>
    </row>
    <row r="245" spans="1:4" ht="15" customHeight="1" x14ac:dyDescent="0.2">
      <c r="A245" s="98">
        <v>42015.041666666664</v>
      </c>
      <c r="B245" s="17">
        <v>4.6299960000000002</v>
      </c>
      <c r="C245" s="97">
        <v>20</v>
      </c>
      <c r="D245" s="21">
        <f t="shared" si="3"/>
        <v>7.7320933199999997</v>
      </c>
    </row>
    <row r="246" spans="1:4" ht="15" customHeight="1" x14ac:dyDescent="0.2">
      <c r="A246" s="98">
        <v>42015.083333333336</v>
      </c>
      <c r="B246" s="17">
        <v>3.0866639999999999</v>
      </c>
      <c r="C246" s="97">
        <v>360</v>
      </c>
      <c r="D246" s="21">
        <f t="shared" si="3"/>
        <v>5.1547288799999995</v>
      </c>
    </row>
    <row r="247" spans="1:4" ht="15" customHeight="1" x14ac:dyDescent="0.2">
      <c r="A247" s="98">
        <v>42015.125</v>
      </c>
      <c r="B247" s="17">
        <v>3.601108</v>
      </c>
      <c r="C247" s="97">
        <v>360</v>
      </c>
      <c r="D247" s="21">
        <f t="shared" si="3"/>
        <v>6.0138503599999993</v>
      </c>
    </row>
    <row r="248" spans="1:4" ht="15" customHeight="1" x14ac:dyDescent="0.2">
      <c r="A248" s="98">
        <v>42015.166666666664</v>
      </c>
      <c r="B248" s="17">
        <v>2.057776</v>
      </c>
      <c r="C248" s="97">
        <v>330</v>
      </c>
      <c r="D248" s="21">
        <f t="shared" si="3"/>
        <v>3.43648592</v>
      </c>
    </row>
    <row r="249" spans="1:4" ht="15" customHeight="1" x14ac:dyDescent="0.2">
      <c r="A249" s="98">
        <v>42015.25</v>
      </c>
      <c r="B249" s="17">
        <v>3.0866639999999999</v>
      </c>
      <c r="C249" s="97">
        <v>330</v>
      </c>
      <c r="D249" s="21">
        <f t="shared" si="3"/>
        <v>5.1547288799999995</v>
      </c>
    </row>
    <row r="250" spans="1:4" ht="15" customHeight="1" x14ac:dyDescent="0.2">
      <c r="A250" s="98">
        <v>42015.291666666664</v>
      </c>
      <c r="B250" s="17">
        <v>3.0866639999999999</v>
      </c>
      <c r="C250" s="97">
        <v>330</v>
      </c>
      <c r="D250" s="21">
        <f t="shared" si="3"/>
        <v>5.1547288799999995</v>
      </c>
    </row>
    <row r="251" spans="1:4" ht="15" customHeight="1" x14ac:dyDescent="0.2">
      <c r="A251" s="98">
        <v>42015.333333333336</v>
      </c>
      <c r="B251" s="17">
        <v>2.5722200000000002</v>
      </c>
      <c r="C251" s="97">
        <v>350</v>
      </c>
      <c r="D251" s="21">
        <f t="shared" si="3"/>
        <v>4.2956073999999997</v>
      </c>
    </row>
    <row r="252" spans="1:4" ht="15" customHeight="1" x14ac:dyDescent="0.2">
      <c r="A252" s="98">
        <v>42015.375</v>
      </c>
      <c r="B252" s="17">
        <v>3.0866639999999999</v>
      </c>
      <c r="C252" s="97">
        <v>20</v>
      </c>
      <c r="D252" s="21">
        <f t="shared" si="3"/>
        <v>5.1547288799999995</v>
      </c>
    </row>
    <row r="253" spans="1:4" ht="15" customHeight="1" x14ac:dyDescent="0.2">
      <c r="A253" s="98">
        <v>42015.416666666664</v>
      </c>
      <c r="B253" s="17">
        <v>4.1155520000000001</v>
      </c>
      <c r="C253" s="97">
        <v>360</v>
      </c>
      <c r="D253" s="21">
        <f t="shared" si="3"/>
        <v>6.8729718399999999</v>
      </c>
    </row>
    <row r="254" spans="1:4" ht="15" customHeight="1" x14ac:dyDescent="0.2">
      <c r="A254" s="98">
        <v>42015.458333333336</v>
      </c>
      <c r="B254" s="17">
        <v>5.6588840000000005</v>
      </c>
      <c r="C254" s="97">
        <v>10</v>
      </c>
      <c r="D254" s="21">
        <f t="shared" si="3"/>
        <v>9.4503362800000001</v>
      </c>
    </row>
    <row r="255" spans="1:4" ht="15" customHeight="1" x14ac:dyDescent="0.2">
      <c r="A255" s="98">
        <v>42015.5</v>
      </c>
      <c r="B255" s="17">
        <v>6.1733279999999997</v>
      </c>
      <c r="C255" s="97">
        <v>20</v>
      </c>
      <c r="D255" s="21">
        <f t="shared" si="3"/>
        <v>10.309457759999999</v>
      </c>
    </row>
    <row r="256" spans="1:4" ht="15" customHeight="1" x14ac:dyDescent="0.2">
      <c r="A256" s="98">
        <v>42015.541666666664</v>
      </c>
      <c r="B256" s="17">
        <v>7.202216</v>
      </c>
      <c r="C256" s="97">
        <v>360</v>
      </c>
      <c r="D256" s="21">
        <f t="shared" si="3"/>
        <v>12.027700719999999</v>
      </c>
    </row>
    <row r="257" spans="1:4" ht="15" customHeight="1" x14ac:dyDescent="0.2">
      <c r="A257" s="98">
        <v>42015.583333333336</v>
      </c>
      <c r="B257" s="17">
        <v>6.6877719999999998</v>
      </c>
      <c r="C257" s="97">
        <v>10</v>
      </c>
      <c r="D257" s="21">
        <f t="shared" si="3"/>
        <v>11.16857924</v>
      </c>
    </row>
    <row r="258" spans="1:4" ht="15" customHeight="1" x14ac:dyDescent="0.2">
      <c r="A258" s="98">
        <v>42015.625</v>
      </c>
      <c r="B258" s="17">
        <v>7.202216</v>
      </c>
      <c r="C258" s="97">
        <v>60</v>
      </c>
      <c r="D258" s="21">
        <f t="shared" si="3"/>
        <v>12.027700719999999</v>
      </c>
    </row>
    <row r="259" spans="1:4" ht="15" customHeight="1" x14ac:dyDescent="0.2">
      <c r="A259" s="98">
        <v>42015.666666666664</v>
      </c>
      <c r="B259" s="17">
        <v>9.7744359999999997</v>
      </c>
      <c r="C259" s="97">
        <v>60</v>
      </c>
      <c r="D259" s="21">
        <f t="shared" si="3"/>
        <v>16.32330812</v>
      </c>
    </row>
    <row r="260" spans="1:4" ht="15" customHeight="1" x14ac:dyDescent="0.2">
      <c r="A260" s="98">
        <v>42015.708333333336</v>
      </c>
      <c r="B260" s="17">
        <v>9.7744359999999997</v>
      </c>
      <c r="C260" s="97">
        <v>60</v>
      </c>
      <c r="D260" s="21">
        <f t="shared" si="3"/>
        <v>16.32330812</v>
      </c>
    </row>
    <row r="261" spans="1:4" ht="15" customHeight="1" x14ac:dyDescent="0.2">
      <c r="A261" s="98">
        <v>42015.75</v>
      </c>
      <c r="B261" s="17">
        <v>9.2599920000000004</v>
      </c>
      <c r="C261" s="97">
        <v>50</v>
      </c>
      <c r="D261" s="21">
        <f t="shared" ref="D261:D324" si="4">$B$1*B261</f>
        <v>15.464186639999999</v>
      </c>
    </row>
    <row r="262" spans="1:4" ht="15" customHeight="1" x14ac:dyDescent="0.2">
      <c r="A262" s="98">
        <v>42015.791666666664</v>
      </c>
      <c r="B262" s="17">
        <v>9.2599920000000004</v>
      </c>
      <c r="C262" s="97">
        <v>50</v>
      </c>
      <c r="D262" s="21">
        <f t="shared" si="4"/>
        <v>15.464186639999999</v>
      </c>
    </row>
    <row r="263" spans="1:4" ht="15" customHeight="1" x14ac:dyDescent="0.2">
      <c r="A263" s="98">
        <v>42015.833333333336</v>
      </c>
      <c r="B263" s="17">
        <v>10.803324</v>
      </c>
      <c r="C263" s="97">
        <v>50</v>
      </c>
      <c r="D263" s="21">
        <f t="shared" si="4"/>
        <v>18.041551079999998</v>
      </c>
    </row>
    <row r="264" spans="1:4" ht="15" customHeight="1" x14ac:dyDescent="0.2">
      <c r="A264" s="98">
        <v>42015.875</v>
      </c>
      <c r="B264" s="17">
        <v>11.832212</v>
      </c>
      <c r="C264" s="97">
        <v>40</v>
      </c>
      <c r="D264" s="21">
        <f t="shared" si="4"/>
        <v>19.759794039999999</v>
      </c>
    </row>
    <row r="265" spans="1:4" ht="15" customHeight="1" x14ac:dyDescent="0.2">
      <c r="A265" s="98">
        <v>42015.916666666664</v>
      </c>
      <c r="B265" s="17">
        <v>10.288880000000001</v>
      </c>
      <c r="C265" s="97">
        <v>30</v>
      </c>
      <c r="D265" s="21">
        <f t="shared" si="4"/>
        <v>17.182429599999999</v>
      </c>
    </row>
    <row r="266" spans="1:4" ht="15" customHeight="1" x14ac:dyDescent="0.2">
      <c r="A266" s="98">
        <v>42015.958333333336</v>
      </c>
      <c r="B266" s="17">
        <v>7.202216</v>
      </c>
      <c r="C266" s="97">
        <v>40</v>
      </c>
      <c r="D266" s="21">
        <f t="shared" si="4"/>
        <v>12.027700719999999</v>
      </c>
    </row>
    <row r="267" spans="1:4" ht="15" customHeight="1" x14ac:dyDescent="0.2">
      <c r="A267" s="98">
        <v>42016</v>
      </c>
      <c r="B267" s="17">
        <v>5.1444400000000003</v>
      </c>
      <c r="C267" s="97">
        <v>10</v>
      </c>
      <c r="D267" s="21">
        <f t="shared" si="4"/>
        <v>8.5912147999999995</v>
      </c>
    </row>
    <row r="268" spans="1:4" ht="15" customHeight="1" x14ac:dyDescent="0.2">
      <c r="A268" s="98">
        <v>42016.041666666664</v>
      </c>
      <c r="B268" s="17">
        <v>3.601108</v>
      </c>
      <c r="C268" s="97">
        <v>10</v>
      </c>
      <c r="D268" s="21">
        <f t="shared" si="4"/>
        <v>6.0138503599999993</v>
      </c>
    </row>
    <row r="269" spans="1:4" ht="15" customHeight="1" x14ac:dyDescent="0.2">
      <c r="A269" s="98">
        <v>42016.083333333336</v>
      </c>
      <c r="B269" s="17">
        <v>5.1444400000000003</v>
      </c>
      <c r="C269" s="97">
        <v>340</v>
      </c>
      <c r="D269" s="21">
        <f t="shared" si="4"/>
        <v>8.5912147999999995</v>
      </c>
    </row>
    <row r="270" spans="1:4" ht="15" customHeight="1" x14ac:dyDescent="0.2">
      <c r="A270" s="98">
        <v>42016.125</v>
      </c>
      <c r="B270" s="17">
        <v>2.5722200000000002</v>
      </c>
      <c r="C270" s="97">
        <v>320</v>
      </c>
      <c r="D270" s="21">
        <f t="shared" si="4"/>
        <v>4.2956073999999997</v>
      </c>
    </row>
    <row r="271" spans="1:4" ht="15" customHeight="1" x14ac:dyDescent="0.2">
      <c r="A271" s="98">
        <v>42016.166666666664</v>
      </c>
      <c r="B271" s="17">
        <v>3.0866639999999999</v>
      </c>
      <c r="C271" s="97">
        <v>360</v>
      </c>
      <c r="D271" s="21">
        <f t="shared" si="4"/>
        <v>5.1547288799999995</v>
      </c>
    </row>
    <row r="272" spans="1:4" ht="15" customHeight="1" x14ac:dyDescent="0.2">
      <c r="A272" s="98">
        <v>42016.208333333336</v>
      </c>
      <c r="B272" s="17">
        <v>3.601108</v>
      </c>
      <c r="C272" s="97">
        <v>360</v>
      </c>
      <c r="D272" s="21">
        <f t="shared" si="4"/>
        <v>6.0138503599999993</v>
      </c>
    </row>
    <row r="273" spans="1:4" ht="15" customHeight="1" x14ac:dyDescent="0.2">
      <c r="A273" s="98">
        <v>42016.25</v>
      </c>
      <c r="B273" s="17">
        <v>6.1733279999999997</v>
      </c>
      <c r="C273" s="97">
        <v>20</v>
      </c>
      <c r="D273" s="21">
        <f t="shared" si="4"/>
        <v>10.309457759999999</v>
      </c>
    </row>
    <row r="274" spans="1:4" ht="15" customHeight="1" x14ac:dyDescent="0.2">
      <c r="A274" s="98">
        <v>42016.291666666664</v>
      </c>
      <c r="B274" s="17">
        <v>4.6299960000000002</v>
      </c>
      <c r="C274" s="97">
        <v>20</v>
      </c>
      <c r="D274" s="21">
        <f t="shared" si="4"/>
        <v>7.7320933199999997</v>
      </c>
    </row>
    <row r="275" spans="1:4" ht="15" customHeight="1" x14ac:dyDescent="0.2">
      <c r="A275" s="98">
        <v>42016.333333333336</v>
      </c>
      <c r="B275" s="17">
        <v>4.6299960000000002</v>
      </c>
      <c r="C275" s="97">
        <v>20</v>
      </c>
      <c r="D275" s="21">
        <f t="shared" si="4"/>
        <v>7.7320933199999997</v>
      </c>
    </row>
    <row r="276" spans="1:4" ht="15" customHeight="1" x14ac:dyDescent="0.2">
      <c r="A276" s="98">
        <v>42016.375</v>
      </c>
      <c r="B276" s="17">
        <v>5.6588840000000005</v>
      </c>
      <c r="C276" s="97">
        <v>20</v>
      </c>
      <c r="D276" s="21">
        <f t="shared" si="4"/>
        <v>9.4503362800000001</v>
      </c>
    </row>
    <row r="277" spans="1:4" ht="15" customHeight="1" x14ac:dyDescent="0.2">
      <c r="A277" s="98">
        <v>42016.416666666664</v>
      </c>
      <c r="B277" s="17">
        <v>5.6588840000000005</v>
      </c>
      <c r="C277" s="97">
        <v>10</v>
      </c>
      <c r="D277" s="21">
        <f t="shared" si="4"/>
        <v>9.4503362800000001</v>
      </c>
    </row>
    <row r="278" spans="1:4" ht="15" customHeight="1" x14ac:dyDescent="0.2">
      <c r="A278" s="98">
        <v>42016.458333333336</v>
      </c>
      <c r="B278" s="17">
        <v>5.6588840000000005</v>
      </c>
      <c r="C278" s="97">
        <v>350</v>
      </c>
      <c r="D278" s="21">
        <f t="shared" si="4"/>
        <v>9.4503362800000001</v>
      </c>
    </row>
    <row r="279" spans="1:4" ht="15" customHeight="1" x14ac:dyDescent="0.2">
      <c r="A279" s="98">
        <v>42016.5</v>
      </c>
      <c r="B279" s="17">
        <v>7.7166600000000001</v>
      </c>
      <c r="C279" s="97">
        <v>350</v>
      </c>
      <c r="D279" s="21">
        <f t="shared" si="4"/>
        <v>12.886822199999999</v>
      </c>
    </row>
    <row r="280" spans="1:4" ht="15" customHeight="1" x14ac:dyDescent="0.2">
      <c r="A280" s="98">
        <v>42016.541666666664</v>
      </c>
      <c r="B280" s="17">
        <v>8.2311040000000002</v>
      </c>
      <c r="C280" s="97">
        <v>10</v>
      </c>
      <c r="D280" s="21">
        <f t="shared" si="4"/>
        <v>13.74594368</v>
      </c>
    </row>
    <row r="281" spans="1:4" ht="15" customHeight="1" x14ac:dyDescent="0.2">
      <c r="A281" s="98">
        <v>42016.583333333336</v>
      </c>
      <c r="B281" s="17">
        <v>7.202216</v>
      </c>
      <c r="C281" s="97">
        <v>20</v>
      </c>
      <c r="D281" s="21">
        <f t="shared" si="4"/>
        <v>12.027700719999999</v>
      </c>
    </row>
    <row r="282" spans="1:4" ht="15" customHeight="1" x14ac:dyDescent="0.2">
      <c r="A282" s="98">
        <v>42016.625</v>
      </c>
      <c r="B282" s="17">
        <v>6.6877719999999998</v>
      </c>
      <c r="C282" s="97">
        <v>40</v>
      </c>
      <c r="D282" s="21">
        <f t="shared" si="4"/>
        <v>11.16857924</v>
      </c>
    </row>
    <row r="283" spans="1:4" ht="15" customHeight="1" x14ac:dyDescent="0.2">
      <c r="A283" s="98">
        <v>42016.666666666664</v>
      </c>
      <c r="B283" s="17">
        <v>9.2599920000000004</v>
      </c>
      <c r="C283" s="97">
        <v>50</v>
      </c>
      <c r="D283" s="21">
        <f t="shared" si="4"/>
        <v>15.464186639999999</v>
      </c>
    </row>
    <row r="284" spans="1:4" ht="15" customHeight="1" x14ac:dyDescent="0.2">
      <c r="A284" s="98">
        <v>42016.708333333336</v>
      </c>
      <c r="B284" s="17">
        <v>10.288880000000001</v>
      </c>
      <c r="C284" s="97">
        <v>60</v>
      </c>
      <c r="D284" s="21">
        <f t="shared" si="4"/>
        <v>17.182429599999999</v>
      </c>
    </row>
    <row r="285" spans="1:4" ht="15" customHeight="1" x14ac:dyDescent="0.2">
      <c r="A285" s="98">
        <v>42016.75</v>
      </c>
      <c r="B285" s="17">
        <v>11.317768000000001</v>
      </c>
      <c r="C285" s="97">
        <v>50</v>
      </c>
      <c r="D285" s="21">
        <f t="shared" si="4"/>
        <v>18.90067256</v>
      </c>
    </row>
    <row r="286" spans="1:4" ht="15" customHeight="1" x14ac:dyDescent="0.2">
      <c r="A286" s="98">
        <v>42016.791666666664</v>
      </c>
      <c r="B286" s="17">
        <v>10.288880000000001</v>
      </c>
      <c r="C286" s="97">
        <v>50</v>
      </c>
      <c r="D286" s="21">
        <f t="shared" si="4"/>
        <v>17.182429599999999</v>
      </c>
    </row>
    <row r="287" spans="1:4" ht="15" customHeight="1" x14ac:dyDescent="0.2">
      <c r="A287" s="98">
        <v>42016.833333333336</v>
      </c>
      <c r="B287" s="17">
        <v>10.288880000000001</v>
      </c>
      <c r="C287" s="97">
        <v>40</v>
      </c>
      <c r="D287" s="21">
        <f t="shared" si="4"/>
        <v>17.182429599999999</v>
      </c>
    </row>
    <row r="288" spans="1:4" ht="15" customHeight="1" x14ac:dyDescent="0.2">
      <c r="A288" s="98">
        <v>42016.875</v>
      </c>
      <c r="B288" s="17">
        <v>9.7744359999999997</v>
      </c>
      <c r="C288" s="97">
        <v>40</v>
      </c>
      <c r="D288" s="21">
        <f t="shared" si="4"/>
        <v>16.32330812</v>
      </c>
    </row>
    <row r="289" spans="1:4" ht="15" customHeight="1" x14ac:dyDescent="0.2">
      <c r="A289" s="98">
        <v>42016.916666666664</v>
      </c>
      <c r="B289" s="17">
        <v>9.7744359999999997</v>
      </c>
      <c r="C289" s="97">
        <v>50</v>
      </c>
      <c r="D289" s="21">
        <f t="shared" si="4"/>
        <v>16.32330812</v>
      </c>
    </row>
    <row r="290" spans="1:4" ht="15" customHeight="1" x14ac:dyDescent="0.2">
      <c r="A290" s="98">
        <v>42016.958333333336</v>
      </c>
      <c r="B290" s="17">
        <v>6.6877719999999998</v>
      </c>
      <c r="C290" s="97">
        <v>40</v>
      </c>
      <c r="D290" s="21">
        <f t="shared" si="4"/>
        <v>11.16857924</v>
      </c>
    </row>
    <row r="291" spans="1:4" ht="15" customHeight="1" x14ac:dyDescent="0.2">
      <c r="A291" s="98">
        <v>42017</v>
      </c>
      <c r="B291" s="17">
        <v>6.6877719999999998</v>
      </c>
      <c r="C291" s="97">
        <v>20</v>
      </c>
      <c r="D291" s="21">
        <f t="shared" si="4"/>
        <v>11.16857924</v>
      </c>
    </row>
    <row r="292" spans="1:4" ht="15" customHeight="1" x14ac:dyDescent="0.2">
      <c r="A292" s="98">
        <v>42017.083333333336</v>
      </c>
      <c r="B292" s="17">
        <v>4.1155520000000001</v>
      </c>
      <c r="C292" s="97">
        <v>20</v>
      </c>
      <c r="D292" s="21">
        <f t="shared" si="4"/>
        <v>6.8729718399999999</v>
      </c>
    </row>
    <row r="293" spans="1:4" ht="15" customHeight="1" x14ac:dyDescent="0.2">
      <c r="A293" s="98">
        <v>42017.125</v>
      </c>
      <c r="B293" s="17">
        <v>6.1733279999999997</v>
      </c>
      <c r="C293" s="97">
        <v>10</v>
      </c>
      <c r="D293" s="21">
        <f t="shared" si="4"/>
        <v>10.309457759999999</v>
      </c>
    </row>
    <row r="294" spans="1:4" ht="15" customHeight="1" x14ac:dyDescent="0.2">
      <c r="A294" s="98">
        <v>42017.166666666664</v>
      </c>
      <c r="B294" s="17">
        <v>4.1155520000000001</v>
      </c>
      <c r="C294" s="97">
        <v>10</v>
      </c>
      <c r="D294" s="21">
        <f t="shared" si="4"/>
        <v>6.8729718399999999</v>
      </c>
    </row>
    <row r="295" spans="1:4" ht="15" customHeight="1" x14ac:dyDescent="0.2">
      <c r="A295" s="98">
        <v>42017.208333333336</v>
      </c>
      <c r="B295" s="17">
        <v>3.601108</v>
      </c>
      <c r="C295" s="97">
        <v>360</v>
      </c>
      <c r="D295" s="21">
        <f t="shared" si="4"/>
        <v>6.0138503599999993</v>
      </c>
    </row>
    <row r="296" spans="1:4" ht="15" customHeight="1" x14ac:dyDescent="0.2">
      <c r="A296" s="98">
        <v>42017.25</v>
      </c>
      <c r="B296" s="17">
        <v>4.1155520000000001</v>
      </c>
      <c r="C296" s="97">
        <v>360</v>
      </c>
      <c r="D296" s="21">
        <f t="shared" si="4"/>
        <v>6.8729718399999999</v>
      </c>
    </row>
    <row r="297" spans="1:4" ht="15" customHeight="1" x14ac:dyDescent="0.2">
      <c r="A297" s="98">
        <v>42017.291666666664</v>
      </c>
      <c r="B297" s="17">
        <v>3.601108</v>
      </c>
      <c r="C297" s="97">
        <v>360</v>
      </c>
      <c r="D297" s="21">
        <f t="shared" si="4"/>
        <v>6.0138503599999993</v>
      </c>
    </row>
    <row r="298" spans="1:4" ht="15" customHeight="1" x14ac:dyDescent="0.2">
      <c r="A298" s="98">
        <v>42017.333333333336</v>
      </c>
      <c r="B298" s="17">
        <v>5.1444400000000003</v>
      </c>
      <c r="C298" s="97">
        <v>10</v>
      </c>
      <c r="D298" s="21">
        <f t="shared" si="4"/>
        <v>8.5912147999999995</v>
      </c>
    </row>
    <row r="299" spans="1:4" ht="15" customHeight="1" x14ac:dyDescent="0.2">
      <c r="A299" s="98">
        <v>42017.375</v>
      </c>
      <c r="B299" s="17">
        <v>6.1733279999999997</v>
      </c>
      <c r="C299" s="97">
        <v>10</v>
      </c>
      <c r="D299" s="21">
        <f t="shared" si="4"/>
        <v>10.309457759999999</v>
      </c>
    </row>
    <row r="300" spans="1:4" ht="15" customHeight="1" x14ac:dyDescent="0.2">
      <c r="A300" s="98">
        <v>42017.416666666664</v>
      </c>
      <c r="B300" s="17">
        <v>7.202216</v>
      </c>
      <c r="C300" s="97">
        <v>10</v>
      </c>
      <c r="D300" s="21">
        <f t="shared" si="4"/>
        <v>12.027700719999999</v>
      </c>
    </row>
    <row r="301" spans="1:4" ht="15" customHeight="1" x14ac:dyDescent="0.2">
      <c r="A301" s="98">
        <v>42017.458333333336</v>
      </c>
      <c r="B301" s="17">
        <v>8.2311040000000002</v>
      </c>
      <c r="C301" s="97">
        <v>10</v>
      </c>
      <c r="D301" s="21">
        <f t="shared" si="4"/>
        <v>13.74594368</v>
      </c>
    </row>
    <row r="302" spans="1:4" ht="15" customHeight="1" x14ac:dyDescent="0.2">
      <c r="A302" s="98">
        <v>42017.5</v>
      </c>
      <c r="B302" s="17">
        <v>7.202216</v>
      </c>
      <c r="C302" s="97">
        <v>360</v>
      </c>
      <c r="D302" s="21">
        <f t="shared" si="4"/>
        <v>12.027700719999999</v>
      </c>
    </row>
    <row r="303" spans="1:4" ht="15" customHeight="1" x14ac:dyDescent="0.2">
      <c r="A303" s="98">
        <v>42017.541666666664</v>
      </c>
      <c r="B303" s="17">
        <v>6.6877719999999998</v>
      </c>
      <c r="C303" s="97">
        <v>360</v>
      </c>
      <c r="D303" s="21">
        <f t="shared" si="4"/>
        <v>11.16857924</v>
      </c>
    </row>
    <row r="304" spans="1:4" ht="15" customHeight="1" x14ac:dyDescent="0.2">
      <c r="A304" s="98">
        <v>42017.583333333336</v>
      </c>
      <c r="B304" s="17">
        <v>7.7166600000000001</v>
      </c>
      <c r="C304" s="97">
        <v>20</v>
      </c>
      <c r="D304" s="21">
        <f t="shared" si="4"/>
        <v>12.886822199999999</v>
      </c>
    </row>
    <row r="305" spans="1:4" ht="15" customHeight="1" x14ac:dyDescent="0.2">
      <c r="A305" s="98">
        <v>42017.625</v>
      </c>
      <c r="B305" s="17">
        <v>9.2599920000000004</v>
      </c>
      <c r="C305" s="97">
        <v>50</v>
      </c>
      <c r="D305" s="21">
        <f t="shared" si="4"/>
        <v>15.464186639999999</v>
      </c>
    </row>
    <row r="306" spans="1:4" ht="15" customHeight="1" x14ac:dyDescent="0.2">
      <c r="A306" s="98">
        <v>42017.666666666664</v>
      </c>
      <c r="B306" s="17">
        <v>8.7455479999999994</v>
      </c>
      <c r="C306" s="97">
        <v>50</v>
      </c>
      <c r="D306" s="21">
        <f t="shared" si="4"/>
        <v>14.605065159999999</v>
      </c>
    </row>
    <row r="307" spans="1:4" ht="15" customHeight="1" x14ac:dyDescent="0.2">
      <c r="A307" s="98">
        <v>42017.708333333336</v>
      </c>
      <c r="B307" s="17">
        <v>10.288880000000001</v>
      </c>
      <c r="C307" s="97">
        <v>60</v>
      </c>
      <c r="D307" s="21">
        <f t="shared" si="4"/>
        <v>17.182429599999999</v>
      </c>
    </row>
    <row r="308" spans="1:4" ht="15" customHeight="1" x14ac:dyDescent="0.2">
      <c r="A308" s="98">
        <v>42017.75</v>
      </c>
      <c r="B308" s="17">
        <v>10.288880000000001</v>
      </c>
      <c r="C308" s="97">
        <v>60</v>
      </c>
      <c r="D308" s="21">
        <f t="shared" si="4"/>
        <v>17.182429599999999</v>
      </c>
    </row>
    <row r="309" spans="1:4" ht="15" customHeight="1" x14ac:dyDescent="0.2">
      <c r="A309" s="98">
        <v>42017.791666666664</v>
      </c>
      <c r="B309" s="17">
        <v>9.2599920000000004</v>
      </c>
      <c r="C309" s="97">
        <v>60</v>
      </c>
      <c r="D309" s="21">
        <f t="shared" si="4"/>
        <v>15.464186639999999</v>
      </c>
    </row>
    <row r="310" spans="1:4" ht="15" customHeight="1" x14ac:dyDescent="0.2">
      <c r="A310" s="98">
        <v>42017.833333333336</v>
      </c>
      <c r="B310" s="17">
        <v>9.2599920000000004</v>
      </c>
      <c r="C310" s="97">
        <v>50</v>
      </c>
      <c r="D310" s="21">
        <f t="shared" si="4"/>
        <v>15.464186639999999</v>
      </c>
    </row>
    <row r="311" spans="1:4" ht="15" customHeight="1" x14ac:dyDescent="0.2">
      <c r="A311" s="98">
        <v>42017.875</v>
      </c>
      <c r="B311" s="17">
        <v>8.2311040000000002</v>
      </c>
      <c r="C311" s="97">
        <v>50</v>
      </c>
      <c r="D311" s="21">
        <f t="shared" si="4"/>
        <v>13.74594368</v>
      </c>
    </row>
    <row r="312" spans="1:4" ht="15" customHeight="1" x14ac:dyDescent="0.2">
      <c r="A312" s="98">
        <v>42017.916666666664</v>
      </c>
      <c r="B312" s="17">
        <v>7.7166600000000001</v>
      </c>
      <c r="C312" s="97">
        <v>50</v>
      </c>
      <c r="D312" s="21">
        <f t="shared" si="4"/>
        <v>12.886822199999999</v>
      </c>
    </row>
    <row r="313" spans="1:4" ht="15" customHeight="1" x14ac:dyDescent="0.2">
      <c r="A313" s="98">
        <v>42017.958333333336</v>
      </c>
      <c r="B313" s="17">
        <v>8.2311040000000002</v>
      </c>
      <c r="C313" s="97">
        <v>40</v>
      </c>
      <c r="D313" s="21">
        <f t="shared" si="4"/>
        <v>13.74594368</v>
      </c>
    </row>
    <row r="314" spans="1:4" ht="15" customHeight="1" x14ac:dyDescent="0.2">
      <c r="A314" s="98">
        <v>42018</v>
      </c>
      <c r="B314" s="17">
        <v>4.6299960000000002</v>
      </c>
      <c r="C314" s="97">
        <v>10</v>
      </c>
      <c r="D314" s="21">
        <f t="shared" si="4"/>
        <v>7.7320933199999997</v>
      </c>
    </row>
    <row r="315" spans="1:4" ht="15" customHeight="1" x14ac:dyDescent="0.2">
      <c r="A315" s="98">
        <v>42018.041666666664</v>
      </c>
      <c r="B315" s="17">
        <v>4.1155520000000001</v>
      </c>
      <c r="C315" s="97">
        <v>10</v>
      </c>
      <c r="D315" s="21">
        <f t="shared" si="4"/>
        <v>6.8729718399999999</v>
      </c>
    </row>
    <row r="316" spans="1:4" ht="15" customHeight="1" x14ac:dyDescent="0.2">
      <c r="A316" s="98">
        <v>42018.083333333336</v>
      </c>
      <c r="B316" s="17">
        <v>3.601108</v>
      </c>
      <c r="C316" s="97">
        <v>10</v>
      </c>
      <c r="D316" s="21">
        <f t="shared" si="4"/>
        <v>6.0138503599999993</v>
      </c>
    </row>
    <row r="317" spans="1:4" ht="15" customHeight="1" x14ac:dyDescent="0.2">
      <c r="A317" s="98">
        <v>42018.125</v>
      </c>
      <c r="B317" s="17">
        <v>3.0866639999999999</v>
      </c>
      <c r="C317" s="97">
        <v>360</v>
      </c>
      <c r="D317" s="21">
        <f t="shared" si="4"/>
        <v>5.1547288799999995</v>
      </c>
    </row>
    <row r="318" spans="1:4" ht="15" customHeight="1" x14ac:dyDescent="0.2">
      <c r="A318" s="98">
        <v>42018.166666666664</v>
      </c>
      <c r="B318" s="17">
        <v>3.601108</v>
      </c>
      <c r="C318" s="97">
        <v>10</v>
      </c>
      <c r="D318" s="21">
        <f t="shared" si="4"/>
        <v>6.0138503599999993</v>
      </c>
    </row>
    <row r="319" spans="1:4" ht="15" customHeight="1" x14ac:dyDescent="0.2">
      <c r="A319" s="98">
        <v>42018.208333333336</v>
      </c>
      <c r="B319" s="17">
        <v>3.601108</v>
      </c>
      <c r="C319" s="97">
        <v>10</v>
      </c>
      <c r="D319" s="21">
        <f t="shared" si="4"/>
        <v>6.0138503599999993</v>
      </c>
    </row>
    <row r="320" spans="1:4" ht="15" customHeight="1" x14ac:dyDescent="0.2">
      <c r="A320" s="98">
        <v>42018.25</v>
      </c>
      <c r="B320" s="17">
        <v>3.601108</v>
      </c>
      <c r="C320" s="97">
        <v>360</v>
      </c>
      <c r="D320" s="21">
        <f t="shared" si="4"/>
        <v>6.0138503599999993</v>
      </c>
    </row>
    <row r="321" spans="1:4" ht="15" customHeight="1" x14ac:dyDescent="0.2">
      <c r="A321" s="98">
        <v>42018.291666666664</v>
      </c>
      <c r="B321" s="17">
        <v>2.5722200000000002</v>
      </c>
      <c r="C321" s="97">
        <v>360</v>
      </c>
      <c r="D321" s="21">
        <f t="shared" si="4"/>
        <v>4.2956073999999997</v>
      </c>
    </row>
    <row r="322" spans="1:4" ht="15" customHeight="1" x14ac:dyDescent="0.2">
      <c r="A322" s="98">
        <v>42018.333333333336</v>
      </c>
      <c r="B322" s="17">
        <v>3.0866639999999999</v>
      </c>
      <c r="C322" s="97">
        <v>360</v>
      </c>
      <c r="D322" s="21">
        <f t="shared" si="4"/>
        <v>5.1547288799999995</v>
      </c>
    </row>
    <row r="323" spans="1:4" ht="15" customHeight="1" x14ac:dyDescent="0.2">
      <c r="A323" s="98">
        <v>42018.375</v>
      </c>
      <c r="B323" s="17">
        <v>2.5722200000000002</v>
      </c>
      <c r="C323" s="97">
        <v>360</v>
      </c>
      <c r="D323" s="21">
        <f t="shared" si="4"/>
        <v>4.2956073999999997</v>
      </c>
    </row>
    <row r="324" spans="1:4" ht="15" customHeight="1" x14ac:dyDescent="0.2">
      <c r="A324" s="98">
        <v>42018.416666666664</v>
      </c>
      <c r="B324" s="17">
        <v>4.1155520000000001</v>
      </c>
      <c r="C324" s="97">
        <v>10</v>
      </c>
      <c r="D324" s="21">
        <f t="shared" si="4"/>
        <v>6.8729718399999999</v>
      </c>
    </row>
    <row r="325" spans="1:4" ht="15" customHeight="1" x14ac:dyDescent="0.2">
      <c r="A325" s="98">
        <v>42018.458333333336</v>
      </c>
      <c r="B325" s="17">
        <v>4.6299960000000002</v>
      </c>
      <c r="C325" s="97">
        <v>20</v>
      </c>
      <c r="D325" s="21">
        <f t="shared" ref="D325:D388" si="5">$B$1*B325</f>
        <v>7.7320933199999997</v>
      </c>
    </row>
    <row r="326" spans="1:4" ht="15" customHeight="1" x14ac:dyDescent="0.2">
      <c r="A326" s="98">
        <v>42018.5</v>
      </c>
      <c r="B326" s="17">
        <v>5.6588840000000005</v>
      </c>
      <c r="C326" s="97">
        <v>30</v>
      </c>
      <c r="D326" s="21">
        <f t="shared" si="5"/>
        <v>9.4503362800000001</v>
      </c>
    </row>
    <row r="327" spans="1:4" ht="15" customHeight="1" x14ac:dyDescent="0.2">
      <c r="A327" s="98">
        <v>42018.541666666664</v>
      </c>
      <c r="B327" s="17">
        <v>6.1733279999999997</v>
      </c>
      <c r="C327" s="97">
        <v>40</v>
      </c>
      <c r="D327" s="21">
        <f t="shared" si="5"/>
        <v>10.309457759999999</v>
      </c>
    </row>
    <row r="328" spans="1:4" ht="15" customHeight="1" x14ac:dyDescent="0.2">
      <c r="A328" s="98">
        <v>42018.583333333336</v>
      </c>
      <c r="B328" s="17">
        <v>7.202216</v>
      </c>
      <c r="C328" s="97">
        <v>70</v>
      </c>
      <c r="D328" s="21">
        <f t="shared" si="5"/>
        <v>12.027700719999999</v>
      </c>
    </row>
    <row r="329" spans="1:4" ht="15" customHeight="1" x14ac:dyDescent="0.2">
      <c r="A329" s="98">
        <v>42018.625</v>
      </c>
      <c r="B329" s="17">
        <v>7.7166600000000001</v>
      </c>
      <c r="C329" s="97">
        <v>70</v>
      </c>
      <c r="D329" s="21">
        <f t="shared" si="5"/>
        <v>12.886822199999999</v>
      </c>
    </row>
    <row r="330" spans="1:4" ht="15" customHeight="1" x14ac:dyDescent="0.2">
      <c r="A330" s="98">
        <v>42018.666666666664</v>
      </c>
      <c r="B330" s="17">
        <v>7.202216</v>
      </c>
      <c r="C330" s="97">
        <v>70</v>
      </c>
      <c r="D330" s="21">
        <f t="shared" si="5"/>
        <v>12.027700719999999</v>
      </c>
    </row>
    <row r="331" spans="1:4" ht="15" customHeight="1" x14ac:dyDescent="0.2">
      <c r="A331" s="98">
        <v>42018.708333333336</v>
      </c>
      <c r="B331" s="17">
        <v>8.2311040000000002</v>
      </c>
      <c r="C331" s="97">
        <v>60</v>
      </c>
      <c r="D331" s="21">
        <f t="shared" si="5"/>
        <v>13.74594368</v>
      </c>
    </row>
    <row r="332" spans="1:4" ht="15" customHeight="1" x14ac:dyDescent="0.2">
      <c r="A332" s="98">
        <v>42018.75</v>
      </c>
      <c r="B332" s="17">
        <v>8.2311040000000002</v>
      </c>
      <c r="C332" s="97">
        <v>60</v>
      </c>
      <c r="D332" s="21">
        <f t="shared" si="5"/>
        <v>13.74594368</v>
      </c>
    </row>
    <row r="333" spans="1:4" ht="15" customHeight="1" x14ac:dyDescent="0.2">
      <c r="A333" s="98">
        <v>42018.791666666664</v>
      </c>
      <c r="B333" s="17">
        <v>9.2599920000000004</v>
      </c>
      <c r="C333" s="97">
        <v>50</v>
      </c>
      <c r="D333" s="21">
        <f t="shared" si="5"/>
        <v>15.464186639999999</v>
      </c>
    </row>
    <row r="334" spans="1:4" ht="15" customHeight="1" x14ac:dyDescent="0.2">
      <c r="A334" s="98">
        <v>42018.833333333336</v>
      </c>
      <c r="B334" s="17">
        <v>8.7455479999999994</v>
      </c>
      <c r="C334" s="97">
        <v>60</v>
      </c>
      <c r="D334" s="21">
        <f t="shared" si="5"/>
        <v>14.605065159999999</v>
      </c>
    </row>
    <row r="335" spans="1:4" ht="15" customHeight="1" x14ac:dyDescent="0.2">
      <c r="A335" s="98">
        <v>42018.875</v>
      </c>
      <c r="B335" s="17">
        <v>9.7744359999999997</v>
      </c>
      <c r="C335" s="97">
        <v>40</v>
      </c>
      <c r="D335" s="21">
        <f t="shared" si="5"/>
        <v>16.32330812</v>
      </c>
    </row>
    <row r="336" spans="1:4" ht="15" customHeight="1" x14ac:dyDescent="0.2">
      <c r="A336" s="98">
        <v>42018.916666666664</v>
      </c>
      <c r="B336" s="17">
        <v>8.2311040000000002</v>
      </c>
      <c r="C336" s="97">
        <v>40</v>
      </c>
      <c r="D336" s="21">
        <f t="shared" si="5"/>
        <v>13.74594368</v>
      </c>
    </row>
    <row r="337" spans="1:4" ht="15" customHeight="1" x14ac:dyDescent="0.2">
      <c r="A337" s="98">
        <v>42018.958333333336</v>
      </c>
      <c r="B337" s="17">
        <v>8.2311040000000002</v>
      </c>
      <c r="C337" s="97">
        <v>40</v>
      </c>
      <c r="D337" s="21">
        <f t="shared" si="5"/>
        <v>13.74594368</v>
      </c>
    </row>
    <row r="338" spans="1:4" ht="15" customHeight="1" x14ac:dyDescent="0.2">
      <c r="A338" s="98">
        <v>42019</v>
      </c>
      <c r="B338" s="17">
        <v>5.6588840000000005</v>
      </c>
      <c r="C338" s="97">
        <v>20</v>
      </c>
      <c r="D338" s="21">
        <f t="shared" si="5"/>
        <v>9.4503362800000001</v>
      </c>
    </row>
    <row r="339" spans="1:4" ht="15" customHeight="1" x14ac:dyDescent="0.2">
      <c r="A339" s="98">
        <v>42019.041666666664</v>
      </c>
      <c r="B339" s="17">
        <v>5.1444400000000003</v>
      </c>
      <c r="C339" s="97">
        <v>20</v>
      </c>
      <c r="D339" s="21">
        <f t="shared" si="5"/>
        <v>8.5912147999999995</v>
      </c>
    </row>
    <row r="340" spans="1:4" ht="15" customHeight="1" x14ac:dyDescent="0.2">
      <c r="A340" s="98">
        <v>42019.083333333336</v>
      </c>
      <c r="B340" s="17">
        <v>4.6299960000000002</v>
      </c>
      <c r="C340" s="97">
        <v>10</v>
      </c>
      <c r="D340" s="21">
        <f t="shared" si="5"/>
        <v>7.7320933199999997</v>
      </c>
    </row>
    <row r="341" spans="1:4" ht="15" customHeight="1" x14ac:dyDescent="0.2">
      <c r="A341" s="98">
        <v>42019.125</v>
      </c>
      <c r="B341" s="17">
        <v>4.6299960000000002</v>
      </c>
      <c r="C341" s="97">
        <v>350</v>
      </c>
      <c r="D341" s="21">
        <f t="shared" si="5"/>
        <v>7.7320933199999997</v>
      </c>
    </row>
    <row r="342" spans="1:4" ht="15" customHeight="1" x14ac:dyDescent="0.2">
      <c r="A342" s="98">
        <v>42019.166666666664</v>
      </c>
      <c r="B342" s="17">
        <v>4.1155520000000001</v>
      </c>
      <c r="C342" s="97">
        <v>10</v>
      </c>
      <c r="D342" s="21">
        <f t="shared" si="5"/>
        <v>6.8729718399999999</v>
      </c>
    </row>
    <row r="343" spans="1:4" ht="15" customHeight="1" x14ac:dyDescent="0.2">
      <c r="A343" s="98">
        <v>42019.208333333336</v>
      </c>
      <c r="B343" s="17">
        <v>3.0866639999999999</v>
      </c>
      <c r="C343" s="97">
        <v>350</v>
      </c>
      <c r="D343" s="21">
        <f t="shared" si="5"/>
        <v>5.1547288799999995</v>
      </c>
    </row>
    <row r="344" spans="1:4" ht="15" customHeight="1" x14ac:dyDescent="0.2">
      <c r="A344" s="98">
        <v>42019.25</v>
      </c>
      <c r="B344" s="17">
        <v>2.057776</v>
      </c>
      <c r="C344" s="97">
        <v>320</v>
      </c>
      <c r="D344" s="21">
        <f t="shared" si="5"/>
        <v>3.43648592</v>
      </c>
    </row>
    <row r="345" spans="1:4" ht="15" customHeight="1" x14ac:dyDescent="0.2">
      <c r="A345" s="98">
        <v>42019.291666666664</v>
      </c>
      <c r="B345" s="17">
        <v>2.057776</v>
      </c>
      <c r="C345" s="97">
        <v>320</v>
      </c>
      <c r="D345" s="21">
        <f t="shared" si="5"/>
        <v>3.43648592</v>
      </c>
    </row>
    <row r="346" spans="1:4" ht="15" customHeight="1" x14ac:dyDescent="0.2">
      <c r="A346" s="98">
        <v>42019.333333333336</v>
      </c>
      <c r="B346" s="17">
        <v>1.5433319999999999</v>
      </c>
      <c r="C346" s="97">
        <v>340</v>
      </c>
      <c r="D346" s="21">
        <f t="shared" si="5"/>
        <v>2.5773644399999998</v>
      </c>
    </row>
    <row r="347" spans="1:4" ht="15" customHeight="1" x14ac:dyDescent="0.2">
      <c r="A347" s="98">
        <v>42019.375</v>
      </c>
      <c r="B347" s="17">
        <v>3.601108</v>
      </c>
      <c r="C347" s="97">
        <v>30</v>
      </c>
      <c r="D347" s="21">
        <f t="shared" si="5"/>
        <v>6.0138503599999993</v>
      </c>
    </row>
    <row r="348" spans="1:4" ht="15" customHeight="1" x14ac:dyDescent="0.2">
      <c r="A348" s="98">
        <v>42019.416666666664</v>
      </c>
      <c r="B348" s="17">
        <v>4.1155520000000001</v>
      </c>
      <c r="C348" s="97">
        <v>20</v>
      </c>
      <c r="D348" s="21">
        <f t="shared" si="5"/>
        <v>6.8729718399999999</v>
      </c>
    </row>
    <row r="349" spans="1:4" ht="15" customHeight="1" x14ac:dyDescent="0.2">
      <c r="A349" s="98">
        <v>42019.458333333336</v>
      </c>
      <c r="B349" s="17">
        <v>5.1444400000000003</v>
      </c>
      <c r="C349" s="97">
        <v>10</v>
      </c>
      <c r="D349" s="21">
        <f t="shared" si="5"/>
        <v>8.5912147999999995</v>
      </c>
    </row>
    <row r="350" spans="1:4" ht="15" customHeight="1" x14ac:dyDescent="0.2">
      <c r="A350" s="98">
        <v>42019.5</v>
      </c>
      <c r="B350" s="17">
        <v>5.1444400000000003</v>
      </c>
      <c r="C350" s="97">
        <v>20</v>
      </c>
      <c r="D350" s="21">
        <f t="shared" si="5"/>
        <v>8.5912147999999995</v>
      </c>
    </row>
    <row r="351" spans="1:4" ht="15" customHeight="1" x14ac:dyDescent="0.2">
      <c r="A351" s="98">
        <v>42019.541666666664</v>
      </c>
      <c r="B351" s="17">
        <v>6.1733279999999997</v>
      </c>
      <c r="C351" s="97">
        <v>360</v>
      </c>
      <c r="D351" s="21">
        <f t="shared" si="5"/>
        <v>10.309457759999999</v>
      </c>
    </row>
    <row r="352" spans="1:4" ht="15" customHeight="1" x14ac:dyDescent="0.2">
      <c r="A352" s="98">
        <v>42019.583333333336</v>
      </c>
      <c r="B352" s="17">
        <v>6.1733279999999997</v>
      </c>
      <c r="C352" s="97">
        <v>360</v>
      </c>
      <c r="D352" s="21">
        <f t="shared" si="5"/>
        <v>10.309457759999999</v>
      </c>
    </row>
    <row r="353" spans="1:8" ht="15" customHeight="1" x14ac:dyDescent="0.2">
      <c r="A353" s="98">
        <v>42019.625</v>
      </c>
      <c r="B353" s="17">
        <v>8.7455479999999994</v>
      </c>
      <c r="C353" s="97">
        <v>60</v>
      </c>
      <c r="D353" s="21">
        <f t="shared" si="5"/>
        <v>14.605065159999999</v>
      </c>
    </row>
    <row r="354" spans="1:8" ht="15" customHeight="1" x14ac:dyDescent="0.2">
      <c r="A354" s="98">
        <v>42019.666666666664</v>
      </c>
      <c r="B354" s="17">
        <v>8.7455479999999994</v>
      </c>
      <c r="C354" s="97">
        <v>60</v>
      </c>
      <c r="D354" s="21">
        <f t="shared" si="5"/>
        <v>14.605065159999999</v>
      </c>
    </row>
    <row r="355" spans="1:8" ht="15" customHeight="1" x14ac:dyDescent="0.2">
      <c r="A355" s="98">
        <v>42019.708333333336</v>
      </c>
      <c r="B355" s="17">
        <v>9.2599920000000004</v>
      </c>
      <c r="C355" s="97">
        <v>60</v>
      </c>
      <c r="D355" s="21">
        <f t="shared" si="5"/>
        <v>15.464186639999999</v>
      </c>
    </row>
    <row r="356" spans="1:8" ht="15" customHeight="1" x14ac:dyDescent="0.2">
      <c r="A356" s="98">
        <v>42019.75</v>
      </c>
      <c r="B356" s="17">
        <v>10.288880000000001</v>
      </c>
      <c r="C356" s="97">
        <v>50</v>
      </c>
      <c r="D356" s="21">
        <f t="shared" si="5"/>
        <v>17.182429599999999</v>
      </c>
    </row>
    <row r="357" spans="1:8" ht="15" customHeight="1" x14ac:dyDescent="0.2">
      <c r="A357" s="98">
        <v>42019.791666666664</v>
      </c>
      <c r="B357" s="17">
        <v>10.288880000000001</v>
      </c>
      <c r="C357" s="97">
        <v>60</v>
      </c>
      <c r="D357" s="21">
        <f t="shared" si="5"/>
        <v>17.182429599999999</v>
      </c>
    </row>
    <row r="358" spans="1:8" ht="15" customHeight="1" x14ac:dyDescent="0.2">
      <c r="A358" s="98">
        <v>42019.833333333336</v>
      </c>
      <c r="B358" s="17">
        <v>8.7455479999999994</v>
      </c>
      <c r="C358" s="97">
        <v>50</v>
      </c>
      <c r="D358" s="21">
        <f t="shared" si="5"/>
        <v>14.605065159999999</v>
      </c>
    </row>
    <row r="359" spans="1:8" ht="15" customHeight="1" x14ac:dyDescent="0.2">
      <c r="A359" s="98">
        <v>42019.875</v>
      </c>
      <c r="B359" s="17">
        <v>8.7455479999999994</v>
      </c>
      <c r="C359" s="97">
        <v>50</v>
      </c>
      <c r="D359" s="21">
        <f t="shared" si="5"/>
        <v>14.605065159999999</v>
      </c>
    </row>
    <row r="360" spans="1:8" ht="15" customHeight="1" x14ac:dyDescent="0.2">
      <c r="A360" s="98">
        <v>42019.916666666664</v>
      </c>
      <c r="B360" s="17">
        <v>8.2311040000000002</v>
      </c>
      <c r="C360" s="97">
        <v>40</v>
      </c>
      <c r="D360" s="21">
        <f t="shared" si="5"/>
        <v>13.74594368</v>
      </c>
    </row>
    <row r="361" spans="1:8" ht="15" customHeight="1" x14ac:dyDescent="0.2">
      <c r="A361" s="98">
        <v>42019.958333333336</v>
      </c>
      <c r="B361" s="17">
        <v>6.1733279999999997</v>
      </c>
      <c r="C361" s="97">
        <v>40</v>
      </c>
      <c r="D361" s="21">
        <f t="shared" si="5"/>
        <v>10.309457759999999</v>
      </c>
    </row>
    <row r="362" spans="1:8" ht="15" customHeight="1" x14ac:dyDescent="0.2">
      <c r="A362" s="98">
        <v>42020</v>
      </c>
      <c r="B362" s="17">
        <v>3.601108</v>
      </c>
      <c r="C362" s="97">
        <v>360</v>
      </c>
      <c r="D362" s="21">
        <f t="shared" si="5"/>
        <v>6.0138503599999993</v>
      </c>
      <c r="H362" s="11"/>
    </row>
    <row r="363" spans="1:8" ht="15" customHeight="1" x14ac:dyDescent="0.2">
      <c r="A363" s="98">
        <v>42020.041666666664</v>
      </c>
      <c r="B363" s="17">
        <v>3.601108</v>
      </c>
      <c r="C363" s="97">
        <v>10</v>
      </c>
      <c r="D363" s="21">
        <f t="shared" si="5"/>
        <v>6.0138503599999993</v>
      </c>
      <c r="H363" s="12"/>
    </row>
    <row r="364" spans="1:8" ht="15" customHeight="1" x14ac:dyDescent="0.2">
      <c r="A364" s="98">
        <v>42020.083333333336</v>
      </c>
      <c r="B364" s="17">
        <v>4.1155520000000001</v>
      </c>
      <c r="C364" s="97">
        <v>360</v>
      </c>
      <c r="D364" s="21">
        <f t="shared" si="5"/>
        <v>6.8729718399999999</v>
      </c>
      <c r="H364" s="12"/>
    </row>
    <row r="365" spans="1:8" ht="15" customHeight="1" x14ac:dyDescent="0.2">
      <c r="A365" s="98">
        <v>42020.125</v>
      </c>
      <c r="B365" s="17">
        <v>2.5722200000000002</v>
      </c>
      <c r="C365" s="97">
        <v>340</v>
      </c>
      <c r="D365" s="21">
        <f t="shared" si="5"/>
        <v>4.2956073999999997</v>
      </c>
      <c r="H365" s="12"/>
    </row>
    <row r="366" spans="1:8" ht="15" customHeight="1" x14ac:dyDescent="0.2">
      <c r="A366" s="98">
        <v>42020.166666666664</v>
      </c>
      <c r="B366" s="17">
        <v>2.057776</v>
      </c>
      <c r="C366" s="97">
        <v>360</v>
      </c>
      <c r="D366" s="21">
        <f t="shared" si="5"/>
        <v>3.43648592</v>
      </c>
    </row>
    <row r="367" spans="1:8" ht="15" customHeight="1" x14ac:dyDescent="0.2">
      <c r="A367" s="98">
        <v>42020.208333333336</v>
      </c>
      <c r="B367" s="17">
        <v>3.0866639999999999</v>
      </c>
      <c r="C367" s="97">
        <v>360</v>
      </c>
      <c r="D367" s="21">
        <f t="shared" si="5"/>
        <v>5.1547288799999995</v>
      </c>
    </row>
    <row r="368" spans="1:8" ht="15" customHeight="1" x14ac:dyDescent="0.2">
      <c r="A368" s="98">
        <v>42020.25</v>
      </c>
      <c r="B368" s="17">
        <v>3.0866639999999999</v>
      </c>
      <c r="C368" s="97">
        <v>360</v>
      </c>
      <c r="D368" s="21">
        <f t="shared" si="5"/>
        <v>5.1547288799999995</v>
      </c>
    </row>
    <row r="369" spans="1:4" ht="15" customHeight="1" x14ac:dyDescent="0.2">
      <c r="A369" s="98">
        <v>42020.291666666664</v>
      </c>
      <c r="B369" s="17">
        <v>2.057776</v>
      </c>
      <c r="C369" s="97">
        <v>360</v>
      </c>
      <c r="D369" s="21">
        <f t="shared" si="5"/>
        <v>3.43648592</v>
      </c>
    </row>
    <row r="370" spans="1:4" ht="15" customHeight="1" x14ac:dyDescent="0.2">
      <c r="A370" s="98">
        <v>42020.333333333336</v>
      </c>
      <c r="B370" s="17">
        <v>2.057776</v>
      </c>
      <c r="C370" s="97">
        <v>350</v>
      </c>
      <c r="D370" s="21">
        <f t="shared" si="5"/>
        <v>3.43648592</v>
      </c>
    </row>
    <row r="371" spans="1:4" ht="15" customHeight="1" x14ac:dyDescent="0.2">
      <c r="A371" s="98">
        <v>42020.375</v>
      </c>
      <c r="B371" s="17">
        <v>2.5722200000000002</v>
      </c>
      <c r="C371" s="97">
        <v>350</v>
      </c>
      <c r="D371" s="21">
        <f t="shared" si="5"/>
        <v>4.2956073999999997</v>
      </c>
    </row>
    <row r="372" spans="1:4" ht="15" customHeight="1" x14ac:dyDescent="0.2">
      <c r="A372" s="98">
        <v>42020.416666666664</v>
      </c>
      <c r="B372" s="17">
        <v>2.057776</v>
      </c>
      <c r="C372" s="97">
        <v>300</v>
      </c>
      <c r="D372" s="21">
        <f t="shared" si="5"/>
        <v>3.43648592</v>
      </c>
    </row>
    <row r="373" spans="1:4" ht="15" customHeight="1" x14ac:dyDescent="0.2">
      <c r="A373" s="98">
        <v>42020.458333333336</v>
      </c>
      <c r="B373" s="17">
        <v>5.6588840000000005</v>
      </c>
      <c r="C373" s="97">
        <v>10</v>
      </c>
      <c r="D373" s="21">
        <f t="shared" si="5"/>
        <v>9.4503362800000001</v>
      </c>
    </row>
    <row r="374" spans="1:4" ht="15" customHeight="1" x14ac:dyDescent="0.2">
      <c r="A374" s="98">
        <v>42020.5</v>
      </c>
      <c r="B374" s="17">
        <v>5.6588840000000005</v>
      </c>
      <c r="C374" s="97">
        <v>10</v>
      </c>
      <c r="D374" s="21">
        <f t="shared" si="5"/>
        <v>9.4503362800000001</v>
      </c>
    </row>
    <row r="375" spans="1:4" ht="15" customHeight="1" x14ac:dyDescent="0.2">
      <c r="A375" s="98">
        <v>42020.541666666664</v>
      </c>
      <c r="B375" s="17">
        <v>6.6877719999999998</v>
      </c>
      <c r="C375" s="97">
        <v>20</v>
      </c>
      <c r="D375" s="21">
        <f t="shared" si="5"/>
        <v>11.16857924</v>
      </c>
    </row>
    <row r="376" spans="1:4" ht="15" customHeight="1" x14ac:dyDescent="0.2">
      <c r="A376" s="98">
        <v>42020.583333333336</v>
      </c>
      <c r="B376" s="17">
        <v>6.6877719999999998</v>
      </c>
      <c r="C376" s="97">
        <v>70</v>
      </c>
      <c r="D376" s="21">
        <f t="shared" si="5"/>
        <v>11.16857924</v>
      </c>
    </row>
    <row r="377" spans="1:4" ht="15" customHeight="1" x14ac:dyDescent="0.2">
      <c r="A377" s="98">
        <v>42020.625</v>
      </c>
      <c r="B377" s="17">
        <v>8.2311040000000002</v>
      </c>
      <c r="C377" s="97">
        <v>70</v>
      </c>
      <c r="D377" s="21">
        <f t="shared" si="5"/>
        <v>13.74594368</v>
      </c>
    </row>
    <row r="378" spans="1:4" ht="15" customHeight="1" x14ac:dyDescent="0.2">
      <c r="A378" s="98">
        <v>42020.666666666664</v>
      </c>
      <c r="B378" s="17">
        <v>7.7166600000000001</v>
      </c>
      <c r="C378" s="97">
        <v>50</v>
      </c>
      <c r="D378" s="21">
        <f t="shared" si="5"/>
        <v>12.886822199999999</v>
      </c>
    </row>
    <row r="379" spans="1:4" ht="15" customHeight="1" x14ac:dyDescent="0.2">
      <c r="A379" s="98">
        <v>42020.708333333336</v>
      </c>
      <c r="B379" s="17">
        <v>8.2311040000000002</v>
      </c>
      <c r="C379" s="97">
        <v>70</v>
      </c>
      <c r="D379" s="21">
        <f t="shared" si="5"/>
        <v>13.74594368</v>
      </c>
    </row>
    <row r="380" spans="1:4" ht="15" customHeight="1" x14ac:dyDescent="0.2">
      <c r="A380" s="98">
        <v>42020.791666666664</v>
      </c>
      <c r="B380" s="17">
        <v>9.2599920000000004</v>
      </c>
      <c r="C380" s="97">
        <v>60</v>
      </c>
      <c r="D380" s="21">
        <f t="shared" si="5"/>
        <v>15.464186639999999</v>
      </c>
    </row>
    <row r="381" spans="1:4" ht="15" customHeight="1" x14ac:dyDescent="0.2">
      <c r="A381" s="98">
        <v>42020.833333333336</v>
      </c>
      <c r="B381" s="17">
        <v>8.7455479999999994</v>
      </c>
      <c r="C381" s="97">
        <v>70</v>
      </c>
      <c r="D381" s="21">
        <f t="shared" si="5"/>
        <v>14.605065159999999</v>
      </c>
    </row>
    <row r="382" spans="1:4" ht="15" customHeight="1" x14ac:dyDescent="0.2">
      <c r="A382" s="98">
        <v>42020.875</v>
      </c>
      <c r="B382" s="17">
        <v>7.7166600000000001</v>
      </c>
      <c r="C382" s="97">
        <v>40</v>
      </c>
      <c r="D382" s="21">
        <f t="shared" si="5"/>
        <v>12.886822199999999</v>
      </c>
    </row>
    <row r="383" spans="1:4" ht="15" customHeight="1" x14ac:dyDescent="0.2">
      <c r="A383" s="98">
        <v>42020.916666666664</v>
      </c>
      <c r="B383" s="17">
        <v>5.6588840000000005</v>
      </c>
      <c r="C383" s="97">
        <v>40</v>
      </c>
      <c r="D383" s="21">
        <f t="shared" si="5"/>
        <v>9.4503362800000001</v>
      </c>
    </row>
    <row r="384" spans="1:4" ht="15" customHeight="1" x14ac:dyDescent="0.2">
      <c r="A384" s="98">
        <v>42020.958333333336</v>
      </c>
      <c r="B384" s="17">
        <v>4.6299960000000002</v>
      </c>
      <c r="C384" s="97">
        <v>30</v>
      </c>
      <c r="D384" s="21">
        <f t="shared" si="5"/>
        <v>7.7320933199999997</v>
      </c>
    </row>
    <row r="385" spans="1:4" ht="15" customHeight="1" x14ac:dyDescent="0.2">
      <c r="A385" s="98">
        <v>42021</v>
      </c>
      <c r="B385" s="17">
        <v>3.0866639999999999</v>
      </c>
      <c r="C385" s="97">
        <v>20</v>
      </c>
      <c r="D385" s="21">
        <f t="shared" si="5"/>
        <v>5.1547288799999995</v>
      </c>
    </row>
    <row r="386" spans="1:4" ht="15" customHeight="1" x14ac:dyDescent="0.2">
      <c r="A386" s="98">
        <v>42021.041666666664</v>
      </c>
      <c r="B386" s="17">
        <v>3.601108</v>
      </c>
      <c r="C386" s="97">
        <v>20</v>
      </c>
      <c r="D386" s="21">
        <f t="shared" si="5"/>
        <v>6.0138503599999993</v>
      </c>
    </row>
    <row r="387" spans="1:4" ht="15" customHeight="1" x14ac:dyDescent="0.2">
      <c r="A387" s="98">
        <v>42021.083333333336</v>
      </c>
      <c r="B387" s="17">
        <v>3.601108</v>
      </c>
      <c r="C387" s="97">
        <v>10</v>
      </c>
      <c r="D387" s="21">
        <f t="shared" si="5"/>
        <v>6.0138503599999993</v>
      </c>
    </row>
    <row r="388" spans="1:4" ht="15" customHeight="1" x14ac:dyDescent="0.2">
      <c r="A388" s="98">
        <v>42021.125</v>
      </c>
      <c r="B388" s="17">
        <v>2.5722200000000002</v>
      </c>
      <c r="C388" s="97">
        <v>360</v>
      </c>
      <c r="D388" s="21">
        <f t="shared" si="5"/>
        <v>4.2956073999999997</v>
      </c>
    </row>
    <row r="389" spans="1:4" ht="15" customHeight="1" x14ac:dyDescent="0.2">
      <c r="A389" s="98">
        <v>42021.166666666664</v>
      </c>
      <c r="B389" s="17">
        <v>2.057776</v>
      </c>
      <c r="C389" s="97">
        <v>350</v>
      </c>
      <c r="D389" s="21">
        <f t="shared" ref="D389:D452" si="6">$B$1*B389</f>
        <v>3.43648592</v>
      </c>
    </row>
    <row r="390" spans="1:4" ht="15" customHeight="1" x14ac:dyDescent="0.2">
      <c r="A390" s="98">
        <v>42021.208333333336</v>
      </c>
      <c r="B390" s="17">
        <v>1.5433319999999999</v>
      </c>
      <c r="C390" s="97">
        <v>340</v>
      </c>
      <c r="D390" s="21">
        <f t="shared" si="6"/>
        <v>2.5773644399999998</v>
      </c>
    </row>
    <row r="391" spans="1:4" ht="15" customHeight="1" x14ac:dyDescent="0.2">
      <c r="A391" s="98">
        <v>42021.25</v>
      </c>
      <c r="B391" s="17">
        <v>1.028888</v>
      </c>
      <c r="C391" s="97">
        <v>310</v>
      </c>
      <c r="D391" s="21">
        <f t="shared" si="6"/>
        <v>1.71824296</v>
      </c>
    </row>
    <row r="392" spans="1:4" ht="15" customHeight="1" x14ac:dyDescent="0.2">
      <c r="A392" s="98">
        <v>42021.291666666664</v>
      </c>
      <c r="B392" s="17">
        <v>1.5433319999999999</v>
      </c>
      <c r="C392" s="97">
        <v>330</v>
      </c>
      <c r="D392" s="21">
        <f t="shared" si="6"/>
        <v>2.5773644399999998</v>
      </c>
    </row>
    <row r="393" spans="1:4" ht="15" customHeight="1" x14ac:dyDescent="0.2">
      <c r="A393" s="98">
        <v>42021.333333333336</v>
      </c>
      <c r="B393" s="17">
        <v>2.057776</v>
      </c>
      <c r="C393" s="97">
        <v>330</v>
      </c>
      <c r="D393" s="21">
        <f t="shared" si="6"/>
        <v>3.43648592</v>
      </c>
    </row>
    <row r="394" spans="1:4" ht="15" customHeight="1" x14ac:dyDescent="0.2">
      <c r="A394" s="98">
        <v>42021.375</v>
      </c>
      <c r="B394" s="17">
        <v>1.5433319999999999</v>
      </c>
      <c r="C394" s="97">
        <v>310</v>
      </c>
      <c r="D394" s="21">
        <f t="shared" si="6"/>
        <v>2.5773644399999998</v>
      </c>
    </row>
    <row r="395" spans="1:4" ht="15" customHeight="1" x14ac:dyDescent="0.2">
      <c r="A395" s="98">
        <v>42021.416666666664</v>
      </c>
      <c r="B395" s="17">
        <v>2.057776</v>
      </c>
      <c r="C395" s="97">
        <v>340</v>
      </c>
      <c r="D395" s="21">
        <f t="shared" si="6"/>
        <v>3.43648592</v>
      </c>
    </row>
    <row r="396" spans="1:4" ht="15" customHeight="1" x14ac:dyDescent="0.2">
      <c r="A396" s="98">
        <v>42021.458333333336</v>
      </c>
      <c r="B396" s="17">
        <v>5.6588840000000005</v>
      </c>
      <c r="C396" s="97">
        <v>10</v>
      </c>
      <c r="D396" s="21">
        <f t="shared" si="6"/>
        <v>9.4503362800000001</v>
      </c>
    </row>
    <row r="397" spans="1:4" ht="15" customHeight="1" x14ac:dyDescent="0.2">
      <c r="A397" s="98">
        <v>42021.5</v>
      </c>
      <c r="B397" s="17">
        <v>4.6299960000000002</v>
      </c>
      <c r="C397" s="97">
        <v>10</v>
      </c>
      <c r="D397" s="21">
        <f t="shared" si="6"/>
        <v>7.7320933199999997</v>
      </c>
    </row>
    <row r="398" spans="1:4" ht="15" customHeight="1" x14ac:dyDescent="0.2">
      <c r="A398" s="98">
        <v>42021.541666666664</v>
      </c>
      <c r="B398" s="17">
        <v>5.6588840000000005</v>
      </c>
      <c r="C398" s="97">
        <v>10</v>
      </c>
      <c r="D398" s="21">
        <f t="shared" si="6"/>
        <v>9.4503362800000001</v>
      </c>
    </row>
    <row r="399" spans="1:4" ht="15" customHeight="1" x14ac:dyDescent="0.2">
      <c r="A399" s="98">
        <v>42021.583333333336</v>
      </c>
      <c r="B399" s="17">
        <v>5.1444400000000003</v>
      </c>
      <c r="C399" s="97">
        <v>10</v>
      </c>
      <c r="D399" s="21">
        <f t="shared" si="6"/>
        <v>8.5912147999999995</v>
      </c>
    </row>
    <row r="400" spans="1:4" ht="15" customHeight="1" x14ac:dyDescent="0.2">
      <c r="A400" s="98">
        <v>42021.625</v>
      </c>
      <c r="B400" s="17">
        <v>6.6877719999999998</v>
      </c>
      <c r="C400" s="97">
        <v>60</v>
      </c>
      <c r="D400" s="21">
        <f t="shared" si="6"/>
        <v>11.16857924</v>
      </c>
    </row>
    <row r="401" spans="1:4" ht="15" customHeight="1" x14ac:dyDescent="0.2">
      <c r="A401" s="98">
        <v>42021.666666666664</v>
      </c>
      <c r="B401" s="17">
        <v>8.7455479999999994</v>
      </c>
      <c r="C401" s="97">
        <v>70</v>
      </c>
      <c r="D401" s="21">
        <f t="shared" si="6"/>
        <v>14.605065159999999</v>
      </c>
    </row>
    <row r="402" spans="1:4" ht="15" customHeight="1" x14ac:dyDescent="0.2">
      <c r="A402" s="98">
        <v>42021.708333333336</v>
      </c>
      <c r="B402" s="17">
        <v>10.288880000000001</v>
      </c>
      <c r="C402" s="97">
        <v>60</v>
      </c>
      <c r="D402" s="21">
        <f t="shared" si="6"/>
        <v>17.182429599999999</v>
      </c>
    </row>
    <row r="403" spans="1:4" ht="15" customHeight="1" x14ac:dyDescent="0.2">
      <c r="A403" s="98">
        <v>42021.75</v>
      </c>
      <c r="B403" s="17">
        <v>9.7744359999999997</v>
      </c>
      <c r="C403" s="97">
        <v>60</v>
      </c>
      <c r="D403" s="21">
        <f t="shared" si="6"/>
        <v>16.32330812</v>
      </c>
    </row>
    <row r="404" spans="1:4" ht="15" customHeight="1" x14ac:dyDescent="0.2">
      <c r="A404" s="98">
        <v>42021.791666666664</v>
      </c>
      <c r="B404" s="17">
        <v>10.288880000000001</v>
      </c>
      <c r="C404" s="97">
        <v>60</v>
      </c>
      <c r="D404" s="21">
        <f t="shared" si="6"/>
        <v>17.182429599999999</v>
      </c>
    </row>
    <row r="405" spans="1:4" ht="15" customHeight="1" x14ac:dyDescent="0.2">
      <c r="A405" s="98">
        <v>42021.833333333336</v>
      </c>
      <c r="B405" s="17">
        <v>10.288880000000001</v>
      </c>
      <c r="C405" s="97">
        <v>50</v>
      </c>
      <c r="D405" s="21">
        <f t="shared" si="6"/>
        <v>17.182429599999999</v>
      </c>
    </row>
    <row r="406" spans="1:4" ht="15" customHeight="1" x14ac:dyDescent="0.2">
      <c r="A406" s="98">
        <v>42021.875</v>
      </c>
      <c r="B406" s="17">
        <v>7.7166600000000001</v>
      </c>
      <c r="C406" s="97">
        <v>40</v>
      </c>
      <c r="D406" s="21">
        <f t="shared" si="6"/>
        <v>12.886822199999999</v>
      </c>
    </row>
    <row r="407" spans="1:4" ht="15" customHeight="1" x14ac:dyDescent="0.2">
      <c r="A407" s="98">
        <v>42021.916666666664</v>
      </c>
      <c r="B407" s="17">
        <v>7.202216</v>
      </c>
      <c r="C407" s="97">
        <v>40</v>
      </c>
      <c r="D407" s="21">
        <f t="shared" si="6"/>
        <v>12.027700719999999</v>
      </c>
    </row>
    <row r="408" spans="1:4" ht="15" customHeight="1" x14ac:dyDescent="0.2">
      <c r="A408" s="98">
        <v>42021.958333333336</v>
      </c>
      <c r="B408" s="17">
        <v>6.1733279999999997</v>
      </c>
      <c r="C408" s="97">
        <v>40</v>
      </c>
      <c r="D408" s="21">
        <f t="shared" si="6"/>
        <v>10.309457759999999</v>
      </c>
    </row>
    <row r="409" spans="1:4" ht="15" customHeight="1" x14ac:dyDescent="0.2">
      <c r="A409" s="98">
        <v>42022</v>
      </c>
      <c r="B409" s="17">
        <v>5.6588840000000005</v>
      </c>
      <c r="C409" s="97">
        <v>30</v>
      </c>
      <c r="D409" s="21">
        <f t="shared" si="6"/>
        <v>9.4503362800000001</v>
      </c>
    </row>
    <row r="410" spans="1:4" ht="15" customHeight="1" x14ac:dyDescent="0.2">
      <c r="A410" s="98">
        <v>42022.041666666664</v>
      </c>
      <c r="B410" s="17">
        <v>4.6299960000000002</v>
      </c>
      <c r="C410" s="97">
        <v>10</v>
      </c>
      <c r="D410" s="21">
        <f t="shared" si="6"/>
        <v>7.7320933199999997</v>
      </c>
    </row>
    <row r="411" spans="1:4" ht="15" customHeight="1" x14ac:dyDescent="0.2">
      <c r="A411" s="98">
        <v>42022.083333333336</v>
      </c>
      <c r="B411" s="17">
        <v>3.601108</v>
      </c>
      <c r="C411" s="97">
        <v>10</v>
      </c>
      <c r="D411" s="21">
        <f t="shared" si="6"/>
        <v>6.0138503599999993</v>
      </c>
    </row>
    <row r="412" spans="1:4" ht="15" customHeight="1" x14ac:dyDescent="0.2">
      <c r="A412" s="98">
        <v>42022.125</v>
      </c>
      <c r="B412" s="17">
        <v>2.5722200000000002</v>
      </c>
      <c r="C412" s="97">
        <v>360</v>
      </c>
      <c r="D412" s="21">
        <f t="shared" si="6"/>
        <v>4.2956073999999997</v>
      </c>
    </row>
    <row r="413" spans="1:4" ht="15" customHeight="1" x14ac:dyDescent="0.2">
      <c r="A413" s="98">
        <v>42022.166666666664</v>
      </c>
      <c r="B413" s="17">
        <v>2.5722200000000002</v>
      </c>
      <c r="C413" s="97">
        <v>360</v>
      </c>
      <c r="D413" s="21">
        <f t="shared" si="6"/>
        <v>4.2956073999999997</v>
      </c>
    </row>
    <row r="414" spans="1:4" ht="15" customHeight="1" x14ac:dyDescent="0.2">
      <c r="A414" s="98">
        <v>42022.208333333336</v>
      </c>
      <c r="B414" s="17">
        <v>3.601108</v>
      </c>
      <c r="C414" s="97">
        <v>20</v>
      </c>
      <c r="D414" s="21">
        <f t="shared" si="6"/>
        <v>6.0138503599999993</v>
      </c>
    </row>
    <row r="415" spans="1:4" ht="15" customHeight="1" x14ac:dyDescent="0.2">
      <c r="A415" s="98">
        <v>42022.25</v>
      </c>
      <c r="B415" s="17">
        <v>3.0866639999999999</v>
      </c>
      <c r="C415" s="97">
        <v>10</v>
      </c>
      <c r="D415" s="21">
        <f t="shared" si="6"/>
        <v>5.1547288799999995</v>
      </c>
    </row>
    <row r="416" spans="1:4" ht="15" customHeight="1" x14ac:dyDescent="0.2">
      <c r="A416" s="98">
        <v>42022.291666666664</v>
      </c>
      <c r="B416" s="17">
        <v>3.601108</v>
      </c>
      <c r="C416" s="97">
        <v>20</v>
      </c>
      <c r="D416" s="21">
        <f t="shared" si="6"/>
        <v>6.0138503599999993</v>
      </c>
    </row>
    <row r="417" spans="1:4" ht="15" customHeight="1" x14ac:dyDescent="0.2">
      <c r="A417" s="98">
        <v>42022.333333333336</v>
      </c>
      <c r="B417" s="17">
        <v>3.601108</v>
      </c>
      <c r="C417" s="97">
        <v>30</v>
      </c>
      <c r="D417" s="21">
        <f t="shared" si="6"/>
        <v>6.0138503599999993</v>
      </c>
    </row>
    <row r="418" spans="1:4" ht="15" customHeight="1" x14ac:dyDescent="0.2">
      <c r="A418" s="98">
        <v>42022.375</v>
      </c>
      <c r="B418" s="17">
        <v>4.1155520000000001</v>
      </c>
      <c r="C418" s="97">
        <v>10</v>
      </c>
      <c r="D418" s="21">
        <f t="shared" si="6"/>
        <v>6.8729718399999999</v>
      </c>
    </row>
    <row r="419" spans="1:4" ht="15" customHeight="1" x14ac:dyDescent="0.2">
      <c r="A419" s="98">
        <v>42022.416666666664</v>
      </c>
      <c r="B419" s="17">
        <v>5.1444400000000003</v>
      </c>
      <c r="C419" s="97">
        <v>10</v>
      </c>
      <c r="D419" s="21">
        <f t="shared" si="6"/>
        <v>8.5912147999999995</v>
      </c>
    </row>
    <row r="420" spans="1:4" ht="15" customHeight="1" x14ac:dyDescent="0.2">
      <c r="A420" s="98">
        <v>42022.458333333336</v>
      </c>
      <c r="B420" s="17">
        <v>6.1733279999999997</v>
      </c>
      <c r="C420" s="97">
        <v>360</v>
      </c>
      <c r="D420" s="21">
        <f t="shared" si="6"/>
        <v>10.309457759999999</v>
      </c>
    </row>
    <row r="421" spans="1:4" ht="15" customHeight="1" x14ac:dyDescent="0.2">
      <c r="A421" s="98">
        <v>42022.5</v>
      </c>
      <c r="B421" s="17">
        <v>8.2311040000000002</v>
      </c>
      <c r="C421" s="97">
        <v>20</v>
      </c>
      <c r="D421" s="21">
        <f t="shared" si="6"/>
        <v>13.74594368</v>
      </c>
    </row>
    <row r="422" spans="1:4" ht="15" customHeight="1" x14ac:dyDescent="0.2">
      <c r="A422" s="98">
        <v>42022.541666666664</v>
      </c>
      <c r="B422" s="17">
        <v>8.2311040000000002</v>
      </c>
      <c r="C422" s="97">
        <v>360</v>
      </c>
      <c r="D422" s="21">
        <f t="shared" si="6"/>
        <v>13.74594368</v>
      </c>
    </row>
    <row r="423" spans="1:4" ht="15" customHeight="1" x14ac:dyDescent="0.2">
      <c r="A423" s="98">
        <v>42022.583333333336</v>
      </c>
      <c r="B423" s="17">
        <v>8.2311040000000002</v>
      </c>
      <c r="C423" s="97">
        <v>360</v>
      </c>
      <c r="D423" s="21">
        <f t="shared" si="6"/>
        <v>13.74594368</v>
      </c>
    </row>
    <row r="424" spans="1:4" ht="15" customHeight="1" x14ac:dyDescent="0.2">
      <c r="A424" s="98">
        <v>42022.625</v>
      </c>
      <c r="B424" s="17">
        <v>7.7166600000000001</v>
      </c>
      <c r="C424" s="97">
        <v>30</v>
      </c>
      <c r="D424" s="21">
        <f t="shared" si="6"/>
        <v>12.886822199999999</v>
      </c>
    </row>
    <row r="425" spans="1:4" ht="15" customHeight="1" x14ac:dyDescent="0.2">
      <c r="A425" s="98">
        <v>42022.666666666664</v>
      </c>
      <c r="B425" s="17">
        <v>9.2599920000000004</v>
      </c>
      <c r="C425" s="97">
        <v>60</v>
      </c>
      <c r="D425" s="21">
        <f t="shared" si="6"/>
        <v>15.464186639999999</v>
      </c>
    </row>
    <row r="426" spans="1:4" ht="15" customHeight="1" x14ac:dyDescent="0.2">
      <c r="A426" s="98">
        <v>42022.708333333336</v>
      </c>
      <c r="B426" s="17">
        <v>10.803324</v>
      </c>
      <c r="C426" s="97">
        <v>50</v>
      </c>
      <c r="D426" s="21">
        <f t="shared" si="6"/>
        <v>18.041551079999998</v>
      </c>
    </row>
    <row r="427" spans="1:4" ht="15" customHeight="1" x14ac:dyDescent="0.2">
      <c r="A427" s="98">
        <v>42022.75</v>
      </c>
      <c r="B427" s="17">
        <v>9.2599920000000004</v>
      </c>
      <c r="C427" s="97">
        <v>50</v>
      </c>
      <c r="D427" s="21">
        <f t="shared" si="6"/>
        <v>15.464186639999999</v>
      </c>
    </row>
    <row r="428" spans="1:4" ht="15" customHeight="1" x14ac:dyDescent="0.2">
      <c r="A428" s="98">
        <v>42022.791666666664</v>
      </c>
      <c r="B428" s="17">
        <v>11.317768000000001</v>
      </c>
      <c r="C428" s="97">
        <v>50</v>
      </c>
      <c r="D428" s="21">
        <f t="shared" si="6"/>
        <v>18.90067256</v>
      </c>
    </row>
    <row r="429" spans="1:4" ht="15" customHeight="1" x14ac:dyDescent="0.2">
      <c r="A429" s="98">
        <v>42022.833333333336</v>
      </c>
      <c r="B429" s="17">
        <v>9.7744359999999997</v>
      </c>
      <c r="C429" s="97">
        <v>50</v>
      </c>
      <c r="D429" s="21">
        <f t="shared" si="6"/>
        <v>16.32330812</v>
      </c>
    </row>
    <row r="430" spans="1:4" ht="15" customHeight="1" x14ac:dyDescent="0.2">
      <c r="A430" s="98">
        <v>42022.875</v>
      </c>
      <c r="B430" s="17">
        <v>10.803324</v>
      </c>
      <c r="C430" s="97">
        <v>40</v>
      </c>
      <c r="D430" s="21">
        <f t="shared" si="6"/>
        <v>18.041551079999998</v>
      </c>
    </row>
    <row r="431" spans="1:4" ht="15" customHeight="1" x14ac:dyDescent="0.2">
      <c r="A431" s="98">
        <v>42022.916666666664</v>
      </c>
      <c r="B431" s="17">
        <v>10.288880000000001</v>
      </c>
      <c r="C431" s="97">
        <v>40</v>
      </c>
      <c r="D431" s="21">
        <f t="shared" si="6"/>
        <v>17.182429599999999</v>
      </c>
    </row>
    <row r="432" spans="1:4" ht="15" customHeight="1" x14ac:dyDescent="0.2">
      <c r="A432" s="98">
        <v>42022.958333333336</v>
      </c>
      <c r="B432" s="17">
        <v>7.202216</v>
      </c>
      <c r="C432" s="97">
        <v>40</v>
      </c>
      <c r="D432" s="21">
        <f t="shared" si="6"/>
        <v>12.027700719999999</v>
      </c>
    </row>
    <row r="433" spans="1:4" ht="15" customHeight="1" x14ac:dyDescent="0.2">
      <c r="A433" s="98">
        <v>42023</v>
      </c>
      <c r="B433" s="17">
        <v>4.1155520000000001</v>
      </c>
      <c r="C433" s="97">
        <v>10</v>
      </c>
      <c r="D433" s="21">
        <f t="shared" si="6"/>
        <v>6.8729718399999999</v>
      </c>
    </row>
    <row r="434" spans="1:4" ht="15" customHeight="1" x14ac:dyDescent="0.2">
      <c r="A434" s="98">
        <v>42023.041666666664</v>
      </c>
      <c r="B434" s="17">
        <v>3.601108</v>
      </c>
      <c r="C434" s="97">
        <v>10</v>
      </c>
      <c r="D434" s="21">
        <f t="shared" si="6"/>
        <v>6.0138503599999993</v>
      </c>
    </row>
    <row r="435" spans="1:4" ht="15" customHeight="1" x14ac:dyDescent="0.2">
      <c r="A435" s="98">
        <v>42023.083333333336</v>
      </c>
      <c r="B435" s="17">
        <v>3.601108</v>
      </c>
      <c r="C435" s="97">
        <v>10</v>
      </c>
      <c r="D435" s="21">
        <f t="shared" si="6"/>
        <v>6.0138503599999993</v>
      </c>
    </row>
    <row r="436" spans="1:4" ht="15" customHeight="1" x14ac:dyDescent="0.2">
      <c r="A436" s="98">
        <v>42023.125</v>
      </c>
      <c r="B436" s="17">
        <v>4.1155520000000001</v>
      </c>
      <c r="C436" s="97">
        <v>10</v>
      </c>
      <c r="D436" s="21">
        <f t="shared" si="6"/>
        <v>6.8729718399999999</v>
      </c>
    </row>
    <row r="437" spans="1:4" ht="15" customHeight="1" x14ac:dyDescent="0.2">
      <c r="A437" s="98">
        <v>42023.166666666664</v>
      </c>
      <c r="B437" s="17">
        <v>5.1444400000000003</v>
      </c>
      <c r="C437" s="97">
        <v>10</v>
      </c>
      <c r="D437" s="21">
        <f t="shared" si="6"/>
        <v>8.5912147999999995</v>
      </c>
    </row>
    <row r="438" spans="1:4" ht="15" customHeight="1" x14ac:dyDescent="0.2">
      <c r="A438" s="98">
        <v>42023.208333333336</v>
      </c>
      <c r="B438" s="17">
        <v>4.1155520000000001</v>
      </c>
      <c r="C438" s="97">
        <v>20</v>
      </c>
      <c r="D438" s="21">
        <f t="shared" si="6"/>
        <v>6.8729718399999999</v>
      </c>
    </row>
    <row r="439" spans="1:4" ht="15" customHeight="1" x14ac:dyDescent="0.2">
      <c r="A439" s="98">
        <v>42023.25</v>
      </c>
      <c r="B439" s="17">
        <v>4.1155520000000001</v>
      </c>
      <c r="C439" s="97">
        <v>10</v>
      </c>
      <c r="D439" s="21">
        <f t="shared" si="6"/>
        <v>6.8729718399999999</v>
      </c>
    </row>
    <row r="440" spans="1:4" ht="15" customHeight="1" x14ac:dyDescent="0.2">
      <c r="A440" s="98">
        <v>42023.291666666664</v>
      </c>
      <c r="B440" s="17">
        <v>4.1155520000000001</v>
      </c>
      <c r="C440" s="97">
        <v>10</v>
      </c>
      <c r="D440" s="21">
        <f t="shared" si="6"/>
        <v>6.8729718399999999</v>
      </c>
    </row>
    <row r="441" spans="1:4" ht="15" customHeight="1" x14ac:dyDescent="0.2">
      <c r="A441" s="98">
        <v>42023.333333333336</v>
      </c>
      <c r="B441" s="17">
        <v>4.1155520000000001</v>
      </c>
      <c r="C441" s="97">
        <v>360</v>
      </c>
      <c r="D441" s="21">
        <f t="shared" si="6"/>
        <v>6.8729718399999999</v>
      </c>
    </row>
    <row r="442" spans="1:4" ht="15" customHeight="1" x14ac:dyDescent="0.2">
      <c r="A442" s="98">
        <v>42023.375</v>
      </c>
      <c r="B442" s="17">
        <v>3.0866639999999999</v>
      </c>
      <c r="C442" s="97">
        <v>360</v>
      </c>
      <c r="D442" s="21">
        <f t="shared" si="6"/>
        <v>5.1547288799999995</v>
      </c>
    </row>
    <row r="443" spans="1:4" ht="15" customHeight="1" x14ac:dyDescent="0.2">
      <c r="A443" s="98">
        <v>42023.416666666664</v>
      </c>
      <c r="B443" s="17">
        <v>5.1444400000000003</v>
      </c>
      <c r="C443" s="97">
        <v>360</v>
      </c>
      <c r="D443" s="21">
        <f t="shared" si="6"/>
        <v>8.5912147999999995</v>
      </c>
    </row>
    <row r="444" spans="1:4" ht="15" customHeight="1" x14ac:dyDescent="0.2">
      <c r="A444" s="98">
        <v>42023.458333333336</v>
      </c>
      <c r="B444" s="17">
        <v>5.1444400000000003</v>
      </c>
      <c r="C444" s="97">
        <v>10</v>
      </c>
      <c r="D444" s="21">
        <f t="shared" si="6"/>
        <v>8.5912147999999995</v>
      </c>
    </row>
    <row r="445" spans="1:4" ht="15" customHeight="1" x14ac:dyDescent="0.2">
      <c r="A445" s="98">
        <v>42023.5</v>
      </c>
      <c r="B445" s="17">
        <v>5.6588840000000005</v>
      </c>
      <c r="C445" s="97">
        <v>360</v>
      </c>
      <c r="D445" s="21">
        <f t="shared" si="6"/>
        <v>9.4503362800000001</v>
      </c>
    </row>
    <row r="446" spans="1:4" ht="15" customHeight="1" x14ac:dyDescent="0.2">
      <c r="A446" s="98">
        <v>42023.541666666664</v>
      </c>
      <c r="B446" s="17">
        <v>5.6588840000000005</v>
      </c>
      <c r="C446" s="97">
        <v>20</v>
      </c>
      <c r="D446" s="21">
        <f t="shared" si="6"/>
        <v>9.4503362800000001</v>
      </c>
    </row>
    <row r="447" spans="1:4" ht="15" customHeight="1" x14ac:dyDescent="0.2">
      <c r="A447" s="98">
        <v>42023.583333333336</v>
      </c>
      <c r="B447" s="17">
        <v>5.6588840000000005</v>
      </c>
      <c r="C447" s="97">
        <v>10</v>
      </c>
      <c r="D447" s="21">
        <f t="shared" si="6"/>
        <v>9.4503362800000001</v>
      </c>
    </row>
    <row r="448" spans="1:4" ht="15" customHeight="1" x14ac:dyDescent="0.2">
      <c r="A448" s="98">
        <v>42023.625</v>
      </c>
      <c r="B448" s="17">
        <v>7.202216</v>
      </c>
      <c r="C448" s="97">
        <v>80</v>
      </c>
      <c r="D448" s="21">
        <f t="shared" si="6"/>
        <v>12.027700719999999</v>
      </c>
    </row>
    <row r="449" spans="1:4" ht="15" customHeight="1" x14ac:dyDescent="0.2">
      <c r="A449" s="98">
        <v>42023.666666666664</v>
      </c>
      <c r="B449" s="17">
        <v>8.2311040000000002</v>
      </c>
      <c r="C449" s="97">
        <v>50</v>
      </c>
      <c r="D449" s="21">
        <f t="shared" si="6"/>
        <v>13.74594368</v>
      </c>
    </row>
    <row r="450" spans="1:4" ht="15" customHeight="1" x14ac:dyDescent="0.2">
      <c r="A450" s="98">
        <v>42023.708333333336</v>
      </c>
      <c r="B450" s="17">
        <v>8.2311040000000002</v>
      </c>
      <c r="C450" s="97">
        <v>60</v>
      </c>
      <c r="D450" s="21">
        <f t="shared" si="6"/>
        <v>13.74594368</v>
      </c>
    </row>
    <row r="451" spans="1:4" ht="15" customHeight="1" x14ac:dyDescent="0.2">
      <c r="A451" s="98">
        <v>42023.75</v>
      </c>
      <c r="B451" s="17">
        <v>9.2599920000000004</v>
      </c>
      <c r="C451" s="97">
        <v>70</v>
      </c>
      <c r="D451" s="21">
        <f t="shared" si="6"/>
        <v>15.464186639999999</v>
      </c>
    </row>
    <row r="452" spans="1:4" ht="15" customHeight="1" x14ac:dyDescent="0.2">
      <c r="A452" s="98">
        <v>42023.791666666664</v>
      </c>
      <c r="B452" s="17">
        <v>8.7455479999999994</v>
      </c>
      <c r="C452" s="97">
        <v>60</v>
      </c>
      <c r="D452" s="21">
        <f t="shared" si="6"/>
        <v>14.605065159999999</v>
      </c>
    </row>
    <row r="453" spans="1:4" ht="15" customHeight="1" x14ac:dyDescent="0.2">
      <c r="A453" s="98">
        <v>42023.833333333336</v>
      </c>
      <c r="B453" s="17">
        <v>8.2311040000000002</v>
      </c>
      <c r="C453" s="97">
        <v>60</v>
      </c>
      <c r="D453" s="21">
        <f t="shared" ref="D453:D516" si="7">$B$1*B453</f>
        <v>13.74594368</v>
      </c>
    </row>
    <row r="454" spans="1:4" ht="15" customHeight="1" x14ac:dyDescent="0.2">
      <c r="A454" s="98">
        <v>42023.875</v>
      </c>
      <c r="B454" s="17">
        <v>7.202216</v>
      </c>
      <c r="C454" s="97">
        <v>50</v>
      </c>
      <c r="D454" s="21">
        <f t="shared" si="7"/>
        <v>12.027700719999999</v>
      </c>
    </row>
    <row r="455" spans="1:4" ht="15" customHeight="1" x14ac:dyDescent="0.2">
      <c r="A455" s="98">
        <v>42023.916666666664</v>
      </c>
      <c r="B455" s="17">
        <v>5.1444400000000003</v>
      </c>
      <c r="C455" s="97">
        <v>40</v>
      </c>
      <c r="D455" s="21">
        <f t="shared" si="7"/>
        <v>8.5912147999999995</v>
      </c>
    </row>
    <row r="456" spans="1:4" ht="15" customHeight="1" x14ac:dyDescent="0.2">
      <c r="A456" s="98">
        <v>42023.958333333336</v>
      </c>
      <c r="B456" s="17">
        <v>5.6588840000000005</v>
      </c>
      <c r="C456" s="97">
        <v>30</v>
      </c>
      <c r="D456" s="21">
        <f t="shared" si="7"/>
        <v>9.4503362800000001</v>
      </c>
    </row>
    <row r="457" spans="1:4" ht="15" customHeight="1" x14ac:dyDescent="0.2">
      <c r="A457" s="98">
        <v>42024</v>
      </c>
      <c r="B457" s="17">
        <v>4.1155520000000001</v>
      </c>
      <c r="C457" s="97">
        <v>10</v>
      </c>
      <c r="D457" s="21">
        <f t="shared" si="7"/>
        <v>6.8729718399999999</v>
      </c>
    </row>
    <row r="458" spans="1:4" ht="15" customHeight="1" x14ac:dyDescent="0.2">
      <c r="A458" s="98">
        <v>42024.041666666664</v>
      </c>
      <c r="B458" s="17">
        <v>3.601108</v>
      </c>
      <c r="C458" s="97">
        <v>10</v>
      </c>
      <c r="D458" s="21">
        <f t="shared" si="7"/>
        <v>6.0138503599999993</v>
      </c>
    </row>
    <row r="459" spans="1:4" ht="15" customHeight="1" x14ac:dyDescent="0.2">
      <c r="A459" s="98">
        <v>42024.083333333336</v>
      </c>
      <c r="B459" s="17">
        <v>2.5722200000000002</v>
      </c>
      <c r="C459" s="97">
        <v>10</v>
      </c>
      <c r="D459" s="21">
        <f t="shared" si="7"/>
        <v>4.2956073999999997</v>
      </c>
    </row>
    <row r="460" spans="1:4" ht="15" customHeight="1" x14ac:dyDescent="0.2">
      <c r="A460" s="98">
        <v>42024.125</v>
      </c>
      <c r="B460" s="17">
        <v>2.5722200000000002</v>
      </c>
      <c r="C460" s="97">
        <v>350</v>
      </c>
      <c r="D460" s="21">
        <f t="shared" si="7"/>
        <v>4.2956073999999997</v>
      </c>
    </row>
    <row r="461" spans="1:4" ht="15" customHeight="1" x14ac:dyDescent="0.2">
      <c r="A461" s="98">
        <v>42024.166666666664</v>
      </c>
      <c r="B461" s="17">
        <v>2.5722200000000002</v>
      </c>
      <c r="C461" s="97">
        <v>350</v>
      </c>
      <c r="D461" s="21">
        <f t="shared" si="7"/>
        <v>4.2956073999999997</v>
      </c>
    </row>
    <row r="462" spans="1:4" ht="15" customHeight="1" x14ac:dyDescent="0.2">
      <c r="A462" s="98">
        <v>42024.208333333336</v>
      </c>
      <c r="B462" s="17">
        <v>2.5722200000000002</v>
      </c>
      <c r="C462" s="97">
        <v>360</v>
      </c>
      <c r="D462" s="21">
        <f t="shared" si="7"/>
        <v>4.2956073999999997</v>
      </c>
    </row>
    <row r="463" spans="1:4" ht="15" customHeight="1" x14ac:dyDescent="0.2">
      <c r="A463" s="98">
        <v>42024.25</v>
      </c>
      <c r="B463" s="17">
        <v>2.5722200000000002</v>
      </c>
      <c r="C463" s="97">
        <v>350</v>
      </c>
      <c r="D463" s="21">
        <f t="shared" si="7"/>
        <v>4.2956073999999997</v>
      </c>
    </row>
    <row r="464" spans="1:4" ht="15" customHeight="1" x14ac:dyDescent="0.2">
      <c r="A464" s="98">
        <v>42024.291666666664</v>
      </c>
      <c r="B464" s="17">
        <v>3.0866639999999999</v>
      </c>
      <c r="C464" s="97">
        <v>20</v>
      </c>
      <c r="D464" s="21">
        <f t="shared" si="7"/>
        <v>5.1547288799999995</v>
      </c>
    </row>
    <row r="465" spans="1:4" ht="15" customHeight="1" x14ac:dyDescent="0.2">
      <c r="A465" s="98">
        <v>42024.333333333336</v>
      </c>
      <c r="B465" s="17">
        <v>3.601108</v>
      </c>
      <c r="C465" s="97">
        <v>20</v>
      </c>
      <c r="D465" s="21">
        <f t="shared" si="7"/>
        <v>6.0138503599999993</v>
      </c>
    </row>
    <row r="466" spans="1:4" ht="15" customHeight="1" x14ac:dyDescent="0.2">
      <c r="A466" s="98">
        <v>42024.375</v>
      </c>
      <c r="B466" s="17">
        <v>2.5722200000000002</v>
      </c>
      <c r="C466" s="97">
        <v>10</v>
      </c>
      <c r="D466" s="21">
        <f t="shared" si="7"/>
        <v>4.2956073999999997</v>
      </c>
    </row>
    <row r="467" spans="1:4" ht="15" customHeight="1" x14ac:dyDescent="0.2">
      <c r="A467" s="98">
        <v>42024.416666666664</v>
      </c>
      <c r="B467" s="17">
        <v>4.6299960000000002</v>
      </c>
      <c r="C467" s="97">
        <v>360</v>
      </c>
      <c r="D467" s="21">
        <f t="shared" si="7"/>
        <v>7.7320933199999997</v>
      </c>
    </row>
    <row r="468" spans="1:4" ht="15" customHeight="1" x14ac:dyDescent="0.2">
      <c r="A468" s="98">
        <v>42024.458333333336</v>
      </c>
      <c r="B468" s="17">
        <v>6.1733279999999997</v>
      </c>
      <c r="C468" s="97">
        <v>360</v>
      </c>
      <c r="D468" s="21">
        <f t="shared" si="7"/>
        <v>10.309457759999999</v>
      </c>
    </row>
    <row r="469" spans="1:4" ht="15" customHeight="1" x14ac:dyDescent="0.2">
      <c r="A469" s="98">
        <v>42024.5</v>
      </c>
      <c r="B469" s="17">
        <v>6.1733279999999997</v>
      </c>
      <c r="C469" s="97">
        <v>20</v>
      </c>
      <c r="D469" s="21">
        <f t="shared" si="7"/>
        <v>10.309457759999999</v>
      </c>
    </row>
    <row r="470" spans="1:4" ht="15" customHeight="1" x14ac:dyDescent="0.2">
      <c r="A470" s="98">
        <v>42024.541666666664</v>
      </c>
      <c r="B470" s="17">
        <v>6.6877719999999998</v>
      </c>
      <c r="C470" s="97">
        <v>350</v>
      </c>
      <c r="D470" s="21">
        <f t="shared" si="7"/>
        <v>11.16857924</v>
      </c>
    </row>
    <row r="471" spans="1:4" ht="15" customHeight="1" x14ac:dyDescent="0.2">
      <c r="A471" s="98">
        <v>42024.583333333336</v>
      </c>
      <c r="B471" s="17">
        <v>7.7166600000000001</v>
      </c>
      <c r="C471" s="97">
        <v>50</v>
      </c>
      <c r="D471" s="21">
        <f t="shared" si="7"/>
        <v>12.886822199999999</v>
      </c>
    </row>
    <row r="472" spans="1:4" ht="15" customHeight="1" x14ac:dyDescent="0.2">
      <c r="A472" s="98">
        <v>42024.625</v>
      </c>
      <c r="B472" s="17">
        <v>7.202216</v>
      </c>
      <c r="C472" s="97">
        <v>40</v>
      </c>
      <c r="D472" s="21">
        <f t="shared" si="7"/>
        <v>12.027700719999999</v>
      </c>
    </row>
    <row r="473" spans="1:4" ht="15" customHeight="1" x14ac:dyDescent="0.2">
      <c r="A473" s="98">
        <v>42024.666666666664</v>
      </c>
      <c r="B473" s="17">
        <v>7.7166600000000001</v>
      </c>
      <c r="C473" s="97">
        <v>60</v>
      </c>
      <c r="D473" s="21">
        <f t="shared" si="7"/>
        <v>12.886822199999999</v>
      </c>
    </row>
    <row r="474" spans="1:4" ht="15" customHeight="1" x14ac:dyDescent="0.2">
      <c r="A474" s="98">
        <v>42024.708333333336</v>
      </c>
      <c r="B474" s="17">
        <v>7.7166600000000001</v>
      </c>
      <c r="C474" s="97">
        <v>60</v>
      </c>
      <c r="D474" s="21">
        <f t="shared" si="7"/>
        <v>12.886822199999999</v>
      </c>
    </row>
    <row r="475" spans="1:4" ht="15" customHeight="1" x14ac:dyDescent="0.2">
      <c r="A475" s="98">
        <v>42024.75</v>
      </c>
      <c r="B475" s="17">
        <v>9.2599920000000004</v>
      </c>
      <c r="C475" s="97">
        <v>50</v>
      </c>
      <c r="D475" s="21">
        <f t="shared" si="7"/>
        <v>15.464186639999999</v>
      </c>
    </row>
    <row r="476" spans="1:4" ht="15" customHeight="1" x14ac:dyDescent="0.2">
      <c r="A476" s="98">
        <v>42024.791666666664</v>
      </c>
      <c r="B476" s="17">
        <v>8.7455479999999994</v>
      </c>
      <c r="C476" s="97">
        <v>50</v>
      </c>
      <c r="D476" s="21">
        <f t="shared" si="7"/>
        <v>14.605065159999999</v>
      </c>
    </row>
    <row r="477" spans="1:4" ht="15" customHeight="1" x14ac:dyDescent="0.2">
      <c r="A477" s="98">
        <v>42024.833333333336</v>
      </c>
      <c r="B477" s="17">
        <v>8.7455479999999994</v>
      </c>
      <c r="C477" s="97">
        <v>50</v>
      </c>
      <c r="D477" s="21">
        <f t="shared" si="7"/>
        <v>14.605065159999999</v>
      </c>
    </row>
    <row r="478" spans="1:4" ht="15" customHeight="1" x14ac:dyDescent="0.2">
      <c r="A478" s="98">
        <v>42024.875</v>
      </c>
      <c r="B478" s="17">
        <v>10.803324</v>
      </c>
      <c r="C478" s="97">
        <v>50</v>
      </c>
      <c r="D478" s="21">
        <f t="shared" si="7"/>
        <v>18.041551079999998</v>
      </c>
    </row>
    <row r="479" spans="1:4" ht="15" customHeight="1" x14ac:dyDescent="0.2">
      <c r="A479" s="98">
        <v>42024.916666666664</v>
      </c>
      <c r="B479" s="17">
        <v>7.7166600000000001</v>
      </c>
      <c r="C479" s="97">
        <v>30</v>
      </c>
      <c r="D479" s="21">
        <f t="shared" si="7"/>
        <v>12.886822199999999</v>
      </c>
    </row>
    <row r="480" spans="1:4" ht="15" customHeight="1" x14ac:dyDescent="0.2">
      <c r="A480" s="98">
        <v>42024.958333333336</v>
      </c>
      <c r="B480" s="17">
        <v>7.7166600000000001</v>
      </c>
      <c r="C480" s="97">
        <v>40</v>
      </c>
      <c r="D480" s="21">
        <f t="shared" si="7"/>
        <v>12.886822199999999</v>
      </c>
    </row>
    <row r="481" spans="1:4" ht="15" customHeight="1" x14ac:dyDescent="0.2">
      <c r="A481" s="98">
        <v>42025</v>
      </c>
      <c r="B481" s="17">
        <v>6.1733279999999997</v>
      </c>
      <c r="C481" s="97">
        <v>30</v>
      </c>
      <c r="D481" s="21">
        <f t="shared" si="7"/>
        <v>10.309457759999999</v>
      </c>
    </row>
    <row r="482" spans="1:4" ht="15" customHeight="1" x14ac:dyDescent="0.2">
      <c r="A482" s="98">
        <v>42025.041666666664</v>
      </c>
      <c r="B482" s="17">
        <v>5.1444400000000003</v>
      </c>
      <c r="C482" s="97">
        <v>10</v>
      </c>
      <c r="D482" s="21">
        <f t="shared" si="7"/>
        <v>8.5912147999999995</v>
      </c>
    </row>
    <row r="483" spans="1:4" ht="15" customHeight="1" x14ac:dyDescent="0.2">
      <c r="A483" s="98">
        <v>42025.083333333336</v>
      </c>
      <c r="B483" s="17">
        <v>4.1155520000000001</v>
      </c>
      <c r="C483" s="97">
        <v>10</v>
      </c>
      <c r="D483" s="21">
        <f t="shared" si="7"/>
        <v>6.8729718399999999</v>
      </c>
    </row>
    <row r="484" spans="1:4" ht="15" customHeight="1" x14ac:dyDescent="0.2">
      <c r="A484" s="98">
        <v>42025.125</v>
      </c>
      <c r="B484" s="17">
        <v>4.1155520000000001</v>
      </c>
      <c r="C484" s="97">
        <v>360</v>
      </c>
      <c r="D484" s="21">
        <f t="shared" si="7"/>
        <v>6.8729718399999999</v>
      </c>
    </row>
    <row r="485" spans="1:4" ht="15" customHeight="1" x14ac:dyDescent="0.2">
      <c r="A485" s="98">
        <v>42025.166666666664</v>
      </c>
      <c r="B485" s="17">
        <v>4.1155520000000001</v>
      </c>
      <c r="C485" s="97">
        <v>360</v>
      </c>
      <c r="D485" s="21">
        <f t="shared" si="7"/>
        <v>6.8729718399999999</v>
      </c>
    </row>
    <row r="486" spans="1:4" ht="15" customHeight="1" x14ac:dyDescent="0.2">
      <c r="A486" s="98">
        <v>42025.208333333336</v>
      </c>
      <c r="B486" s="17">
        <v>4.6299960000000002</v>
      </c>
      <c r="C486" s="97">
        <v>360</v>
      </c>
      <c r="D486" s="21">
        <f t="shared" si="7"/>
        <v>7.7320933199999997</v>
      </c>
    </row>
    <row r="487" spans="1:4" ht="15" customHeight="1" x14ac:dyDescent="0.2">
      <c r="A487" s="98">
        <v>42025.25</v>
      </c>
      <c r="B487" s="17">
        <v>5.1444400000000003</v>
      </c>
      <c r="C487" s="97">
        <v>10</v>
      </c>
      <c r="D487" s="21">
        <f t="shared" si="7"/>
        <v>8.5912147999999995</v>
      </c>
    </row>
    <row r="488" spans="1:4" ht="15" customHeight="1" x14ac:dyDescent="0.2">
      <c r="A488" s="98">
        <v>42025.291666666664</v>
      </c>
      <c r="B488" s="17">
        <v>3.601108</v>
      </c>
      <c r="C488" s="97">
        <v>360</v>
      </c>
      <c r="D488" s="21">
        <f t="shared" si="7"/>
        <v>6.0138503599999993</v>
      </c>
    </row>
    <row r="489" spans="1:4" ht="15" customHeight="1" x14ac:dyDescent="0.2">
      <c r="A489" s="98">
        <v>42025.333333333336</v>
      </c>
      <c r="B489" s="17">
        <v>3.601108</v>
      </c>
      <c r="C489" s="97">
        <v>360</v>
      </c>
      <c r="D489" s="21">
        <f t="shared" si="7"/>
        <v>6.0138503599999993</v>
      </c>
    </row>
    <row r="490" spans="1:4" ht="15" customHeight="1" x14ac:dyDescent="0.2">
      <c r="A490" s="98">
        <v>42025.416666666664</v>
      </c>
      <c r="B490" s="17">
        <v>5.6588840000000005</v>
      </c>
      <c r="C490" s="97">
        <v>360</v>
      </c>
      <c r="D490" s="21">
        <f t="shared" si="7"/>
        <v>9.4503362800000001</v>
      </c>
    </row>
    <row r="491" spans="1:4" ht="15" customHeight="1" x14ac:dyDescent="0.2">
      <c r="A491" s="98">
        <v>42025.458333333336</v>
      </c>
      <c r="B491" s="17">
        <v>5.1444400000000003</v>
      </c>
      <c r="C491" s="97">
        <v>350</v>
      </c>
      <c r="D491" s="21">
        <f t="shared" si="7"/>
        <v>8.5912147999999995</v>
      </c>
    </row>
    <row r="492" spans="1:4" ht="15" customHeight="1" x14ac:dyDescent="0.2">
      <c r="A492" s="98">
        <v>42025.5</v>
      </c>
      <c r="B492" s="17">
        <v>7.202216</v>
      </c>
      <c r="C492" s="97">
        <v>10</v>
      </c>
      <c r="D492" s="21">
        <f t="shared" si="7"/>
        <v>12.027700719999999</v>
      </c>
    </row>
    <row r="493" spans="1:4" ht="15" customHeight="1" x14ac:dyDescent="0.2">
      <c r="A493" s="98">
        <v>42025.541666666664</v>
      </c>
      <c r="B493" s="17">
        <v>6.6877719999999998</v>
      </c>
      <c r="C493" s="97">
        <v>10</v>
      </c>
      <c r="D493" s="21">
        <f t="shared" si="7"/>
        <v>11.16857924</v>
      </c>
    </row>
    <row r="494" spans="1:4" ht="15" customHeight="1" x14ac:dyDescent="0.2">
      <c r="A494" s="98">
        <v>42025.583333333336</v>
      </c>
      <c r="B494" s="17">
        <v>6.6877719999999998</v>
      </c>
      <c r="C494" s="97">
        <v>10</v>
      </c>
      <c r="D494" s="21">
        <f t="shared" si="7"/>
        <v>11.16857924</v>
      </c>
    </row>
    <row r="495" spans="1:4" ht="15" customHeight="1" x14ac:dyDescent="0.2">
      <c r="A495" s="98">
        <v>42025.625</v>
      </c>
      <c r="B495" s="17">
        <v>8.2311040000000002</v>
      </c>
      <c r="C495" s="97">
        <v>60</v>
      </c>
      <c r="D495" s="21">
        <f t="shared" si="7"/>
        <v>13.74594368</v>
      </c>
    </row>
    <row r="496" spans="1:4" ht="15" customHeight="1" x14ac:dyDescent="0.2">
      <c r="A496" s="98">
        <v>42025.666666666664</v>
      </c>
      <c r="B496" s="17">
        <v>9.2599920000000004</v>
      </c>
      <c r="C496" s="97">
        <v>60</v>
      </c>
      <c r="D496" s="21">
        <f t="shared" si="7"/>
        <v>15.464186639999999</v>
      </c>
    </row>
    <row r="497" spans="1:4" ht="15" customHeight="1" x14ac:dyDescent="0.2">
      <c r="A497" s="98">
        <v>42025.708333333336</v>
      </c>
      <c r="B497" s="17">
        <v>9.2599920000000004</v>
      </c>
      <c r="C497" s="97">
        <v>60</v>
      </c>
      <c r="D497" s="21">
        <f t="shared" si="7"/>
        <v>15.464186639999999</v>
      </c>
    </row>
    <row r="498" spans="1:4" ht="15" customHeight="1" x14ac:dyDescent="0.2">
      <c r="A498" s="98">
        <v>42025.75</v>
      </c>
      <c r="B498" s="17">
        <v>9.7744359999999997</v>
      </c>
      <c r="C498" s="97">
        <v>50</v>
      </c>
      <c r="D498" s="21">
        <f t="shared" si="7"/>
        <v>16.32330812</v>
      </c>
    </row>
    <row r="499" spans="1:4" ht="15" customHeight="1" x14ac:dyDescent="0.2">
      <c r="A499" s="98">
        <v>42025.791666666664</v>
      </c>
      <c r="B499" s="17">
        <v>10.288880000000001</v>
      </c>
      <c r="C499" s="97">
        <v>50</v>
      </c>
      <c r="D499" s="21">
        <f t="shared" si="7"/>
        <v>17.182429599999999</v>
      </c>
    </row>
    <row r="500" spans="1:4" ht="15" customHeight="1" x14ac:dyDescent="0.2">
      <c r="A500" s="98">
        <v>42025.833333333336</v>
      </c>
      <c r="B500" s="17">
        <v>9.2599920000000004</v>
      </c>
      <c r="C500" s="97">
        <v>50</v>
      </c>
      <c r="D500" s="21">
        <f t="shared" si="7"/>
        <v>15.464186639999999</v>
      </c>
    </row>
    <row r="501" spans="1:4" ht="15" customHeight="1" x14ac:dyDescent="0.2">
      <c r="A501" s="98">
        <v>42025.875</v>
      </c>
      <c r="B501" s="17">
        <v>10.288880000000001</v>
      </c>
      <c r="C501" s="97">
        <v>50</v>
      </c>
      <c r="D501" s="21">
        <f t="shared" si="7"/>
        <v>17.182429599999999</v>
      </c>
    </row>
    <row r="502" spans="1:4" ht="15" customHeight="1" x14ac:dyDescent="0.2">
      <c r="A502" s="98">
        <v>42025.916666666664</v>
      </c>
      <c r="B502" s="17">
        <v>9.7744359999999997</v>
      </c>
      <c r="C502" s="97">
        <v>50</v>
      </c>
      <c r="D502" s="21">
        <f t="shared" si="7"/>
        <v>16.32330812</v>
      </c>
    </row>
    <row r="503" spans="1:4" ht="15" customHeight="1" x14ac:dyDescent="0.2">
      <c r="A503" s="98">
        <v>42025.958333333336</v>
      </c>
      <c r="B503" s="17">
        <v>7.202216</v>
      </c>
      <c r="C503" s="97">
        <v>40</v>
      </c>
      <c r="D503" s="21">
        <f t="shared" si="7"/>
        <v>12.027700719999999</v>
      </c>
    </row>
    <row r="504" spans="1:4" ht="15" customHeight="1" x14ac:dyDescent="0.2">
      <c r="A504" s="98">
        <v>42026</v>
      </c>
      <c r="B504" s="17">
        <v>7.202216</v>
      </c>
      <c r="C504" s="97">
        <v>30</v>
      </c>
      <c r="D504" s="21">
        <f t="shared" si="7"/>
        <v>12.027700719999999</v>
      </c>
    </row>
    <row r="505" spans="1:4" ht="15" customHeight="1" x14ac:dyDescent="0.2">
      <c r="A505" s="98">
        <v>42026.041666666664</v>
      </c>
      <c r="B505" s="17">
        <v>4.6299960000000002</v>
      </c>
      <c r="C505" s="97">
        <v>10</v>
      </c>
      <c r="D505" s="21">
        <f t="shared" si="7"/>
        <v>7.7320933199999997</v>
      </c>
    </row>
    <row r="506" spans="1:4" ht="15" customHeight="1" x14ac:dyDescent="0.2">
      <c r="A506" s="98">
        <v>42026.083333333336</v>
      </c>
      <c r="B506" s="17">
        <v>5.1444400000000003</v>
      </c>
      <c r="C506" s="97">
        <v>360</v>
      </c>
      <c r="D506" s="21">
        <f t="shared" si="7"/>
        <v>8.5912147999999995</v>
      </c>
    </row>
    <row r="507" spans="1:4" ht="15" customHeight="1" x14ac:dyDescent="0.2">
      <c r="A507" s="98">
        <v>42026.125</v>
      </c>
      <c r="B507" s="17">
        <v>3.601108</v>
      </c>
      <c r="C507" s="97">
        <v>10</v>
      </c>
      <c r="D507" s="21">
        <f t="shared" si="7"/>
        <v>6.0138503599999993</v>
      </c>
    </row>
    <row r="508" spans="1:4" ht="15" customHeight="1" x14ac:dyDescent="0.2">
      <c r="A508" s="98">
        <v>42026.166666666664</v>
      </c>
      <c r="B508" s="17">
        <v>3.0866639999999999</v>
      </c>
      <c r="C508" s="97">
        <v>20</v>
      </c>
      <c r="D508" s="21">
        <f t="shared" si="7"/>
        <v>5.1547288799999995</v>
      </c>
    </row>
    <row r="509" spans="1:4" ht="15" customHeight="1" x14ac:dyDescent="0.2">
      <c r="A509" s="98">
        <v>42026.208333333336</v>
      </c>
      <c r="B509" s="17">
        <v>4.1155520000000001</v>
      </c>
      <c r="C509" s="97">
        <v>10</v>
      </c>
      <c r="D509" s="21">
        <f t="shared" si="7"/>
        <v>6.8729718399999999</v>
      </c>
    </row>
    <row r="510" spans="1:4" ht="15" customHeight="1" x14ac:dyDescent="0.2">
      <c r="A510" s="98">
        <v>42026.25</v>
      </c>
      <c r="B510" s="17">
        <v>3.601108</v>
      </c>
      <c r="C510" s="97">
        <v>30</v>
      </c>
      <c r="D510" s="21">
        <f t="shared" si="7"/>
        <v>6.0138503599999993</v>
      </c>
    </row>
    <row r="511" spans="1:4" ht="15" customHeight="1" x14ac:dyDescent="0.2">
      <c r="A511" s="98">
        <v>42026.291666666664</v>
      </c>
      <c r="B511" s="17">
        <v>4.1155520000000001</v>
      </c>
      <c r="C511" s="97">
        <v>30</v>
      </c>
      <c r="D511" s="21">
        <f t="shared" si="7"/>
        <v>6.8729718399999999</v>
      </c>
    </row>
    <row r="512" spans="1:4" ht="15" customHeight="1" x14ac:dyDescent="0.2">
      <c r="A512" s="98">
        <v>42026.333333333336</v>
      </c>
      <c r="B512" s="17">
        <v>2.5722200000000002</v>
      </c>
      <c r="C512" s="97">
        <v>20</v>
      </c>
      <c r="D512" s="21">
        <f t="shared" si="7"/>
        <v>4.2956073999999997</v>
      </c>
    </row>
    <row r="513" spans="1:4" ht="15" customHeight="1" x14ac:dyDescent="0.2">
      <c r="A513" s="98">
        <v>42026.375</v>
      </c>
      <c r="B513" s="17">
        <v>2.057776</v>
      </c>
      <c r="C513" s="97">
        <v>350</v>
      </c>
      <c r="D513" s="21">
        <f t="shared" si="7"/>
        <v>3.43648592</v>
      </c>
    </row>
    <row r="514" spans="1:4" ht="15" customHeight="1" x14ac:dyDescent="0.2">
      <c r="A514" s="98">
        <v>42026.416666666664</v>
      </c>
      <c r="B514" s="17">
        <v>3.0866639999999999</v>
      </c>
      <c r="C514" s="97">
        <v>10</v>
      </c>
      <c r="D514" s="21">
        <f t="shared" si="7"/>
        <v>5.1547288799999995</v>
      </c>
    </row>
    <row r="515" spans="1:4" ht="15" customHeight="1" x14ac:dyDescent="0.2">
      <c r="A515" s="98">
        <v>42026.458333333336</v>
      </c>
      <c r="B515" s="17">
        <v>4.1155520000000001</v>
      </c>
      <c r="C515" s="97">
        <v>360</v>
      </c>
      <c r="D515" s="21">
        <f t="shared" si="7"/>
        <v>6.8729718399999999</v>
      </c>
    </row>
    <row r="516" spans="1:4" ht="15" customHeight="1" x14ac:dyDescent="0.2">
      <c r="A516" s="98">
        <v>42026.5</v>
      </c>
      <c r="B516" s="17">
        <v>5.1444400000000003</v>
      </c>
      <c r="C516" s="97">
        <v>20</v>
      </c>
      <c r="D516" s="21">
        <f t="shared" si="7"/>
        <v>8.5912147999999995</v>
      </c>
    </row>
    <row r="517" spans="1:4" ht="15" customHeight="1" x14ac:dyDescent="0.2">
      <c r="A517" s="98">
        <v>42026.541666666664</v>
      </c>
      <c r="B517" s="17">
        <v>5.6588840000000005</v>
      </c>
      <c r="C517" s="97">
        <v>30</v>
      </c>
      <c r="D517" s="21">
        <f t="shared" ref="D517:D580" si="8">$B$1*B517</f>
        <v>9.4503362800000001</v>
      </c>
    </row>
    <row r="518" spans="1:4" ht="15" customHeight="1" x14ac:dyDescent="0.2">
      <c r="A518" s="98">
        <v>42026.583333333336</v>
      </c>
      <c r="B518" s="17">
        <v>5.6588840000000005</v>
      </c>
      <c r="C518" s="97">
        <v>60</v>
      </c>
      <c r="D518" s="21">
        <f t="shared" si="8"/>
        <v>9.4503362800000001</v>
      </c>
    </row>
    <row r="519" spans="1:4" ht="15" customHeight="1" x14ac:dyDescent="0.2">
      <c r="A519" s="98">
        <v>42026.625</v>
      </c>
      <c r="B519" s="17">
        <v>7.202216</v>
      </c>
      <c r="C519" s="97">
        <v>60</v>
      </c>
      <c r="D519" s="21">
        <f t="shared" si="8"/>
        <v>12.027700719999999</v>
      </c>
    </row>
    <row r="520" spans="1:4" ht="15" customHeight="1" x14ac:dyDescent="0.2">
      <c r="A520" s="98">
        <v>42026.666666666664</v>
      </c>
      <c r="B520" s="17">
        <v>7.7166600000000001</v>
      </c>
      <c r="C520" s="97">
        <v>60</v>
      </c>
      <c r="D520" s="21">
        <f t="shared" si="8"/>
        <v>12.886822199999999</v>
      </c>
    </row>
    <row r="521" spans="1:4" ht="15" customHeight="1" x14ac:dyDescent="0.2">
      <c r="A521" s="98">
        <v>42026.708333333336</v>
      </c>
      <c r="B521" s="17">
        <v>8.7455479999999994</v>
      </c>
      <c r="C521" s="97">
        <v>50</v>
      </c>
      <c r="D521" s="21">
        <f t="shared" si="8"/>
        <v>14.605065159999999</v>
      </c>
    </row>
    <row r="522" spans="1:4" ht="15" customHeight="1" x14ac:dyDescent="0.2">
      <c r="A522" s="98">
        <v>42026.75</v>
      </c>
      <c r="B522" s="17">
        <v>8.7455479999999994</v>
      </c>
      <c r="C522" s="97">
        <v>60</v>
      </c>
      <c r="D522" s="21">
        <f t="shared" si="8"/>
        <v>14.605065159999999</v>
      </c>
    </row>
    <row r="523" spans="1:4" ht="15" customHeight="1" x14ac:dyDescent="0.2">
      <c r="A523" s="98">
        <v>42026.791666666664</v>
      </c>
      <c r="B523" s="17">
        <v>9.7744359999999997</v>
      </c>
      <c r="C523" s="97">
        <v>50</v>
      </c>
      <c r="D523" s="21">
        <f t="shared" si="8"/>
        <v>16.32330812</v>
      </c>
    </row>
    <row r="524" spans="1:4" ht="15" customHeight="1" x14ac:dyDescent="0.2">
      <c r="A524" s="98">
        <v>42026.833333333336</v>
      </c>
      <c r="B524" s="17">
        <v>9.2599920000000004</v>
      </c>
      <c r="C524" s="97">
        <v>50</v>
      </c>
      <c r="D524" s="21">
        <f t="shared" si="8"/>
        <v>15.464186639999999</v>
      </c>
    </row>
    <row r="525" spans="1:4" ht="15" customHeight="1" x14ac:dyDescent="0.2">
      <c r="A525" s="98">
        <v>42026.875</v>
      </c>
      <c r="B525" s="17">
        <v>7.7166600000000001</v>
      </c>
      <c r="C525" s="97">
        <v>40</v>
      </c>
      <c r="D525" s="21">
        <f t="shared" si="8"/>
        <v>12.886822199999999</v>
      </c>
    </row>
    <row r="526" spans="1:4" ht="15" customHeight="1" x14ac:dyDescent="0.2">
      <c r="A526" s="98">
        <v>42026.916666666664</v>
      </c>
      <c r="B526" s="17">
        <v>7.7166600000000001</v>
      </c>
      <c r="C526" s="97">
        <v>40</v>
      </c>
      <c r="D526" s="21">
        <f t="shared" si="8"/>
        <v>12.886822199999999</v>
      </c>
    </row>
    <row r="527" spans="1:4" ht="15" customHeight="1" x14ac:dyDescent="0.2">
      <c r="A527" s="98">
        <v>42026.958333333336</v>
      </c>
      <c r="B527" s="17">
        <v>7.202216</v>
      </c>
      <c r="C527" s="97">
        <v>40</v>
      </c>
      <c r="D527" s="21">
        <f t="shared" si="8"/>
        <v>12.027700719999999</v>
      </c>
    </row>
    <row r="528" spans="1:4" ht="15" customHeight="1" x14ac:dyDescent="0.2">
      <c r="A528" s="98">
        <v>42027</v>
      </c>
      <c r="B528" s="17">
        <v>3.601108</v>
      </c>
      <c r="C528" s="97">
        <v>20</v>
      </c>
      <c r="D528" s="21">
        <f t="shared" si="8"/>
        <v>6.0138503599999993</v>
      </c>
    </row>
    <row r="529" spans="1:4" ht="15" customHeight="1" x14ac:dyDescent="0.2">
      <c r="A529" s="98">
        <v>42027.041666666664</v>
      </c>
      <c r="B529" s="17">
        <v>1.5433319999999999</v>
      </c>
      <c r="C529" s="97">
        <v>360</v>
      </c>
      <c r="D529" s="21">
        <f t="shared" si="8"/>
        <v>2.5773644399999998</v>
      </c>
    </row>
    <row r="530" spans="1:4" ht="15" customHeight="1" x14ac:dyDescent="0.2">
      <c r="A530" s="98">
        <v>42027.083333333336</v>
      </c>
      <c r="B530" s="17">
        <v>2.5722200000000002</v>
      </c>
      <c r="C530" s="97">
        <v>10</v>
      </c>
      <c r="D530" s="21">
        <f t="shared" si="8"/>
        <v>4.2956073999999997</v>
      </c>
    </row>
    <row r="531" spans="1:4" ht="15" customHeight="1" x14ac:dyDescent="0.2">
      <c r="A531" s="98">
        <v>42027.125</v>
      </c>
      <c r="B531" s="17">
        <v>3.0866639999999999</v>
      </c>
      <c r="C531" s="97">
        <v>10</v>
      </c>
      <c r="D531" s="21">
        <f t="shared" si="8"/>
        <v>5.1547288799999995</v>
      </c>
    </row>
    <row r="532" spans="1:4" ht="15" customHeight="1" x14ac:dyDescent="0.2">
      <c r="A532" s="98">
        <v>42027.166666666664</v>
      </c>
      <c r="B532" s="17">
        <v>2.5722200000000002</v>
      </c>
      <c r="C532" s="97">
        <v>350</v>
      </c>
      <c r="D532" s="21">
        <f t="shared" si="8"/>
        <v>4.2956073999999997</v>
      </c>
    </row>
    <row r="533" spans="1:4" ht="15" customHeight="1" x14ac:dyDescent="0.2">
      <c r="A533" s="98">
        <v>42027.208333333336</v>
      </c>
      <c r="B533" s="17">
        <v>3.0866639999999999</v>
      </c>
      <c r="C533" s="97">
        <v>10</v>
      </c>
      <c r="D533" s="21">
        <f t="shared" si="8"/>
        <v>5.1547288799999995</v>
      </c>
    </row>
    <row r="534" spans="1:4" ht="15" customHeight="1" x14ac:dyDescent="0.2">
      <c r="A534" s="98">
        <v>42027.25</v>
      </c>
      <c r="B534" s="17">
        <v>3.0866639999999999</v>
      </c>
      <c r="C534" s="97">
        <v>20</v>
      </c>
      <c r="D534" s="21">
        <f t="shared" si="8"/>
        <v>5.1547288799999995</v>
      </c>
    </row>
    <row r="535" spans="1:4" ht="15" customHeight="1" x14ac:dyDescent="0.2">
      <c r="A535" s="98">
        <v>42027.291666666664</v>
      </c>
      <c r="B535" s="17">
        <v>2.057776</v>
      </c>
      <c r="C535" s="97">
        <v>10</v>
      </c>
      <c r="D535" s="21">
        <f t="shared" si="8"/>
        <v>3.43648592</v>
      </c>
    </row>
    <row r="536" spans="1:4" ht="15" customHeight="1" x14ac:dyDescent="0.2">
      <c r="A536" s="98">
        <v>42027.333333333336</v>
      </c>
      <c r="B536" s="17">
        <v>3.0866639999999999</v>
      </c>
      <c r="C536" s="97">
        <v>10</v>
      </c>
      <c r="D536" s="21">
        <f t="shared" si="8"/>
        <v>5.1547288799999995</v>
      </c>
    </row>
    <row r="537" spans="1:4" ht="15" customHeight="1" x14ac:dyDescent="0.2">
      <c r="A537" s="98">
        <v>42027.375</v>
      </c>
      <c r="B537" s="17">
        <v>2.057776</v>
      </c>
      <c r="C537" s="97">
        <v>30</v>
      </c>
      <c r="D537" s="21">
        <f t="shared" si="8"/>
        <v>3.43648592</v>
      </c>
    </row>
    <row r="538" spans="1:4" ht="15" customHeight="1" x14ac:dyDescent="0.2">
      <c r="A538" s="98">
        <v>42027.416666666664</v>
      </c>
      <c r="B538" s="17">
        <v>3.0866639999999999</v>
      </c>
      <c r="C538" s="97">
        <v>50</v>
      </c>
      <c r="D538" s="21">
        <f t="shared" si="8"/>
        <v>5.1547288799999995</v>
      </c>
    </row>
    <row r="539" spans="1:4" ht="15" customHeight="1" x14ac:dyDescent="0.2">
      <c r="A539" s="98">
        <v>42027.458333333336</v>
      </c>
      <c r="B539" s="17">
        <v>3.0866639999999999</v>
      </c>
      <c r="C539" s="97">
        <v>30</v>
      </c>
      <c r="D539" s="21">
        <f t="shared" si="8"/>
        <v>5.1547288799999995</v>
      </c>
    </row>
    <row r="540" spans="1:4" ht="15" customHeight="1" x14ac:dyDescent="0.2">
      <c r="A540" s="98">
        <v>42027.5</v>
      </c>
      <c r="B540" s="17">
        <v>8.7455479999999994</v>
      </c>
      <c r="C540" s="97">
        <v>10</v>
      </c>
      <c r="D540" s="21">
        <f t="shared" si="8"/>
        <v>14.605065159999999</v>
      </c>
    </row>
    <row r="541" spans="1:4" ht="15" customHeight="1" x14ac:dyDescent="0.2">
      <c r="A541" s="98">
        <v>42027.541666666664</v>
      </c>
      <c r="B541" s="17">
        <v>5.6588840000000005</v>
      </c>
      <c r="C541" s="97">
        <v>330</v>
      </c>
      <c r="D541" s="21">
        <f t="shared" si="8"/>
        <v>9.4503362800000001</v>
      </c>
    </row>
    <row r="542" spans="1:4" ht="15" customHeight="1" x14ac:dyDescent="0.2">
      <c r="A542" s="98">
        <v>42027.583333333336</v>
      </c>
      <c r="B542" s="17">
        <v>4.1155520000000001</v>
      </c>
      <c r="C542" s="97">
        <v>360</v>
      </c>
      <c r="D542" s="21">
        <f t="shared" si="8"/>
        <v>6.8729718399999999</v>
      </c>
    </row>
    <row r="543" spans="1:4" ht="15" customHeight="1" x14ac:dyDescent="0.2">
      <c r="A543" s="98">
        <v>42027.625</v>
      </c>
      <c r="B543" s="17">
        <v>2.5722200000000002</v>
      </c>
      <c r="C543" s="97">
        <v>310</v>
      </c>
      <c r="D543" s="21">
        <f t="shared" si="8"/>
        <v>4.2956073999999997</v>
      </c>
    </row>
    <row r="544" spans="1:4" ht="15" customHeight="1" x14ac:dyDescent="0.2">
      <c r="A544" s="98">
        <v>42027.666666666664</v>
      </c>
      <c r="B544" s="17">
        <v>9.2599920000000004</v>
      </c>
      <c r="C544" s="97">
        <v>60</v>
      </c>
      <c r="D544" s="21">
        <f t="shared" si="8"/>
        <v>15.464186639999999</v>
      </c>
    </row>
    <row r="545" spans="1:4" ht="15" customHeight="1" x14ac:dyDescent="0.2">
      <c r="A545" s="98">
        <v>42027.708333333336</v>
      </c>
      <c r="B545" s="17">
        <v>6.6877719999999998</v>
      </c>
      <c r="C545" s="97">
        <v>40</v>
      </c>
      <c r="D545" s="21">
        <f t="shared" si="8"/>
        <v>11.16857924</v>
      </c>
    </row>
    <row r="546" spans="1:4" ht="15" customHeight="1" x14ac:dyDescent="0.2">
      <c r="A546" s="98">
        <v>42027.75</v>
      </c>
      <c r="B546" s="17">
        <v>5.1444400000000003</v>
      </c>
      <c r="C546" s="97">
        <v>40</v>
      </c>
      <c r="D546" s="21">
        <f t="shared" si="8"/>
        <v>8.5912147999999995</v>
      </c>
    </row>
    <row r="547" spans="1:4" ht="15" customHeight="1" x14ac:dyDescent="0.2">
      <c r="A547" s="98">
        <v>42027.791666666664</v>
      </c>
      <c r="B547" s="17">
        <v>7.202216</v>
      </c>
      <c r="C547" s="97">
        <v>30</v>
      </c>
      <c r="D547" s="21">
        <f t="shared" si="8"/>
        <v>12.027700719999999</v>
      </c>
    </row>
    <row r="548" spans="1:4" ht="15" customHeight="1" x14ac:dyDescent="0.2">
      <c r="A548" s="98">
        <v>42027.833333333336</v>
      </c>
      <c r="B548" s="17">
        <v>5.6588840000000005</v>
      </c>
      <c r="C548" s="97">
        <v>50</v>
      </c>
      <c r="D548" s="21">
        <f t="shared" si="8"/>
        <v>9.4503362800000001</v>
      </c>
    </row>
    <row r="549" spans="1:4" ht="15" customHeight="1" x14ac:dyDescent="0.2">
      <c r="A549" s="98">
        <v>42027.875</v>
      </c>
      <c r="B549" s="17">
        <v>7.202216</v>
      </c>
      <c r="C549" s="97">
        <v>50</v>
      </c>
      <c r="D549" s="21">
        <f t="shared" si="8"/>
        <v>12.027700719999999</v>
      </c>
    </row>
    <row r="550" spans="1:4" ht="15" customHeight="1" x14ac:dyDescent="0.2">
      <c r="A550" s="98">
        <v>42027.916666666664</v>
      </c>
      <c r="B550" s="17">
        <v>6.1733279999999997</v>
      </c>
      <c r="C550" s="97">
        <v>30</v>
      </c>
      <c r="D550" s="21">
        <f t="shared" si="8"/>
        <v>10.309457759999999</v>
      </c>
    </row>
    <row r="551" spans="1:4" ht="15" customHeight="1" x14ac:dyDescent="0.2">
      <c r="A551" s="98">
        <v>42027.958333333336</v>
      </c>
      <c r="B551" s="17">
        <v>6.1733279999999997</v>
      </c>
      <c r="C551" s="97">
        <v>20</v>
      </c>
      <c r="D551" s="21">
        <f t="shared" si="8"/>
        <v>10.309457759999999</v>
      </c>
    </row>
    <row r="552" spans="1:4" ht="15" customHeight="1" x14ac:dyDescent="0.2">
      <c r="A552" s="98">
        <v>42028</v>
      </c>
      <c r="B552" s="17">
        <v>4.6299960000000002</v>
      </c>
      <c r="C552" s="97">
        <v>20</v>
      </c>
      <c r="D552" s="21">
        <f t="shared" si="8"/>
        <v>7.7320933199999997</v>
      </c>
    </row>
    <row r="553" spans="1:4" ht="15" customHeight="1" x14ac:dyDescent="0.2">
      <c r="A553" s="98">
        <v>42028.041666666664</v>
      </c>
      <c r="B553" s="17">
        <v>4.1155520000000001</v>
      </c>
      <c r="C553" s="97">
        <v>10</v>
      </c>
      <c r="D553" s="21">
        <f t="shared" si="8"/>
        <v>6.8729718399999999</v>
      </c>
    </row>
    <row r="554" spans="1:4" ht="15" customHeight="1" x14ac:dyDescent="0.2">
      <c r="A554" s="98">
        <v>42028.083333333336</v>
      </c>
      <c r="B554" s="17">
        <v>4.6299960000000002</v>
      </c>
      <c r="C554" s="97">
        <v>350</v>
      </c>
      <c r="D554" s="21">
        <f t="shared" si="8"/>
        <v>7.7320933199999997</v>
      </c>
    </row>
    <row r="555" spans="1:4" ht="15" customHeight="1" x14ac:dyDescent="0.2">
      <c r="A555" s="98">
        <v>42028.125</v>
      </c>
      <c r="B555" s="17">
        <v>5.6588840000000005</v>
      </c>
      <c r="C555" s="97">
        <v>10</v>
      </c>
      <c r="D555" s="21">
        <f t="shared" si="8"/>
        <v>9.4503362800000001</v>
      </c>
    </row>
    <row r="556" spans="1:4" ht="15" customHeight="1" x14ac:dyDescent="0.2">
      <c r="A556" s="98">
        <v>42028.166666666664</v>
      </c>
      <c r="B556" s="17">
        <v>3.0866639999999999</v>
      </c>
      <c r="C556" s="97">
        <v>10</v>
      </c>
      <c r="D556" s="21">
        <f t="shared" si="8"/>
        <v>5.1547288799999995</v>
      </c>
    </row>
    <row r="557" spans="1:4" ht="15" customHeight="1" x14ac:dyDescent="0.2">
      <c r="A557" s="98">
        <v>42028.208333333336</v>
      </c>
      <c r="B557" s="17">
        <v>3.601108</v>
      </c>
      <c r="C557" s="97">
        <v>360</v>
      </c>
      <c r="D557" s="21">
        <f t="shared" si="8"/>
        <v>6.0138503599999993</v>
      </c>
    </row>
    <row r="558" spans="1:4" ht="15" customHeight="1" x14ac:dyDescent="0.2">
      <c r="A558" s="98">
        <v>42028.25</v>
      </c>
      <c r="B558" s="17">
        <v>3.601108</v>
      </c>
      <c r="C558" s="97">
        <v>10</v>
      </c>
      <c r="D558" s="21">
        <f t="shared" si="8"/>
        <v>6.0138503599999993</v>
      </c>
    </row>
    <row r="559" spans="1:4" ht="15" customHeight="1" x14ac:dyDescent="0.2">
      <c r="A559" s="98">
        <v>42028.291666666664</v>
      </c>
      <c r="B559" s="17">
        <v>2.5722200000000002</v>
      </c>
      <c r="C559" s="97">
        <v>20</v>
      </c>
      <c r="D559" s="21">
        <f t="shared" si="8"/>
        <v>4.2956073999999997</v>
      </c>
    </row>
    <row r="560" spans="1:4" ht="15" customHeight="1" x14ac:dyDescent="0.2">
      <c r="A560" s="98">
        <v>42028.333333333336</v>
      </c>
      <c r="B560" s="17">
        <v>3.0866639999999999</v>
      </c>
      <c r="C560" s="97">
        <v>10</v>
      </c>
      <c r="D560" s="21">
        <f t="shared" si="8"/>
        <v>5.1547288799999995</v>
      </c>
    </row>
    <row r="561" spans="1:4" ht="15" customHeight="1" x14ac:dyDescent="0.2">
      <c r="A561" s="98">
        <v>42028.375</v>
      </c>
      <c r="B561" s="17">
        <v>1.5433319999999999</v>
      </c>
      <c r="C561" s="97">
        <v>10</v>
      </c>
      <c r="D561" s="21">
        <f t="shared" si="8"/>
        <v>2.5773644399999998</v>
      </c>
    </row>
    <row r="562" spans="1:4" ht="15" customHeight="1" x14ac:dyDescent="0.2">
      <c r="A562" s="98">
        <v>42028.416666666664</v>
      </c>
      <c r="B562" s="17">
        <v>4.6299960000000002</v>
      </c>
      <c r="C562" s="97">
        <v>10</v>
      </c>
      <c r="D562" s="21">
        <f t="shared" si="8"/>
        <v>7.7320933199999997</v>
      </c>
    </row>
    <row r="563" spans="1:4" ht="15" customHeight="1" x14ac:dyDescent="0.2">
      <c r="A563" s="98">
        <v>42028.458333333336</v>
      </c>
      <c r="B563" s="17">
        <v>6.1733279999999997</v>
      </c>
      <c r="C563" s="97">
        <v>20</v>
      </c>
      <c r="D563" s="21">
        <f t="shared" si="8"/>
        <v>10.309457759999999</v>
      </c>
    </row>
    <row r="564" spans="1:4" ht="15" customHeight="1" x14ac:dyDescent="0.2">
      <c r="A564" s="98">
        <v>42028.5</v>
      </c>
      <c r="B564" s="17">
        <v>6.6877719999999998</v>
      </c>
      <c r="C564" s="97">
        <v>30</v>
      </c>
      <c r="D564" s="21">
        <f t="shared" si="8"/>
        <v>11.16857924</v>
      </c>
    </row>
    <row r="565" spans="1:4" ht="15" customHeight="1" x14ac:dyDescent="0.2">
      <c r="A565" s="98">
        <v>42028.541666666664</v>
      </c>
      <c r="B565" s="17">
        <v>6.6877719999999998</v>
      </c>
      <c r="C565" s="97">
        <v>20</v>
      </c>
      <c r="D565" s="21">
        <f t="shared" si="8"/>
        <v>11.16857924</v>
      </c>
    </row>
    <row r="566" spans="1:4" ht="15" customHeight="1" x14ac:dyDescent="0.2">
      <c r="A566" s="98">
        <v>42028.583333333336</v>
      </c>
      <c r="B566" s="17">
        <v>7.202216</v>
      </c>
      <c r="C566" s="97">
        <v>20</v>
      </c>
      <c r="D566" s="21">
        <f t="shared" si="8"/>
        <v>12.027700719999999</v>
      </c>
    </row>
    <row r="567" spans="1:4" ht="15" customHeight="1" x14ac:dyDescent="0.2">
      <c r="A567" s="98">
        <v>42028.625</v>
      </c>
      <c r="B567" s="17">
        <v>6.6877719999999998</v>
      </c>
      <c r="C567" s="97">
        <v>60</v>
      </c>
      <c r="D567" s="21">
        <f t="shared" si="8"/>
        <v>11.16857924</v>
      </c>
    </row>
    <row r="568" spans="1:4" ht="15" customHeight="1" x14ac:dyDescent="0.2">
      <c r="A568" s="98">
        <v>42028.666666666664</v>
      </c>
      <c r="B568" s="17">
        <v>7.202216</v>
      </c>
      <c r="C568" s="97">
        <v>40</v>
      </c>
      <c r="D568" s="21">
        <f t="shared" si="8"/>
        <v>12.027700719999999</v>
      </c>
    </row>
    <row r="569" spans="1:4" ht="15" customHeight="1" x14ac:dyDescent="0.2">
      <c r="A569" s="98">
        <v>42028.708333333336</v>
      </c>
      <c r="B569" s="17">
        <v>8.7455479999999994</v>
      </c>
      <c r="C569" s="97">
        <v>70</v>
      </c>
      <c r="D569" s="21">
        <f t="shared" si="8"/>
        <v>14.605065159999999</v>
      </c>
    </row>
    <row r="570" spans="1:4" ht="15" customHeight="1" x14ac:dyDescent="0.2">
      <c r="A570" s="98">
        <v>42028.75</v>
      </c>
      <c r="B570" s="17">
        <v>7.7166600000000001</v>
      </c>
      <c r="C570" s="97">
        <v>50</v>
      </c>
      <c r="D570" s="21">
        <f t="shared" si="8"/>
        <v>12.886822199999999</v>
      </c>
    </row>
    <row r="571" spans="1:4" ht="15" customHeight="1" x14ac:dyDescent="0.2">
      <c r="A571" s="98">
        <v>42028.791666666664</v>
      </c>
      <c r="B571" s="17">
        <v>8.2311040000000002</v>
      </c>
      <c r="C571" s="97">
        <v>50</v>
      </c>
      <c r="D571" s="21">
        <f t="shared" si="8"/>
        <v>13.74594368</v>
      </c>
    </row>
    <row r="572" spans="1:4" ht="15" customHeight="1" x14ac:dyDescent="0.2">
      <c r="A572" s="98">
        <v>42028.833333333336</v>
      </c>
      <c r="B572" s="17">
        <v>8.7455479999999994</v>
      </c>
      <c r="C572" s="97">
        <v>60</v>
      </c>
      <c r="D572" s="21">
        <f t="shared" si="8"/>
        <v>14.605065159999999</v>
      </c>
    </row>
    <row r="573" spans="1:4" ht="15" customHeight="1" x14ac:dyDescent="0.2">
      <c r="A573" s="98">
        <v>42028.875</v>
      </c>
      <c r="B573" s="17">
        <v>7.202216</v>
      </c>
      <c r="C573" s="97">
        <v>50</v>
      </c>
      <c r="D573" s="21">
        <f t="shared" si="8"/>
        <v>12.027700719999999</v>
      </c>
    </row>
    <row r="574" spans="1:4" ht="15" customHeight="1" x14ac:dyDescent="0.2">
      <c r="A574" s="98">
        <v>42028.916666666664</v>
      </c>
      <c r="B574" s="17">
        <v>6.1733279999999997</v>
      </c>
      <c r="C574" s="97">
        <v>40</v>
      </c>
      <c r="D574" s="21">
        <f t="shared" si="8"/>
        <v>10.309457759999999</v>
      </c>
    </row>
    <row r="575" spans="1:4" ht="15" customHeight="1" x14ac:dyDescent="0.2">
      <c r="A575" s="98">
        <v>42028.958333333336</v>
      </c>
      <c r="B575" s="17">
        <v>6.1733279999999997</v>
      </c>
      <c r="C575" s="97">
        <v>40</v>
      </c>
      <c r="D575" s="21">
        <f t="shared" si="8"/>
        <v>10.309457759999999</v>
      </c>
    </row>
    <row r="576" spans="1:4" ht="15" customHeight="1" x14ac:dyDescent="0.2">
      <c r="A576" s="98">
        <v>42029</v>
      </c>
      <c r="B576" s="17">
        <v>5.1444400000000003</v>
      </c>
      <c r="C576" s="97">
        <v>20</v>
      </c>
      <c r="D576" s="21">
        <f t="shared" si="8"/>
        <v>8.5912147999999995</v>
      </c>
    </row>
    <row r="577" spans="1:4" ht="15" customHeight="1" x14ac:dyDescent="0.2">
      <c r="A577" s="98">
        <v>42029.041666666664</v>
      </c>
      <c r="B577" s="17">
        <v>2.5722200000000002</v>
      </c>
      <c r="C577" s="97">
        <v>10</v>
      </c>
      <c r="D577" s="21">
        <f t="shared" si="8"/>
        <v>4.2956073999999997</v>
      </c>
    </row>
    <row r="578" spans="1:4" ht="15" customHeight="1" x14ac:dyDescent="0.2">
      <c r="A578" s="98">
        <v>42029.083333333336</v>
      </c>
      <c r="B578" s="17">
        <v>2.5722200000000002</v>
      </c>
      <c r="C578" s="97">
        <v>10</v>
      </c>
      <c r="D578" s="21">
        <f t="shared" si="8"/>
        <v>4.2956073999999997</v>
      </c>
    </row>
    <row r="579" spans="1:4" ht="15" customHeight="1" x14ac:dyDescent="0.2">
      <c r="A579" s="98">
        <v>42029.125</v>
      </c>
      <c r="B579" s="17">
        <v>2.5722200000000002</v>
      </c>
      <c r="C579" s="97">
        <v>10</v>
      </c>
      <c r="D579" s="21">
        <f t="shared" si="8"/>
        <v>4.2956073999999997</v>
      </c>
    </row>
    <row r="580" spans="1:4" ht="15" customHeight="1" x14ac:dyDescent="0.2">
      <c r="A580" s="98">
        <v>42029.166666666664</v>
      </c>
      <c r="B580" s="17">
        <v>2.5722200000000002</v>
      </c>
      <c r="C580" s="97">
        <v>360</v>
      </c>
      <c r="D580" s="21">
        <f t="shared" si="8"/>
        <v>4.2956073999999997</v>
      </c>
    </row>
    <row r="581" spans="1:4" ht="15" customHeight="1" x14ac:dyDescent="0.2">
      <c r="A581" s="98">
        <v>42029.208333333336</v>
      </c>
      <c r="B581" s="17">
        <v>1.5433319999999999</v>
      </c>
      <c r="C581" s="97">
        <v>10</v>
      </c>
      <c r="D581" s="21">
        <f t="shared" ref="D581:D644" si="9">$B$1*B581</f>
        <v>2.5773644399999998</v>
      </c>
    </row>
    <row r="582" spans="1:4" ht="15" customHeight="1" x14ac:dyDescent="0.2">
      <c r="A582" s="98">
        <v>42029.25</v>
      </c>
      <c r="B582" s="17">
        <v>2.5722200000000002</v>
      </c>
      <c r="C582" s="97">
        <v>300</v>
      </c>
      <c r="D582" s="21">
        <f t="shared" si="9"/>
        <v>4.2956073999999997</v>
      </c>
    </row>
    <row r="583" spans="1:4" ht="15" customHeight="1" x14ac:dyDescent="0.2">
      <c r="A583" s="98">
        <v>42029.291666666664</v>
      </c>
      <c r="B583" s="17">
        <v>2.5722200000000002</v>
      </c>
      <c r="C583" s="97">
        <v>360</v>
      </c>
      <c r="D583" s="21">
        <f t="shared" si="9"/>
        <v>4.2956073999999997</v>
      </c>
    </row>
    <row r="584" spans="1:4" ht="15" customHeight="1" x14ac:dyDescent="0.2">
      <c r="A584" s="98">
        <v>42029.333333333336</v>
      </c>
      <c r="B584" s="17">
        <v>1.028888</v>
      </c>
      <c r="C584" s="97">
        <v>280</v>
      </c>
      <c r="D584" s="21">
        <f t="shared" si="9"/>
        <v>1.71824296</v>
      </c>
    </row>
    <row r="585" spans="1:4" ht="15" customHeight="1" x14ac:dyDescent="0.2">
      <c r="A585" s="98">
        <v>42029.375</v>
      </c>
      <c r="B585" s="17">
        <v>1.028888</v>
      </c>
      <c r="C585" s="97">
        <v>300</v>
      </c>
      <c r="D585" s="21">
        <f t="shared" si="9"/>
        <v>1.71824296</v>
      </c>
    </row>
    <row r="586" spans="1:4" ht="15" customHeight="1" x14ac:dyDescent="0.2">
      <c r="A586" s="98">
        <v>42029.416666666664</v>
      </c>
      <c r="B586" s="17">
        <v>2.057776</v>
      </c>
      <c r="C586" s="97">
        <v>340</v>
      </c>
      <c r="D586" s="21">
        <f t="shared" si="9"/>
        <v>3.43648592</v>
      </c>
    </row>
    <row r="587" spans="1:4" ht="15" customHeight="1" x14ac:dyDescent="0.2">
      <c r="A587" s="98">
        <v>42029.458333333336</v>
      </c>
      <c r="B587" s="17">
        <v>4.1155520000000001</v>
      </c>
      <c r="C587" s="97">
        <v>10</v>
      </c>
      <c r="D587" s="21">
        <f t="shared" si="9"/>
        <v>6.8729718399999999</v>
      </c>
    </row>
    <row r="588" spans="1:4" ht="15" customHeight="1" x14ac:dyDescent="0.2">
      <c r="A588" s="98">
        <v>42029.5</v>
      </c>
      <c r="B588" s="17">
        <v>4.6299960000000002</v>
      </c>
      <c r="C588" s="97">
        <v>10</v>
      </c>
      <c r="D588" s="21">
        <f t="shared" si="9"/>
        <v>7.7320933199999997</v>
      </c>
    </row>
    <row r="589" spans="1:4" ht="15" customHeight="1" x14ac:dyDescent="0.2">
      <c r="A589" s="98">
        <v>42029.541666666664</v>
      </c>
      <c r="B589" s="17">
        <v>5.6588840000000005</v>
      </c>
      <c r="C589" s="97">
        <v>20</v>
      </c>
      <c r="D589" s="21">
        <f t="shared" si="9"/>
        <v>9.4503362800000001</v>
      </c>
    </row>
    <row r="590" spans="1:4" ht="15" customHeight="1" x14ac:dyDescent="0.2">
      <c r="A590" s="98">
        <v>42029.583333333336</v>
      </c>
      <c r="B590" s="17">
        <v>5.1444400000000003</v>
      </c>
      <c r="C590" s="97">
        <v>10</v>
      </c>
      <c r="D590" s="21">
        <f t="shared" si="9"/>
        <v>8.5912147999999995</v>
      </c>
    </row>
    <row r="591" spans="1:4" ht="15" customHeight="1" x14ac:dyDescent="0.2">
      <c r="A591" s="98">
        <v>42029.625</v>
      </c>
      <c r="B591" s="17">
        <v>5.1444400000000003</v>
      </c>
      <c r="C591" s="97">
        <v>50</v>
      </c>
      <c r="D591" s="21">
        <f t="shared" si="9"/>
        <v>8.5912147999999995</v>
      </c>
    </row>
    <row r="592" spans="1:4" ht="15" customHeight="1" x14ac:dyDescent="0.2">
      <c r="A592" s="98">
        <v>42029.666666666664</v>
      </c>
      <c r="B592" s="17">
        <v>7.7166600000000001</v>
      </c>
      <c r="C592" s="97">
        <v>70</v>
      </c>
      <c r="D592" s="21">
        <f t="shared" si="9"/>
        <v>12.886822199999999</v>
      </c>
    </row>
    <row r="593" spans="1:4" ht="15" customHeight="1" x14ac:dyDescent="0.2">
      <c r="A593" s="98">
        <v>42029.708333333336</v>
      </c>
      <c r="B593" s="17">
        <v>8.2311040000000002</v>
      </c>
      <c r="C593" s="97">
        <v>70</v>
      </c>
      <c r="D593" s="21">
        <f t="shared" si="9"/>
        <v>13.74594368</v>
      </c>
    </row>
    <row r="594" spans="1:4" ht="15" customHeight="1" x14ac:dyDescent="0.2">
      <c r="A594" s="98">
        <v>42029.75</v>
      </c>
      <c r="B594" s="17">
        <v>8.2311040000000002</v>
      </c>
      <c r="C594" s="97">
        <v>80</v>
      </c>
      <c r="D594" s="21">
        <f t="shared" si="9"/>
        <v>13.74594368</v>
      </c>
    </row>
    <row r="595" spans="1:4" ht="15" customHeight="1" x14ac:dyDescent="0.2">
      <c r="A595" s="98">
        <v>42029.791666666664</v>
      </c>
      <c r="B595" s="17">
        <v>8.7455479999999994</v>
      </c>
      <c r="C595" s="97">
        <v>60</v>
      </c>
      <c r="D595" s="21">
        <f t="shared" si="9"/>
        <v>14.605065159999999</v>
      </c>
    </row>
    <row r="596" spans="1:4" ht="15" customHeight="1" x14ac:dyDescent="0.2">
      <c r="A596" s="98">
        <v>42029.833333333336</v>
      </c>
      <c r="B596" s="17">
        <v>8.2311040000000002</v>
      </c>
      <c r="C596" s="97">
        <v>40</v>
      </c>
      <c r="D596" s="21">
        <f t="shared" si="9"/>
        <v>13.74594368</v>
      </c>
    </row>
    <row r="597" spans="1:4" ht="15" customHeight="1" x14ac:dyDescent="0.2">
      <c r="A597" s="98">
        <v>42029.875</v>
      </c>
      <c r="B597" s="17">
        <v>8.2311040000000002</v>
      </c>
      <c r="C597" s="97">
        <v>60</v>
      </c>
      <c r="D597" s="21">
        <f t="shared" si="9"/>
        <v>13.74594368</v>
      </c>
    </row>
    <row r="598" spans="1:4" ht="15" customHeight="1" x14ac:dyDescent="0.2">
      <c r="A598" s="98">
        <v>42029.916666666664</v>
      </c>
      <c r="B598" s="17">
        <v>6.1733279999999997</v>
      </c>
      <c r="C598" s="97">
        <v>40</v>
      </c>
      <c r="D598" s="21">
        <f t="shared" si="9"/>
        <v>10.309457759999999</v>
      </c>
    </row>
    <row r="599" spans="1:4" ht="15" customHeight="1" x14ac:dyDescent="0.2">
      <c r="A599" s="98">
        <v>42029.958333333336</v>
      </c>
      <c r="B599" s="17">
        <v>6.1733279999999997</v>
      </c>
      <c r="C599" s="97">
        <v>30</v>
      </c>
      <c r="D599" s="21">
        <f t="shared" si="9"/>
        <v>10.309457759999999</v>
      </c>
    </row>
    <row r="600" spans="1:4" ht="15" customHeight="1" x14ac:dyDescent="0.2">
      <c r="A600" s="98">
        <v>42030</v>
      </c>
      <c r="B600" s="17">
        <v>5.1444400000000003</v>
      </c>
      <c r="C600" s="97">
        <v>20</v>
      </c>
      <c r="D600" s="21">
        <f t="shared" si="9"/>
        <v>8.5912147999999995</v>
      </c>
    </row>
    <row r="601" spans="1:4" ht="15" customHeight="1" x14ac:dyDescent="0.2">
      <c r="A601" s="98">
        <v>42030.041666666664</v>
      </c>
      <c r="B601" s="17">
        <v>5.1444400000000003</v>
      </c>
      <c r="C601" s="97">
        <v>10</v>
      </c>
      <c r="D601" s="21">
        <f t="shared" si="9"/>
        <v>8.5912147999999995</v>
      </c>
    </row>
    <row r="602" spans="1:4" ht="15" customHeight="1" x14ac:dyDescent="0.2">
      <c r="A602" s="98">
        <v>42030.083333333336</v>
      </c>
      <c r="B602" s="17">
        <v>3.0866639999999999</v>
      </c>
      <c r="C602" s="97">
        <v>350</v>
      </c>
      <c r="D602" s="21">
        <f t="shared" si="9"/>
        <v>5.1547288799999995</v>
      </c>
    </row>
    <row r="603" spans="1:4" ht="15" customHeight="1" x14ac:dyDescent="0.2">
      <c r="A603" s="98">
        <v>42030.125</v>
      </c>
      <c r="B603" s="17">
        <v>2.057776</v>
      </c>
      <c r="C603" s="97">
        <v>340</v>
      </c>
      <c r="D603" s="21">
        <f t="shared" si="9"/>
        <v>3.43648592</v>
      </c>
    </row>
    <row r="604" spans="1:4" ht="15" customHeight="1" x14ac:dyDescent="0.2">
      <c r="A604" s="98">
        <v>42030.166666666664</v>
      </c>
      <c r="B604" s="17">
        <v>2.057776</v>
      </c>
      <c r="C604" s="97">
        <v>350</v>
      </c>
      <c r="D604" s="21">
        <f t="shared" si="9"/>
        <v>3.43648592</v>
      </c>
    </row>
    <row r="605" spans="1:4" ht="15" customHeight="1" x14ac:dyDescent="0.2">
      <c r="A605" s="98">
        <v>42030.208333333336</v>
      </c>
      <c r="B605" s="17">
        <v>1.5433319999999999</v>
      </c>
      <c r="C605" s="97">
        <v>340</v>
      </c>
      <c r="D605" s="21">
        <f t="shared" si="9"/>
        <v>2.5773644399999998</v>
      </c>
    </row>
    <row r="606" spans="1:4" ht="15" customHeight="1" x14ac:dyDescent="0.2">
      <c r="A606" s="98">
        <v>42030.25</v>
      </c>
      <c r="B606" s="17">
        <v>3.0866639999999999</v>
      </c>
      <c r="C606" s="97">
        <v>10</v>
      </c>
      <c r="D606" s="21">
        <f t="shared" si="9"/>
        <v>5.1547288799999995</v>
      </c>
    </row>
    <row r="607" spans="1:4" ht="15" customHeight="1" x14ac:dyDescent="0.2">
      <c r="A607" s="98">
        <v>42030.291666666664</v>
      </c>
      <c r="B607" s="17">
        <v>3.0866639999999999</v>
      </c>
      <c r="C607" s="97">
        <v>10</v>
      </c>
      <c r="D607" s="21">
        <f t="shared" si="9"/>
        <v>5.1547288799999995</v>
      </c>
    </row>
    <row r="608" spans="1:4" ht="15" customHeight="1" x14ac:dyDescent="0.2">
      <c r="A608" s="98">
        <v>42030.333333333336</v>
      </c>
      <c r="B608" s="17">
        <v>1.5433319999999999</v>
      </c>
      <c r="C608" s="97">
        <v>360</v>
      </c>
      <c r="D608" s="21">
        <f t="shared" si="9"/>
        <v>2.5773644399999998</v>
      </c>
    </row>
    <row r="609" spans="1:4" ht="15" customHeight="1" x14ac:dyDescent="0.2">
      <c r="A609" s="98">
        <v>42030.375</v>
      </c>
      <c r="B609" s="17">
        <v>1.5433319999999999</v>
      </c>
      <c r="C609" s="97">
        <v>310</v>
      </c>
      <c r="D609" s="21">
        <f t="shared" si="9"/>
        <v>2.5773644399999998</v>
      </c>
    </row>
    <row r="610" spans="1:4" ht="15" customHeight="1" x14ac:dyDescent="0.2">
      <c r="A610" s="98">
        <v>42030.416666666664</v>
      </c>
      <c r="B610" s="17">
        <v>3.601108</v>
      </c>
      <c r="C610" s="97">
        <v>10</v>
      </c>
      <c r="D610" s="21">
        <f t="shared" si="9"/>
        <v>6.0138503599999993</v>
      </c>
    </row>
    <row r="611" spans="1:4" ht="15" customHeight="1" x14ac:dyDescent="0.2">
      <c r="A611" s="98">
        <v>42030.458333333336</v>
      </c>
      <c r="B611" s="17">
        <v>4.1155520000000001</v>
      </c>
      <c r="C611" s="97">
        <v>10</v>
      </c>
      <c r="D611" s="21">
        <f t="shared" si="9"/>
        <v>6.8729718399999999</v>
      </c>
    </row>
    <row r="612" spans="1:4" ht="15" customHeight="1" x14ac:dyDescent="0.2">
      <c r="A612" s="98">
        <v>42030.5</v>
      </c>
      <c r="B612" s="17">
        <v>5.6588840000000005</v>
      </c>
      <c r="C612" s="97">
        <v>30</v>
      </c>
      <c r="D612" s="21">
        <f t="shared" si="9"/>
        <v>9.4503362800000001</v>
      </c>
    </row>
    <row r="613" spans="1:4" ht="15" customHeight="1" x14ac:dyDescent="0.2">
      <c r="A613" s="98">
        <v>42030.541666666664</v>
      </c>
      <c r="B613" s="17">
        <v>6.1733279999999997</v>
      </c>
      <c r="C613" s="97">
        <v>20</v>
      </c>
      <c r="D613" s="21">
        <f t="shared" si="9"/>
        <v>10.309457759999999</v>
      </c>
    </row>
    <row r="614" spans="1:4" ht="15" customHeight="1" x14ac:dyDescent="0.2">
      <c r="A614" s="98">
        <v>42030.583333333336</v>
      </c>
      <c r="B614" s="17">
        <v>6.1733279999999997</v>
      </c>
      <c r="C614" s="97">
        <v>20</v>
      </c>
      <c r="D614" s="21">
        <f t="shared" si="9"/>
        <v>10.309457759999999</v>
      </c>
    </row>
    <row r="615" spans="1:4" ht="15" customHeight="1" x14ac:dyDescent="0.2">
      <c r="A615" s="98">
        <v>42030.625</v>
      </c>
      <c r="B615" s="17">
        <v>8.2311040000000002</v>
      </c>
      <c r="C615" s="97">
        <v>60</v>
      </c>
      <c r="D615" s="21">
        <f t="shared" si="9"/>
        <v>13.74594368</v>
      </c>
    </row>
    <row r="616" spans="1:4" ht="15" customHeight="1" x14ac:dyDescent="0.2">
      <c r="A616" s="98">
        <v>42030.666666666664</v>
      </c>
      <c r="B616" s="17">
        <v>9.7744359999999997</v>
      </c>
      <c r="C616" s="97">
        <v>70</v>
      </c>
      <c r="D616" s="21">
        <f t="shared" si="9"/>
        <v>16.32330812</v>
      </c>
    </row>
    <row r="617" spans="1:4" ht="15" customHeight="1" x14ac:dyDescent="0.2">
      <c r="A617" s="98">
        <v>42030.708333333336</v>
      </c>
      <c r="B617" s="17">
        <v>9.7744359999999997</v>
      </c>
      <c r="C617" s="97">
        <v>60</v>
      </c>
      <c r="D617" s="21">
        <f t="shared" si="9"/>
        <v>16.32330812</v>
      </c>
    </row>
    <row r="618" spans="1:4" ht="15" customHeight="1" x14ac:dyDescent="0.2">
      <c r="A618" s="98">
        <v>42030.75</v>
      </c>
      <c r="B618" s="17">
        <v>9.2599920000000004</v>
      </c>
      <c r="C618" s="97">
        <v>60</v>
      </c>
      <c r="D618" s="21">
        <f t="shared" si="9"/>
        <v>15.464186639999999</v>
      </c>
    </row>
    <row r="619" spans="1:4" ht="15" customHeight="1" x14ac:dyDescent="0.2">
      <c r="A619" s="98">
        <v>42030.791666666664</v>
      </c>
      <c r="B619" s="17">
        <v>8.2311040000000002</v>
      </c>
      <c r="C619" s="97">
        <v>50</v>
      </c>
      <c r="D619" s="21">
        <f t="shared" si="9"/>
        <v>13.74594368</v>
      </c>
    </row>
    <row r="620" spans="1:4" ht="15" customHeight="1" x14ac:dyDescent="0.2">
      <c r="A620" s="98">
        <v>42030.833333333336</v>
      </c>
      <c r="B620" s="17">
        <v>8.2311040000000002</v>
      </c>
      <c r="C620" s="97">
        <v>60</v>
      </c>
      <c r="D620" s="21">
        <f t="shared" si="9"/>
        <v>13.74594368</v>
      </c>
    </row>
    <row r="621" spans="1:4" ht="15" customHeight="1" x14ac:dyDescent="0.2">
      <c r="A621" s="98">
        <v>42030.875</v>
      </c>
      <c r="B621" s="17">
        <v>7.202216</v>
      </c>
      <c r="C621" s="97">
        <v>40</v>
      </c>
      <c r="D621" s="21">
        <f t="shared" si="9"/>
        <v>12.027700719999999</v>
      </c>
    </row>
    <row r="622" spans="1:4" ht="15" customHeight="1" x14ac:dyDescent="0.2">
      <c r="A622" s="98">
        <v>42030.916666666664</v>
      </c>
      <c r="B622" s="17">
        <v>5.6588840000000005</v>
      </c>
      <c r="C622" s="97">
        <v>40</v>
      </c>
      <c r="D622" s="21">
        <f t="shared" si="9"/>
        <v>9.4503362800000001</v>
      </c>
    </row>
    <row r="623" spans="1:4" ht="15" customHeight="1" x14ac:dyDescent="0.2">
      <c r="A623" s="98">
        <v>42030.958333333336</v>
      </c>
      <c r="B623" s="17">
        <v>6.1733279999999997</v>
      </c>
      <c r="C623" s="97">
        <v>40</v>
      </c>
      <c r="D623" s="21">
        <f t="shared" si="9"/>
        <v>10.309457759999999</v>
      </c>
    </row>
    <row r="624" spans="1:4" ht="15" customHeight="1" x14ac:dyDescent="0.2">
      <c r="A624" s="98">
        <v>42031</v>
      </c>
      <c r="B624" s="17">
        <v>6.1733279999999997</v>
      </c>
      <c r="C624" s="97">
        <v>40</v>
      </c>
      <c r="D624" s="21">
        <f t="shared" si="9"/>
        <v>10.309457759999999</v>
      </c>
    </row>
    <row r="625" spans="1:4" ht="15" customHeight="1" x14ac:dyDescent="0.2">
      <c r="A625" s="98">
        <v>42031.041666666664</v>
      </c>
      <c r="B625" s="17">
        <v>5.1444400000000003</v>
      </c>
      <c r="C625" s="97">
        <v>20</v>
      </c>
      <c r="D625" s="21">
        <f t="shared" si="9"/>
        <v>8.5912147999999995</v>
      </c>
    </row>
    <row r="626" spans="1:4" ht="15" customHeight="1" x14ac:dyDescent="0.2">
      <c r="A626" s="98">
        <v>42031.083333333336</v>
      </c>
      <c r="B626" s="17">
        <v>3.601108</v>
      </c>
      <c r="C626" s="97">
        <v>10</v>
      </c>
      <c r="D626" s="21">
        <f t="shared" si="9"/>
        <v>6.0138503599999993</v>
      </c>
    </row>
    <row r="627" spans="1:4" ht="15" customHeight="1" x14ac:dyDescent="0.2">
      <c r="A627" s="98">
        <v>42031.125</v>
      </c>
      <c r="B627" s="17">
        <v>3.0866639999999999</v>
      </c>
      <c r="C627" s="97">
        <v>360</v>
      </c>
      <c r="D627" s="21">
        <f t="shared" si="9"/>
        <v>5.1547288799999995</v>
      </c>
    </row>
    <row r="628" spans="1:4" ht="15" customHeight="1" x14ac:dyDescent="0.2">
      <c r="A628" s="98">
        <v>42031.166666666664</v>
      </c>
      <c r="B628" s="17">
        <v>3.601108</v>
      </c>
      <c r="C628" s="97">
        <v>360</v>
      </c>
      <c r="D628" s="21">
        <f t="shared" si="9"/>
        <v>6.0138503599999993</v>
      </c>
    </row>
    <row r="629" spans="1:4" ht="15" customHeight="1" x14ac:dyDescent="0.2">
      <c r="A629" s="98">
        <v>42031.208333333336</v>
      </c>
      <c r="B629" s="17">
        <v>3.601108</v>
      </c>
      <c r="C629" s="97">
        <v>20</v>
      </c>
      <c r="D629" s="21">
        <f t="shared" si="9"/>
        <v>6.0138503599999993</v>
      </c>
    </row>
    <row r="630" spans="1:4" ht="15" customHeight="1" x14ac:dyDescent="0.2">
      <c r="A630" s="98">
        <v>42031.25</v>
      </c>
      <c r="B630" s="17">
        <v>3.0866639999999999</v>
      </c>
      <c r="C630" s="97">
        <v>10</v>
      </c>
      <c r="D630" s="21">
        <f t="shared" si="9"/>
        <v>5.1547288799999995</v>
      </c>
    </row>
    <row r="631" spans="1:4" ht="15" customHeight="1" x14ac:dyDescent="0.2">
      <c r="A631" s="98">
        <v>42031.291666666664</v>
      </c>
      <c r="B631" s="17">
        <v>4.6299960000000002</v>
      </c>
      <c r="C631" s="97">
        <v>20</v>
      </c>
      <c r="D631" s="21">
        <f t="shared" si="9"/>
        <v>7.7320933199999997</v>
      </c>
    </row>
    <row r="632" spans="1:4" ht="15" customHeight="1" x14ac:dyDescent="0.2">
      <c r="A632" s="98">
        <v>42031.333333333336</v>
      </c>
      <c r="B632" s="17">
        <v>3.601108</v>
      </c>
      <c r="C632" s="97">
        <v>20</v>
      </c>
      <c r="D632" s="21">
        <f t="shared" si="9"/>
        <v>6.0138503599999993</v>
      </c>
    </row>
    <row r="633" spans="1:4" ht="15" customHeight="1" x14ac:dyDescent="0.2">
      <c r="A633" s="98">
        <v>42031.375</v>
      </c>
      <c r="B633" s="17">
        <v>3.601108</v>
      </c>
      <c r="C633" s="97">
        <v>20</v>
      </c>
      <c r="D633" s="21">
        <f t="shared" si="9"/>
        <v>6.0138503599999993</v>
      </c>
    </row>
    <row r="634" spans="1:4" ht="15" customHeight="1" x14ac:dyDescent="0.2">
      <c r="A634" s="98">
        <v>42031.416666666664</v>
      </c>
      <c r="B634" s="17">
        <v>4.1155520000000001</v>
      </c>
      <c r="C634" s="97">
        <v>350</v>
      </c>
      <c r="D634" s="21">
        <f t="shared" si="9"/>
        <v>6.8729718399999999</v>
      </c>
    </row>
    <row r="635" spans="1:4" ht="15" customHeight="1" x14ac:dyDescent="0.2">
      <c r="A635" s="98">
        <v>42031.458333333336</v>
      </c>
      <c r="B635" s="17">
        <v>5.6588840000000005</v>
      </c>
      <c r="C635" s="97">
        <v>360</v>
      </c>
      <c r="D635" s="21">
        <f t="shared" si="9"/>
        <v>9.4503362800000001</v>
      </c>
    </row>
    <row r="636" spans="1:4" ht="15" customHeight="1" x14ac:dyDescent="0.2">
      <c r="A636" s="98">
        <v>42031.5</v>
      </c>
      <c r="B636" s="17">
        <v>6.1733279999999997</v>
      </c>
      <c r="C636" s="97">
        <v>20</v>
      </c>
      <c r="D636" s="21">
        <f t="shared" si="9"/>
        <v>10.309457759999999</v>
      </c>
    </row>
    <row r="637" spans="1:4" ht="15" customHeight="1" x14ac:dyDescent="0.2">
      <c r="A637" s="98">
        <v>42031.541666666664</v>
      </c>
      <c r="B637" s="17">
        <v>6.1733279999999997</v>
      </c>
      <c r="C637" s="97">
        <v>20</v>
      </c>
      <c r="D637" s="21">
        <f t="shared" si="9"/>
        <v>10.309457759999999</v>
      </c>
    </row>
    <row r="638" spans="1:4" ht="15" customHeight="1" x14ac:dyDescent="0.2">
      <c r="A638" s="98">
        <v>42031.583333333336</v>
      </c>
      <c r="B638" s="17">
        <v>5.6588840000000005</v>
      </c>
      <c r="C638" s="97">
        <v>10</v>
      </c>
      <c r="D638" s="21">
        <f t="shared" si="9"/>
        <v>9.4503362800000001</v>
      </c>
    </row>
    <row r="639" spans="1:4" ht="15" customHeight="1" x14ac:dyDescent="0.2">
      <c r="A639" s="98">
        <v>42031.625</v>
      </c>
      <c r="B639" s="17">
        <v>6.6877719999999998</v>
      </c>
      <c r="C639" s="97">
        <v>60</v>
      </c>
      <c r="D639" s="21">
        <f t="shared" si="9"/>
        <v>11.16857924</v>
      </c>
    </row>
    <row r="640" spans="1:4" ht="15" customHeight="1" x14ac:dyDescent="0.2">
      <c r="A640" s="98">
        <v>42031.666666666664</v>
      </c>
      <c r="B640" s="17">
        <v>7.7166600000000001</v>
      </c>
      <c r="C640" s="97">
        <v>40</v>
      </c>
      <c r="D640" s="21">
        <f t="shared" si="9"/>
        <v>12.886822199999999</v>
      </c>
    </row>
    <row r="641" spans="1:4" ht="15" customHeight="1" x14ac:dyDescent="0.2">
      <c r="A641" s="98">
        <v>42031.708333333336</v>
      </c>
      <c r="B641" s="17">
        <v>8.2311040000000002</v>
      </c>
      <c r="C641" s="97">
        <v>50</v>
      </c>
      <c r="D641" s="21">
        <f t="shared" si="9"/>
        <v>13.74594368</v>
      </c>
    </row>
    <row r="642" spans="1:4" ht="15" customHeight="1" x14ac:dyDescent="0.2">
      <c r="A642" s="98">
        <v>42031.75</v>
      </c>
      <c r="B642" s="17">
        <v>9.2599920000000004</v>
      </c>
      <c r="C642" s="97">
        <v>60</v>
      </c>
      <c r="D642" s="21">
        <f t="shared" si="9"/>
        <v>15.464186639999999</v>
      </c>
    </row>
    <row r="643" spans="1:4" ht="15" customHeight="1" x14ac:dyDescent="0.2">
      <c r="A643" s="98">
        <v>42031.791666666664</v>
      </c>
      <c r="B643" s="17">
        <v>9.2599920000000004</v>
      </c>
      <c r="C643" s="97">
        <v>50</v>
      </c>
      <c r="D643" s="21">
        <f t="shared" si="9"/>
        <v>15.464186639999999</v>
      </c>
    </row>
    <row r="644" spans="1:4" ht="15" customHeight="1" x14ac:dyDescent="0.2">
      <c r="A644" s="98">
        <v>42031.833333333336</v>
      </c>
      <c r="B644" s="17">
        <v>9.2599920000000004</v>
      </c>
      <c r="C644" s="97">
        <v>50</v>
      </c>
      <c r="D644" s="21">
        <f t="shared" si="9"/>
        <v>15.464186639999999</v>
      </c>
    </row>
    <row r="645" spans="1:4" ht="15" customHeight="1" x14ac:dyDescent="0.2">
      <c r="A645" s="98">
        <v>42031.875</v>
      </c>
      <c r="B645" s="17">
        <v>7.202216</v>
      </c>
      <c r="C645" s="97">
        <v>40</v>
      </c>
      <c r="D645" s="21">
        <f t="shared" ref="D645:D708" si="10">$B$1*B645</f>
        <v>12.027700719999999</v>
      </c>
    </row>
    <row r="646" spans="1:4" ht="15" customHeight="1" x14ac:dyDescent="0.2">
      <c r="A646" s="98">
        <v>42031.916666666664</v>
      </c>
      <c r="B646" s="17">
        <v>6.6877719999999998</v>
      </c>
      <c r="C646" s="97">
        <v>40</v>
      </c>
      <c r="D646" s="21">
        <f t="shared" si="10"/>
        <v>11.16857924</v>
      </c>
    </row>
    <row r="647" spans="1:4" ht="15" customHeight="1" x14ac:dyDescent="0.2">
      <c r="A647" s="98">
        <v>42031.958333333336</v>
      </c>
      <c r="B647" s="17">
        <v>6.1733279999999997</v>
      </c>
      <c r="C647" s="97">
        <v>40</v>
      </c>
      <c r="D647" s="21">
        <f t="shared" si="10"/>
        <v>10.309457759999999</v>
      </c>
    </row>
    <row r="648" spans="1:4" ht="15" customHeight="1" x14ac:dyDescent="0.2">
      <c r="A648" s="98">
        <v>42032</v>
      </c>
      <c r="B648" s="17">
        <v>5.1444400000000003</v>
      </c>
      <c r="C648" s="97">
        <v>20</v>
      </c>
      <c r="D648" s="21">
        <f t="shared" si="10"/>
        <v>8.5912147999999995</v>
      </c>
    </row>
    <row r="649" spans="1:4" ht="15" customHeight="1" x14ac:dyDescent="0.2">
      <c r="A649" s="98">
        <v>42032.041666666664</v>
      </c>
      <c r="B649" s="17">
        <v>4.6299960000000002</v>
      </c>
      <c r="C649" s="97">
        <v>20</v>
      </c>
      <c r="D649" s="21">
        <f t="shared" si="10"/>
        <v>7.7320933199999997</v>
      </c>
    </row>
    <row r="650" spans="1:4" ht="15" customHeight="1" x14ac:dyDescent="0.2">
      <c r="A650" s="98">
        <v>42032.083333333336</v>
      </c>
      <c r="B650" s="17">
        <v>3.601108</v>
      </c>
      <c r="C650" s="97">
        <v>20</v>
      </c>
      <c r="D650" s="21">
        <f t="shared" si="10"/>
        <v>6.0138503599999993</v>
      </c>
    </row>
    <row r="651" spans="1:4" ht="15" customHeight="1" x14ac:dyDescent="0.2">
      <c r="A651" s="98">
        <v>42032.125</v>
      </c>
      <c r="B651" s="17">
        <v>3.0866639999999999</v>
      </c>
      <c r="C651" s="97">
        <v>360</v>
      </c>
      <c r="D651" s="21">
        <f t="shared" si="10"/>
        <v>5.1547288799999995</v>
      </c>
    </row>
    <row r="652" spans="1:4" ht="15" customHeight="1" x14ac:dyDescent="0.2">
      <c r="A652" s="98">
        <v>42032.166666666664</v>
      </c>
      <c r="B652" s="17">
        <v>2.057776</v>
      </c>
      <c r="C652" s="97">
        <v>360</v>
      </c>
      <c r="D652" s="21">
        <f t="shared" si="10"/>
        <v>3.43648592</v>
      </c>
    </row>
    <row r="653" spans="1:4" ht="15" customHeight="1" x14ac:dyDescent="0.2">
      <c r="A653" s="98">
        <v>42032.208333333336</v>
      </c>
      <c r="B653" s="17">
        <v>2.5722200000000002</v>
      </c>
      <c r="C653" s="97">
        <v>10</v>
      </c>
      <c r="D653" s="21">
        <f t="shared" si="10"/>
        <v>4.2956073999999997</v>
      </c>
    </row>
    <row r="654" spans="1:4" ht="15" customHeight="1" x14ac:dyDescent="0.2">
      <c r="A654" s="98">
        <v>42032.25</v>
      </c>
      <c r="B654" s="17">
        <v>3.0866639999999999</v>
      </c>
      <c r="C654" s="97">
        <v>10</v>
      </c>
      <c r="D654" s="21">
        <f t="shared" si="10"/>
        <v>5.1547288799999995</v>
      </c>
    </row>
    <row r="655" spans="1:4" ht="15" customHeight="1" x14ac:dyDescent="0.2">
      <c r="A655" s="98">
        <v>42032.291666666664</v>
      </c>
      <c r="B655" s="17">
        <v>3.0866639999999999</v>
      </c>
      <c r="C655" s="97">
        <v>20</v>
      </c>
      <c r="D655" s="21">
        <f t="shared" si="10"/>
        <v>5.1547288799999995</v>
      </c>
    </row>
    <row r="656" spans="1:4" ht="15" customHeight="1" x14ac:dyDescent="0.2">
      <c r="A656" s="98">
        <v>42032.333333333336</v>
      </c>
      <c r="B656" s="17">
        <v>2.5722200000000002</v>
      </c>
      <c r="C656" s="97">
        <v>10</v>
      </c>
      <c r="D656" s="21">
        <f t="shared" si="10"/>
        <v>4.2956073999999997</v>
      </c>
    </row>
    <row r="657" spans="1:4" ht="15" customHeight="1" x14ac:dyDescent="0.2">
      <c r="A657" s="98">
        <v>42032.375</v>
      </c>
      <c r="B657" s="17">
        <v>2.057776</v>
      </c>
      <c r="C657" s="97">
        <v>350</v>
      </c>
      <c r="D657" s="21">
        <f t="shared" si="10"/>
        <v>3.43648592</v>
      </c>
    </row>
    <row r="658" spans="1:4" ht="15" customHeight="1" x14ac:dyDescent="0.2">
      <c r="A658" s="98">
        <v>42032.416666666664</v>
      </c>
      <c r="B658" s="17">
        <v>5.1444400000000003</v>
      </c>
      <c r="C658" s="97">
        <v>10</v>
      </c>
      <c r="D658" s="21">
        <f t="shared" si="10"/>
        <v>8.5912147999999995</v>
      </c>
    </row>
    <row r="659" spans="1:4" ht="15" customHeight="1" x14ac:dyDescent="0.2">
      <c r="A659" s="98">
        <v>42032.458333333336</v>
      </c>
      <c r="B659" s="17">
        <v>5.1444400000000003</v>
      </c>
      <c r="C659" s="97">
        <v>10</v>
      </c>
      <c r="D659" s="21">
        <f t="shared" si="10"/>
        <v>8.5912147999999995</v>
      </c>
    </row>
    <row r="660" spans="1:4" ht="15" customHeight="1" x14ac:dyDescent="0.2">
      <c r="A660" s="98">
        <v>42032.5</v>
      </c>
      <c r="B660" s="17">
        <v>6.1733279999999997</v>
      </c>
      <c r="C660" s="97">
        <v>10</v>
      </c>
      <c r="D660" s="21">
        <f t="shared" si="10"/>
        <v>10.309457759999999</v>
      </c>
    </row>
    <row r="661" spans="1:4" ht="15" customHeight="1" x14ac:dyDescent="0.2">
      <c r="A661" s="98">
        <v>42032.541666666664</v>
      </c>
      <c r="B661" s="17">
        <v>7.202216</v>
      </c>
      <c r="C661" s="97">
        <v>20</v>
      </c>
      <c r="D661" s="21">
        <f t="shared" si="10"/>
        <v>12.027700719999999</v>
      </c>
    </row>
    <row r="662" spans="1:4" ht="15" customHeight="1" x14ac:dyDescent="0.2">
      <c r="A662" s="98">
        <v>42032.583333333336</v>
      </c>
      <c r="B662" s="17">
        <v>6.1733279999999997</v>
      </c>
      <c r="C662" s="97">
        <v>10</v>
      </c>
      <c r="D662" s="21">
        <f t="shared" si="10"/>
        <v>10.309457759999999</v>
      </c>
    </row>
    <row r="663" spans="1:4" ht="15" customHeight="1" x14ac:dyDescent="0.2">
      <c r="A663" s="98">
        <v>42032.625</v>
      </c>
      <c r="B663" s="17">
        <v>8.7455479999999994</v>
      </c>
      <c r="C663" s="97">
        <v>60</v>
      </c>
      <c r="D663" s="21">
        <f t="shared" si="10"/>
        <v>14.605065159999999</v>
      </c>
    </row>
    <row r="664" spans="1:4" ht="15" customHeight="1" x14ac:dyDescent="0.2">
      <c r="A664" s="98">
        <v>42032.666666666664</v>
      </c>
      <c r="B664" s="17">
        <v>8.7455479999999994</v>
      </c>
      <c r="C664" s="97">
        <v>50</v>
      </c>
      <c r="D664" s="21">
        <f t="shared" si="10"/>
        <v>14.605065159999999</v>
      </c>
    </row>
    <row r="665" spans="1:4" ht="15" customHeight="1" x14ac:dyDescent="0.2">
      <c r="A665" s="98">
        <v>42032.708333333336</v>
      </c>
      <c r="B665" s="17">
        <v>8.7455479999999994</v>
      </c>
      <c r="C665" s="97">
        <v>60</v>
      </c>
      <c r="D665" s="21">
        <f t="shared" si="10"/>
        <v>14.605065159999999</v>
      </c>
    </row>
    <row r="666" spans="1:4" ht="15" customHeight="1" x14ac:dyDescent="0.2">
      <c r="A666" s="98">
        <v>42032.75</v>
      </c>
      <c r="B666" s="17">
        <v>10.288880000000001</v>
      </c>
      <c r="C666" s="97">
        <v>50</v>
      </c>
      <c r="D666" s="21">
        <f t="shared" si="10"/>
        <v>17.182429599999999</v>
      </c>
    </row>
    <row r="667" spans="1:4" ht="15" customHeight="1" x14ac:dyDescent="0.2">
      <c r="A667" s="98">
        <v>42032.791666666664</v>
      </c>
      <c r="B667" s="17">
        <v>8.2311040000000002</v>
      </c>
      <c r="C667" s="97">
        <v>50</v>
      </c>
      <c r="D667" s="21">
        <f t="shared" si="10"/>
        <v>13.74594368</v>
      </c>
    </row>
    <row r="668" spans="1:4" ht="15" customHeight="1" x14ac:dyDescent="0.2">
      <c r="A668" s="98">
        <v>42032.833333333336</v>
      </c>
      <c r="B668" s="17">
        <v>9.2599920000000004</v>
      </c>
      <c r="C668" s="97">
        <v>60</v>
      </c>
      <c r="D668" s="21">
        <f t="shared" si="10"/>
        <v>15.464186639999999</v>
      </c>
    </row>
    <row r="669" spans="1:4" ht="15" customHeight="1" x14ac:dyDescent="0.2">
      <c r="A669" s="98">
        <v>42032.875</v>
      </c>
      <c r="B669" s="17">
        <v>8.7455479999999994</v>
      </c>
      <c r="C669" s="97">
        <v>40</v>
      </c>
      <c r="D669" s="21">
        <f t="shared" si="10"/>
        <v>14.605065159999999</v>
      </c>
    </row>
    <row r="670" spans="1:4" ht="15" customHeight="1" x14ac:dyDescent="0.2">
      <c r="A670" s="98">
        <v>42032.916666666664</v>
      </c>
      <c r="B670" s="17">
        <v>7.202216</v>
      </c>
      <c r="C670" s="97">
        <v>40</v>
      </c>
      <c r="D670" s="21">
        <f t="shared" si="10"/>
        <v>12.027700719999999</v>
      </c>
    </row>
    <row r="671" spans="1:4" ht="15" customHeight="1" x14ac:dyDescent="0.2">
      <c r="A671" s="98">
        <v>42032.958333333336</v>
      </c>
      <c r="B671" s="17">
        <v>5.6588840000000005</v>
      </c>
      <c r="C671" s="97">
        <v>40</v>
      </c>
      <c r="D671" s="21">
        <f t="shared" si="10"/>
        <v>9.4503362800000001</v>
      </c>
    </row>
    <row r="672" spans="1:4" ht="15" customHeight="1" x14ac:dyDescent="0.2">
      <c r="A672" s="98">
        <v>42033</v>
      </c>
      <c r="B672" s="17">
        <v>3.0866639999999999</v>
      </c>
      <c r="C672" s="97">
        <v>20</v>
      </c>
      <c r="D672" s="21">
        <f t="shared" si="10"/>
        <v>5.1547288799999995</v>
      </c>
    </row>
    <row r="673" spans="1:4" ht="15" customHeight="1" x14ac:dyDescent="0.2">
      <c r="A673" s="98">
        <v>42033.041666666664</v>
      </c>
      <c r="B673" s="17">
        <v>2.5722200000000002</v>
      </c>
      <c r="C673" s="97">
        <v>360</v>
      </c>
      <c r="D673" s="21">
        <f t="shared" si="10"/>
        <v>4.2956073999999997</v>
      </c>
    </row>
    <row r="674" spans="1:4" ht="15" customHeight="1" x14ac:dyDescent="0.2">
      <c r="A674" s="98">
        <v>42033.083333333336</v>
      </c>
      <c r="B674" s="17">
        <v>3.601108</v>
      </c>
      <c r="C674" s="97">
        <v>20</v>
      </c>
      <c r="D674" s="21">
        <f t="shared" si="10"/>
        <v>6.0138503599999993</v>
      </c>
    </row>
    <row r="675" spans="1:4" ht="15" customHeight="1" x14ac:dyDescent="0.2">
      <c r="A675" s="98">
        <v>42033.125</v>
      </c>
      <c r="B675" s="17">
        <v>3.0866639999999999</v>
      </c>
      <c r="C675" s="97">
        <v>20</v>
      </c>
      <c r="D675" s="21">
        <f t="shared" si="10"/>
        <v>5.1547288799999995</v>
      </c>
    </row>
    <row r="676" spans="1:4" ht="15" customHeight="1" x14ac:dyDescent="0.2">
      <c r="A676" s="98">
        <v>42033.166666666664</v>
      </c>
      <c r="B676" s="17">
        <v>2.5722200000000002</v>
      </c>
      <c r="C676" s="97">
        <v>350</v>
      </c>
      <c r="D676" s="21">
        <f t="shared" si="10"/>
        <v>4.2956073999999997</v>
      </c>
    </row>
    <row r="677" spans="1:4" ht="15" customHeight="1" x14ac:dyDescent="0.2">
      <c r="A677" s="98">
        <v>42033.208333333336</v>
      </c>
      <c r="B677" s="17">
        <v>3.0866639999999999</v>
      </c>
      <c r="C677" s="97">
        <v>360</v>
      </c>
      <c r="D677" s="21">
        <f t="shared" si="10"/>
        <v>5.1547288799999995</v>
      </c>
    </row>
    <row r="678" spans="1:4" ht="15" customHeight="1" x14ac:dyDescent="0.2">
      <c r="A678" s="98">
        <v>42033.25</v>
      </c>
      <c r="B678" s="17">
        <v>2.5722200000000002</v>
      </c>
      <c r="C678" s="97">
        <v>350</v>
      </c>
      <c r="D678" s="21">
        <f t="shared" si="10"/>
        <v>4.2956073999999997</v>
      </c>
    </row>
    <row r="679" spans="1:4" ht="15" customHeight="1" x14ac:dyDescent="0.2">
      <c r="A679" s="98">
        <v>42033.291666666664</v>
      </c>
      <c r="B679" s="17">
        <v>1.5433319999999999</v>
      </c>
      <c r="C679" s="97">
        <v>340</v>
      </c>
      <c r="D679" s="21">
        <f t="shared" si="10"/>
        <v>2.5773644399999998</v>
      </c>
    </row>
    <row r="680" spans="1:4" ht="15" customHeight="1" x14ac:dyDescent="0.2">
      <c r="A680" s="98">
        <v>42033.333333333336</v>
      </c>
      <c r="B680" s="17">
        <v>1.5433319999999999</v>
      </c>
      <c r="C680" s="97">
        <v>340</v>
      </c>
      <c r="D680" s="21">
        <f t="shared" si="10"/>
        <v>2.5773644399999998</v>
      </c>
    </row>
    <row r="681" spans="1:4" ht="15" customHeight="1" x14ac:dyDescent="0.2">
      <c r="A681" s="98">
        <v>42033.375</v>
      </c>
      <c r="B681" s="17">
        <v>3.0866639999999999</v>
      </c>
      <c r="C681" s="97">
        <v>360</v>
      </c>
      <c r="D681" s="21">
        <f t="shared" si="10"/>
        <v>5.1547288799999995</v>
      </c>
    </row>
    <row r="682" spans="1:4" ht="15" customHeight="1" x14ac:dyDescent="0.2">
      <c r="A682" s="98">
        <v>42033.416666666664</v>
      </c>
      <c r="B682" s="17">
        <v>3.0866639999999999</v>
      </c>
      <c r="C682" s="97">
        <v>350</v>
      </c>
      <c r="D682" s="21">
        <f t="shared" si="10"/>
        <v>5.1547288799999995</v>
      </c>
    </row>
    <row r="683" spans="1:4" ht="15" customHeight="1" x14ac:dyDescent="0.2">
      <c r="A683" s="98">
        <v>42033.458333333336</v>
      </c>
      <c r="B683" s="17">
        <v>5.1444400000000003</v>
      </c>
      <c r="C683" s="97">
        <v>10</v>
      </c>
      <c r="D683" s="21">
        <f t="shared" si="10"/>
        <v>8.5912147999999995</v>
      </c>
    </row>
    <row r="684" spans="1:4" ht="15" customHeight="1" x14ac:dyDescent="0.2">
      <c r="A684" s="98">
        <v>42033.5</v>
      </c>
      <c r="B684" s="17">
        <v>6.1733279999999997</v>
      </c>
      <c r="C684" s="97">
        <v>340</v>
      </c>
      <c r="D684" s="21">
        <f t="shared" si="10"/>
        <v>10.309457759999999</v>
      </c>
    </row>
    <row r="685" spans="1:4" ht="15" customHeight="1" x14ac:dyDescent="0.2">
      <c r="A685" s="98">
        <v>42033.541666666664</v>
      </c>
      <c r="B685" s="17">
        <v>7.202216</v>
      </c>
      <c r="C685" s="97">
        <v>30</v>
      </c>
      <c r="D685" s="21">
        <f t="shared" si="10"/>
        <v>12.027700719999999</v>
      </c>
    </row>
    <row r="686" spans="1:4" ht="15" customHeight="1" x14ac:dyDescent="0.2">
      <c r="A686" s="98">
        <v>42033.583333333336</v>
      </c>
      <c r="B686" s="17">
        <v>7.202216</v>
      </c>
      <c r="C686" s="97">
        <v>20</v>
      </c>
      <c r="D686" s="21">
        <f t="shared" si="10"/>
        <v>12.027700719999999</v>
      </c>
    </row>
    <row r="687" spans="1:4" ht="15" customHeight="1" x14ac:dyDescent="0.2">
      <c r="A687" s="98">
        <v>42033.625</v>
      </c>
      <c r="B687" s="17">
        <v>7.202216</v>
      </c>
      <c r="C687" s="97">
        <v>10</v>
      </c>
      <c r="D687" s="21">
        <f t="shared" si="10"/>
        <v>12.027700719999999</v>
      </c>
    </row>
    <row r="688" spans="1:4" ht="15" customHeight="1" x14ac:dyDescent="0.2">
      <c r="A688" s="98">
        <v>42033.666666666664</v>
      </c>
      <c r="B688" s="17">
        <v>8.2311040000000002</v>
      </c>
      <c r="C688" s="97">
        <v>50</v>
      </c>
      <c r="D688" s="21">
        <f t="shared" si="10"/>
        <v>13.74594368</v>
      </c>
    </row>
    <row r="689" spans="1:4" ht="15" customHeight="1" x14ac:dyDescent="0.2">
      <c r="A689" s="98">
        <v>42033.708333333336</v>
      </c>
      <c r="B689" s="17">
        <v>9.2599920000000004</v>
      </c>
      <c r="C689" s="97">
        <v>70</v>
      </c>
      <c r="D689" s="21">
        <f t="shared" si="10"/>
        <v>15.464186639999999</v>
      </c>
    </row>
    <row r="690" spans="1:4" ht="15" customHeight="1" x14ac:dyDescent="0.2">
      <c r="A690" s="98">
        <v>42033.75</v>
      </c>
      <c r="B690" s="17">
        <v>9.2599920000000004</v>
      </c>
      <c r="C690" s="97">
        <v>50</v>
      </c>
      <c r="D690" s="21">
        <f t="shared" si="10"/>
        <v>15.464186639999999</v>
      </c>
    </row>
    <row r="691" spans="1:4" ht="15" customHeight="1" x14ac:dyDescent="0.2">
      <c r="A691" s="98">
        <v>42033.791666666664</v>
      </c>
      <c r="B691" s="17">
        <v>8.7455479999999994</v>
      </c>
      <c r="C691" s="97">
        <v>50</v>
      </c>
      <c r="D691" s="21">
        <f t="shared" si="10"/>
        <v>14.605065159999999</v>
      </c>
    </row>
    <row r="692" spans="1:4" ht="15" customHeight="1" x14ac:dyDescent="0.2">
      <c r="A692" s="98">
        <v>42033.833333333336</v>
      </c>
      <c r="B692" s="17">
        <v>8.7455479999999994</v>
      </c>
      <c r="C692" s="97">
        <v>50</v>
      </c>
      <c r="D692" s="21">
        <f t="shared" si="10"/>
        <v>14.605065159999999</v>
      </c>
    </row>
    <row r="693" spans="1:4" ht="15" customHeight="1" x14ac:dyDescent="0.2">
      <c r="A693" s="98">
        <v>42033.875</v>
      </c>
      <c r="B693" s="17">
        <v>8.2311040000000002</v>
      </c>
      <c r="C693" s="97">
        <v>40</v>
      </c>
      <c r="D693" s="21">
        <f t="shared" si="10"/>
        <v>13.74594368</v>
      </c>
    </row>
    <row r="694" spans="1:4" ht="15" customHeight="1" x14ac:dyDescent="0.2">
      <c r="A694" s="98">
        <v>42033.916666666664</v>
      </c>
      <c r="B694" s="17">
        <v>6.6877719999999998</v>
      </c>
      <c r="C694" s="97">
        <v>40</v>
      </c>
      <c r="D694" s="21">
        <f t="shared" si="10"/>
        <v>11.16857924</v>
      </c>
    </row>
    <row r="695" spans="1:4" ht="15" customHeight="1" x14ac:dyDescent="0.2">
      <c r="A695" s="98">
        <v>42033.958333333336</v>
      </c>
      <c r="B695" s="17">
        <v>6.6877719999999998</v>
      </c>
      <c r="C695" s="97">
        <v>20</v>
      </c>
      <c r="D695" s="21">
        <f t="shared" si="10"/>
        <v>11.16857924</v>
      </c>
    </row>
    <row r="696" spans="1:4" ht="15" customHeight="1" x14ac:dyDescent="0.2">
      <c r="A696" s="98">
        <v>42034</v>
      </c>
      <c r="B696" s="17">
        <v>5.1444400000000003</v>
      </c>
      <c r="C696" s="97">
        <v>20</v>
      </c>
      <c r="D696" s="21">
        <f t="shared" si="10"/>
        <v>8.5912147999999995</v>
      </c>
    </row>
    <row r="697" spans="1:4" ht="15" customHeight="1" x14ac:dyDescent="0.2">
      <c r="A697" s="98">
        <v>42034.041666666664</v>
      </c>
      <c r="B697" s="17">
        <v>6.1733279999999997</v>
      </c>
      <c r="C697" s="97">
        <v>20</v>
      </c>
      <c r="D697" s="21">
        <f t="shared" si="10"/>
        <v>10.309457759999999</v>
      </c>
    </row>
    <row r="698" spans="1:4" ht="15" customHeight="1" x14ac:dyDescent="0.2">
      <c r="A698" s="98">
        <v>42034.083333333336</v>
      </c>
      <c r="B698" s="17">
        <v>5.6588840000000005</v>
      </c>
      <c r="C698" s="97">
        <v>10</v>
      </c>
      <c r="D698" s="21">
        <f t="shared" si="10"/>
        <v>9.4503362800000001</v>
      </c>
    </row>
    <row r="699" spans="1:4" ht="15" customHeight="1" x14ac:dyDescent="0.2">
      <c r="A699" s="98">
        <v>42034.125</v>
      </c>
      <c r="B699" s="17">
        <v>5.6588840000000005</v>
      </c>
      <c r="C699" s="97">
        <v>300</v>
      </c>
      <c r="D699" s="21">
        <f t="shared" si="10"/>
        <v>9.4503362800000001</v>
      </c>
    </row>
    <row r="700" spans="1:4" ht="15" customHeight="1" x14ac:dyDescent="0.2">
      <c r="A700" s="98">
        <v>42034.166666666664</v>
      </c>
      <c r="B700" s="17">
        <v>3.601108</v>
      </c>
      <c r="C700" s="97">
        <v>20</v>
      </c>
      <c r="D700" s="21">
        <f t="shared" si="10"/>
        <v>6.0138503599999993</v>
      </c>
    </row>
    <row r="701" spans="1:4" ht="15" customHeight="1" x14ac:dyDescent="0.2">
      <c r="A701" s="98">
        <v>42034.208333333336</v>
      </c>
      <c r="B701" s="17">
        <v>3.0866639999999999</v>
      </c>
      <c r="C701" s="97">
        <v>20</v>
      </c>
      <c r="D701" s="21">
        <f t="shared" si="10"/>
        <v>5.1547288799999995</v>
      </c>
    </row>
    <row r="702" spans="1:4" ht="15" customHeight="1" x14ac:dyDescent="0.2">
      <c r="A702" s="98">
        <v>42034.25</v>
      </c>
      <c r="B702" s="17">
        <v>3.601108</v>
      </c>
      <c r="C702" s="97">
        <v>20</v>
      </c>
      <c r="D702" s="21">
        <f t="shared" si="10"/>
        <v>6.0138503599999993</v>
      </c>
    </row>
    <row r="703" spans="1:4" ht="15" customHeight="1" x14ac:dyDescent="0.2">
      <c r="A703" s="98">
        <v>42034.291666666664</v>
      </c>
      <c r="B703" s="17">
        <v>3.601108</v>
      </c>
      <c r="C703" s="97">
        <v>10</v>
      </c>
      <c r="D703" s="21">
        <f t="shared" si="10"/>
        <v>6.0138503599999993</v>
      </c>
    </row>
    <row r="704" spans="1:4" ht="15" customHeight="1" x14ac:dyDescent="0.2">
      <c r="A704" s="98">
        <v>42034.333333333336</v>
      </c>
      <c r="B704" s="17">
        <v>3.601108</v>
      </c>
      <c r="C704" s="97">
        <v>10</v>
      </c>
      <c r="D704" s="21">
        <f t="shared" si="10"/>
        <v>6.0138503599999993</v>
      </c>
    </row>
    <row r="705" spans="1:4" ht="15" customHeight="1" x14ac:dyDescent="0.2">
      <c r="A705" s="98">
        <v>42034.375</v>
      </c>
      <c r="B705" s="17">
        <v>3.0866639999999999</v>
      </c>
      <c r="C705" s="97">
        <v>340</v>
      </c>
      <c r="D705" s="21">
        <f t="shared" si="10"/>
        <v>5.1547288799999995</v>
      </c>
    </row>
    <row r="706" spans="1:4" ht="15" customHeight="1" x14ac:dyDescent="0.2">
      <c r="A706" s="98">
        <v>42034.416666666664</v>
      </c>
      <c r="B706" s="17">
        <v>4.1155520000000001</v>
      </c>
      <c r="C706" s="97">
        <v>20</v>
      </c>
      <c r="D706" s="21">
        <f t="shared" si="10"/>
        <v>6.8729718399999999</v>
      </c>
    </row>
    <row r="707" spans="1:4" ht="15" customHeight="1" x14ac:dyDescent="0.2">
      <c r="A707" s="98">
        <v>42034.458333333336</v>
      </c>
      <c r="B707" s="17">
        <v>4.6299960000000002</v>
      </c>
      <c r="C707" s="97">
        <v>10</v>
      </c>
      <c r="D707" s="21">
        <f t="shared" si="10"/>
        <v>7.7320933199999997</v>
      </c>
    </row>
    <row r="708" spans="1:4" ht="15" customHeight="1" x14ac:dyDescent="0.2">
      <c r="A708" s="98">
        <v>42034.5</v>
      </c>
      <c r="B708" s="17">
        <v>7.202216</v>
      </c>
      <c r="C708" s="97">
        <v>20</v>
      </c>
      <c r="D708" s="21">
        <f t="shared" si="10"/>
        <v>12.027700719999999</v>
      </c>
    </row>
    <row r="709" spans="1:4" ht="15" customHeight="1" x14ac:dyDescent="0.2">
      <c r="A709" s="98">
        <v>42034.541666666664</v>
      </c>
      <c r="B709" s="17">
        <v>6.6877719999999998</v>
      </c>
      <c r="C709" s="97">
        <v>30</v>
      </c>
      <c r="D709" s="21">
        <f t="shared" ref="D709:D772" si="11">$B$1*B709</f>
        <v>11.16857924</v>
      </c>
    </row>
    <row r="710" spans="1:4" ht="15" customHeight="1" x14ac:dyDescent="0.2">
      <c r="A710" s="98">
        <v>42034.583333333336</v>
      </c>
      <c r="B710" s="17">
        <v>6.1733279999999997</v>
      </c>
      <c r="C710" s="97">
        <v>20</v>
      </c>
      <c r="D710" s="21">
        <f t="shared" si="11"/>
        <v>10.309457759999999</v>
      </c>
    </row>
    <row r="711" spans="1:4" ht="15" customHeight="1" x14ac:dyDescent="0.2">
      <c r="A711" s="98">
        <v>42034.625</v>
      </c>
      <c r="B711" s="17">
        <v>7.202216</v>
      </c>
      <c r="C711" s="97">
        <v>50</v>
      </c>
      <c r="D711" s="21">
        <f t="shared" si="11"/>
        <v>12.027700719999999</v>
      </c>
    </row>
    <row r="712" spans="1:4" ht="15" customHeight="1" x14ac:dyDescent="0.2">
      <c r="A712" s="98">
        <v>42034.666666666664</v>
      </c>
      <c r="B712" s="17">
        <v>8.7455479999999994</v>
      </c>
      <c r="C712" s="97">
        <v>50</v>
      </c>
      <c r="D712" s="21">
        <f t="shared" si="11"/>
        <v>14.605065159999999</v>
      </c>
    </row>
    <row r="713" spans="1:4" ht="15" customHeight="1" x14ac:dyDescent="0.2">
      <c r="A713" s="98">
        <v>42034.708333333336</v>
      </c>
      <c r="B713" s="17">
        <v>9.2599920000000004</v>
      </c>
      <c r="C713" s="97">
        <v>50</v>
      </c>
      <c r="D713" s="21">
        <f t="shared" si="11"/>
        <v>15.464186639999999</v>
      </c>
    </row>
    <row r="714" spans="1:4" ht="15" customHeight="1" x14ac:dyDescent="0.2">
      <c r="A714" s="98">
        <v>42034.75</v>
      </c>
      <c r="B714" s="17">
        <v>8.7455479999999994</v>
      </c>
      <c r="C714" s="97">
        <v>50</v>
      </c>
      <c r="D714" s="21">
        <f t="shared" si="11"/>
        <v>14.605065159999999</v>
      </c>
    </row>
    <row r="715" spans="1:4" ht="15" customHeight="1" x14ac:dyDescent="0.2">
      <c r="A715" s="98">
        <v>42034.791666666664</v>
      </c>
      <c r="B715" s="17">
        <v>9.2599920000000004</v>
      </c>
      <c r="C715" s="97">
        <v>50</v>
      </c>
      <c r="D715" s="21">
        <f t="shared" si="11"/>
        <v>15.464186639999999</v>
      </c>
    </row>
    <row r="716" spans="1:4" ht="15" customHeight="1" x14ac:dyDescent="0.2">
      <c r="A716" s="98">
        <v>42034.833333333336</v>
      </c>
      <c r="B716" s="17">
        <v>8.7455479999999994</v>
      </c>
      <c r="C716" s="97">
        <v>50</v>
      </c>
      <c r="D716" s="21">
        <f t="shared" si="11"/>
        <v>14.605065159999999</v>
      </c>
    </row>
    <row r="717" spans="1:4" ht="15" customHeight="1" x14ac:dyDescent="0.2">
      <c r="A717" s="98">
        <v>42034.875</v>
      </c>
      <c r="B717" s="17">
        <v>6.6877719999999998</v>
      </c>
      <c r="C717" s="97">
        <v>50</v>
      </c>
      <c r="D717" s="21">
        <f t="shared" si="11"/>
        <v>11.16857924</v>
      </c>
    </row>
    <row r="718" spans="1:4" ht="15" customHeight="1" x14ac:dyDescent="0.2">
      <c r="A718" s="98">
        <v>42034.916666666664</v>
      </c>
      <c r="B718" s="17">
        <v>6.6877719999999998</v>
      </c>
      <c r="C718" s="97">
        <v>40</v>
      </c>
      <c r="D718" s="21">
        <f t="shared" si="11"/>
        <v>11.16857924</v>
      </c>
    </row>
    <row r="719" spans="1:4" ht="15" customHeight="1" x14ac:dyDescent="0.2">
      <c r="A719" s="98">
        <v>42034.958333333336</v>
      </c>
      <c r="B719" s="17">
        <v>5.1444400000000003</v>
      </c>
      <c r="C719" s="97">
        <v>40</v>
      </c>
      <c r="D719" s="21">
        <f t="shared" si="11"/>
        <v>8.5912147999999995</v>
      </c>
    </row>
    <row r="720" spans="1:4" ht="15" customHeight="1" x14ac:dyDescent="0.2">
      <c r="A720" s="98">
        <v>42035</v>
      </c>
      <c r="B720" s="17">
        <v>5.6588840000000005</v>
      </c>
      <c r="C720" s="97">
        <v>30</v>
      </c>
      <c r="D720" s="21">
        <f t="shared" si="11"/>
        <v>9.4503362800000001</v>
      </c>
    </row>
    <row r="721" spans="1:4" ht="15" customHeight="1" x14ac:dyDescent="0.2">
      <c r="A721" s="98">
        <v>42035.041666666664</v>
      </c>
      <c r="B721" s="17">
        <v>3.601108</v>
      </c>
      <c r="C721" s="97">
        <v>20</v>
      </c>
      <c r="D721" s="21">
        <f t="shared" si="11"/>
        <v>6.0138503599999993</v>
      </c>
    </row>
    <row r="722" spans="1:4" ht="15" customHeight="1" x14ac:dyDescent="0.2">
      <c r="A722" s="98">
        <v>42035.083333333336</v>
      </c>
      <c r="B722" s="17">
        <v>4.1155520000000001</v>
      </c>
      <c r="C722" s="97">
        <v>20</v>
      </c>
      <c r="D722" s="21">
        <f t="shared" si="11"/>
        <v>6.8729718399999999</v>
      </c>
    </row>
    <row r="723" spans="1:4" ht="15" customHeight="1" x14ac:dyDescent="0.2">
      <c r="A723" s="98">
        <v>42035.125</v>
      </c>
      <c r="B723" s="17">
        <v>3.601108</v>
      </c>
      <c r="C723" s="97">
        <v>20</v>
      </c>
      <c r="D723" s="21">
        <f t="shared" si="11"/>
        <v>6.0138503599999993</v>
      </c>
    </row>
    <row r="724" spans="1:4" ht="15" customHeight="1" x14ac:dyDescent="0.2">
      <c r="A724" s="98">
        <v>42035.166666666664</v>
      </c>
      <c r="B724" s="17">
        <v>4.6299960000000002</v>
      </c>
      <c r="C724" s="97">
        <v>20</v>
      </c>
      <c r="D724" s="21">
        <f t="shared" si="11"/>
        <v>7.7320933199999997</v>
      </c>
    </row>
    <row r="725" spans="1:4" ht="15" customHeight="1" x14ac:dyDescent="0.2">
      <c r="A725" s="98">
        <v>42035.208333333336</v>
      </c>
      <c r="B725" s="17">
        <v>2.5722200000000002</v>
      </c>
      <c r="C725" s="97">
        <v>360</v>
      </c>
      <c r="D725" s="21">
        <f t="shared" si="11"/>
        <v>4.2956073999999997</v>
      </c>
    </row>
    <row r="726" spans="1:4" ht="15" customHeight="1" x14ac:dyDescent="0.2">
      <c r="A726" s="98">
        <v>42035.25</v>
      </c>
      <c r="B726" s="17">
        <v>2.5722200000000002</v>
      </c>
      <c r="C726" s="97">
        <v>10</v>
      </c>
      <c r="D726" s="21">
        <f t="shared" si="11"/>
        <v>4.2956073999999997</v>
      </c>
    </row>
    <row r="727" spans="1:4" ht="15" customHeight="1" x14ac:dyDescent="0.2">
      <c r="A727" s="98">
        <v>42035.291666666664</v>
      </c>
      <c r="B727" s="17">
        <v>2.057776</v>
      </c>
      <c r="C727" s="97">
        <v>10</v>
      </c>
      <c r="D727" s="21">
        <f t="shared" si="11"/>
        <v>3.43648592</v>
      </c>
    </row>
    <row r="728" spans="1:4" ht="15" customHeight="1" x14ac:dyDescent="0.2">
      <c r="A728" s="98">
        <v>42035.333333333336</v>
      </c>
      <c r="B728" s="17">
        <v>2.5722200000000002</v>
      </c>
      <c r="C728" s="97">
        <v>20</v>
      </c>
      <c r="D728" s="21">
        <f t="shared" si="11"/>
        <v>4.2956073999999997</v>
      </c>
    </row>
    <row r="729" spans="1:4" ht="15" customHeight="1" x14ac:dyDescent="0.2">
      <c r="A729" s="98">
        <v>42035.375</v>
      </c>
      <c r="B729" s="17">
        <v>1.028888</v>
      </c>
      <c r="C729" s="97">
        <v>340</v>
      </c>
      <c r="D729" s="21">
        <f t="shared" si="11"/>
        <v>1.71824296</v>
      </c>
    </row>
    <row r="730" spans="1:4" ht="15" customHeight="1" x14ac:dyDescent="0.2">
      <c r="A730" s="98">
        <v>42035.416666666664</v>
      </c>
      <c r="B730" s="17">
        <v>1.5433319999999999</v>
      </c>
      <c r="C730" s="97">
        <v>290</v>
      </c>
      <c r="D730" s="21">
        <f t="shared" si="11"/>
        <v>2.5773644399999998</v>
      </c>
    </row>
    <row r="731" spans="1:4" ht="15" customHeight="1" x14ac:dyDescent="0.2">
      <c r="A731" s="98">
        <v>42035.458333333336</v>
      </c>
      <c r="B731" s="17">
        <v>2.057776</v>
      </c>
      <c r="C731" s="97">
        <v>320</v>
      </c>
      <c r="D731" s="21">
        <f t="shared" si="11"/>
        <v>3.43648592</v>
      </c>
    </row>
    <row r="732" spans="1:4" ht="15" customHeight="1" x14ac:dyDescent="0.2">
      <c r="A732" s="98">
        <v>42035.5</v>
      </c>
      <c r="B732" s="17">
        <v>4.6299960000000002</v>
      </c>
      <c r="C732" s="97">
        <v>350</v>
      </c>
      <c r="D732" s="21">
        <f t="shared" si="11"/>
        <v>7.7320933199999997</v>
      </c>
    </row>
    <row r="733" spans="1:4" ht="15" customHeight="1" x14ac:dyDescent="0.2">
      <c r="A733" s="98">
        <v>42035.541666666664</v>
      </c>
      <c r="B733" s="17">
        <v>5.6588840000000005</v>
      </c>
      <c r="C733" s="97">
        <v>360</v>
      </c>
      <c r="D733" s="21">
        <f t="shared" si="11"/>
        <v>9.4503362800000001</v>
      </c>
    </row>
    <row r="734" spans="1:4" ht="15" customHeight="1" x14ac:dyDescent="0.2">
      <c r="A734" s="98">
        <v>42035.583333333336</v>
      </c>
      <c r="B734" s="17">
        <v>4.1155520000000001</v>
      </c>
      <c r="C734" s="97">
        <v>360</v>
      </c>
      <c r="D734" s="21">
        <f t="shared" si="11"/>
        <v>6.8729718399999999</v>
      </c>
    </row>
    <row r="735" spans="1:4" ht="15" customHeight="1" x14ac:dyDescent="0.2">
      <c r="A735" s="98">
        <v>42035.625</v>
      </c>
      <c r="B735" s="17">
        <v>5.6588840000000005</v>
      </c>
      <c r="C735" s="97">
        <v>60</v>
      </c>
      <c r="D735" s="21">
        <f t="shared" si="11"/>
        <v>9.4503362800000001</v>
      </c>
    </row>
    <row r="736" spans="1:4" ht="15" customHeight="1" x14ac:dyDescent="0.2">
      <c r="A736" s="98">
        <v>42035.666666666664</v>
      </c>
      <c r="B736" s="17">
        <v>6.1733279999999997</v>
      </c>
      <c r="C736" s="97">
        <v>50</v>
      </c>
      <c r="D736" s="21">
        <f t="shared" si="11"/>
        <v>10.309457759999999</v>
      </c>
    </row>
    <row r="737" spans="1:4" ht="15" customHeight="1" x14ac:dyDescent="0.2">
      <c r="A737" s="98">
        <v>42035.708333333336</v>
      </c>
      <c r="B737" s="17">
        <v>7.202216</v>
      </c>
      <c r="C737" s="97">
        <v>50</v>
      </c>
      <c r="D737" s="21">
        <f t="shared" si="11"/>
        <v>12.027700719999999</v>
      </c>
    </row>
    <row r="738" spans="1:4" ht="15" customHeight="1" x14ac:dyDescent="0.2">
      <c r="A738" s="98">
        <v>42035.75</v>
      </c>
      <c r="B738" s="17">
        <v>8.2311040000000002</v>
      </c>
      <c r="C738" s="97">
        <v>60</v>
      </c>
      <c r="D738" s="21">
        <f t="shared" si="11"/>
        <v>13.74594368</v>
      </c>
    </row>
    <row r="739" spans="1:4" ht="15" customHeight="1" x14ac:dyDescent="0.2">
      <c r="A739" s="98">
        <v>42035.791666666664</v>
      </c>
      <c r="B739" s="17">
        <v>8.2311040000000002</v>
      </c>
      <c r="C739" s="97">
        <v>50</v>
      </c>
      <c r="D739" s="21">
        <f t="shared" si="11"/>
        <v>13.74594368</v>
      </c>
    </row>
    <row r="740" spans="1:4" ht="15" customHeight="1" x14ac:dyDescent="0.2">
      <c r="A740" s="98">
        <v>42035.833333333336</v>
      </c>
      <c r="B740" s="17">
        <v>7.7166600000000001</v>
      </c>
      <c r="C740" s="97">
        <v>50</v>
      </c>
      <c r="D740" s="21">
        <f t="shared" si="11"/>
        <v>12.886822199999999</v>
      </c>
    </row>
    <row r="741" spans="1:4" ht="15" customHeight="1" x14ac:dyDescent="0.2">
      <c r="A741" s="98">
        <v>42035.875</v>
      </c>
      <c r="B741" s="17">
        <v>7.202216</v>
      </c>
      <c r="C741" s="97">
        <v>60</v>
      </c>
      <c r="D741" s="21">
        <f t="shared" si="11"/>
        <v>12.027700719999999</v>
      </c>
    </row>
    <row r="742" spans="1:4" ht="15" customHeight="1" x14ac:dyDescent="0.2">
      <c r="A742" s="98">
        <v>42035.916666666664</v>
      </c>
      <c r="B742" s="17">
        <v>4.1155520000000001</v>
      </c>
      <c r="C742" s="97">
        <v>60</v>
      </c>
      <c r="D742" s="21">
        <f t="shared" si="11"/>
        <v>6.8729718399999999</v>
      </c>
    </row>
    <row r="743" spans="1:4" ht="15" customHeight="1" x14ac:dyDescent="0.2">
      <c r="A743" s="98">
        <v>42035.958333333336</v>
      </c>
      <c r="B743" s="17">
        <v>3.0866639999999999</v>
      </c>
      <c r="C743" s="97">
        <v>40</v>
      </c>
      <c r="D743" s="21">
        <f t="shared" si="11"/>
        <v>5.1547288799999995</v>
      </c>
    </row>
    <row r="744" spans="1:4" ht="15" customHeight="1" x14ac:dyDescent="0.2">
      <c r="A744" s="98">
        <v>42036</v>
      </c>
      <c r="B744" s="17">
        <v>2.057776</v>
      </c>
      <c r="C744" s="97">
        <v>360</v>
      </c>
      <c r="D744" s="21">
        <f t="shared" si="11"/>
        <v>3.43648592</v>
      </c>
    </row>
    <row r="745" spans="1:4" ht="15" customHeight="1" x14ac:dyDescent="0.2">
      <c r="A745" s="98">
        <v>42036.041666666664</v>
      </c>
      <c r="B745" s="17">
        <v>2.057776</v>
      </c>
      <c r="C745" s="97">
        <v>340</v>
      </c>
      <c r="D745" s="21">
        <f t="shared" si="11"/>
        <v>3.43648592</v>
      </c>
    </row>
    <row r="746" spans="1:4" ht="15" customHeight="1" x14ac:dyDescent="0.2">
      <c r="A746" s="98">
        <v>42036.083333333336</v>
      </c>
      <c r="B746" s="17">
        <v>2.057776</v>
      </c>
      <c r="C746" s="97">
        <v>310</v>
      </c>
      <c r="D746" s="21">
        <f t="shared" si="11"/>
        <v>3.43648592</v>
      </c>
    </row>
    <row r="747" spans="1:4" ht="15" customHeight="1" x14ac:dyDescent="0.2">
      <c r="A747" s="98">
        <v>42036.125</v>
      </c>
      <c r="B747" s="17">
        <v>2.5722200000000002</v>
      </c>
      <c r="C747" s="97">
        <v>280</v>
      </c>
      <c r="D747" s="21">
        <f t="shared" si="11"/>
        <v>4.2956073999999997</v>
      </c>
    </row>
    <row r="748" spans="1:4" ht="15" customHeight="1" x14ac:dyDescent="0.2">
      <c r="A748" s="98">
        <v>42036.166666666664</v>
      </c>
      <c r="B748" s="17">
        <v>1.5433319999999999</v>
      </c>
      <c r="C748" s="97">
        <v>290</v>
      </c>
      <c r="D748" s="21">
        <f t="shared" si="11"/>
        <v>2.5773644399999998</v>
      </c>
    </row>
    <row r="749" spans="1:4" ht="15" customHeight="1" x14ac:dyDescent="0.2">
      <c r="A749" s="98">
        <v>42036.208333333336</v>
      </c>
      <c r="B749" s="17">
        <v>0.51444400000000001</v>
      </c>
      <c r="C749" s="97">
        <v>320</v>
      </c>
      <c r="D749" s="21">
        <f t="shared" si="11"/>
        <v>0.85912147999999999</v>
      </c>
    </row>
    <row r="750" spans="1:4" ht="15" customHeight="1" x14ac:dyDescent="0.2">
      <c r="A750" s="98">
        <v>42036.25</v>
      </c>
      <c r="B750" s="17">
        <v>2.057776</v>
      </c>
      <c r="C750" s="97">
        <v>280</v>
      </c>
      <c r="D750" s="21">
        <f t="shared" si="11"/>
        <v>3.43648592</v>
      </c>
    </row>
    <row r="751" spans="1:4" ht="15" customHeight="1" x14ac:dyDescent="0.2">
      <c r="A751" s="98">
        <v>42036.291666666664</v>
      </c>
      <c r="B751" s="17">
        <v>1.5433319999999999</v>
      </c>
      <c r="C751" s="97">
        <v>330</v>
      </c>
      <c r="D751" s="21">
        <f t="shared" si="11"/>
        <v>2.5773644399999998</v>
      </c>
    </row>
    <row r="752" spans="1:4" ht="15" customHeight="1" x14ac:dyDescent="0.2">
      <c r="A752" s="98">
        <v>42036.333333333336</v>
      </c>
      <c r="B752" s="17">
        <v>1.5433319999999999</v>
      </c>
      <c r="C752" s="97">
        <v>360</v>
      </c>
      <c r="D752" s="21">
        <f t="shared" si="11"/>
        <v>2.5773644399999998</v>
      </c>
    </row>
    <row r="753" spans="1:4" ht="15" customHeight="1" x14ac:dyDescent="0.2">
      <c r="A753" s="98">
        <v>42036.375</v>
      </c>
      <c r="B753" s="17">
        <v>1.028888</v>
      </c>
      <c r="C753" s="97">
        <v>280</v>
      </c>
      <c r="D753" s="21">
        <f t="shared" si="11"/>
        <v>1.71824296</v>
      </c>
    </row>
    <row r="754" spans="1:4" ht="15" customHeight="1" x14ac:dyDescent="0.2">
      <c r="A754" s="98">
        <v>42036.416666666664</v>
      </c>
      <c r="B754" s="17">
        <v>1.5433319999999999</v>
      </c>
      <c r="C754" s="97">
        <v>280</v>
      </c>
      <c r="D754" s="21">
        <f t="shared" si="11"/>
        <v>2.5773644399999998</v>
      </c>
    </row>
    <row r="755" spans="1:4" ht="15" customHeight="1" x14ac:dyDescent="0.2">
      <c r="A755" s="98">
        <v>42036.458333333336</v>
      </c>
      <c r="B755" s="17">
        <v>3.601108</v>
      </c>
      <c r="C755" s="97">
        <v>10</v>
      </c>
      <c r="D755" s="21">
        <f t="shared" si="11"/>
        <v>6.0138503599999993</v>
      </c>
    </row>
    <row r="756" spans="1:4" ht="15" customHeight="1" x14ac:dyDescent="0.2">
      <c r="A756" s="98">
        <v>42036.5</v>
      </c>
      <c r="B756" s="17">
        <v>5.6588840000000005</v>
      </c>
      <c r="C756" s="97">
        <v>40</v>
      </c>
      <c r="D756" s="21">
        <f t="shared" si="11"/>
        <v>9.4503362800000001</v>
      </c>
    </row>
    <row r="757" spans="1:4" ht="15" customHeight="1" x14ac:dyDescent="0.2">
      <c r="A757" s="98">
        <v>42036.541666666664</v>
      </c>
      <c r="B757" s="17">
        <v>5.1444400000000003</v>
      </c>
      <c r="C757" s="97">
        <v>40</v>
      </c>
      <c r="D757" s="21">
        <f t="shared" si="11"/>
        <v>8.5912147999999995</v>
      </c>
    </row>
    <row r="758" spans="1:4" ht="15" customHeight="1" x14ac:dyDescent="0.2">
      <c r="A758" s="98">
        <v>42036.583333333336</v>
      </c>
      <c r="B758" s="17">
        <v>5.6588840000000005</v>
      </c>
      <c r="C758" s="97">
        <v>50</v>
      </c>
      <c r="D758" s="21">
        <f t="shared" si="11"/>
        <v>9.4503362800000001</v>
      </c>
    </row>
    <row r="759" spans="1:4" ht="15" customHeight="1" x14ac:dyDescent="0.2">
      <c r="A759" s="98">
        <v>42036.625</v>
      </c>
      <c r="B759" s="17">
        <v>8.2311040000000002</v>
      </c>
      <c r="C759" s="97">
        <v>70</v>
      </c>
      <c r="D759" s="21">
        <f t="shared" si="11"/>
        <v>13.74594368</v>
      </c>
    </row>
    <row r="760" spans="1:4" ht="15" customHeight="1" x14ac:dyDescent="0.2">
      <c r="A760" s="98">
        <v>42036.666666666664</v>
      </c>
      <c r="B760" s="17">
        <v>9.2599920000000004</v>
      </c>
      <c r="C760" s="97">
        <v>80</v>
      </c>
      <c r="D760" s="21">
        <f t="shared" si="11"/>
        <v>15.464186639999999</v>
      </c>
    </row>
    <row r="761" spans="1:4" ht="15" customHeight="1" x14ac:dyDescent="0.2">
      <c r="A761" s="98">
        <v>42036.708333333336</v>
      </c>
      <c r="B761" s="17">
        <v>9.2599920000000004</v>
      </c>
      <c r="C761" s="97">
        <v>50</v>
      </c>
      <c r="D761" s="21">
        <f t="shared" si="11"/>
        <v>15.464186639999999</v>
      </c>
    </row>
    <row r="762" spans="1:4" ht="15" customHeight="1" x14ac:dyDescent="0.2">
      <c r="A762" s="98">
        <v>42036.75</v>
      </c>
      <c r="B762" s="17">
        <v>8.2311040000000002</v>
      </c>
      <c r="C762" s="97">
        <v>50</v>
      </c>
      <c r="D762" s="21">
        <f t="shared" si="11"/>
        <v>13.74594368</v>
      </c>
    </row>
    <row r="763" spans="1:4" ht="15" customHeight="1" x14ac:dyDescent="0.2">
      <c r="A763" s="98">
        <v>42036.791666666664</v>
      </c>
      <c r="B763" s="17">
        <v>7.7166600000000001</v>
      </c>
      <c r="C763" s="97">
        <v>70</v>
      </c>
      <c r="D763" s="21">
        <f t="shared" si="11"/>
        <v>12.886822199999999</v>
      </c>
    </row>
    <row r="764" spans="1:4" ht="15" customHeight="1" x14ac:dyDescent="0.2">
      <c r="A764" s="98">
        <v>42036.833333333336</v>
      </c>
      <c r="B764" s="17">
        <v>7.202216</v>
      </c>
      <c r="C764" s="97">
        <v>50</v>
      </c>
      <c r="D764" s="21">
        <f t="shared" si="11"/>
        <v>12.027700719999999</v>
      </c>
    </row>
    <row r="765" spans="1:4" ht="15" customHeight="1" x14ac:dyDescent="0.2">
      <c r="A765" s="98">
        <v>42036.875</v>
      </c>
      <c r="B765" s="17">
        <v>6.1733279999999997</v>
      </c>
      <c r="C765" s="97">
        <v>40</v>
      </c>
      <c r="D765" s="21">
        <f t="shared" si="11"/>
        <v>10.309457759999999</v>
      </c>
    </row>
    <row r="766" spans="1:4" ht="15" customHeight="1" x14ac:dyDescent="0.2">
      <c r="A766" s="98">
        <v>42036.916666666664</v>
      </c>
      <c r="B766" s="17">
        <v>6.1733279999999997</v>
      </c>
      <c r="C766" s="97">
        <v>50</v>
      </c>
      <c r="D766" s="21">
        <f t="shared" si="11"/>
        <v>10.309457759999999</v>
      </c>
    </row>
    <row r="767" spans="1:4" ht="15" customHeight="1" x14ac:dyDescent="0.2">
      <c r="A767" s="98">
        <v>42036.958333333336</v>
      </c>
      <c r="B767" s="17">
        <v>5.1444400000000003</v>
      </c>
      <c r="C767" s="97">
        <v>30</v>
      </c>
      <c r="D767" s="21">
        <f t="shared" si="11"/>
        <v>8.5912147999999995</v>
      </c>
    </row>
    <row r="768" spans="1:4" ht="15" customHeight="1" x14ac:dyDescent="0.2">
      <c r="A768" s="98">
        <v>42037</v>
      </c>
      <c r="B768" s="17">
        <v>3.0866639999999999</v>
      </c>
      <c r="C768" s="97">
        <v>20</v>
      </c>
      <c r="D768" s="21">
        <f t="shared" si="11"/>
        <v>5.1547288799999995</v>
      </c>
    </row>
    <row r="769" spans="1:4" ht="15" customHeight="1" x14ac:dyDescent="0.2">
      <c r="A769" s="98">
        <v>42037.041666666664</v>
      </c>
      <c r="B769" s="17">
        <v>2.057776</v>
      </c>
      <c r="C769" s="97">
        <v>350</v>
      </c>
      <c r="D769" s="21">
        <f t="shared" si="11"/>
        <v>3.43648592</v>
      </c>
    </row>
    <row r="770" spans="1:4" ht="15" customHeight="1" x14ac:dyDescent="0.2">
      <c r="A770" s="98">
        <v>42037.083333333336</v>
      </c>
      <c r="B770" s="17">
        <v>2.057776</v>
      </c>
      <c r="C770" s="97">
        <v>360</v>
      </c>
      <c r="D770" s="21">
        <f t="shared" si="11"/>
        <v>3.43648592</v>
      </c>
    </row>
    <row r="771" spans="1:4" ht="15" customHeight="1" x14ac:dyDescent="0.2">
      <c r="A771" s="98">
        <v>42037.125</v>
      </c>
      <c r="B771" s="17">
        <v>3.0866639999999999</v>
      </c>
      <c r="C771" s="97">
        <v>10</v>
      </c>
      <c r="D771" s="21">
        <f t="shared" si="11"/>
        <v>5.1547288799999995</v>
      </c>
    </row>
    <row r="772" spans="1:4" ht="15" customHeight="1" x14ac:dyDescent="0.2">
      <c r="A772" s="98">
        <v>42037.166666666664</v>
      </c>
      <c r="B772" s="17">
        <v>2.057776</v>
      </c>
      <c r="C772" s="97">
        <v>350</v>
      </c>
      <c r="D772" s="21">
        <f t="shared" si="11"/>
        <v>3.43648592</v>
      </c>
    </row>
    <row r="773" spans="1:4" ht="15" customHeight="1" x14ac:dyDescent="0.2">
      <c r="A773" s="98">
        <v>42037.208333333336</v>
      </c>
      <c r="B773" s="17">
        <v>3.0866639999999999</v>
      </c>
      <c r="C773" s="97">
        <v>350</v>
      </c>
      <c r="D773" s="21">
        <f t="shared" ref="D773:D836" si="12">$B$1*B773</f>
        <v>5.1547288799999995</v>
      </c>
    </row>
    <row r="774" spans="1:4" ht="15" customHeight="1" x14ac:dyDescent="0.2">
      <c r="A774" s="98">
        <v>42037.25</v>
      </c>
      <c r="B774" s="17">
        <v>1.028888</v>
      </c>
      <c r="C774" s="97">
        <v>350</v>
      </c>
      <c r="D774" s="21">
        <f t="shared" si="12"/>
        <v>1.71824296</v>
      </c>
    </row>
    <row r="775" spans="1:4" ht="15" customHeight="1" x14ac:dyDescent="0.2">
      <c r="A775" s="98">
        <v>42037.291666666664</v>
      </c>
      <c r="B775" s="17">
        <v>2.5722200000000002</v>
      </c>
      <c r="C775" s="97">
        <v>350</v>
      </c>
      <c r="D775" s="21">
        <f t="shared" si="12"/>
        <v>4.2956073999999997</v>
      </c>
    </row>
    <row r="776" spans="1:4" ht="15" customHeight="1" x14ac:dyDescent="0.2">
      <c r="A776" s="98">
        <v>42037.333333333336</v>
      </c>
      <c r="B776" s="17">
        <v>2.057776</v>
      </c>
      <c r="C776" s="97">
        <v>310</v>
      </c>
      <c r="D776" s="21">
        <f t="shared" si="12"/>
        <v>3.43648592</v>
      </c>
    </row>
    <row r="777" spans="1:4" ht="15" customHeight="1" x14ac:dyDescent="0.2">
      <c r="A777" s="98">
        <v>42037.375</v>
      </c>
      <c r="B777" s="17">
        <v>2.057776</v>
      </c>
      <c r="C777" s="97">
        <v>310</v>
      </c>
      <c r="D777" s="21">
        <f t="shared" si="12"/>
        <v>3.43648592</v>
      </c>
    </row>
    <row r="778" spans="1:4" ht="15" customHeight="1" x14ac:dyDescent="0.2">
      <c r="A778" s="98">
        <v>42037.416666666664</v>
      </c>
      <c r="B778" s="17">
        <v>3.0866639999999999</v>
      </c>
      <c r="C778" s="97">
        <v>300</v>
      </c>
      <c r="D778" s="21">
        <f t="shared" si="12"/>
        <v>5.1547288799999995</v>
      </c>
    </row>
    <row r="779" spans="1:4" ht="15" customHeight="1" x14ac:dyDescent="0.2">
      <c r="A779" s="98">
        <v>42037.458333333336</v>
      </c>
      <c r="B779" s="17">
        <v>6.1733279999999997</v>
      </c>
      <c r="C779" s="97">
        <v>360</v>
      </c>
      <c r="D779" s="21">
        <f t="shared" si="12"/>
        <v>10.309457759999999</v>
      </c>
    </row>
    <row r="780" spans="1:4" ht="15" customHeight="1" x14ac:dyDescent="0.2">
      <c r="A780" s="98">
        <v>42037.5</v>
      </c>
      <c r="B780" s="17">
        <v>6.1733279999999997</v>
      </c>
      <c r="C780" s="97">
        <v>360</v>
      </c>
      <c r="D780" s="21">
        <f t="shared" si="12"/>
        <v>10.309457759999999</v>
      </c>
    </row>
    <row r="781" spans="1:4" ht="15" customHeight="1" x14ac:dyDescent="0.2">
      <c r="A781" s="98">
        <v>42037.541666666664</v>
      </c>
      <c r="B781" s="17">
        <v>6.1733279999999997</v>
      </c>
      <c r="C781" s="97">
        <v>360</v>
      </c>
      <c r="D781" s="21">
        <f t="shared" si="12"/>
        <v>10.309457759999999</v>
      </c>
    </row>
    <row r="782" spans="1:4" ht="15" customHeight="1" x14ac:dyDescent="0.2">
      <c r="A782" s="98">
        <v>42037.583333333336</v>
      </c>
      <c r="B782" s="17">
        <v>7.202216</v>
      </c>
      <c r="C782" s="97">
        <v>20</v>
      </c>
      <c r="D782" s="21">
        <f t="shared" si="12"/>
        <v>12.027700719999999</v>
      </c>
    </row>
    <row r="783" spans="1:4" ht="15" customHeight="1" x14ac:dyDescent="0.2">
      <c r="A783" s="98">
        <v>42037.625</v>
      </c>
      <c r="B783" s="17">
        <v>7.202216</v>
      </c>
      <c r="C783" s="97">
        <v>70</v>
      </c>
      <c r="D783" s="21">
        <f t="shared" si="12"/>
        <v>12.027700719999999</v>
      </c>
    </row>
    <row r="784" spans="1:4" ht="15" customHeight="1" x14ac:dyDescent="0.2">
      <c r="A784" s="98">
        <v>42037.666666666664</v>
      </c>
      <c r="B784" s="17">
        <v>9.2599920000000004</v>
      </c>
      <c r="C784" s="97">
        <v>70</v>
      </c>
      <c r="D784" s="21">
        <f t="shared" si="12"/>
        <v>15.464186639999999</v>
      </c>
    </row>
    <row r="785" spans="1:4" ht="15" customHeight="1" x14ac:dyDescent="0.2">
      <c r="A785" s="98">
        <v>42037.708333333336</v>
      </c>
      <c r="B785" s="17">
        <v>9.7744359999999997</v>
      </c>
      <c r="C785" s="97">
        <v>60</v>
      </c>
      <c r="D785" s="21">
        <f t="shared" si="12"/>
        <v>16.32330812</v>
      </c>
    </row>
    <row r="786" spans="1:4" ht="15" customHeight="1" x14ac:dyDescent="0.2">
      <c r="A786" s="98">
        <v>42037.75</v>
      </c>
      <c r="B786" s="17">
        <v>10.803324</v>
      </c>
      <c r="C786" s="97">
        <v>60</v>
      </c>
      <c r="D786" s="21">
        <f t="shared" si="12"/>
        <v>18.041551079999998</v>
      </c>
    </row>
    <row r="787" spans="1:4" ht="15" customHeight="1" x14ac:dyDescent="0.2">
      <c r="A787" s="98">
        <v>42037.791666666664</v>
      </c>
      <c r="B787" s="17">
        <v>11.832212</v>
      </c>
      <c r="C787" s="97">
        <v>60</v>
      </c>
      <c r="D787" s="21">
        <f t="shared" si="12"/>
        <v>19.759794039999999</v>
      </c>
    </row>
    <row r="788" spans="1:4" ht="15" customHeight="1" x14ac:dyDescent="0.2">
      <c r="A788" s="98">
        <v>42037.833333333336</v>
      </c>
      <c r="B788" s="17">
        <v>10.803324</v>
      </c>
      <c r="C788" s="97">
        <v>50</v>
      </c>
      <c r="D788" s="21">
        <f t="shared" si="12"/>
        <v>18.041551079999998</v>
      </c>
    </row>
    <row r="789" spans="1:4" ht="15" customHeight="1" x14ac:dyDescent="0.2">
      <c r="A789" s="98">
        <v>42037.875</v>
      </c>
      <c r="B789" s="17">
        <v>8.7455479999999994</v>
      </c>
      <c r="C789" s="97">
        <v>50</v>
      </c>
      <c r="D789" s="21">
        <f t="shared" si="12"/>
        <v>14.605065159999999</v>
      </c>
    </row>
    <row r="790" spans="1:4" ht="15" customHeight="1" x14ac:dyDescent="0.2">
      <c r="A790" s="98">
        <v>42037.916666666664</v>
      </c>
      <c r="B790" s="17">
        <v>6.6877719999999998</v>
      </c>
      <c r="C790" s="97">
        <v>40</v>
      </c>
      <c r="D790" s="21">
        <f t="shared" si="12"/>
        <v>11.16857924</v>
      </c>
    </row>
    <row r="791" spans="1:4" ht="15" customHeight="1" x14ac:dyDescent="0.2">
      <c r="A791" s="98">
        <v>42037.958333333336</v>
      </c>
      <c r="B791" s="17">
        <v>6.1733279999999997</v>
      </c>
      <c r="C791" s="97">
        <v>40</v>
      </c>
      <c r="D791" s="21">
        <f t="shared" si="12"/>
        <v>10.309457759999999</v>
      </c>
    </row>
    <row r="792" spans="1:4" ht="15" customHeight="1" x14ac:dyDescent="0.2">
      <c r="A792" s="98">
        <v>42038</v>
      </c>
      <c r="B792" s="17">
        <v>4.6299960000000002</v>
      </c>
      <c r="C792" s="97">
        <v>20</v>
      </c>
      <c r="D792" s="21">
        <f t="shared" si="12"/>
        <v>7.7320933199999997</v>
      </c>
    </row>
    <row r="793" spans="1:4" ht="15" customHeight="1" x14ac:dyDescent="0.2">
      <c r="A793" s="98">
        <v>42038.041666666664</v>
      </c>
      <c r="B793" s="17">
        <v>3.0866639999999999</v>
      </c>
      <c r="C793" s="97">
        <v>10</v>
      </c>
      <c r="D793" s="21">
        <f t="shared" si="12"/>
        <v>5.1547288799999995</v>
      </c>
    </row>
    <row r="794" spans="1:4" ht="15" customHeight="1" x14ac:dyDescent="0.2">
      <c r="A794" s="98">
        <v>42038.083333333336</v>
      </c>
      <c r="B794" s="17">
        <v>2.5722200000000002</v>
      </c>
      <c r="C794" s="97">
        <v>360</v>
      </c>
      <c r="D794" s="21">
        <f t="shared" si="12"/>
        <v>4.2956073999999997</v>
      </c>
    </row>
    <row r="795" spans="1:4" ht="15" customHeight="1" x14ac:dyDescent="0.2">
      <c r="A795" s="98">
        <v>42038.125</v>
      </c>
      <c r="B795" s="17">
        <v>3.0866639999999999</v>
      </c>
      <c r="C795" s="97">
        <v>350</v>
      </c>
      <c r="D795" s="21">
        <f t="shared" si="12"/>
        <v>5.1547288799999995</v>
      </c>
    </row>
    <row r="796" spans="1:4" ht="15" customHeight="1" x14ac:dyDescent="0.2">
      <c r="A796" s="98">
        <v>42038.166666666664</v>
      </c>
      <c r="B796" s="17">
        <v>3.0866639999999999</v>
      </c>
      <c r="C796" s="97">
        <v>360</v>
      </c>
      <c r="D796" s="21">
        <f t="shared" si="12"/>
        <v>5.1547288799999995</v>
      </c>
    </row>
    <row r="797" spans="1:4" ht="15" customHeight="1" x14ac:dyDescent="0.2">
      <c r="A797" s="98">
        <v>42038.208333333336</v>
      </c>
      <c r="B797" s="17">
        <v>3.0866639999999999</v>
      </c>
      <c r="C797" s="97">
        <v>350</v>
      </c>
      <c r="D797" s="21">
        <f t="shared" si="12"/>
        <v>5.1547288799999995</v>
      </c>
    </row>
    <row r="798" spans="1:4" ht="15" customHeight="1" x14ac:dyDescent="0.2">
      <c r="A798" s="98">
        <v>42038.25</v>
      </c>
      <c r="B798" s="17">
        <v>2.057776</v>
      </c>
      <c r="C798" s="97">
        <v>340</v>
      </c>
      <c r="D798" s="21">
        <f t="shared" si="12"/>
        <v>3.43648592</v>
      </c>
    </row>
    <row r="799" spans="1:4" ht="15" customHeight="1" x14ac:dyDescent="0.2">
      <c r="A799" s="98">
        <v>42038.291666666664</v>
      </c>
      <c r="B799" s="17">
        <v>2.057776</v>
      </c>
      <c r="C799" s="97">
        <v>340</v>
      </c>
      <c r="D799" s="21">
        <f t="shared" si="12"/>
        <v>3.43648592</v>
      </c>
    </row>
    <row r="800" spans="1:4" ht="15" customHeight="1" x14ac:dyDescent="0.2">
      <c r="A800" s="98">
        <v>42038.333333333336</v>
      </c>
      <c r="B800" s="17">
        <v>2.5722200000000002</v>
      </c>
      <c r="C800" s="97">
        <v>350</v>
      </c>
      <c r="D800" s="21">
        <f t="shared" si="12"/>
        <v>4.2956073999999997</v>
      </c>
    </row>
    <row r="801" spans="1:4" ht="15" customHeight="1" x14ac:dyDescent="0.2">
      <c r="A801" s="98">
        <v>42038.375</v>
      </c>
      <c r="B801" s="17">
        <v>2.057776</v>
      </c>
      <c r="C801" s="97">
        <v>320</v>
      </c>
      <c r="D801" s="21">
        <f t="shared" si="12"/>
        <v>3.43648592</v>
      </c>
    </row>
    <row r="802" spans="1:4" ht="15" customHeight="1" x14ac:dyDescent="0.2">
      <c r="A802" s="98">
        <v>42038.416666666664</v>
      </c>
      <c r="B802" s="17">
        <v>2.5722200000000002</v>
      </c>
      <c r="C802" s="97">
        <v>330</v>
      </c>
      <c r="D802" s="21">
        <f t="shared" si="12"/>
        <v>4.2956073999999997</v>
      </c>
    </row>
    <row r="803" spans="1:4" ht="15" customHeight="1" x14ac:dyDescent="0.2">
      <c r="A803" s="98">
        <v>42038.458333333336</v>
      </c>
      <c r="B803" s="17">
        <v>6.1733279999999997</v>
      </c>
      <c r="C803" s="97">
        <v>10</v>
      </c>
      <c r="D803" s="21">
        <f t="shared" si="12"/>
        <v>10.309457759999999</v>
      </c>
    </row>
    <row r="804" spans="1:4" ht="15" customHeight="1" x14ac:dyDescent="0.2">
      <c r="A804" s="98">
        <v>42038.5</v>
      </c>
      <c r="B804" s="17">
        <v>7.202216</v>
      </c>
      <c r="C804" s="97">
        <v>20</v>
      </c>
      <c r="D804" s="21">
        <f t="shared" si="12"/>
        <v>12.027700719999999</v>
      </c>
    </row>
    <row r="805" spans="1:4" ht="15" customHeight="1" x14ac:dyDescent="0.2">
      <c r="A805" s="98">
        <v>42038.541666666664</v>
      </c>
      <c r="B805" s="17">
        <v>7.7166600000000001</v>
      </c>
      <c r="C805" s="97">
        <v>10</v>
      </c>
      <c r="D805" s="21">
        <f t="shared" si="12"/>
        <v>12.886822199999999</v>
      </c>
    </row>
    <row r="806" spans="1:4" ht="15" customHeight="1" x14ac:dyDescent="0.2">
      <c r="A806" s="98">
        <v>42038.583333333336</v>
      </c>
      <c r="B806" s="17">
        <v>6.6877719999999998</v>
      </c>
      <c r="C806" s="97">
        <v>20</v>
      </c>
      <c r="D806" s="21">
        <f t="shared" si="12"/>
        <v>11.16857924</v>
      </c>
    </row>
    <row r="807" spans="1:4" ht="15" customHeight="1" x14ac:dyDescent="0.2">
      <c r="A807" s="98">
        <v>42038.625</v>
      </c>
      <c r="B807" s="17">
        <v>8.2311040000000002</v>
      </c>
      <c r="C807" s="97">
        <v>70</v>
      </c>
      <c r="D807" s="21">
        <f t="shared" si="12"/>
        <v>13.74594368</v>
      </c>
    </row>
    <row r="808" spans="1:4" ht="15" customHeight="1" x14ac:dyDescent="0.2">
      <c r="A808" s="98">
        <v>42038.666666666664</v>
      </c>
      <c r="B808" s="17">
        <v>8.7455479999999994</v>
      </c>
      <c r="C808" s="97">
        <v>60</v>
      </c>
      <c r="D808" s="21">
        <f t="shared" si="12"/>
        <v>14.605065159999999</v>
      </c>
    </row>
    <row r="809" spans="1:4" ht="15" customHeight="1" x14ac:dyDescent="0.2">
      <c r="A809" s="98">
        <v>42038.708333333336</v>
      </c>
      <c r="B809" s="17">
        <v>9.7744359999999997</v>
      </c>
      <c r="C809" s="97">
        <v>60</v>
      </c>
      <c r="D809" s="21">
        <f t="shared" si="12"/>
        <v>16.32330812</v>
      </c>
    </row>
    <row r="810" spans="1:4" ht="15" customHeight="1" x14ac:dyDescent="0.2">
      <c r="A810" s="98">
        <v>42038.75</v>
      </c>
      <c r="B810" s="17">
        <v>8.7455479999999994</v>
      </c>
      <c r="C810" s="97">
        <v>60</v>
      </c>
      <c r="D810" s="21">
        <f t="shared" si="12"/>
        <v>14.605065159999999</v>
      </c>
    </row>
    <row r="811" spans="1:4" ht="15" customHeight="1" x14ac:dyDescent="0.2">
      <c r="A811" s="98">
        <v>42038.791666666664</v>
      </c>
      <c r="B811" s="17">
        <v>8.7455479999999994</v>
      </c>
      <c r="C811" s="97">
        <v>50</v>
      </c>
      <c r="D811" s="21">
        <f t="shared" si="12"/>
        <v>14.605065159999999</v>
      </c>
    </row>
    <row r="812" spans="1:4" ht="15" customHeight="1" x14ac:dyDescent="0.2">
      <c r="A812" s="98">
        <v>42038.833333333336</v>
      </c>
      <c r="B812" s="17">
        <v>9.2599920000000004</v>
      </c>
      <c r="C812" s="97">
        <v>50</v>
      </c>
      <c r="D812" s="21">
        <f t="shared" si="12"/>
        <v>15.464186639999999</v>
      </c>
    </row>
    <row r="813" spans="1:4" ht="15" customHeight="1" x14ac:dyDescent="0.2">
      <c r="A813" s="98">
        <v>42038.875</v>
      </c>
      <c r="B813" s="17">
        <v>7.7166600000000001</v>
      </c>
      <c r="C813" s="97">
        <v>50</v>
      </c>
      <c r="D813" s="21">
        <f t="shared" si="12"/>
        <v>12.886822199999999</v>
      </c>
    </row>
    <row r="814" spans="1:4" ht="15" customHeight="1" x14ac:dyDescent="0.2">
      <c r="A814" s="98">
        <v>42038.916666666664</v>
      </c>
      <c r="B814" s="17">
        <v>8.2311040000000002</v>
      </c>
      <c r="C814" s="97">
        <v>50</v>
      </c>
      <c r="D814" s="21">
        <f t="shared" si="12"/>
        <v>13.74594368</v>
      </c>
    </row>
    <row r="815" spans="1:4" ht="15" customHeight="1" x14ac:dyDescent="0.2">
      <c r="A815" s="98">
        <v>42038.958333333336</v>
      </c>
      <c r="B815" s="17">
        <v>6.1733279999999997</v>
      </c>
      <c r="C815" s="97">
        <v>30</v>
      </c>
      <c r="D815" s="21">
        <f t="shared" si="12"/>
        <v>10.309457759999999</v>
      </c>
    </row>
    <row r="816" spans="1:4" ht="15" customHeight="1" x14ac:dyDescent="0.2">
      <c r="A816" s="98">
        <v>42039</v>
      </c>
      <c r="B816" s="17">
        <v>4.6299960000000002</v>
      </c>
      <c r="C816" s="97">
        <v>360</v>
      </c>
      <c r="D816" s="21">
        <f t="shared" si="12"/>
        <v>7.7320933199999997</v>
      </c>
    </row>
    <row r="817" spans="1:4" ht="15" customHeight="1" x14ac:dyDescent="0.2">
      <c r="A817" s="98">
        <v>42039.041666666664</v>
      </c>
      <c r="B817" s="17">
        <v>4.6299960000000002</v>
      </c>
      <c r="C817" s="97">
        <v>10</v>
      </c>
      <c r="D817" s="21">
        <f t="shared" si="12"/>
        <v>7.7320933199999997</v>
      </c>
    </row>
    <row r="818" spans="1:4" ht="15" customHeight="1" x14ac:dyDescent="0.2">
      <c r="A818" s="98">
        <v>42039.083333333336</v>
      </c>
      <c r="B818" s="17">
        <v>3.0866639999999999</v>
      </c>
      <c r="C818" s="97">
        <v>340</v>
      </c>
      <c r="D818" s="21">
        <f t="shared" si="12"/>
        <v>5.1547288799999995</v>
      </c>
    </row>
    <row r="819" spans="1:4" ht="15" customHeight="1" x14ac:dyDescent="0.2">
      <c r="A819" s="98">
        <v>42039.125</v>
      </c>
      <c r="B819" s="17">
        <v>4.6299960000000002</v>
      </c>
      <c r="C819" s="97">
        <v>350</v>
      </c>
      <c r="D819" s="21">
        <f t="shared" si="12"/>
        <v>7.7320933199999997</v>
      </c>
    </row>
    <row r="820" spans="1:4" ht="15" customHeight="1" x14ac:dyDescent="0.2">
      <c r="A820" s="98">
        <v>42039.166666666664</v>
      </c>
      <c r="B820" s="17">
        <v>4.1155520000000001</v>
      </c>
      <c r="C820" s="97">
        <v>10</v>
      </c>
      <c r="D820" s="21">
        <f t="shared" si="12"/>
        <v>6.8729718399999999</v>
      </c>
    </row>
    <row r="821" spans="1:4" ht="15" customHeight="1" x14ac:dyDescent="0.2">
      <c r="A821" s="98">
        <v>42039.208333333336</v>
      </c>
      <c r="B821" s="17">
        <v>3.601108</v>
      </c>
      <c r="C821" s="97">
        <v>360</v>
      </c>
      <c r="D821" s="21">
        <f t="shared" si="12"/>
        <v>6.0138503599999993</v>
      </c>
    </row>
    <row r="822" spans="1:4" ht="15" customHeight="1" x14ac:dyDescent="0.2">
      <c r="A822" s="98">
        <v>42039.25</v>
      </c>
      <c r="B822" s="17">
        <v>4.1155520000000001</v>
      </c>
      <c r="C822" s="97">
        <v>350</v>
      </c>
      <c r="D822" s="21">
        <f t="shared" si="12"/>
        <v>6.8729718399999999</v>
      </c>
    </row>
    <row r="823" spans="1:4" ht="15" customHeight="1" x14ac:dyDescent="0.2">
      <c r="A823" s="98">
        <v>42039.291666666664</v>
      </c>
      <c r="B823" s="17">
        <v>4.1155520000000001</v>
      </c>
      <c r="C823" s="97">
        <v>10</v>
      </c>
      <c r="D823" s="21">
        <f t="shared" si="12"/>
        <v>6.8729718399999999</v>
      </c>
    </row>
    <row r="824" spans="1:4" ht="15" customHeight="1" x14ac:dyDescent="0.2">
      <c r="A824" s="98">
        <v>42039.333333333336</v>
      </c>
      <c r="B824" s="17">
        <v>5.1444400000000003</v>
      </c>
      <c r="C824" s="97">
        <v>360</v>
      </c>
      <c r="D824" s="21">
        <f t="shared" si="12"/>
        <v>8.5912147999999995</v>
      </c>
    </row>
    <row r="825" spans="1:4" ht="15" customHeight="1" x14ac:dyDescent="0.2">
      <c r="A825" s="98">
        <v>42039.375</v>
      </c>
      <c r="B825" s="17">
        <v>5.1444400000000003</v>
      </c>
      <c r="C825" s="97">
        <v>10</v>
      </c>
      <c r="D825" s="21">
        <f t="shared" si="12"/>
        <v>8.5912147999999995</v>
      </c>
    </row>
    <row r="826" spans="1:4" ht="15" customHeight="1" x14ac:dyDescent="0.2">
      <c r="A826" s="98">
        <v>42039.416666666664</v>
      </c>
      <c r="B826" s="17">
        <v>4.1155520000000001</v>
      </c>
      <c r="C826" s="97">
        <v>10</v>
      </c>
      <c r="D826" s="21">
        <f t="shared" si="12"/>
        <v>6.8729718399999999</v>
      </c>
    </row>
    <row r="827" spans="1:4" ht="15" customHeight="1" x14ac:dyDescent="0.2">
      <c r="A827" s="98">
        <v>42039.458333333336</v>
      </c>
      <c r="B827" s="17">
        <v>5.6588840000000005</v>
      </c>
      <c r="C827" s="97">
        <v>10</v>
      </c>
      <c r="D827" s="21">
        <f t="shared" si="12"/>
        <v>9.4503362800000001</v>
      </c>
    </row>
    <row r="828" spans="1:4" ht="15" customHeight="1" x14ac:dyDescent="0.2">
      <c r="A828" s="98">
        <v>42039.5</v>
      </c>
      <c r="B828" s="17">
        <v>6.6877719999999998</v>
      </c>
      <c r="C828" s="97">
        <v>10</v>
      </c>
      <c r="D828" s="21">
        <f t="shared" si="12"/>
        <v>11.16857924</v>
      </c>
    </row>
    <row r="829" spans="1:4" ht="15" customHeight="1" x14ac:dyDescent="0.2">
      <c r="A829" s="98">
        <v>42039.541666666664</v>
      </c>
      <c r="B829" s="17">
        <v>7.7166600000000001</v>
      </c>
      <c r="C829" s="97">
        <v>360</v>
      </c>
      <c r="D829" s="21">
        <f t="shared" si="12"/>
        <v>12.886822199999999</v>
      </c>
    </row>
    <row r="830" spans="1:4" ht="15" customHeight="1" x14ac:dyDescent="0.2">
      <c r="A830" s="98">
        <v>42039.583333333336</v>
      </c>
      <c r="B830" s="17">
        <v>7.7166600000000001</v>
      </c>
      <c r="C830" s="97">
        <v>10</v>
      </c>
      <c r="D830" s="21">
        <f t="shared" si="12"/>
        <v>12.886822199999999</v>
      </c>
    </row>
    <row r="831" spans="1:4" ht="15" customHeight="1" x14ac:dyDescent="0.2">
      <c r="A831" s="98">
        <v>42039.625</v>
      </c>
      <c r="B831" s="17">
        <v>7.202216</v>
      </c>
      <c r="C831" s="97">
        <v>10</v>
      </c>
      <c r="D831" s="21">
        <f t="shared" si="12"/>
        <v>12.027700719999999</v>
      </c>
    </row>
    <row r="832" spans="1:4" ht="15" customHeight="1" x14ac:dyDescent="0.2">
      <c r="A832" s="98">
        <v>42039.666666666664</v>
      </c>
      <c r="B832" s="17">
        <v>8.7455479999999994</v>
      </c>
      <c r="C832" s="97">
        <v>50</v>
      </c>
      <c r="D832" s="21">
        <f t="shared" si="12"/>
        <v>14.605065159999999</v>
      </c>
    </row>
    <row r="833" spans="1:4" ht="15" customHeight="1" x14ac:dyDescent="0.2">
      <c r="A833" s="98">
        <v>42039.708333333336</v>
      </c>
      <c r="B833" s="17">
        <v>9.2599920000000004</v>
      </c>
      <c r="C833" s="97">
        <v>50</v>
      </c>
      <c r="D833" s="21">
        <f t="shared" si="12"/>
        <v>15.464186639999999</v>
      </c>
    </row>
    <row r="834" spans="1:4" ht="15" customHeight="1" x14ac:dyDescent="0.2">
      <c r="A834" s="98">
        <v>42039.75</v>
      </c>
      <c r="B834" s="17">
        <v>9.7744359999999997</v>
      </c>
      <c r="C834" s="97">
        <v>50</v>
      </c>
      <c r="D834" s="21">
        <f t="shared" si="12"/>
        <v>16.32330812</v>
      </c>
    </row>
    <row r="835" spans="1:4" ht="15" customHeight="1" x14ac:dyDescent="0.2">
      <c r="A835" s="98">
        <v>42039.791666666664</v>
      </c>
      <c r="B835" s="17">
        <v>8.2311040000000002</v>
      </c>
      <c r="C835" s="97">
        <v>40</v>
      </c>
      <c r="D835" s="21">
        <f t="shared" si="12"/>
        <v>13.74594368</v>
      </c>
    </row>
    <row r="836" spans="1:4" ht="15" customHeight="1" x14ac:dyDescent="0.2">
      <c r="A836" s="98">
        <v>42039.833333333336</v>
      </c>
      <c r="B836" s="17">
        <v>9.2599920000000004</v>
      </c>
      <c r="C836" s="97">
        <v>40</v>
      </c>
      <c r="D836" s="21">
        <f t="shared" si="12"/>
        <v>15.464186639999999</v>
      </c>
    </row>
    <row r="837" spans="1:4" ht="15" customHeight="1" x14ac:dyDescent="0.2">
      <c r="A837" s="98">
        <v>42039.875</v>
      </c>
      <c r="B837" s="17">
        <v>9.7744359999999997</v>
      </c>
      <c r="C837" s="97">
        <v>50</v>
      </c>
      <c r="D837" s="21">
        <f t="shared" ref="D837:D900" si="13">$B$1*B837</f>
        <v>16.32330812</v>
      </c>
    </row>
    <row r="838" spans="1:4" ht="15" customHeight="1" x14ac:dyDescent="0.2">
      <c r="A838" s="98">
        <v>42039.916666666664</v>
      </c>
      <c r="B838" s="17">
        <v>8.2311040000000002</v>
      </c>
      <c r="C838" s="97">
        <v>40</v>
      </c>
      <c r="D838" s="21">
        <f t="shared" si="13"/>
        <v>13.74594368</v>
      </c>
    </row>
    <row r="839" spans="1:4" ht="15" customHeight="1" x14ac:dyDescent="0.2">
      <c r="A839" s="98">
        <v>42039.958333333336</v>
      </c>
      <c r="B839" s="17">
        <v>3.0866639999999999</v>
      </c>
      <c r="C839" s="97">
        <v>10</v>
      </c>
      <c r="D839" s="21">
        <f t="shared" si="13"/>
        <v>5.1547288799999995</v>
      </c>
    </row>
    <row r="840" spans="1:4" ht="15" customHeight="1" x14ac:dyDescent="0.2">
      <c r="A840" s="98">
        <v>42040</v>
      </c>
      <c r="B840" s="17">
        <v>4.1155520000000001</v>
      </c>
      <c r="C840" s="97">
        <v>10</v>
      </c>
      <c r="D840" s="21">
        <f t="shared" si="13"/>
        <v>6.8729718399999999</v>
      </c>
    </row>
    <row r="841" spans="1:4" ht="15" customHeight="1" x14ac:dyDescent="0.2">
      <c r="A841" s="98">
        <v>42040.041666666664</v>
      </c>
      <c r="B841" s="17">
        <v>3.601108</v>
      </c>
      <c r="C841" s="97">
        <v>350</v>
      </c>
      <c r="D841" s="21">
        <f t="shared" si="13"/>
        <v>6.0138503599999993</v>
      </c>
    </row>
    <row r="842" spans="1:4" ht="15" customHeight="1" x14ac:dyDescent="0.2">
      <c r="A842" s="98">
        <v>42040.083333333336</v>
      </c>
      <c r="B842" s="17">
        <v>3.601108</v>
      </c>
      <c r="C842" s="97">
        <v>350</v>
      </c>
      <c r="D842" s="21">
        <f t="shared" si="13"/>
        <v>6.0138503599999993</v>
      </c>
    </row>
    <row r="843" spans="1:4" ht="15" customHeight="1" x14ac:dyDescent="0.2">
      <c r="A843" s="98">
        <v>42040.125</v>
      </c>
      <c r="B843" s="17">
        <v>4.1155520000000001</v>
      </c>
      <c r="C843" s="97">
        <v>360</v>
      </c>
      <c r="D843" s="21">
        <f t="shared" si="13"/>
        <v>6.8729718399999999</v>
      </c>
    </row>
    <row r="844" spans="1:4" ht="15" customHeight="1" x14ac:dyDescent="0.2">
      <c r="A844" s="98">
        <v>42040.166666666664</v>
      </c>
      <c r="B844" s="17">
        <v>3.601108</v>
      </c>
      <c r="C844" s="97">
        <v>360</v>
      </c>
      <c r="D844" s="21">
        <f t="shared" si="13"/>
        <v>6.0138503599999993</v>
      </c>
    </row>
    <row r="845" spans="1:4" ht="15" customHeight="1" x14ac:dyDescent="0.2">
      <c r="A845" s="98">
        <v>42040.208333333336</v>
      </c>
      <c r="B845" s="17">
        <v>4.6299960000000002</v>
      </c>
      <c r="C845" s="97">
        <v>10</v>
      </c>
      <c r="D845" s="21">
        <f t="shared" si="13"/>
        <v>7.7320933199999997</v>
      </c>
    </row>
    <row r="846" spans="1:4" ht="15" customHeight="1" x14ac:dyDescent="0.2">
      <c r="A846" s="98">
        <v>42040.25</v>
      </c>
      <c r="B846" s="17">
        <v>4.1155520000000001</v>
      </c>
      <c r="C846" s="97">
        <v>20</v>
      </c>
      <c r="D846" s="21">
        <f t="shared" si="13"/>
        <v>6.8729718399999999</v>
      </c>
    </row>
    <row r="847" spans="1:4" ht="15" customHeight="1" x14ac:dyDescent="0.2">
      <c r="A847" s="98">
        <v>42040.291666666664</v>
      </c>
      <c r="B847" s="17">
        <v>4.1155520000000001</v>
      </c>
      <c r="C847" s="97">
        <v>360</v>
      </c>
      <c r="D847" s="21">
        <f t="shared" si="13"/>
        <v>6.8729718399999999</v>
      </c>
    </row>
    <row r="848" spans="1:4" ht="15" customHeight="1" x14ac:dyDescent="0.2">
      <c r="A848" s="98">
        <v>42040.333333333336</v>
      </c>
      <c r="B848" s="17">
        <v>4.6299960000000002</v>
      </c>
      <c r="C848" s="97">
        <v>10</v>
      </c>
      <c r="D848" s="21">
        <f t="shared" si="13"/>
        <v>7.7320933199999997</v>
      </c>
    </row>
    <row r="849" spans="1:4" ht="15" customHeight="1" x14ac:dyDescent="0.2">
      <c r="A849" s="98">
        <v>42040.375</v>
      </c>
      <c r="B849" s="17">
        <v>4.1155520000000001</v>
      </c>
      <c r="C849" s="97">
        <v>20</v>
      </c>
      <c r="D849" s="21">
        <f t="shared" si="13"/>
        <v>6.8729718399999999</v>
      </c>
    </row>
    <row r="850" spans="1:4" ht="15" customHeight="1" x14ac:dyDescent="0.2">
      <c r="A850" s="98">
        <v>42040.416666666664</v>
      </c>
      <c r="B850" s="17">
        <v>5.6588840000000005</v>
      </c>
      <c r="C850" s="97">
        <v>20</v>
      </c>
      <c r="D850" s="21">
        <f t="shared" si="13"/>
        <v>9.4503362800000001</v>
      </c>
    </row>
    <row r="851" spans="1:4" ht="15" customHeight="1" x14ac:dyDescent="0.2">
      <c r="A851" s="98">
        <v>42040.458333333336</v>
      </c>
      <c r="B851" s="17">
        <v>5.1444400000000003</v>
      </c>
      <c r="C851" s="97">
        <v>20</v>
      </c>
      <c r="D851" s="21">
        <f t="shared" si="13"/>
        <v>8.5912147999999995</v>
      </c>
    </row>
    <row r="852" spans="1:4" ht="15" customHeight="1" x14ac:dyDescent="0.2">
      <c r="A852" s="98">
        <v>42040.5</v>
      </c>
      <c r="B852" s="17">
        <v>6.1733279999999997</v>
      </c>
      <c r="C852" s="97">
        <v>10</v>
      </c>
      <c r="D852" s="21">
        <f t="shared" si="13"/>
        <v>10.309457759999999</v>
      </c>
    </row>
    <row r="853" spans="1:4" ht="15" customHeight="1" x14ac:dyDescent="0.2">
      <c r="A853" s="98">
        <v>42040.541666666664</v>
      </c>
      <c r="B853" s="17">
        <v>6.1733279999999997</v>
      </c>
      <c r="C853" s="97">
        <v>10</v>
      </c>
      <c r="D853" s="21">
        <f t="shared" si="13"/>
        <v>10.309457759999999</v>
      </c>
    </row>
    <row r="854" spans="1:4" ht="15" customHeight="1" x14ac:dyDescent="0.2">
      <c r="A854" s="98">
        <v>42040.583333333336</v>
      </c>
      <c r="B854" s="17">
        <v>5.6588840000000005</v>
      </c>
      <c r="C854" s="97">
        <v>10</v>
      </c>
      <c r="D854" s="21">
        <f t="shared" si="13"/>
        <v>9.4503362800000001</v>
      </c>
    </row>
    <row r="855" spans="1:4" ht="15" customHeight="1" x14ac:dyDescent="0.2">
      <c r="A855" s="98">
        <v>42040.625</v>
      </c>
      <c r="B855" s="17">
        <v>5.1444400000000003</v>
      </c>
      <c r="C855" s="97">
        <v>10</v>
      </c>
      <c r="D855" s="21">
        <f t="shared" si="13"/>
        <v>8.5912147999999995</v>
      </c>
    </row>
    <row r="856" spans="1:4" ht="15" customHeight="1" x14ac:dyDescent="0.2">
      <c r="A856" s="98">
        <v>42040.666666666664</v>
      </c>
      <c r="B856" s="17">
        <v>6.1733279999999997</v>
      </c>
      <c r="C856" s="97">
        <v>350</v>
      </c>
      <c r="D856" s="21">
        <f t="shared" si="13"/>
        <v>10.309457759999999</v>
      </c>
    </row>
    <row r="857" spans="1:4" ht="15" customHeight="1" x14ac:dyDescent="0.2">
      <c r="A857" s="98">
        <v>42040.708333333336</v>
      </c>
      <c r="B857" s="17">
        <v>5.1444400000000003</v>
      </c>
      <c r="C857" s="97">
        <v>20</v>
      </c>
      <c r="D857" s="21">
        <f t="shared" si="13"/>
        <v>8.5912147999999995</v>
      </c>
    </row>
    <row r="858" spans="1:4" ht="15" customHeight="1" x14ac:dyDescent="0.2">
      <c r="A858" s="98">
        <v>42040.75</v>
      </c>
      <c r="B858" s="17">
        <v>4.6299960000000002</v>
      </c>
      <c r="C858" s="97">
        <v>10</v>
      </c>
      <c r="D858" s="21">
        <f t="shared" si="13"/>
        <v>7.7320933199999997</v>
      </c>
    </row>
    <row r="859" spans="1:4" ht="15" customHeight="1" x14ac:dyDescent="0.2">
      <c r="A859" s="98">
        <v>42040.791666666664</v>
      </c>
      <c r="B859" s="17">
        <v>3.601108</v>
      </c>
      <c r="C859" s="97">
        <v>340</v>
      </c>
      <c r="D859" s="21">
        <f t="shared" si="13"/>
        <v>6.0138503599999993</v>
      </c>
    </row>
    <row r="860" spans="1:4" ht="15" customHeight="1" x14ac:dyDescent="0.2">
      <c r="A860" s="98">
        <v>42040.833333333336</v>
      </c>
      <c r="B860" s="17">
        <v>2.5722200000000002</v>
      </c>
      <c r="C860" s="97">
        <v>350</v>
      </c>
      <c r="D860" s="21">
        <f t="shared" si="13"/>
        <v>4.2956073999999997</v>
      </c>
    </row>
    <row r="861" spans="1:4" ht="15" customHeight="1" x14ac:dyDescent="0.2">
      <c r="A861" s="98">
        <v>42040.875</v>
      </c>
      <c r="B861" s="17">
        <v>2.057776</v>
      </c>
      <c r="C861" s="97">
        <v>10</v>
      </c>
      <c r="D861" s="21">
        <f t="shared" si="13"/>
        <v>3.43648592</v>
      </c>
    </row>
    <row r="862" spans="1:4" ht="15" customHeight="1" x14ac:dyDescent="0.2">
      <c r="A862" s="98">
        <v>42040.916666666664</v>
      </c>
      <c r="B862" s="17">
        <v>4.1155520000000001</v>
      </c>
      <c r="C862" s="97">
        <v>10</v>
      </c>
      <c r="D862" s="21">
        <f t="shared" si="13"/>
        <v>6.8729718399999999</v>
      </c>
    </row>
    <row r="863" spans="1:4" ht="15" customHeight="1" x14ac:dyDescent="0.2">
      <c r="A863" s="98">
        <v>42040.958333333336</v>
      </c>
      <c r="B863" s="17">
        <v>5.6588840000000005</v>
      </c>
      <c r="C863" s="97">
        <v>10</v>
      </c>
      <c r="D863" s="21">
        <f t="shared" si="13"/>
        <v>9.4503362800000001</v>
      </c>
    </row>
    <row r="864" spans="1:4" ht="15" customHeight="1" x14ac:dyDescent="0.2">
      <c r="A864" s="98">
        <v>42041</v>
      </c>
      <c r="B864" s="17">
        <v>5.6588840000000005</v>
      </c>
      <c r="C864" s="97">
        <v>360</v>
      </c>
      <c r="D864" s="21">
        <f t="shared" si="13"/>
        <v>9.4503362800000001</v>
      </c>
    </row>
    <row r="865" spans="1:4" ht="15" customHeight="1" x14ac:dyDescent="0.2">
      <c r="A865" s="98">
        <v>42041.041666666664</v>
      </c>
      <c r="B865" s="17">
        <v>3.601108</v>
      </c>
      <c r="C865" s="97">
        <v>10</v>
      </c>
      <c r="D865" s="21">
        <f t="shared" si="13"/>
        <v>6.0138503599999993</v>
      </c>
    </row>
    <row r="866" spans="1:4" ht="15" customHeight="1" x14ac:dyDescent="0.2">
      <c r="A866" s="98">
        <v>42041.083333333336</v>
      </c>
      <c r="B866" s="17">
        <v>4.6299960000000002</v>
      </c>
      <c r="C866" s="97">
        <v>10</v>
      </c>
      <c r="D866" s="21">
        <f t="shared" si="13"/>
        <v>7.7320933199999997</v>
      </c>
    </row>
    <row r="867" spans="1:4" ht="15" customHeight="1" x14ac:dyDescent="0.2">
      <c r="A867" s="98">
        <v>42041.125</v>
      </c>
      <c r="B867" s="17">
        <v>2.5722200000000002</v>
      </c>
      <c r="C867" s="97">
        <v>360</v>
      </c>
      <c r="D867" s="21">
        <f t="shared" si="13"/>
        <v>4.2956073999999997</v>
      </c>
    </row>
    <row r="868" spans="1:4" ht="15" customHeight="1" x14ac:dyDescent="0.2">
      <c r="A868" s="98">
        <v>42041.166666666664</v>
      </c>
      <c r="B868" s="17">
        <v>4.6299960000000002</v>
      </c>
      <c r="C868" s="97">
        <v>20</v>
      </c>
      <c r="D868" s="21">
        <f t="shared" si="13"/>
        <v>7.7320933199999997</v>
      </c>
    </row>
    <row r="869" spans="1:4" ht="15" customHeight="1" x14ac:dyDescent="0.2">
      <c r="A869" s="98">
        <v>42041.208333333336</v>
      </c>
      <c r="B869" s="17">
        <v>4.6299960000000002</v>
      </c>
      <c r="C869" s="97">
        <v>10</v>
      </c>
      <c r="D869" s="21">
        <f t="shared" si="13"/>
        <v>7.7320933199999997</v>
      </c>
    </row>
    <row r="870" spans="1:4" ht="15" customHeight="1" x14ac:dyDescent="0.2">
      <c r="A870" s="98">
        <v>42041.25</v>
      </c>
      <c r="B870" s="17">
        <v>5.1444400000000003</v>
      </c>
      <c r="C870" s="97">
        <v>10</v>
      </c>
      <c r="D870" s="21">
        <f t="shared" si="13"/>
        <v>8.5912147999999995</v>
      </c>
    </row>
    <row r="871" spans="1:4" ht="15" customHeight="1" x14ac:dyDescent="0.2">
      <c r="A871" s="98">
        <v>42041.291666666664</v>
      </c>
      <c r="B871" s="17">
        <v>3.601108</v>
      </c>
      <c r="C871" s="97">
        <v>350</v>
      </c>
      <c r="D871" s="21">
        <f t="shared" si="13"/>
        <v>6.0138503599999993</v>
      </c>
    </row>
    <row r="872" spans="1:4" ht="15" customHeight="1" x14ac:dyDescent="0.2">
      <c r="A872" s="98">
        <v>42041.333333333336</v>
      </c>
      <c r="B872" s="17">
        <v>4.1155520000000001</v>
      </c>
      <c r="C872" s="97">
        <v>360</v>
      </c>
      <c r="D872" s="21">
        <f t="shared" si="13"/>
        <v>6.8729718399999999</v>
      </c>
    </row>
    <row r="873" spans="1:4" ht="15" customHeight="1" x14ac:dyDescent="0.2">
      <c r="A873" s="98">
        <v>42041.375</v>
      </c>
      <c r="B873" s="17">
        <v>4.1155520000000001</v>
      </c>
      <c r="C873" s="97">
        <v>10</v>
      </c>
      <c r="D873" s="21">
        <f t="shared" si="13"/>
        <v>6.8729718399999999</v>
      </c>
    </row>
    <row r="874" spans="1:4" ht="15" customHeight="1" x14ac:dyDescent="0.2">
      <c r="A874" s="98">
        <v>42041.416666666664</v>
      </c>
      <c r="B874" s="17">
        <v>4.6299960000000002</v>
      </c>
      <c r="C874" s="97">
        <v>360</v>
      </c>
      <c r="D874" s="21">
        <f t="shared" si="13"/>
        <v>7.7320933199999997</v>
      </c>
    </row>
    <row r="875" spans="1:4" ht="15" customHeight="1" x14ac:dyDescent="0.2">
      <c r="A875" s="98">
        <v>42041.458333333336</v>
      </c>
      <c r="B875" s="17">
        <v>6.1733279999999997</v>
      </c>
      <c r="C875" s="97">
        <v>10</v>
      </c>
      <c r="D875" s="21">
        <f t="shared" si="13"/>
        <v>10.309457759999999</v>
      </c>
    </row>
    <row r="876" spans="1:4" ht="15" customHeight="1" x14ac:dyDescent="0.2">
      <c r="A876" s="98">
        <v>42041.5</v>
      </c>
      <c r="B876" s="17">
        <v>6.6877719999999998</v>
      </c>
      <c r="C876" s="97">
        <v>20</v>
      </c>
      <c r="D876" s="21">
        <f t="shared" si="13"/>
        <v>11.16857924</v>
      </c>
    </row>
    <row r="877" spans="1:4" ht="15" customHeight="1" x14ac:dyDescent="0.2">
      <c r="A877" s="98">
        <v>42041.541666666664</v>
      </c>
      <c r="B877" s="17">
        <v>6.1733279999999997</v>
      </c>
      <c r="C877" s="97">
        <v>20</v>
      </c>
      <c r="D877" s="21">
        <f t="shared" si="13"/>
        <v>10.309457759999999</v>
      </c>
    </row>
    <row r="878" spans="1:4" ht="15" customHeight="1" x14ac:dyDescent="0.2">
      <c r="A878" s="98">
        <v>42041.583333333336</v>
      </c>
      <c r="B878" s="17">
        <v>4.6299960000000002</v>
      </c>
      <c r="C878" s="97">
        <v>10</v>
      </c>
      <c r="D878" s="21">
        <f t="shared" si="13"/>
        <v>7.7320933199999997</v>
      </c>
    </row>
    <row r="879" spans="1:4" ht="15" customHeight="1" x14ac:dyDescent="0.2">
      <c r="A879" s="98">
        <v>42041.625</v>
      </c>
      <c r="B879" s="17">
        <v>5.1444400000000003</v>
      </c>
      <c r="C879" s="97">
        <v>20</v>
      </c>
      <c r="D879" s="21">
        <f t="shared" si="13"/>
        <v>8.5912147999999995</v>
      </c>
    </row>
    <row r="880" spans="1:4" ht="15" customHeight="1" x14ac:dyDescent="0.2">
      <c r="A880" s="98">
        <v>42041.666666666664</v>
      </c>
      <c r="B880" s="17">
        <v>5.1444400000000003</v>
      </c>
      <c r="C880" s="97">
        <v>330</v>
      </c>
      <c r="D880" s="21">
        <f t="shared" si="13"/>
        <v>8.5912147999999995</v>
      </c>
    </row>
    <row r="881" spans="1:4" ht="15" customHeight="1" x14ac:dyDescent="0.2">
      <c r="A881" s="98">
        <v>42041.708333333336</v>
      </c>
      <c r="B881" s="17">
        <v>4.6299960000000002</v>
      </c>
      <c r="C881" s="97">
        <v>360</v>
      </c>
      <c r="D881" s="21">
        <f t="shared" si="13"/>
        <v>7.7320933199999997</v>
      </c>
    </row>
    <row r="882" spans="1:4" ht="15" customHeight="1" x14ac:dyDescent="0.2">
      <c r="A882" s="98">
        <v>42041.75</v>
      </c>
      <c r="B882" s="17">
        <v>8.2311040000000002</v>
      </c>
      <c r="C882" s="97">
        <v>50</v>
      </c>
      <c r="D882" s="21">
        <f t="shared" si="13"/>
        <v>13.74594368</v>
      </c>
    </row>
    <row r="883" spans="1:4" ht="15" customHeight="1" x14ac:dyDescent="0.2">
      <c r="A883" s="98">
        <v>42041.791666666664</v>
      </c>
      <c r="B883" s="17">
        <v>5.6588840000000005</v>
      </c>
      <c r="C883" s="97">
        <v>30</v>
      </c>
      <c r="D883" s="21">
        <f t="shared" si="13"/>
        <v>9.4503362800000001</v>
      </c>
    </row>
    <row r="884" spans="1:4" ht="15" customHeight="1" x14ac:dyDescent="0.2">
      <c r="A884" s="98">
        <v>42041.833333333336</v>
      </c>
      <c r="B884" s="17">
        <v>5.1444400000000003</v>
      </c>
      <c r="C884" s="97">
        <v>40</v>
      </c>
      <c r="D884" s="21">
        <f t="shared" si="13"/>
        <v>8.5912147999999995</v>
      </c>
    </row>
    <row r="885" spans="1:4" ht="15" customHeight="1" x14ac:dyDescent="0.2">
      <c r="A885" s="98">
        <v>42041.875</v>
      </c>
      <c r="B885" s="17">
        <v>5.1444400000000003</v>
      </c>
      <c r="C885" s="97">
        <v>40</v>
      </c>
      <c r="D885" s="21">
        <f t="shared" si="13"/>
        <v>8.5912147999999995</v>
      </c>
    </row>
    <row r="886" spans="1:4" ht="15" customHeight="1" x14ac:dyDescent="0.2">
      <c r="A886" s="98">
        <v>42041.916666666664</v>
      </c>
      <c r="B886" s="17">
        <v>5.1444400000000003</v>
      </c>
      <c r="C886" s="97">
        <v>30</v>
      </c>
      <c r="D886" s="21">
        <f t="shared" si="13"/>
        <v>8.5912147999999995</v>
      </c>
    </row>
    <row r="887" spans="1:4" ht="15" customHeight="1" x14ac:dyDescent="0.2">
      <c r="A887" s="98">
        <v>42041.958333333336</v>
      </c>
      <c r="B887" s="17">
        <v>6.1733279999999997</v>
      </c>
      <c r="C887" s="97">
        <v>30</v>
      </c>
      <c r="D887" s="21">
        <f t="shared" si="13"/>
        <v>10.309457759999999</v>
      </c>
    </row>
    <row r="888" spans="1:4" ht="15" customHeight="1" x14ac:dyDescent="0.2">
      <c r="A888" s="98">
        <v>42042</v>
      </c>
      <c r="B888" s="17">
        <v>4.1155520000000001</v>
      </c>
      <c r="C888" s="97">
        <v>20</v>
      </c>
      <c r="D888" s="21">
        <f t="shared" si="13"/>
        <v>6.8729718399999999</v>
      </c>
    </row>
    <row r="889" spans="1:4" ht="15" customHeight="1" x14ac:dyDescent="0.2">
      <c r="A889" s="98">
        <v>42042.041666666664</v>
      </c>
      <c r="B889" s="17">
        <v>2.057776</v>
      </c>
      <c r="C889" s="97">
        <v>360</v>
      </c>
      <c r="D889" s="21">
        <f t="shared" si="13"/>
        <v>3.43648592</v>
      </c>
    </row>
    <row r="890" spans="1:4" ht="15" customHeight="1" x14ac:dyDescent="0.2">
      <c r="A890" s="98">
        <v>42042.083333333336</v>
      </c>
      <c r="B890" s="17">
        <v>4.1155520000000001</v>
      </c>
      <c r="C890" s="97">
        <v>30</v>
      </c>
      <c r="D890" s="21">
        <f t="shared" si="13"/>
        <v>6.8729718399999999</v>
      </c>
    </row>
    <row r="891" spans="1:4" ht="15" customHeight="1" x14ac:dyDescent="0.2">
      <c r="A891" s="98">
        <v>42042.125</v>
      </c>
      <c r="B891" s="17">
        <v>3.0866639999999999</v>
      </c>
      <c r="C891" s="97">
        <v>10</v>
      </c>
      <c r="D891" s="21">
        <f t="shared" si="13"/>
        <v>5.1547288799999995</v>
      </c>
    </row>
    <row r="892" spans="1:4" ht="15" customHeight="1" x14ac:dyDescent="0.2">
      <c r="A892" s="98">
        <v>42042.166666666664</v>
      </c>
      <c r="B892" s="17">
        <v>3.0866639999999999</v>
      </c>
      <c r="C892" s="97">
        <v>20</v>
      </c>
      <c r="D892" s="21">
        <f t="shared" si="13"/>
        <v>5.1547288799999995</v>
      </c>
    </row>
    <row r="893" spans="1:4" ht="15" customHeight="1" x14ac:dyDescent="0.2">
      <c r="A893" s="98">
        <v>42042.208333333336</v>
      </c>
      <c r="B893" s="17">
        <v>5.1444400000000003</v>
      </c>
      <c r="C893" s="97">
        <v>10</v>
      </c>
      <c r="D893" s="21">
        <f t="shared" si="13"/>
        <v>8.5912147999999995</v>
      </c>
    </row>
    <row r="894" spans="1:4" ht="15" customHeight="1" x14ac:dyDescent="0.2">
      <c r="A894" s="98">
        <v>42042.25</v>
      </c>
      <c r="B894" s="17">
        <v>5.1444400000000003</v>
      </c>
      <c r="C894" s="97">
        <v>10</v>
      </c>
      <c r="D894" s="21">
        <f t="shared" si="13"/>
        <v>8.5912147999999995</v>
      </c>
    </row>
    <row r="895" spans="1:4" ht="15" customHeight="1" x14ac:dyDescent="0.2">
      <c r="A895" s="98">
        <v>42042.291666666664</v>
      </c>
      <c r="B895" s="17">
        <v>5.1444400000000003</v>
      </c>
      <c r="C895" s="97">
        <v>20</v>
      </c>
      <c r="D895" s="21">
        <f t="shared" si="13"/>
        <v>8.5912147999999995</v>
      </c>
    </row>
    <row r="896" spans="1:4" ht="15" customHeight="1" x14ac:dyDescent="0.2">
      <c r="A896" s="98">
        <v>42042.333333333336</v>
      </c>
      <c r="B896" s="17">
        <v>5.1444400000000003</v>
      </c>
      <c r="C896" s="97">
        <v>50</v>
      </c>
      <c r="D896" s="21">
        <f t="shared" si="13"/>
        <v>8.5912147999999995</v>
      </c>
    </row>
    <row r="897" spans="1:4" ht="15" customHeight="1" x14ac:dyDescent="0.2">
      <c r="A897" s="98">
        <v>42042.375</v>
      </c>
      <c r="B897" s="17">
        <v>4.1155520000000001</v>
      </c>
      <c r="C897" s="97">
        <v>40</v>
      </c>
      <c r="D897" s="21">
        <f t="shared" si="13"/>
        <v>6.8729718399999999</v>
      </c>
    </row>
    <row r="898" spans="1:4" ht="15" customHeight="1" x14ac:dyDescent="0.2">
      <c r="A898" s="98">
        <v>42042.416666666664</v>
      </c>
      <c r="B898" s="17">
        <v>3.601108</v>
      </c>
      <c r="C898" s="97">
        <v>20</v>
      </c>
      <c r="D898" s="21">
        <f t="shared" si="13"/>
        <v>6.0138503599999993</v>
      </c>
    </row>
    <row r="899" spans="1:4" ht="15" customHeight="1" x14ac:dyDescent="0.2">
      <c r="A899" s="98">
        <v>42042.458333333336</v>
      </c>
      <c r="B899" s="17">
        <v>5.6588840000000005</v>
      </c>
      <c r="C899" s="97">
        <v>30</v>
      </c>
      <c r="D899" s="21">
        <f t="shared" si="13"/>
        <v>9.4503362800000001</v>
      </c>
    </row>
    <row r="900" spans="1:4" ht="15" customHeight="1" x14ac:dyDescent="0.2">
      <c r="A900" s="98">
        <v>42042.5</v>
      </c>
      <c r="B900" s="17">
        <v>5.6588840000000005</v>
      </c>
      <c r="C900" s="97">
        <v>30</v>
      </c>
      <c r="D900" s="21">
        <f t="shared" si="13"/>
        <v>9.4503362800000001</v>
      </c>
    </row>
    <row r="901" spans="1:4" ht="15" customHeight="1" x14ac:dyDescent="0.2">
      <c r="A901" s="98">
        <v>42042.541666666664</v>
      </c>
      <c r="B901" s="17">
        <v>7.7166600000000001</v>
      </c>
      <c r="C901" s="97">
        <v>20</v>
      </c>
      <c r="D901" s="21">
        <f t="shared" ref="D901:D964" si="14">$B$1*B901</f>
        <v>12.886822199999999</v>
      </c>
    </row>
    <row r="902" spans="1:4" ht="15" customHeight="1" x14ac:dyDescent="0.2">
      <c r="A902" s="98">
        <v>42042.583333333336</v>
      </c>
      <c r="B902" s="17">
        <v>7.202216</v>
      </c>
      <c r="C902" s="97">
        <v>10</v>
      </c>
      <c r="D902" s="21">
        <f t="shared" si="14"/>
        <v>12.027700719999999</v>
      </c>
    </row>
    <row r="903" spans="1:4" ht="15" customHeight="1" x14ac:dyDescent="0.2">
      <c r="A903" s="98">
        <v>42042.625</v>
      </c>
      <c r="B903" s="17">
        <v>7.202216</v>
      </c>
      <c r="C903" s="97">
        <v>30</v>
      </c>
      <c r="D903" s="21">
        <f t="shared" si="14"/>
        <v>12.027700719999999</v>
      </c>
    </row>
    <row r="904" spans="1:4" ht="15" customHeight="1" x14ac:dyDescent="0.2">
      <c r="A904" s="98">
        <v>42042.666666666664</v>
      </c>
      <c r="B904" s="17">
        <v>6.1733279999999997</v>
      </c>
      <c r="C904" s="97">
        <v>20</v>
      </c>
      <c r="D904" s="21">
        <f t="shared" si="14"/>
        <v>10.309457759999999</v>
      </c>
    </row>
    <row r="905" spans="1:4" ht="15" customHeight="1" x14ac:dyDescent="0.2">
      <c r="A905" s="98">
        <v>42042.708333333336</v>
      </c>
      <c r="B905" s="17">
        <v>4.1155520000000001</v>
      </c>
      <c r="C905" s="97">
        <v>10</v>
      </c>
      <c r="D905" s="21">
        <f t="shared" si="14"/>
        <v>6.8729718399999999</v>
      </c>
    </row>
    <row r="906" spans="1:4" ht="15" customHeight="1" x14ac:dyDescent="0.2">
      <c r="A906" s="98">
        <v>42042.75</v>
      </c>
      <c r="B906" s="17">
        <v>4.6299960000000002</v>
      </c>
      <c r="C906" s="97">
        <v>20</v>
      </c>
      <c r="D906" s="21">
        <f t="shared" si="14"/>
        <v>7.7320933199999997</v>
      </c>
    </row>
    <row r="907" spans="1:4" ht="15" customHeight="1" x14ac:dyDescent="0.2">
      <c r="A907" s="98">
        <v>42042.791666666664</v>
      </c>
      <c r="B907" s="17">
        <v>3.601108</v>
      </c>
      <c r="C907" s="97">
        <v>30</v>
      </c>
      <c r="D907" s="21">
        <f t="shared" si="14"/>
        <v>6.0138503599999993</v>
      </c>
    </row>
    <row r="908" spans="1:4" ht="15" customHeight="1" x14ac:dyDescent="0.2">
      <c r="A908" s="98">
        <v>42042.833333333336</v>
      </c>
      <c r="B908" s="17">
        <v>4.6299960000000002</v>
      </c>
      <c r="C908" s="97">
        <v>30</v>
      </c>
      <c r="D908" s="21">
        <f t="shared" si="14"/>
        <v>7.7320933199999997</v>
      </c>
    </row>
    <row r="909" spans="1:4" ht="15" customHeight="1" x14ac:dyDescent="0.2">
      <c r="A909" s="98">
        <v>42042.875</v>
      </c>
      <c r="B909" s="17">
        <v>2.5722200000000002</v>
      </c>
      <c r="C909" s="97">
        <v>360</v>
      </c>
      <c r="D909" s="21">
        <f t="shared" si="14"/>
        <v>4.2956073999999997</v>
      </c>
    </row>
    <row r="910" spans="1:4" ht="15" customHeight="1" x14ac:dyDescent="0.2">
      <c r="A910" s="98">
        <v>42042.916666666664</v>
      </c>
      <c r="B910" s="17">
        <v>3.0866639999999999</v>
      </c>
      <c r="C910" s="97">
        <v>60</v>
      </c>
      <c r="D910" s="21">
        <f t="shared" si="14"/>
        <v>5.1547288799999995</v>
      </c>
    </row>
    <row r="911" spans="1:4" ht="15" customHeight="1" x14ac:dyDescent="0.2">
      <c r="A911" s="98">
        <v>42042.958333333336</v>
      </c>
      <c r="B911" s="17">
        <v>4.6299960000000002</v>
      </c>
      <c r="C911" s="97">
        <v>50</v>
      </c>
      <c r="D911" s="21">
        <f t="shared" si="14"/>
        <v>7.7320933199999997</v>
      </c>
    </row>
    <row r="912" spans="1:4" ht="15" customHeight="1" x14ac:dyDescent="0.2">
      <c r="A912" s="98">
        <v>42043</v>
      </c>
      <c r="B912" s="17">
        <v>3.0866639999999999</v>
      </c>
      <c r="C912" s="97">
        <v>20</v>
      </c>
      <c r="D912" s="21">
        <f t="shared" si="14"/>
        <v>5.1547288799999995</v>
      </c>
    </row>
    <row r="913" spans="1:4" ht="15" customHeight="1" x14ac:dyDescent="0.2">
      <c r="A913" s="98">
        <v>42043.041666666664</v>
      </c>
      <c r="B913" s="17">
        <v>4.6299960000000002</v>
      </c>
      <c r="C913" s="97">
        <v>20</v>
      </c>
      <c r="D913" s="21">
        <f t="shared" si="14"/>
        <v>7.7320933199999997</v>
      </c>
    </row>
    <row r="914" spans="1:4" ht="15" customHeight="1" x14ac:dyDescent="0.2">
      <c r="A914" s="98">
        <v>42043.083333333336</v>
      </c>
      <c r="B914" s="17">
        <v>3.601108</v>
      </c>
      <c r="C914" s="97">
        <v>10</v>
      </c>
      <c r="D914" s="21">
        <f t="shared" si="14"/>
        <v>6.0138503599999993</v>
      </c>
    </row>
    <row r="915" spans="1:4" ht="15" customHeight="1" x14ac:dyDescent="0.2">
      <c r="A915" s="98">
        <v>42043.125</v>
      </c>
      <c r="B915" s="17">
        <v>4.1155520000000001</v>
      </c>
      <c r="C915" s="97">
        <v>360</v>
      </c>
      <c r="D915" s="21">
        <f t="shared" si="14"/>
        <v>6.8729718399999999</v>
      </c>
    </row>
    <row r="916" spans="1:4" ht="15" customHeight="1" x14ac:dyDescent="0.2">
      <c r="A916" s="98">
        <v>42043.166666666664</v>
      </c>
      <c r="B916" s="17">
        <v>3.0866639999999999</v>
      </c>
      <c r="C916" s="97">
        <v>20</v>
      </c>
      <c r="D916" s="21">
        <f t="shared" si="14"/>
        <v>5.1547288799999995</v>
      </c>
    </row>
    <row r="917" spans="1:4" ht="15" customHeight="1" x14ac:dyDescent="0.2">
      <c r="A917" s="98">
        <v>42043.208333333336</v>
      </c>
      <c r="B917" s="17">
        <v>3.0866639999999999</v>
      </c>
      <c r="C917" s="97">
        <v>360</v>
      </c>
      <c r="D917" s="21">
        <f t="shared" si="14"/>
        <v>5.1547288799999995</v>
      </c>
    </row>
    <row r="918" spans="1:4" ht="15" customHeight="1" x14ac:dyDescent="0.2">
      <c r="A918" s="98">
        <v>42043.25</v>
      </c>
      <c r="B918" s="17">
        <v>1.5433319999999999</v>
      </c>
      <c r="C918" s="97">
        <v>360</v>
      </c>
      <c r="D918" s="21">
        <f t="shared" si="14"/>
        <v>2.5773644399999998</v>
      </c>
    </row>
    <row r="919" spans="1:4" ht="15" customHeight="1" x14ac:dyDescent="0.2">
      <c r="A919" s="98">
        <v>42043.291666666664</v>
      </c>
      <c r="B919" s="17">
        <v>5.1444400000000003</v>
      </c>
      <c r="C919" s="97">
        <v>10</v>
      </c>
      <c r="D919" s="21">
        <f t="shared" si="14"/>
        <v>8.5912147999999995</v>
      </c>
    </row>
    <row r="920" spans="1:4" ht="15" customHeight="1" x14ac:dyDescent="0.2">
      <c r="A920" s="98">
        <v>42043.333333333336</v>
      </c>
      <c r="B920" s="17">
        <v>5.6588840000000005</v>
      </c>
      <c r="C920" s="97">
        <v>30</v>
      </c>
      <c r="D920" s="21">
        <f t="shared" si="14"/>
        <v>9.4503362800000001</v>
      </c>
    </row>
    <row r="921" spans="1:4" ht="15" customHeight="1" x14ac:dyDescent="0.2">
      <c r="A921" s="98">
        <v>42043.375</v>
      </c>
      <c r="B921" s="17">
        <v>5.1444400000000003</v>
      </c>
      <c r="C921" s="97">
        <v>10</v>
      </c>
      <c r="D921" s="21">
        <f t="shared" si="14"/>
        <v>8.5912147999999995</v>
      </c>
    </row>
    <row r="922" spans="1:4" ht="15" customHeight="1" x14ac:dyDescent="0.2">
      <c r="A922" s="98">
        <v>42043.416666666664</v>
      </c>
      <c r="B922" s="17">
        <v>5.1444400000000003</v>
      </c>
      <c r="C922" s="97">
        <v>20</v>
      </c>
      <c r="D922" s="21">
        <f t="shared" si="14"/>
        <v>8.5912147999999995</v>
      </c>
    </row>
    <row r="923" spans="1:4" ht="15" customHeight="1" x14ac:dyDescent="0.2">
      <c r="A923" s="98">
        <v>42043.458333333336</v>
      </c>
      <c r="B923" s="17">
        <v>3.0866639999999999</v>
      </c>
      <c r="C923" s="97">
        <v>350</v>
      </c>
      <c r="D923" s="21">
        <f t="shared" si="14"/>
        <v>5.1547288799999995</v>
      </c>
    </row>
    <row r="924" spans="1:4" ht="15" customHeight="1" x14ac:dyDescent="0.2">
      <c r="A924" s="98">
        <v>42043.5</v>
      </c>
      <c r="B924" s="17">
        <v>5.1444400000000003</v>
      </c>
      <c r="C924" s="97">
        <v>10</v>
      </c>
      <c r="D924" s="21">
        <f t="shared" si="14"/>
        <v>8.5912147999999995</v>
      </c>
    </row>
    <row r="925" spans="1:4" ht="15" customHeight="1" x14ac:dyDescent="0.2">
      <c r="A925" s="98">
        <v>42043.541666666664</v>
      </c>
      <c r="B925" s="17">
        <v>6.1733279999999997</v>
      </c>
      <c r="C925" s="97">
        <v>10</v>
      </c>
      <c r="D925" s="21">
        <f t="shared" si="14"/>
        <v>10.309457759999999</v>
      </c>
    </row>
    <row r="926" spans="1:4" ht="15" customHeight="1" x14ac:dyDescent="0.2">
      <c r="A926" s="98">
        <v>42043.583333333336</v>
      </c>
      <c r="B926" s="17">
        <v>6.1733279999999997</v>
      </c>
      <c r="C926" s="97">
        <v>10</v>
      </c>
      <c r="D926" s="21">
        <f t="shared" si="14"/>
        <v>10.309457759999999</v>
      </c>
    </row>
    <row r="927" spans="1:4" ht="15" customHeight="1" x14ac:dyDescent="0.2">
      <c r="A927" s="98">
        <v>42043.625</v>
      </c>
      <c r="B927" s="17">
        <v>6.1733279999999997</v>
      </c>
      <c r="C927" s="97">
        <v>20</v>
      </c>
      <c r="D927" s="21">
        <f t="shared" si="14"/>
        <v>10.309457759999999</v>
      </c>
    </row>
    <row r="928" spans="1:4" ht="15" customHeight="1" x14ac:dyDescent="0.2">
      <c r="A928" s="98">
        <v>42043.666666666664</v>
      </c>
      <c r="B928" s="17">
        <v>5.1444400000000003</v>
      </c>
      <c r="C928" s="97">
        <v>10</v>
      </c>
      <c r="D928" s="21">
        <f t="shared" si="14"/>
        <v>8.5912147999999995</v>
      </c>
    </row>
    <row r="929" spans="1:4" ht="15" customHeight="1" x14ac:dyDescent="0.2">
      <c r="A929" s="98">
        <v>42043.75</v>
      </c>
      <c r="B929" s="17">
        <v>3.601108</v>
      </c>
      <c r="C929" s="97">
        <v>20</v>
      </c>
      <c r="D929" s="21">
        <f t="shared" si="14"/>
        <v>6.0138503599999993</v>
      </c>
    </row>
    <row r="930" spans="1:4" ht="15" customHeight="1" x14ac:dyDescent="0.2">
      <c r="A930" s="98">
        <v>42043.791666666664</v>
      </c>
      <c r="B930" s="17">
        <v>3.601108</v>
      </c>
      <c r="C930" s="97">
        <v>20</v>
      </c>
      <c r="D930" s="21">
        <f t="shared" si="14"/>
        <v>6.0138503599999993</v>
      </c>
    </row>
    <row r="931" spans="1:4" ht="15" customHeight="1" x14ac:dyDescent="0.2">
      <c r="A931" s="98">
        <v>42043.833333333336</v>
      </c>
      <c r="B931" s="17">
        <v>5.6588840000000005</v>
      </c>
      <c r="C931" s="97">
        <v>30</v>
      </c>
      <c r="D931" s="21">
        <f t="shared" si="14"/>
        <v>9.4503362800000001</v>
      </c>
    </row>
    <row r="932" spans="1:4" ht="15" customHeight="1" x14ac:dyDescent="0.2">
      <c r="A932" s="98">
        <v>42043.875</v>
      </c>
      <c r="B932" s="17">
        <v>3.601108</v>
      </c>
      <c r="C932" s="97">
        <v>20</v>
      </c>
      <c r="D932" s="21">
        <f t="shared" si="14"/>
        <v>6.0138503599999993</v>
      </c>
    </row>
    <row r="933" spans="1:4" ht="15" customHeight="1" x14ac:dyDescent="0.2">
      <c r="A933" s="98">
        <v>42043.916666666664</v>
      </c>
      <c r="B933" s="17">
        <v>5.6588840000000005</v>
      </c>
      <c r="C933" s="97">
        <v>30</v>
      </c>
      <c r="D933" s="21">
        <f t="shared" si="14"/>
        <v>9.4503362800000001</v>
      </c>
    </row>
    <row r="934" spans="1:4" ht="15" customHeight="1" x14ac:dyDescent="0.2">
      <c r="A934" s="98">
        <v>42043.958333333336</v>
      </c>
      <c r="B934" s="17">
        <v>5.6588840000000005</v>
      </c>
      <c r="C934" s="97">
        <v>20</v>
      </c>
      <c r="D934" s="21">
        <f t="shared" si="14"/>
        <v>9.4503362800000001</v>
      </c>
    </row>
    <row r="935" spans="1:4" ht="15" customHeight="1" x14ac:dyDescent="0.2">
      <c r="A935" s="98">
        <v>42044</v>
      </c>
      <c r="B935" s="17">
        <v>3.601108</v>
      </c>
      <c r="C935" s="97">
        <v>20</v>
      </c>
      <c r="D935" s="21">
        <f t="shared" si="14"/>
        <v>6.0138503599999993</v>
      </c>
    </row>
    <row r="936" spans="1:4" ht="15" customHeight="1" x14ac:dyDescent="0.2">
      <c r="A936" s="98">
        <v>42044.041666666664</v>
      </c>
      <c r="B936" s="17">
        <v>1.5433319999999999</v>
      </c>
      <c r="C936" s="97">
        <v>30</v>
      </c>
      <c r="D936" s="21">
        <f t="shared" si="14"/>
        <v>2.5773644399999998</v>
      </c>
    </row>
    <row r="937" spans="1:4" ht="15" customHeight="1" x14ac:dyDescent="0.2">
      <c r="A937" s="98">
        <v>42044.083333333336</v>
      </c>
      <c r="B937" s="17">
        <v>2.057776</v>
      </c>
      <c r="C937" s="97">
        <v>10</v>
      </c>
      <c r="D937" s="21">
        <f t="shared" si="14"/>
        <v>3.43648592</v>
      </c>
    </row>
    <row r="938" spans="1:4" ht="15" customHeight="1" x14ac:dyDescent="0.2">
      <c r="A938" s="98">
        <v>42044.125</v>
      </c>
      <c r="B938" s="17">
        <v>2.057776</v>
      </c>
      <c r="C938" s="97">
        <v>340</v>
      </c>
      <c r="D938" s="21">
        <f t="shared" si="14"/>
        <v>3.43648592</v>
      </c>
    </row>
    <row r="939" spans="1:4" ht="15" customHeight="1" x14ac:dyDescent="0.2">
      <c r="A939" s="98">
        <v>42044.166666666664</v>
      </c>
      <c r="B939" s="17">
        <v>3.601108</v>
      </c>
      <c r="C939" s="97">
        <v>340</v>
      </c>
      <c r="D939" s="21">
        <f t="shared" si="14"/>
        <v>6.0138503599999993</v>
      </c>
    </row>
    <row r="940" spans="1:4" ht="15" customHeight="1" x14ac:dyDescent="0.2">
      <c r="A940" s="98">
        <v>42044.208333333336</v>
      </c>
      <c r="B940" s="17">
        <v>4.6299960000000002</v>
      </c>
      <c r="C940" s="97">
        <v>10</v>
      </c>
      <c r="D940" s="21">
        <f t="shared" si="14"/>
        <v>7.7320933199999997</v>
      </c>
    </row>
    <row r="941" spans="1:4" ht="15" customHeight="1" x14ac:dyDescent="0.2">
      <c r="A941" s="98">
        <v>42044.25</v>
      </c>
      <c r="B941" s="17">
        <v>4.6299960000000002</v>
      </c>
      <c r="C941" s="97">
        <v>360</v>
      </c>
      <c r="D941" s="21">
        <f t="shared" si="14"/>
        <v>7.7320933199999997</v>
      </c>
    </row>
    <row r="942" spans="1:4" ht="15" customHeight="1" x14ac:dyDescent="0.2">
      <c r="A942" s="98">
        <v>42044.333333333336</v>
      </c>
      <c r="B942" s="17">
        <v>4.6299960000000002</v>
      </c>
      <c r="C942" s="97">
        <v>20</v>
      </c>
      <c r="D942" s="21">
        <f t="shared" si="14"/>
        <v>7.7320933199999997</v>
      </c>
    </row>
    <row r="943" spans="1:4" ht="15" customHeight="1" x14ac:dyDescent="0.2">
      <c r="A943" s="98">
        <v>42044.375</v>
      </c>
      <c r="B943" s="17">
        <v>2.057776</v>
      </c>
      <c r="C943" s="97">
        <v>340</v>
      </c>
      <c r="D943" s="21">
        <f t="shared" si="14"/>
        <v>3.43648592</v>
      </c>
    </row>
    <row r="944" spans="1:4" ht="15" customHeight="1" x14ac:dyDescent="0.2">
      <c r="A944" s="98">
        <v>42044.416666666664</v>
      </c>
      <c r="B944" s="17">
        <v>4.1155520000000001</v>
      </c>
      <c r="C944" s="97">
        <v>340</v>
      </c>
      <c r="D944" s="21">
        <f t="shared" si="14"/>
        <v>6.8729718399999999</v>
      </c>
    </row>
    <row r="945" spans="1:4" ht="15" customHeight="1" x14ac:dyDescent="0.2">
      <c r="A945" s="98">
        <v>42044.458333333336</v>
      </c>
      <c r="B945" s="17">
        <v>3.601108</v>
      </c>
      <c r="C945" s="97">
        <v>360</v>
      </c>
      <c r="D945" s="21">
        <f t="shared" si="14"/>
        <v>6.0138503599999993</v>
      </c>
    </row>
    <row r="946" spans="1:4" ht="15" customHeight="1" x14ac:dyDescent="0.2">
      <c r="A946" s="98">
        <v>42044.5</v>
      </c>
      <c r="B946" s="17">
        <v>4.6299960000000002</v>
      </c>
      <c r="C946" s="97">
        <v>20</v>
      </c>
      <c r="D946" s="21">
        <f t="shared" si="14"/>
        <v>7.7320933199999997</v>
      </c>
    </row>
    <row r="947" spans="1:4" ht="15" customHeight="1" x14ac:dyDescent="0.2">
      <c r="A947" s="98">
        <v>42044.541666666664</v>
      </c>
      <c r="B947" s="17">
        <v>6.6877719999999998</v>
      </c>
      <c r="C947" s="97">
        <v>30</v>
      </c>
      <c r="D947" s="21">
        <f t="shared" si="14"/>
        <v>11.16857924</v>
      </c>
    </row>
    <row r="948" spans="1:4" ht="15" customHeight="1" x14ac:dyDescent="0.2">
      <c r="A948" s="98">
        <v>42044.583333333336</v>
      </c>
      <c r="B948" s="17">
        <v>7.202216</v>
      </c>
      <c r="C948" s="97">
        <v>30</v>
      </c>
      <c r="D948" s="21">
        <f t="shared" si="14"/>
        <v>12.027700719999999</v>
      </c>
    </row>
    <row r="949" spans="1:4" ht="15" customHeight="1" x14ac:dyDescent="0.2">
      <c r="A949" s="98">
        <v>42044.625</v>
      </c>
      <c r="B949" s="17">
        <v>8.2311040000000002</v>
      </c>
      <c r="C949" s="97">
        <v>60</v>
      </c>
      <c r="D949" s="21">
        <f t="shared" si="14"/>
        <v>13.74594368</v>
      </c>
    </row>
    <row r="950" spans="1:4" ht="15" customHeight="1" x14ac:dyDescent="0.2">
      <c r="A950" s="98">
        <v>42044.666666666664</v>
      </c>
      <c r="B950" s="17">
        <v>7.7166600000000001</v>
      </c>
      <c r="C950" s="97">
        <v>50</v>
      </c>
      <c r="D950" s="21">
        <f t="shared" si="14"/>
        <v>12.886822199999999</v>
      </c>
    </row>
    <row r="951" spans="1:4" ht="15" customHeight="1" x14ac:dyDescent="0.2">
      <c r="A951" s="98">
        <v>42044.708333333336</v>
      </c>
      <c r="B951" s="17">
        <v>8.7455479999999994</v>
      </c>
      <c r="C951" s="97">
        <v>50</v>
      </c>
      <c r="D951" s="21">
        <f t="shared" si="14"/>
        <v>14.605065159999999</v>
      </c>
    </row>
    <row r="952" spans="1:4" ht="15" customHeight="1" x14ac:dyDescent="0.2">
      <c r="A952" s="98">
        <v>42044.75</v>
      </c>
      <c r="B952" s="17">
        <v>8.7455479999999994</v>
      </c>
      <c r="C952" s="97">
        <v>40</v>
      </c>
      <c r="D952" s="21">
        <f t="shared" si="14"/>
        <v>14.605065159999999</v>
      </c>
    </row>
    <row r="953" spans="1:4" ht="15" customHeight="1" x14ac:dyDescent="0.2">
      <c r="A953" s="98">
        <v>42044.791666666664</v>
      </c>
      <c r="B953" s="17">
        <v>5.6588840000000005</v>
      </c>
      <c r="C953" s="97">
        <v>30</v>
      </c>
      <c r="D953" s="21">
        <f t="shared" si="14"/>
        <v>9.4503362800000001</v>
      </c>
    </row>
    <row r="954" spans="1:4" ht="15" customHeight="1" x14ac:dyDescent="0.2">
      <c r="A954" s="98">
        <v>42044.833333333336</v>
      </c>
      <c r="B954" s="17">
        <v>5.6588840000000005</v>
      </c>
      <c r="C954" s="97">
        <v>30</v>
      </c>
      <c r="D954" s="21">
        <f t="shared" si="14"/>
        <v>9.4503362800000001</v>
      </c>
    </row>
    <row r="955" spans="1:4" ht="15" customHeight="1" x14ac:dyDescent="0.2">
      <c r="A955" s="98">
        <v>42044.875</v>
      </c>
      <c r="B955" s="17">
        <v>4.6299960000000002</v>
      </c>
      <c r="C955" s="97">
        <v>20</v>
      </c>
      <c r="D955" s="21">
        <f t="shared" si="14"/>
        <v>7.7320933199999997</v>
      </c>
    </row>
    <row r="956" spans="1:4" ht="15" customHeight="1" x14ac:dyDescent="0.2">
      <c r="A956" s="98">
        <v>42044.916666666664</v>
      </c>
      <c r="B956" s="17">
        <v>4.1155520000000001</v>
      </c>
      <c r="C956" s="97">
        <v>30</v>
      </c>
      <c r="D956" s="21">
        <f t="shared" si="14"/>
        <v>6.8729718399999999</v>
      </c>
    </row>
    <row r="957" spans="1:4" ht="15" customHeight="1" x14ac:dyDescent="0.2">
      <c r="A957" s="98">
        <v>42044.958333333336</v>
      </c>
      <c r="B957" s="17">
        <v>3.0866639999999999</v>
      </c>
      <c r="C957" s="97">
        <v>20</v>
      </c>
      <c r="D957" s="21">
        <f t="shared" si="14"/>
        <v>5.1547288799999995</v>
      </c>
    </row>
    <row r="958" spans="1:4" ht="15" customHeight="1" x14ac:dyDescent="0.2">
      <c r="A958" s="98">
        <v>42045</v>
      </c>
      <c r="B958" s="17">
        <v>3.0866639999999999</v>
      </c>
      <c r="C958" s="97">
        <v>20</v>
      </c>
      <c r="D958" s="21">
        <f t="shared" si="14"/>
        <v>5.1547288799999995</v>
      </c>
    </row>
    <row r="959" spans="1:4" ht="15" customHeight="1" x14ac:dyDescent="0.2">
      <c r="A959" s="98">
        <v>42045.041666666664</v>
      </c>
      <c r="B959" s="17">
        <v>2.5722200000000002</v>
      </c>
      <c r="C959" s="97">
        <v>10</v>
      </c>
      <c r="D959" s="21">
        <f t="shared" si="14"/>
        <v>4.2956073999999997</v>
      </c>
    </row>
    <row r="960" spans="1:4" ht="15" customHeight="1" x14ac:dyDescent="0.2">
      <c r="A960" s="98">
        <v>42045.083333333336</v>
      </c>
      <c r="B960" s="17">
        <v>2.057776</v>
      </c>
      <c r="C960" s="97">
        <v>360</v>
      </c>
      <c r="D960" s="21">
        <f t="shared" si="14"/>
        <v>3.43648592</v>
      </c>
    </row>
    <row r="961" spans="1:4" ht="15" customHeight="1" x14ac:dyDescent="0.2">
      <c r="A961" s="98">
        <v>42045.125</v>
      </c>
      <c r="B961" s="17">
        <v>3.601108</v>
      </c>
      <c r="C961" s="97">
        <v>20</v>
      </c>
      <c r="D961" s="21">
        <f t="shared" si="14"/>
        <v>6.0138503599999993</v>
      </c>
    </row>
    <row r="962" spans="1:4" ht="15" customHeight="1" x14ac:dyDescent="0.2">
      <c r="A962" s="98">
        <v>42045.166666666664</v>
      </c>
      <c r="B962" s="17">
        <v>3.0866639999999999</v>
      </c>
      <c r="C962" s="97">
        <v>10</v>
      </c>
      <c r="D962" s="21">
        <f t="shared" si="14"/>
        <v>5.1547288799999995</v>
      </c>
    </row>
    <row r="963" spans="1:4" ht="15" customHeight="1" x14ac:dyDescent="0.2">
      <c r="A963" s="98">
        <v>42045.208333333336</v>
      </c>
      <c r="B963" s="17">
        <v>3.0866639999999999</v>
      </c>
      <c r="C963" s="97">
        <v>10</v>
      </c>
      <c r="D963" s="21">
        <f t="shared" si="14"/>
        <v>5.1547288799999995</v>
      </c>
    </row>
    <row r="964" spans="1:4" ht="15" customHeight="1" x14ac:dyDescent="0.2">
      <c r="A964" s="98">
        <v>42045.25</v>
      </c>
      <c r="B964" s="17">
        <v>3.601108</v>
      </c>
      <c r="C964" s="97">
        <v>360</v>
      </c>
      <c r="D964" s="21">
        <f t="shared" si="14"/>
        <v>6.0138503599999993</v>
      </c>
    </row>
    <row r="965" spans="1:4" ht="15" customHeight="1" x14ac:dyDescent="0.2">
      <c r="A965" s="98">
        <v>42045.291666666664</v>
      </c>
      <c r="B965" s="17">
        <v>4.1155520000000001</v>
      </c>
      <c r="C965" s="97">
        <v>10</v>
      </c>
      <c r="D965" s="21">
        <f t="shared" ref="D965:D1028" si="15">$B$1*B965</f>
        <v>6.8729718399999999</v>
      </c>
    </row>
    <row r="966" spans="1:4" ht="15" customHeight="1" x14ac:dyDescent="0.2">
      <c r="A966" s="98">
        <v>42045.333333333336</v>
      </c>
      <c r="B966" s="17">
        <v>3.0866639999999999</v>
      </c>
      <c r="C966" s="97">
        <v>10</v>
      </c>
      <c r="D966" s="21">
        <f t="shared" si="15"/>
        <v>5.1547288799999995</v>
      </c>
    </row>
    <row r="967" spans="1:4" ht="15" customHeight="1" x14ac:dyDescent="0.2">
      <c r="A967" s="98">
        <v>42045.375</v>
      </c>
      <c r="B967" s="17">
        <v>3.0866639999999999</v>
      </c>
      <c r="C967" s="97">
        <v>10</v>
      </c>
      <c r="D967" s="21">
        <f t="shared" si="15"/>
        <v>5.1547288799999995</v>
      </c>
    </row>
    <row r="968" spans="1:4" ht="15" customHeight="1" x14ac:dyDescent="0.2">
      <c r="A968" s="98">
        <v>42045.416666666664</v>
      </c>
      <c r="B968" s="17">
        <v>4.6299960000000002</v>
      </c>
      <c r="C968" s="97">
        <v>360</v>
      </c>
      <c r="D968" s="21">
        <f t="shared" si="15"/>
        <v>7.7320933199999997</v>
      </c>
    </row>
    <row r="969" spans="1:4" ht="15" customHeight="1" x14ac:dyDescent="0.2">
      <c r="A969" s="98">
        <v>42045.458333333336</v>
      </c>
      <c r="B969" s="17">
        <v>5.6588840000000005</v>
      </c>
      <c r="C969" s="97">
        <v>20</v>
      </c>
      <c r="D969" s="21">
        <f t="shared" si="15"/>
        <v>9.4503362800000001</v>
      </c>
    </row>
    <row r="970" spans="1:4" ht="15" customHeight="1" x14ac:dyDescent="0.2">
      <c r="A970" s="98">
        <v>42045.5</v>
      </c>
      <c r="B970" s="17">
        <v>5.1444400000000003</v>
      </c>
      <c r="C970" s="97">
        <v>10</v>
      </c>
      <c r="D970" s="21">
        <f t="shared" si="15"/>
        <v>8.5912147999999995</v>
      </c>
    </row>
    <row r="971" spans="1:4" ht="15" customHeight="1" x14ac:dyDescent="0.2">
      <c r="A971" s="98">
        <v>42045.541666666664</v>
      </c>
      <c r="B971" s="17">
        <v>5.6588840000000005</v>
      </c>
      <c r="C971" s="97">
        <v>360</v>
      </c>
      <c r="D971" s="21">
        <f t="shared" si="15"/>
        <v>9.4503362800000001</v>
      </c>
    </row>
    <row r="972" spans="1:4" ht="15" customHeight="1" x14ac:dyDescent="0.2">
      <c r="A972" s="98">
        <v>42045.583333333336</v>
      </c>
      <c r="B972" s="17">
        <v>5.6588840000000005</v>
      </c>
      <c r="C972" s="97">
        <v>50</v>
      </c>
      <c r="D972" s="21">
        <f t="shared" si="15"/>
        <v>9.4503362800000001</v>
      </c>
    </row>
    <row r="973" spans="1:4" ht="15" customHeight="1" x14ac:dyDescent="0.2">
      <c r="A973" s="98">
        <v>42045.625</v>
      </c>
      <c r="B973" s="17">
        <v>7.7166600000000001</v>
      </c>
      <c r="C973" s="97">
        <v>60</v>
      </c>
      <c r="D973" s="21">
        <f t="shared" si="15"/>
        <v>12.886822199999999</v>
      </c>
    </row>
    <row r="974" spans="1:4" ht="15" customHeight="1" x14ac:dyDescent="0.2">
      <c r="A974" s="98">
        <v>42045.666666666664</v>
      </c>
      <c r="B974" s="17">
        <v>8.2311040000000002</v>
      </c>
      <c r="C974" s="97">
        <v>40</v>
      </c>
      <c r="D974" s="21">
        <f t="shared" si="15"/>
        <v>13.74594368</v>
      </c>
    </row>
    <row r="975" spans="1:4" ht="15" customHeight="1" x14ac:dyDescent="0.2">
      <c r="A975" s="98">
        <v>42045.708333333336</v>
      </c>
      <c r="B975" s="17">
        <v>7.7166600000000001</v>
      </c>
      <c r="C975" s="97">
        <v>40</v>
      </c>
      <c r="D975" s="21">
        <f t="shared" si="15"/>
        <v>12.886822199999999</v>
      </c>
    </row>
    <row r="976" spans="1:4" ht="15" customHeight="1" x14ac:dyDescent="0.2">
      <c r="A976" s="98">
        <v>42045.75</v>
      </c>
      <c r="B976" s="17">
        <v>8.2311040000000002</v>
      </c>
      <c r="C976" s="97">
        <v>60</v>
      </c>
      <c r="D976" s="21">
        <f t="shared" si="15"/>
        <v>13.74594368</v>
      </c>
    </row>
    <row r="977" spans="1:4" ht="15" customHeight="1" x14ac:dyDescent="0.2">
      <c r="A977" s="98">
        <v>42045.791666666664</v>
      </c>
      <c r="B977" s="17">
        <v>8.2311040000000002</v>
      </c>
      <c r="C977" s="97">
        <v>50</v>
      </c>
      <c r="D977" s="21">
        <f t="shared" si="15"/>
        <v>13.74594368</v>
      </c>
    </row>
    <row r="978" spans="1:4" ht="15" customHeight="1" x14ac:dyDescent="0.2">
      <c r="A978" s="98">
        <v>42045.833333333336</v>
      </c>
      <c r="B978" s="17">
        <v>8.2311040000000002</v>
      </c>
      <c r="C978" s="97">
        <v>60</v>
      </c>
      <c r="D978" s="21">
        <f t="shared" si="15"/>
        <v>13.74594368</v>
      </c>
    </row>
    <row r="979" spans="1:4" ht="15" customHeight="1" x14ac:dyDescent="0.2">
      <c r="A979" s="98">
        <v>42045.875</v>
      </c>
      <c r="B979" s="17">
        <v>6.1733279999999997</v>
      </c>
      <c r="C979" s="97">
        <v>40</v>
      </c>
      <c r="D979" s="21">
        <f t="shared" si="15"/>
        <v>10.309457759999999</v>
      </c>
    </row>
    <row r="980" spans="1:4" ht="15" customHeight="1" x14ac:dyDescent="0.2">
      <c r="A980" s="98">
        <v>42045.916666666664</v>
      </c>
      <c r="B980" s="17">
        <v>6.1733279999999997</v>
      </c>
      <c r="C980" s="97">
        <v>40</v>
      </c>
      <c r="D980" s="21">
        <f t="shared" si="15"/>
        <v>10.309457759999999</v>
      </c>
    </row>
    <row r="981" spans="1:4" ht="15" customHeight="1" x14ac:dyDescent="0.2">
      <c r="A981" s="98">
        <v>42045.958333333336</v>
      </c>
      <c r="B981" s="17">
        <v>5.1444400000000003</v>
      </c>
      <c r="C981" s="97">
        <v>30</v>
      </c>
      <c r="D981" s="21">
        <f t="shared" si="15"/>
        <v>8.5912147999999995</v>
      </c>
    </row>
    <row r="982" spans="1:4" ht="15" customHeight="1" x14ac:dyDescent="0.2">
      <c r="A982" s="98">
        <v>42046</v>
      </c>
      <c r="B982" s="17">
        <v>5.6588840000000005</v>
      </c>
      <c r="C982" s="97">
        <v>30</v>
      </c>
      <c r="D982" s="21">
        <f t="shared" si="15"/>
        <v>9.4503362800000001</v>
      </c>
    </row>
    <row r="983" spans="1:4" ht="15" customHeight="1" x14ac:dyDescent="0.2">
      <c r="A983" s="98">
        <v>42046.041666666664</v>
      </c>
      <c r="B983" s="17">
        <v>5.6588840000000005</v>
      </c>
      <c r="C983" s="97">
        <v>20</v>
      </c>
      <c r="D983" s="21">
        <f t="shared" si="15"/>
        <v>9.4503362800000001</v>
      </c>
    </row>
    <row r="984" spans="1:4" ht="15" customHeight="1" x14ac:dyDescent="0.2">
      <c r="A984" s="98">
        <v>42046.083333333336</v>
      </c>
      <c r="B984" s="17">
        <v>2.5722200000000002</v>
      </c>
      <c r="C984" s="97">
        <v>10</v>
      </c>
      <c r="D984" s="21">
        <f t="shared" si="15"/>
        <v>4.2956073999999997</v>
      </c>
    </row>
    <row r="985" spans="1:4" ht="15" customHeight="1" x14ac:dyDescent="0.2">
      <c r="A985" s="98">
        <v>42046.125</v>
      </c>
      <c r="B985" s="17">
        <v>2.057776</v>
      </c>
      <c r="C985" s="97">
        <v>340</v>
      </c>
      <c r="D985" s="21">
        <f t="shared" si="15"/>
        <v>3.43648592</v>
      </c>
    </row>
    <row r="986" spans="1:4" ht="15" customHeight="1" x14ac:dyDescent="0.2">
      <c r="A986" s="98">
        <v>42046.166666666664</v>
      </c>
      <c r="B986" s="17">
        <v>3.601108</v>
      </c>
      <c r="C986" s="97">
        <v>20</v>
      </c>
      <c r="D986" s="21">
        <f t="shared" si="15"/>
        <v>6.0138503599999993</v>
      </c>
    </row>
    <row r="987" spans="1:4" ht="15" customHeight="1" x14ac:dyDescent="0.2">
      <c r="A987" s="98">
        <v>42046.208333333336</v>
      </c>
      <c r="B987" s="17">
        <v>1.5433319999999999</v>
      </c>
      <c r="C987" s="97">
        <v>10</v>
      </c>
      <c r="D987" s="21">
        <f t="shared" si="15"/>
        <v>2.5773644399999998</v>
      </c>
    </row>
    <row r="988" spans="1:4" ht="15" customHeight="1" x14ac:dyDescent="0.2">
      <c r="A988" s="98">
        <v>42046.25</v>
      </c>
      <c r="B988" s="17">
        <v>1.5433319999999999</v>
      </c>
      <c r="C988" s="97">
        <v>340</v>
      </c>
      <c r="D988" s="21">
        <f t="shared" si="15"/>
        <v>2.5773644399999998</v>
      </c>
    </row>
    <row r="989" spans="1:4" ht="15" customHeight="1" x14ac:dyDescent="0.2">
      <c r="A989" s="98">
        <v>42046.291666666664</v>
      </c>
      <c r="B989" s="17">
        <v>1.5433319999999999</v>
      </c>
      <c r="C989" s="97">
        <v>350</v>
      </c>
      <c r="D989" s="21">
        <f t="shared" si="15"/>
        <v>2.5773644399999998</v>
      </c>
    </row>
    <row r="990" spans="1:4" ht="15" customHeight="1" x14ac:dyDescent="0.2">
      <c r="A990" s="98">
        <v>42046.333333333336</v>
      </c>
      <c r="B990" s="17">
        <v>2.057776</v>
      </c>
      <c r="C990" s="97">
        <v>300</v>
      </c>
      <c r="D990" s="21">
        <f t="shared" si="15"/>
        <v>3.43648592</v>
      </c>
    </row>
    <row r="991" spans="1:4" ht="15" customHeight="1" x14ac:dyDescent="0.2">
      <c r="A991" s="98">
        <v>42046.375</v>
      </c>
      <c r="B991" s="17">
        <v>1.028888</v>
      </c>
      <c r="C991" s="97">
        <v>10</v>
      </c>
      <c r="D991" s="21">
        <f t="shared" si="15"/>
        <v>1.71824296</v>
      </c>
    </row>
    <row r="992" spans="1:4" ht="15" customHeight="1" x14ac:dyDescent="0.2">
      <c r="A992" s="98">
        <v>42046.416666666664</v>
      </c>
      <c r="B992" s="17">
        <v>2.057776</v>
      </c>
      <c r="C992" s="97">
        <v>310</v>
      </c>
      <c r="D992" s="21">
        <f t="shared" si="15"/>
        <v>3.43648592</v>
      </c>
    </row>
    <row r="993" spans="1:4" ht="15" customHeight="1" x14ac:dyDescent="0.2">
      <c r="A993" s="98">
        <v>42046.458333333336</v>
      </c>
      <c r="B993" s="17">
        <v>5.1444400000000003</v>
      </c>
      <c r="C993" s="97">
        <v>10</v>
      </c>
      <c r="D993" s="21">
        <f t="shared" si="15"/>
        <v>8.5912147999999995</v>
      </c>
    </row>
    <row r="994" spans="1:4" ht="15" customHeight="1" x14ac:dyDescent="0.2">
      <c r="A994" s="98">
        <v>42046.5</v>
      </c>
      <c r="B994" s="17">
        <v>6.1733279999999997</v>
      </c>
      <c r="C994" s="97">
        <v>20</v>
      </c>
      <c r="D994" s="21">
        <f t="shared" si="15"/>
        <v>10.309457759999999</v>
      </c>
    </row>
    <row r="995" spans="1:4" ht="15" customHeight="1" x14ac:dyDescent="0.2">
      <c r="A995" s="98">
        <v>42046.541666666664</v>
      </c>
      <c r="B995" s="17">
        <v>6.1733279999999997</v>
      </c>
      <c r="C995" s="97">
        <v>10</v>
      </c>
      <c r="D995" s="21">
        <f t="shared" si="15"/>
        <v>10.309457759999999</v>
      </c>
    </row>
    <row r="996" spans="1:4" ht="15" customHeight="1" x14ac:dyDescent="0.2">
      <c r="A996" s="98">
        <v>42046.583333333336</v>
      </c>
      <c r="B996" s="17">
        <v>7.202216</v>
      </c>
      <c r="C996" s="97">
        <v>60</v>
      </c>
      <c r="D996" s="21">
        <f t="shared" si="15"/>
        <v>12.027700719999999</v>
      </c>
    </row>
    <row r="997" spans="1:4" ht="15" customHeight="1" x14ac:dyDescent="0.2">
      <c r="A997" s="98">
        <v>42046.625</v>
      </c>
      <c r="B997" s="17">
        <v>8.2311040000000002</v>
      </c>
      <c r="C997" s="97">
        <v>70</v>
      </c>
      <c r="D997" s="21">
        <f t="shared" si="15"/>
        <v>13.74594368</v>
      </c>
    </row>
    <row r="998" spans="1:4" ht="15" customHeight="1" x14ac:dyDescent="0.2">
      <c r="A998" s="98">
        <v>42046.666666666664</v>
      </c>
      <c r="B998" s="17">
        <v>7.202216</v>
      </c>
      <c r="C998" s="97">
        <v>70</v>
      </c>
      <c r="D998" s="21">
        <f t="shared" si="15"/>
        <v>12.027700719999999</v>
      </c>
    </row>
    <row r="999" spans="1:4" ht="15" customHeight="1" x14ac:dyDescent="0.2">
      <c r="A999" s="98">
        <v>42046.708333333336</v>
      </c>
      <c r="B999" s="17">
        <v>7.202216</v>
      </c>
      <c r="C999" s="97">
        <v>50</v>
      </c>
      <c r="D999" s="21">
        <f t="shared" si="15"/>
        <v>12.027700719999999</v>
      </c>
    </row>
    <row r="1000" spans="1:4" ht="15" customHeight="1" x14ac:dyDescent="0.2">
      <c r="A1000" s="98">
        <v>42046.75</v>
      </c>
      <c r="B1000" s="17">
        <v>7.7166600000000001</v>
      </c>
      <c r="C1000" s="97">
        <v>70</v>
      </c>
      <c r="D1000" s="21">
        <f t="shared" si="15"/>
        <v>12.886822199999999</v>
      </c>
    </row>
    <row r="1001" spans="1:4" ht="15" customHeight="1" x14ac:dyDescent="0.2">
      <c r="A1001" s="98">
        <v>42046.791666666664</v>
      </c>
      <c r="B1001" s="17">
        <v>7.7166600000000001</v>
      </c>
      <c r="C1001" s="97">
        <v>70</v>
      </c>
      <c r="D1001" s="21">
        <f t="shared" si="15"/>
        <v>12.886822199999999</v>
      </c>
    </row>
    <row r="1002" spans="1:4" ht="15" customHeight="1" x14ac:dyDescent="0.2">
      <c r="A1002" s="98">
        <v>42046.833333333336</v>
      </c>
      <c r="B1002" s="17">
        <v>7.202216</v>
      </c>
      <c r="C1002" s="97">
        <v>60</v>
      </c>
      <c r="D1002" s="21">
        <f t="shared" si="15"/>
        <v>12.027700719999999</v>
      </c>
    </row>
    <row r="1003" spans="1:4" ht="15" customHeight="1" x14ac:dyDescent="0.2">
      <c r="A1003" s="98">
        <v>42046.875</v>
      </c>
      <c r="B1003" s="17">
        <v>7.202216</v>
      </c>
      <c r="C1003" s="97">
        <v>60</v>
      </c>
      <c r="D1003" s="21">
        <f t="shared" si="15"/>
        <v>12.027700719999999</v>
      </c>
    </row>
    <row r="1004" spans="1:4" ht="15" customHeight="1" x14ac:dyDescent="0.2">
      <c r="A1004" s="98">
        <v>42046.916666666664</v>
      </c>
      <c r="B1004" s="17">
        <v>5.6588840000000005</v>
      </c>
      <c r="C1004" s="97">
        <v>40</v>
      </c>
      <c r="D1004" s="21">
        <f t="shared" si="15"/>
        <v>9.4503362800000001</v>
      </c>
    </row>
    <row r="1005" spans="1:4" ht="15" customHeight="1" x14ac:dyDescent="0.2">
      <c r="A1005" s="98">
        <v>42046.958333333336</v>
      </c>
      <c r="B1005" s="17">
        <v>3.601108</v>
      </c>
      <c r="C1005" s="97">
        <v>20</v>
      </c>
      <c r="D1005" s="21">
        <f t="shared" si="15"/>
        <v>6.0138503599999993</v>
      </c>
    </row>
    <row r="1006" spans="1:4" ht="15" customHeight="1" x14ac:dyDescent="0.2">
      <c r="A1006" s="98">
        <v>42047</v>
      </c>
      <c r="B1006" s="17">
        <v>2.5722200000000002</v>
      </c>
      <c r="C1006" s="97">
        <v>360</v>
      </c>
      <c r="D1006" s="21">
        <f t="shared" si="15"/>
        <v>4.2956073999999997</v>
      </c>
    </row>
    <row r="1007" spans="1:4" ht="15" customHeight="1" x14ac:dyDescent="0.2">
      <c r="A1007" s="98">
        <v>42047.041666666664</v>
      </c>
      <c r="B1007" s="17">
        <v>3.0866639999999999</v>
      </c>
      <c r="C1007" s="97">
        <v>10</v>
      </c>
      <c r="D1007" s="21">
        <f t="shared" si="15"/>
        <v>5.1547288799999995</v>
      </c>
    </row>
    <row r="1008" spans="1:4" ht="15" customHeight="1" x14ac:dyDescent="0.2">
      <c r="A1008" s="98">
        <v>42047.083333333336</v>
      </c>
      <c r="B1008" s="17">
        <v>2.5722200000000002</v>
      </c>
      <c r="C1008" s="97">
        <v>360</v>
      </c>
      <c r="D1008" s="21">
        <f t="shared" si="15"/>
        <v>4.2956073999999997</v>
      </c>
    </row>
    <row r="1009" spans="1:4" ht="15" customHeight="1" x14ac:dyDescent="0.2">
      <c r="A1009" s="98">
        <v>42047.125</v>
      </c>
      <c r="B1009" s="17">
        <v>2.057776</v>
      </c>
      <c r="C1009" s="97">
        <v>10</v>
      </c>
      <c r="D1009" s="21">
        <f t="shared" si="15"/>
        <v>3.43648592</v>
      </c>
    </row>
    <row r="1010" spans="1:4" ht="15" customHeight="1" x14ac:dyDescent="0.2">
      <c r="A1010" s="98">
        <v>42047.166666666664</v>
      </c>
      <c r="B1010" s="17">
        <v>3.0866639999999999</v>
      </c>
      <c r="C1010" s="97">
        <v>20</v>
      </c>
      <c r="D1010" s="21">
        <f t="shared" si="15"/>
        <v>5.1547288799999995</v>
      </c>
    </row>
    <row r="1011" spans="1:4" ht="15" customHeight="1" x14ac:dyDescent="0.2">
      <c r="A1011" s="98">
        <v>42047.208333333336</v>
      </c>
      <c r="B1011" s="17">
        <v>2.057776</v>
      </c>
      <c r="C1011" s="97">
        <v>10</v>
      </c>
      <c r="D1011" s="21">
        <f t="shared" si="15"/>
        <v>3.43648592</v>
      </c>
    </row>
    <row r="1012" spans="1:4" ht="15" customHeight="1" x14ac:dyDescent="0.2">
      <c r="A1012" s="98">
        <v>42047.25</v>
      </c>
      <c r="B1012" s="17">
        <v>2.057776</v>
      </c>
      <c r="C1012" s="97">
        <v>320</v>
      </c>
      <c r="D1012" s="21">
        <f t="shared" si="15"/>
        <v>3.43648592</v>
      </c>
    </row>
    <row r="1013" spans="1:4" ht="15" customHeight="1" x14ac:dyDescent="0.2">
      <c r="A1013" s="98">
        <v>42047.291666666664</v>
      </c>
      <c r="B1013" s="17">
        <v>2.057776</v>
      </c>
      <c r="C1013" s="97">
        <v>340</v>
      </c>
      <c r="D1013" s="21">
        <f t="shared" si="15"/>
        <v>3.43648592</v>
      </c>
    </row>
    <row r="1014" spans="1:4" ht="15" customHeight="1" x14ac:dyDescent="0.2">
      <c r="A1014" s="98">
        <v>42047.333333333336</v>
      </c>
      <c r="B1014" s="17">
        <v>2.057776</v>
      </c>
      <c r="C1014" s="97">
        <v>340</v>
      </c>
      <c r="D1014" s="21">
        <f t="shared" si="15"/>
        <v>3.43648592</v>
      </c>
    </row>
    <row r="1015" spans="1:4" ht="15" customHeight="1" x14ac:dyDescent="0.2">
      <c r="A1015" s="98">
        <v>42047.375</v>
      </c>
      <c r="B1015" s="17">
        <v>1.028888</v>
      </c>
      <c r="C1015" s="97">
        <v>310</v>
      </c>
      <c r="D1015" s="21">
        <f t="shared" si="15"/>
        <v>1.71824296</v>
      </c>
    </row>
    <row r="1016" spans="1:4" ht="15" customHeight="1" x14ac:dyDescent="0.2">
      <c r="A1016" s="98">
        <v>42047.416666666664</v>
      </c>
      <c r="B1016" s="17">
        <v>2.057776</v>
      </c>
      <c r="C1016" s="97">
        <v>340</v>
      </c>
      <c r="D1016" s="21">
        <f t="shared" si="15"/>
        <v>3.43648592</v>
      </c>
    </row>
    <row r="1017" spans="1:4" ht="15" customHeight="1" x14ac:dyDescent="0.2">
      <c r="A1017" s="98">
        <v>42047.458333333336</v>
      </c>
      <c r="B1017" s="17">
        <v>5.1444400000000003</v>
      </c>
      <c r="C1017" s="97">
        <v>20</v>
      </c>
      <c r="D1017" s="21">
        <f t="shared" si="15"/>
        <v>8.5912147999999995</v>
      </c>
    </row>
    <row r="1018" spans="1:4" ht="15" customHeight="1" x14ac:dyDescent="0.2">
      <c r="A1018" s="98">
        <v>42047.5</v>
      </c>
      <c r="B1018" s="17">
        <v>4.6299960000000002</v>
      </c>
      <c r="C1018" s="97">
        <v>10</v>
      </c>
      <c r="D1018" s="21">
        <f t="shared" si="15"/>
        <v>7.7320933199999997</v>
      </c>
    </row>
    <row r="1019" spans="1:4" ht="15" customHeight="1" x14ac:dyDescent="0.2">
      <c r="A1019" s="98">
        <v>42047.541666666664</v>
      </c>
      <c r="B1019" s="17">
        <v>4.6299960000000002</v>
      </c>
      <c r="C1019" s="97">
        <v>20</v>
      </c>
      <c r="D1019" s="21">
        <f t="shared" si="15"/>
        <v>7.7320933199999997</v>
      </c>
    </row>
    <row r="1020" spans="1:4" ht="15" customHeight="1" x14ac:dyDescent="0.2">
      <c r="A1020" s="98">
        <v>42047.583333333336</v>
      </c>
      <c r="B1020" s="17">
        <v>6.1733279999999997</v>
      </c>
      <c r="C1020" s="97">
        <v>30</v>
      </c>
      <c r="D1020" s="21">
        <f t="shared" si="15"/>
        <v>10.309457759999999</v>
      </c>
    </row>
    <row r="1021" spans="1:4" ht="15" customHeight="1" x14ac:dyDescent="0.2">
      <c r="A1021" s="98">
        <v>42047.625</v>
      </c>
      <c r="B1021" s="17">
        <v>5.1444400000000003</v>
      </c>
      <c r="C1021" s="97">
        <v>10</v>
      </c>
      <c r="D1021" s="21">
        <f t="shared" si="15"/>
        <v>8.5912147999999995</v>
      </c>
    </row>
    <row r="1022" spans="1:4" ht="15" customHeight="1" x14ac:dyDescent="0.2">
      <c r="A1022" s="98">
        <v>42047.666666666664</v>
      </c>
      <c r="B1022" s="17">
        <v>7.7166600000000001</v>
      </c>
      <c r="C1022" s="97">
        <v>50</v>
      </c>
      <c r="D1022" s="21">
        <f t="shared" si="15"/>
        <v>12.886822199999999</v>
      </c>
    </row>
    <row r="1023" spans="1:4" ht="15" customHeight="1" x14ac:dyDescent="0.2">
      <c r="A1023" s="98">
        <v>42047.708333333336</v>
      </c>
      <c r="B1023" s="17">
        <v>8.7455479999999994</v>
      </c>
      <c r="C1023" s="97">
        <v>50</v>
      </c>
      <c r="D1023" s="21">
        <f t="shared" si="15"/>
        <v>14.605065159999999</v>
      </c>
    </row>
    <row r="1024" spans="1:4" ht="15" customHeight="1" x14ac:dyDescent="0.2">
      <c r="A1024" s="98">
        <v>42047.833333333336</v>
      </c>
      <c r="B1024" s="17">
        <v>8.7455479999999994</v>
      </c>
      <c r="C1024" s="97">
        <v>50</v>
      </c>
      <c r="D1024" s="21">
        <f t="shared" si="15"/>
        <v>14.605065159999999</v>
      </c>
    </row>
    <row r="1025" spans="1:4" ht="15" customHeight="1" x14ac:dyDescent="0.2">
      <c r="A1025" s="98">
        <v>42047.875</v>
      </c>
      <c r="B1025" s="17">
        <v>8.2311040000000002</v>
      </c>
      <c r="C1025" s="97">
        <v>50</v>
      </c>
      <c r="D1025" s="21">
        <f t="shared" si="15"/>
        <v>13.74594368</v>
      </c>
    </row>
    <row r="1026" spans="1:4" ht="15" customHeight="1" x14ac:dyDescent="0.2">
      <c r="A1026" s="98">
        <v>42047.916666666664</v>
      </c>
      <c r="B1026" s="17">
        <v>8.2311040000000002</v>
      </c>
      <c r="C1026" s="97">
        <v>40</v>
      </c>
      <c r="D1026" s="21">
        <f t="shared" si="15"/>
        <v>13.74594368</v>
      </c>
    </row>
    <row r="1027" spans="1:4" ht="15" customHeight="1" x14ac:dyDescent="0.2">
      <c r="A1027" s="98">
        <v>42047.958333333336</v>
      </c>
      <c r="B1027" s="17">
        <v>6.1733279999999997</v>
      </c>
      <c r="C1027" s="97">
        <v>30</v>
      </c>
      <c r="D1027" s="21">
        <f t="shared" si="15"/>
        <v>10.309457759999999</v>
      </c>
    </row>
    <row r="1028" spans="1:4" ht="15" customHeight="1" x14ac:dyDescent="0.2">
      <c r="A1028" s="98">
        <v>42048</v>
      </c>
      <c r="B1028" s="17">
        <v>6.1733279999999997</v>
      </c>
      <c r="C1028" s="97">
        <v>30</v>
      </c>
      <c r="D1028" s="21">
        <f t="shared" si="15"/>
        <v>10.309457759999999</v>
      </c>
    </row>
    <row r="1029" spans="1:4" ht="15" customHeight="1" x14ac:dyDescent="0.2">
      <c r="A1029" s="98">
        <v>42048.041666666664</v>
      </c>
      <c r="B1029" s="17">
        <v>5.1444400000000003</v>
      </c>
      <c r="C1029" s="97">
        <v>20</v>
      </c>
      <c r="D1029" s="21">
        <f t="shared" ref="D1029:D1092" si="16">$B$1*B1029</f>
        <v>8.5912147999999995</v>
      </c>
    </row>
    <row r="1030" spans="1:4" ht="15" customHeight="1" x14ac:dyDescent="0.2">
      <c r="A1030" s="98">
        <v>42048.083333333336</v>
      </c>
      <c r="B1030" s="17">
        <v>5.1444400000000003</v>
      </c>
      <c r="C1030" s="97">
        <v>10</v>
      </c>
      <c r="D1030" s="21">
        <f t="shared" si="16"/>
        <v>8.5912147999999995</v>
      </c>
    </row>
    <row r="1031" spans="1:4" ht="15" customHeight="1" x14ac:dyDescent="0.2">
      <c r="A1031" s="98">
        <v>42048.125</v>
      </c>
      <c r="B1031" s="17">
        <v>4.1155520000000001</v>
      </c>
      <c r="C1031" s="97">
        <v>20</v>
      </c>
      <c r="D1031" s="21">
        <f t="shared" si="16"/>
        <v>6.8729718399999999</v>
      </c>
    </row>
    <row r="1032" spans="1:4" ht="15" customHeight="1" x14ac:dyDescent="0.2">
      <c r="A1032" s="98">
        <v>42048.166666666664</v>
      </c>
      <c r="B1032" s="17">
        <v>3.601108</v>
      </c>
      <c r="C1032" s="97">
        <v>10</v>
      </c>
      <c r="D1032" s="21">
        <f t="shared" si="16"/>
        <v>6.0138503599999993</v>
      </c>
    </row>
    <row r="1033" spans="1:4" ht="15" customHeight="1" x14ac:dyDescent="0.2">
      <c r="A1033" s="98">
        <v>42048.208333333336</v>
      </c>
      <c r="B1033" s="17">
        <v>2.5722200000000002</v>
      </c>
      <c r="C1033" s="97">
        <v>360</v>
      </c>
      <c r="D1033" s="21">
        <f t="shared" si="16"/>
        <v>4.2956073999999997</v>
      </c>
    </row>
    <row r="1034" spans="1:4" ht="15" customHeight="1" x14ac:dyDescent="0.2">
      <c r="A1034" s="98">
        <v>42048.25</v>
      </c>
      <c r="B1034" s="17">
        <v>4.1155520000000001</v>
      </c>
      <c r="C1034" s="97">
        <v>10</v>
      </c>
      <c r="D1034" s="21">
        <f t="shared" si="16"/>
        <v>6.8729718399999999</v>
      </c>
    </row>
    <row r="1035" spans="1:4" ht="15" customHeight="1" x14ac:dyDescent="0.2">
      <c r="A1035" s="98">
        <v>42048.291666666664</v>
      </c>
      <c r="B1035" s="17">
        <v>3.0866639999999999</v>
      </c>
      <c r="C1035" s="97">
        <v>360</v>
      </c>
      <c r="D1035" s="21">
        <f t="shared" si="16"/>
        <v>5.1547288799999995</v>
      </c>
    </row>
    <row r="1036" spans="1:4" ht="15" customHeight="1" x14ac:dyDescent="0.2">
      <c r="A1036" s="98">
        <v>42048.333333333336</v>
      </c>
      <c r="B1036" s="17">
        <v>3.0866639999999999</v>
      </c>
      <c r="C1036" s="97">
        <v>360</v>
      </c>
      <c r="D1036" s="21">
        <f t="shared" si="16"/>
        <v>5.1547288799999995</v>
      </c>
    </row>
    <row r="1037" spans="1:4" ht="15" customHeight="1" x14ac:dyDescent="0.2">
      <c r="A1037" s="98">
        <v>42048.375</v>
      </c>
      <c r="B1037" s="17">
        <v>3.0866639999999999</v>
      </c>
      <c r="C1037" s="97">
        <v>20</v>
      </c>
      <c r="D1037" s="21">
        <f t="shared" si="16"/>
        <v>5.1547288799999995</v>
      </c>
    </row>
    <row r="1038" spans="1:4" ht="15" customHeight="1" x14ac:dyDescent="0.2">
      <c r="A1038" s="98">
        <v>42048.416666666664</v>
      </c>
      <c r="B1038" s="17">
        <v>4.6299960000000002</v>
      </c>
      <c r="C1038" s="97">
        <v>360</v>
      </c>
      <c r="D1038" s="21">
        <f t="shared" si="16"/>
        <v>7.7320933199999997</v>
      </c>
    </row>
    <row r="1039" spans="1:4" ht="15" customHeight="1" x14ac:dyDescent="0.2">
      <c r="A1039" s="98">
        <v>42048.458333333336</v>
      </c>
      <c r="B1039" s="17">
        <v>5.1444400000000003</v>
      </c>
      <c r="C1039" s="97">
        <v>340</v>
      </c>
      <c r="D1039" s="21">
        <f t="shared" si="16"/>
        <v>8.5912147999999995</v>
      </c>
    </row>
    <row r="1040" spans="1:4" ht="15" customHeight="1" x14ac:dyDescent="0.2">
      <c r="A1040" s="98">
        <v>42048.5</v>
      </c>
      <c r="B1040" s="17">
        <v>5.1444400000000003</v>
      </c>
      <c r="C1040" s="97">
        <v>360</v>
      </c>
      <c r="D1040" s="21">
        <f t="shared" si="16"/>
        <v>8.5912147999999995</v>
      </c>
    </row>
    <row r="1041" spans="1:4" ht="15" customHeight="1" x14ac:dyDescent="0.2">
      <c r="A1041" s="98">
        <v>42048.541666666664</v>
      </c>
      <c r="B1041" s="17">
        <v>5.1444400000000003</v>
      </c>
      <c r="C1041" s="97">
        <v>360</v>
      </c>
      <c r="D1041" s="21">
        <f t="shared" si="16"/>
        <v>8.5912147999999995</v>
      </c>
    </row>
    <row r="1042" spans="1:4" ht="15" customHeight="1" x14ac:dyDescent="0.2">
      <c r="A1042" s="98">
        <v>42048.583333333336</v>
      </c>
      <c r="B1042" s="17">
        <v>7.202216</v>
      </c>
      <c r="C1042" s="97">
        <v>30</v>
      </c>
      <c r="D1042" s="21">
        <f t="shared" si="16"/>
        <v>12.027700719999999</v>
      </c>
    </row>
    <row r="1043" spans="1:4" ht="15" customHeight="1" x14ac:dyDescent="0.2">
      <c r="A1043" s="98">
        <v>42048.625</v>
      </c>
      <c r="B1043" s="17">
        <v>6.6877719999999998</v>
      </c>
      <c r="C1043" s="97">
        <v>30</v>
      </c>
      <c r="D1043" s="21">
        <f t="shared" si="16"/>
        <v>11.16857924</v>
      </c>
    </row>
    <row r="1044" spans="1:4" ht="15" customHeight="1" x14ac:dyDescent="0.2">
      <c r="A1044" s="98">
        <v>42048.666666666664</v>
      </c>
      <c r="B1044" s="17">
        <v>9.2599920000000004</v>
      </c>
      <c r="C1044" s="97">
        <v>70</v>
      </c>
      <c r="D1044" s="21">
        <f t="shared" si="16"/>
        <v>15.464186639999999</v>
      </c>
    </row>
    <row r="1045" spans="1:4" ht="15" customHeight="1" x14ac:dyDescent="0.2">
      <c r="A1045" s="98">
        <v>42048.708333333336</v>
      </c>
      <c r="B1045" s="17">
        <v>8.7455479999999994</v>
      </c>
      <c r="C1045" s="97">
        <v>40</v>
      </c>
      <c r="D1045" s="21">
        <f t="shared" si="16"/>
        <v>14.605065159999999</v>
      </c>
    </row>
    <row r="1046" spans="1:4" ht="15" customHeight="1" x14ac:dyDescent="0.2">
      <c r="A1046" s="98">
        <v>42048.75</v>
      </c>
      <c r="B1046" s="17">
        <v>8.2311040000000002</v>
      </c>
      <c r="C1046" s="97">
        <v>50</v>
      </c>
      <c r="D1046" s="21">
        <f t="shared" si="16"/>
        <v>13.74594368</v>
      </c>
    </row>
    <row r="1047" spans="1:4" ht="15" customHeight="1" x14ac:dyDescent="0.2">
      <c r="A1047" s="98">
        <v>42048.791666666664</v>
      </c>
      <c r="B1047" s="17">
        <v>6.6877719999999998</v>
      </c>
      <c r="C1047" s="97">
        <v>50</v>
      </c>
      <c r="D1047" s="21">
        <f t="shared" si="16"/>
        <v>11.16857924</v>
      </c>
    </row>
    <row r="1048" spans="1:4" ht="15" customHeight="1" x14ac:dyDescent="0.2">
      <c r="A1048" s="98">
        <v>42048.833333333336</v>
      </c>
      <c r="B1048" s="17">
        <v>7.7166600000000001</v>
      </c>
      <c r="C1048" s="97">
        <v>50</v>
      </c>
      <c r="D1048" s="21">
        <f t="shared" si="16"/>
        <v>12.886822199999999</v>
      </c>
    </row>
    <row r="1049" spans="1:4" ht="15" customHeight="1" x14ac:dyDescent="0.2">
      <c r="A1049" s="98">
        <v>42048.875</v>
      </c>
      <c r="B1049" s="17">
        <v>8.7455479999999994</v>
      </c>
      <c r="C1049" s="97">
        <v>50</v>
      </c>
      <c r="D1049" s="21">
        <f t="shared" si="16"/>
        <v>14.605065159999999</v>
      </c>
    </row>
    <row r="1050" spans="1:4" ht="15" customHeight="1" x14ac:dyDescent="0.2">
      <c r="A1050" s="98">
        <v>42048.916666666664</v>
      </c>
      <c r="B1050" s="17">
        <v>7.7166600000000001</v>
      </c>
      <c r="C1050" s="97">
        <v>40</v>
      </c>
      <c r="D1050" s="21">
        <f t="shared" si="16"/>
        <v>12.886822199999999</v>
      </c>
    </row>
    <row r="1051" spans="1:4" ht="15" customHeight="1" x14ac:dyDescent="0.2">
      <c r="A1051" s="98">
        <v>42048.958333333336</v>
      </c>
      <c r="B1051" s="17">
        <v>7.202216</v>
      </c>
      <c r="C1051" s="97">
        <v>40</v>
      </c>
      <c r="D1051" s="21">
        <f t="shared" si="16"/>
        <v>12.027700719999999</v>
      </c>
    </row>
    <row r="1052" spans="1:4" ht="15" customHeight="1" x14ac:dyDescent="0.2">
      <c r="A1052" s="98">
        <v>42049</v>
      </c>
      <c r="B1052" s="17">
        <v>6.1733279999999997</v>
      </c>
      <c r="C1052" s="97">
        <v>40</v>
      </c>
      <c r="D1052" s="21">
        <f t="shared" si="16"/>
        <v>10.309457759999999</v>
      </c>
    </row>
    <row r="1053" spans="1:4" ht="15" customHeight="1" x14ac:dyDescent="0.2">
      <c r="A1053" s="98">
        <v>42049.041666666664</v>
      </c>
      <c r="B1053" s="17">
        <v>4.6299960000000002</v>
      </c>
      <c r="C1053" s="97">
        <v>20</v>
      </c>
      <c r="D1053" s="21">
        <f t="shared" si="16"/>
        <v>7.7320933199999997</v>
      </c>
    </row>
    <row r="1054" spans="1:4" ht="15" customHeight="1" x14ac:dyDescent="0.2">
      <c r="A1054" s="98">
        <v>42049.083333333336</v>
      </c>
      <c r="B1054" s="17">
        <v>3.601108</v>
      </c>
      <c r="C1054" s="97">
        <v>360</v>
      </c>
      <c r="D1054" s="21">
        <f t="shared" si="16"/>
        <v>6.0138503599999993</v>
      </c>
    </row>
    <row r="1055" spans="1:4" ht="15" customHeight="1" x14ac:dyDescent="0.2">
      <c r="A1055" s="98">
        <v>42049.125</v>
      </c>
      <c r="B1055" s="17">
        <v>4.1155520000000001</v>
      </c>
      <c r="C1055" s="97">
        <v>350</v>
      </c>
      <c r="D1055" s="21">
        <f t="shared" si="16"/>
        <v>6.8729718399999999</v>
      </c>
    </row>
    <row r="1056" spans="1:4" ht="15" customHeight="1" x14ac:dyDescent="0.2">
      <c r="A1056" s="98">
        <v>42049.166666666664</v>
      </c>
      <c r="B1056" s="17">
        <v>4.6299960000000002</v>
      </c>
      <c r="C1056" s="97">
        <v>10</v>
      </c>
      <c r="D1056" s="21">
        <f t="shared" si="16"/>
        <v>7.7320933199999997</v>
      </c>
    </row>
    <row r="1057" spans="1:4" ht="15" customHeight="1" x14ac:dyDescent="0.2">
      <c r="A1057" s="98">
        <v>42049.208333333336</v>
      </c>
      <c r="B1057" s="17">
        <v>3.0866639999999999</v>
      </c>
      <c r="C1057" s="97">
        <v>10</v>
      </c>
      <c r="D1057" s="21">
        <f t="shared" si="16"/>
        <v>5.1547288799999995</v>
      </c>
    </row>
    <row r="1058" spans="1:4" ht="15" customHeight="1" x14ac:dyDescent="0.2">
      <c r="A1058" s="98">
        <v>42049.25</v>
      </c>
      <c r="B1058" s="17">
        <v>3.0866639999999999</v>
      </c>
      <c r="C1058" s="97">
        <v>10</v>
      </c>
      <c r="D1058" s="21">
        <f t="shared" si="16"/>
        <v>5.1547288799999995</v>
      </c>
    </row>
    <row r="1059" spans="1:4" ht="15" customHeight="1" x14ac:dyDescent="0.2">
      <c r="A1059" s="98">
        <v>42049.291666666664</v>
      </c>
      <c r="B1059" s="17">
        <v>3.0866639999999999</v>
      </c>
      <c r="C1059" s="97">
        <v>20</v>
      </c>
      <c r="D1059" s="21">
        <f t="shared" si="16"/>
        <v>5.1547288799999995</v>
      </c>
    </row>
    <row r="1060" spans="1:4" ht="15" customHeight="1" x14ac:dyDescent="0.2">
      <c r="A1060" s="98">
        <v>42049.333333333336</v>
      </c>
      <c r="B1060" s="17">
        <v>2.5722200000000002</v>
      </c>
      <c r="C1060" s="97">
        <v>10</v>
      </c>
      <c r="D1060" s="21">
        <f t="shared" si="16"/>
        <v>4.2956073999999997</v>
      </c>
    </row>
    <row r="1061" spans="1:4" ht="15" customHeight="1" x14ac:dyDescent="0.2">
      <c r="A1061" s="98">
        <v>42049.375</v>
      </c>
      <c r="B1061" s="17">
        <v>2.057776</v>
      </c>
      <c r="C1061" s="97">
        <v>360</v>
      </c>
      <c r="D1061" s="21">
        <f t="shared" si="16"/>
        <v>3.43648592</v>
      </c>
    </row>
    <row r="1062" spans="1:4" ht="15" customHeight="1" x14ac:dyDescent="0.2">
      <c r="A1062" s="98">
        <v>42049.416666666664</v>
      </c>
      <c r="B1062" s="17">
        <v>1.5433319999999999</v>
      </c>
      <c r="C1062" s="97">
        <v>320</v>
      </c>
      <c r="D1062" s="21">
        <f t="shared" si="16"/>
        <v>2.5773644399999998</v>
      </c>
    </row>
    <row r="1063" spans="1:4" ht="15" customHeight="1" x14ac:dyDescent="0.2">
      <c r="A1063" s="98">
        <v>42049.458333333336</v>
      </c>
      <c r="B1063" s="17">
        <v>5.1444400000000003</v>
      </c>
      <c r="C1063" s="97">
        <v>10</v>
      </c>
      <c r="D1063" s="21">
        <f t="shared" si="16"/>
        <v>8.5912147999999995</v>
      </c>
    </row>
    <row r="1064" spans="1:4" ht="15" customHeight="1" x14ac:dyDescent="0.2">
      <c r="A1064" s="98">
        <v>42049.5</v>
      </c>
      <c r="B1064" s="17">
        <v>6.1733279999999997</v>
      </c>
      <c r="C1064" s="97">
        <v>20</v>
      </c>
      <c r="D1064" s="21">
        <f t="shared" si="16"/>
        <v>10.309457759999999</v>
      </c>
    </row>
    <row r="1065" spans="1:4" ht="15" customHeight="1" x14ac:dyDescent="0.2">
      <c r="A1065" s="98">
        <v>42049.541666666664</v>
      </c>
      <c r="B1065" s="17">
        <v>5.6588840000000005</v>
      </c>
      <c r="C1065" s="97">
        <v>360</v>
      </c>
      <c r="D1065" s="21">
        <f t="shared" si="16"/>
        <v>9.4503362800000001</v>
      </c>
    </row>
    <row r="1066" spans="1:4" ht="15" customHeight="1" x14ac:dyDescent="0.2">
      <c r="A1066" s="98">
        <v>42049.583333333336</v>
      </c>
      <c r="B1066" s="17">
        <v>4.6299960000000002</v>
      </c>
      <c r="C1066" s="97">
        <v>10</v>
      </c>
      <c r="D1066" s="21">
        <f t="shared" si="16"/>
        <v>7.7320933199999997</v>
      </c>
    </row>
    <row r="1067" spans="1:4" ht="15" customHeight="1" x14ac:dyDescent="0.2">
      <c r="A1067" s="98">
        <v>42049.625</v>
      </c>
      <c r="B1067" s="17">
        <v>7.202216</v>
      </c>
      <c r="C1067" s="97">
        <v>60</v>
      </c>
      <c r="D1067" s="21">
        <f t="shared" si="16"/>
        <v>12.027700719999999</v>
      </c>
    </row>
    <row r="1068" spans="1:4" ht="15" customHeight="1" x14ac:dyDescent="0.2">
      <c r="A1068" s="98">
        <v>42049.666666666664</v>
      </c>
      <c r="B1068" s="17">
        <v>7.7166600000000001</v>
      </c>
      <c r="C1068" s="97">
        <v>40</v>
      </c>
      <c r="D1068" s="21">
        <f t="shared" si="16"/>
        <v>12.886822199999999</v>
      </c>
    </row>
    <row r="1069" spans="1:4" ht="15" customHeight="1" x14ac:dyDescent="0.2">
      <c r="A1069" s="98">
        <v>42049.708333333336</v>
      </c>
      <c r="B1069" s="17">
        <v>8.7455479999999994</v>
      </c>
      <c r="C1069" s="97">
        <v>60</v>
      </c>
      <c r="D1069" s="21">
        <f t="shared" si="16"/>
        <v>14.605065159999999</v>
      </c>
    </row>
    <row r="1070" spans="1:4" ht="15" customHeight="1" x14ac:dyDescent="0.2">
      <c r="A1070" s="98">
        <v>42049.75</v>
      </c>
      <c r="B1070" s="17">
        <v>10.288880000000001</v>
      </c>
      <c r="C1070" s="97">
        <v>60</v>
      </c>
      <c r="D1070" s="21">
        <f t="shared" si="16"/>
        <v>17.182429599999999</v>
      </c>
    </row>
    <row r="1071" spans="1:4" ht="15" customHeight="1" x14ac:dyDescent="0.2">
      <c r="A1071" s="98">
        <v>42049.791666666664</v>
      </c>
      <c r="B1071" s="17">
        <v>7.202216</v>
      </c>
      <c r="C1071" s="97">
        <v>60</v>
      </c>
      <c r="D1071" s="21">
        <f t="shared" si="16"/>
        <v>12.027700719999999</v>
      </c>
    </row>
    <row r="1072" spans="1:4" ht="15" customHeight="1" x14ac:dyDescent="0.2">
      <c r="A1072" s="98">
        <v>42049.833333333336</v>
      </c>
      <c r="B1072" s="17">
        <v>9.2599920000000004</v>
      </c>
      <c r="C1072" s="97">
        <v>50</v>
      </c>
      <c r="D1072" s="21">
        <f t="shared" si="16"/>
        <v>15.464186639999999</v>
      </c>
    </row>
    <row r="1073" spans="1:4" ht="15" customHeight="1" x14ac:dyDescent="0.2">
      <c r="A1073" s="98">
        <v>42049.916666666664</v>
      </c>
      <c r="B1073" s="17">
        <v>6.6877719999999998</v>
      </c>
      <c r="C1073" s="97">
        <v>40</v>
      </c>
      <c r="D1073" s="21">
        <f t="shared" si="16"/>
        <v>11.16857924</v>
      </c>
    </row>
    <row r="1074" spans="1:4" ht="15" customHeight="1" x14ac:dyDescent="0.2">
      <c r="A1074" s="98">
        <v>42049.958333333336</v>
      </c>
      <c r="B1074" s="17">
        <v>8.2311040000000002</v>
      </c>
      <c r="C1074" s="97">
        <v>40</v>
      </c>
      <c r="D1074" s="21">
        <f t="shared" si="16"/>
        <v>13.74594368</v>
      </c>
    </row>
    <row r="1075" spans="1:4" ht="15" customHeight="1" x14ac:dyDescent="0.2">
      <c r="A1075" s="98">
        <v>42050</v>
      </c>
      <c r="B1075" s="17">
        <v>6.1733279999999997</v>
      </c>
      <c r="C1075" s="97">
        <v>20</v>
      </c>
      <c r="D1075" s="21">
        <f t="shared" si="16"/>
        <v>10.309457759999999</v>
      </c>
    </row>
    <row r="1076" spans="1:4" ht="15" customHeight="1" x14ac:dyDescent="0.2">
      <c r="A1076" s="98">
        <v>42050.041666666664</v>
      </c>
      <c r="B1076" s="17">
        <v>3.601108</v>
      </c>
      <c r="C1076" s="97">
        <v>10</v>
      </c>
      <c r="D1076" s="21">
        <f t="shared" si="16"/>
        <v>6.0138503599999993</v>
      </c>
    </row>
    <row r="1077" spans="1:4" ht="15" customHeight="1" x14ac:dyDescent="0.2">
      <c r="A1077" s="98">
        <v>42050.083333333336</v>
      </c>
      <c r="B1077" s="17">
        <v>4.6299960000000002</v>
      </c>
      <c r="C1077" s="97">
        <v>350</v>
      </c>
      <c r="D1077" s="21">
        <f t="shared" si="16"/>
        <v>7.7320933199999997</v>
      </c>
    </row>
    <row r="1078" spans="1:4" ht="15" customHeight="1" x14ac:dyDescent="0.2">
      <c r="A1078" s="98">
        <v>42050.125</v>
      </c>
      <c r="B1078" s="17">
        <v>2.5722200000000002</v>
      </c>
      <c r="C1078" s="97">
        <v>360</v>
      </c>
      <c r="D1078" s="21">
        <f t="shared" si="16"/>
        <v>4.2956073999999997</v>
      </c>
    </row>
    <row r="1079" spans="1:4" ht="15" customHeight="1" x14ac:dyDescent="0.2">
      <c r="A1079" s="98">
        <v>42050.166666666664</v>
      </c>
      <c r="B1079" s="17">
        <v>1.5433319999999999</v>
      </c>
      <c r="C1079" s="97">
        <v>350</v>
      </c>
      <c r="D1079" s="21">
        <f t="shared" si="16"/>
        <v>2.5773644399999998</v>
      </c>
    </row>
    <row r="1080" spans="1:4" ht="15" customHeight="1" x14ac:dyDescent="0.2">
      <c r="A1080" s="98">
        <v>42050.208333333336</v>
      </c>
      <c r="B1080" s="17">
        <v>2.057776</v>
      </c>
      <c r="C1080" s="97">
        <v>340</v>
      </c>
      <c r="D1080" s="21">
        <f t="shared" si="16"/>
        <v>3.43648592</v>
      </c>
    </row>
    <row r="1081" spans="1:4" ht="15" customHeight="1" x14ac:dyDescent="0.2">
      <c r="A1081" s="98">
        <v>42050.25</v>
      </c>
      <c r="B1081" s="17">
        <v>3.0866639999999999</v>
      </c>
      <c r="C1081" s="97">
        <v>30</v>
      </c>
      <c r="D1081" s="21">
        <f t="shared" si="16"/>
        <v>5.1547288799999995</v>
      </c>
    </row>
    <row r="1082" spans="1:4" ht="15" customHeight="1" x14ac:dyDescent="0.2">
      <c r="A1082" s="98">
        <v>42050.291666666664</v>
      </c>
      <c r="B1082" s="17">
        <v>2.5722200000000002</v>
      </c>
      <c r="C1082" s="97">
        <v>20</v>
      </c>
      <c r="D1082" s="21">
        <f t="shared" si="16"/>
        <v>4.2956073999999997</v>
      </c>
    </row>
    <row r="1083" spans="1:4" ht="15" customHeight="1" x14ac:dyDescent="0.2">
      <c r="A1083" s="98">
        <v>42050.333333333336</v>
      </c>
      <c r="B1083" s="17">
        <v>2.5722200000000002</v>
      </c>
      <c r="C1083" s="97">
        <v>30</v>
      </c>
      <c r="D1083" s="21">
        <f t="shared" si="16"/>
        <v>4.2956073999999997</v>
      </c>
    </row>
    <row r="1084" spans="1:4" ht="15" customHeight="1" x14ac:dyDescent="0.2">
      <c r="A1084" s="98">
        <v>42050.375</v>
      </c>
      <c r="B1084" s="17">
        <v>3.0866639999999999</v>
      </c>
      <c r="C1084" s="97">
        <v>30</v>
      </c>
      <c r="D1084" s="21">
        <f t="shared" si="16"/>
        <v>5.1547288799999995</v>
      </c>
    </row>
    <row r="1085" spans="1:4" ht="15" customHeight="1" x14ac:dyDescent="0.2">
      <c r="A1085" s="98">
        <v>42050.416666666664</v>
      </c>
      <c r="B1085" s="17">
        <v>3.601108</v>
      </c>
      <c r="C1085" s="97">
        <v>10</v>
      </c>
      <c r="D1085" s="21">
        <f t="shared" si="16"/>
        <v>6.0138503599999993</v>
      </c>
    </row>
    <row r="1086" spans="1:4" ht="15" customHeight="1" x14ac:dyDescent="0.2">
      <c r="A1086" s="98">
        <v>42050.458333333336</v>
      </c>
      <c r="B1086" s="17">
        <v>6.1733279999999997</v>
      </c>
      <c r="C1086" s="97">
        <v>10</v>
      </c>
      <c r="D1086" s="21">
        <f t="shared" si="16"/>
        <v>10.309457759999999</v>
      </c>
    </row>
    <row r="1087" spans="1:4" ht="15" customHeight="1" x14ac:dyDescent="0.2">
      <c r="A1087" s="98">
        <v>42050.5</v>
      </c>
      <c r="B1087" s="17">
        <v>6.6877719999999998</v>
      </c>
      <c r="C1087" s="97">
        <v>20</v>
      </c>
      <c r="D1087" s="21">
        <f t="shared" si="16"/>
        <v>11.16857924</v>
      </c>
    </row>
    <row r="1088" spans="1:4" ht="15" customHeight="1" x14ac:dyDescent="0.2">
      <c r="A1088" s="98">
        <v>42050.541666666664</v>
      </c>
      <c r="B1088" s="17">
        <v>6.6877719999999998</v>
      </c>
      <c r="C1088" s="97">
        <v>360</v>
      </c>
      <c r="D1088" s="21">
        <f t="shared" si="16"/>
        <v>11.16857924</v>
      </c>
    </row>
    <row r="1089" spans="1:4" ht="15" customHeight="1" x14ac:dyDescent="0.2">
      <c r="A1089" s="98">
        <v>42050.583333333336</v>
      </c>
      <c r="B1089" s="17">
        <v>6.6877719999999998</v>
      </c>
      <c r="C1089" s="97">
        <v>10</v>
      </c>
      <c r="D1089" s="21">
        <f t="shared" si="16"/>
        <v>11.16857924</v>
      </c>
    </row>
    <row r="1090" spans="1:4" ht="15" customHeight="1" x14ac:dyDescent="0.2">
      <c r="A1090" s="98">
        <v>42050.625</v>
      </c>
      <c r="B1090" s="17">
        <v>6.1733279999999997</v>
      </c>
      <c r="C1090" s="97">
        <v>60</v>
      </c>
      <c r="D1090" s="21">
        <f t="shared" si="16"/>
        <v>10.309457759999999</v>
      </c>
    </row>
    <row r="1091" spans="1:4" ht="15" customHeight="1" x14ac:dyDescent="0.2">
      <c r="A1091" s="98">
        <v>42050.666666666664</v>
      </c>
      <c r="B1091" s="17">
        <v>8.2311040000000002</v>
      </c>
      <c r="C1091" s="97">
        <v>40</v>
      </c>
      <c r="D1091" s="21">
        <f t="shared" si="16"/>
        <v>13.74594368</v>
      </c>
    </row>
    <row r="1092" spans="1:4" ht="15" customHeight="1" x14ac:dyDescent="0.2">
      <c r="A1092" s="98">
        <v>42050.708333333336</v>
      </c>
      <c r="B1092" s="17">
        <v>9.7744359999999997</v>
      </c>
      <c r="C1092" s="97">
        <v>50</v>
      </c>
      <c r="D1092" s="21">
        <f t="shared" si="16"/>
        <v>16.32330812</v>
      </c>
    </row>
    <row r="1093" spans="1:4" ht="15" customHeight="1" x14ac:dyDescent="0.2">
      <c r="A1093" s="98">
        <v>42050.75</v>
      </c>
      <c r="B1093" s="17">
        <v>9.2599920000000004</v>
      </c>
      <c r="C1093" s="97">
        <v>50</v>
      </c>
      <c r="D1093" s="21">
        <f t="shared" ref="D1093:D1156" si="17">$B$1*B1093</f>
        <v>15.464186639999999</v>
      </c>
    </row>
    <row r="1094" spans="1:4" ht="15" customHeight="1" x14ac:dyDescent="0.2">
      <c r="A1094" s="98">
        <v>42050.791666666664</v>
      </c>
      <c r="B1094" s="17">
        <v>10.288880000000001</v>
      </c>
      <c r="C1094" s="97">
        <v>50</v>
      </c>
      <c r="D1094" s="21">
        <f t="shared" si="17"/>
        <v>17.182429599999999</v>
      </c>
    </row>
    <row r="1095" spans="1:4" ht="15" customHeight="1" x14ac:dyDescent="0.2">
      <c r="A1095" s="98">
        <v>42050.833333333336</v>
      </c>
      <c r="B1095" s="17">
        <v>9.2599920000000004</v>
      </c>
      <c r="C1095" s="97">
        <v>40</v>
      </c>
      <c r="D1095" s="21">
        <f t="shared" si="17"/>
        <v>15.464186639999999</v>
      </c>
    </row>
    <row r="1096" spans="1:4" ht="15" customHeight="1" x14ac:dyDescent="0.2">
      <c r="A1096" s="98">
        <v>42050.875</v>
      </c>
      <c r="B1096" s="17">
        <v>9.2599920000000004</v>
      </c>
      <c r="C1096" s="97">
        <v>50</v>
      </c>
      <c r="D1096" s="21">
        <f t="shared" si="17"/>
        <v>15.464186639999999</v>
      </c>
    </row>
    <row r="1097" spans="1:4" ht="15" customHeight="1" x14ac:dyDescent="0.2">
      <c r="A1097" s="98">
        <v>42050.916666666664</v>
      </c>
      <c r="B1097" s="17">
        <v>7.7166600000000001</v>
      </c>
      <c r="C1097" s="97">
        <v>40</v>
      </c>
      <c r="D1097" s="21">
        <f t="shared" si="17"/>
        <v>12.886822199999999</v>
      </c>
    </row>
    <row r="1098" spans="1:4" ht="15" customHeight="1" x14ac:dyDescent="0.2">
      <c r="A1098" s="98">
        <v>42050.958333333336</v>
      </c>
      <c r="B1098" s="17">
        <v>7.202216</v>
      </c>
      <c r="C1098" s="97">
        <v>40</v>
      </c>
      <c r="D1098" s="21">
        <f t="shared" si="17"/>
        <v>12.027700719999999</v>
      </c>
    </row>
    <row r="1099" spans="1:4" ht="15" customHeight="1" x14ac:dyDescent="0.2">
      <c r="A1099" s="98">
        <v>42051</v>
      </c>
      <c r="B1099" s="17">
        <v>5.1444400000000003</v>
      </c>
      <c r="C1099" s="97">
        <v>20</v>
      </c>
      <c r="D1099" s="21">
        <f t="shared" si="17"/>
        <v>8.5912147999999995</v>
      </c>
    </row>
    <row r="1100" spans="1:4" ht="15" customHeight="1" x14ac:dyDescent="0.2">
      <c r="A1100" s="98">
        <v>42051.041666666664</v>
      </c>
      <c r="B1100" s="17">
        <v>4.1155520000000001</v>
      </c>
      <c r="C1100" s="97">
        <v>10</v>
      </c>
      <c r="D1100" s="21">
        <f t="shared" si="17"/>
        <v>6.8729718399999999</v>
      </c>
    </row>
    <row r="1101" spans="1:4" ht="15" customHeight="1" x14ac:dyDescent="0.2">
      <c r="A1101" s="98">
        <v>42051.083333333336</v>
      </c>
      <c r="B1101" s="17">
        <v>4.1155520000000001</v>
      </c>
      <c r="C1101" s="97">
        <v>360</v>
      </c>
      <c r="D1101" s="21">
        <f t="shared" si="17"/>
        <v>6.8729718399999999</v>
      </c>
    </row>
    <row r="1102" spans="1:4" ht="15" customHeight="1" x14ac:dyDescent="0.2">
      <c r="A1102" s="98">
        <v>42051.125</v>
      </c>
      <c r="B1102" s="17">
        <v>3.601108</v>
      </c>
      <c r="C1102" s="97">
        <v>360</v>
      </c>
      <c r="D1102" s="21">
        <f t="shared" si="17"/>
        <v>6.0138503599999993</v>
      </c>
    </row>
    <row r="1103" spans="1:4" ht="15" customHeight="1" x14ac:dyDescent="0.2">
      <c r="A1103" s="98">
        <v>42051.166666666664</v>
      </c>
      <c r="B1103" s="17">
        <v>3.601108</v>
      </c>
      <c r="C1103" s="97">
        <v>360</v>
      </c>
      <c r="D1103" s="21">
        <f t="shared" si="17"/>
        <v>6.0138503599999993</v>
      </c>
    </row>
    <row r="1104" spans="1:4" ht="15" customHeight="1" x14ac:dyDescent="0.2">
      <c r="A1104" s="98">
        <v>42051.208333333336</v>
      </c>
      <c r="B1104" s="17">
        <v>3.0866639999999999</v>
      </c>
      <c r="C1104" s="97">
        <v>340</v>
      </c>
      <c r="D1104" s="21">
        <f t="shared" si="17"/>
        <v>5.1547288799999995</v>
      </c>
    </row>
    <row r="1105" spans="1:4" ht="15" customHeight="1" x14ac:dyDescent="0.2">
      <c r="A1105" s="98">
        <v>42051.25</v>
      </c>
      <c r="B1105" s="17">
        <v>3.601108</v>
      </c>
      <c r="C1105" s="97">
        <v>360</v>
      </c>
      <c r="D1105" s="21">
        <f t="shared" si="17"/>
        <v>6.0138503599999993</v>
      </c>
    </row>
    <row r="1106" spans="1:4" ht="15" customHeight="1" x14ac:dyDescent="0.2">
      <c r="A1106" s="98">
        <v>42051.291666666664</v>
      </c>
      <c r="B1106" s="17">
        <v>3.0866639999999999</v>
      </c>
      <c r="C1106" s="97">
        <v>350</v>
      </c>
      <c r="D1106" s="21">
        <f t="shared" si="17"/>
        <v>5.1547288799999995</v>
      </c>
    </row>
    <row r="1107" spans="1:4" ht="15" customHeight="1" x14ac:dyDescent="0.2">
      <c r="A1107" s="98">
        <v>42051.333333333336</v>
      </c>
      <c r="B1107" s="17">
        <v>3.0866639999999999</v>
      </c>
      <c r="C1107" s="97">
        <v>10</v>
      </c>
      <c r="D1107" s="21">
        <f t="shared" si="17"/>
        <v>5.1547288799999995</v>
      </c>
    </row>
    <row r="1108" spans="1:4" ht="15" customHeight="1" x14ac:dyDescent="0.2">
      <c r="A1108" s="98">
        <v>42051.375</v>
      </c>
      <c r="B1108" s="17">
        <v>2.5722200000000002</v>
      </c>
      <c r="C1108" s="97">
        <v>20</v>
      </c>
      <c r="D1108" s="21">
        <f t="shared" si="17"/>
        <v>4.2956073999999997</v>
      </c>
    </row>
    <row r="1109" spans="1:4" ht="15" customHeight="1" x14ac:dyDescent="0.2">
      <c r="A1109" s="98">
        <v>42051.416666666664</v>
      </c>
      <c r="B1109" s="17">
        <v>2.5722200000000002</v>
      </c>
      <c r="C1109" s="97">
        <v>10</v>
      </c>
      <c r="D1109" s="21">
        <f t="shared" si="17"/>
        <v>4.2956073999999997</v>
      </c>
    </row>
    <row r="1110" spans="1:4" ht="15" customHeight="1" x14ac:dyDescent="0.2">
      <c r="A1110" s="98">
        <v>42051.458333333336</v>
      </c>
      <c r="B1110" s="17">
        <v>4.6299960000000002</v>
      </c>
      <c r="C1110" s="97">
        <v>360</v>
      </c>
      <c r="D1110" s="21">
        <f t="shared" si="17"/>
        <v>7.7320933199999997</v>
      </c>
    </row>
    <row r="1111" spans="1:4" ht="15" customHeight="1" x14ac:dyDescent="0.2">
      <c r="A1111" s="98">
        <v>42051.5</v>
      </c>
      <c r="B1111" s="17">
        <v>6.1733279999999997</v>
      </c>
      <c r="C1111" s="97">
        <v>10</v>
      </c>
      <c r="D1111" s="21">
        <f t="shared" si="17"/>
        <v>10.309457759999999</v>
      </c>
    </row>
    <row r="1112" spans="1:4" ht="15" customHeight="1" x14ac:dyDescent="0.2">
      <c r="A1112" s="98">
        <v>42051.541666666664</v>
      </c>
      <c r="B1112" s="17">
        <v>6.6877719999999998</v>
      </c>
      <c r="C1112" s="97">
        <v>10</v>
      </c>
      <c r="D1112" s="21">
        <f t="shared" si="17"/>
        <v>11.16857924</v>
      </c>
    </row>
    <row r="1113" spans="1:4" ht="15" customHeight="1" x14ac:dyDescent="0.2">
      <c r="A1113" s="98">
        <v>42051.583333333336</v>
      </c>
      <c r="B1113" s="17">
        <v>5.6588840000000005</v>
      </c>
      <c r="C1113" s="97">
        <v>10</v>
      </c>
      <c r="D1113" s="21">
        <f t="shared" si="17"/>
        <v>9.4503362800000001</v>
      </c>
    </row>
    <row r="1114" spans="1:4" ht="15" customHeight="1" x14ac:dyDescent="0.2">
      <c r="A1114" s="98">
        <v>42051.625</v>
      </c>
      <c r="B1114" s="17">
        <v>8.2311040000000002</v>
      </c>
      <c r="C1114" s="97">
        <v>70</v>
      </c>
      <c r="D1114" s="21">
        <f t="shared" si="17"/>
        <v>13.74594368</v>
      </c>
    </row>
    <row r="1115" spans="1:4" ht="15" customHeight="1" x14ac:dyDescent="0.2">
      <c r="A1115" s="98">
        <v>42051.666666666664</v>
      </c>
      <c r="B1115" s="17">
        <v>8.7455479999999994</v>
      </c>
      <c r="C1115" s="97">
        <v>60</v>
      </c>
      <c r="D1115" s="21">
        <f t="shared" si="17"/>
        <v>14.605065159999999</v>
      </c>
    </row>
    <row r="1116" spans="1:4" ht="15" customHeight="1" x14ac:dyDescent="0.2">
      <c r="A1116" s="98">
        <v>42051.708333333336</v>
      </c>
      <c r="B1116" s="17">
        <v>8.7455479999999994</v>
      </c>
      <c r="C1116" s="97">
        <v>50</v>
      </c>
      <c r="D1116" s="21">
        <f t="shared" si="17"/>
        <v>14.605065159999999</v>
      </c>
    </row>
    <row r="1117" spans="1:4" ht="15" customHeight="1" x14ac:dyDescent="0.2">
      <c r="A1117" s="98">
        <v>42051.75</v>
      </c>
      <c r="B1117" s="17">
        <v>8.2311040000000002</v>
      </c>
      <c r="C1117" s="97">
        <v>50</v>
      </c>
      <c r="D1117" s="21">
        <f t="shared" si="17"/>
        <v>13.74594368</v>
      </c>
    </row>
    <row r="1118" spans="1:4" ht="15" customHeight="1" x14ac:dyDescent="0.2">
      <c r="A1118" s="98">
        <v>42051.791666666664</v>
      </c>
      <c r="B1118" s="17">
        <v>7.202216</v>
      </c>
      <c r="C1118" s="97">
        <v>50</v>
      </c>
      <c r="D1118" s="21">
        <f t="shared" si="17"/>
        <v>12.027700719999999</v>
      </c>
    </row>
    <row r="1119" spans="1:4" ht="15" customHeight="1" x14ac:dyDescent="0.2">
      <c r="A1119" s="98">
        <v>42051.833333333336</v>
      </c>
      <c r="B1119" s="17">
        <v>8.7455479999999994</v>
      </c>
      <c r="C1119" s="97">
        <v>40</v>
      </c>
      <c r="D1119" s="21">
        <f t="shared" si="17"/>
        <v>14.605065159999999</v>
      </c>
    </row>
    <row r="1120" spans="1:4" ht="15" customHeight="1" x14ac:dyDescent="0.2">
      <c r="A1120" s="98">
        <v>42051.875</v>
      </c>
      <c r="B1120" s="17">
        <v>8.2311040000000002</v>
      </c>
      <c r="C1120" s="97">
        <v>50</v>
      </c>
      <c r="D1120" s="21">
        <f t="shared" si="17"/>
        <v>13.74594368</v>
      </c>
    </row>
    <row r="1121" spans="1:4" ht="15" customHeight="1" x14ac:dyDescent="0.2">
      <c r="A1121" s="98">
        <v>42051.916666666664</v>
      </c>
      <c r="B1121" s="17">
        <v>7.7166600000000001</v>
      </c>
      <c r="C1121" s="97">
        <v>40</v>
      </c>
      <c r="D1121" s="21">
        <f t="shared" si="17"/>
        <v>12.886822199999999</v>
      </c>
    </row>
    <row r="1122" spans="1:4" ht="15" customHeight="1" x14ac:dyDescent="0.2">
      <c r="A1122" s="98">
        <v>42051.958333333336</v>
      </c>
      <c r="B1122" s="17">
        <v>6.6877719999999998</v>
      </c>
      <c r="C1122" s="97">
        <v>40</v>
      </c>
      <c r="D1122" s="21">
        <f t="shared" si="17"/>
        <v>11.16857924</v>
      </c>
    </row>
    <row r="1123" spans="1:4" ht="15" customHeight="1" x14ac:dyDescent="0.2">
      <c r="A1123" s="98">
        <v>42052</v>
      </c>
      <c r="B1123" s="17">
        <v>6.6877719999999998</v>
      </c>
      <c r="C1123" s="97">
        <v>30</v>
      </c>
      <c r="D1123" s="21">
        <f t="shared" si="17"/>
        <v>11.16857924</v>
      </c>
    </row>
    <row r="1124" spans="1:4" ht="15" customHeight="1" x14ac:dyDescent="0.2">
      <c r="A1124" s="98">
        <v>42052.041666666664</v>
      </c>
      <c r="B1124" s="17">
        <v>4.1155520000000001</v>
      </c>
      <c r="C1124" s="97">
        <v>360</v>
      </c>
      <c r="D1124" s="21">
        <f t="shared" si="17"/>
        <v>6.8729718399999999</v>
      </c>
    </row>
    <row r="1125" spans="1:4" ht="15" customHeight="1" x14ac:dyDescent="0.2">
      <c r="A1125" s="98">
        <v>42052.083333333336</v>
      </c>
      <c r="B1125" s="17">
        <v>4.1155520000000001</v>
      </c>
      <c r="C1125" s="97">
        <v>10</v>
      </c>
      <c r="D1125" s="21">
        <f t="shared" si="17"/>
        <v>6.8729718399999999</v>
      </c>
    </row>
    <row r="1126" spans="1:4" ht="15" customHeight="1" x14ac:dyDescent="0.2">
      <c r="A1126" s="98">
        <v>42052.125</v>
      </c>
      <c r="B1126" s="17">
        <v>4.1155520000000001</v>
      </c>
      <c r="C1126" s="97">
        <v>10</v>
      </c>
      <c r="D1126" s="21">
        <f t="shared" si="17"/>
        <v>6.8729718399999999</v>
      </c>
    </row>
    <row r="1127" spans="1:4" ht="15" customHeight="1" x14ac:dyDescent="0.2">
      <c r="A1127" s="98">
        <v>42052.166666666664</v>
      </c>
      <c r="B1127" s="17">
        <v>3.601108</v>
      </c>
      <c r="C1127" s="97">
        <v>360</v>
      </c>
      <c r="D1127" s="21">
        <f t="shared" si="17"/>
        <v>6.0138503599999993</v>
      </c>
    </row>
    <row r="1128" spans="1:4" ht="15" customHeight="1" x14ac:dyDescent="0.2">
      <c r="A1128" s="98">
        <v>42052.208333333336</v>
      </c>
      <c r="B1128" s="17">
        <v>3.601108</v>
      </c>
      <c r="C1128" s="97">
        <v>10</v>
      </c>
      <c r="D1128" s="21">
        <f t="shared" si="17"/>
        <v>6.0138503599999993</v>
      </c>
    </row>
    <row r="1129" spans="1:4" ht="15" customHeight="1" x14ac:dyDescent="0.2">
      <c r="A1129" s="98">
        <v>42052.25</v>
      </c>
      <c r="B1129" s="17">
        <v>3.0866639999999999</v>
      </c>
      <c r="C1129" s="97">
        <v>360</v>
      </c>
      <c r="D1129" s="21">
        <f t="shared" si="17"/>
        <v>5.1547288799999995</v>
      </c>
    </row>
    <row r="1130" spans="1:4" ht="15" customHeight="1" x14ac:dyDescent="0.2">
      <c r="A1130" s="98">
        <v>42052.291666666664</v>
      </c>
      <c r="B1130" s="17">
        <v>3.601108</v>
      </c>
      <c r="C1130" s="97">
        <v>10</v>
      </c>
      <c r="D1130" s="21">
        <f t="shared" si="17"/>
        <v>6.0138503599999993</v>
      </c>
    </row>
    <row r="1131" spans="1:4" ht="15" customHeight="1" x14ac:dyDescent="0.2">
      <c r="A1131" s="98">
        <v>42052.333333333336</v>
      </c>
      <c r="B1131" s="17">
        <v>3.0866639999999999</v>
      </c>
      <c r="C1131" s="97">
        <v>10</v>
      </c>
      <c r="D1131" s="21">
        <f t="shared" si="17"/>
        <v>5.1547288799999995</v>
      </c>
    </row>
    <row r="1132" spans="1:4" ht="15" customHeight="1" x14ac:dyDescent="0.2">
      <c r="A1132" s="98">
        <v>42052.375</v>
      </c>
      <c r="B1132" s="17">
        <v>2.057776</v>
      </c>
      <c r="C1132" s="97">
        <v>360</v>
      </c>
      <c r="D1132" s="21">
        <f t="shared" si="17"/>
        <v>3.43648592</v>
      </c>
    </row>
    <row r="1133" spans="1:4" ht="15" customHeight="1" x14ac:dyDescent="0.2">
      <c r="A1133" s="98">
        <v>42052.416666666664</v>
      </c>
      <c r="B1133" s="17">
        <v>4.1155520000000001</v>
      </c>
      <c r="C1133" s="97">
        <v>20</v>
      </c>
      <c r="D1133" s="21">
        <f t="shared" si="17"/>
        <v>6.8729718399999999</v>
      </c>
    </row>
    <row r="1134" spans="1:4" ht="15" customHeight="1" x14ac:dyDescent="0.2">
      <c r="A1134" s="98">
        <v>42052.458333333336</v>
      </c>
      <c r="B1134" s="17">
        <v>5.1444400000000003</v>
      </c>
      <c r="C1134" s="97">
        <v>20</v>
      </c>
      <c r="D1134" s="21">
        <f t="shared" si="17"/>
        <v>8.5912147999999995</v>
      </c>
    </row>
    <row r="1135" spans="1:4" ht="15" customHeight="1" x14ac:dyDescent="0.2">
      <c r="A1135" s="98">
        <v>42052.5</v>
      </c>
      <c r="B1135" s="17">
        <v>6.1733279999999997</v>
      </c>
      <c r="C1135" s="97">
        <v>360</v>
      </c>
      <c r="D1135" s="21">
        <f t="shared" si="17"/>
        <v>10.309457759999999</v>
      </c>
    </row>
    <row r="1136" spans="1:4" ht="15" customHeight="1" x14ac:dyDescent="0.2">
      <c r="A1136" s="98">
        <v>42052.541666666664</v>
      </c>
      <c r="B1136" s="17">
        <v>2.057776</v>
      </c>
      <c r="C1136" s="97">
        <v>360</v>
      </c>
      <c r="D1136" s="21">
        <f t="shared" si="17"/>
        <v>3.43648592</v>
      </c>
    </row>
    <row r="1137" spans="1:4" ht="15" customHeight="1" x14ac:dyDescent="0.2">
      <c r="A1137" s="98">
        <v>42052.583333333336</v>
      </c>
      <c r="B1137" s="17">
        <v>7.202216</v>
      </c>
      <c r="C1137" s="97">
        <v>10</v>
      </c>
      <c r="D1137" s="21">
        <f t="shared" si="17"/>
        <v>12.027700719999999</v>
      </c>
    </row>
    <row r="1138" spans="1:4" ht="15" customHeight="1" x14ac:dyDescent="0.2">
      <c r="A1138" s="98">
        <v>42052.625</v>
      </c>
      <c r="B1138" s="17">
        <v>6.6877719999999998</v>
      </c>
      <c r="C1138" s="97">
        <v>60</v>
      </c>
      <c r="D1138" s="21">
        <f t="shared" si="17"/>
        <v>11.16857924</v>
      </c>
    </row>
    <row r="1139" spans="1:4" ht="15" customHeight="1" x14ac:dyDescent="0.2">
      <c r="A1139" s="98">
        <v>42052.666666666664</v>
      </c>
      <c r="B1139" s="17">
        <v>8.2311040000000002</v>
      </c>
      <c r="C1139" s="97">
        <v>60</v>
      </c>
      <c r="D1139" s="21">
        <f t="shared" si="17"/>
        <v>13.74594368</v>
      </c>
    </row>
    <row r="1140" spans="1:4" ht="15" customHeight="1" x14ac:dyDescent="0.2">
      <c r="A1140" s="98">
        <v>42052.708333333336</v>
      </c>
      <c r="B1140" s="17">
        <v>9.2599920000000004</v>
      </c>
      <c r="C1140" s="97">
        <v>60</v>
      </c>
      <c r="D1140" s="21">
        <f t="shared" si="17"/>
        <v>15.464186639999999</v>
      </c>
    </row>
    <row r="1141" spans="1:4" ht="15" customHeight="1" x14ac:dyDescent="0.2">
      <c r="A1141" s="98">
        <v>42052.75</v>
      </c>
      <c r="B1141" s="17">
        <v>8.7455479999999994</v>
      </c>
      <c r="C1141" s="97">
        <v>60</v>
      </c>
      <c r="D1141" s="21">
        <f t="shared" si="17"/>
        <v>14.605065159999999</v>
      </c>
    </row>
    <row r="1142" spans="1:4" ht="15" customHeight="1" x14ac:dyDescent="0.2">
      <c r="A1142" s="98">
        <v>42052.791666666664</v>
      </c>
      <c r="B1142" s="17">
        <v>10.803324</v>
      </c>
      <c r="C1142" s="97">
        <v>60</v>
      </c>
      <c r="D1142" s="21">
        <f t="shared" si="17"/>
        <v>18.041551079999998</v>
      </c>
    </row>
    <row r="1143" spans="1:4" ht="15" customHeight="1" x14ac:dyDescent="0.2">
      <c r="A1143" s="98">
        <v>42052.833333333336</v>
      </c>
      <c r="B1143" s="17">
        <v>9.2599920000000004</v>
      </c>
      <c r="C1143" s="97">
        <v>50</v>
      </c>
      <c r="D1143" s="21">
        <f t="shared" si="17"/>
        <v>15.464186639999999</v>
      </c>
    </row>
    <row r="1144" spans="1:4" ht="15" customHeight="1" x14ac:dyDescent="0.2">
      <c r="A1144" s="98">
        <v>42052.875</v>
      </c>
      <c r="B1144" s="17">
        <v>9.2599920000000004</v>
      </c>
      <c r="C1144" s="97">
        <v>50</v>
      </c>
      <c r="D1144" s="21">
        <f t="shared" si="17"/>
        <v>15.464186639999999</v>
      </c>
    </row>
    <row r="1145" spans="1:4" ht="15" customHeight="1" x14ac:dyDescent="0.2">
      <c r="A1145" s="98">
        <v>42052.916666666664</v>
      </c>
      <c r="B1145" s="17">
        <v>8.7455479999999994</v>
      </c>
      <c r="C1145" s="97">
        <v>50</v>
      </c>
      <c r="D1145" s="21">
        <f t="shared" si="17"/>
        <v>14.605065159999999</v>
      </c>
    </row>
    <row r="1146" spans="1:4" ht="15" customHeight="1" x14ac:dyDescent="0.2">
      <c r="A1146" s="98">
        <v>42052.958333333336</v>
      </c>
      <c r="B1146" s="17">
        <v>7.202216</v>
      </c>
      <c r="C1146" s="97">
        <v>40</v>
      </c>
      <c r="D1146" s="21">
        <f t="shared" si="17"/>
        <v>12.027700719999999</v>
      </c>
    </row>
    <row r="1147" spans="1:4" ht="15" customHeight="1" x14ac:dyDescent="0.2">
      <c r="A1147" s="98">
        <v>42053</v>
      </c>
      <c r="B1147" s="17">
        <v>4.6299960000000002</v>
      </c>
      <c r="C1147" s="97">
        <v>20</v>
      </c>
      <c r="D1147" s="21">
        <f t="shared" si="17"/>
        <v>7.7320933199999997</v>
      </c>
    </row>
    <row r="1148" spans="1:4" ht="15" customHeight="1" x14ac:dyDescent="0.2">
      <c r="A1148" s="98">
        <v>42053.041666666664</v>
      </c>
      <c r="B1148" s="17">
        <v>4.6299960000000002</v>
      </c>
      <c r="C1148" s="97">
        <v>10</v>
      </c>
      <c r="D1148" s="21">
        <f t="shared" si="17"/>
        <v>7.7320933199999997</v>
      </c>
    </row>
    <row r="1149" spans="1:4" ht="15" customHeight="1" x14ac:dyDescent="0.2">
      <c r="A1149" s="98">
        <v>42053.083333333336</v>
      </c>
      <c r="B1149" s="17">
        <v>4.1155520000000001</v>
      </c>
      <c r="C1149" s="97">
        <v>10</v>
      </c>
      <c r="D1149" s="21">
        <f t="shared" si="17"/>
        <v>6.8729718399999999</v>
      </c>
    </row>
    <row r="1150" spans="1:4" ht="15" customHeight="1" x14ac:dyDescent="0.2">
      <c r="A1150" s="98">
        <v>42053.125</v>
      </c>
      <c r="B1150" s="17">
        <v>3.0866639999999999</v>
      </c>
      <c r="C1150" s="97">
        <v>350</v>
      </c>
      <c r="D1150" s="21">
        <f t="shared" si="17"/>
        <v>5.1547288799999995</v>
      </c>
    </row>
    <row r="1151" spans="1:4" ht="15" customHeight="1" x14ac:dyDescent="0.2">
      <c r="A1151" s="98">
        <v>42053.166666666664</v>
      </c>
      <c r="B1151" s="17">
        <v>5.1444400000000003</v>
      </c>
      <c r="C1151" s="97">
        <v>10</v>
      </c>
      <c r="D1151" s="21">
        <f t="shared" si="17"/>
        <v>8.5912147999999995</v>
      </c>
    </row>
    <row r="1152" spans="1:4" ht="15" customHeight="1" x14ac:dyDescent="0.2">
      <c r="A1152" s="98">
        <v>42053.208333333336</v>
      </c>
      <c r="B1152" s="17">
        <v>5.1444400000000003</v>
      </c>
      <c r="C1152" s="97">
        <v>20</v>
      </c>
      <c r="D1152" s="21">
        <f t="shared" si="17"/>
        <v>8.5912147999999995</v>
      </c>
    </row>
    <row r="1153" spans="1:4" ht="15" customHeight="1" x14ac:dyDescent="0.2">
      <c r="A1153" s="98">
        <v>42053.25</v>
      </c>
      <c r="B1153" s="17">
        <v>5.1444400000000003</v>
      </c>
      <c r="C1153" s="97">
        <v>10</v>
      </c>
      <c r="D1153" s="21">
        <f t="shared" si="17"/>
        <v>8.5912147999999995</v>
      </c>
    </row>
    <row r="1154" spans="1:4" ht="15" customHeight="1" x14ac:dyDescent="0.2">
      <c r="A1154" s="98">
        <v>42053.291666666664</v>
      </c>
      <c r="B1154" s="17">
        <v>5.1444400000000003</v>
      </c>
      <c r="C1154" s="97">
        <v>360</v>
      </c>
      <c r="D1154" s="21">
        <f t="shared" si="17"/>
        <v>8.5912147999999995</v>
      </c>
    </row>
    <row r="1155" spans="1:4" ht="15" customHeight="1" x14ac:dyDescent="0.2">
      <c r="A1155" s="98">
        <v>42053.333333333336</v>
      </c>
      <c r="B1155" s="17">
        <v>4.1155520000000001</v>
      </c>
      <c r="C1155" s="97">
        <v>10</v>
      </c>
      <c r="D1155" s="21">
        <f t="shared" si="17"/>
        <v>6.8729718399999999</v>
      </c>
    </row>
    <row r="1156" spans="1:4" ht="15" customHeight="1" x14ac:dyDescent="0.2">
      <c r="A1156" s="98">
        <v>42053.375</v>
      </c>
      <c r="B1156" s="17">
        <v>4.1155520000000001</v>
      </c>
      <c r="C1156" s="97">
        <v>350</v>
      </c>
      <c r="D1156" s="21">
        <f t="shared" si="17"/>
        <v>6.8729718399999999</v>
      </c>
    </row>
    <row r="1157" spans="1:4" ht="15" customHeight="1" x14ac:dyDescent="0.2">
      <c r="A1157" s="98">
        <v>42053.416666666664</v>
      </c>
      <c r="B1157" s="17">
        <v>4.6299960000000002</v>
      </c>
      <c r="C1157" s="97">
        <v>360</v>
      </c>
      <c r="D1157" s="21">
        <f t="shared" ref="D1157:D1220" si="18">$B$1*B1157</f>
        <v>7.7320933199999997</v>
      </c>
    </row>
    <row r="1158" spans="1:4" ht="15" customHeight="1" x14ac:dyDescent="0.2">
      <c r="A1158" s="98">
        <v>42053.458333333336</v>
      </c>
      <c r="B1158" s="17">
        <v>5.6588840000000005</v>
      </c>
      <c r="C1158" s="97">
        <v>360</v>
      </c>
      <c r="D1158" s="21">
        <f t="shared" si="18"/>
        <v>9.4503362800000001</v>
      </c>
    </row>
    <row r="1159" spans="1:4" ht="15" customHeight="1" x14ac:dyDescent="0.2">
      <c r="A1159" s="98">
        <v>42053.5</v>
      </c>
      <c r="B1159" s="17">
        <v>7.7166600000000001</v>
      </c>
      <c r="C1159" s="97">
        <v>20</v>
      </c>
      <c r="D1159" s="21">
        <f t="shared" si="18"/>
        <v>12.886822199999999</v>
      </c>
    </row>
    <row r="1160" spans="1:4" ht="15" customHeight="1" x14ac:dyDescent="0.2">
      <c r="A1160" s="98">
        <v>42053.541666666664</v>
      </c>
      <c r="B1160" s="17">
        <v>7.7166600000000001</v>
      </c>
      <c r="C1160" s="97">
        <v>10</v>
      </c>
      <c r="D1160" s="21">
        <f t="shared" si="18"/>
        <v>12.886822199999999</v>
      </c>
    </row>
    <row r="1161" spans="1:4" ht="15" customHeight="1" x14ac:dyDescent="0.2">
      <c r="A1161" s="98">
        <v>42053.583333333336</v>
      </c>
      <c r="B1161" s="17">
        <v>7.7166600000000001</v>
      </c>
      <c r="C1161" s="97">
        <v>360</v>
      </c>
      <c r="D1161" s="21">
        <f t="shared" si="18"/>
        <v>12.886822199999999</v>
      </c>
    </row>
    <row r="1162" spans="1:4" ht="15" customHeight="1" x14ac:dyDescent="0.2">
      <c r="A1162" s="98">
        <v>42053.625</v>
      </c>
      <c r="B1162" s="17">
        <v>8.2311040000000002</v>
      </c>
      <c r="C1162" s="97">
        <v>20</v>
      </c>
      <c r="D1162" s="21">
        <f t="shared" si="18"/>
        <v>13.74594368</v>
      </c>
    </row>
    <row r="1163" spans="1:4" ht="15" customHeight="1" x14ac:dyDescent="0.2">
      <c r="A1163" s="98">
        <v>42053.666666666664</v>
      </c>
      <c r="B1163" s="17">
        <v>8.2311040000000002</v>
      </c>
      <c r="C1163" s="97">
        <v>50</v>
      </c>
      <c r="D1163" s="21">
        <f t="shared" si="18"/>
        <v>13.74594368</v>
      </c>
    </row>
    <row r="1164" spans="1:4" ht="15" customHeight="1" x14ac:dyDescent="0.2">
      <c r="A1164" s="98">
        <v>42053.708333333336</v>
      </c>
      <c r="B1164" s="17">
        <v>8.2311040000000002</v>
      </c>
      <c r="C1164" s="97">
        <v>40</v>
      </c>
      <c r="D1164" s="21">
        <f t="shared" si="18"/>
        <v>13.74594368</v>
      </c>
    </row>
    <row r="1165" spans="1:4" ht="15" customHeight="1" x14ac:dyDescent="0.2">
      <c r="A1165" s="98">
        <v>42053.75</v>
      </c>
      <c r="B1165" s="17">
        <v>9.7744359999999997</v>
      </c>
      <c r="C1165" s="97">
        <v>50</v>
      </c>
      <c r="D1165" s="21">
        <f t="shared" si="18"/>
        <v>16.32330812</v>
      </c>
    </row>
    <row r="1166" spans="1:4" ht="15" customHeight="1" x14ac:dyDescent="0.2">
      <c r="A1166" s="98">
        <v>42053.791666666664</v>
      </c>
      <c r="B1166" s="17">
        <v>9.7744359999999997</v>
      </c>
      <c r="C1166" s="97">
        <v>50</v>
      </c>
      <c r="D1166" s="21">
        <f t="shared" si="18"/>
        <v>16.32330812</v>
      </c>
    </row>
    <row r="1167" spans="1:4" ht="15" customHeight="1" x14ac:dyDescent="0.2">
      <c r="A1167" s="98">
        <v>42053.833333333336</v>
      </c>
      <c r="B1167" s="17">
        <v>9.2599920000000004</v>
      </c>
      <c r="C1167" s="97">
        <v>50</v>
      </c>
      <c r="D1167" s="21">
        <f t="shared" si="18"/>
        <v>15.464186639999999</v>
      </c>
    </row>
    <row r="1168" spans="1:4" ht="15" customHeight="1" x14ac:dyDescent="0.2">
      <c r="A1168" s="98">
        <v>42053.875</v>
      </c>
      <c r="B1168" s="17">
        <v>10.288880000000001</v>
      </c>
      <c r="C1168" s="97">
        <v>40</v>
      </c>
      <c r="D1168" s="21">
        <f t="shared" si="18"/>
        <v>17.182429599999999</v>
      </c>
    </row>
    <row r="1169" spans="1:4" ht="15" customHeight="1" x14ac:dyDescent="0.2">
      <c r="A1169" s="98">
        <v>42053.916666666664</v>
      </c>
      <c r="B1169" s="17">
        <v>7.7166600000000001</v>
      </c>
      <c r="C1169" s="97">
        <v>40</v>
      </c>
      <c r="D1169" s="21">
        <f t="shared" si="18"/>
        <v>12.886822199999999</v>
      </c>
    </row>
    <row r="1170" spans="1:4" ht="15" customHeight="1" x14ac:dyDescent="0.2">
      <c r="A1170" s="98">
        <v>42053.958333333336</v>
      </c>
      <c r="B1170" s="17">
        <v>6.1733279999999997</v>
      </c>
      <c r="C1170" s="97">
        <v>50</v>
      </c>
      <c r="D1170" s="21">
        <f t="shared" si="18"/>
        <v>10.309457759999999</v>
      </c>
    </row>
    <row r="1171" spans="1:4" ht="15" customHeight="1" x14ac:dyDescent="0.2">
      <c r="A1171" s="98">
        <v>42054</v>
      </c>
      <c r="B1171" s="17">
        <v>4.1155520000000001</v>
      </c>
      <c r="C1171" s="97">
        <v>20</v>
      </c>
      <c r="D1171" s="21">
        <f t="shared" si="18"/>
        <v>6.8729718399999999</v>
      </c>
    </row>
    <row r="1172" spans="1:4" ht="15" customHeight="1" x14ac:dyDescent="0.2">
      <c r="A1172" s="98">
        <v>42054.041666666664</v>
      </c>
      <c r="B1172" s="17">
        <v>3.601108</v>
      </c>
      <c r="C1172" s="97">
        <v>20</v>
      </c>
      <c r="D1172" s="21">
        <f t="shared" si="18"/>
        <v>6.0138503599999993</v>
      </c>
    </row>
    <row r="1173" spans="1:4" ht="15" customHeight="1" x14ac:dyDescent="0.2">
      <c r="A1173" s="98">
        <v>42054.083333333336</v>
      </c>
      <c r="B1173" s="17">
        <v>3.601108</v>
      </c>
      <c r="C1173" s="97">
        <v>350</v>
      </c>
      <c r="D1173" s="21">
        <f t="shared" si="18"/>
        <v>6.0138503599999993</v>
      </c>
    </row>
    <row r="1174" spans="1:4" ht="15" customHeight="1" x14ac:dyDescent="0.2">
      <c r="A1174" s="98">
        <v>42054.125</v>
      </c>
      <c r="B1174" s="17">
        <v>2.5722200000000002</v>
      </c>
      <c r="C1174" s="97">
        <v>340</v>
      </c>
      <c r="D1174" s="21">
        <f t="shared" si="18"/>
        <v>4.2956073999999997</v>
      </c>
    </row>
    <row r="1175" spans="1:4" ht="15" customHeight="1" x14ac:dyDescent="0.2">
      <c r="A1175" s="98">
        <v>42054.166666666664</v>
      </c>
      <c r="B1175" s="17">
        <v>2.5722200000000002</v>
      </c>
      <c r="C1175" s="97">
        <v>340</v>
      </c>
      <c r="D1175" s="21">
        <f t="shared" si="18"/>
        <v>4.2956073999999997</v>
      </c>
    </row>
    <row r="1176" spans="1:4" ht="15" customHeight="1" x14ac:dyDescent="0.2">
      <c r="A1176" s="98">
        <v>42054.208333333336</v>
      </c>
      <c r="B1176" s="17">
        <v>3.601108</v>
      </c>
      <c r="C1176" s="97">
        <v>10</v>
      </c>
      <c r="D1176" s="21">
        <f t="shared" si="18"/>
        <v>6.0138503599999993</v>
      </c>
    </row>
    <row r="1177" spans="1:4" ht="15" customHeight="1" x14ac:dyDescent="0.2">
      <c r="A1177" s="98">
        <v>42054.25</v>
      </c>
      <c r="B1177" s="17">
        <v>3.601108</v>
      </c>
      <c r="C1177" s="97">
        <v>360</v>
      </c>
      <c r="D1177" s="21">
        <f t="shared" si="18"/>
        <v>6.0138503599999993</v>
      </c>
    </row>
    <row r="1178" spans="1:4" ht="15" customHeight="1" x14ac:dyDescent="0.2">
      <c r="A1178" s="98">
        <v>42054.291666666664</v>
      </c>
      <c r="B1178" s="17">
        <v>3.0866639999999999</v>
      </c>
      <c r="C1178" s="97">
        <v>360</v>
      </c>
      <c r="D1178" s="21">
        <f t="shared" si="18"/>
        <v>5.1547288799999995</v>
      </c>
    </row>
    <row r="1179" spans="1:4" ht="15" customHeight="1" x14ac:dyDescent="0.2">
      <c r="A1179" s="98">
        <v>42054.333333333336</v>
      </c>
      <c r="B1179" s="17">
        <v>2.5722200000000002</v>
      </c>
      <c r="C1179" s="97">
        <v>10</v>
      </c>
      <c r="D1179" s="21">
        <f t="shared" si="18"/>
        <v>4.2956073999999997</v>
      </c>
    </row>
    <row r="1180" spans="1:4" ht="15" customHeight="1" x14ac:dyDescent="0.2">
      <c r="A1180" s="98">
        <v>42054.375</v>
      </c>
      <c r="B1180" s="17">
        <v>3.601108</v>
      </c>
      <c r="C1180" s="97">
        <v>360</v>
      </c>
      <c r="D1180" s="21">
        <f t="shared" si="18"/>
        <v>6.0138503599999993</v>
      </c>
    </row>
    <row r="1181" spans="1:4" ht="15" customHeight="1" x14ac:dyDescent="0.2">
      <c r="A1181" s="98">
        <v>42054.416666666664</v>
      </c>
      <c r="B1181" s="17">
        <v>1.5433319999999999</v>
      </c>
      <c r="C1181" s="97">
        <v>320</v>
      </c>
      <c r="D1181" s="21">
        <f t="shared" si="18"/>
        <v>2.5773644399999998</v>
      </c>
    </row>
    <row r="1182" spans="1:4" ht="15" customHeight="1" x14ac:dyDescent="0.2">
      <c r="A1182" s="98">
        <v>42054.458333333336</v>
      </c>
      <c r="B1182" s="17">
        <v>4.6299960000000002</v>
      </c>
      <c r="C1182" s="97">
        <v>20</v>
      </c>
      <c r="D1182" s="21">
        <f t="shared" si="18"/>
        <v>7.7320933199999997</v>
      </c>
    </row>
    <row r="1183" spans="1:4" ht="15" customHeight="1" x14ac:dyDescent="0.2">
      <c r="A1183" s="98">
        <v>42054.5</v>
      </c>
      <c r="B1183" s="17">
        <v>5.1444400000000003</v>
      </c>
      <c r="C1183" s="97">
        <v>350</v>
      </c>
      <c r="D1183" s="21">
        <f t="shared" si="18"/>
        <v>8.5912147999999995</v>
      </c>
    </row>
    <row r="1184" spans="1:4" ht="15" customHeight="1" x14ac:dyDescent="0.2">
      <c r="A1184" s="98">
        <v>42054.541666666664</v>
      </c>
      <c r="B1184" s="17">
        <v>7.202216</v>
      </c>
      <c r="C1184" s="97">
        <v>30</v>
      </c>
      <c r="D1184" s="21">
        <f t="shared" si="18"/>
        <v>12.027700719999999</v>
      </c>
    </row>
    <row r="1185" spans="1:4" ht="15" customHeight="1" x14ac:dyDescent="0.2">
      <c r="A1185" s="98">
        <v>42054.583333333336</v>
      </c>
      <c r="B1185" s="17">
        <v>6.1733279999999997</v>
      </c>
      <c r="C1185" s="97">
        <v>40</v>
      </c>
      <c r="D1185" s="21">
        <f t="shared" si="18"/>
        <v>10.309457759999999</v>
      </c>
    </row>
    <row r="1186" spans="1:4" ht="15" customHeight="1" x14ac:dyDescent="0.2">
      <c r="A1186" s="98">
        <v>42054.625</v>
      </c>
      <c r="B1186" s="17">
        <v>7.202216</v>
      </c>
      <c r="C1186" s="97">
        <v>50</v>
      </c>
      <c r="D1186" s="21">
        <f t="shared" si="18"/>
        <v>12.027700719999999</v>
      </c>
    </row>
    <row r="1187" spans="1:4" ht="15" customHeight="1" x14ac:dyDescent="0.2">
      <c r="A1187" s="98">
        <v>42054.666666666664</v>
      </c>
      <c r="B1187" s="17">
        <v>8.7455479999999994</v>
      </c>
      <c r="C1187" s="97">
        <v>50</v>
      </c>
      <c r="D1187" s="21">
        <f t="shared" si="18"/>
        <v>14.605065159999999</v>
      </c>
    </row>
    <row r="1188" spans="1:4" ht="15" customHeight="1" x14ac:dyDescent="0.2">
      <c r="A1188" s="98">
        <v>42054.708333333336</v>
      </c>
      <c r="B1188" s="17">
        <v>8.7455479999999994</v>
      </c>
      <c r="C1188" s="97">
        <v>50</v>
      </c>
      <c r="D1188" s="21">
        <f t="shared" si="18"/>
        <v>14.605065159999999</v>
      </c>
    </row>
    <row r="1189" spans="1:4" ht="15" customHeight="1" x14ac:dyDescent="0.2">
      <c r="A1189" s="98">
        <v>42054.75</v>
      </c>
      <c r="B1189" s="17">
        <v>8.2311040000000002</v>
      </c>
      <c r="C1189" s="97">
        <v>50</v>
      </c>
      <c r="D1189" s="21">
        <f t="shared" si="18"/>
        <v>13.74594368</v>
      </c>
    </row>
    <row r="1190" spans="1:4" ht="15" customHeight="1" x14ac:dyDescent="0.2">
      <c r="A1190" s="98">
        <v>42054.791666666664</v>
      </c>
      <c r="B1190" s="17">
        <v>9.2599920000000004</v>
      </c>
      <c r="C1190" s="97">
        <v>60</v>
      </c>
      <c r="D1190" s="21">
        <f t="shared" si="18"/>
        <v>15.464186639999999</v>
      </c>
    </row>
    <row r="1191" spans="1:4" ht="15" customHeight="1" x14ac:dyDescent="0.2">
      <c r="A1191" s="98">
        <v>42054.833333333336</v>
      </c>
      <c r="B1191" s="17">
        <v>7.7166600000000001</v>
      </c>
      <c r="C1191" s="97">
        <v>60</v>
      </c>
      <c r="D1191" s="21">
        <f t="shared" si="18"/>
        <v>12.886822199999999</v>
      </c>
    </row>
    <row r="1192" spans="1:4" ht="15" customHeight="1" x14ac:dyDescent="0.2">
      <c r="A1192" s="98">
        <v>42054.875</v>
      </c>
      <c r="B1192" s="17">
        <v>7.202216</v>
      </c>
      <c r="C1192" s="97">
        <v>50</v>
      </c>
      <c r="D1192" s="21">
        <f t="shared" si="18"/>
        <v>12.027700719999999</v>
      </c>
    </row>
    <row r="1193" spans="1:4" ht="15" customHeight="1" x14ac:dyDescent="0.2">
      <c r="A1193" s="98">
        <v>42054.916666666664</v>
      </c>
      <c r="B1193" s="17">
        <v>6.6877719999999998</v>
      </c>
      <c r="C1193" s="97">
        <v>50</v>
      </c>
      <c r="D1193" s="21">
        <f t="shared" si="18"/>
        <v>11.16857924</v>
      </c>
    </row>
    <row r="1194" spans="1:4" ht="15" customHeight="1" x14ac:dyDescent="0.2">
      <c r="A1194" s="98">
        <v>42054.958333333336</v>
      </c>
      <c r="B1194" s="17">
        <v>4.6299960000000002</v>
      </c>
      <c r="C1194" s="97">
        <v>30</v>
      </c>
      <c r="D1194" s="21">
        <f t="shared" si="18"/>
        <v>7.7320933199999997</v>
      </c>
    </row>
    <row r="1195" spans="1:4" ht="15" customHeight="1" x14ac:dyDescent="0.2">
      <c r="A1195" s="98">
        <v>42055</v>
      </c>
      <c r="B1195" s="17">
        <v>3.601108</v>
      </c>
      <c r="C1195" s="97">
        <v>10</v>
      </c>
      <c r="D1195" s="21">
        <f t="shared" si="18"/>
        <v>6.0138503599999993</v>
      </c>
    </row>
    <row r="1196" spans="1:4" ht="15" customHeight="1" x14ac:dyDescent="0.2">
      <c r="A1196" s="98">
        <v>42055.041666666664</v>
      </c>
      <c r="B1196" s="17">
        <v>3.0866639999999999</v>
      </c>
      <c r="C1196" s="97">
        <v>10</v>
      </c>
      <c r="D1196" s="21">
        <f t="shared" si="18"/>
        <v>5.1547288799999995</v>
      </c>
    </row>
    <row r="1197" spans="1:4" ht="15" customHeight="1" x14ac:dyDescent="0.2">
      <c r="A1197" s="98">
        <v>42055.083333333336</v>
      </c>
      <c r="B1197" s="17">
        <v>2.057776</v>
      </c>
      <c r="C1197" s="97">
        <v>10</v>
      </c>
      <c r="D1197" s="21">
        <f t="shared" si="18"/>
        <v>3.43648592</v>
      </c>
    </row>
    <row r="1198" spans="1:4" ht="15" customHeight="1" x14ac:dyDescent="0.2">
      <c r="A1198" s="98">
        <v>42055.125</v>
      </c>
      <c r="B1198" s="17">
        <v>2.5722200000000002</v>
      </c>
      <c r="C1198" s="97">
        <v>350</v>
      </c>
      <c r="D1198" s="21">
        <f t="shared" si="18"/>
        <v>4.2956073999999997</v>
      </c>
    </row>
    <row r="1199" spans="1:4" ht="15" customHeight="1" x14ac:dyDescent="0.2">
      <c r="A1199" s="98">
        <v>42055.166666666664</v>
      </c>
      <c r="B1199" s="17">
        <v>2.057776</v>
      </c>
      <c r="C1199" s="97">
        <v>330</v>
      </c>
      <c r="D1199" s="21">
        <f t="shared" si="18"/>
        <v>3.43648592</v>
      </c>
    </row>
    <row r="1200" spans="1:4" ht="15" customHeight="1" x14ac:dyDescent="0.2">
      <c r="A1200" s="98">
        <v>42055.208333333336</v>
      </c>
      <c r="B1200" s="17">
        <v>1.5433319999999999</v>
      </c>
      <c r="C1200" s="97">
        <v>320</v>
      </c>
      <c r="D1200" s="21">
        <f t="shared" si="18"/>
        <v>2.5773644399999998</v>
      </c>
    </row>
    <row r="1201" spans="1:4" ht="15" customHeight="1" x14ac:dyDescent="0.2">
      <c r="A1201" s="98">
        <v>42055.25</v>
      </c>
      <c r="B1201" s="17">
        <v>1.028888</v>
      </c>
      <c r="C1201" s="97">
        <v>300</v>
      </c>
      <c r="D1201" s="21">
        <f t="shared" si="18"/>
        <v>1.71824296</v>
      </c>
    </row>
    <row r="1202" spans="1:4" ht="15" customHeight="1" x14ac:dyDescent="0.2">
      <c r="A1202" s="98">
        <v>42055.291666666664</v>
      </c>
      <c r="B1202" s="17">
        <v>1.5433319999999999</v>
      </c>
      <c r="C1202" s="97">
        <v>310</v>
      </c>
      <c r="D1202" s="21">
        <f t="shared" si="18"/>
        <v>2.5773644399999998</v>
      </c>
    </row>
    <row r="1203" spans="1:4" ht="15" customHeight="1" x14ac:dyDescent="0.2">
      <c r="A1203" s="98">
        <v>42055.333333333336</v>
      </c>
      <c r="B1203" s="17">
        <v>1.5433319999999999</v>
      </c>
      <c r="C1203" s="97">
        <v>310</v>
      </c>
      <c r="D1203" s="21">
        <f t="shared" si="18"/>
        <v>2.5773644399999998</v>
      </c>
    </row>
    <row r="1204" spans="1:4" ht="15" customHeight="1" x14ac:dyDescent="0.2">
      <c r="A1204" s="98">
        <v>42055.375</v>
      </c>
      <c r="B1204" s="17">
        <v>1.5433319999999999</v>
      </c>
      <c r="C1204" s="97">
        <v>310</v>
      </c>
      <c r="D1204" s="21">
        <f t="shared" si="18"/>
        <v>2.5773644399999998</v>
      </c>
    </row>
    <row r="1205" spans="1:4" ht="15" customHeight="1" x14ac:dyDescent="0.2">
      <c r="A1205" s="98">
        <v>42055.416666666664</v>
      </c>
      <c r="B1205" s="17">
        <v>1.5433319999999999</v>
      </c>
      <c r="C1205" s="97">
        <v>320</v>
      </c>
      <c r="D1205" s="21">
        <f t="shared" si="18"/>
        <v>2.5773644399999998</v>
      </c>
    </row>
    <row r="1206" spans="1:4" ht="15" customHeight="1" x14ac:dyDescent="0.2">
      <c r="A1206" s="98">
        <v>42055.458333333336</v>
      </c>
      <c r="B1206" s="17">
        <v>3.0866639999999999</v>
      </c>
      <c r="C1206" s="97">
        <v>10</v>
      </c>
      <c r="D1206" s="21">
        <f t="shared" si="18"/>
        <v>5.1547288799999995</v>
      </c>
    </row>
    <row r="1207" spans="1:4" ht="15" customHeight="1" x14ac:dyDescent="0.2">
      <c r="A1207" s="98">
        <v>42055.5</v>
      </c>
      <c r="B1207" s="17">
        <v>3.601108</v>
      </c>
      <c r="C1207" s="97">
        <v>50</v>
      </c>
      <c r="D1207" s="21">
        <f t="shared" si="18"/>
        <v>6.0138503599999993</v>
      </c>
    </row>
    <row r="1208" spans="1:4" ht="15" customHeight="1" x14ac:dyDescent="0.2">
      <c r="A1208" s="98">
        <v>42055.541666666664</v>
      </c>
      <c r="B1208" s="17">
        <v>4.1155520000000001</v>
      </c>
      <c r="C1208" s="97">
        <v>40</v>
      </c>
      <c r="D1208" s="21">
        <f t="shared" si="18"/>
        <v>6.8729718399999999</v>
      </c>
    </row>
    <row r="1209" spans="1:4" ht="15" customHeight="1" x14ac:dyDescent="0.2">
      <c r="A1209" s="98">
        <v>42055.583333333336</v>
      </c>
      <c r="B1209" s="17">
        <v>6.1733279999999997</v>
      </c>
      <c r="C1209" s="97">
        <v>60</v>
      </c>
      <c r="D1209" s="21">
        <f t="shared" si="18"/>
        <v>10.309457759999999</v>
      </c>
    </row>
    <row r="1210" spans="1:4" ht="15" customHeight="1" x14ac:dyDescent="0.2">
      <c r="A1210" s="98">
        <v>42055.625</v>
      </c>
      <c r="B1210" s="17">
        <v>6.1733279999999997</v>
      </c>
      <c r="C1210" s="97">
        <v>50</v>
      </c>
      <c r="D1210" s="21">
        <f t="shared" si="18"/>
        <v>10.309457759999999</v>
      </c>
    </row>
    <row r="1211" spans="1:4" ht="15" customHeight="1" x14ac:dyDescent="0.2">
      <c r="A1211" s="98">
        <v>42055.666666666664</v>
      </c>
      <c r="B1211" s="17">
        <v>7.7166600000000001</v>
      </c>
      <c r="C1211" s="97">
        <v>60</v>
      </c>
      <c r="D1211" s="21">
        <f t="shared" si="18"/>
        <v>12.886822199999999</v>
      </c>
    </row>
    <row r="1212" spans="1:4" ht="15" customHeight="1" x14ac:dyDescent="0.2">
      <c r="A1212" s="98">
        <v>42055.708333333336</v>
      </c>
      <c r="B1212" s="17">
        <v>8.7455479999999994</v>
      </c>
      <c r="C1212" s="97">
        <v>70</v>
      </c>
      <c r="D1212" s="21">
        <f t="shared" si="18"/>
        <v>14.605065159999999</v>
      </c>
    </row>
    <row r="1213" spans="1:4" ht="15" customHeight="1" x14ac:dyDescent="0.2">
      <c r="A1213" s="98">
        <v>42055.75</v>
      </c>
      <c r="B1213" s="17">
        <v>8.2311040000000002</v>
      </c>
      <c r="C1213" s="97">
        <v>70</v>
      </c>
      <c r="D1213" s="21">
        <f t="shared" si="18"/>
        <v>13.74594368</v>
      </c>
    </row>
    <row r="1214" spans="1:4" ht="15" customHeight="1" x14ac:dyDescent="0.2">
      <c r="A1214" s="98">
        <v>42055.791666666664</v>
      </c>
      <c r="B1214" s="17">
        <v>7.202216</v>
      </c>
      <c r="C1214" s="97">
        <v>70</v>
      </c>
      <c r="D1214" s="21">
        <f t="shared" si="18"/>
        <v>12.027700719999999</v>
      </c>
    </row>
    <row r="1215" spans="1:4" ht="15" customHeight="1" x14ac:dyDescent="0.2">
      <c r="A1215" s="98">
        <v>42055.833333333336</v>
      </c>
      <c r="B1215" s="17">
        <v>6.6877719999999998</v>
      </c>
      <c r="C1215" s="97">
        <v>60</v>
      </c>
      <c r="D1215" s="21">
        <f t="shared" si="18"/>
        <v>11.16857924</v>
      </c>
    </row>
    <row r="1216" spans="1:4" ht="15" customHeight="1" x14ac:dyDescent="0.2">
      <c r="A1216" s="98">
        <v>42055.875</v>
      </c>
      <c r="B1216" s="17">
        <v>6.6877719999999998</v>
      </c>
      <c r="C1216" s="97">
        <v>60</v>
      </c>
      <c r="D1216" s="21">
        <f t="shared" si="18"/>
        <v>11.16857924</v>
      </c>
    </row>
    <row r="1217" spans="1:4" ht="15" customHeight="1" x14ac:dyDescent="0.2">
      <c r="A1217" s="98">
        <v>42055.916666666664</v>
      </c>
      <c r="B1217" s="17">
        <v>3.0866639999999999</v>
      </c>
      <c r="C1217" s="97">
        <v>50</v>
      </c>
      <c r="D1217" s="21">
        <f t="shared" si="18"/>
        <v>5.1547288799999995</v>
      </c>
    </row>
    <row r="1218" spans="1:4" ht="15" customHeight="1" x14ac:dyDescent="0.2">
      <c r="A1218" s="98">
        <v>42055.958333333336</v>
      </c>
      <c r="B1218" s="17">
        <v>3.0866639999999999</v>
      </c>
      <c r="C1218" s="97">
        <v>50</v>
      </c>
      <c r="D1218" s="21">
        <f t="shared" si="18"/>
        <v>5.1547288799999995</v>
      </c>
    </row>
    <row r="1219" spans="1:4" ht="15" customHeight="1" x14ac:dyDescent="0.2">
      <c r="A1219" s="98">
        <v>42056</v>
      </c>
      <c r="B1219" s="17">
        <v>2.5722200000000002</v>
      </c>
      <c r="C1219" s="97">
        <v>40</v>
      </c>
      <c r="D1219" s="21">
        <f t="shared" si="18"/>
        <v>4.2956073999999997</v>
      </c>
    </row>
    <row r="1220" spans="1:4" ht="15" customHeight="1" x14ac:dyDescent="0.2">
      <c r="A1220" s="98">
        <v>42056.041666666664</v>
      </c>
      <c r="B1220" s="17">
        <v>1.028888</v>
      </c>
      <c r="C1220" s="97">
        <v>330</v>
      </c>
      <c r="D1220" s="21">
        <f t="shared" si="18"/>
        <v>1.71824296</v>
      </c>
    </row>
    <row r="1221" spans="1:4" ht="15" customHeight="1" x14ac:dyDescent="0.2">
      <c r="A1221" s="98">
        <v>42056.083333333336</v>
      </c>
      <c r="B1221" s="17">
        <v>1.028888</v>
      </c>
      <c r="C1221" s="97">
        <v>300</v>
      </c>
      <c r="D1221" s="21">
        <f t="shared" ref="D1221:D1284" si="19">$B$1*B1221</f>
        <v>1.71824296</v>
      </c>
    </row>
    <row r="1222" spans="1:4" ht="15" customHeight="1" x14ac:dyDescent="0.2">
      <c r="A1222" s="98">
        <v>42056.125</v>
      </c>
      <c r="B1222" s="17">
        <v>2.057776</v>
      </c>
      <c r="C1222" s="97">
        <v>310</v>
      </c>
      <c r="D1222" s="21">
        <f t="shared" si="19"/>
        <v>3.43648592</v>
      </c>
    </row>
    <row r="1223" spans="1:4" ht="15" customHeight="1" x14ac:dyDescent="0.2">
      <c r="A1223" s="98">
        <v>42056.166666666664</v>
      </c>
      <c r="B1223" s="17">
        <v>2.057776</v>
      </c>
      <c r="C1223" s="97">
        <v>330</v>
      </c>
      <c r="D1223" s="21">
        <f t="shared" si="19"/>
        <v>3.43648592</v>
      </c>
    </row>
    <row r="1224" spans="1:4" ht="15" customHeight="1" x14ac:dyDescent="0.2">
      <c r="A1224" s="98">
        <v>42056.208333333336</v>
      </c>
      <c r="B1224" s="17">
        <v>1.5433319999999999</v>
      </c>
      <c r="C1224" s="97">
        <v>290</v>
      </c>
      <c r="D1224" s="21">
        <f t="shared" si="19"/>
        <v>2.5773644399999998</v>
      </c>
    </row>
    <row r="1225" spans="1:4" ht="15" customHeight="1" x14ac:dyDescent="0.2">
      <c r="A1225" s="98">
        <v>42056.25</v>
      </c>
      <c r="B1225" s="17">
        <v>1.028888</v>
      </c>
      <c r="C1225" s="97">
        <v>330</v>
      </c>
      <c r="D1225" s="21">
        <f t="shared" si="19"/>
        <v>1.71824296</v>
      </c>
    </row>
    <row r="1226" spans="1:4" ht="15" customHeight="1" x14ac:dyDescent="0.2">
      <c r="A1226" s="98">
        <v>42056.291666666664</v>
      </c>
      <c r="B1226" s="17">
        <v>1.028888</v>
      </c>
      <c r="C1226" s="97">
        <v>320</v>
      </c>
      <c r="D1226" s="21">
        <f t="shared" si="19"/>
        <v>1.71824296</v>
      </c>
    </row>
    <row r="1227" spans="1:4" ht="15" customHeight="1" x14ac:dyDescent="0.2">
      <c r="A1227" s="98">
        <v>42056.333333333336</v>
      </c>
      <c r="B1227" s="17">
        <v>0.51444400000000001</v>
      </c>
      <c r="C1227" s="97">
        <v>320</v>
      </c>
      <c r="D1227" s="21">
        <f t="shared" si="19"/>
        <v>0.85912147999999999</v>
      </c>
    </row>
    <row r="1228" spans="1:4" ht="15" customHeight="1" x14ac:dyDescent="0.2">
      <c r="A1228" s="98">
        <v>42056.375</v>
      </c>
      <c r="B1228" s="17">
        <v>1.028888</v>
      </c>
      <c r="C1228" s="97">
        <v>320</v>
      </c>
      <c r="D1228" s="21">
        <f t="shared" si="19"/>
        <v>1.71824296</v>
      </c>
    </row>
    <row r="1229" spans="1:4" ht="15" customHeight="1" x14ac:dyDescent="0.2">
      <c r="A1229" s="98">
        <v>42056.416666666664</v>
      </c>
      <c r="B1229" s="17">
        <v>1.028888</v>
      </c>
      <c r="C1229" s="97">
        <v>310</v>
      </c>
      <c r="D1229" s="21">
        <f t="shared" si="19"/>
        <v>1.71824296</v>
      </c>
    </row>
    <row r="1230" spans="1:4" ht="15" customHeight="1" x14ac:dyDescent="0.2">
      <c r="A1230" s="98">
        <v>42056.458333333336</v>
      </c>
      <c r="B1230" s="17">
        <v>1.028888</v>
      </c>
      <c r="C1230" s="97">
        <v>280</v>
      </c>
      <c r="D1230" s="21">
        <f t="shared" si="19"/>
        <v>1.71824296</v>
      </c>
    </row>
    <row r="1231" spans="1:4" ht="15" customHeight="1" x14ac:dyDescent="0.2">
      <c r="A1231" s="98">
        <v>42056.5</v>
      </c>
      <c r="B1231" s="17">
        <v>1.5433319999999999</v>
      </c>
      <c r="C1231" s="97">
        <v>230</v>
      </c>
      <c r="D1231" s="21">
        <f t="shared" si="19"/>
        <v>2.5773644399999998</v>
      </c>
    </row>
    <row r="1232" spans="1:4" ht="15" customHeight="1" x14ac:dyDescent="0.2">
      <c r="A1232" s="98">
        <v>42056.541666666664</v>
      </c>
      <c r="B1232" s="17">
        <v>4.1155520000000001</v>
      </c>
      <c r="C1232" s="97">
        <v>170</v>
      </c>
      <c r="D1232" s="21">
        <f t="shared" si="19"/>
        <v>6.8729718399999999</v>
      </c>
    </row>
    <row r="1233" spans="1:4" ht="15" customHeight="1" x14ac:dyDescent="0.2">
      <c r="A1233" s="98">
        <v>42056.583333333336</v>
      </c>
      <c r="B1233" s="17">
        <v>4.6299960000000002</v>
      </c>
      <c r="C1233" s="97">
        <v>60</v>
      </c>
      <c r="D1233" s="21">
        <f t="shared" si="19"/>
        <v>7.7320933199999997</v>
      </c>
    </row>
    <row r="1234" spans="1:4" ht="15" customHeight="1" x14ac:dyDescent="0.2">
      <c r="A1234" s="98">
        <v>42056.625</v>
      </c>
      <c r="B1234" s="17">
        <v>5.1444400000000003</v>
      </c>
      <c r="C1234" s="97">
        <v>70</v>
      </c>
      <c r="D1234" s="21">
        <f t="shared" si="19"/>
        <v>8.5912147999999995</v>
      </c>
    </row>
    <row r="1235" spans="1:4" ht="15" customHeight="1" x14ac:dyDescent="0.2">
      <c r="A1235" s="98">
        <v>42056.666666666664</v>
      </c>
      <c r="B1235" s="17">
        <v>5.1444400000000003</v>
      </c>
      <c r="C1235" s="97">
        <v>50</v>
      </c>
      <c r="D1235" s="21">
        <f t="shared" si="19"/>
        <v>8.5912147999999995</v>
      </c>
    </row>
    <row r="1236" spans="1:4" ht="15" customHeight="1" x14ac:dyDescent="0.2">
      <c r="A1236" s="98">
        <v>42056.708333333336</v>
      </c>
      <c r="B1236" s="17">
        <v>6.1733279999999997</v>
      </c>
      <c r="C1236" s="97">
        <v>90</v>
      </c>
      <c r="D1236" s="21">
        <f t="shared" si="19"/>
        <v>10.309457759999999</v>
      </c>
    </row>
    <row r="1237" spans="1:4" ht="15" customHeight="1" x14ac:dyDescent="0.2">
      <c r="A1237" s="98">
        <v>42056.75</v>
      </c>
      <c r="B1237" s="17">
        <v>6.1733279999999997</v>
      </c>
      <c r="C1237" s="97">
        <v>60</v>
      </c>
      <c r="D1237" s="21">
        <f t="shared" si="19"/>
        <v>10.309457759999999</v>
      </c>
    </row>
    <row r="1238" spans="1:4" ht="15" customHeight="1" x14ac:dyDescent="0.2">
      <c r="A1238" s="98">
        <v>42056.791666666664</v>
      </c>
      <c r="B1238" s="17">
        <v>6.1733279999999997</v>
      </c>
      <c r="C1238" s="97">
        <v>90</v>
      </c>
      <c r="D1238" s="21">
        <f t="shared" si="19"/>
        <v>10.309457759999999</v>
      </c>
    </row>
    <row r="1239" spans="1:4" ht="15" customHeight="1" x14ac:dyDescent="0.2">
      <c r="A1239" s="98">
        <v>42056.833333333336</v>
      </c>
      <c r="B1239" s="17">
        <v>6.1733279999999997</v>
      </c>
      <c r="C1239" s="97">
        <v>70</v>
      </c>
      <c r="D1239" s="21">
        <f t="shared" si="19"/>
        <v>10.309457759999999</v>
      </c>
    </row>
    <row r="1240" spans="1:4" ht="15" customHeight="1" x14ac:dyDescent="0.2">
      <c r="A1240" s="98">
        <v>42056.875</v>
      </c>
      <c r="B1240" s="17">
        <v>4.6299960000000002</v>
      </c>
      <c r="C1240" s="97">
        <v>60</v>
      </c>
      <c r="D1240" s="21">
        <f t="shared" si="19"/>
        <v>7.7320933199999997</v>
      </c>
    </row>
    <row r="1241" spans="1:4" ht="15" customHeight="1" x14ac:dyDescent="0.2">
      <c r="A1241" s="98">
        <v>42056.916666666664</v>
      </c>
      <c r="B1241" s="17">
        <v>1.5433319999999999</v>
      </c>
      <c r="C1241" s="97">
        <v>60</v>
      </c>
      <c r="D1241" s="21">
        <f t="shared" si="19"/>
        <v>2.5773644399999998</v>
      </c>
    </row>
    <row r="1242" spans="1:4" ht="15" customHeight="1" x14ac:dyDescent="0.2">
      <c r="A1242" s="98">
        <v>42056.958333333336</v>
      </c>
      <c r="B1242" s="17">
        <v>1.5433319999999999</v>
      </c>
      <c r="C1242" s="97">
        <v>10</v>
      </c>
      <c r="D1242" s="21">
        <f t="shared" si="19"/>
        <v>2.5773644399999998</v>
      </c>
    </row>
    <row r="1243" spans="1:4" ht="15" customHeight="1" x14ac:dyDescent="0.2">
      <c r="A1243" s="98">
        <v>42057</v>
      </c>
      <c r="B1243" s="17">
        <v>1.5433319999999999</v>
      </c>
      <c r="C1243" s="97">
        <v>170</v>
      </c>
      <c r="D1243" s="21">
        <f t="shared" si="19"/>
        <v>2.5773644399999998</v>
      </c>
    </row>
    <row r="1244" spans="1:4" ht="15" customHeight="1" x14ac:dyDescent="0.2">
      <c r="A1244" s="98">
        <v>42057.041666666664</v>
      </c>
      <c r="B1244" s="17">
        <v>1.5433319999999999</v>
      </c>
      <c r="C1244" s="97">
        <v>100</v>
      </c>
      <c r="D1244" s="21">
        <f t="shared" si="19"/>
        <v>2.5773644399999998</v>
      </c>
    </row>
    <row r="1245" spans="1:4" ht="15" customHeight="1" x14ac:dyDescent="0.2">
      <c r="A1245" s="98">
        <v>42057.083333333336</v>
      </c>
      <c r="B1245" s="17">
        <v>1.5433319999999999</v>
      </c>
      <c r="C1245" s="97">
        <v>170</v>
      </c>
      <c r="D1245" s="21">
        <f t="shared" si="19"/>
        <v>2.5773644399999998</v>
      </c>
    </row>
    <row r="1246" spans="1:4" ht="15" customHeight="1" x14ac:dyDescent="0.2">
      <c r="A1246" s="98">
        <v>42057.125</v>
      </c>
      <c r="B1246" s="17">
        <v>1.028888</v>
      </c>
      <c r="C1246" s="97">
        <v>160</v>
      </c>
      <c r="D1246" s="21">
        <f t="shared" si="19"/>
        <v>1.71824296</v>
      </c>
    </row>
    <row r="1247" spans="1:4" ht="15" customHeight="1" x14ac:dyDescent="0.2">
      <c r="A1247" s="98">
        <v>42057.166666666664</v>
      </c>
      <c r="B1247" s="17">
        <v>1.028888</v>
      </c>
      <c r="C1247" s="97">
        <v>150</v>
      </c>
      <c r="D1247" s="21">
        <f t="shared" si="19"/>
        <v>1.71824296</v>
      </c>
    </row>
    <row r="1248" spans="1:4" ht="15" customHeight="1" x14ac:dyDescent="0.2">
      <c r="A1248" s="98">
        <v>42057.208333333336</v>
      </c>
      <c r="B1248" s="17">
        <v>0</v>
      </c>
      <c r="C1248" s="97">
        <v>0</v>
      </c>
      <c r="D1248" s="21">
        <f t="shared" si="19"/>
        <v>0</v>
      </c>
    </row>
    <row r="1249" spans="1:4" ht="15" customHeight="1" x14ac:dyDescent="0.2">
      <c r="A1249" s="98">
        <v>42057.25</v>
      </c>
      <c r="B1249" s="17">
        <v>0</v>
      </c>
      <c r="C1249" s="97">
        <v>0</v>
      </c>
      <c r="D1249" s="21">
        <f t="shared" si="19"/>
        <v>0</v>
      </c>
    </row>
    <row r="1250" spans="1:4" ht="15" customHeight="1" x14ac:dyDescent="0.2">
      <c r="A1250" s="98">
        <v>42057.291666666664</v>
      </c>
      <c r="B1250" s="17">
        <v>0</v>
      </c>
      <c r="C1250" s="97">
        <v>0</v>
      </c>
      <c r="D1250" s="21">
        <f t="shared" si="19"/>
        <v>0</v>
      </c>
    </row>
    <row r="1251" spans="1:4" ht="15" customHeight="1" x14ac:dyDescent="0.2">
      <c r="A1251" s="98">
        <v>42057.333333333336</v>
      </c>
      <c r="B1251" s="17">
        <v>0</v>
      </c>
      <c r="C1251" s="97">
        <v>0</v>
      </c>
      <c r="D1251" s="21">
        <f t="shared" si="19"/>
        <v>0</v>
      </c>
    </row>
    <row r="1252" spans="1:4" ht="15" customHeight="1" x14ac:dyDescent="0.2">
      <c r="A1252" s="98">
        <v>42057.375</v>
      </c>
      <c r="B1252" s="17">
        <v>0</v>
      </c>
      <c r="C1252" s="97">
        <v>0</v>
      </c>
      <c r="D1252" s="21">
        <f t="shared" si="19"/>
        <v>0</v>
      </c>
    </row>
    <row r="1253" spans="1:4" ht="15" customHeight="1" x14ac:dyDescent="0.2">
      <c r="A1253" s="98">
        <v>42057.416666666664</v>
      </c>
      <c r="B1253" s="17">
        <v>0.51444400000000001</v>
      </c>
      <c r="C1253" s="97">
        <v>260</v>
      </c>
      <c r="D1253" s="21">
        <f t="shared" si="19"/>
        <v>0.85912147999999999</v>
      </c>
    </row>
    <row r="1254" spans="1:4" ht="15" customHeight="1" x14ac:dyDescent="0.2">
      <c r="A1254" s="98">
        <v>42057.458333333336</v>
      </c>
      <c r="B1254" s="17">
        <v>3.0866639999999999</v>
      </c>
      <c r="C1254" s="97">
        <v>180</v>
      </c>
      <c r="D1254" s="21">
        <f t="shared" si="19"/>
        <v>5.1547288799999995</v>
      </c>
    </row>
    <row r="1255" spans="1:4" ht="15" customHeight="1" x14ac:dyDescent="0.2">
      <c r="A1255" s="98">
        <v>42057.5</v>
      </c>
      <c r="B1255" s="17">
        <v>4.1155520000000001</v>
      </c>
      <c r="C1255" s="97">
        <v>170</v>
      </c>
      <c r="D1255" s="21">
        <f t="shared" si="19"/>
        <v>6.8729718399999999</v>
      </c>
    </row>
    <row r="1256" spans="1:4" ht="15" customHeight="1" x14ac:dyDescent="0.2">
      <c r="A1256" s="98">
        <v>42057.541666666664</v>
      </c>
      <c r="B1256" s="17">
        <v>5.1444400000000003</v>
      </c>
      <c r="C1256" s="97">
        <v>190</v>
      </c>
      <c r="D1256" s="21">
        <f t="shared" si="19"/>
        <v>8.5912147999999995</v>
      </c>
    </row>
    <row r="1257" spans="1:4" ht="15" customHeight="1" x14ac:dyDescent="0.2">
      <c r="A1257" s="98">
        <v>42057.583333333336</v>
      </c>
      <c r="B1257" s="17">
        <v>5.1444400000000003</v>
      </c>
      <c r="C1257" s="97">
        <v>170</v>
      </c>
      <c r="D1257" s="21">
        <f t="shared" si="19"/>
        <v>8.5912147999999995</v>
      </c>
    </row>
    <row r="1258" spans="1:4" ht="15" customHeight="1" x14ac:dyDescent="0.2">
      <c r="A1258" s="98">
        <v>42057.625</v>
      </c>
      <c r="B1258" s="17">
        <v>5.1444400000000003</v>
      </c>
      <c r="C1258" s="97">
        <v>150</v>
      </c>
      <c r="D1258" s="21">
        <f t="shared" si="19"/>
        <v>8.5912147999999995</v>
      </c>
    </row>
    <row r="1259" spans="1:4" ht="15" customHeight="1" x14ac:dyDescent="0.2">
      <c r="A1259" s="98">
        <v>42057.666666666664</v>
      </c>
      <c r="B1259" s="17">
        <v>5.6588840000000005</v>
      </c>
      <c r="C1259" s="97">
        <v>150</v>
      </c>
      <c r="D1259" s="21">
        <f t="shared" si="19"/>
        <v>9.4503362800000001</v>
      </c>
    </row>
    <row r="1260" spans="1:4" ht="15" customHeight="1" x14ac:dyDescent="0.2">
      <c r="A1260" s="98">
        <v>42057.708333333336</v>
      </c>
      <c r="B1260" s="17">
        <v>6.1733279999999997</v>
      </c>
      <c r="C1260" s="97">
        <v>160</v>
      </c>
      <c r="D1260" s="21">
        <f t="shared" si="19"/>
        <v>10.309457759999999</v>
      </c>
    </row>
    <row r="1261" spans="1:4" ht="15" customHeight="1" x14ac:dyDescent="0.2">
      <c r="A1261" s="98">
        <v>42057.75</v>
      </c>
      <c r="B1261" s="17">
        <v>6.1733279999999997</v>
      </c>
      <c r="C1261" s="97">
        <v>160</v>
      </c>
      <c r="D1261" s="21">
        <f t="shared" si="19"/>
        <v>10.309457759999999</v>
      </c>
    </row>
    <row r="1262" spans="1:4" ht="15" customHeight="1" x14ac:dyDescent="0.2">
      <c r="A1262" s="98">
        <v>42057.791666666664</v>
      </c>
      <c r="B1262" s="17">
        <v>5.6588840000000005</v>
      </c>
      <c r="C1262" s="97">
        <v>160</v>
      </c>
      <c r="D1262" s="21">
        <f t="shared" si="19"/>
        <v>9.4503362800000001</v>
      </c>
    </row>
    <row r="1263" spans="1:4" ht="15" customHeight="1" x14ac:dyDescent="0.2">
      <c r="A1263" s="98">
        <v>42057.833333333336</v>
      </c>
      <c r="B1263" s="17">
        <v>5.1444400000000003</v>
      </c>
      <c r="C1263" s="97">
        <v>170</v>
      </c>
      <c r="D1263" s="21">
        <f t="shared" si="19"/>
        <v>8.5912147999999995</v>
      </c>
    </row>
    <row r="1264" spans="1:4" ht="15" customHeight="1" x14ac:dyDescent="0.2">
      <c r="A1264" s="98">
        <v>42057.875</v>
      </c>
      <c r="B1264" s="17">
        <v>3.601108</v>
      </c>
      <c r="C1264" s="97">
        <v>160</v>
      </c>
      <c r="D1264" s="21">
        <f t="shared" si="19"/>
        <v>6.0138503599999993</v>
      </c>
    </row>
    <row r="1265" spans="1:4" ht="15" customHeight="1" x14ac:dyDescent="0.2">
      <c r="A1265" s="98">
        <v>42057.916666666664</v>
      </c>
      <c r="B1265" s="17">
        <v>3.0866639999999999</v>
      </c>
      <c r="C1265" s="97">
        <v>160</v>
      </c>
      <c r="D1265" s="21">
        <f t="shared" si="19"/>
        <v>5.1547288799999995</v>
      </c>
    </row>
    <row r="1266" spans="1:4" ht="15" customHeight="1" x14ac:dyDescent="0.2">
      <c r="A1266" s="98">
        <v>42057.958333333336</v>
      </c>
      <c r="B1266" s="17">
        <v>2.057776</v>
      </c>
      <c r="C1266" s="97">
        <v>170</v>
      </c>
      <c r="D1266" s="21">
        <f t="shared" si="19"/>
        <v>3.43648592</v>
      </c>
    </row>
    <row r="1267" spans="1:4" ht="15" customHeight="1" x14ac:dyDescent="0.2">
      <c r="A1267" s="98">
        <v>42058</v>
      </c>
      <c r="B1267" s="17">
        <v>2.5722200000000002</v>
      </c>
      <c r="C1267" s="97">
        <v>190</v>
      </c>
      <c r="D1267" s="21">
        <f t="shared" si="19"/>
        <v>4.2956073999999997</v>
      </c>
    </row>
    <row r="1268" spans="1:4" ht="15" customHeight="1" x14ac:dyDescent="0.2">
      <c r="A1268" s="98">
        <v>42058.041666666664</v>
      </c>
      <c r="B1268" s="17">
        <v>2.5722200000000002</v>
      </c>
      <c r="C1268" s="97">
        <v>190</v>
      </c>
      <c r="D1268" s="21">
        <f t="shared" si="19"/>
        <v>4.2956073999999997</v>
      </c>
    </row>
    <row r="1269" spans="1:4" ht="15" customHeight="1" x14ac:dyDescent="0.2">
      <c r="A1269" s="98">
        <v>42058.083333333336</v>
      </c>
      <c r="B1269" s="17">
        <v>2.5722200000000002</v>
      </c>
      <c r="C1269" s="97">
        <v>180</v>
      </c>
      <c r="D1269" s="21">
        <f t="shared" si="19"/>
        <v>4.2956073999999997</v>
      </c>
    </row>
    <row r="1270" spans="1:4" ht="15" customHeight="1" x14ac:dyDescent="0.2">
      <c r="A1270" s="98">
        <v>42058.125</v>
      </c>
      <c r="B1270" s="17">
        <v>1.028888</v>
      </c>
      <c r="C1270" s="97">
        <v>280</v>
      </c>
      <c r="D1270" s="21">
        <f t="shared" si="19"/>
        <v>1.71824296</v>
      </c>
    </row>
    <row r="1271" spans="1:4" ht="15" customHeight="1" x14ac:dyDescent="0.2">
      <c r="A1271" s="98">
        <v>42058.166666666664</v>
      </c>
      <c r="B1271" s="17">
        <v>1.5433319999999999</v>
      </c>
      <c r="C1271" s="97">
        <v>230</v>
      </c>
      <c r="D1271" s="21">
        <f t="shared" si="19"/>
        <v>2.5773644399999998</v>
      </c>
    </row>
    <row r="1272" spans="1:4" ht="15" customHeight="1" x14ac:dyDescent="0.2">
      <c r="A1272" s="98">
        <v>42058.208333333336</v>
      </c>
      <c r="B1272" s="17">
        <v>1.5433319999999999</v>
      </c>
      <c r="C1272" s="97">
        <v>290</v>
      </c>
      <c r="D1272" s="21">
        <f t="shared" si="19"/>
        <v>2.5773644399999998</v>
      </c>
    </row>
    <row r="1273" spans="1:4" ht="15" customHeight="1" x14ac:dyDescent="0.2">
      <c r="A1273" s="98">
        <v>42058.25</v>
      </c>
      <c r="B1273" s="17">
        <v>2.057776</v>
      </c>
      <c r="C1273" s="97">
        <v>20</v>
      </c>
      <c r="D1273" s="21">
        <f t="shared" si="19"/>
        <v>3.43648592</v>
      </c>
    </row>
    <row r="1274" spans="1:4" ht="15" customHeight="1" x14ac:dyDescent="0.2">
      <c r="A1274" s="98">
        <v>42058.291666666664</v>
      </c>
      <c r="B1274" s="17">
        <v>2.5722200000000002</v>
      </c>
      <c r="C1274" s="97">
        <v>310</v>
      </c>
      <c r="D1274" s="21">
        <f t="shared" si="19"/>
        <v>4.2956073999999997</v>
      </c>
    </row>
    <row r="1275" spans="1:4" ht="15" customHeight="1" x14ac:dyDescent="0.2">
      <c r="A1275" s="98">
        <v>42058.333333333336</v>
      </c>
      <c r="B1275" s="17">
        <v>2.057776</v>
      </c>
      <c r="C1275" s="97">
        <v>270</v>
      </c>
      <c r="D1275" s="21">
        <f t="shared" si="19"/>
        <v>3.43648592</v>
      </c>
    </row>
    <row r="1276" spans="1:4" ht="15" customHeight="1" x14ac:dyDescent="0.2">
      <c r="A1276" s="98">
        <v>42058.375</v>
      </c>
      <c r="B1276" s="17">
        <v>1.028888</v>
      </c>
      <c r="C1276" s="97">
        <v>330</v>
      </c>
      <c r="D1276" s="21">
        <f t="shared" si="19"/>
        <v>1.71824296</v>
      </c>
    </row>
    <row r="1277" spans="1:4" ht="15" customHeight="1" x14ac:dyDescent="0.2">
      <c r="A1277" s="98">
        <v>42058.416666666664</v>
      </c>
      <c r="B1277" s="17">
        <v>2.057776</v>
      </c>
      <c r="C1277" s="97">
        <v>280</v>
      </c>
      <c r="D1277" s="21">
        <f t="shared" si="19"/>
        <v>3.43648592</v>
      </c>
    </row>
    <row r="1278" spans="1:4" ht="15" customHeight="1" x14ac:dyDescent="0.2">
      <c r="A1278" s="98">
        <v>42058.458333333336</v>
      </c>
      <c r="B1278" s="17">
        <v>2.057776</v>
      </c>
      <c r="C1278" s="97">
        <v>260</v>
      </c>
      <c r="D1278" s="21">
        <f t="shared" si="19"/>
        <v>3.43648592</v>
      </c>
    </row>
    <row r="1279" spans="1:4" ht="15" customHeight="1" x14ac:dyDescent="0.2">
      <c r="A1279" s="98">
        <v>42058.5</v>
      </c>
      <c r="B1279" s="17">
        <v>2.057776</v>
      </c>
      <c r="C1279" s="97">
        <v>150</v>
      </c>
      <c r="D1279" s="21">
        <f t="shared" si="19"/>
        <v>3.43648592</v>
      </c>
    </row>
    <row r="1280" spans="1:4" ht="15" customHeight="1" x14ac:dyDescent="0.2">
      <c r="A1280" s="98">
        <v>42058.541666666664</v>
      </c>
      <c r="B1280" s="17">
        <v>4.1155520000000001</v>
      </c>
      <c r="C1280" s="97">
        <v>150</v>
      </c>
      <c r="D1280" s="21">
        <f t="shared" si="19"/>
        <v>6.8729718399999999</v>
      </c>
    </row>
    <row r="1281" spans="1:4" ht="15" customHeight="1" x14ac:dyDescent="0.2">
      <c r="A1281" s="98">
        <v>42058.583333333336</v>
      </c>
      <c r="B1281" s="17">
        <v>6.1733279999999997</v>
      </c>
      <c r="C1281" s="97">
        <v>160</v>
      </c>
      <c r="D1281" s="21">
        <f t="shared" si="19"/>
        <v>10.309457759999999</v>
      </c>
    </row>
    <row r="1282" spans="1:4" ht="15" customHeight="1" x14ac:dyDescent="0.2">
      <c r="A1282" s="98">
        <v>42058.625</v>
      </c>
      <c r="B1282" s="17">
        <v>5.1444400000000003</v>
      </c>
      <c r="C1282" s="97">
        <v>150</v>
      </c>
      <c r="D1282" s="21">
        <f t="shared" si="19"/>
        <v>8.5912147999999995</v>
      </c>
    </row>
    <row r="1283" spans="1:4" ht="15" customHeight="1" x14ac:dyDescent="0.2">
      <c r="A1283" s="98">
        <v>42058.666666666664</v>
      </c>
      <c r="B1283" s="17">
        <v>4.6299960000000002</v>
      </c>
      <c r="C1283" s="97">
        <v>150</v>
      </c>
      <c r="D1283" s="21">
        <f t="shared" si="19"/>
        <v>7.7320933199999997</v>
      </c>
    </row>
    <row r="1284" spans="1:4" ht="15" customHeight="1" x14ac:dyDescent="0.2">
      <c r="A1284" s="98">
        <v>42058.708333333336</v>
      </c>
      <c r="B1284" s="17">
        <v>4.1155520000000001</v>
      </c>
      <c r="C1284" s="97">
        <v>160</v>
      </c>
      <c r="D1284" s="21">
        <f t="shared" si="19"/>
        <v>6.8729718399999999</v>
      </c>
    </row>
    <row r="1285" spans="1:4" ht="15" customHeight="1" x14ac:dyDescent="0.2">
      <c r="A1285" s="98">
        <v>42058.75</v>
      </c>
      <c r="B1285" s="17">
        <v>2.5722200000000002</v>
      </c>
      <c r="C1285" s="97">
        <v>110</v>
      </c>
      <c r="D1285" s="21">
        <f t="shared" ref="D1285:D1348" si="20">$B$1*B1285</f>
        <v>4.2956073999999997</v>
      </c>
    </row>
    <row r="1286" spans="1:4" ht="15" customHeight="1" x14ac:dyDescent="0.2">
      <c r="A1286" s="98">
        <v>42058.791666666664</v>
      </c>
      <c r="B1286" s="17">
        <v>4.1155520000000001</v>
      </c>
      <c r="C1286" s="97">
        <v>90</v>
      </c>
      <c r="D1286" s="21">
        <f t="shared" si="20"/>
        <v>6.8729718399999999</v>
      </c>
    </row>
    <row r="1287" spans="1:4" ht="15" customHeight="1" x14ac:dyDescent="0.2">
      <c r="A1287" s="98">
        <v>42058.833333333336</v>
      </c>
      <c r="B1287" s="17">
        <v>1.5433319999999999</v>
      </c>
      <c r="C1287" s="97">
        <v>120</v>
      </c>
      <c r="D1287" s="21">
        <f t="shared" si="20"/>
        <v>2.5773644399999998</v>
      </c>
    </row>
    <row r="1288" spans="1:4" ht="15" customHeight="1" x14ac:dyDescent="0.2">
      <c r="A1288" s="98">
        <v>42058.875</v>
      </c>
      <c r="B1288" s="17">
        <v>1.5433319999999999</v>
      </c>
      <c r="C1288" s="97">
        <v>140</v>
      </c>
      <c r="D1288" s="21">
        <f t="shared" si="20"/>
        <v>2.5773644399999998</v>
      </c>
    </row>
    <row r="1289" spans="1:4" ht="15" customHeight="1" x14ac:dyDescent="0.2">
      <c r="A1289" s="98">
        <v>42058.916666666664</v>
      </c>
      <c r="B1289" s="17">
        <v>2.057776</v>
      </c>
      <c r="C1289" s="97">
        <v>180</v>
      </c>
      <c r="D1289" s="21">
        <f t="shared" si="20"/>
        <v>3.43648592</v>
      </c>
    </row>
    <row r="1290" spans="1:4" ht="15" customHeight="1" x14ac:dyDescent="0.2">
      <c r="A1290" s="98">
        <v>42058.958333333336</v>
      </c>
      <c r="B1290" s="17">
        <v>0.51444400000000001</v>
      </c>
      <c r="C1290" s="97">
        <v>230</v>
      </c>
      <c r="D1290" s="21">
        <f t="shared" si="20"/>
        <v>0.85912147999999999</v>
      </c>
    </row>
    <row r="1291" spans="1:4" ht="15" customHeight="1" x14ac:dyDescent="0.2">
      <c r="A1291" s="98">
        <v>42059</v>
      </c>
      <c r="B1291" s="17">
        <v>1.028888</v>
      </c>
      <c r="C1291" s="97">
        <v>310</v>
      </c>
      <c r="D1291" s="21">
        <f t="shared" si="20"/>
        <v>1.71824296</v>
      </c>
    </row>
    <row r="1292" spans="1:4" ht="15" customHeight="1" x14ac:dyDescent="0.2">
      <c r="A1292" s="98">
        <v>42059.041666666664</v>
      </c>
      <c r="B1292" s="17">
        <v>1.5433319999999999</v>
      </c>
      <c r="C1292" s="97">
        <v>330</v>
      </c>
      <c r="D1292" s="21">
        <f t="shared" si="20"/>
        <v>2.5773644399999998</v>
      </c>
    </row>
    <row r="1293" spans="1:4" ht="15" customHeight="1" x14ac:dyDescent="0.2">
      <c r="A1293" s="98">
        <v>42059.083333333336</v>
      </c>
      <c r="B1293" s="17">
        <v>1.028888</v>
      </c>
      <c r="C1293" s="97">
        <v>300</v>
      </c>
      <c r="D1293" s="21">
        <f t="shared" si="20"/>
        <v>1.71824296</v>
      </c>
    </row>
    <row r="1294" spans="1:4" ht="15" customHeight="1" x14ac:dyDescent="0.2">
      <c r="A1294" s="98">
        <v>42059.125</v>
      </c>
      <c r="B1294" s="17">
        <v>1.5433319999999999</v>
      </c>
      <c r="C1294" s="97">
        <v>310</v>
      </c>
      <c r="D1294" s="21">
        <f t="shared" si="20"/>
        <v>2.5773644399999998</v>
      </c>
    </row>
    <row r="1295" spans="1:4" ht="15" customHeight="1" x14ac:dyDescent="0.2">
      <c r="A1295" s="98">
        <v>42059.166666666664</v>
      </c>
      <c r="B1295" s="17">
        <v>1.5433319999999999</v>
      </c>
      <c r="C1295" s="97">
        <v>310</v>
      </c>
      <c r="D1295" s="21">
        <f t="shared" si="20"/>
        <v>2.5773644399999998</v>
      </c>
    </row>
    <row r="1296" spans="1:4" ht="15" customHeight="1" x14ac:dyDescent="0.2">
      <c r="A1296" s="98">
        <v>42059.208333333336</v>
      </c>
      <c r="B1296" s="17">
        <v>1.028888</v>
      </c>
      <c r="C1296" s="97">
        <v>300</v>
      </c>
      <c r="D1296" s="21">
        <f t="shared" si="20"/>
        <v>1.71824296</v>
      </c>
    </row>
    <row r="1297" spans="1:4" ht="15" customHeight="1" x14ac:dyDescent="0.2">
      <c r="A1297" s="98">
        <v>42059.25</v>
      </c>
      <c r="B1297" s="17">
        <v>1.028888</v>
      </c>
      <c r="C1297" s="97">
        <v>300</v>
      </c>
      <c r="D1297" s="21">
        <f t="shared" si="20"/>
        <v>1.71824296</v>
      </c>
    </row>
    <row r="1298" spans="1:4" ht="15" customHeight="1" x14ac:dyDescent="0.2">
      <c r="A1298" s="98">
        <v>42059.291666666664</v>
      </c>
      <c r="B1298" s="17">
        <v>1.5433319999999999</v>
      </c>
      <c r="C1298" s="97">
        <v>300</v>
      </c>
      <c r="D1298" s="21">
        <f t="shared" si="20"/>
        <v>2.5773644399999998</v>
      </c>
    </row>
    <row r="1299" spans="1:4" ht="15" customHeight="1" x14ac:dyDescent="0.2">
      <c r="A1299" s="98">
        <v>42059.333333333336</v>
      </c>
      <c r="B1299" s="17">
        <v>0.51444400000000001</v>
      </c>
      <c r="C1299" s="97">
        <v>330</v>
      </c>
      <c r="D1299" s="21">
        <f t="shared" si="20"/>
        <v>0.85912147999999999</v>
      </c>
    </row>
    <row r="1300" spans="1:4" ht="15" customHeight="1" x14ac:dyDescent="0.2">
      <c r="A1300" s="98">
        <v>42059.375</v>
      </c>
      <c r="B1300" s="17">
        <v>1.5433319999999999</v>
      </c>
      <c r="C1300" s="97">
        <v>290</v>
      </c>
      <c r="D1300" s="21">
        <f t="shared" si="20"/>
        <v>2.5773644399999998</v>
      </c>
    </row>
    <row r="1301" spans="1:4" ht="15" customHeight="1" x14ac:dyDescent="0.2">
      <c r="A1301" s="98">
        <v>42059.416666666664</v>
      </c>
      <c r="B1301" s="17">
        <v>1.028888</v>
      </c>
      <c r="C1301" s="97">
        <v>340</v>
      </c>
      <c r="D1301" s="21">
        <f t="shared" si="20"/>
        <v>1.71824296</v>
      </c>
    </row>
    <row r="1302" spans="1:4" ht="15" customHeight="1" x14ac:dyDescent="0.2">
      <c r="A1302" s="98">
        <v>42059.458333333336</v>
      </c>
      <c r="B1302" s="17">
        <v>1.028888</v>
      </c>
      <c r="C1302" s="97">
        <v>160</v>
      </c>
      <c r="D1302" s="21">
        <f t="shared" si="20"/>
        <v>1.71824296</v>
      </c>
    </row>
    <row r="1303" spans="1:4" ht="15" customHeight="1" x14ac:dyDescent="0.2">
      <c r="A1303" s="98">
        <v>42059.5</v>
      </c>
      <c r="B1303" s="17">
        <v>3.601108</v>
      </c>
      <c r="C1303" s="97">
        <v>120</v>
      </c>
      <c r="D1303" s="21">
        <f t="shared" si="20"/>
        <v>6.0138503599999993</v>
      </c>
    </row>
    <row r="1304" spans="1:4" ht="15" customHeight="1" x14ac:dyDescent="0.2">
      <c r="A1304" s="98">
        <v>42059.541666666664</v>
      </c>
      <c r="B1304" s="17">
        <v>4.6299960000000002</v>
      </c>
      <c r="C1304" s="97">
        <v>180</v>
      </c>
      <c r="D1304" s="21">
        <f t="shared" si="20"/>
        <v>7.7320933199999997</v>
      </c>
    </row>
    <row r="1305" spans="1:4" ht="15" customHeight="1" x14ac:dyDescent="0.2">
      <c r="A1305" s="98">
        <v>42059.583333333336</v>
      </c>
      <c r="B1305" s="17">
        <v>3.0866639999999999</v>
      </c>
      <c r="C1305" s="97">
        <v>100</v>
      </c>
      <c r="D1305" s="21">
        <f t="shared" si="20"/>
        <v>5.1547288799999995</v>
      </c>
    </row>
    <row r="1306" spans="1:4" ht="15" customHeight="1" x14ac:dyDescent="0.2">
      <c r="A1306" s="98">
        <v>42059.625</v>
      </c>
      <c r="B1306" s="17">
        <v>4.6299960000000002</v>
      </c>
      <c r="C1306" s="97">
        <v>60</v>
      </c>
      <c r="D1306" s="21">
        <f t="shared" si="20"/>
        <v>7.7320933199999997</v>
      </c>
    </row>
    <row r="1307" spans="1:4" ht="15" customHeight="1" x14ac:dyDescent="0.2">
      <c r="A1307" s="98">
        <v>42059.666666666664</v>
      </c>
      <c r="B1307" s="17">
        <v>5.6588840000000005</v>
      </c>
      <c r="C1307" s="97">
        <v>50</v>
      </c>
      <c r="D1307" s="21">
        <f t="shared" si="20"/>
        <v>9.4503362800000001</v>
      </c>
    </row>
    <row r="1308" spans="1:4" ht="15" customHeight="1" x14ac:dyDescent="0.2">
      <c r="A1308" s="98">
        <v>42059.708333333336</v>
      </c>
      <c r="B1308" s="17">
        <v>6.1733279999999997</v>
      </c>
      <c r="C1308" s="97">
        <v>50</v>
      </c>
      <c r="D1308" s="21">
        <f t="shared" si="20"/>
        <v>10.309457759999999</v>
      </c>
    </row>
    <row r="1309" spans="1:4" ht="15" customHeight="1" x14ac:dyDescent="0.2">
      <c r="A1309" s="98">
        <v>42059.75</v>
      </c>
      <c r="B1309" s="17">
        <v>4.6299960000000002</v>
      </c>
      <c r="C1309" s="97">
        <v>10</v>
      </c>
      <c r="D1309" s="21">
        <f t="shared" si="20"/>
        <v>7.7320933199999997</v>
      </c>
    </row>
    <row r="1310" spans="1:4" ht="15" customHeight="1" x14ac:dyDescent="0.2">
      <c r="A1310" s="98">
        <v>42059.791666666664</v>
      </c>
      <c r="B1310" s="17">
        <v>3.0866639999999999</v>
      </c>
      <c r="C1310" s="97">
        <v>350</v>
      </c>
      <c r="D1310" s="21">
        <f t="shared" si="20"/>
        <v>5.1547288799999995</v>
      </c>
    </row>
    <row r="1311" spans="1:4" ht="15" customHeight="1" x14ac:dyDescent="0.2">
      <c r="A1311" s="98">
        <v>42059.833333333336</v>
      </c>
      <c r="B1311" s="17">
        <v>2.057776</v>
      </c>
      <c r="C1311" s="97">
        <v>330</v>
      </c>
      <c r="D1311" s="21">
        <f t="shared" si="20"/>
        <v>3.43648592</v>
      </c>
    </row>
    <row r="1312" spans="1:4" ht="15" customHeight="1" x14ac:dyDescent="0.2">
      <c r="A1312" s="98">
        <v>42059.875</v>
      </c>
      <c r="B1312" s="17">
        <v>2.057776</v>
      </c>
      <c r="C1312" s="97">
        <v>310</v>
      </c>
      <c r="D1312" s="21">
        <f t="shared" si="20"/>
        <v>3.43648592</v>
      </c>
    </row>
    <row r="1313" spans="1:4" ht="15" customHeight="1" x14ac:dyDescent="0.2">
      <c r="A1313" s="98">
        <v>42059.916666666664</v>
      </c>
      <c r="B1313" s="17">
        <v>1.5433319999999999</v>
      </c>
      <c r="C1313" s="97">
        <v>310</v>
      </c>
      <c r="D1313" s="21">
        <f t="shared" si="20"/>
        <v>2.5773644399999998</v>
      </c>
    </row>
    <row r="1314" spans="1:4" ht="15" customHeight="1" x14ac:dyDescent="0.2">
      <c r="A1314" s="98">
        <v>42059.958333333336</v>
      </c>
      <c r="B1314" s="17">
        <v>1.5433319999999999</v>
      </c>
      <c r="C1314" s="97">
        <v>320</v>
      </c>
      <c r="D1314" s="21">
        <f t="shared" si="20"/>
        <v>2.5773644399999998</v>
      </c>
    </row>
    <row r="1315" spans="1:4" ht="15" customHeight="1" x14ac:dyDescent="0.2">
      <c r="A1315" s="98">
        <v>42060</v>
      </c>
      <c r="B1315" s="17">
        <v>1.5433319999999999</v>
      </c>
      <c r="C1315" s="97">
        <v>310</v>
      </c>
      <c r="D1315" s="21">
        <f t="shared" si="20"/>
        <v>2.5773644399999998</v>
      </c>
    </row>
    <row r="1316" spans="1:4" ht="15" customHeight="1" x14ac:dyDescent="0.2">
      <c r="A1316" s="98">
        <v>42060.041666666664</v>
      </c>
      <c r="B1316" s="17">
        <v>1.5433319999999999</v>
      </c>
      <c r="C1316" s="97">
        <v>320</v>
      </c>
      <c r="D1316" s="21">
        <f t="shared" si="20"/>
        <v>2.5773644399999998</v>
      </c>
    </row>
    <row r="1317" spans="1:4" ht="15" customHeight="1" x14ac:dyDescent="0.2">
      <c r="A1317" s="98">
        <v>42060.083333333336</v>
      </c>
      <c r="B1317" s="17">
        <v>1.5433319999999999</v>
      </c>
      <c r="C1317" s="97">
        <v>310</v>
      </c>
      <c r="D1317" s="21">
        <f t="shared" si="20"/>
        <v>2.5773644399999998</v>
      </c>
    </row>
    <row r="1318" spans="1:4" ht="15" customHeight="1" x14ac:dyDescent="0.2">
      <c r="A1318" s="98">
        <v>42060.125</v>
      </c>
      <c r="B1318" s="17">
        <v>1.5433319999999999</v>
      </c>
      <c r="C1318" s="97">
        <v>310</v>
      </c>
      <c r="D1318" s="21">
        <f t="shared" si="20"/>
        <v>2.5773644399999998</v>
      </c>
    </row>
    <row r="1319" spans="1:4" ht="15" customHeight="1" x14ac:dyDescent="0.2">
      <c r="A1319" s="98">
        <v>42060.166666666664</v>
      </c>
      <c r="B1319" s="17">
        <v>1.028888</v>
      </c>
      <c r="C1319" s="97">
        <v>330</v>
      </c>
      <c r="D1319" s="21">
        <f t="shared" si="20"/>
        <v>1.71824296</v>
      </c>
    </row>
    <row r="1320" spans="1:4" ht="15" customHeight="1" x14ac:dyDescent="0.2">
      <c r="A1320" s="98">
        <v>42060.208333333336</v>
      </c>
      <c r="B1320" s="17">
        <v>1.028888</v>
      </c>
      <c r="C1320" s="97">
        <v>340</v>
      </c>
      <c r="D1320" s="21">
        <f t="shared" si="20"/>
        <v>1.71824296</v>
      </c>
    </row>
    <row r="1321" spans="1:4" ht="15" customHeight="1" x14ac:dyDescent="0.2">
      <c r="A1321" s="98">
        <v>42060.25</v>
      </c>
      <c r="B1321" s="17">
        <v>1.5433319999999999</v>
      </c>
      <c r="C1321" s="97">
        <v>310</v>
      </c>
      <c r="D1321" s="21">
        <f t="shared" si="20"/>
        <v>2.5773644399999998</v>
      </c>
    </row>
    <row r="1322" spans="1:4" ht="15" customHeight="1" x14ac:dyDescent="0.2">
      <c r="A1322" s="98">
        <v>42060.291666666664</v>
      </c>
      <c r="B1322" s="17">
        <v>1.5433319999999999</v>
      </c>
      <c r="C1322" s="97">
        <v>300</v>
      </c>
      <c r="D1322" s="21">
        <f t="shared" si="20"/>
        <v>2.5773644399999998</v>
      </c>
    </row>
    <row r="1323" spans="1:4" ht="15" customHeight="1" x14ac:dyDescent="0.2">
      <c r="A1323" s="98">
        <v>42060.333333333336</v>
      </c>
      <c r="B1323" s="17">
        <v>1.5433319999999999</v>
      </c>
      <c r="C1323" s="97">
        <v>320</v>
      </c>
      <c r="D1323" s="21">
        <f t="shared" si="20"/>
        <v>2.5773644399999998</v>
      </c>
    </row>
    <row r="1324" spans="1:4" ht="15" customHeight="1" x14ac:dyDescent="0.2">
      <c r="A1324" s="98">
        <v>42060.375</v>
      </c>
      <c r="B1324" s="17">
        <v>0</v>
      </c>
      <c r="C1324" s="97">
        <v>0</v>
      </c>
      <c r="D1324" s="21">
        <f t="shared" si="20"/>
        <v>0</v>
      </c>
    </row>
    <row r="1325" spans="1:4" ht="15" customHeight="1" x14ac:dyDescent="0.2">
      <c r="A1325" s="98">
        <v>42060.416666666664</v>
      </c>
      <c r="B1325" s="17">
        <v>1.5433319999999999</v>
      </c>
      <c r="C1325" s="97">
        <v>340</v>
      </c>
      <c r="D1325" s="21">
        <f t="shared" si="20"/>
        <v>2.5773644399999998</v>
      </c>
    </row>
    <row r="1326" spans="1:4" ht="15" customHeight="1" x14ac:dyDescent="0.2">
      <c r="A1326" s="98">
        <v>42060.458333333336</v>
      </c>
      <c r="B1326" s="17">
        <v>4.6299960000000002</v>
      </c>
      <c r="C1326" s="97">
        <v>10</v>
      </c>
      <c r="D1326" s="21">
        <f t="shared" si="20"/>
        <v>7.7320933199999997</v>
      </c>
    </row>
    <row r="1327" spans="1:4" ht="15" customHeight="1" x14ac:dyDescent="0.2">
      <c r="A1327" s="98">
        <v>42060.5</v>
      </c>
      <c r="B1327" s="17">
        <v>4.6299960000000002</v>
      </c>
      <c r="C1327" s="97">
        <v>350</v>
      </c>
      <c r="D1327" s="21">
        <f t="shared" si="20"/>
        <v>7.7320933199999997</v>
      </c>
    </row>
    <row r="1328" spans="1:4" ht="15" customHeight="1" x14ac:dyDescent="0.2">
      <c r="A1328" s="98">
        <v>42060.541666666664</v>
      </c>
      <c r="B1328" s="17">
        <v>5.1444400000000003</v>
      </c>
      <c r="C1328" s="97">
        <v>10</v>
      </c>
      <c r="D1328" s="21">
        <f t="shared" si="20"/>
        <v>8.5912147999999995</v>
      </c>
    </row>
    <row r="1329" spans="1:4" ht="15" customHeight="1" x14ac:dyDescent="0.2">
      <c r="A1329" s="98">
        <v>42060.583333333336</v>
      </c>
      <c r="B1329" s="17">
        <v>4.6299960000000002</v>
      </c>
      <c r="C1329" s="97">
        <v>20</v>
      </c>
      <c r="D1329" s="21">
        <f t="shared" si="20"/>
        <v>7.7320933199999997</v>
      </c>
    </row>
    <row r="1330" spans="1:4" ht="15" customHeight="1" x14ac:dyDescent="0.2">
      <c r="A1330" s="98">
        <v>42060.625</v>
      </c>
      <c r="B1330" s="17">
        <v>4.1155520000000001</v>
      </c>
      <c r="C1330" s="97">
        <v>20</v>
      </c>
      <c r="D1330" s="21">
        <f t="shared" si="20"/>
        <v>6.8729718399999999</v>
      </c>
    </row>
    <row r="1331" spans="1:4" ht="15" customHeight="1" x14ac:dyDescent="0.2">
      <c r="A1331" s="98">
        <v>42060.666666666664</v>
      </c>
      <c r="B1331" s="17">
        <v>8.2311040000000002</v>
      </c>
      <c r="C1331" s="97">
        <v>60</v>
      </c>
      <c r="D1331" s="21">
        <f t="shared" si="20"/>
        <v>13.74594368</v>
      </c>
    </row>
    <row r="1332" spans="1:4" ht="15" customHeight="1" x14ac:dyDescent="0.2">
      <c r="A1332" s="98">
        <v>42060.708333333336</v>
      </c>
      <c r="B1332" s="17">
        <v>6.6877719999999998</v>
      </c>
      <c r="C1332" s="97">
        <v>50</v>
      </c>
      <c r="D1332" s="21">
        <f t="shared" si="20"/>
        <v>11.16857924</v>
      </c>
    </row>
    <row r="1333" spans="1:4" ht="15" customHeight="1" x14ac:dyDescent="0.2">
      <c r="A1333" s="98">
        <v>42060.75</v>
      </c>
      <c r="B1333" s="17">
        <v>7.202216</v>
      </c>
      <c r="C1333" s="97">
        <v>40</v>
      </c>
      <c r="D1333" s="21">
        <f t="shared" si="20"/>
        <v>12.027700719999999</v>
      </c>
    </row>
    <row r="1334" spans="1:4" ht="15" customHeight="1" x14ac:dyDescent="0.2">
      <c r="A1334" s="98">
        <v>42060.791666666664</v>
      </c>
      <c r="B1334" s="17">
        <v>7.7166600000000001</v>
      </c>
      <c r="C1334" s="97">
        <v>50</v>
      </c>
      <c r="D1334" s="21">
        <f t="shared" si="20"/>
        <v>12.886822199999999</v>
      </c>
    </row>
    <row r="1335" spans="1:4" ht="15" customHeight="1" x14ac:dyDescent="0.2">
      <c r="A1335" s="98">
        <v>42060.833333333336</v>
      </c>
      <c r="B1335" s="17">
        <v>8.7455479999999994</v>
      </c>
      <c r="C1335" s="97">
        <v>40</v>
      </c>
      <c r="D1335" s="21">
        <f t="shared" si="20"/>
        <v>14.605065159999999</v>
      </c>
    </row>
    <row r="1336" spans="1:4" ht="15" customHeight="1" x14ac:dyDescent="0.2">
      <c r="A1336" s="98">
        <v>42060.875</v>
      </c>
      <c r="B1336" s="17">
        <v>7.202216</v>
      </c>
      <c r="C1336" s="97">
        <v>40</v>
      </c>
      <c r="D1336" s="21">
        <f t="shared" si="20"/>
        <v>12.027700719999999</v>
      </c>
    </row>
    <row r="1337" spans="1:4" ht="15" customHeight="1" x14ac:dyDescent="0.2">
      <c r="A1337" s="98">
        <v>42060.916666666664</v>
      </c>
      <c r="B1337" s="17">
        <v>6.1733279999999997</v>
      </c>
      <c r="C1337" s="97">
        <v>40</v>
      </c>
      <c r="D1337" s="21">
        <f t="shared" si="20"/>
        <v>10.309457759999999</v>
      </c>
    </row>
    <row r="1338" spans="1:4" ht="15" customHeight="1" x14ac:dyDescent="0.2">
      <c r="A1338" s="98">
        <v>42060.958333333336</v>
      </c>
      <c r="B1338" s="17">
        <v>5.1444400000000003</v>
      </c>
      <c r="C1338" s="97">
        <v>30</v>
      </c>
      <c r="D1338" s="21">
        <f t="shared" si="20"/>
        <v>8.5912147999999995</v>
      </c>
    </row>
    <row r="1339" spans="1:4" ht="15" customHeight="1" x14ac:dyDescent="0.2">
      <c r="A1339" s="98">
        <v>42061</v>
      </c>
      <c r="B1339" s="17">
        <v>4.1155520000000001</v>
      </c>
      <c r="C1339" s="97">
        <v>30</v>
      </c>
      <c r="D1339" s="21">
        <f t="shared" si="20"/>
        <v>6.8729718399999999</v>
      </c>
    </row>
    <row r="1340" spans="1:4" ht="15" customHeight="1" x14ac:dyDescent="0.2">
      <c r="A1340" s="98">
        <v>42061.041666666664</v>
      </c>
      <c r="B1340" s="17">
        <v>3.0866639999999999</v>
      </c>
      <c r="C1340" s="97">
        <v>360</v>
      </c>
      <c r="D1340" s="21">
        <f t="shared" si="20"/>
        <v>5.1547288799999995</v>
      </c>
    </row>
    <row r="1341" spans="1:4" ht="15" customHeight="1" x14ac:dyDescent="0.2">
      <c r="A1341" s="98">
        <v>42061.083333333336</v>
      </c>
      <c r="B1341" s="17">
        <v>3.0866639999999999</v>
      </c>
      <c r="C1341" s="97">
        <v>10</v>
      </c>
      <c r="D1341" s="21">
        <f t="shared" si="20"/>
        <v>5.1547288799999995</v>
      </c>
    </row>
    <row r="1342" spans="1:4" ht="15" customHeight="1" x14ac:dyDescent="0.2">
      <c r="A1342" s="98">
        <v>42061.125</v>
      </c>
      <c r="B1342" s="17">
        <v>3.0866639999999999</v>
      </c>
      <c r="C1342" s="97">
        <v>10</v>
      </c>
      <c r="D1342" s="21">
        <f t="shared" si="20"/>
        <v>5.1547288799999995</v>
      </c>
    </row>
    <row r="1343" spans="1:4" ht="15" customHeight="1" x14ac:dyDescent="0.2">
      <c r="A1343" s="98">
        <v>42061.166666666664</v>
      </c>
      <c r="B1343" s="17">
        <v>1.028888</v>
      </c>
      <c r="C1343" s="97">
        <v>320</v>
      </c>
      <c r="D1343" s="21">
        <f t="shared" si="20"/>
        <v>1.71824296</v>
      </c>
    </row>
    <row r="1344" spans="1:4" ht="15" customHeight="1" x14ac:dyDescent="0.2">
      <c r="A1344" s="98">
        <v>42061.208333333336</v>
      </c>
      <c r="B1344" s="17">
        <v>3.0866639999999999</v>
      </c>
      <c r="C1344" s="97">
        <v>10</v>
      </c>
      <c r="D1344" s="21">
        <f t="shared" si="20"/>
        <v>5.1547288799999995</v>
      </c>
    </row>
    <row r="1345" spans="1:4" ht="15" customHeight="1" x14ac:dyDescent="0.2">
      <c r="A1345" s="98">
        <v>42061.25</v>
      </c>
      <c r="B1345" s="17">
        <v>2.5722200000000002</v>
      </c>
      <c r="C1345" s="97">
        <v>10</v>
      </c>
      <c r="D1345" s="21">
        <f t="shared" si="20"/>
        <v>4.2956073999999997</v>
      </c>
    </row>
    <row r="1346" spans="1:4" ht="15" customHeight="1" x14ac:dyDescent="0.2">
      <c r="A1346" s="98">
        <v>42061.291666666664</v>
      </c>
      <c r="B1346" s="17">
        <v>2.057776</v>
      </c>
      <c r="C1346" s="97">
        <v>350</v>
      </c>
      <c r="D1346" s="21">
        <f t="shared" si="20"/>
        <v>3.43648592</v>
      </c>
    </row>
    <row r="1347" spans="1:4" ht="15" customHeight="1" x14ac:dyDescent="0.2">
      <c r="A1347" s="98">
        <v>42061.333333333336</v>
      </c>
      <c r="B1347" s="17">
        <v>1.028888</v>
      </c>
      <c r="C1347" s="97">
        <v>320</v>
      </c>
      <c r="D1347" s="21">
        <f t="shared" si="20"/>
        <v>1.71824296</v>
      </c>
    </row>
    <row r="1348" spans="1:4" ht="15" customHeight="1" x14ac:dyDescent="0.2">
      <c r="A1348" s="98">
        <v>42061.375</v>
      </c>
      <c r="B1348" s="17">
        <v>1.5433319999999999</v>
      </c>
      <c r="C1348" s="97">
        <v>330</v>
      </c>
      <c r="D1348" s="21">
        <f t="shared" si="20"/>
        <v>2.5773644399999998</v>
      </c>
    </row>
    <row r="1349" spans="1:4" ht="15" customHeight="1" x14ac:dyDescent="0.2">
      <c r="A1349" s="98">
        <v>42061.416666666664</v>
      </c>
      <c r="B1349" s="17">
        <v>2.057776</v>
      </c>
      <c r="C1349" s="97">
        <v>360</v>
      </c>
      <c r="D1349" s="21">
        <f t="shared" ref="D1349:D1412" si="21">$B$1*B1349</f>
        <v>3.43648592</v>
      </c>
    </row>
    <row r="1350" spans="1:4" ht="15" customHeight="1" x14ac:dyDescent="0.2">
      <c r="A1350" s="98">
        <v>42061.458333333336</v>
      </c>
      <c r="B1350" s="17">
        <v>2.5722200000000002</v>
      </c>
      <c r="C1350" s="97">
        <v>350</v>
      </c>
      <c r="D1350" s="21">
        <f t="shared" si="21"/>
        <v>4.2956073999999997</v>
      </c>
    </row>
    <row r="1351" spans="1:4" ht="15" customHeight="1" x14ac:dyDescent="0.2">
      <c r="A1351" s="98">
        <v>42061.5</v>
      </c>
      <c r="B1351" s="17">
        <v>3.601108</v>
      </c>
      <c r="C1351" s="97">
        <v>300</v>
      </c>
      <c r="D1351" s="21">
        <f t="shared" si="21"/>
        <v>6.0138503599999993</v>
      </c>
    </row>
    <row r="1352" spans="1:4" ht="15" customHeight="1" x14ac:dyDescent="0.2">
      <c r="A1352" s="98">
        <v>42061.541666666664</v>
      </c>
      <c r="B1352" s="17">
        <v>4.1155520000000001</v>
      </c>
      <c r="C1352" s="97">
        <v>30</v>
      </c>
      <c r="D1352" s="21">
        <f t="shared" si="21"/>
        <v>6.8729718399999999</v>
      </c>
    </row>
    <row r="1353" spans="1:4" ht="15" customHeight="1" x14ac:dyDescent="0.2">
      <c r="A1353" s="98">
        <v>42061.583333333336</v>
      </c>
      <c r="B1353" s="17">
        <v>4.1155520000000001</v>
      </c>
      <c r="C1353" s="97">
        <v>30</v>
      </c>
      <c r="D1353" s="21">
        <f t="shared" si="21"/>
        <v>6.8729718399999999</v>
      </c>
    </row>
    <row r="1354" spans="1:4" ht="15" customHeight="1" x14ac:dyDescent="0.2">
      <c r="A1354" s="98">
        <v>42061.625</v>
      </c>
      <c r="B1354" s="17">
        <v>6.6877719999999998</v>
      </c>
      <c r="C1354" s="97">
        <v>60</v>
      </c>
      <c r="D1354" s="21">
        <f t="shared" si="21"/>
        <v>11.16857924</v>
      </c>
    </row>
    <row r="1355" spans="1:4" ht="15" customHeight="1" x14ac:dyDescent="0.2">
      <c r="A1355" s="98">
        <v>42061.666666666664</v>
      </c>
      <c r="B1355" s="17">
        <v>7.7166600000000001</v>
      </c>
      <c r="C1355" s="97">
        <v>60</v>
      </c>
      <c r="D1355" s="21">
        <f t="shared" si="21"/>
        <v>12.886822199999999</v>
      </c>
    </row>
    <row r="1356" spans="1:4" ht="15" customHeight="1" x14ac:dyDescent="0.2">
      <c r="A1356" s="98">
        <v>42061.708333333336</v>
      </c>
      <c r="B1356" s="17">
        <v>7.202216</v>
      </c>
      <c r="C1356" s="97">
        <v>60</v>
      </c>
      <c r="D1356" s="21">
        <f t="shared" si="21"/>
        <v>12.027700719999999</v>
      </c>
    </row>
    <row r="1357" spans="1:4" ht="15" customHeight="1" x14ac:dyDescent="0.2">
      <c r="A1357" s="98">
        <v>42061.75</v>
      </c>
      <c r="B1357" s="17">
        <v>5.6588840000000005</v>
      </c>
      <c r="C1357" s="97">
        <v>70</v>
      </c>
      <c r="D1357" s="21">
        <f t="shared" si="21"/>
        <v>9.4503362800000001</v>
      </c>
    </row>
    <row r="1358" spans="1:4" ht="15" customHeight="1" x14ac:dyDescent="0.2">
      <c r="A1358" s="98">
        <v>42061.791666666664</v>
      </c>
      <c r="B1358" s="17">
        <v>1.028888</v>
      </c>
      <c r="C1358" s="97">
        <v>10</v>
      </c>
      <c r="D1358" s="21">
        <f t="shared" si="21"/>
        <v>1.71824296</v>
      </c>
    </row>
    <row r="1359" spans="1:4" ht="15" customHeight="1" x14ac:dyDescent="0.2">
      <c r="A1359" s="98">
        <v>42061.875</v>
      </c>
      <c r="B1359" s="17">
        <v>3.0866639999999999</v>
      </c>
      <c r="C1359" s="97">
        <v>330</v>
      </c>
      <c r="D1359" s="21">
        <f t="shared" si="21"/>
        <v>5.1547288799999995</v>
      </c>
    </row>
    <row r="1360" spans="1:4" ht="15" customHeight="1" x14ac:dyDescent="0.2">
      <c r="A1360" s="98">
        <v>42061.916666666664</v>
      </c>
      <c r="B1360" s="17">
        <v>2.057776</v>
      </c>
      <c r="C1360" s="97">
        <v>280</v>
      </c>
      <c r="D1360" s="21">
        <f t="shared" si="21"/>
        <v>3.43648592</v>
      </c>
    </row>
    <row r="1361" spans="1:4" ht="15" customHeight="1" x14ac:dyDescent="0.2">
      <c r="A1361" s="98">
        <v>42061.958333333336</v>
      </c>
      <c r="B1361" s="17">
        <v>2.057776</v>
      </c>
      <c r="C1361" s="97">
        <v>320</v>
      </c>
      <c r="D1361" s="21">
        <f t="shared" si="21"/>
        <v>3.43648592</v>
      </c>
    </row>
    <row r="1362" spans="1:4" ht="15" customHeight="1" x14ac:dyDescent="0.2">
      <c r="A1362" s="98">
        <v>42062</v>
      </c>
      <c r="B1362" s="17">
        <v>2.057776</v>
      </c>
      <c r="C1362" s="97">
        <v>10</v>
      </c>
      <c r="D1362" s="21">
        <f t="shared" si="21"/>
        <v>3.43648592</v>
      </c>
    </row>
    <row r="1363" spans="1:4" ht="15" customHeight="1" x14ac:dyDescent="0.2">
      <c r="A1363" s="98">
        <v>42062.041666666664</v>
      </c>
      <c r="B1363" s="17">
        <v>2.057776</v>
      </c>
      <c r="C1363" s="97">
        <v>290</v>
      </c>
      <c r="D1363" s="21">
        <f t="shared" si="21"/>
        <v>3.43648592</v>
      </c>
    </row>
    <row r="1364" spans="1:4" ht="15" customHeight="1" x14ac:dyDescent="0.2">
      <c r="A1364" s="98">
        <v>42062.083333333336</v>
      </c>
      <c r="B1364" s="17">
        <v>2.057776</v>
      </c>
      <c r="C1364" s="97">
        <v>310</v>
      </c>
      <c r="D1364" s="21">
        <f t="shared" si="21"/>
        <v>3.43648592</v>
      </c>
    </row>
    <row r="1365" spans="1:4" ht="15" customHeight="1" x14ac:dyDescent="0.2">
      <c r="A1365" s="98">
        <v>42062.125</v>
      </c>
      <c r="B1365" s="17">
        <v>2.057776</v>
      </c>
      <c r="C1365" s="97">
        <v>320</v>
      </c>
      <c r="D1365" s="21">
        <f t="shared" si="21"/>
        <v>3.43648592</v>
      </c>
    </row>
    <row r="1366" spans="1:4" ht="15" customHeight="1" x14ac:dyDescent="0.2">
      <c r="A1366" s="98">
        <v>42062.166666666664</v>
      </c>
      <c r="B1366" s="17">
        <v>0</v>
      </c>
      <c r="C1366" s="97">
        <v>0</v>
      </c>
      <c r="D1366" s="21">
        <f t="shared" si="21"/>
        <v>0</v>
      </c>
    </row>
    <row r="1367" spans="1:4" ht="15" customHeight="1" x14ac:dyDescent="0.2">
      <c r="A1367" s="98">
        <v>42062.208333333336</v>
      </c>
      <c r="B1367" s="17">
        <v>0</v>
      </c>
      <c r="C1367" s="97">
        <v>0</v>
      </c>
      <c r="D1367" s="21">
        <f t="shared" si="21"/>
        <v>0</v>
      </c>
    </row>
    <row r="1368" spans="1:4" ht="15" customHeight="1" x14ac:dyDescent="0.2">
      <c r="A1368" s="98">
        <v>42062.25</v>
      </c>
      <c r="B1368" s="17">
        <v>1.028888</v>
      </c>
      <c r="C1368" s="97">
        <v>300</v>
      </c>
      <c r="D1368" s="21">
        <f t="shared" si="21"/>
        <v>1.71824296</v>
      </c>
    </row>
    <row r="1369" spans="1:4" ht="15" customHeight="1" x14ac:dyDescent="0.2">
      <c r="A1369" s="98">
        <v>42062.291666666664</v>
      </c>
      <c r="B1369" s="17">
        <v>1.028888</v>
      </c>
      <c r="C1369" s="97">
        <v>10</v>
      </c>
      <c r="D1369" s="21">
        <f t="shared" si="21"/>
        <v>1.71824296</v>
      </c>
    </row>
    <row r="1370" spans="1:4" ht="15" customHeight="1" x14ac:dyDescent="0.2">
      <c r="A1370" s="98">
        <v>42062.333333333336</v>
      </c>
      <c r="B1370" s="17">
        <v>2.057776</v>
      </c>
      <c r="C1370" s="97">
        <v>240</v>
      </c>
      <c r="D1370" s="21">
        <f t="shared" si="21"/>
        <v>3.43648592</v>
      </c>
    </row>
    <row r="1371" spans="1:4" ht="15" customHeight="1" x14ac:dyDescent="0.2">
      <c r="A1371" s="98">
        <v>42062.375</v>
      </c>
      <c r="B1371" s="17">
        <v>1.028888</v>
      </c>
      <c r="C1371" s="97">
        <v>300</v>
      </c>
      <c r="D1371" s="21">
        <f t="shared" si="21"/>
        <v>1.71824296</v>
      </c>
    </row>
    <row r="1372" spans="1:4" ht="15" customHeight="1" x14ac:dyDescent="0.2">
      <c r="A1372" s="98">
        <v>42062.416666666664</v>
      </c>
      <c r="B1372" s="17">
        <v>1.028888</v>
      </c>
      <c r="C1372" s="97">
        <v>200</v>
      </c>
      <c r="D1372" s="21">
        <f t="shared" si="21"/>
        <v>1.71824296</v>
      </c>
    </row>
    <row r="1373" spans="1:4" ht="15" customHeight="1" x14ac:dyDescent="0.2">
      <c r="A1373" s="98">
        <v>42062.458333333336</v>
      </c>
      <c r="B1373" s="17">
        <v>1.5433319999999999</v>
      </c>
      <c r="C1373" s="97">
        <v>330</v>
      </c>
      <c r="D1373" s="21">
        <f t="shared" si="21"/>
        <v>2.5773644399999998</v>
      </c>
    </row>
    <row r="1374" spans="1:4" ht="15" customHeight="1" x14ac:dyDescent="0.2">
      <c r="A1374" s="98">
        <v>42062.5</v>
      </c>
      <c r="B1374" s="17">
        <v>2.057776</v>
      </c>
      <c r="C1374" s="97">
        <v>260</v>
      </c>
      <c r="D1374" s="21">
        <f t="shared" si="21"/>
        <v>3.43648592</v>
      </c>
    </row>
    <row r="1375" spans="1:4" ht="15" customHeight="1" x14ac:dyDescent="0.2">
      <c r="A1375" s="98">
        <v>42062.541666666664</v>
      </c>
      <c r="B1375" s="17">
        <v>1.5433319999999999</v>
      </c>
      <c r="C1375" s="97">
        <v>150</v>
      </c>
      <c r="D1375" s="21">
        <f t="shared" si="21"/>
        <v>2.5773644399999998</v>
      </c>
    </row>
    <row r="1376" spans="1:4" ht="15" customHeight="1" x14ac:dyDescent="0.2">
      <c r="A1376" s="98">
        <v>42062.583333333336</v>
      </c>
      <c r="B1376" s="17">
        <v>3.0866639999999999</v>
      </c>
      <c r="C1376" s="97">
        <v>220</v>
      </c>
      <c r="D1376" s="21">
        <f t="shared" si="21"/>
        <v>5.1547288799999995</v>
      </c>
    </row>
    <row r="1377" spans="1:4" ht="15" customHeight="1" x14ac:dyDescent="0.2">
      <c r="A1377" s="98">
        <v>42062.625</v>
      </c>
      <c r="B1377" s="17">
        <v>5.1444400000000003</v>
      </c>
      <c r="C1377" s="97">
        <v>40</v>
      </c>
      <c r="D1377" s="21">
        <f t="shared" si="21"/>
        <v>8.5912147999999995</v>
      </c>
    </row>
    <row r="1378" spans="1:4" ht="15" customHeight="1" x14ac:dyDescent="0.2">
      <c r="A1378" s="98">
        <v>42062.666666666664</v>
      </c>
      <c r="B1378" s="17">
        <v>5.6588840000000005</v>
      </c>
      <c r="C1378" s="97">
        <v>60</v>
      </c>
      <c r="D1378" s="21">
        <f t="shared" si="21"/>
        <v>9.4503362800000001</v>
      </c>
    </row>
    <row r="1379" spans="1:4" ht="15" customHeight="1" x14ac:dyDescent="0.2">
      <c r="A1379" s="98">
        <v>42062.708333333336</v>
      </c>
      <c r="B1379" s="17">
        <v>2.5722200000000002</v>
      </c>
      <c r="C1379" s="97">
        <v>70</v>
      </c>
      <c r="D1379" s="21">
        <f t="shared" si="21"/>
        <v>4.2956073999999997</v>
      </c>
    </row>
    <row r="1380" spans="1:4" ht="15" customHeight="1" x14ac:dyDescent="0.2">
      <c r="A1380" s="98">
        <v>42062.75</v>
      </c>
      <c r="B1380" s="17">
        <v>3.0866639999999999</v>
      </c>
      <c r="C1380" s="97">
        <v>340</v>
      </c>
      <c r="D1380" s="21">
        <f t="shared" si="21"/>
        <v>5.1547288799999995</v>
      </c>
    </row>
    <row r="1381" spans="1:4" ht="15" customHeight="1" x14ac:dyDescent="0.2">
      <c r="A1381" s="98">
        <v>42062.791666666664</v>
      </c>
      <c r="B1381" s="17">
        <v>2.057776</v>
      </c>
      <c r="C1381" s="97">
        <v>340</v>
      </c>
      <c r="D1381" s="21">
        <f t="shared" si="21"/>
        <v>3.43648592</v>
      </c>
    </row>
    <row r="1382" spans="1:4" ht="15" customHeight="1" x14ac:dyDescent="0.2">
      <c r="A1382" s="98">
        <v>42062.833333333336</v>
      </c>
      <c r="B1382" s="17">
        <v>2.5722200000000002</v>
      </c>
      <c r="C1382" s="97">
        <v>180</v>
      </c>
      <c r="D1382" s="21">
        <f t="shared" si="21"/>
        <v>4.2956073999999997</v>
      </c>
    </row>
    <row r="1383" spans="1:4" ht="15" customHeight="1" x14ac:dyDescent="0.2">
      <c r="A1383" s="98">
        <v>42062.875</v>
      </c>
      <c r="B1383" s="17">
        <v>1.5433319999999999</v>
      </c>
      <c r="C1383" s="97">
        <v>180</v>
      </c>
      <c r="D1383" s="21">
        <f t="shared" si="21"/>
        <v>2.5773644399999998</v>
      </c>
    </row>
    <row r="1384" spans="1:4" ht="15" customHeight="1" x14ac:dyDescent="0.2">
      <c r="A1384" s="98">
        <v>42062.916666666664</v>
      </c>
      <c r="B1384" s="17">
        <v>1.028888</v>
      </c>
      <c r="C1384" s="97">
        <v>330</v>
      </c>
      <c r="D1384" s="21">
        <f t="shared" si="21"/>
        <v>1.71824296</v>
      </c>
    </row>
    <row r="1385" spans="1:4" ht="15" customHeight="1" x14ac:dyDescent="0.2">
      <c r="A1385" s="98">
        <v>42062.958333333336</v>
      </c>
      <c r="B1385" s="17">
        <v>0</v>
      </c>
      <c r="C1385" s="97">
        <v>0</v>
      </c>
      <c r="D1385" s="21">
        <f t="shared" si="21"/>
        <v>0</v>
      </c>
    </row>
    <row r="1386" spans="1:4" ht="15" customHeight="1" x14ac:dyDescent="0.2">
      <c r="A1386" s="98">
        <v>42063</v>
      </c>
      <c r="B1386" s="17">
        <v>2.057776</v>
      </c>
      <c r="C1386" s="97">
        <v>330</v>
      </c>
      <c r="D1386" s="21">
        <f t="shared" si="21"/>
        <v>3.43648592</v>
      </c>
    </row>
    <row r="1387" spans="1:4" ht="15" customHeight="1" x14ac:dyDescent="0.2">
      <c r="A1387" s="98">
        <v>42063.041666666664</v>
      </c>
      <c r="B1387" s="17">
        <v>2.057776</v>
      </c>
      <c r="C1387" s="97">
        <v>340</v>
      </c>
      <c r="D1387" s="21">
        <f t="shared" si="21"/>
        <v>3.43648592</v>
      </c>
    </row>
    <row r="1388" spans="1:4" ht="15" customHeight="1" x14ac:dyDescent="0.2">
      <c r="A1388" s="98">
        <v>42063.083333333336</v>
      </c>
      <c r="B1388" s="17">
        <v>2.057776</v>
      </c>
      <c r="C1388" s="97">
        <v>280</v>
      </c>
      <c r="D1388" s="21">
        <f t="shared" si="21"/>
        <v>3.43648592</v>
      </c>
    </row>
    <row r="1389" spans="1:4" ht="15" customHeight="1" x14ac:dyDescent="0.2">
      <c r="A1389" s="98">
        <v>42063.125</v>
      </c>
      <c r="B1389" s="17">
        <v>2.057776</v>
      </c>
      <c r="C1389" s="97">
        <v>270</v>
      </c>
      <c r="D1389" s="21">
        <f t="shared" si="21"/>
        <v>3.43648592</v>
      </c>
    </row>
    <row r="1390" spans="1:4" ht="15" customHeight="1" x14ac:dyDescent="0.2">
      <c r="A1390" s="98">
        <v>42063.166666666664</v>
      </c>
      <c r="B1390" s="17">
        <v>1.5433319999999999</v>
      </c>
      <c r="C1390" s="97">
        <v>290</v>
      </c>
      <c r="D1390" s="21">
        <f t="shared" si="21"/>
        <v>2.5773644399999998</v>
      </c>
    </row>
    <row r="1391" spans="1:4" ht="15" customHeight="1" x14ac:dyDescent="0.2">
      <c r="A1391" s="98">
        <v>42063.208333333336</v>
      </c>
      <c r="B1391" s="17">
        <v>1.028888</v>
      </c>
      <c r="C1391" s="97">
        <v>280</v>
      </c>
      <c r="D1391" s="21">
        <f t="shared" si="21"/>
        <v>1.71824296</v>
      </c>
    </row>
    <row r="1392" spans="1:4" ht="15" customHeight="1" x14ac:dyDescent="0.2">
      <c r="A1392" s="98">
        <v>42063.25</v>
      </c>
      <c r="B1392" s="17">
        <v>1.5433319999999999</v>
      </c>
      <c r="C1392" s="97">
        <v>310</v>
      </c>
      <c r="D1392" s="21">
        <f t="shared" si="21"/>
        <v>2.5773644399999998</v>
      </c>
    </row>
    <row r="1393" spans="1:4" ht="15" customHeight="1" x14ac:dyDescent="0.2">
      <c r="A1393" s="98">
        <v>42063.291666666664</v>
      </c>
      <c r="B1393" s="17">
        <v>1.5433319999999999</v>
      </c>
      <c r="C1393" s="97">
        <v>270</v>
      </c>
      <c r="D1393" s="21">
        <f t="shared" si="21"/>
        <v>2.5773644399999998</v>
      </c>
    </row>
    <row r="1394" spans="1:4" ht="15" customHeight="1" x14ac:dyDescent="0.2">
      <c r="A1394" s="98">
        <v>42063.333333333336</v>
      </c>
      <c r="B1394" s="17">
        <v>2.5722200000000002</v>
      </c>
      <c r="C1394" s="97">
        <v>260</v>
      </c>
      <c r="D1394" s="21">
        <f t="shared" si="21"/>
        <v>4.2956073999999997</v>
      </c>
    </row>
    <row r="1395" spans="1:4" ht="15" customHeight="1" x14ac:dyDescent="0.2">
      <c r="A1395" s="98">
        <v>42063.375</v>
      </c>
      <c r="B1395" s="17">
        <v>0</v>
      </c>
      <c r="C1395" s="97">
        <v>0</v>
      </c>
      <c r="D1395" s="21">
        <f t="shared" si="21"/>
        <v>0</v>
      </c>
    </row>
    <row r="1396" spans="1:4" ht="15" customHeight="1" x14ac:dyDescent="0.2">
      <c r="A1396" s="98">
        <v>42063.416666666664</v>
      </c>
      <c r="B1396" s="17">
        <v>0.51444400000000001</v>
      </c>
      <c r="C1396" s="97">
        <v>190</v>
      </c>
      <c r="D1396" s="21">
        <f t="shared" si="21"/>
        <v>0.85912147999999999</v>
      </c>
    </row>
    <row r="1397" spans="1:4" ht="15" customHeight="1" x14ac:dyDescent="0.2">
      <c r="A1397" s="98">
        <v>42063.458333333336</v>
      </c>
      <c r="B1397" s="17">
        <v>3.0866639999999999</v>
      </c>
      <c r="C1397" s="97">
        <v>170</v>
      </c>
      <c r="D1397" s="21">
        <f t="shared" si="21"/>
        <v>5.1547288799999995</v>
      </c>
    </row>
    <row r="1398" spans="1:4" ht="15" customHeight="1" x14ac:dyDescent="0.2">
      <c r="A1398" s="98">
        <v>42063.5</v>
      </c>
      <c r="B1398" s="17">
        <v>4.1155520000000001</v>
      </c>
      <c r="C1398" s="97">
        <v>140</v>
      </c>
      <c r="D1398" s="21">
        <f t="shared" si="21"/>
        <v>6.8729718399999999</v>
      </c>
    </row>
    <row r="1399" spans="1:4" ht="15" customHeight="1" x14ac:dyDescent="0.2">
      <c r="A1399" s="98">
        <v>42063.541666666664</v>
      </c>
      <c r="B1399" s="17">
        <v>3.601108</v>
      </c>
      <c r="C1399" s="97">
        <v>140</v>
      </c>
      <c r="D1399" s="21">
        <f t="shared" si="21"/>
        <v>6.0138503599999993</v>
      </c>
    </row>
    <row r="1400" spans="1:4" ht="15" customHeight="1" x14ac:dyDescent="0.2">
      <c r="A1400" s="98">
        <v>42063.583333333336</v>
      </c>
      <c r="B1400" s="17">
        <v>4.6299960000000002</v>
      </c>
      <c r="C1400" s="97">
        <v>150</v>
      </c>
      <c r="D1400" s="21">
        <f t="shared" si="21"/>
        <v>7.7320933199999997</v>
      </c>
    </row>
    <row r="1401" spans="1:4" ht="15" customHeight="1" x14ac:dyDescent="0.2">
      <c r="A1401" s="98">
        <v>42063.625</v>
      </c>
      <c r="B1401" s="17">
        <v>5.1444400000000003</v>
      </c>
      <c r="C1401" s="97">
        <v>140</v>
      </c>
      <c r="D1401" s="21">
        <f t="shared" si="21"/>
        <v>8.5912147999999995</v>
      </c>
    </row>
    <row r="1402" spans="1:4" ht="15" customHeight="1" x14ac:dyDescent="0.2">
      <c r="A1402" s="98">
        <v>42063.666666666664</v>
      </c>
      <c r="B1402" s="17">
        <v>4.1155520000000001</v>
      </c>
      <c r="C1402" s="97">
        <v>130</v>
      </c>
      <c r="D1402" s="21">
        <f t="shared" si="21"/>
        <v>6.8729718399999999</v>
      </c>
    </row>
    <row r="1403" spans="1:4" ht="15" customHeight="1" x14ac:dyDescent="0.2">
      <c r="A1403" s="98">
        <v>42063.708333333336</v>
      </c>
      <c r="B1403" s="17">
        <v>4.6299960000000002</v>
      </c>
      <c r="C1403" s="97">
        <v>130</v>
      </c>
      <c r="D1403" s="21">
        <f t="shared" si="21"/>
        <v>7.7320933199999997</v>
      </c>
    </row>
    <row r="1404" spans="1:4" ht="15" customHeight="1" x14ac:dyDescent="0.2">
      <c r="A1404" s="98">
        <v>42063.75</v>
      </c>
      <c r="B1404" s="17">
        <v>4.6299960000000002</v>
      </c>
      <c r="C1404" s="97">
        <v>160</v>
      </c>
      <c r="D1404" s="21">
        <f t="shared" si="21"/>
        <v>7.7320933199999997</v>
      </c>
    </row>
    <row r="1405" spans="1:4" ht="15" customHeight="1" x14ac:dyDescent="0.2">
      <c r="A1405" s="98">
        <v>42063.791666666664</v>
      </c>
      <c r="B1405" s="17">
        <v>5.6588840000000005</v>
      </c>
      <c r="C1405" s="97">
        <v>160</v>
      </c>
      <c r="D1405" s="21">
        <f t="shared" si="21"/>
        <v>9.4503362800000001</v>
      </c>
    </row>
    <row r="1406" spans="1:4" ht="15" customHeight="1" x14ac:dyDescent="0.2">
      <c r="A1406" s="98">
        <v>42063.833333333336</v>
      </c>
      <c r="B1406" s="17">
        <v>4.6299960000000002</v>
      </c>
      <c r="C1406" s="97">
        <v>170</v>
      </c>
      <c r="D1406" s="21">
        <f t="shared" si="21"/>
        <v>7.7320933199999997</v>
      </c>
    </row>
    <row r="1407" spans="1:4" ht="15" customHeight="1" x14ac:dyDescent="0.2">
      <c r="A1407" s="98">
        <v>42063.875</v>
      </c>
      <c r="B1407" s="17">
        <v>4.6299960000000002</v>
      </c>
      <c r="C1407" s="97">
        <v>180</v>
      </c>
      <c r="D1407" s="21">
        <f t="shared" si="21"/>
        <v>7.7320933199999997</v>
      </c>
    </row>
    <row r="1408" spans="1:4" ht="15" customHeight="1" x14ac:dyDescent="0.2">
      <c r="A1408" s="98">
        <v>42063.916666666664</v>
      </c>
      <c r="B1408" s="17">
        <v>6.6877719999999998</v>
      </c>
      <c r="C1408" s="97">
        <v>210</v>
      </c>
      <c r="D1408" s="21">
        <f t="shared" si="21"/>
        <v>11.16857924</v>
      </c>
    </row>
    <row r="1409" spans="1:4" ht="15" customHeight="1" x14ac:dyDescent="0.2">
      <c r="A1409" s="98">
        <v>42063.958333333336</v>
      </c>
      <c r="B1409" s="17">
        <v>6.6877719999999998</v>
      </c>
      <c r="C1409" s="97">
        <v>200</v>
      </c>
      <c r="D1409" s="21">
        <f t="shared" si="21"/>
        <v>11.16857924</v>
      </c>
    </row>
    <row r="1410" spans="1:4" ht="15" customHeight="1" x14ac:dyDescent="0.2">
      <c r="A1410" s="98">
        <v>42064</v>
      </c>
      <c r="B1410" s="17">
        <v>4.6299960000000002</v>
      </c>
      <c r="C1410" s="97">
        <v>210</v>
      </c>
      <c r="D1410" s="21">
        <f t="shared" si="21"/>
        <v>7.7320933199999997</v>
      </c>
    </row>
    <row r="1411" spans="1:4" ht="15" customHeight="1" x14ac:dyDescent="0.2">
      <c r="A1411" s="98">
        <v>42064.041666666664</v>
      </c>
      <c r="B1411" s="17">
        <v>5.6588840000000005</v>
      </c>
      <c r="C1411" s="97">
        <v>200</v>
      </c>
      <c r="D1411" s="21">
        <f t="shared" si="21"/>
        <v>9.4503362800000001</v>
      </c>
    </row>
    <row r="1412" spans="1:4" ht="15" customHeight="1" x14ac:dyDescent="0.2">
      <c r="A1412" s="98">
        <v>42064.083333333336</v>
      </c>
      <c r="B1412" s="17">
        <v>5.6588840000000005</v>
      </c>
      <c r="C1412" s="97">
        <v>220</v>
      </c>
      <c r="D1412" s="21">
        <f t="shared" si="21"/>
        <v>9.4503362800000001</v>
      </c>
    </row>
    <row r="1413" spans="1:4" ht="15" customHeight="1" x14ac:dyDescent="0.2">
      <c r="A1413" s="98">
        <v>42064.125</v>
      </c>
      <c r="B1413" s="17">
        <v>4.6299960000000002</v>
      </c>
      <c r="C1413" s="97">
        <v>220</v>
      </c>
      <c r="D1413" s="21">
        <f t="shared" ref="D1413:D1476" si="22">$B$1*B1413</f>
        <v>7.7320933199999997</v>
      </c>
    </row>
    <row r="1414" spans="1:4" ht="15" customHeight="1" x14ac:dyDescent="0.2">
      <c r="A1414" s="98">
        <v>42064.166666666664</v>
      </c>
      <c r="B1414" s="17">
        <v>5.6588840000000005</v>
      </c>
      <c r="C1414" s="97">
        <v>210</v>
      </c>
      <c r="D1414" s="21">
        <f t="shared" si="22"/>
        <v>9.4503362800000001</v>
      </c>
    </row>
    <row r="1415" spans="1:4" ht="15" customHeight="1" x14ac:dyDescent="0.2">
      <c r="A1415" s="98">
        <v>42064.208333333336</v>
      </c>
      <c r="B1415" s="17">
        <v>4.1155520000000001</v>
      </c>
      <c r="C1415" s="97">
        <v>220</v>
      </c>
      <c r="D1415" s="21">
        <f t="shared" si="22"/>
        <v>6.8729718399999999</v>
      </c>
    </row>
    <row r="1416" spans="1:4" ht="15" customHeight="1" x14ac:dyDescent="0.2">
      <c r="A1416" s="98">
        <v>42064.25</v>
      </c>
      <c r="B1416" s="17">
        <v>5.1444400000000003</v>
      </c>
      <c r="C1416" s="97">
        <v>200</v>
      </c>
      <c r="D1416" s="21">
        <f t="shared" si="22"/>
        <v>8.5912147999999995</v>
      </c>
    </row>
    <row r="1417" spans="1:4" ht="15" customHeight="1" x14ac:dyDescent="0.2">
      <c r="A1417" s="98">
        <v>42064.291666666664</v>
      </c>
      <c r="B1417" s="17">
        <v>4.6299960000000002</v>
      </c>
      <c r="C1417" s="97">
        <v>200</v>
      </c>
      <c r="D1417" s="21">
        <f t="shared" si="22"/>
        <v>7.7320933199999997</v>
      </c>
    </row>
    <row r="1418" spans="1:4" ht="15" customHeight="1" x14ac:dyDescent="0.2">
      <c r="A1418" s="98">
        <v>42064.333333333336</v>
      </c>
      <c r="B1418" s="17">
        <v>4.6299960000000002</v>
      </c>
      <c r="C1418" s="97">
        <v>190</v>
      </c>
      <c r="D1418" s="21">
        <f t="shared" si="22"/>
        <v>7.7320933199999997</v>
      </c>
    </row>
    <row r="1419" spans="1:4" ht="15" customHeight="1" x14ac:dyDescent="0.2">
      <c r="A1419" s="98">
        <v>42064.375</v>
      </c>
      <c r="B1419" s="17">
        <v>3.601108</v>
      </c>
      <c r="C1419" s="97">
        <v>160</v>
      </c>
      <c r="D1419" s="21">
        <f t="shared" si="22"/>
        <v>6.0138503599999993</v>
      </c>
    </row>
    <row r="1420" spans="1:4" ht="15" customHeight="1" x14ac:dyDescent="0.2">
      <c r="A1420" s="98">
        <v>42064.416666666664</v>
      </c>
      <c r="B1420" s="17">
        <v>3.601108</v>
      </c>
      <c r="C1420" s="97">
        <v>180</v>
      </c>
      <c r="D1420" s="21">
        <f t="shared" si="22"/>
        <v>6.0138503599999993</v>
      </c>
    </row>
    <row r="1421" spans="1:4" ht="15" customHeight="1" x14ac:dyDescent="0.2">
      <c r="A1421" s="98">
        <v>42064.458333333336</v>
      </c>
      <c r="B1421" s="17">
        <v>4.1155520000000001</v>
      </c>
      <c r="C1421" s="97">
        <v>210</v>
      </c>
      <c r="D1421" s="21">
        <f t="shared" si="22"/>
        <v>6.8729718399999999</v>
      </c>
    </row>
    <row r="1422" spans="1:4" ht="15" customHeight="1" x14ac:dyDescent="0.2">
      <c r="A1422" s="98">
        <v>42064.5</v>
      </c>
      <c r="B1422" s="17">
        <v>5.1444400000000003</v>
      </c>
      <c r="C1422" s="97">
        <v>190</v>
      </c>
      <c r="D1422" s="21">
        <f t="shared" si="22"/>
        <v>8.5912147999999995</v>
      </c>
    </row>
    <row r="1423" spans="1:4" ht="15" customHeight="1" x14ac:dyDescent="0.2">
      <c r="A1423" s="98">
        <v>42064.666666666664</v>
      </c>
      <c r="B1423" s="17">
        <v>1.5433319999999999</v>
      </c>
      <c r="C1423" s="97">
        <v>170</v>
      </c>
      <c r="D1423" s="21">
        <f t="shared" si="22"/>
        <v>2.5773644399999998</v>
      </c>
    </row>
    <row r="1424" spans="1:4" ht="15" customHeight="1" x14ac:dyDescent="0.2">
      <c r="A1424" s="98">
        <v>42064.708333333336</v>
      </c>
      <c r="B1424" s="17">
        <v>5.6588840000000005</v>
      </c>
      <c r="C1424" s="97">
        <v>190</v>
      </c>
      <c r="D1424" s="21">
        <f t="shared" si="22"/>
        <v>9.4503362800000001</v>
      </c>
    </row>
    <row r="1425" spans="1:4" ht="15" customHeight="1" x14ac:dyDescent="0.2">
      <c r="A1425" s="98">
        <v>42064.75</v>
      </c>
      <c r="B1425" s="17">
        <v>7.202216</v>
      </c>
      <c r="C1425" s="97">
        <v>190</v>
      </c>
      <c r="D1425" s="21">
        <f t="shared" si="22"/>
        <v>12.027700719999999</v>
      </c>
    </row>
    <row r="1426" spans="1:4" ht="15" customHeight="1" x14ac:dyDescent="0.2">
      <c r="A1426" s="98">
        <v>42064.791666666664</v>
      </c>
      <c r="B1426" s="17">
        <v>7.202216</v>
      </c>
      <c r="C1426" s="97">
        <v>190</v>
      </c>
      <c r="D1426" s="21">
        <f t="shared" si="22"/>
        <v>12.027700719999999</v>
      </c>
    </row>
    <row r="1427" spans="1:4" ht="15" customHeight="1" x14ac:dyDescent="0.2">
      <c r="A1427" s="98">
        <v>42064.833333333336</v>
      </c>
      <c r="B1427" s="17">
        <v>6.1733279999999997</v>
      </c>
      <c r="C1427" s="97">
        <v>180</v>
      </c>
      <c r="D1427" s="21">
        <f t="shared" si="22"/>
        <v>10.309457759999999</v>
      </c>
    </row>
    <row r="1428" spans="1:4" ht="15" customHeight="1" x14ac:dyDescent="0.2">
      <c r="A1428" s="98">
        <v>42064.875</v>
      </c>
      <c r="B1428" s="17">
        <v>5.1444400000000003</v>
      </c>
      <c r="C1428" s="97">
        <v>190</v>
      </c>
      <c r="D1428" s="21">
        <f t="shared" si="22"/>
        <v>8.5912147999999995</v>
      </c>
    </row>
    <row r="1429" spans="1:4" ht="15" customHeight="1" x14ac:dyDescent="0.2">
      <c r="A1429" s="98">
        <v>42064.916666666664</v>
      </c>
      <c r="B1429" s="17">
        <v>4.6299960000000002</v>
      </c>
      <c r="C1429" s="97">
        <v>200</v>
      </c>
      <c r="D1429" s="21">
        <f t="shared" si="22"/>
        <v>7.7320933199999997</v>
      </c>
    </row>
    <row r="1430" spans="1:4" ht="15" customHeight="1" x14ac:dyDescent="0.2">
      <c r="A1430" s="98">
        <v>42064.958333333336</v>
      </c>
      <c r="B1430" s="17">
        <v>6.6877719999999998</v>
      </c>
      <c r="C1430" s="97">
        <v>200</v>
      </c>
      <c r="D1430" s="21">
        <f t="shared" si="22"/>
        <v>11.16857924</v>
      </c>
    </row>
    <row r="1431" spans="1:4" ht="15" customHeight="1" x14ac:dyDescent="0.2">
      <c r="A1431" s="98">
        <v>42065</v>
      </c>
      <c r="B1431" s="17">
        <v>6.6877719999999998</v>
      </c>
      <c r="C1431" s="97">
        <v>200</v>
      </c>
      <c r="D1431" s="21">
        <f t="shared" si="22"/>
        <v>11.16857924</v>
      </c>
    </row>
    <row r="1432" spans="1:4" ht="15" customHeight="1" x14ac:dyDescent="0.2">
      <c r="A1432" s="98">
        <v>42065.041666666664</v>
      </c>
      <c r="B1432" s="17">
        <v>4.1155520000000001</v>
      </c>
      <c r="C1432" s="97">
        <v>220</v>
      </c>
      <c r="D1432" s="21">
        <f t="shared" si="22"/>
        <v>6.8729718399999999</v>
      </c>
    </row>
    <row r="1433" spans="1:4" ht="15" customHeight="1" x14ac:dyDescent="0.2">
      <c r="A1433" s="98">
        <v>42065.083333333336</v>
      </c>
      <c r="B1433" s="17">
        <v>3.0866639999999999</v>
      </c>
      <c r="C1433" s="97">
        <v>240</v>
      </c>
      <c r="D1433" s="21">
        <f t="shared" si="22"/>
        <v>5.1547288799999995</v>
      </c>
    </row>
    <row r="1434" spans="1:4" ht="15" customHeight="1" x14ac:dyDescent="0.2">
      <c r="A1434" s="98">
        <v>42065.125</v>
      </c>
      <c r="B1434" s="17">
        <v>3.0866639999999999</v>
      </c>
      <c r="C1434" s="97">
        <v>240</v>
      </c>
      <c r="D1434" s="21">
        <f t="shared" si="22"/>
        <v>5.1547288799999995</v>
      </c>
    </row>
    <row r="1435" spans="1:4" ht="15" customHeight="1" x14ac:dyDescent="0.2">
      <c r="A1435" s="98">
        <v>42065.166666666664</v>
      </c>
      <c r="B1435" s="17">
        <v>3.601108</v>
      </c>
      <c r="C1435" s="97">
        <v>220</v>
      </c>
      <c r="D1435" s="21">
        <f t="shared" si="22"/>
        <v>6.0138503599999993</v>
      </c>
    </row>
    <row r="1436" spans="1:4" ht="15" customHeight="1" x14ac:dyDescent="0.2">
      <c r="A1436" s="98">
        <v>42065.208333333336</v>
      </c>
      <c r="B1436" s="17">
        <v>4.1155520000000001</v>
      </c>
      <c r="C1436" s="97">
        <v>220</v>
      </c>
      <c r="D1436" s="21">
        <f t="shared" si="22"/>
        <v>6.8729718399999999</v>
      </c>
    </row>
    <row r="1437" spans="1:4" ht="15" customHeight="1" x14ac:dyDescent="0.2">
      <c r="A1437" s="98">
        <v>42065.25</v>
      </c>
      <c r="B1437" s="17">
        <v>4.1155520000000001</v>
      </c>
      <c r="C1437" s="97">
        <v>230</v>
      </c>
      <c r="D1437" s="21">
        <f t="shared" si="22"/>
        <v>6.8729718399999999</v>
      </c>
    </row>
    <row r="1438" spans="1:4" ht="15" customHeight="1" x14ac:dyDescent="0.2">
      <c r="A1438" s="98">
        <v>42065.291666666664</v>
      </c>
      <c r="B1438" s="17">
        <v>1.5433319999999999</v>
      </c>
      <c r="C1438" s="97">
        <v>250</v>
      </c>
      <c r="D1438" s="21">
        <f t="shared" si="22"/>
        <v>2.5773644399999998</v>
      </c>
    </row>
    <row r="1439" spans="1:4" ht="15" customHeight="1" x14ac:dyDescent="0.2">
      <c r="A1439" s="98">
        <v>42065.333333333336</v>
      </c>
      <c r="B1439" s="17">
        <v>1.5433319999999999</v>
      </c>
      <c r="C1439" s="97">
        <v>260</v>
      </c>
      <c r="D1439" s="21">
        <f t="shared" si="22"/>
        <v>2.5773644399999998</v>
      </c>
    </row>
    <row r="1440" spans="1:4" ht="15" customHeight="1" x14ac:dyDescent="0.2">
      <c r="A1440" s="98">
        <v>42065.375</v>
      </c>
      <c r="B1440" s="17">
        <v>2.057776</v>
      </c>
      <c r="C1440" s="97">
        <v>260</v>
      </c>
      <c r="D1440" s="21">
        <f t="shared" si="22"/>
        <v>3.43648592</v>
      </c>
    </row>
    <row r="1441" spans="1:4" ht="15" customHeight="1" x14ac:dyDescent="0.2">
      <c r="A1441" s="98">
        <v>42065.416666666664</v>
      </c>
      <c r="B1441" s="17">
        <v>4.6299960000000002</v>
      </c>
      <c r="C1441" s="97">
        <v>220</v>
      </c>
      <c r="D1441" s="21">
        <f t="shared" si="22"/>
        <v>7.7320933199999997</v>
      </c>
    </row>
    <row r="1442" spans="1:4" ht="15" customHeight="1" x14ac:dyDescent="0.2">
      <c r="A1442" s="98">
        <v>42065.458333333336</v>
      </c>
      <c r="B1442" s="17">
        <v>5.6588840000000005</v>
      </c>
      <c r="C1442" s="97">
        <v>220</v>
      </c>
      <c r="D1442" s="21">
        <f t="shared" si="22"/>
        <v>9.4503362800000001</v>
      </c>
    </row>
    <row r="1443" spans="1:4" ht="15" customHeight="1" x14ac:dyDescent="0.2">
      <c r="A1443" s="98">
        <v>42065.5</v>
      </c>
      <c r="B1443" s="17">
        <v>5.6588840000000005</v>
      </c>
      <c r="C1443" s="97">
        <v>190</v>
      </c>
      <c r="D1443" s="21">
        <f t="shared" si="22"/>
        <v>9.4503362800000001</v>
      </c>
    </row>
    <row r="1444" spans="1:4" ht="15" customHeight="1" x14ac:dyDescent="0.2">
      <c r="A1444" s="98">
        <v>42065.541666666664</v>
      </c>
      <c r="B1444" s="17">
        <v>5.1444400000000003</v>
      </c>
      <c r="C1444" s="97">
        <v>170</v>
      </c>
      <c r="D1444" s="21">
        <f t="shared" si="22"/>
        <v>8.5912147999999995</v>
      </c>
    </row>
    <row r="1445" spans="1:4" ht="15" customHeight="1" x14ac:dyDescent="0.2">
      <c r="A1445" s="98">
        <v>42065.583333333336</v>
      </c>
      <c r="B1445" s="17">
        <v>5.6588840000000005</v>
      </c>
      <c r="C1445" s="97">
        <v>170</v>
      </c>
      <c r="D1445" s="21">
        <f t="shared" si="22"/>
        <v>9.4503362800000001</v>
      </c>
    </row>
    <row r="1446" spans="1:4" ht="15" customHeight="1" x14ac:dyDescent="0.2">
      <c r="A1446" s="98">
        <v>42065.625</v>
      </c>
      <c r="B1446" s="17">
        <v>6.1733279999999997</v>
      </c>
      <c r="C1446" s="97">
        <v>160</v>
      </c>
      <c r="D1446" s="21">
        <f t="shared" si="22"/>
        <v>10.309457759999999</v>
      </c>
    </row>
    <row r="1447" spans="1:4" ht="15" customHeight="1" x14ac:dyDescent="0.2">
      <c r="A1447" s="98">
        <v>42065.666666666664</v>
      </c>
      <c r="B1447" s="17">
        <v>7.7166600000000001</v>
      </c>
      <c r="C1447" s="97">
        <v>160</v>
      </c>
      <c r="D1447" s="21">
        <f t="shared" si="22"/>
        <v>12.886822199999999</v>
      </c>
    </row>
    <row r="1448" spans="1:4" ht="15" customHeight="1" x14ac:dyDescent="0.2">
      <c r="A1448" s="98">
        <v>42065.708333333336</v>
      </c>
      <c r="B1448" s="17">
        <v>4.6299960000000002</v>
      </c>
      <c r="C1448" s="97">
        <v>150</v>
      </c>
      <c r="D1448" s="21">
        <f t="shared" si="22"/>
        <v>7.7320933199999997</v>
      </c>
    </row>
    <row r="1449" spans="1:4" ht="15" customHeight="1" x14ac:dyDescent="0.2">
      <c r="A1449" s="98">
        <v>42065.75</v>
      </c>
      <c r="B1449" s="17">
        <v>6.6877719999999998</v>
      </c>
      <c r="C1449" s="97">
        <v>170</v>
      </c>
      <c r="D1449" s="21">
        <f t="shared" si="22"/>
        <v>11.16857924</v>
      </c>
    </row>
    <row r="1450" spans="1:4" ht="15" customHeight="1" x14ac:dyDescent="0.2">
      <c r="A1450" s="98">
        <v>42065.791666666664</v>
      </c>
      <c r="B1450" s="17">
        <v>6.1733279999999997</v>
      </c>
      <c r="C1450" s="97">
        <v>180</v>
      </c>
      <c r="D1450" s="21">
        <f t="shared" si="22"/>
        <v>10.309457759999999</v>
      </c>
    </row>
    <row r="1451" spans="1:4" ht="15" customHeight="1" x14ac:dyDescent="0.2">
      <c r="A1451" s="98">
        <v>42065.833333333336</v>
      </c>
      <c r="B1451" s="17">
        <v>6.1733279999999997</v>
      </c>
      <c r="C1451" s="97">
        <v>200</v>
      </c>
      <c r="D1451" s="21">
        <f t="shared" si="22"/>
        <v>10.309457759999999</v>
      </c>
    </row>
    <row r="1452" spans="1:4" ht="15" customHeight="1" x14ac:dyDescent="0.2">
      <c r="A1452" s="98">
        <v>42065.875</v>
      </c>
      <c r="B1452" s="17">
        <v>6.1733279999999997</v>
      </c>
      <c r="C1452" s="97">
        <v>210</v>
      </c>
      <c r="D1452" s="21">
        <f t="shared" si="22"/>
        <v>10.309457759999999</v>
      </c>
    </row>
    <row r="1453" spans="1:4" ht="15" customHeight="1" x14ac:dyDescent="0.2">
      <c r="A1453" s="98">
        <v>42065.916666666664</v>
      </c>
      <c r="B1453" s="17">
        <v>6.1733279999999997</v>
      </c>
      <c r="C1453" s="97">
        <v>200</v>
      </c>
      <c r="D1453" s="21">
        <f t="shared" si="22"/>
        <v>10.309457759999999</v>
      </c>
    </row>
    <row r="1454" spans="1:4" ht="15" customHeight="1" x14ac:dyDescent="0.2">
      <c r="A1454" s="98">
        <v>42065.958333333336</v>
      </c>
      <c r="B1454" s="17">
        <v>4.1155520000000001</v>
      </c>
      <c r="C1454" s="97">
        <v>220</v>
      </c>
      <c r="D1454" s="21">
        <f t="shared" si="22"/>
        <v>6.8729718399999999</v>
      </c>
    </row>
    <row r="1455" spans="1:4" ht="15" customHeight="1" x14ac:dyDescent="0.2">
      <c r="A1455" s="98">
        <v>42066.041666666664</v>
      </c>
      <c r="B1455" s="17">
        <v>5.1444400000000003</v>
      </c>
      <c r="C1455" s="97">
        <v>210</v>
      </c>
      <c r="D1455" s="21">
        <f t="shared" si="22"/>
        <v>8.5912147999999995</v>
      </c>
    </row>
    <row r="1456" spans="1:4" ht="15" customHeight="1" x14ac:dyDescent="0.2">
      <c r="A1456" s="98">
        <v>42066.083333333336</v>
      </c>
      <c r="B1456" s="17">
        <v>3.601108</v>
      </c>
      <c r="C1456" s="97">
        <v>200</v>
      </c>
      <c r="D1456" s="21">
        <f t="shared" si="22"/>
        <v>6.0138503599999993</v>
      </c>
    </row>
    <row r="1457" spans="1:4" ht="15" customHeight="1" x14ac:dyDescent="0.2">
      <c r="A1457" s="98">
        <v>42066.208333333336</v>
      </c>
      <c r="B1457" s="17">
        <v>2.5722200000000002</v>
      </c>
      <c r="C1457" s="97">
        <v>280</v>
      </c>
      <c r="D1457" s="21">
        <f t="shared" si="22"/>
        <v>4.2956073999999997</v>
      </c>
    </row>
    <row r="1458" spans="1:4" ht="15" customHeight="1" x14ac:dyDescent="0.2">
      <c r="A1458" s="98">
        <v>42066.25</v>
      </c>
      <c r="B1458" s="17">
        <v>2.5722200000000002</v>
      </c>
      <c r="C1458" s="97">
        <v>260</v>
      </c>
      <c r="D1458" s="21">
        <f t="shared" si="22"/>
        <v>4.2956073999999997</v>
      </c>
    </row>
    <row r="1459" spans="1:4" ht="15" customHeight="1" x14ac:dyDescent="0.2">
      <c r="A1459" s="98">
        <v>42066.291666666664</v>
      </c>
      <c r="B1459" s="17">
        <v>4.6299960000000002</v>
      </c>
      <c r="C1459" s="97">
        <v>230</v>
      </c>
      <c r="D1459" s="21">
        <f t="shared" si="22"/>
        <v>7.7320933199999997</v>
      </c>
    </row>
    <row r="1460" spans="1:4" ht="15" customHeight="1" x14ac:dyDescent="0.2">
      <c r="A1460" s="98">
        <v>42066.333333333336</v>
      </c>
      <c r="B1460" s="17">
        <v>2.5722200000000002</v>
      </c>
      <c r="C1460" s="97">
        <v>220</v>
      </c>
      <c r="D1460" s="21">
        <f t="shared" si="22"/>
        <v>4.2956073999999997</v>
      </c>
    </row>
    <row r="1461" spans="1:4" ht="15" customHeight="1" x14ac:dyDescent="0.2">
      <c r="A1461" s="98">
        <v>42066.375</v>
      </c>
      <c r="B1461" s="17">
        <v>1.028888</v>
      </c>
      <c r="C1461" s="97">
        <v>270</v>
      </c>
      <c r="D1461" s="21">
        <f t="shared" si="22"/>
        <v>1.71824296</v>
      </c>
    </row>
    <row r="1462" spans="1:4" ht="15" customHeight="1" x14ac:dyDescent="0.2">
      <c r="A1462" s="98">
        <v>42066.416666666664</v>
      </c>
      <c r="B1462" s="17">
        <v>2.057776</v>
      </c>
      <c r="C1462" s="97">
        <v>250</v>
      </c>
      <c r="D1462" s="21">
        <f t="shared" si="22"/>
        <v>3.43648592</v>
      </c>
    </row>
    <row r="1463" spans="1:4" ht="15" customHeight="1" x14ac:dyDescent="0.2">
      <c r="A1463" s="98">
        <v>42066.458333333336</v>
      </c>
      <c r="B1463" s="17">
        <v>4.6299960000000002</v>
      </c>
      <c r="C1463" s="97">
        <v>200</v>
      </c>
      <c r="D1463" s="21">
        <f t="shared" si="22"/>
        <v>7.7320933199999997</v>
      </c>
    </row>
    <row r="1464" spans="1:4" ht="15" customHeight="1" x14ac:dyDescent="0.2">
      <c r="A1464" s="98">
        <v>42066.5</v>
      </c>
      <c r="B1464" s="17">
        <v>4.6299960000000002</v>
      </c>
      <c r="C1464" s="97">
        <v>190</v>
      </c>
      <c r="D1464" s="21">
        <f t="shared" si="22"/>
        <v>7.7320933199999997</v>
      </c>
    </row>
    <row r="1465" spans="1:4" ht="15" customHeight="1" x14ac:dyDescent="0.2">
      <c r="A1465" s="98">
        <v>42066.583333333336</v>
      </c>
      <c r="B1465" s="17">
        <v>5.6588840000000005</v>
      </c>
      <c r="C1465" s="97">
        <v>190</v>
      </c>
      <c r="D1465" s="21">
        <f t="shared" si="22"/>
        <v>9.4503362800000001</v>
      </c>
    </row>
    <row r="1466" spans="1:4" ht="15" customHeight="1" x14ac:dyDescent="0.2">
      <c r="A1466" s="98">
        <v>42066.625</v>
      </c>
      <c r="B1466" s="17">
        <v>4.1155520000000001</v>
      </c>
      <c r="C1466" s="97">
        <v>170</v>
      </c>
      <c r="D1466" s="21">
        <f t="shared" si="22"/>
        <v>6.8729718399999999</v>
      </c>
    </row>
    <row r="1467" spans="1:4" ht="15" customHeight="1" x14ac:dyDescent="0.2">
      <c r="A1467" s="98">
        <v>42066.666666666664</v>
      </c>
      <c r="B1467" s="17">
        <v>4.6299960000000002</v>
      </c>
      <c r="C1467" s="97">
        <v>160</v>
      </c>
      <c r="D1467" s="21">
        <f t="shared" si="22"/>
        <v>7.7320933199999997</v>
      </c>
    </row>
    <row r="1468" spans="1:4" ht="15" customHeight="1" x14ac:dyDescent="0.2">
      <c r="A1468" s="98">
        <v>42066.791666666664</v>
      </c>
      <c r="B1468" s="17">
        <v>2.057776</v>
      </c>
      <c r="C1468" s="97">
        <v>190</v>
      </c>
      <c r="D1468" s="21">
        <f t="shared" si="22"/>
        <v>3.43648592</v>
      </c>
    </row>
    <row r="1469" spans="1:4" ht="15" customHeight="1" x14ac:dyDescent="0.2">
      <c r="A1469" s="98">
        <v>42066.833333333336</v>
      </c>
      <c r="B1469" s="17">
        <v>3.0866639999999999</v>
      </c>
      <c r="C1469" s="97">
        <v>150</v>
      </c>
      <c r="D1469" s="21">
        <f t="shared" si="22"/>
        <v>5.1547288799999995</v>
      </c>
    </row>
    <row r="1470" spans="1:4" ht="15" customHeight="1" x14ac:dyDescent="0.2">
      <c r="A1470" s="98">
        <v>42066.875</v>
      </c>
      <c r="B1470" s="17">
        <v>3.0866639999999999</v>
      </c>
      <c r="C1470" s="97">
        <v>140</v>
      </c>
      <c r="D1470" s="21">
        <f t="shared" si="22"/>
        <v>5.1547288799999995</v>
      </c>
    </row>
    <row r="1471" spans="1:4" ht="15" customHeight="1" x14ac:dyDescent="0.2">
      <c r="A1471" s="98">
        <v>42066.916666666664</v>
      </c>
      <c r="B1471" s="17">
        <v>1.028888</v>
      </c>
      <c r="C1471" s="97">
        <v>130</v>
      </c>
      <c r="D1471" s="21">
        <f t="shared" si="22"/>
        <v>1.71824296</v>
      </c>
    </row>
    <row r="1472" spans="1:4" ht="15" customHeight="1" x14ac:dyDescent="0.2">
      <c r="A1472" s="98">
        <v>42066.958333333336</v>
      </c>
      <c r="B1472" s="17">
        <v>1.028888</v>
      </c>
      <c r="C1472" s="97">
        <v>270</v>
      </c>
      <c r="D1472" s="21">
        <f t="shared" si="22"/>
        <v>1.71824296</v>
      </c>
    </row>
    <row r="1473" spans="1:4" ht="15" customHeight="1" x14ac:dyDescent="0.2">
      <c r="A1473" s="98">
        <v>42067.041666666664</v>
      </c>
      <c r="B1473" s="17">
        <v>1.028888</v>
      </c>
      <c r="C1473" s="97">
        <v>320</v>
      </c>
      <c r="D1473" s="21">
        <f t="shared" si="22"/>
        <v>1.71824296</v>
      </c>
    </row>
    <row r="1474" spans="1:4" ht="15" customHeight="1" x14ac:dyDescent="0.2">
      <c r="A1474" s="98">
        <v>42067.083333333336</v>
      </c>
      <c r="B1474" s="17">
        <v>2.057776</v>
      </c>
      <c r="C1474" s="97">
        <v>330</v>
      </c>
      <c r="D1474" s="21">
        <f t="shared" si="22"/>
        <v>3.43648592</v>
      </c>
    </row>
    <row r="1475" spans="1:4" ht="15" customHeight="1" x14ac:dyDescent="0.2">
      <c r="A1475" s="98">
        <v>42067.166666666664</v>
      </c>
      <c r="B1475" s="17">
        <v>0</v>
      </c>
      <c r="C1475" s="97">
        <v>0</v>
      </c>
      <c r="D1475" s="21">
        <f t="shared" si="22"/>
        <v>0</v>
      </c>
    </row>
    <row r="1476" spans="1:4" ht="15" customHeight="1" x14ac:dyDescent="0.2">
      <c r="A1476" s="98">
        <v>42067.208333333336</v>
      </c>
      <c r="B1476" s="17">
        <v>1.5433319999999999</v>
      </c>
      <c r="C1476" s="97">
        <v>300</v>
      </c>
      <c r="D1476" s="21">
        <f t="shared" si="22"/>
        <v>2.5773644399999998</v>
      </c>
    </row>
    <row r="1477" spans="1:4" ht="15" customHeight="1" x14ac:dyDescent="0.2">
      <c r="A1477" s="98">
        <v>42067.25</v>
      </c>
      <c r="B1477" s="17">
        <v>1.5433319999999999</v>
      </c>
      <c r="C1477" s="97">
        <v>290</v>
      </c>
      <c r="D1477" s="21">
        <f t="shared" ref="D1477:D1540" si="23">$B$1*B1477</f>
        <v>2.5773644399999998</v>
      </c>
    </row>
    <row r="1478" spans="1:4" ht="15" customHeight="1" x14ac:dyDescent="0.2">
      <c r="A1478" s="98">
        <v>42067.291666666664</v>
      </c>
      <c r="B1478" s="17">
        <v>0</v>
      </c>
      <c r="C1478" s="97">
        <v>0</v>
      </c>
      <c r="D1478" s="21">
        <f t="shared" si="23"/>
        <v>0</v>
      </c>
    </row>
    <row r="1479" spans="1:4" ht="15" customHeight="1" x14ac:dyDescent="0.2">
      <c r="A1479" s="98">
        <v>42067.333333333336</v>
      </c>
      <c r="B1479" s="17">
        <v>1.028888</v>
      </c>
      <c r="C1479" s="97">
        <v>150</v>
      </c>
      <c r="D1479" s="21">
        <f t="shared" si="23"/>
        <v>1.71824296</v>
      </c>
    </row>
    <row r="1480" spans="1:4" ht="15" customHeight="1" x14ac:dyDescent="0.2">
      <c r="A1480" s="98">
        <v>42067.375</v>
      </c>
      <c r="B1480" s="17">
        <v>1.028888</v>
      </c>
      <c r="C1480" s="97">
        <v>250</v>
      </c>
      <c r="D1480" s="21">
        <f t="shared" si="23"/>
        <v>1.71824296</v>
      </c>
    </row>
    <row r="1481" spans="1:4" ht="15" customHeight="1" x14ac:dyDescent="0.2">
      <c r="A1481" s="98">
        <v>42067.416666666664</v>
      </c>
      <c r="B1481" s="17">
        <v>3.0866639999999999</v>
      </c>
      <c r="C1481" s="97">
        <v>310</v>
      </c>
      <c r="D1481" s="21">
        <f t="shared" si="23"/>
        <v>5.1547288799999995</v>
      </c>
    </row>
    <row r="1482" spans="1:4" ht="15" customHeight="1" x14ac:dyDescent="0.2">
      <c r="A1482" s="98">
        <v>42067.458333333336</v>
      </c>
      <c r="B1482" s="17">
        <v>3.0866639999999999</v>
      </c>
      <c r="C1482" s="97">
        <v>240</v>
      </c>
      <c r="D1482" s="21">
        <f t="shared" si="23"/>
        <v>5.1547288799999995</v>
      </c>
    </row>
    <row r="1483" spans="1:4" ht="15" customHeight="1" x14ac:dyDescent="0.2">
      <c r="A1483" s="98">
        <v>42067.5</v>
      </c>
      <c r="B1483" s="17">
        <v>3.0866639999999999</v>
      </c>
      <c r="C1483" s="97">
        <v>160</v>
      </c>
      <c r="D1483" s="21">
        <f t="shared" si="23"/>
        <v>5.1547288799999995</v>
      </c>
    </row>
    <row r="1484" spans="1:4" ht="15" customHeight="1" x14ac:dyDescent="0.2">
      <c r="A1484" s="98">
        <v>42067.541666666664</v>
      </c>
      <c r="B1484" s="17">
        <v>3.0866639999999999</v>
      </c>
      <c r="C1484" s="97">
        <v>140</v>
      </c>
      <c r="D1484" s="21">
        <f t="shared" si="23"/>
        <v>5.1547288799999995</v>
      </c>
    </row>
    <row r="1485" spans="1:4" ht="15" customHeight="1" x14ac:dyDescent="0.2">
      <c r="A1485" s="98">
        <v>42067.583333333336</v>
      </c>
      <c r="B1485" s="17">
        <v>5.1444400000000003</v>
      </c>
      <c r="C1485" s="97">
        <v>150</v>
      </c>
      <c r="D1485" s="21">
        <f t="shared" si="23"/>
        <v>8.5912147999999995</v>
      </c>
    </row>
    <row r="1486" spans="1:4" ht="15" customHeight="1" x14ac:dyDescent="0.2">
      <c r="A1486" s="98">
        <v>42067.625</v>
      </c>
      <c r="B1486" s="17">
        <v>6.1733279999999997</v>
      </c>
      <c r="C1486" s="97">
        <v>150</v>
      </c>
      <c r="D1486" s="21">
        <f t="shared" si="23"/>
        <v>10.309457759999999</v>
      </c>
    </row>
    <row r="1487" spans="1:4" ht="15" customHeight="1" x14ac:dyDescent="0.2">
      <c r="A1487" s="98">
        <v>42067.708333333336</v>
      </c>
      <c r="B1487" s="17">
        <v>4.1155520000000001</v>
      </c>
      <c r="C1487" s="97">
        <v>160</v>
      </c>
      <c r="D1487" s="21">
        <f t="shared" si="23"/>
        <v>6.8729718399999999</v>
      </c>
    </row>
    <row r="1488" spans="1:4" ht="15" customHeight="1" x14ac:dyDescent="0.2">
      <c r="A1488" s="98">
        <v>42067.75</v>
      </c>
      <c r="B1488" s="17">
        <v>3.601108</v>
      </c>
      <c r="C1488" s="97">
        <v>170</v>
      </c>
      <c r="D1488" s="21">
        <f t="shared" si="23"/>
        <v>6.0138503599999993</v>
      </c>
    </row>
    <row r="1489" spans="1:4" ht="15" customHeight="1" x14ac:dyDescent="0.2">
      <c r="A1489" s="99">
        <v>42067.833333333336</v>
      </c>
      <c r="B1489" s="100">
        <v>3.0866639999999999</v>
      </c>
      <c r="C1489" s="54">
        <v>180</v>
      </c>
      <c r="D1489" s="21">
        <f t="shared" si="23"/>
        <v>5.1547288799999995</v>
      </c>
    </row>
    <row r="1490" spans="1:4" ht="15" customHeight="1" x14ac:dyDescent="0.2">
      <c r="A1490" s="98">
        <v>42067.875</v>
      </c>
      <c r="B1490" s="17">
        <v>3.0866639999999999</v>
      </c>
      <c r="C1490" s="97">
        <v>100</v>
      </c>
      <c r="D1490" s="21">
        <f t="shared" si="23"/>
        <v>5.1547288799999995</v>
      </c>
    </row>
    <row r="1491" spans="1:4" ht="15" customHeight="1" x14ac:dyDescent="0.2">
      <c r="A1491" s="98">
        <v>42067.916666666664</v>
      </c>
      <c r="B1491" s="17">
        <v>1.5433319999999999</v>
      </c>
      <c r="C1491" s="97">
        <v>260</v>
      </c>
      <c r="D1491" s="21">
        <f t="shared" si="23"/>
        <v>2.5773644399999998</v>
      </c>
    </row>
    <row r="1492" spans="1:4" ht="15" customHeight="1" x14ac:dyDescent="0.2">
      <c r="A1492" s="98">
        <v>42067.958333333336</v>
      </c>
      <c r="B1492" s="17">
        <v>1.028888</v>
      </c>
      <c r="C1492" s="97">
        <v>330</v>
      </c>
      <c r="D1492" s="21">
        <f t="shared" si="23"/>
        <v>1.71824296</v>
      </c>
    </row>
    <row r="1493" spans="1:4" ht="15" customHeight="1" x14ac:dyDescent="0.2">
      <c r="A1493" s="98">
        <v>42068</v>
      </c>
      <c r="B1493" s="17">
        <v>0</v>
      </c>
      <c r="C1493" s="97">
        <v>0</v>
      </c>
      <c r="D1493" s="21">
        <f t="shared" si="23"/>
        <v>0</v>
      </c>
    </row>
    <row r="1494" spans="1:4" ht="15" customHeight="1" x14ac:dyDescent="0.2">
      <c r="A1494" s="98">
        <v>42068.041666666664</v>
      </c>
      <c r="B1494" s="17">
        <v>1.028888</v>
      </c>
      <c r="C1494" s="97">
        <v>310</v>
      </c>
      <c r="D1494" s="21">
        <f t="shared" si="23"/>
        <v>1.71824296</v>
      </c>
    </row>
    <row r="1495" spans="1:4" ht="15" customHeight="1" x14ac:dyDescent="0.2">
      <c r="A1495" s="98">
        <v>42068.083333333336</v>
      </c>
      <c r="B1495" s="17">
        <v>0</v>
      </c>
      <c r="C1495" s="97">
        <v>0</v>
      </c>
      <c r="D1495" s="21">
        <f t="shared" si="23"/>
        <v>0</v>
      </c>
    </row>
    <row r="1496" spans="1:4" ht="15" customHeight="1" x14ac:dyDescent="0.2">
      <c r="A1496" s="98">
        <v>42068.125</v>
      </c>
      <c r="B1496" s="17">
        <v>0</v>
      </c>
      <c r="C1496" s="97">
        <v>0</v>
      </c>
      <c r="D1496" s="21">
        <f t="shared" si="23"/>
        <v>0</v>
      </c>
    </row>
    <row r="1497" spans="1:4" ht="15" customHeight="1" x14ac:dyDescent="0.2">
      <c r="A1497" s="98">
        <v>42068.166666666664</v>
      </c>
      <c r="B1497" s="17">
        <v>1.028888</v>
      </c>
      <c r="C1497" s="97">
        <v>280</v>
      </c>
      <c r="D1497" s="21">
        <f t="shared" si="23"/>
        <v>1.71824296</v>
      </c>
    </row>
    <row r="1498" spans="1:4" ht="15" customHeight="1" x14ac:dyDescent="0.2">
      <c r="A1498" s="98">
        <v>42068.208333333336</v>
      </c>
      <c r="B1498" s="17">
        <v>1.5433319999999999</v>
      </c>
      <c r="C1498" s="97">
        <v>300</v>
      </c>
      <c r="D1498" s="21">
        <f t="shared" si="23"/>
        <v>2.5773644399999998</v>
      </c>
    </row>
    <row r="1499" spans="1:4" ht="15" customHeight="1" x14ac:dyDescent="0.2">
      <c r="A1499" s="98">
        <v>42068.25</v>
      </c>
      <c r="B1499" s="17">
        <v>0</v>
      </c>
      <c r="C1499" s="97">
        <v>0</v>
      </c>
      <c r="D1499" s="21">
        <f t="shared" si="23"/>
        <v>0</v>
      </c>
    </row>
    <row r="1500" spans="1:4" ht="15" customHeight="1" x14ac:dyDescent="0.2">
      <c r="A1500" s="98">
        <v>42068.291666666664</v>
      </c>
      <c r="B1500" s="17">
        <v>0.51444400000000001</v>
      </c>
      <c r="C1500" s="97">
        <v>340</v>
      </c>
      <c r="D1500" s="21">
        <f t="shared" si="23"/>
        <v>0.85912147999999999</v>
      </c>
    </row>
    <row r="1501" spans="1:4" ht="15" customHeight="1" x14ac:dyDescent="0.2">
      <c r="A1501" s="98">
        <v>42068.333333333336</v>
      </c>
      <c r="B1501" s="17">
        <v>1.028888</v>
      </c>
      <c r="C1501" s="97">
        <v>290</v>
      </c>
      <c r="D1501" s="21">
        <f t="shared" si="23"/>
        <v>1.71824296</v>
      </c>
    </row>
    <row r="1502" spans="1:4" ht="15" customHeight="1" x14ac:dyDescent="0.2">
      <c r="A1502" s="98">
        <v>42068.375</v>
      </c>
      <c r="B1502" s="17">
        <v>1.028888</v>
      </c>
      <c r="C1502" s="97">
        <v>310</v>
      </c>
      <c r="D1502" s="21">
        <f t="shared" si="23"/>
        <v>1.71824296</v>
      </c>
    </row>
    <row r="1503" spans="1:4" ht="15" customHeight="1" x14ac:dyDescent="0.2">
      <c r="A1503" s="98">
        <v>42068.666666666664</v>
      </c>
      <c r="B1503" s="17">
        <v>4.6299960000000002</v>
      </c>
      <c r="C1503" s="97">
        <v>50</v>
      </c>
      <c r="D1503" s="21">
        <f t="shared" si="23"/>
        <v>7.7320933199999997</v>
      </c>
    </row>
    <row r="1504" spans="1:4" ht="15" customHeight="1" x14ac:dyDescent="0.2">
      <c r="A1504" s="98">
        <v>42068.708333333336</v>
      </c>
      <c r="B1504" s="17">
        <v>5.1444400000000003</v>
      </c>
      <c r="C1504" s="97">
        <v>60</v>
      </c>
      <c r="D1504" s="21">
        <f t="shared" si="23"/>
        <v>8.5912147999999995</v>
      </c>
    </row>
    <row r="1505" spans="1:4" ht="15" customHeight="1" x14ac:dyDescent="0.2">
      <c r="A1505" s="98">
        <v>42068.75</v>
      </c>
      <c r="B1505" s="17">
        <v>5.1444400000000003</v>
      </c>
      <c r="C1505" s="97">
        <v>60</v>
      </c>
      <c r="D1505" s="21">
        <f t="shared" si="23"/>
        <v>8.5912147999999995</v>
      </c>
    </row>
    <row r="1506" spans="1:4" ht="15" customHeight="1" x14ac:dyDescent="0.2">
      <c r="A1506" s="98">
        <v>42068.791666666664</v>
      </c>
      <c r="B1506" s="17">
        <v>5.1444400000000003</v>
      </c>
      <c r="C1506" s="97">
        <v>50</v>
      </c>
      <c r="D1506" s="21">
        <f t="shared" si="23"/>
        <v>8.5912147999999995</v>
      </c>
    </row>
    <row r="1507" spans="1:4" ht="15" customHeight="1" x14ac:dyDescent="0.2">
      <c r="A1507" s="98">
        <v>42068.833333333336</v>
      </c>
      <c r="B1507" s="17">
        <v>4.1155520000000001</v>
      </c>
      <c r="C1507" s="97">
        <v>50</v>
      </c>
      <c r="D1507" s="21">
        <f t="shared" si="23"/>
        <v>6.8729718399999999</v>
      </c>
    </row>
    <row r="1508" spans="1:4" ht="15" customHeight="1" x14ac:dyDescent="0.2">
      <c r="A1508" s="98">
        <v>42068.875</v>
      </c>
      <c r="B1508" s="17">
        <v>4.6299960000000002</v>
      </c>
      <c r="C1508" s="97">
        <v>60</v>
      </c>
      <c r="D1508" s="21">
        <f t="shared" si="23"/>
        <v>7.7320933199999997</v>
      </c>
    </row>
    <row r="1509" spans="1:4" ht="15" customHeight="1" x14ac:dyDescent="0.2">
      <c r="A1509" s="98">
        <v>42068.916666666664</v>
      </c>
      <c r="B1509" s="17">
        <v>2.5722200000000002</v>
      </c>
      <c r="C1509" s="97">
        <v>50</v>
      </c>
      <c r="D1509" s="21">
        <f t="shared" si="23"/>
        <v>4.2956073999999997</v>
      </c>
    </row>
    <row r="1510" spans="1:4" ht="15" customHeight="1" x14ac:dyDescent="0.2">
      <c r="A1510" s="98">
        <v>42068.958333333336</v>
      </c>
      <c r="B1510" s="17">
        <v>0</v>
      </c>
      <c r="C1510" s="97">
        <v>0</v>
      </c>
      <c r="D1510" s="21">
        <f t="shared" si="23"/>
        <v>0</v>
      </c>
    </row>
    <row r="1511" spans="1:4" ht="15" customHeight="1" x14ac:dyDescent="0.2">
      <c r="A1511" s="98">
        <v>42069</v>
      </c>
      <c r="B1511" s="17">
        <v>1.5433319999999999</v>
      </c>
      <c r="C1511" s="97">
        <v>350</v>
      </c>
      <c r="D1511" s="21">
        <f t="shared" si="23"/>
        <v>2.5773644399999998</v>
      </c>
    </row>
    <row r="1512" spans="1:4" ht="15" customHeight="1" x14ac:dyDescent="0.2">
      <c r="A1512" s="98">
        <v>42069.041666666664</v>
      </c>
      <c r="B1512" s="17">
        <v>2.057776</v>
      </c>
      <c r="C1512" s="97">
        <v>320</v>
      </c>
      <c r="D1512" s="21">
        <f t="shared" si="23"/>
        <v>3.43648592</v>
      </c>
    </row>
    <row r="1513" spans="1:4" ht="15" customHeight="1" x14ac:dyDescent="0.2">
      <c r="A1513" s="98">
        <v>42069.083333333336</v>
      </c>
      <c r="B1513" s="17">
        <v>1.028888</v>
      </c>
      <c r="C1513" s="97">
        <v>330</v>
      </c>
      <c r="D1513" s="21">
        <f t="shared" si="23"/>
        <v>1.71824296</v>
      </c>
    </row>
    <row r="1514" spans="1:4" ht="15" customHeight="1" x14ac:dyDescent="0.2">
      <c r="A1514" s="98">
        <v>42069.125</v>
      </c>
      <c r="B1514" s="17">
        <v>1.028888</v>
      </c>
      <c r="C1514" s="97">
        <v>320</v>
      </c>
      <c r="D1514" s="21">
        <f t="shared" si="23"/>
        <v>1.71824296</v>
      </c>
    </row>
    <row r="1515" spans="1:4" ht="15" customHeight="1" x14ac:dyDescent="0.2">
      <c r="A1515" s="98">
        <v>42069.166666666664</v>
      </c>
      <c r="B1515" s="17">
        <v>0.51444400000000001</v>
      </c>
      <c r="C1515" s="97">
        <v>320</v>
      </c>
      <c r="D1515" s="21">
        <f t="shared" si="23"/>
        <v>0.85912147999999999</v>
      </c>
    </row>
    <row r="1516" spans="1:4" ht="15" customHeight="1" x14ac:dyDescent="0.2">
      <c r="A1516" s="98">
        <v>42069.208333333336</v>
      </c>
      <c r="B1516" s="17">
        <v>1.5433319999999999</v>
      </c>
      <c r="C1516" s="97">
        <v>340</v>
      </c>
      <c r="D1516" s="21">
        <f t="shared" si="23"/>
        <v>2.5773644399999998</v>
      </c>
    </row>
    <row r="1517" spans="1:4" ht="15" customHeight="1" x14ac:dyDescent="0.2">
      <c r="A1517" s="98">
        <v>42069.25</v>
      </c>
      <c r="B1517" s="17">
        <v>0</v>
      </c>
      <c r="C1517" s="97">
        <v>0</v>
      </c>
      <c r="D1517" s="21">
        <f t="shared" si="23"/>
        <v>0</v>
      </c>
    </row>
    <row r="1518" spans="1:4" ht="15" customHeight="1" x14ac:dyDescent="0.2">
      <c r="A1518" s="98">
        <v>42069.291666666664</v>
      </c>
      <c r="B1518" s="17">
        <v>1.028888</v>
      </c>
      <c r="C1518" s="97">
        <v>320</v>
      </c>
      <c r="D1518" s="21">
        <f t="shared" si="23"/>
        <v>1.71824296</v>
      </c>
    </row>
    <row r="1519" spans="1:4" ht="15" customHeight="1" x14ac:dyDescent="0.2">
      <c r="A1519" s="98">
        <v>42069.333333333336</v>
      </c>
      <c r="B1519" s="17">
        <v>1.028888</v>
      </c>
      <c r="C1519" s="97">
        <v>320</v>
      </c>
      <c r="D1519" s="21">
        <f t="shared" si="23"/>
        <v>1.71824296</v>
      </c>
    </row>
    <row r="1520" spans="1:4" ht="15" customHeight="1" x14ac:dyDescent="0.2">
      <c r="A1520" s="98">
        <v>42069.375</v>
      </c>
      <c r="B1520" s="17">
        <v>1.028888</v>
      </c>
      <c r="C1520" s="97">
        <v>350</v>
      </c>
      <c r="D1520" s="21">
        <f t="shared" si="23"/>
        <v>1.71824296</v>
      </c>
    </row>
    <row r="1521" spans="1:4" ht="15" customHeight="1" x14ac:dyDescent="0.2">
      <c r="A1521" s="98">
        <v>42069.416666666664</v>
      </c>
      <c r="B1521" s="17">
        <v>1.5433319999999999</v>
      </c>
      <c r="C1521" s="97">
        <v>340</v>
      </c>
      <c r="D1521" s="21">
        <f t="shared" si="23"/>
        <v>2.5773644399999998</v>
      </c>
    </row>
    <row r="1522" spans="1:4" ht="15" customHeight="1" x14ac:dyDescent="0.2">
      <c r="A1522" s="98">
        <v>42069.458333333336</v>
      </c>
      <c r="B1522" s="17">
        <v>2.057776</v>
      </c>
      <c r="C1522" s="97">
        <v>310</v>
      </c>
      <c r="D1522" s="21">
        <f t="shared" si="23"/>
        <v>3.43648592</v>
      </c>
    </row>
    <row r="1523" spans="1:4" ht="15" customHeight="1" x14ac:dyDescent="0.2">
      <c r="A1523" s="98">
        <v>42069.5</v>
      </c>
      <c r="B1523" s="17">
        <v>4.6299960000000002</v>
      </c>
      <c r="C1523" s="97">
        <v>20</v>
      </c>
      <c r="D1523" s="21">
        <f t="shared" si="23"/>
        <v>7.7320933199999997</v>
      </c>
    </row>
    <row r="1524" spans="1:4" ht="15" customHeight="1" x14ac:dyDescent="0.2">
      <c r="A1524" s="98">
        <v>42069.541666666664</v>
      </c>
      <c r="B1524" s="17">
        <v>5.1444400000000003</v>
      </c>
      <c r="C1524" s="97">
        <v>10</v>
      </c>
      <c r="D1524" s="21">
        <f t="shared" si="23"/>
        <v>8.5912147999999995</v>
      </c>
    </row>
    <row r="1525" spans="1:4" ht="15" customHeight="1" x14ac:dyDescent="0.2">
      <c r="A1525" s="98">
        <v>42069.583333333336</v>
      </c>
      <c r="B1525" s="17">
        <v>4.1155520000000001</v>
      </c>
      <c r="C1525" s="97">
        <v>10</v>
      </c>
      <c r="D1525" s="21">
        <f t="shared" si="23"/>
        <v>6.8729718399999999</v>
      </c>
    </row>
    <row r="1526" spans="1:4" ht="15" customHeight="1" x14ac:dyDescent="0.2">
      <c r="A1526" s="98">
        <v>42069.625</v>
      </c>
      <c r="B1526" s="17">
        <v>5.6588840000000005</v>
      </c>
      <c r="C1526" s="97">
        <v>60</v>
      </c>
      <c r="D1526" s="21">
        <f t="shared" si="23"/>
        <v>9.4503362800000001</v>
      </c>
    </row>
    <row r="1527" spans="1:4" ht="15" customHeight="1" x14ac:dyDescent="0.2">
      <c r="A1527" s="98">
        <v>42069.666666666664</v>
      </c>
      <c r="B1527" s="17">
        <v>6.6877719999999998</v>
      </c>
      <c r="C1527" s="97">
        <v>60</v>
      </c>
      <c r="D1527" s="21">
        <f t="shared" si="23"/>
        <v>11.16857924</v>
      </c>
    </row>
    <row r="1528" spans="1:4" ht="15" customHeight="1" x14ac:dyDescent="0.2">
      <c r="A1528" s="98">
        <v>42069.708333333336</v>
      </c>
      <c r="B1528" s="17">
        <v>8.2311040000000002</v>
      </c>
      <c r="C1528" s="97">
        <v>60</v>
      </c>
      <c r="D1528" s="21">
        <f t="shared" si="23"/>
        <v>13.74594368</v>
      </c>
    </row>
    <row r="1529" spans="1:4" ht="15" customHeight="1" x14ac:dyDescent="0.2">
      <c r="A1529" s="98">
        <v>42069.75</v>
      </c>
      <c r="B1529" s="17">
        <v>9.2599920000000004</v>
      </c>
      <c r="C1529" s="97">
        <v>60</v>
      </c>
      <c r="D1529" s="21">
        <f t="shared" si="23"/>
        <v>15.464186639999999</v>
      </c>
    </row>
    <row r="1530" spans="1:4" ht="15" customHeight="1" x14ac:dyDescent="0.2">
      <c r="A1530" s="98">
        <v>42069.791666666664</v>
      </c>
      <c r="B1530" s="17">
        <v>7.7166600000000001</v>
      </c>
      <c r="C1530" s="97">
        <v>50</v>
      </c>
      <c r="D1530" s="21">
        <f t="shared" si="23"/>
        <v>12.886822199999999</v>
      </c>
    </row>
    <row r="1531" spans="1:4" ht="15" customHeight="1" x14ac:dyDescent="0.2">
      <c r="A1531" s="98">
        <v>42069.833333333336</v>
      </c>
      <c r="B1531" s="17">
        <v>7.202216</v>
      </c>
      <c r="C1531" s="97">
        <v>50</v>
      </c>
      <c r="D1531" s="21">
        <f t="shared" si="23"/>
        <v>12.027700719999999</v>
      </c>
    </row>
    <row r="1532" spans="1:4" ht="15" customHeight="1" x14ac:dyDescent="0.2">
      <c r="A1532" s="98">
        <v>42069.875</v>
      </c>
      <c r="B1532" s="17">
        <v>7.7166600000000001</v>
      </c>
      <c r="C1532" s="97">
        <v>40</v>
      </c>
      <c r="D1532" s="21">
        <f t="shared" si="23"/>
        <v>12.886822199999999</v>
      </c>
    </row>
    <row r="1533" spans="1:4" ht="15" customHeight="1" x14ac:dyDescent="0.2">
      <c r="A1533" s="98">
        <v>42069.916666666664</v>
      </c>
      <c r="B1533" s="17">
        <v>6.6877719999999998</v>
      </c>
      <c r="C1533" s="97">
        <v>50</v>
      </c>
      <c r="D1533" s="21">
        <f t="shared" si="23"/>
        <v>11.16857924</v>
      </c>
    </row>
    <row r="1534" spans="1:4" ht="15" customHeight="1" x14ac:dyDescent="0.2">
      <c r="A1534" s="98">
        <v>42069.958333333336</v>
      </c>
      <c r="B1534" s="17">
        <v>3.601108</v>
      </c>
      <c r="C1534" s="97">
        <v>20</v>
      </c>
      <c r="D1534" s="21">
        <f t="shared" si="23"/>
        <v>6.0138503599999993</v>
      </c>
    </row>
    <row r="1535" spans="1:4" ht="15" customHeight="1" x14ac:dyDescent="0.2">
      <c r="A1535" s="98">
        <v>42070</v>
      </c>
      <c r="B1535" s="17">
        <v>2.057776</v>
      </c>
      <c r="C1535" s="97">
        <v>340</v>
      </c>
      <c r="D1535" s="21">
        <f t="shared" si="23"/>
        <v>3.43648592</v>
      </c>
    </row>
    <row r="1536" spans="1:4" ht="15" customHeight="1" x14ac:dyDescent="0.2">
      <c r="A1536" s="98">
        <v>42070.041666666664</v>
      </c>
      <c r="B1536" s="17">
        <v>2.057776</v>
      </c>
      <c r="C1536" s="97">
        <v>300</v>
      </c>
      <c r="D1536" s="21">
        <f t="shared" si="23"/>
        <v>3.43648592</v>
      </c>
    </row>
    <row r="1537" spans="1:4" ht="15" customHeight="1" x14ac:dyDescent="0.2">
      <c r="A1537" s="98">
        <v>42070.083333333336</v>
      </c>
      <c r="B1537" s="17">
        <v>2.5722200000000002</v>
      </c>
      <c r="C1537" s="97">
        <v>320</v>
      </c>
      <c r="D1537" s="21">
        <f t="shared" si="23"/>
        <v>4.2956073999999997</v>
      </c>
    </row>
    <row r="1538" spans="1:4" ht="15" customHeight="1" x14ac:dyDescent="0.2">
      <c r="A1538" s="98">
        <v>42070.125</v>
      </c>
      <c r="B1538" s="17">
        <v>3.0866639999999999</v>
      </c>
      <c r="C1538" s="97">
        <v>330</v>
      </c>
      <c r="D1538" s="21">
        <f t="shared" si="23"/>
        <v>5.1547288799999995</v>
      </c>
    </row>
    <row r="1539" spans="1:4" ht="15" customHeight="1" x14ac:dyDescent="0.2">
      <c r="A1539" s="98">
        <v>42070.166666666664</v>
      </c>
      <c r="B1539" s="17">
        <v>2.057776</v>
      </c>
      <c r="C1539" s="97">
        <v>330</v>
      </c>
      <c r="D1539" s="21">
        <f t="shared" si="23"/>
        <v>3.43648592</v>
      </c>
    </row>
    <row r="1540" spans="1:4" ht="15" customHeight="1" x14ac:dyDescent="0.2">
      <c r="A1540" s="98">
        <v>42070.208333333336</v>
      </c>
      <c r="B1540" s="17">
        <v>3.601108</v>
      </c>
      <c r="C1540" s="97">
        <v>30</v>
      </c>
      <c r="D1540" s="21">
        <f t="shared" si="23"/>
        <v>6.0138503599999993</v>
      </c>
    </row>
    <row r="1541" spans="1:4" ht="15" customHeight="1" x14ac:dyDescent="0.2">
      <c r="A1541" s="98">
        <v>42070.25</v>
      </c>
      <c r="B1541" s="17">
        <v>3.0866639999999999</v>
      </c>
      <c r="C1541" s="97">
        <v>20</v>
      </c>
      <c r="D1541" s="21">
        <f t="shared" ref="D1541:D1604" si="24">$B$1*B1541</f>
        <v>5.1547288799999995</v>
      </c>
    </row>
    <row r="1542" spans="1:4" ht="15" customHeight="1" x14ac:dyDescent="0.2">
      <c r="A1542" s="98">
        <v>42070.291666666664</v>
      </c>
      <c r="B1542" s="17">
        <v>2.5722200000000002</v>
      </c>
      <c r="C1542" s="97">
        <v>30</v>
      </c>
      <c r="D1542" s="21">
        <f t="shared" si="24"/>
        <v>4.2956073999999997</v>
      </c>
    </row>
    <row r="1543" spans="1:4" ht="15" customHeight="1" x14ac:dyDescent="0.2">
      <c r="A1543" s="98">
        <v>42070.333333333336</v>
      </c>
      <c r="B1543" s="17">
        <v>2.5722200000000002</v>
      </c>
      <c r="C1543" s="97">
        <v>360</v>
      </c>
      <c r="D1543" s="21">
        <f t="shared" si="24"/>
        <v>4.2956073999999997</v>
      </c>
    </row>
    <row r="1544" spans="1:4" ht="15" customHeight="1" x14ac:dyDescent="0.2">
      <c r="A1544" s="98">
        <v>42070.375</v>
      </c>
      <c r="B1544" s="17">
        <v>2.057776</v>
      </c>
      <c r="C1544" s="97">
        <v>360</v>
      </c>
      <c r="D1544" s="21">
        <f t="shared" si="24"/>
        <v>3.43648592</v>
      </c>
    </row>
    <row r="1545" spans="1:4" ht="15" customHeight="1" x14ac:dyDescent="0.2">
      <c r="A1545" s="98">
        <v>42070.416666666664</v>
      </c>
      <c r="B1545" s="17">
        <v>3.0866639999999999</v>
      </c>
      <c r="C1545" s="97">
        <v>10</v>
      </c>
      <c r="D1545" s="21">
        <f t="shared" si="24"/>
        <v>5.1547288799999995</v>
      </c>
    </row>
    <row r="1546" spans="1:4" ht="15" customHeight="1" x14ac:dyDescent="0.2">
      <c r="A1546" s="98">
        <v>42070.458333333336</v>
      </c>
      <c r="B1546" s="17">
        <v>4.6299960000000002</v>
      </c>
      <c r="C1546" s="97">
        <v>340</v>
      </c>
      <c r="D1546" s="21">
        <f t="shared" si="24"/>
        <v>7.7320933199999997</v>
      </c>
    </row>
    <row r="1547" spans="1:4" ht="15" customHeight="1" x14ac:dyDescent="0.2">
      <c r="A1547" s="98">
        <v>42070.5</v>
      </c>
      <c r="B1547" s="17">
        <v>5.6588840000000005</v>
      </c>
      <c r="C1547" s="97">
        <v>10</v>
      </c>
      <c r="D1547" s="21">
        <f t="shared" si="24"/>
        <v>9.4503362800000001</v>
      </c>
    </row>
    <row r="1548" spans="1:4" ht="15" customHeight="1" x14ac:dyDescent="0.2">
      <c r="A1548" s="98">
        <v>42070.541666666664</v>
      </c>
      <c r="B1548" s="17">
        <v>6.1733279999999997</v>
      </c>
      <c r="C1548" s="97">
        <v>20</v>
      </c>
      <c r="D1548" s="21">
        <f t="shared" si="24"/>
        <v>10.309457759999999</v>
      </c>
    </row>
    <row r="1549" spans="1:4" ht="15" customHeight="1" x14ac:dyDescent="0.2">
      <c r="A1549" s="98">
        <v>42070.583333333336</v>
      </c>
      <c r="B1549" s="17">
        <v>5.1444400000000003</v>
      </c>
      <c r="C1549" s="97">
        <v>10</v>
      </c>
      <c r="D1549" s="21">
        <f t="shared" si="24"/>
        <v>8.5912147999999995</v>
      </c>
    </row>
    <row r="1550" spans="1:4" ht="15" customHeight="1" x14ac:dyDescent="0.2">
      <c r="A1550" s="98">
        <v>42070.625</v>
      </c>
      <c r="B1550" s="17">
        <v>4.6299960000000002</v>
      </c>
      <c r="C1550" s="97">
        <v>350</v>
      </c>
      <c r="D1550" s="21">
        <f t="shared" si="24"/>
        <v>7.7320933199999997</v>
      </c>
    </row>
    <row r="1551" spans="1:4" ht="15" customHeight="1" x14ac:dyDescent="0.2">
      <c r="A1551" s="98">
        <v>42070.666666666664</v>
      </c>
      <c r="B1551" s="17">
        <v>7.202216</v>
      </c>
      <c r="C1551" s="97">
        <v>60</v>
      </c>
      <c r="D1551" s="21">
        <f t="shared" si="24"/>
        <v>12.027700719999999</v>
      </c>
    </row>
    <row r="1552" spans="1:4" ht="15" customHeight="1" x14ac:dyDescent="0.2">
      <c r="A1552" s="98">
        <v>42070.708333333336</v>
      </c>
      <c r="B1552" s="17">
        <v>8.7455479999999994</v>
      </c>
      <c r="C1552" s="97">
        <v>60</v>
      </c>
      <c r="D1552" s="21">
        <f t="shared" si="24"/>
        <v>14.605065159999999</v>
      </c>
    </row>
    <row r="1553" spans="1:4" ht="15" customHeight="1" x14ac:dyDescent="0.2">
      <c r="A1553" s="98">
        <v>42070.75</v>
      </c>
      <c r="B1553" s="17">
        <v>7.202216</v>
      </c>
      <c r="C1553" s="97">
        <v>50</v>
      </c>
      <c r="D1553" s="21">
        <f t="shared" si="24"/>
        <v>12.027700719999999</v>
      </c>
    </row>
    <row r="1554" spans="1:4" ht="15" customHeight="1" x14ac:dyDescent="0.2">
      <c r="A1554" s="98">
        <v>42070.791666666664</v>
      </c>
      <c r="B1554" s="17">
        <v>9.7744359999999997</v>
      </c>
      <c r="C1554" s="97">
        <v>40</v>
      </c>
      <c r="D1554" s="21">
        <f t="shared" si="24"/>
        <v>16.32330812</v>
      </c>
    </row>
    <row r="1555" spans="1:4" ht="15" customHeight="1" x14ac:dyDescent="0.2">
      <c r="A1555" s="98">
        <v>42070.833333333336</v>
      </c>
      <c r="B1555" s="17">
        <v>8.2311040000000002</v>
      </c>
      <c r="C1555" s="97">
        <v>50</v>
      </c>
      <c r="D1555" s="21">
        <f t="shared" si="24"/>
        <v>13.74594368</v>
      </c>
    </row>
    <row r="1556" spans="1:4" ht="15" customHeight="1" x14ac:dyDescent="0.2">
      <c r="A1556" s="98">
        <v>42070.875</v>
      </c>
      <c r="B1556" s="17">
        <v>8.2311040000000002</v>
      </c>
      <c r="C1556" s="97">
        <v>60</v>
      </c>
      <c r="D1556" s="21">
        <f t="shared" si="24"/>
        <v>13.74594368</v>
      </c>
    </row>
    <row r="1557" spans="1:4" ht="15" customHeight="1" x14ac:dyDescent="0.2">
      <c r="A1557" s="98">
        <v>42070.916666666664</v>
      </c>
      <c r="B1557" s="17">
        <v>7.7166600000000001</v>
      </c>
      <c r="C1557" s="97">
        <v>50</v>
      </c>
      <c r="D1557" s="21">
        <f t="shared" si="24"/>
        <v>12.886822199999999</v>
      </c>
    </row>
    <row r="1558" spans="1:4" ht="15" customHeight="1" x14ac:dyDescent="0.2">
      <c r="A1558" s="98">
        <v>42070.958333333336</v>
      </c>
      <c r="B1558" s="17">
        <v>7.7166600000000001</v>
      </c>
      <c r="C1558" s="97">
        <v>40</v>
      </c>
      <c r="D1558" s="21">
        <f t="shared" si="24"/>
        <v>12.886822199999999</v>
      </c>
    </row>
    <row r="1559" spans="1:4" ht="15" customHeight="1" x14ac:dyDescent="0.2">
      <c r="A1559" s="98">
        <v>42071</v>
      </c>
      <c r="B1559" s="17">
        <v>6.1733279999999997</v>
      </c>
      <c r="C1559" s="97">
        <v>30</v>
      </c>
      <c r="D1559" s="21">
        <f t="shared" si="24"/>
        <v>10.309457759999999</v>
      </c>
    </row>
    <row r="1560" spans="1:4" ht="15" customHeight="1" x14ac:dyDescent="0.2">
      <c r="A1560" s="98">
        <v>42071.041666666664</v>
      </c>
      <c r="B1560" s="17">
        <v>2.5722200000000002</v>
      </c>
      <c r="C1560" s="97">
        <v>360</v>
      </c>
      <c r="D1560" s="21">
        <f t="shared" si="24"/>
        <v>4.2956073999999997</v>
      </c>
    </row>
    <row r="1561" spans="1:4" ht="15" customHeight="1" x14ac:dyDescent="0.2">
      <c r="A1561" s="98">
        <v>42071.083333333336</v>
      </c>
      <c r="B1561" s="17">
        <v>2.057776</v>
      </c>
      <c r="C1561" s="97">
        <v>340</v>
      </c>
      <c r="D1561" s="21">
        <f t="shared" si="24"/>
        <v>3.43648592</v>
      </c>
    </row>
    <row r="1562" spans="1:4" ht="15" customHeight="1" x14ac:dyDescent="0.2">
      <c r="A1562" s="98">
        <v>42071.125</v>
      </c>
      <c r="B1562" s="17">
        <v>2.5722200000000002</v>
      </c>
      <c r="C1562" s="97">
        <v>340</v>
      </c>
      <c r="D1562" s="21">
        <f t="shared" si="24"/>
        <v>4.2956073999999997</v>
      </c>
    </row>
    <row r="1563" spans="1:4" ht="15" customHeight="1" x14ac:dyDescent="0.2">
      <c r="A1563" s="98">
        <v>42071.166666666664</v>
      </c>
      <c r="B1563" s="17">
        <v>2.5722200000000002</v>
      </c>
      <c r="C1563" s="97">
        <v>330</v>
      </c>
      <c r="D1563" s="21">
        <f t="shared" si="24"/>
        <v>4.2956073999999997</v>
      </c>
    </row>
    <row r="1564" spans="1:4" ht="15" customHeight="1" x14ac:dyDescent="0.2">
      <c r="A1564" s="98">
        <v>42071.208333333336</v>
      </c>
      <c r="B1564" s="17">
        <v>3.0866639999999999</v>
      </c>
      <c r="C1564" s="97">
        <v>340</v>
      </c>
      <c r="D1564" s="21">
        <f t="shared" si="24"/>
        <v>5.1547288799999995</v>
      </c>
    </row>
    <row r="1565" spans="1:4" ht="15" customHeight="1" x14ac:dyDescent="0.2">
      <c r="A1565" s="98">
        <v>42071.25</v>
      </c>
      <c r="B1565" s="17">
        <v>3.0866639999999999</v>
      </c>
      <c r="C1565" s="97">
        <v>340</v>
      </c>
      <c r="D1565" s="21">
        <f t="shared" si="24"/>
        <v>5.1547288799999995</v>
      </c>
    </row>
    <row r="1566" spans="1:4" ht="15" customHeight="1" x14ac:dyDescent="0.2">
      <c r="A1566" s="98">
        <v>42071.291666666664</v>
      </c>
      <c r="B1566" s="17">
        <v>3.0866639999999999</v>
      </c>
      <c r="C1566" s="97">
        <v>320</v>
      </c>
      <c r="D1566" s="21">
        <f t="shared" si="24"/>
        <v>5.1547288799999995</v>
      </c>
    </row>
    <row r="1567" spans="1:4" ht="15" customHeight="1" x14ac:dyDescent="0.2">
      <c r="A1567" s="98">
        <v>42071.333333333336</v>
      </c>
      <c r="B1567" s="17">
        <v>3.0866639999999999</v>
      </c>
      <c r="C1567" s="97">
        <v>360</v>
      </c>
      <c r="D1567" s="21">
        <f t="shared" si="24"/>
        <v>5.1547288799999995</v>
      </c>
    </row>
    <row r="1568" spans="1:4" ht="15" customHeight="1" x14ac:dyDescent="0.2">
      <c r="A1568" s="98">
        <v>42071.375</v>
      </c>
      <c r="B1568" s="17">
        <v>4.1155520000000001</v>
      </c>
      <c r="C1568" s="97">
        <v>10</v>
      </c>
      <c r="D1568" s="21">
        <f t="shared" si="24"/>
        <v>6.8729718399999999</v>
      </c>
    </row>
    <row r="1569" spans="1:4" ht="15" customHeight="1" x14ac:dyDescent="0.2">
      <c r="A1569" s="98">
        <v>42071.416666666664</v>
      </c>
      <c r="B1569" s="17">
        <v>3.601108</v>
      </c>
      <c r="C1569" s="97">
        <v>20</v>
      </c>
      <c r="D1569" s="21">
        <f t="shared" si="24"/>
        <v>6.0138503599999993</v>
      </c>
    </row>
    <row r="1570" spans="1:4" ht="15" customHeight="1" x14ac:dyDescent="0.2">
      <c r="A1570" s="98">
        <v>42071.458333333336</v>
      </c>
      <c r="B1570" s="17">
        <v>5.1444400000000003</v>
      </c>
      <c r="C1570" s="97">
        <v>360</v>
      </c>
      <c r="D1570" s="21">
        <f t="shared" si="24"/>
        <v>8.5912147999999995</v>
      </c>
    </row>
    <row r="1571" spans="1:4" ht="15" customHeight="1" x14ac:dyDescent="0.2">
      <c r="A1571" s="98">
        <v>42071.5</v>
      </c>
      <c r="B1571" s="17">
        <v>6.6877719999999998</v>
      </c>
      <c r="C1571" s="97">
        <v>10</v>
      </c>
      <c r="D1571" s="21">
        <f t="shared" si="24"/>
        <v>11.16857924</v>
      </c>
    </row>
    <row r="1572" spans="1:4" ht="15" customHeight="1" x14ac:dyDescent="0.2">
      <c r="A1572" s="98">
        <v>42071.541666666664</v>
      </c>
      <c r="B1572" s="17">
        <v>6.1733279999999997</v>
      </c>
      <c r="C1572" s="97">
        <v>360</v>
      </c>
      <c r="D1572" s="21">
        <f t="shared" si="24"/>
        <v>10.309457759999999</v>
      </c>
    </row>
    <row r="1573" spans="1:4" ht="15" customHeight="1" x14ac:dyDescent="0.2">
      <c r="A1573" s="98">
        <v>42071.583333333336</v>
      </c>
      <c r="B1573" s="17">
        <v>6.6877719999999998</v>
      </c>
      <c r="C1573" s="97">
        <v>360</v>
      </c>
      <c r="D1573" s="21">
        <f t="shared" si="24"/>
        <v>11.16857924</v>
      </c>
    </row>
    <row r="1574" spans="1:4" ht="15" customHeight="1" x14ac:dyDescent="0.2">
      <c r="A1574" s="98">
        <v>42071.625</v>
      </c>
      <c r="B1574" s="17">
        <v>5.1444400000000003</v>
      </c>
      <c r="C1574" s="97">
        <v>360</v>
      </c>
      <c r="D1574" s="21">
        <f t="shared" si="24"/>
        <v>8.5912147999999995</v>
      </c>
    </row>
    <row r="1575" spans="1:4" ht="15" customHeight="1" x14ac:dyDescent="0.2">
      <c r="A1575" s="98">
        <v>42071.666666666664</v>
      </c>
      <c r="B1575" s="17">
        <v>8.2311040000000002</v>
      </c>
      <c r="C1575" s="97">
        <v>50</v>
      </c>
      <c r="D1575" s="21">
        <f t="shared" si="24"/>
        <v>13.74594368</v>
      </c>
    </row>
    <row r="1576" spans="1:4" ht="15" customHeight="1" x14ac:dyDescent="0.2">
      <c r="A1576" s="98">
        <v>42071.708333333336</v>
      </c>
      <c r="B1576" s="17">
        <v>8.2311040000000002</v>
      </c>
      <c r="C1576" s="97">
        <v>60</v>
      </c>
      <c r="D1576" s="21">
        <f t="shared" si="24"/>
        <v>13.74594368</v>
      </c>
    </row>
    <row r="1577" spans="1:4" ht="15" customHeight="1" x14ac:dyDescent="0.2">
      <c r="A1577" s="98">
        <v>42071.75</v>
      </c>
      <c r="B1577" s="17">
        <v>8.2311040000000002</v>
      </c>
      <c r="C1577" s="97">
        <v>50</v>
      </c>
      <c r="D1577" s="21">
        <f t="shared" si="24"/>
        <v>13.74594368</v>
      </c>
    </row>
    <row r="1578" spans="1:4" ht="15" customHeight="1" x14ac:dyDescent="0.2">
      <c r="A1578" s="98">
        <v>42071.791666666664</v>
      </c>
      <c r="B1578" s="17">
        <v>8.7455479999999994</v>
      </c>
      <c r="C1578" s="97">
        <v>50</v>
      </c>
      <c r="D1578" s="21">
        <f t="shared" si="24"/>
        <v>14.605065159999999</v>
      </c>
    </row>
    <row r="1579" spans="1:4" ht="15" customHeight="1" x14ac:dyDescent="0.2">
      <c r="A1579" s="98">
        <v>42071.833333333336</v>
      </c>
      <c r="B1579" s="17">
        <v>8.2311040000000002</v>
      </c>
      <c r="C1579" s="97">
        <v>50</v>
      </c>
      <c r="D1579" s="21">
        <f t="shared" si="24"/>
        <v>13.74594368</v>
      </c>
    </row>
    <row r="1580" spans="1:4" ht="15" customHeight="1" x14ac:dyDescent="0.2">
      <c r="A1580" s="98">
        <v>42071.875</v>
      </c>
      <c r="B1580" s="17">
        <v>9.2599920000000004</v>
      </c>
      <c r="C1580" s="97">
        <v>40</v>
      </c>
      <c r="D1580" s="21">
        <f t="shared" si="24"/>
        <v>15.464186639999999</v>
      </c>
    </row>
    <row r="1581" spans="1:4" ht="15" customHeight="1" x14ac:dyDescent="0.2">
      <c r="A1581" s="98">
        <v>42071.916666666664</v>
      </c>
      <c r="B1581" s="17">
        <v>7.7166600000000001</v>
      </c>
      <c r="C1581" s="97">
        <v>40</v>
      </c>
      <c r="D1581" s="21">
        <f t="shared" si="24"/>
        <v>12.886822199999999</v>
      </c>
    </row>
    <row r="1582" spans="1:4" ht="15" customHeight="1" x14ac:dyDescent="0.2">
      <c r="A1582" s="98">
        <v>42071.958333333336</v>
      </c>
      <c r="B1582" s="17">
        <v>6.1733279999999997</v>
      </c>
      <c r="C1582" s="97">
        <v>20</v>
      </c>
      <c r="D1582" s="21">
        <f t="shared" si="24"/>
        <v>10.309457759999999</v>
      </c>
    </row>
    <row r="1583" spans="1:4" ht="15" customHeight="1" x14ac:dyDescent="0.2">
      <c r="A1583" s="98">
        <v>42072</v>
      </c>
      <c r="B1583" s="17">
        <v>4.6299960000000002</v>
      </c>
      <c r="C1583" s="97">
        <v>10</v>
      </c>
      <c r="D1583" s="21">
        <f t="shared" si="24"/>
        <v>7.7320933199999997</v>
      </c>
    </row>
    <row r="1584" spans="1:4" ht="15" customHeight="1" x14ac:dyDescent="0.2">
      <c r="A1584" s="98">
        <v>42072.041666666664</v>
      </c>
      <c r="B1584" s="17">
        <v>4.6299960000000002</v>
      </c>
      <c r="C1584" s="97">
        <v>10</v>
      </c>
      <c r="D1584" s="21">
        <f t="shared" si="24"/>
        <v>7.7320933199999997</v>
      </c>
    </row>
    <row r="1585" spans="1:4" ht="15" customHeight="1" x14ac:dyDescent="0.2">
      <c r="A1585" s="98">
        <v>42072.083333333336</v>
      </c>
      <c r="B1585" s="17">
        <v>4.1155520000000001</v>
      </c>
      <c r="C1585" s="97">
        <v>360</v>
      </c>
      <c r="D1585" s="21">
        <f t="shared" si="24"/>
        <v>6.8729718399999999</v>
      </c>
    </row>
    <row r="1586" spans="1:4" ht="15" customHeight="1" x14ac:dyDescent="0.2">
      <c r="A1586" s="98">
        <v>42072.125</v>
      </c>
      <c r="B1586" s="17">
        <v>3.601108</v>
      </c>
      <c r="C1586" s="97">
        <v>360</v>
      </c>
      <c r="D1586" s="21">
        <f t="shared" si="24"/>
        <v>6.0138503599999993</v>
      </c>
    </row>
    <row r="1587" spans="1:4" ht="15" customHeight="1" x14ac:dyDescent="0.2">
      <c r="A1587" s="98">
        <v>42072.166666666664</v>
      </c>
      <c r="B1587" s="17">
        <v>3.0866639999999999</v>
      </c>
      <c r="C1587" s="97">
        <v>10</v>
      </c>
      <c r="D1587" s="21">
        <f t="shared" si="24"/>
        <v>5.1547288799999995</v>
      </c>
    </row>
    <row r="1588" spans="1:4" ht="15" customHeight="1" x14ac:dyDescent="0.2">
      <c r="A1588" s="98">
        <v>42072.208333333336</v>
      </c>
      <c r="B1588" s="17">
        <v>3.0866639999999999</v>
      </c>
      <c r="C1588" s="97">
        <v>350</v>
      </c>
      <c r="D1588" s="21">
        <f t="shared" si="24"/>
        <v>5.1547288799999995</v>
      </c>
    </row>
    <row r="1589" spans="1:4" ht="15" customHeight="1" x14ac:dyDescent="0.2">
      <c r="A1589" s="98">
        <v>42072.25</v>
      </c>
      <c r="B1589" s="17">
        <v>4.1155520000000001</v>
      </c>
      <c r="C1589" s="97">
        <v>10</v>
      </c>
      <c r="D1589" s="21">
        <f t="shared" si="24"/>
        <v>6.8729718399999999</v>
      </c>
    </row>
    <row r="1590" spans="1:4" ht="15" customHeight="1" x14ac:dyDescent="0.2">
      <c r="A1590" s="98">
        <v>42072.291666666664</v>
      </c>
      <c r="B1590" s="17">
        <v>3.601108</v>
      </c>
      <c r="C1590" s="97">
        <v>360</v>
      </c>
      <c r="D1590" s="21">
        <f t="shared" si="24"/>
        <v>6.0138503599999993</v>
      </c>
    </row>
    <row r="1591" spans="1:4" ht="15" customHeight="1" x14ac:dyDescent="0.2">
      <c r="A1591" s="98">
        <v>42072.333333333336</v>
      </c>
      <c r="B1591" s="17">
        <v>3.601108</v>
      </c>
      <c r="C1591" s="97">
        <v>360</v>
      </c>
      <c r="D1591" s="21">
        <f t="shared" si="24"/>
        <v>6.0138503599999993</v>
      </c>
    </row>
    <row r="1592" spans="1:4" ht="15" customHeight="1" x14ac:dyDescent="0.2">
      <c r="A1592" s="98">
        <v>42072.375</v>
      </c>
      <c r="B1592" s="17">
        <v>4.1155520000000001</v>
      </c>
      <c r="C1592" s="97">
        <v>360</v>
      </c>
      <c r="D1592" s="21">
        <f t="shared" si="24"/>
        <v>6.8729718399999999</v>
      </c>
    </row>
    <row r="1593" spans="1:4" ht="15" customHeight="1" x14ac:dyDescent="0.2">
      <c r="A1593" s="98">
        <v>42072.416666666664</v>
      </c>
      <c r="B1593" s="17">
        <v>3.601108</v>
      </c>
      <c r="C1593" s="97">
        <v>20</v>
      </c>
      <c r="D1593" s="21">
        <f t="shared" si="24"/>
        <v>6.0138503599999993</v>
      </c>
    </row>
    <row r="1594" spans="1:4" ht="15" customHeight="1" x14ac:dyDescent="0.2">
      <c r="A1594" s="98">
        <v>42072.458333333336</v>
      </c>
      <c r="B1594" s="17">
        <v>4.6299960000000002</v>
      </c>
      <c r="C1594" s="97">
        <v>20</v>
      </c>
      <c r="D1594" s="21">
        <f t="shared" si="24"/>
        <v>7.7320933199999997</v>
      </c>
    </row>
    <row r="1595" spans="1:4" ht="15" customHeight="1" x14ac:dyDescent="0.2">
      <c r="A1595" s="98">
        <v>42072.5</v>
      </c>
      <c r="B1595" s="17">
        <v>6.6877719999999998</v>
      </c>
      <c r="C1595" s="97">
        <v>10</v>
      </c>
      <c r="D1595" s="21">
        <f t="shared" si="24"/>
        <v>11.16857924</v>
      </c>
    </row>
    <row r="1596" spans="1:4" ht="15" customHeight="1" x14ac:dyDescent="0.2">
      <c r="A1596" s="98">
        <v>42072.541666666664</v>
      </c>
      <c r="B1596" s="17">
        <v>6.1733279999999997</v>
      </c>
      <c r="C1596" s="97">
        <v>360</v>
      </c>
      <c r="D1596" s="21">
        <f t="shared" si="24"/>
        <v>10.309457759999999</v>
      </c>
    </row>
    <row r="1597" spans="1:4" ht="15" customHeight="1" x14ac:dyDescent="0.2">
      <c r="A1597" s="98">
        <v>42072.583333333336</v>
      </c>
      <c r="B1597" s="17">
        <v>7.7166600000000001</v>
      </c>
      <c r="C1597" s="97">
        <v>20</v>
      </c>
      <c r="D1597" s="21">
        <f t="shared" si="24"/>
        <v>12.886822199999999</v>
      </c>
    </row>
    <row r="1598" spans="1:4" ht="15" customHeight="1" x14ac:dyDescent="0.2">
      <c r="A1598" s="98">
        <v>42072.625</v>
      </c>
      <c r="B1598" s="17">
        <v>6.6877719999999998</v>
      </c>
      <c r="C1598" s="97">
        <v>20</v>
      </c>
      <c r="D1598" s="21">
        <f t="shared" si="24"/>
        <v>11.16857924</v>
      </c>
    </row>
    <row r="1599" spans="1:4" ht="15" customHeight="1" x14ac:dyDescent="0.2">
      <c r="A1599" s="98">
        <v>42072.666666666664</v>
      </c>
      <c r="B1599" s="17">
        <v>8.7455479999999994</v>
      </c>
      <c r="C1599" s="97">
        <v>70</v>
      </c>
      <c r="D1599" s="21">
        <f t="shared" si="24"/>
        <v>14.605065159999999</v>
      </c>
    </row>
    <row r="1600" spans="1:4" ht="15" customHeight="1" x14ac:dyDescent="0.2">
      <c r="A1600" s="98">
        <v>42072.708333333336</v>
      </c>
      <c r="B1600" s="17">
        <v>7.7166600000000001</v>
      </c>
      <c r="C1600" s="97">
        <v>50</v>
      </c>
      <c r="D1600" s="21">
        <f t="shared" si="24"/>
        <v>12.886822199999999</v>
      </c>
    </row>
    <row r="1601" spans="1:4" ht="15" customHeight="1" x14ac:dyDescent="0.2">
      <c r="A1601" s="98">
        <v>42072.75</v>
      </c>
      <c r="B1601" s="17">
        <v>9.7744359999999997</v>
      </c>
      <c r="C1601" s="97">
        <v>60</v>
      </c>
      <c r="D1601" s="21">
        <f t="shared" si="24"/>
        <v>16.32330812</v>
      </c>
    </row>
    <row r="1602" spans="1:4" ht="15" customHeight="1" x14ac:dyDescent="0.2">
      <c r="A1602" s="98">
        <v>42072.791666666664</v>
      </c>
      <c r="B1602" s="17">
        <v>8.2311040000000002</v>
      </c>
      <c r="C1602" s="97">
        <v>40</v>
      </c>
      <c r="D1602" s="21">
        <f t="shared" si="24"/>
        <v>13.74594368</v>
      </c>
    </row>
    <row r="1603" spans="1:4" ht="15" customHeight="1" x14ac:dyDescent="0.2">
      <c r="A1603" s="98">
        <v>42072.833333333336</v>
      </c>
      <c r="B1603" s="17">
        <v>9.2599920000000004</v>
      </c>
      <c r="C1603" s="97">
        <v>50</v>
      </c>
      <c r="D1603" s="21">
        <f t="shared" si="24"/>
        <v>15.464186639999999</v>
      </c>
    </row>
    <row r="1604" spans="1:4" ht="15" customHeight="1" x14ac:dyDescent="0.2">
      <c r="A1604" s="98">
        <v>42072.875</v>
      </c>
      <c r="B1604" s="17">
        <v>8.2311040000000002</v>
      </c>
      <c r="C1604" s="97">
        <v>50</v>
      </c>
      <c r="D1604" s="21">
        <f t="shared" si="24"/>
        <v>13.74594368</v>
      </c>
    </row>
    <row r="1605" spans="1:4" ht="15" customHeight="1" x14ac:dyDescent="0.2">
      <c r="A1605" s="98">
        <v>42072.916666666664</v>
      </c>
      <c r="B1605" s="17">
        <v>6.1733279999999997</v>
      </c>
      <c r="C1605" s="97">
        <v>30</v>
      </c>
      <c r="D1605" s="21">
        <f t="shared" ref="D1605:D1668" si="25">$B$1*B1605</f>
        <v>10.309457759999999</v>
      </c>
    </row>
    <row r="1606" spans="1:4" ht="15" customHeight="1" x14ac:dyDescent="0.2">
      <c r="A1606" s="98">
        <v>42072.958333333336</v>
      </c>
      <c r="B1606" s="17">
        <v>6.6877719999999998</v>
      </c>
      <c r="C1606" s="97">
        <v>40</v>
      </c>
      <c r="D1606" s="21">
        <f t="shared" si="25"/>
        <v>11.16857924</v>
      </c>
    </row>
    <row r="1607" spans="1:4" ht="15" customHeight="1" x14ac:dyDescent="0.2">
      <c r="A1607" s="98">
        <v>42073</v>
      </c>
      <c r="B1607" s="17">
        <v>4.6299960000000002</v>
      </c>
      <c r="C1607" s="97">
        <v>30</v>
      </c>
      <c r="D1607" s="21">
        <f t="shared" si="25"/>
        <v>7.7320933199999997</v>
      </c>
    </row>
    <row r="1608" spans="1:4" ht="15" customHeight="1" x14ac:dyDescent="0.2">
      <c r="A1608" s="98">
        <v>42073.041666666664</v>
      </c>
      <c r="B1608" s="17">
        <v>3.601108</v>
      </c>
      <c r="C1608" s="97">
        <v>10</v>
      </c>
      <c r="D1608" s="21">
        <f t="shared" si="25"/>
        <v>6.0138503599999993</v>
      </c>
    </row>
    <row r="1609" spans="1:4" ht="15" customHeight="1" x14ac:dyDescent="0.2">
      <c r="A1609" s="98">
        <v>42073.083333333336</v>
      </c>
      <c r="B1609" s="17">
        <v>3.0866639999999999</v>
      </c>
      <c r="C1609" s="97">
        <v>360</v>
      </c>
      <c r="D1609" s="21">
        <f t="shared" si="25"/>
        <v>5.1547288799999995</v>
      </c>
    </row>
    <row r="1610" spans="1:4" ht="15" customHeight="1" x14ac:dyDescent="0.2">
      <c r="A1610" s="98">
        <v>42073.125</v>
      </c>
      <c r="B1610" s="17">
        <v>2.5722200000000002</v>
      </c>
      <c r="C1610" s="97">
        <v>340</v>
      </c>
      <c r="D1610" s="21">
        <f t="shared" si="25"/>
        <v>4.2956073999999997</v>
      </c>
    </row>
    <row r="1611" spans="1:4" ht="15" customHeight="1" x14ac:dyDescent="0.2">
      <c r="A1611" s="98">
        <v>42073.166666666664</v>
      </c>
      <c r="B1611" s="17">
        <v>2.057776</v>
      </c>
      <c r="C1611" s="97">
        <v>330</v>
      </c>
      <c r="D1611" s="21">
        <f t="shared" si="25"/>
        <v>3.43648592</v>
      </c>
    </row>
    <row r="1612" spans="1:4" ht="15" customHeight="1" x14ac:dyDescent="0.2">
      <c r="A1612" s="98">
        <v>42073.208333333336</v>
      </c>
      <c r="B1612" s="17">
        <v>2.057776</v>
      </c>
      <c r="C1612" s="97">
        <v>340</v>
      </c>
      <c r="D1612" s="21">
        <f t="shared" si="25"/>
        <v>3.43648592</v>
      </c>
    </row>
    <row r="1613" spans="1:4" ht="15" customHeight="1" x14ac:dyDescent="0.2">
      <c r="A1613" s="98">
        <v>42073.25</v>
      </c>
      <c r="B1613" s="17">
        <v>2.057776</v>
      </c>
      <c r="C1613" s="97">
        <v>340</v>
      </c>
      <c r="D1613" s="21">
        <f t="shared" si="25"/>
        <v>3.43648592</v>
      </c>
    </row>
    <row r="1614" spans="1:4" ht="15" customHeight="1" x14ac:dyDescent="0.2">
      <c r="A1614" s="98">
        <v>42073.291666666664</v>
      </c>
      <c r="B1614" s="17">
        <v>3.0866639999999999</v>
      </c>
      <c r="C1614" s="97">
        <v>350</v>
      </c>
      <c r="D1614" s="21">
        <f t="shared" si="25"/>
        <v>5.1547288799999995</v>
      </c>
    </row>
    <row r="1615" spans="1:4" ht="15" customHeight="1" x14ac:dyDescent="0.2">
      <c r="A1615" s="98">
        <v>42073.333333333336</v>
      </c>
      <c r="B1615" s="17">
        <v>3.0866639999999999</v>
      </c>
      <c r="C1615" s="97">
        <v>350</v>
      </c>
      <c r="D1615" s="21">
        <f t="shared" si="25"/>
        <v>5.1547288799999995</v>
      </c>
    </row>
    <row r="1616" spans="1:4" ht="15" customHeight="1" x14ac:dyDescent="0.2">
      <c r="A1616" s="98">
        <v>42073.375</v>
      </c>
      <c r="B1616" s="17">
        <v>4.1155520000000001</v>
      </c>
      <c r="C1616" s="97">
        <v>350</v>
      </c>
      <c r="D1616" s="21">
        <f t="shared" si="25"/>
        <v>6.8729718399999999</v>
      </c>
    </row>
    <row r="1617" spans="1:4" ht="15" customHeight="1" x14ac:dyDescent="0.2">
      <c r="A1617" s="98">
        <v>42073.416666666664</v>
      </c>
      <c r="B1617" s="17">
        <v>3.0866639999999999</v>
      </c>
      <c r="C1617" s="97">
        <v>360</v>
      </c>
      <c r="D1617" s="21">
        <f t="shared" si="25"/>
        <v>5.1547288799999995</v>
      </c>
    </row>
    <row r="1618" spans="1:4" ht="15" customHeight="1" x14ac:dyDescent="0.2">
      <c r="A1618" s="98">
        <v>42073.458333333336</v>
      </c>
      <c r="B1618" s="17">
        <v>3.601108</v>
      </c>
      <c r="C1618" s="97">
        <v>10</v>
      </c>
      <c r="D1618" s="21">
        <f t="shared" si="25"/>
        <v>6.0138503599999993</v>
      </c>
    </row>
    <row r="1619" spans="1:4" ht="15" customHeight="1" x14ac:dyDescent="0.2">
      <c r="A1619" s="98">
        <v>42073.5</v>
      </c>
      <c r="B1619" s="17">
        <v>5.1444400000000003</v>
      </c>
      <c r="C1619" s="97">
        <v>20</v>
      </c>
      <c r="D1619" s="21">
        <f t="shared" si="25"/>
        <v>8.5912147999999995</v>
      </c>
    </row>
    <row r="1620" spans="1:4" ht="15" customHeight="1" x14ac:dyDescent="0.2">
      <c r="A1620" s="98">
        <v>42073.541666666664</v>
      </c>
      <c r="B1620" s="17">
        <v>4.1155520000000001</v>
      </c>
      <c r="C1620" s="97">
        <v>360</v>
      </c>
      <c r="D1620" s="21">
        <f t="shared" si="25"/>
        <v>6.8729718399999999</v>
      </c>
    </row>
    <row r="1621" spans="1:4" ht="15" customHeight="1" x14ac:dyDescent="0.2">
      <c r="A1621" s="98">
        <v>42073.583333333336</v>
      </c>
      <c r="B1621" s="17">
        <v>6.1733279999999997</v>
      </c>
      <c r="C1621" s="97">
        <v>20</v>
      </c>
      <c r="D1621" s="21">
        <f t="shared" si="25"/>
        <v>10.309457759999999</v>
      </c>
    </row>
    <row r="1622" spans="1:4" ht="15" customHeight="1" x14ac:dyDescent="0.2">
      <c r="A1622" s="98">
        <v>42073.625</v>
      </c>
      <c r="B1622" s="17">
        <v>5.6588840000000005</v>
      </c>
      <c r="C1622" s="97">
        <v>30</v>
      </c>
      <c r="D1622" s="21">
        <f t="shared" si="25"/>
        <v>9.4503362800000001</v>
      </c>
    </row>
    <row r="1623" spans="1:4" ht="15" customHeight="1" x14ac:dyDescent="0.2">
      <c r="A1623" s="98">
        <v>42073.666666666664</v>
      </c>
      <c r="B1623" s="17">
        <v>6.6877719999999998</v>
      </c>
      <c r="C1623" s="97">
        <v>60</v>
      </c>
      <c r="D1623" s="21">
        <f t="shared" si="25"/>
        <v>11.16857924</v>
      </c>
    </row>
    <row r="1624" spans="1:4" ht="15" customHeight="1" x14ac:dyDescent="0.2">
      <c r="A1624" s="98">
        <v>42073.708333333336</v>
      </c>
      <c r="B1624" s="17">
        <v>7.202216</v>
      </c>
      <c r="C1624" s="97">
        <v>50</v>
      </c>
      <c r="D1624" s="21">
        <f t="shared" si="25"/>
        <v>12.027700719999999</v>
      </c>
    </row>
    <row r="1625" spans="1:4" ht="15" customHeight="1" x14ac:dyDescent="0.2">
      <c r="A1625" s="98">
        <v>42073.75</v>
      </c>
      <c r="B1625" s="17">
        <v>6.6877719999999998</v>
      </c>
      <c r="C1625" s="97">
        <v>60</v>
      </c>
      <c r="D1625" s="21">
        <f t="shared" si="25"/>
        <v>11.16857924</v>
      </c>
    </row>
    <row r="1626" spans="1:4" ht="15" customHeight="1" x14ac:dyDescent="0.2">
      <c r="A1626" s="98">
        <v>42073.791666666664</v>
      </c>
      <c r="B1626" s="17">
        <v>6.6877719999999998</v>
      </c>
      <c r="C1626" s="97">
        <v>50</v>
      </c>
      <c r="D1626" s="21">
        <f t="shared" si="25"/>
        <v>11.16857924</v>
      </c>
    </row>
    <row r="1627" spans="1:4" ht="15" customHeight="1" x14ac:dyDescent="0.2">
      <c r="A1627" s="98">
        <v>42073.833333333336</v>
      </c>
      <c r="B1627" s="17">
        <v>7.202216</v>
      </c>
      <c r="C1627" s="97">
        <v>40</v>
      </c>
      <c r="D1627" s="21">
        <f t="shared" si="25"/>
        <v>12.027700719999999</v>
      </c>
    </row>
    <row r="1628" spans="1:4" ht="15" customHeight="1" x14ac:dyDescent="0.2">
      <c r="A1628" s="98">
        <v>42073.875</v>
      </c>
      <c r="B1628" s="17">
        <v>7.7166600000000001</v>
      </c>
      <c r="C1628" s="97">
        <v>50</v>
      </c>
      <c r="D1628" s="21">
        <f t="shared" si="25"/>
        <v>12.886822199999999</v>
      </c>
    </row>
    <row r="1629" spans="1:4" ht="15" customHeight="1" x14ac:dyDescent="0.2">
      <c r="A1629" s="98">
        <v>42073.916666666664</v>
      </c>
      <c r="B1629" s="17">
        <v>8.2311040000000002</v>
      </c>
      <c r="C1629" s="97">
        <v>40</v>
      </c>
      <c r="D1629" s="21">
        <f t="shared" si="25"/>
        <v>13.74594368</v>
      </c>
    </row>
    <row r="1630" spans="1:4" ht="15" customHeight="1" x14ac:dyDescent="0.2">
      <c r="A1630" s="98">
        <v>42073.958333333336</v>
      </c>
      <c r="B1630" s="17">
        <v>5.6588840000000005</v>
      </c>
      <c r="C1630" s="97">
        <v>40</v>
      </c>
      <c r="D1630" s="21">
        <f t="shared" si="25"/>
        <v>9.4503362800000001</v>
      </c>
    </row>
    <row r="1631" spans="1:4" ht="15" customHeight="1" x14ac:dyDescent="0.2">
      <c r="A1631" s="98">
        <v>42074</v>
      </c>
      <c r="B1631" s="17">
        <v>5.6588840000000005</v>
      </c>
      <c r="C1631" s="97">
        <v>20</v>
      </c>
      <c r="D1631" s="21">
        <f t="shared" si="25"/>
        <v>9.4503362800000001</v>
      </c>
    </row>
    <row r="1632" spans="1:4" ht="15" customHeight="1" x14ac:dyDescent="0.2">
      <c r="A1632" s="98">
        <v>42074.041666666664</v>
      </c>
      <c r="B1632" s="17">
        <v>4.6299960000000002</v>
      </c>
      <c r="C1632" s="97">
        <v>10</v>
      </c>
      <c r="D1632" s="21">
        <f t="shared" si="25"/>
        <v>7.7320933199999997</v>
      </c>
    </row>
    <row r="1633" spans="1:4" ht="15" customHeight="1" x14ac:dyDescent="0.2">
      <c r="A1633" s="98">
        <v>42074.083333333336</v>
      </c>
      <c r="B1633" s="17">
        <v>3.601108</v>
      </c>
      <c r="C1633" s="97">
        <v>350</v>
      </c>
      <c r="D1633" s="21">
        <f t="shared" si="25"/>
        <v>6.0138503599999993</v>
      </c>
    </row>
    <row r="1634" spans="1:4" ht="15" customHeight="1" x14ac:dyDescent="0.2">
      <c r="A1634" s="98">
        <v>42074.125</v>
      </c>
      <c r="B1634" s="17">
        <v>3.0866639999999999</v>
      </c>
      <c r="C1634" s="97">
        <v>330</v>
      </c>
      <c r="D1634" s="21">
        <f t="shared" si="25"/>
        <v>5.1547288799999995</v>
      </c>
    </row>
    <row r="1635" spans="1:4" ht="15" customHeight="1" x14ac:dyDescent="0.2">
      <c r="A1635" s="98">
        <v>42074.166666666664</v>
      </c>
      <c r="B1635" s="17">
        <v>2.5722200000000002</v>
      </c>
      <c r="C1635" s="97">
        <v>330</v>
      </c>
      <c r="D1635" s="21">
        <f t="shared" si="25"/>
        <v>4.2956073999999997</v>
      </c>
    </row>
    <row r="1636" spans="1:4" ht="15" customHeight="1" x14ac:dyDescent="0.2">
      <c r="A1636" s="98">
        <v>42074.208333333336</v>
      </c>
      <c r="B1636" s="17">
        <v>3.0866639999999999</v>
      </c>
      <c r="C1636" s="97">
        <v>350</v>
      </c>
      <c r="D1636" s="21">
        <f t="shared" si="25"/>
        <v>5.1547288799999995</v>
      </c>
    </row>
    <row r="1637" spans="1:4" ht="15" customHeight="1" x14ac:dyDescent="0.2">
      <c r="A1637" s="98">
        <v>42074.25</v>
      </c>
      <c r="B1637" s="17">
        <v>3.0866639999999999</v>
      </c>
      <c r="C1637" s="97">
        <v>340</v>
      </c>
      <c r="D1637" s="21">
        <f t="shared" si="25"/>
        <v>5.1547288799999995</v>
      </c>
    </row>
    <row r="1638" spans="1:4" ht="15" customHeight="1" x14ac:dyDescent="0.2">
      <c r="A1638" s="98">
        <v>42074.291666666664</v>
      </c>
      <c r="B1638" s="17">
        <v>3.601108</v>
      </c>
      <c r="C1638" s="97">
        <v>330</v>
      </c>
      <c r="D1638" s="21">
        <f t="shared" si="25"/>
        <v>6.0138503599999993</v>
      </c>
    </row>
    <row r="1639" spans="1:4" ht="15" customHeight="1" x14ac:dyDescent="0.2">
      <c r="A1639" s="98">
        <v>42074.333333333336</v>
      </c>
      <c r="B1639" s="17">
        <v>3.0866639999999999</v>
      </c>
      <c r="C1639" s="97">
        <v>360</v>
      </c>
      <c r="D1639" s="21">
        <f t="shared" si="25"/>
        <v>5.1547288799999995</v>
      </c>
    </row>
    <row r="1640" spans="1:4" ht="15" customHeight="1" x14ac:dyDescent="0.2">
      <c r="A1640" s="98">
        <v>42074.375</v>
      </c>
      <c r="B1640" s="17">
        <v>3.601108</v>
      </c>
      <c r="C1640" s="97">
        <v>20</v>
      </c>
      <c r="D1640" s="21">
        <f t="shared" si="25"/>
        <v>6.0138503599999993</v>
      </c>
    </row>
    <row r="1641" spans="1:4" ht="15" customHeight="1" x14ac:dyDescent="0.2">
      <c r="A1641" s="98">
        <v>42074.416666666664</v>
      </c>
      <c r="B1641" s="17">
        <v>3.0866639999999999</v>
      </c>
      <c r="C1641" s="97">
        <v>10</v>
      </c>
      <c r="D1641" s="21">
        <f t="shared" si="25"/>
        <v>5.1547288799999995</v>
      </c>
    </row>
    <row r="1642" spans="1:4" ht="15" customHeight="1" x14ac:dyDescent="0.2">
      <c r="A1642" s="98">
        <v>42074.458333333336</v>
      </c>
      <c r="B1642" s="17">
        <v>4.1155520000000001</v>
      </c>
      <c r="C1642" s="97">
        <v>10</v>
      </c>
      <c r="D1642" s="21">
        <f t="shared" si="25"/>
        <v>6.8729718399999999</v>
      </c>
    </row>
    <row r="1643" spans="1:4" ht="15" customHeight="1" x14ac:dyDescent="0.2">
      <c r="A1643" s="98">
        <v>42074.5</v>
      </c>
      <c r="B1643" s="17">
        <v>6.6877719999999998</v>
      </c>
      <c r="C1643" s="97">
        <v>10</v>
      </c>
      <c r="D1643" s="21">
        <f t="shared" si="25"/>
        <v>11.16857924</v>
      </c>
    </row>
    <row r="1644" spans="1:4" ht="15" customHeight="1" x14ac:dyDescent="0.2">
      <c r="A1644" s="98">
        <v>42074.541666666664</v>
      </c>
      <c r="B1644" s="17">
        <v>8.2311040000000002</v>
      </c>
      <c r="C1644" s="97">
        <v>20</v>
      </c>
      <c r="D1644" s="21">
        <f t="shared" si="25"/>
        <v>13.74594368</v>
      </c>
    </row>
    <row r="1645" spans="1:4" ht="15" customHeight="1" x14ac:dyDescent="0.2">
      <c r="A1645" s="98">
        <v>42074.583333333336</v>
      </c>
      <c r="B1645" s="17">
        <v>6.6877719999999998</v>
      </c>
      <c r="C1645" s="97">
        <v>10</v>
      </c>
      <c r="D1645" s="21">
        <f t="shared" si="25"/>
        <v>11.16857924</v>
      </c>
    </row>
    <row r="1646" spans="1:4" ht="15" customHeight="1" x14ac:dyDescent="0.2">
      <c r="A1646" s="98">
        <v>42074.625</v>
      </c>
      <c r="B1646" s="17">
        <v>7.202216</v>
      </c>
      <c r="C1646" s="97">
        <v>20</v>
      </c>
      <c r="D1646" s="21">
        <f t="shared" si="25"/>
        <v>12.027700719999999</v>
      </c>
    </row>
    <row r="1647" spans="1:4" ht="15" customHeight="1" x14ac:dyDescent="0.2">
      <c r="A1647" s="98">
        <v>42074.666666666664</v>
      </c>
      <c r="B1647" s="17">
        <v>7.7166600000000001</v>
      </c>
      <c r="C1647" s="97">
        <v>50</v>
      </c>
      <c r="D1647" s="21">
        <f t="shared" si="25"/>
        <v>12.886822199999999</v>
      </c>
    </row>
    <row r="1648" spans="1:4" ht="15" customHeight="1" x14ac:dyDescent="0.2">
      <c r="A1648" s="98">
        <v>42074.708333333336</v>
      </c>
      <c r="B1648" s="17">
        <v>9.2599920000000004</v>
      </c>
      <c r="C1648" s="97">
        <v>50</v>
      </c>
      <c r="D1648" s="21">
        <f t="shared" si="25"/>
        <v>15.464186639999999</v>
      </c>
    </row>
    <row r="1649" spans="1:4" ht="15" customHeight="1" x14ac:dyDescent="0.2">
      <c r="A1649" s="98">
        <v>42074.75</v>
      </c>
      <c r="B1649" s="17">
        <v>8.7455479999999994</v>
      </c>
      <c r="C1649" s="97">
        <v>50</v>
      </c>
      <c r="D1649" s="21">
        <f t="shared" si="25"/>
        <v>14.605065159999999</v>
      </c>
    </row>
    <row r="1650" spans="1:4" ht="15" customHeight="1" x14ac:dyDescent="0.2">
      <c r="A1650" s="98">
        <v>42074.791666666664</v>
      </c>
      <c r="B1650" s="17">
        <v>9.2599920000000004</v>
      </c>
      <c r="C1650" s="97">
        <v>40</v>
      </c>
      <c r="D1650" s="21">
        <f t="shared" si="25"/>
        <v>15.464186639999999</v>
      </c>
    </row>
    <row r="1651" spans="1:4" ht="15" customHeight="1" x14ac:dyDescent="0.2">
      <c r="A1651" s="98">
        <v>42074.833333333336</v>
      </c>
      <c r="B1651" s="17">
        <v>7.202216</v>
      </c>
      <c r="C1651" s="97">
        <v>50</v>
      </c>
      <c r="D1651" s="21">
        <f t="shared" si="25"/>
        <v>12.027700719999999</v>
      </c>
    </row>
    <row r="1652" spans="1:4" ht="15" customHeight="1" x14ac:dyDescent="0.2">
      <c r="A1652" s="98">
        <v>42074.875</v>
      </c>
      <c r="B1652" s="17">
        <v>8.2311040000000002</v>
      </c>
      <c r="C1652" s="97">
        <v>40</v>
      </c>
      <c r="D1652" s="21">
        <f t="shared" si="25"/>
        <v>13.74594368</v>
      </c>
    </row>
    <row r="1653" spans="1:4" ht="15" customHeight="1" x14ac:dyDescent="0.2">
      <c r="A1653" s="98">
        <v>42074.916666666664</v>
      </c>
      <c r="B1653" s="17">
        <v>8.7455479999999994</v>
      </c>
      <c r="C1653" s="97">
        <v>40</v>
      </c>
      <c r="D1653" s="21">
        <f t="shared" si="25"/>
        <v>14.605065159999999</v>
      </c>
    </row>
    <row r="1654" spans="1:4" ht="15" customHeight="1" x14ac:dyDescent="0.2">
      <c r="A1654" s="98">
        <v>42074.958333333336</v>
      </c>
      <c r="B1654" s="17">
        <v>5.6588840000000005</v>
      </c>
      <c r="C1654" s="97">
        <v>40</v>
      </c>
      <c r="D1654" s="21">
        <f t="shared" si="25"/>
        <v>9.4503362800000001</v>
      </c>
    </row>
    <row r="1655" spans="1:4" ht="15" customHeight="1" x14ac:dyDescent="0.2">
      <c r="A1655" s="98">
        <v>42075</v>
      </c>
      <c r="B1655" s="17">
        <v>6.6877719999999998</v>
      </c>
      <c r="C1655" s="97">
        <v>30</v>
      </c>
      <c r="D1655" s="21">
        <f t="shared" si="25"/>
        <v>11.16857924</v>
      </c>
    </row>
    <row r="1656" spans="1:4" ht="15" customHeight="1" x14ac:dyDescent="0.2">
      <c r="A1656" s="98">
        <v>42075.041666666664</v>
      </c>
      <c r="B1656" s="17">
        <v>4.6299960000000002</v>
      </c>
      <c r="C1656" s="97">
        <v>20</v>
      </c>
      <c r="D1656" s="21">
        <f t="shared" si="25"/>
        <v>7.7320933199999997</v>
      </c>
    </row>
    <row r="1657" spans="1:4" ht="15" customHeight="1" x14ac:dyDescent="0.2">
      <c r="A1657" s="98">
        <v>42075.083333333336</v>
      </c>
      <c r="B1657" s="17">
        <v>5.1444400000000003</v>
      </c>
      <c r="C1657" s="97">
        <v>10</v>
      </c>
      <c r="D1657" s="21">
        <f t="shared" si="25"/>
        <v>8.5912147999999995</v>
      </c>
    </row>
    <row r="1658" spans="1:4" ht="15" customHeight="1" x14ac:dyDescent="0.2">
      <c r="A1658" s="98">
        <v>42075.125</v>
      </c>
      <c r="B1658" s="17">
        <v>3.601108</v>
      </c>
      <c r="C1658" s="97">
        <v>10</v>
      </c>
      <c r="D1658" s="21">
        <f t="shared" si="25"/>
        <v>6.0138503599999993</v>
      </c>
    </row>
    <row r="1659" spans="1:4" ht="15" customHeight="1" x14ac:dyDescent="0.2">
      <c r="A1659" s="98">
        <v>42075.166666666664</v>
      </c>
      <c r="B1659" s="17">
        <v>4.6299960000000002</v>
      </c>
      <c r="C1659" s="97">
        <v>10</v>
      </c>
      <c r="D1659" s="21">
        <f t="shared" si="25"/>
        <v>7.7320933199999997</v>
      </c>
    </row>
    <row r="1660" spans="1:4" ht="15" customHeight="1" x14ac:dyDescent="0.2">
      <c r="A1660" s="98">
        <v>42075.208333333336</v>
      </c>
      <c r="B1660" s="17">
        <v>5.1444400000000003</v>
      </c>
      <c r="C1660" s="97">
        <v>10</v>
      </c>
      <c r="D1660" s="21">
        <f t="shared" si="25"/>
        <v>8.5912147999999995</v>
      </c>
    </row>
    <row r="1661" spans="1:4" ht="15" customHeight="1" x14ac:dyDescent="0.2">
      <c r="A1661" s="98">
        <v>42075.25</v>
      </c>
      <c r="B1661" s="17">
        <v>4.6299960000000002</v>
      </c>
      <c r="C1661" s="97">
        <v>20</v>
      </c>
      <c r="D1661" s="21">
        <f t="shared" si="25"/>
        <v>7.7320933199999997</v>
      </c>
    </row>
    <row r="1662" spans="1:4" ht="15" customHeight="1" x14ac:dyDescent="0.2">
      <c r="A1662" s="98">
        <v>42075.291666666664</v>
      </c>
      <c r="B1662" s="17">
        <v>4.6299960000000002</v>
      </c>
      <c r="C1662" s="97">
        <v>10</v>
      </c>
      <c r="D1662" s="21">
        <f t="shared" si="25"/>
        <v>7.7320933199999997</v>
      </c>
    </row>
    <row r="1663" spans="1:4" ht="15" customHeight="1" x14ac:dyDescent="0.2">
      <c r="A1663" s="98">
        <v>42075.333333333336</v>
      </c>
      <c r="B1663" s="17">
        <v>4.6299960000000002</v>
      </c>
      <c r="C1663" s="97">
        <v>20</v>
      </c>
      <c r="D1663" s="21">
        <f t="shared" si="25"/>
        <v>7.7320933199999997</v>
      </c>
    </row>
    <row r="1664" spans="1:4" ht="15" customHeight="1" x14ac:dyDescent="0.2">
      <c r="A1664" s="98">
        <v>42075.375</v>
      </c>
      <c r="B1664" s="17">
        <v>4.1155520000000001</v>
      </c>
      <c r="C1664" s="97">
        <v>20</v>
      </c>
      <c r="D1664" s="21">
        <f t="shared" si="25"/>
        <v>6.8729718399999999</v>
      </c>
    </row>
    <row r="1665" spans="1:4" ht="15" customHeight="1" x14ac:dyDescent="0.2">
      <c r="A1665" s="98">
        <v>42075.416666666664</v>
      </c>
      <c r="B1665" s="17">
        <v>4.1155520000000001</v>
      </c>
      <c r="C1665" s="97">
        <v>20</v>
      </c>
      <c r="D1665" s="21">
        <f t="shared" si="25"/>
        <v>6.8729718399999999</v>
      </c>
    </row>
    <row r="1666" spans="1:4" ht="15" customHeight="1" x14ac:dyDescent="0.2">
      <c r="A1666" s="98">
        <v>42075.458333333336</v>
      </c>
      <c r="B1666" s="17">
        <v>3.601108</v>
      </c>
      <c r="C1666" s="97">
        <v>360</v>
      </c>
      <c r="D1666" s="21">
        <f t="shared" si="25"/>
        <v>6.0138503599999993</v>
      </c>
    </row>
    <row r="1667" spans="1:4" ht="15" customHeight="1" x14ac:dyDescent="0.2">
      <c r="A1667" s="98">
        <v>42075.5</v>
      </c>
      <c r="B1667" s="17">
        <v>4.1155520000000001</v>
      </c>
      <c r="C1667" s="97">
        <v>340</v>
      </c>
      <c r="D1667" s="21">
        <f t="shared" si="25"/>
        <v>6.8729718399999999</v>
      </c>
    </row>
    <row r="1668" spans="1:4" ht="15" customHeight="1" x14ac:dyDescent="0.2">
      <c r="A1668" s="98">
        <v>42075.541666666664</v>
      </c>
      <c r="B1668" s="17">
        <v>6.6877719999999998</v>
      </c>
      <c r="C1668" s="97">
        <v>20</v>
      </c>
      <c r="D1668" s="21">
        <f t="shared" si="25"/>
        <v>11.16857924</v>
      </c>
    </row>
    <row r="1669" spans="1:4" ht="15" customHeight="1" x14ac:dyDescent="0.2">
      <c r="A1669" s="98">
        <v>42075.583333333336</v>
      </c>
      <c r="B1669" s="17">
        <v>6.1733279999999997</v>
      </c>
      <c r="C1669" s="97">
        <v>360</v>
      </c>
      <c r="D1669" s="21">
        <f t="shared" ref="D1669:D1732" si="26">$B$1*B1669</f>
        <v>10.309457759999999</v>
      </c>
    </row>
    <row r="1670" spans="1:4" ht="15" customHeight="1" x14ac:dyDescent="0.2">
      <c r="A1670" s="98">
        <v>42075.625</v>
      </c>
      <c r="B1670" s="17">
        <v>6.1733279999999997</v>
      </c>
      <c r="C1670" s="97">
        <v>10</v>
      </c>
      <c r="D1670" s="21">
        <f t="shared" si="26"/>
        <v>10.309457759999999</v>
      </c>
    </row>
    <row r="1671" spans="1:4" ht="15" customHeight="1" x14ac:dyDescent="0.2">
      <c r="A1671" s="98">
        <v>42075.666666666664</v>
      </c>
      <c r="B1671" s="17">
        <v>8.2311040000000002</v>
      </c>
      <c r="C1671" s="97">
        <v>20</v>
      </c>
      <c r="D1671" s="21">
        <f t="shared" si="26"/>
        <v>13.74594368</v>
      </c>
    </row>
    <row r="1672" spans="1:4" ht="15" customHeight="1" x14ac:dyDescent="0.2">
      <c r="A1672" s="98">
        <v>42075.708333333336</v>
      </c>
      <c r="B1672" s="17">
        <v>7.7166600000000001</v>
      </c>
      <c r="C1672" s="97">
        <v>60</v>
      </c>
      <c r="D1672" s="21">
        <f t="shared" si="26"/>
        <v>12.886822199999999</v>
      </c>
    </row>
    <row r="1673" spans="1:4" ht="15" customHeight="1" x14ac:dyDescent="0.2">
      <c r="A1673" s="98">
        <v>42075.75</v>
      </c>
      <c r="B1673" s="17">
        <v>7.7166600000000001</v>
      </c>
      <c r="C1673" s="97">
        <v>40</v>
      </c>
      <c r="D1673" s="21">
        <f t="shared" si="26"/>
        <v>12.886822199999999</v>
      </c>
    </row>
    <row r="1674" spans="1:4" ht="15" customHeight="1" x14ac:dyDescent="0.2">
      <c r="A1674" s="98">
        <v>42075.791666666664</v>
      </c>
      <c r="B1674" s="17">
        <v>7.202216</v>
      </c>
      <c r="C1674" s="97">
        <v>50</v>
      </c>
      <c r="D1674" s="21">
        <f t="shared" si="26"/>
        <v>12.027700719999999</v>
      </c>
    </row>
    <row r="1675" spans="1:4" ht="15" customHeight="1" x14ac:dyDescent="0.2">
      <c r="A1675" s="98">
        <v>42075.833333333336</v>
      </c>
      <c r="B1675" s="17">
        <v>7.7166600000000001</v>
      </c>
      <c r="C1675" s="97">
        <v>50</v>
      </c>
      <c r="D1675" s="21">
        <f t="shared" si="26"/>
        <v>12.886822199999999</v>
      </c>
    </row>
    <row r="1676" spans="1:4" ht="15" customHeight="1" x14ac:dyDescent="0.2">
      <c r="A1676" s="98">
        <v>42075.875</v>
      </c>
      <c r="B1676" s="17">
        <v>8.7455479999999994</v>
      </c>
      <c r="C1676" s="97">
        <v>50</v>
      </c>
      <c r="D1676" s="21">
        <f t="shared" si="26"/>
        <v>14.605065159999999</v>
      </c>
    </row>
    <row r="1677" spans="1:4" ht="15" customHeight="1" x14ac:dyDescent="0.2">
      <c r="A1677" s="98">
        <v>42075.916666666664</v>
      </c>
      <c r="B1677" s="17">
        <v>5.6588840000000005</v>
      </c>
      <c r="C1677" s="97">
        <v>30</v>
      </c>
      <c r="D1677" s="21">
        <f t="shared" si="26"/>
        <v>9.4503362800000001</v>
      </c>
    </row>
    <row r="1678" spans="1:4" ht="15" customHeight="1" x14ac:dyDescent="0.2">
      <c r="A1678" s="98">
        <v>42075.958333333336</v>
      </c>
      <c r="B1678" s="17">
        <v>6.1733279999999997</v>
      </c>
      <c r="C1678" s="97">
        <v>30</v>
      </c>
      <c r="D1678" s="21">
        <f t="shared" si="26"/>
        <v>10.309457759999999</v>
      </c>
    </row>
    <row r="1679" spans="1:4" ht="15" customHeight="1" x14ac:dyDescent="0.2">
      <c r="A1679" s="98">
        <v>42076</v>
      </c>
      <c r="B1679" s="17">
        <v>4.1155520000000001</v>
      </c>
      <c r="C1679" s="97">
        <v>30</v>
      </c>
      <c r="D1679" s="21">
        <f t="shared" si="26"/>
        <v>6.8729718399999999</v>
      </c>
    </row>
    <row r="1680" spans="1:4" ht="15" customHeight="1" x14ac:dyDescent="0.2">
      <c r="A1680" s="98">
        <v>42076.041666666664</v>
      </c>
      <c r="B1680" s="17">
        <v>4.6299960000000002</v>
      </c>
      <c r="C1680" s="97">
        <v>20</v>
      </c>
      <c r="D1680" s="21">
        <f t="shared" si="26"/>
        <v>7.7320933199999997</v>
      </c>
    </row>
    <row r="1681" spans="1:4" ht="15" customHeight="1" x14ac:dyDescent="0.2">
      <c r="A1681" s="98">
        <v>42076.083333333336</v>
      </c>
      <c r="B1681" s="17">
        <v>4.6299960000000002</v>
      </c>
      <c r="C1681" s="97">
        <v>20</v>
      </c>
      <c r="D1681" s="21">
        <f t="shared" si="26"/>
        <v>7.7320933199999997</v>
      </c>
    </row>
    <row r="1682" spans="1:4" ht="15" customHeight="1" x14ac:dyDescent="0.2">
      <c r="A1682" s="98">
        <v>42076.125</v>
      </c>
      <c r="B1682" s="17">
        <v>4.1155520000000001</v>
      </c>
      <c r="C1682" s="97">
        <v>10</v>
      </c>
      <c r="D1682" s="21">
        <f t="shared" si="26"/>
        <v>6.8729718399999999</v>
      </c>
    </row>
    <row r="1683" spans="1:4" ht="15" customHeight="1" x14ac:dyDescent="0.2">
      <c r="A1683" s="98">
        <v>42076.166666666664</v>
      </c>
      <c r="B1683" s="17">
        <v>4.1155520000000001</v>
      </c>
      <c r="C1683" s="97">
        <v>360</v>
      </c>
      <c r="D1683" s="21">
        <f t="shared" si="26"/>
        <v>6.8729718399999999</v>
      </c>
    </row>
    <row r="1684" spans="1:4" ht="15" customHeight="1" x14ac:dyDescent="0.2">
      <c r="A1684" s="98">
        <v>42076.208333333336</v>
      </c>
      <c r="B1684" s="17">
        <v>4.1155520000000001</v>
      </c>
      <c r="C1684" s="97">
        <v>360</v>
      </c>
      <c r="D1684" s="21">
        <f t="shared" si="26"/>
        <v>6.8729718399999999</v>
      </c>
    </row>
    <row r="1685" spans="1:4" ht="15" customHeight="1" x14ac:dyDescent="0.2">
      <c r="A1685" s="98">
        <v>42076.25</v>
      </c>
      <c r="B1685" s="17">
        <v>4.1155520000000001</v>
      </c>
      <c r="C1685" s="97">
        <v>20</v>
      </c>
      <c r="D1685" s="21">
        <f t="shared" si="26"/>
        <v>6.8729718399999999</v>
      </c>
    </row>
    <row r="1686" spans="1:4" ht="15" customHeight="1" x14ac:dyDescent="0.2">
      <c r="A1686" s="98">
        <v>42076.291666666664</v>
      </c>
      <c r="B1686" s="17">
        <v>2.057776</v>
      </c>
      <c r="C1686" s="97">
        <v>330</v>
      </c>
      <c r="D1686" s="21">
        <f t="shared" si="26"/>
        <v>3.43648592</v>
      </c>
    </row>
    <row r="1687" spans="1:4" ht="15" customHeight="1" x14ac:dyDescent="0.2">
      <c r="A1687" s="98">
        <v>42076.333333333336</v>
      </c>
      <c r="B1687" s="17">
        <v>1.5433319999999999</v>
      </c>
      <c r="C1687" s="97">
        <v>350</v>
      </c>
      <c r="D1687" s="21">
        <f t="shared" si="26"/>
        <v>2.5773644399999998</v>
      </c>
    </row>
    <row r="1688" spans="1:4" ht="15" customHeight="1" x14ac:dyDescent="0.2">
      <c r="A1688" s="98">
        <v>42076.375</v>
      </c>
      <c r="B1688" s="17">
        <v>1.028888</v>
      </c>
      <c r="C1688" s="97">
        <v>360</v>
      </c>
      <c r="D1688" s="21">
        <f t="shared" si="26"/>
        <v>1.71824296</v>
      </c>
    </row>
    <row r="1689" spans="1:4" ht="15" customHeight="1" x14ac:dyDescent="0.2">
      <c r="A1689" s="98">
        <v>42076.416666666664</v>
      </c>
      <c r="B1689" s="17">
        <v>2.057776</v>
      </c>
      <c r="C1689" s="97">
        <v>350</v>
      </c>
      <c r="D1689" s="21">
        <f t="shared" si="26"/>
        <v>3.43648592</v>
      </c>
    </row>
    <row r="1690" spans="1:4" ht="15" customHeight="1" x14ac:dyDescent="0.2">
      <c r="A1690" s="98">
        <v>42076.458333333336</v>
      </c>
      <c r="B1690" s="17">
        <v>2.5722200000000002</v>
      </c>
      <c r="C1690" s="97">
        <v>360</v>
      </c>
      <c r="D1690" s="21">
        <f t="shared" si="26"/>
        <v>4.2956073999999997</v>
      </c>
    </row>
    <row r="1691" spans="1:4" ht="15" customHeight="1" x14ac:dyDescent="0.2">
      <c r="A1691" s="98">
        <v>42076.5</v>
      </c>
      <c r="B1691" s="17">
        <v>5.6588840000000005</v>
      </c>
      <c r="C1691" s="97">
        <v>30</v>
      </c>
      <c r="D1691" s="21">
        <f t="shared" si="26"/>
        <v>9.4503362800000001</v>
      </c>
    </row>
    <row r="1692" spans="1:4" ht="15" customHeight="1" x14ac:dyDescent="0.2">
      <c r="A1692" s="98">
        <v>42076.541666666664</v>
      </c>
      <c r="B1692" s="17">
        <v>6.6877719999999998</v>
      </c>
      <c r="C1692" s="97">
        <v>20</v>
      </c>
      <c r="D1692" s="21">
        <f t="shared" si="26"/>
        <v>11.16857924</v>
      </c>
    </row>
    <row r="1693" spans="1:4" ht="15" customHeight="1" x14ac:dyDescent="0.2">
      <c r="A1693" s="98">
        <v>42076.583333333336</v>
      </c>
      <c r="B1693" s="17">
        <v>5.1444400000000003</v>
      </c>
      <c r="C1693" s="97">
        <v>20</v>
      </c>
      <c r="D1693" s="21">
        <f t="shared" si="26"/>
        <v>8.5912147999999995</v>
      </c>
    </row>
    <row r="1694" spans="1:4" ht="15" customHeight="1" x14ac:dyDescent="0.2">
      <c r="A1694" s="98">
        <v>42076.625</v>
      </c>
      <c r="B1694" s="17">
        <v>4.1155520000000001</v>
      </c>
      <c r="C1694" s="97">
        <v>350</v>
      </c>
      <c r="D1694" s="21">
        <f t="shared" si="26"/>
        <v>6.8729718399999999</v>
      </c>
    </row>
    <row r="1695" spans="1:4" ht="15" customHeight="1" x14ac:dyDescent="0.2">
      <c r="A1695" s="98">
        <v>42076.666666666664</v>
      </c>
      <c r="B1695" s="17">
        <v>4.6299960000000002</v>
      </c>
      <c r="C1695" s="97">
        <v>10</v>
      </c>
      <c r="D1695" s="21">
        <f t="shared" si="26"/>
        <v>7.7320933199999997</v>
      </c>
    </row>
    <row r="1696" spans="1:4" ht="15" customHeight="1" x14ac:dyDescent="0.2">
      <c r="A1696" s="98">
        <v>42076.708333333336</v>
      </c>
      <c r="B1696" s="17">
        <v>7.202216</v>
      </c>
      <c r="C1696" s="97">
        <v>60</v>
      </c>
      <c r="D1696" s="21">
        <f t="shared" si="26"/>
        <v>12.027700719999999</v>
      </c>
    </row>
    <row r="1697" spans="1:4" ht="15" customHeight="1" x14ac:dyDescent="0.2">
      <c r="A1697" s="98">
        <v>42076.75</v>
      </c>
      <c r="B1697" s="17">
        <v>7.202216</v>
      </c>
      <c r="C1697" s="97">
        <v>50</v>
      </c>
      <c r="D1697" s="21">
        <f t="shared" si="26"/>
        <v>12.027700719999999</v>
      </c>
    </row>
    <row r="1698" spans="1:4" ht="15" customHeight="1" x14ac:dyDescent="0.2">
      <c r="A1698" s="98">
        <v>42076.791666666664</v>
      </c>
      <c r="B1698" s="17">
        <v>7.7166600000000001</v>
      </c>
      <c r="C1698" s="97">
        <v>60</v>
      </c>
      <c r="D1698" s="21">
        <f t="shared" si="26"/>
        <v>12.886822199999999</v>
      </c>
    </row>
    <row r="1699" spans="1:4" ht="15" customHeight="1" x14ac:dyDescent="0.2">
      <c r="A1699" s="98">
        <v>42076.833333333336</v>
      </c>
      <c r="B1699" s="17">
        <v>6.6877719999999998</v>
      </c>
      <c r="C1699" s="97">
        <v>50</v>
      </c>
      <c r="D1699" s="21">
        <f t="shared" si="26"/>
        <v>11.16857924</v>
      </c>
    </row>
    <row r="1700" spans="1:4" ht="15" customHeight="1" x14ac:dyDescent="0.2">
      <c r="A1700" s="98">
        <v>42076.875</v>
      </c>
      <c r="B1700" s="17">
        <v>7.202216</v>
      </c>
      <c r="C1700" s="97">
        <v>50</v>
      </c>
      <c r="D1700" s="21">
        <f t="shared" si="26"/>
        <v>12.027700719999999</v>
      </c>
    </row>
    <row r="1701" spans="1:4" ht="15" customHeight="1" x14ac:dyDescent="0.2">
      <c r="A1701" s="98">
        <v>42076.916666666664</v>
      </c>
      <c r="B1701" s="17">
        <v>6.1733279999999997</v>
      </c>
      <c r="C1701" s="97">
        <v>30</v>
      </c>
      <c r="D1701" s="21">
        <f t="shared" si="26"/>
        <v>10.309457759999999</v>
      </c>
    </row>
    <row r="1702" spans="1:4" ht="15" customHeight="1" x14ac:dyDescent="0.2">
      <c r="A1702" s="98">
        <v>42076.958333333336</v>
      </c>
      <c r="B1702" s="17">
        <v>6.1733279999999997</v>
      </c>
      <c r="C1702" s="97">
        <v>30</v>
      </c>
      <c r="D1702" s="21">
        <f t="shared" si="26"/>
        <v>10.309457759999999</v>
      </c>
    </row>
    <row r="1703" spans="1:4" ht="15" customHeight="1" x14ac:dyDescent="0.2">
      <c r="A1703" s="98">
        <v>42077</v>
      </c>
      <c r="B1703" s="17">
        <v>5.1444400000000003</v>
      </c>
      <c r="C1703" s="97">
        <v>30</v>
      </c>
      <c r="D1703" s="21">
        <f t="shared" si="26"/>
        <v>8.5912147999999995</v>
      </c>
    </row>
    <row r="1704" spans="1:4" ht="15" customHeight="1" x14ac:dyDescent="0.2">
      <c r="A1704" s="98">
        <v>42077.041666666664</v>
      </c>
      <c r="B1704" s="17">
        <v>4.1155520000000001</v>
      </c>
      <c r="C1704" s="97">
        <v>20</v>
      </c>
      <c r="D1704" s="21">
        <f t="shared" si="26"/>
        <v>6.8729718399999999</v>
      </c>
    </row>
    <row r="1705" spans="1:4" ht="15" customHeight="1" x14ac:dyDescent="0.2">
      <c r="A1705" s="98">
        <v>42077.083333333336</v>
      </c>
      <c r="B1705" s="17">
        <v>4.1155520000000001</v>
      </c>
      <c r="C1705" s="97">
        <v>20</v>
      </c>
      <c r="D1705" s="21">
        <f t="shared" si="26"/>
        <v>6.8729718399999999</v>
      </c>
    </row>
    <row r="1706" spans="1:4" ht="15" customHeight="1" x14ac:dyDescent="0.2">
      <c r="A1706" s="98">
        <v>42077.125</v>
      </c>
      <c r="B1706" s="17">
        <v>3.0866639999999999</v>
      </c>
      <c r="C1706" s="97">
        <v>360</v>
      </c>
      <c r="D1706" s="21">
        <f t="shared" si="26"/>
        <v>5.1547288799999995</v>
      </c>
    </row>
    <row r="1707" spans="1:4" ht="15" customHeight="1" x14ac:dyDescent="0.2">
      <c r="A1707" s="98">
        <v>42077.166666666664</v>
      </c>
      <c r="B1707" s="17">
        <v>2.5722200000000002</v>
      </c>
      <c r="C1707" s="97">
        <v>10</v>
      </c>
      <c r="D1707" s="21">
        <f t="shared" si="26"/>
        <v>4.2956073999999997</v>
      </c>
    </row>
    <row r="1708" spans="1:4" ht="15" customHeight="1" x14ac:dyDescent="0.2">
      <c r="A1708" s="98">
        <v>42077.208333333336</v>
      </c>
      <c r="B1708" s="17">
        <v>3.0866639999999999</v>
      </c>
      <c r="C1708" s="97">
        <v>10</v>
      </c>
      <c r="D1708" s="21">
        <f t="shared" si="26"/>
        <v>5.1547288799999995</v>
      </c>
    </row>
    <row r="1709" spans="1:4" ht="15" customHeight="1" x14ac:dyDescent="0.2">
      <c r="A1709" s="98">
        <v>42077.25</v>
      </c>
      <c r="B1709" s="17">
        <v>2.5722200000000002</v>
      </c>
      <c r="C1709" s="97">
        <v>20</v>
      </c>
      <c r="D1709" s="21">
        <f t="shared" si="26"/>
        <v>4.2956073999999997</v>
      </c>
    </row>
    <row r="1710" spans="1:4" ht="15" customHeight="1" x14ac:dyDescent="0.2">
      <c r="A1710" s="98">
        <v>42077.291666666664</v>
      </c>
      <c r="B1710" s="17">
        <v>2.057776</v>
      </c>
      <c r="C1710" s="97">
        <v>360</v>
      </c>
      <c r="D1710" s="21">
        <f t="shared" si="26"/>
        <v>3.43648592</v>
      </c>
    </row>
    <row r="1711" spans="1:4" ht="15" customHeight="1" x14ac:dyDescent="0.2">
      <c r="A1711" s="98">
        <v>42077.333333333336</v>
      </c>
      <c r="B1711" s="17">
        <v>2.057776</v>
      </c>
      <c r="C1711" s="97">
        <v>10</v>
      </c>
      <c r="D1711" s="21">
        <f t="shared" si="26"/>
        <v>3.43648592</v>
      </c>
    </row>
    <row r="1712" spans="1:4" ht="15" customHeight="1" x14ac:dyDescent="0.2">
      <c r="A1712" s="98">
        <v>42077.375</v>
      </c>
      <c r="B1712" s="17">
        <v>1.5433319999999999</v>
      </c>
      <c r="C1712" s="97">
        <v>340</v>
      </c>
      <c r="D1712" s="21">
        <f t="shared" si="26"/>
        <v>2.5773644399999998</v>
      </c>
    </row>
    <row r="1713" spans="1:4" ht="15" customHeight="1" x14ac:dyDescent="0.2">
      <c r="A1713" s="98">
        <v>42077.416666666664</v>
      </c>
      <c r="B1713" s="17">
        <v>2.5722200000000002</v>
      </c>
      <c r="C1713" s="97">
        <v>340</v>
      </c>
      <c r="D1713" s="21">
        <f t="shared" si="26"/>
        <v>4.2956073999999997</v>
      </c>
    </row>
    <row r="1714" spans="1:4" ht="15" customHeight="1" x14ac:dyDescent="0.2">
      <c r="A1714" s="98">
        <v>42077.458333333336</v>
      </c>
      <c r="B1714" s="17">
        <v>2.057776</v>
      </c>
      <c r="C1714" s="97">
        <v>20</v>
      </c>
      <c r="D1714" s="21">
        <f t="shared" si="26"/>
        <v>3.43648592</v>
      </c>
    </row>
    <row r="1715" spans="1:4" ht="15" customHeight="1" x14ac:dyDescent="0.2">
      <c r="A1715" s="98">
        <v>42077.5</v>
      </c>
      <c r="B1715" s="17">
        <v>4.1155520000000001</v>
      </c>
      <c r="C1715" s="97">
        <v>20</v>
      </c>
      <c r="D1715" s="21">
        <f t="shared" si="26"/>
        <v>6.8729718399999999</v>
      </c>
    </row>
    <row r="1716" spans="1:4" ht="15" customHeight="1" x14ac:dyDescent="0.2">
      <c r="A1716" s="98">
        <v>42077.541666666664</v>
      </c>
      <c r="B1716" s="17">
        <v>3.601108</v>
      </c>
      <c r="C1716" s="97">
        <v>10</v>
      </c>
      <c r="D1716" s="21">
        <f t="shared" si="26"/>
        <v>6.0138503599999993</v>
      </c>
    </row>
    <row r="1717" spans="1:4" ht="15" customHeight="1" x14ac:dyDescent="0.2">
      <c r="A1717" s="98">
        <v>42077.583333333336</v>
      </c>
      <c r="B1717" s="17">
        <v>4.1155520000000001</v>
      </c>
      <c r="C1717" s="97">
        <v>30</v>
      </c>
      <c r="D1717" s="21">
        <f t="shared" si="26"/>
        <v>6.8729718399999999</v>
      </c>
    </row>
    <row r="1718" spans="1:4" ht="15" customHeight="1" x14ac:dyDescent="0.2">
      <c r="A1718" s="98">
        <v>42077.666666666664</v>
      </c>
      <c r="B1718" s="17">
        <v>6.6877719999999998</v>
      </c>
      <c r="C1718" s="97">
        <v>60</v>
      </c>
      <c r="D1718" s="21">
        <f t="shared" si="26"/>
        <v>11.16857924</v>
      </c>
    </row>
    <row r="1719" spans="1:4" ht="15" customHeight="1" x14ac:dyDescent="0.2">
      <c r="A1719" s="98">
        <v>42077.708333333336</v>
      </c>
      <c r="B1719" s="17">
        <v>7.202216</v>
      </c>
      <c r="C1719" s="97">
        <v>60</v>
      </c>
      <c r="D1719" s="21">
        <f t="shared" si="26"/>
        <v>12.027700719999999</v>
      </c>
    </row>
    <row r="1720" spans="1:4" ht="15" customHeight="1" x14ac:dyDescent="0.2">
      <c r="A1720" s="98">
        <v>42077.75</v>
      </c>
      <c r="B1720" s="17">
        <v>7.7166600000000001</v>
      </c>
      <c r="C1720" s="97">
        <v>60</v>
      </c>
      <c r="D1720" s="21">
        <f t="shared" si="26"/>
        <v>12.886822199999999</v>
      </c>
    </row>
    <row r="1721" spans="1:4" ht="15" customHeight="1" x14ac:dyDescent="0.2">
      <c r="A1721" s="98">
        <v>42077.791666666664</v>
      </c>
      <c r="B1721" s="17">
        <v>6.1733279999999997</v>
      </c>
      <c r="C1721" s="97">
        <v>60</v>
      </c>
      <c r="D1721" s="21">
        <f t="shared" si="26"/>
        <v>10.309457759999999</v>
      </c>
    </row>
    <row r="1722" spans="1:4" ht="15" customHeight="1" x14ac:dyDescent="0.2">
      <c r="A1722" s="98">
        <v>42077.833333333336</v>
      </c>
      <c r="B1722" s="17">
        <v>6.1733279999999997</v>
      </c>
      <c r="C1722" s="97">
        <v>50</v>
      </c>
      <c r="D1722" s="21">
        <f t="shared" si="26"/>
        <v>10.309457759999999</v>
      </c>
    </row>
    <row r="1723" spans="1:4" ht="15" customHeight="1" x14ac:dyDescent="0.2">
      <c r="A1723" s="98">
        <v>42077.875</v>
      </c>
      <c r="B1723" s="17">
        <v>4.6299960000000002</v>
      </c>
      <c r="C1723" s="97">
        <v>50</v>
      </c>
      <c r="D1723" s="21">
        <f t="shared" si="26"/>
        <v>7.7320933199999997</v>
      </c>
    </row>
    <row r="1724" spans="1:4" ht="15" customHeight="1" x14ac:dyDescent="0.2">
      <c r="A1724" s="98">
        <v>42077.916666666664</v>
      </c>
      <c r="B1724" s="17">
        <v>4.1155520000000001</v>
      </c>
      <c r="C1724" s="97">
        <v>40</v>
      </c>
      <c r="D1724" s="21">
        <f t="shared" si="26"/>
        <v>6.8729718399999999</v>
      </c>
    </row>
    <row r="1725" spans="1:4" ht="15" customHeight="1" x14ac:dyDescent="0.2">
      <c r="A1725" s="98">
        <v>42077.958333333336</v>
      </c>
      <c r="B1725" s="17">
        <v>4.1155520000000001</v>
      </c>
      <c r="C1725" s="97">
        <v>30</v>
      </c>
      <c r="D1725" s="21">
        <f t="shared" si="26"/>
        <v>6.8729718399999999</v>
      </c>
    </row>
    <row r="1726" spans="1:4" ht="15" customHeight="1" x14ac:dyDescent="0.2">
      <c r="A1726" s="98">
        <v>42078</v>
      </c>
      <c r="B1726" s="17">
        <v>2.057776</v>
      </c>
      <c r="C1726" s="97">
        <v>360</v>
      </c>
      <c r="D1726" s="21">
        <f t="shared" si="26"/>
        <v>3.43648592</v>
      </c>
    </row>
    <row r="1727" spans="1:4" ht="15" customHeight="1" x14ac:dyDescent="0.2">
      <c r="A1727" s="98">
        <v>42078.041666666664</v>
      </c>
      <c r="B1727" s="17">
        <v>2.057776</v>
      </c>
      <c r="C1727" s="97">
        <v>360</v>
      </c>
      <c r="D1727" s="21">
        <f t="shared" si="26"/>
        <v>3.43648592</v>
      </c>
    </row>
    <row r="1728" spans="1:4" ht="15" customHeight="1" x14ac:dyDescent="0.2">
      <c r="A1728" s="98">
        <v>42078.083333333336</v>
      </c>
      <c r="B1728" s="17">
        <v>2.057776</v>
      </c>
      <c r="C1728" s="97">
        <v>360</v>
      </c>
      <c r="D1728" s="21">
        <f t="shared" si="26"/>
        <v>3.43648592</v>
      </c>
    </row>
    <row r="1729" spans="1:4" ht="15" customHeight="1" x14ac:dyDescent="0.2">
      <c r="A1729" s="98">
        <v>42078.125</v>
      </c>
      <c r="B1729" s="17">
        <v>2.057776</v>
      </c>
      <c r="C1729" s="97">
        <v>330</v>
      </c>
      <c r="D1729" s="21">
        <f t="shared" si="26"/>
        <v>3.43648592</v>
      </c>
    </row>
    <row r="1730" spans="1:4" ht="15" customHeight="1" x14ac:dyDescent="0.2">
      <c r="A1730" s="98">
        <v>42078.166666666664</v>
      </c>
      <c r="B1730" s="17">
        <v>1.5433319999999999</v>
      </c>
      <c r="C1730" s="97">
        <v>340</v>
      </c>
      <c r="D1730" s="21">
        <f t="shared" si="26"/>
        <v>2.5773644399999998</v>
      </c>
    </row>
    <row r="1731" spans="1:4" ht="15" customHeight="1" x14ac:dyDescent="0.2">
      <c r="A1731" s="98">
        <v>42078.208333333336</v>
      </c>
      <c r="B1731" s="17">
        <v>2.057776</v>
      </c>
      <c r="C1731" s="97">
        <v>330</v>
      </c>
      <c r="D1731" s="21">
        <f t="shared" si="26"/>
        <v>3.43648592</v>
      </c>
    </row>
    <row r="1732" spans="1:4" ht="15" customHeight="1" x14ac:dyDescent="0.2">
      <c r="A1732" s="98">
        <v>42078.25</v>
      </c>
      <c r="B1732" s="17">
        <v>1.028888</v>
      </c>
      <c r="C1732" s="97">
        <v>340</v>
      </c>
      <c r="D1732" s="21">
        <f t="shared" si="26"/>
        <v>1.71824296</v>
      </c>
    </row>
    <row r="1733" spans="1:4" ht="15" customHeight="1" x14ac:dyDescent="0.2">
      <c r="A1733" s="98">
        <v>42078.291666666664</v>
      </c>
      <c r="B1733" s="17">
        <v>1.5433319999999999</v>
      </c>
      <c r="C1733" s="97">
        <v>350</v>
      </c>
      <c r="D1733" s="21">
        <f t="shared" ref="D1733:D1796" si="27">$B$1*B1733</f>
        <v>2.5773644399999998</v>
      </c>
    </row>
    <row r="1734" spans="1:4" ht="15" customHeight="1" x14ac:dyDescent="0.2">
      <c r="A1734" s="98">
        <v>42078.333333333336</v>
      </c>
      <c r="B1734" s="17">
        <v>1.5433319999999999</v>
      </c>
      <c r="C1734" s="97">
        <v>330</v>
      </c>
      <c r="D1734" s="21">
        <f t="shared" si="27"/>
        <v>2.5773644399999998</v>
      </c>
    </row>
    <row r="1735" spans="1:4" ht="15" customHeight="1" x14ac:dyDescent="0.2">
      <c r="A1735" s="98">
        <v>42078.375</v>
      </c>
      <c r="B1735" s="17">
        <v>1.5433319999999999</v>
      </c>
      <c r="C1735" s="97">
        <v>310</v>
      </c>
      <c r="D1735" s="21">
        <f t="shared" si="27"/>
        <v>2.5773644399999998</v>
      </c>
    </row>
    <row r="1736" spans="1:4" ht="15" customHeight="1" x14ac:dyDescent="0.2">
      <c r="A1736" s="98">
        <v>42078.416666666664</v>
      </c>
      <c r="B1736" s="17">
        <v>1.028888</v>
      </c>
      <c r="C1736" s="97">
        <v>320</v>
      </c>
      <c r="D1736" s="21">
        <f t="shared" si="27"/>
        <v>1.71824296</v>
      </c>
    </row>
    <row r="1737" spans="1:4" ht="15" customHeight="1" x14ac:dyDescent="0.2">
      <c r="A1737" s="98">
        <v>42078.458333333336</v>
      </c>
      <c r="B1737" s="17">
        <v>2.057776</v>
      </c>
      <c r="C1737" s="97">
        <v>340</v>
      </c>
      <c r="D1737" s="21">
        <f t="shared" si="27"/>
        <v>3.43648592</v>
      </c>
    </row>
    <row r="1738" spans="1:4" ht="15" customHeight="1" x14ac:dyDescent="0.2">
      <c r="A1738" s="98">
        <v>42078.5</v>
      </c>
      <c r="B1738" s="17">
        <v>3.0866639999999999</v>
      </c>
      <c r="C1738" s="97">
        <v>10</v>
      </c>
      <c r="D1738" s="21">
        <f t="shared" si="27"/>
        <v>5.1547288799999995</v>
      </c>
    </row>
    <row r="1739" spans="1:4" ht="15" customHeight="1" x14ac:dyDescent="0.2">
      <c r="A1739" s="98">
        <v>42078.541666666664</v>
      </c>
      <c r="B1739" s="17">
        <v>4.1155520000000001</v>
      </c>
      <c r="C1739" s="97">
        <v>10</v>
      </c>
      <c r="D1739" s="21">
        <f t="shared" si="27"/>
        <v>6.8729718399999999</v>
      </c>
    </row>
    <row r="1740" spans="1:4" ht="15" customHeight="1" x14ac:dyDescent="0.2">
      <c r="A1740" s="98">
        <v>42078.583333333336</v>
      </c>
      <c r="B1740" s="17">
        <v>3.0866639999999999</v>
      </c>
      <c r="C1740" s="97">
        <v>10</v>
      </c>
      <c r="D1740" s="21">
        <f t="shared" si="27"/>
        <v>5.1547288799999995</v>
      </c>
    </row>
    <row r="1741" spans="1:4" ht="15" customHeight="1" x14ac:dyDescent="0.2">
      <c r="A1741" s="98">
        <v>42078.625</v>
      </c>
      <c r="B1741" s="17">
        <v>5.1444400000000003</v>
      </c>
      <c r="C1741" s="97">
        <v>70</v>
      </c>
      <c r="D1741" s="21">
        <f t="shared" si="27"/>
        <v>8.5912147999999995</v>
      </c>
    </row>
    <row r="1742" spans="1:4" ht="15" customHeight="1" x14ac:dyDescent="0.2">
      <c r="A1742" s="98">
        <v>42078.666666666664</v>
      </c>
      <c r="B1742" s="17">
        <v>6.1733279999999997</v>
      </c>
      <c r="C1742" s="97">
        <v>60</v>
      </c>
      <c r="D1742" s="21">
        <f t="shared" si="27"/>
        <v>10.309457759999999</v>
      </c>
    </row>
    <row r="1743" spans="1:4" ht="15" customHeight="1" x14ac:dyDescent="0.2">
      <c r="A1743" s="98">
        <v>42078.708333333336</v>
      </c>
      <c r="B1743" s="17">
        <v>7.202216</v>
      </c>
      <c r="C1743" s="97">
        <v>60</v>
      </c>
      <c r="D1743" s="21">
        <f t="shared" si="27"/>
        <v>12.027700719999999</v>
      </c>
    </row>
    <row r="1744" spans="1:4" ht="15" customHeight="1" x14ac:dyDescent="0.2">
      <c r="A1744" s="98">
        <v>42078.75</v>
      </c>
      <c r="B1744" s="17">
        <v>6.1733279999999997</v>
      </c>
      <c r="C1744" s="97">
        <v>60</v>
      </c>
      <c r="D1744" s="21">
        <f t="shared" si="27"/>
        <v>10.309457759999999</v>
      </c>
    </row>
    <row r="1745" spans="1:4" ht="15" customHeight="1" x14ac:dyDescent="0.2">
      <c r="A1745" s="98">
        <v>42078.791666666664</v>
      </c>
      <c r="B1745" s="17">
        <v>6.1733279999999997</v>
      </c>
      <c r="C1745" s="97">
        <v>60</v>
      </c>
      <c r="D1745" s="21">
        <f t="shared" si="27"/>
        <v>10.309457759999999</v>
      </c>
    </row>
    <row r="1746" spans="1:4" ht="15" customHeight="1" x14ac:dyDescent="0.2">
      <c r="A1746" s="98">
        <v>42078.833333333336</v>
      </c>
      <c r="B1746" s="17">
        <v>6.1733279999999997</v>
      </c>
      <c r="C1746" s="97">
        <v>50</v>
      </c>
      <c r="D1746" s="21">
        <f t="shared" si="27"/>
        <v>10.309457759999999</v>
      </c>
    </row>
    <row r="1747" spans="1:4" ht="15" customHeight="1" x14ac:dyDescent="0.2">
      <c r="A1747" s="98">
        <v>42078.875</v>
      </c>
      <c r="B1747" s="17">
        <v>4.6299960000000002</v>
      </c>
      <c r="C1747" s="97">
        <v>40</v>
      </c>
      <c r="D1747" s="21">
        <f t="shared" si="27"/>
        <v>7.7320933199999997</v>
      </c>
    </row>
    <row r="1748" spans="1:4" ht="15" customHeight="1" x14ac:dyDescent="0.2">
      <c r="A1748" s="98">
        <v>42078.916666666664</v>
      </c>
      <c r="B1748" s="17">
        <v>4.1155520000000001</v>
      </c>
      <c r="C1748" s="97">
        <v>40</v>
      </c>
      <c r="D1748" s="21">
        <f t="shared" si="27"/>
        <v>6.8729718399999999</v>
      </c>
    </row>
    <row r="1749" spans="1:4" ht="15" customHeight="1" x14ac:dyDescent="0.2">
      <c r="A1749" s="98">
        <v>42078.958333333336</v>
      </c>
      <c r="B1749" s="17">
        <v>3.0866639999999999</v>
      </c>
      <c r="C1749" s="97">
        <v>30</v>
      </c>
      <c r="D1749" s="21">
        <f t="shared" si="27"/>
        <v>5.1547288799999995</v>
      </c>
    </row>
    <row r="1750" spans="1:4" ht="15" customHeight="1" x14ac:dyDescent="0.2">
      <c r="A1750" s="98">
        <v>42079</v>
      </c>
      <c r="B1750" s="17">
        <v>3.0866639999999999</v>
      </c>
      <c r="C1750" s="97">
        <v>10</v>
      </c>
      <c r="D1750" s="21">
        <f t="shared" si="27"/>
        <v>5.1547288799999995</v>
      </c>
    </row>
    <row r="1751" spans="1:4" ht="15" customHeight="1" x14ac:dyDescent="0.2">
      <c r="A1751" s="98">
        <v>42079.041666666664</v>
      </c>
      <c r="B1751" s="17">
        <v>3.0866639999999999</v>
      </c>
      <c r="C1751" s="97">
        <v>20</v>
      </c>
      <c r="D1751" s="21">
        <f t="shared" si="27"/>
        <v>5.1547288799999995</v>
      </c>
    </row>
    <row r="1752" spans="1:4" ht="15" customHeight="1" x14ac:dyDescent="0.2">
      <c r="A1752" s="98">
        <v>42079.083333333336</v>
      </c>
      <c r="B1752" s="17">
        <v>2.057776</v>
      </c>
      <c r="C1752" s="97">
        <v>360</v>
      </c>
      <c r="D1752" s="21">
        <f t="shared" si="27"/>
        <v>3.43648592</v>
      </c>
    </row>
    <row r="1753" spans="1:4" ht="15" customHeight="1" x14ac:dyDescent="0.2">
      <c r="A1753" s="98">
        <v>42079.125</v>
      </c>
      <c r="B1753" s="17">
        <v>2.057776</v>
      </c>
      <c r="C1753" s="97">
        <v>10</v>
      </c>
      <c r="D1753" s="21">
        <f t="shared" si="27"/>
        <v>3.43648592</v>
      </c>
    </row>
    <row r="1754" spans="1:4" ht="15" customHeight="1" x14ac:dyDescent="0.2">
      <c r="A1754" s="98">
        <v>42079.166666666664</v>
      </c>
      <c r="B1754" s="17">
        <v>2.057776</v>
      </c>
      <c r="C1754" s="97">
        <v>10</v>
      </c>
      <c r="D1754" s="21">
        <f t="shared" si="27"/>
        <v>3.43648592</v>
      </c>
    </row>
    <row r="1755" spans="1:4" ht="15" customHeight="1" x14ac:dyDescent="0.2">
      <c r="A1755" s="98">
        <v>42079.208333333336</v>
      </c>
      <c r="B1755" s="17">
        <v>1.5433319999999999</v>
      </c>
      <c r="C1755" s="97">
        <v>300</v>
      </c>
      <c r="D1755" s="21">
        <f t="shared" si="27"/>
        <v>2.5773644399999998</v>
      </c>
    </row>
    <row r="1756" spans="1:4" ht="15" customHeight="1" x14ac:dyDescent="0.2">
      <c r="A1756" s="98">
        <v>42079.25</v>
      </c>
      <c r="B1756" s="17">
        <v>2.5722200000000002</v>
      </c>
      <c r="C1756" s="97">
        <v>20</v>
      </c>
      <c r="D1756" s="21">
        <f t="shared" si="27"/>
        <v>4.2956073999999997</v>
      </c>
    </row>
    <row r="1757" spans="1:4" ht="15" customHeight="1" x14ac:dyDescent="0.2">
      <c r="A1757" s="98">
        <v>42079.291666666664</v>
      </c>
      <c r="B1757" s="17">
        <v>1.5433319999999999</v>
      </c>
      <c r="C1757" s="97">
        <v>290</v>
      </c>
      <c r="D1757" s="21">
        <f t="shared" si="27"/>
        <v>2.5773644399999998</v>
      </c>
    </row>
    <row r="1758" spans="1:4" ht="15" customHeight="1" x14ac:dyDescent="0.2">
      <c r="A1758" s="98">
        <v>42079.333333333336</v>
      </c>
      <c r="B1758" s="17">
        <v>2.057776</v>
      </c>
      <c r="C1758" s="97">
        <v>280</v>
      </c>
      <c r="D1758" s="21">
        <f t="shared" si="27"/>
        <v>3.43648592</v>
      </c>
    </row>
    <row r="1759" spans="1:4" ht="15" customHeight="1" x14ac:dyDescent="0.2">
      <c r="A1759" s="98">
        <v>42079.375</v>
      </c>
      <c r="B1759" s="17">
        <v>1.028888</v>
      </c>
      <c r="C1759" s="97">
        <v>340</v>
      </c>
      <c r="D1759" s="21">
        <f t="shared" si="27"/>
        <v>1.71824296</v>
      </c>
    </row>
    <row r="1760" spans="1:4" ht="15" customHeight="1" x14ac:dyDescent="0.2">
      <c r="A1760" s="98">
        <v>42079.416666666664</v>
      </c>
      <c r="B1760" s="17">
        <v>1.5433319999999999</v>
      </c>
      <c r="C1760" s="97">
        <v>290</v>
      </c>
      <c r="D1760" s="21">
        <f t="shared" si="27"/>
        <v>2.5773644399999998</v>
      </c>
    </row>
    <row r="1761" spans="1:4" ht="15" customHeight="1" x14ac:dyDescent="0.2">
      <c r="A1761" s="98">
        <v>42079.458333333336</v>
      </c>
      <c r="B1761" s="17">
        <v>1.5433319999999999</v>
      </c>
      <c r="C1761" s="97">
        <v>290</v>
      </c>
      <c r="D1761" s="21">
        <f t="shared" si="27"/>
        <v>2.5773644399999998</v>
      </c>
    </row>
    <row r="1762" spans="1:4" ht="15" customHeight="1" x14ac:dyDescent="0.2">
      <c r="A1762" s="98">
        <v>42079.5</v>
      </c>
      <c r="B1762" s="17">
        <v>3.0866639999999999</v>
      </c>
      <c r="C1762" s="97">
        <v>10</v>
      </c>
      <c r="D1762" s="21">
        <f t="shared" si="27"/>
        <v>5.1547288799999995</v>
      </c>
    </row>
    <row r="1763" spans="1:4" ht="15" customHeight="1" x14ac:dyDescent="0.2">
      <c r="A1763" s="98">
        <v>42079.541666666664</v>
      </c>
      <c r="B1763" s="17">
        <v>4.1155520000000001</v>
      </c>
      <c r="C1763" s="97">
        <v>10</v>
      </c>
      <c r="D1763" s="21">
        <f t="shared" si="27"/>
        <v>6.8729718399999999</v>
      </c>
    </row>
    <row r="1764" spans="1:4" ht="15" customHeight="1" x14ac:dyDescent="0.2">
      <c r="A1764" s="98">
        <v>42079.583333333336</v>
      </c>
      <c r="B1764" s="17">
        <v>5.1444400000000003</v>
      </c>
      <c r="C1764" s="97">
        <v>40</v>
      </c>
      <c r="D1764" s="21">
        <f t="shared" si="27"/>
        <v>8.5912147999999995</v>
      </c>
    </row>
    <row r="1765" spans="1:4" ht="15" customHeight="1" x14ac:dyDescent="0.2">
      <c r="A1765" s="98">
        <v>42079.625</v>
      </c>
      <c r="B1765" s="17">
        <v>4.6299960000000002</v>
      </c>
      <c r="C1765" s="97">
        <v>50</v>
      </c>
      <c r="D1765" s="21">
        <f t="shared" si="27"/>
        <v>7.7320933199999997</v>
      </c>
    </row>
    <row r="1766" spans="1:4" ht="15" customHeight="1" x14ac:dyDescent="0.2">
      <c r="A1766" s="98">
        <v>42079.666666666664</v>
      </c>
      <c r="B1766" s="17">
        <v>6.1733279999999997</v>
      </c>
      <c r="C1766" s="97">
        <v>70</v>
      </c>
      <c r="D1766" s="21">
        <f t="shared" si="27"/>
        <v>10.309457759999999</v>
      </c>
    </row>
    <row r="1767" spans="1:4" ht="15" customHeight="1" x14ac:dyDescent="0.2">
      <c r="A1767" s="98">
        <v>42079.708333333336</v>
      </c>
      <c r="B1767" s="17">
        <v>7.202216</v>
      </c>
      <c r="C1767" s="97">
        <v>70</v>
      </c>
      <c r="D1767" s="21">
        <f t="shared" si="27"/>
        <v>12.027700719999999</v>
      </c>
    </row>
    <row r="1768" spans="1:4" ht="15" customHeight="1" x14ac:dyDescent="0.2">
      <c r="A1768" s="98">
        <v>42079.75</v>
      </c>
      <c r="B1768" s="17">
        <v>6.1733279999999997</v>
      </c>
      <c r="C1768" s="97">
        <v>70</v>
      </c>
      <c r="D1768" s="21">
        <f t="shared" si="27"/>
        <v>10.309457759999999</v>
      </c>
    </row>
    <row r="1769" spans="1:4" ht="15" customHeight="1" x14ac:dyDescent="0.2">
      <c r="A1769" s="98">
        <v>42079.791666666664</v>
      </c>
      <c r="B1769" s="17">
        <v>6.1733279999999997</v>
      </c>
      <c r="C1769" s="97">
        <v>70</v>
      </c>
      <c r="D1769" s="21">
        <f t="shared" si="27"/>
        <v>10.309457759999999</v>
      </c>
    </row>
    <row r="1770" spans="1:4" ht="15" customHeight="1" x14ac:dyDescent="0.2">
      <c r="A1770" s="98">
        <v>42079.833333333336</v>
      </c>
      <c r="B1770" s="17">
        <v>7.202216</v>
      </c>
      <c r="C1770" s="97">
        <v>70</v>
      </c>
      <c r="D1770" s="21">
        <f t="shared" si="27"/>
        <v>12.027700719999999</v>
      </c>
    </row>
    <row r="1771" spans="1:4" ht="15" customHeight="1" x14ac:dyDescent="0.2">
      <c r="A1771" s="98">
        <v>42079.875</v>
      </c>
      <c r="B1771" s="17">
        <v>6.1733279999999997</v>
      </c>
      <c r="C1771" s="97">
        <v>50</v>
      </c>
      <c r="D1771" s="21">
        <f t="shared" si="27"/>
        <v>10.309457759999999</v>
      </c>
    </row>
    <row r="1772" spans="1:4" ht="15" customHeight="1" x14ac:dyDescent="0.2">
      <c r="A1772" s="98">
        <v>42079.916666666664</v>
      </c>
      <c r="B1772" s="17">
        <v>5.1444400000000003</v>
      </c>
      <c r="C1772" s="97">
        <v>40</v>
      </c>
      <c r="D1772" s="21">
        <f t="shared" si="27"/>
        <v>8.5912147999999995</v>
      </c>
    </row>
    <row r="1773" spans="1:4" ht="15" customHeight="1" x14ac:dyDescent="0.2">
      <c r="A1773" s="98">
        <v>42079.958333333336</v>
      </c>
      <c r="B1773" s="17">
        <v>4.6299960000000002</v>
      </c>
      <c r="C1773" s="97">
        <v>30</v>
      </c>
      <c r="D1773" s="21">
        <f t="shared" si="27"/>
        <v>7.7320933199999997</v>
      </c>
    </row>
    <row r="1774" spans="1:4" ht="15" customHeight="1" x14ac:dyDescent="0.2">
      <c r="A1774" s="98">
        <v>42080</v>
      </c>
      <c r="B1774" s="17">
        <v>4.1155520000000001</v>
      </c>
      <c r="C1774" s="97">
        <v>10</v>
      </c>
      <c r="D1774" s="21">
        <f t="shared" si="27"/>
        <v>6.8729718399999999</v>
      </c>
    </row>
    <row r="1775" spans="1:4" ht="15" customHeight="1" x14ac:dyDescent="0.2">
      <c r="A1775" s="98">
        <v>42080.041666666664</v>
      </c>
      <c r="B1775" s="17">
        <v>3.601108</v>
      </c>
      <c r="C1775" s="97">
        <v>10</v>
      </c>
      <c r="D1775" s="21">
        <f t="shared" si="27"/>
        <v>6.0138503599999993</v>
      </c>
    </row>
    <row r="1776" spans="1:4" ht="15" customHeight="1" x14ac:dyDescent="0.2">
      <c r="A1776" s="98">
        <v>42080.083333333336</v>
      </c>
      <c r="B1776" s="17">
        <v>3.0866639999999999</v>
      </c>
      <c r="C1776" s="97">
        <v>10</v>
      </c>
      <c r="D1776" s="21">
        <f t="shared" si="27"/>
        <v>5.1547288799999995</v>
      </c>
    </row>
    <row r="1777" spans="1:4" ht="15" customHeight="1" x14ac:dyDescent="0.2">
      <c r="A1777" s="98">
        <v>42080.125</v>
      </c>
      <c r="B1777" s="17">
        <v>2.057776</v>
      </c>
      <c r="C1777" s="97">
        <v>360</v>
      </c>
      <c r="D1777" s="21">
        <f t="shared" si="27"/>
        <v>3.43648592</v>
      </c>
    </row>
    <row r="1778" spans="1:4" ht="15" customHeight="1" x14ac:dyDescent="0.2">
      <c r="A1778" s="98">
        <v>42080.166666666664</v>
      </c>
      <c r="B1778" s="17">
        <v>2.5722200000000002</v>
      </c>
      <c r="C1778" s="97">
        <v>360</v>
      </c>
      <c r="D1778" s="21">
        <f t="shared" si="27"/>
        <v>4.2956073999999997</v>
      </c>
    </row>
    <row r="1779" spans="1:4" ht="15" customHeight="1" x14ac:dyDescent="0.2">
      <c r="A1779" s="98">
        <v>42080.208333333336</v>
      </c>
      <c r="B1779" s="17">
        <v>1.028888</v>
      </c>
      <c r="C1779" s="97">
        <v>310</v>
      </c>
      <c r="D1779" s="21">
        <f t="shared" si="27"/>
        <v>1.71824296</v>
      </c>
    </row>
    <row r="1780" spans="1:4" ht="15" customHeight="1" x14ac:dyDescent="0.2">
      <c r="A1780" s="98">
        <v>42080.25</v>
      </c>
      <c r="B1780" s="17">
        <v>1.028888</v>
      </c>
      <c r="C1780" s="97">
        <v>280</v>
      </c>
      <c r="D1780" s="21">
        <f t="shared" si="27"/>
        <v>1.71824296</v>
      </c>
    </row>
    <row r="1781" spans="1:4" ht="15" customHeight="1" x14ac:dyDescent="0.2">
      <c r="A1781" s="98">
        <v>42080.291666666664</v>
      </c>
      <c r="B1781" s="17">
        <v>0.51444400000000001</v>
      </c>
      <c r="C1781" s="97">
        <v>10</v>
      </c>
      <c r="D1781" s="21">
        <f t="shared" si="27"/>
        <v>0.85912147999999999</v>
      </c>
    </row>
    <row r="1782" spans="1:4" ht="15" customHeight="1" x14ac:dyDescent="0.2">
      <c r="A1782" s="98">
        <v>42080.333333333336</v>
      </c>
      <c r="B1782" s="17">
        <v>1.5433319999999999</v>
      </c>
      <c r="C1782" s="97">
        <v>340</v>
      </c>
      <c r="D1782" s="21">
        <f t="shared" si="27"/>
        <v>2.5773644399999998</v>
      </c>
    </row>
    <row r="1783" spans="1:4" ht="15" customHeight="1" x14ac:dyDescent="0.2">
      <c r="A1783" s="98">
        <v>42080.375</v>
      </c>
      <c r="B1783" s="17">
        <v>4.1155520000000001</v>
      </c>
      <c r="C1783" s="97">
        <v>30</v>
      </c>
      <c r="D1783" s="21">
        <f t="shared" si="27"/>
        <v>6.8729718399999999</v>
      </c>
    </row>
    <row r="1784" spans="1:4" ht="15" customHeight="1" x14ac:dyDescent="0.2">
      <c r="A1784" s="98">
        <v>42080.416666666664</v>
      </c>
      <c r="B1784" s="17">
        <v>3.601108</v>
      </c>
      <c r="C1784" s="97">
        <v>10</v>
      </c>
      <c r="D1784" s="21">
        <f t="shared" si="27"/>
        <v>6.0138503599999993</v>
      </c>
    </row>
    <row r="1785" spans="1:4" ht="15" customHeight="1" x14ac:dyDescent="0.2">
      <c r="A1785" s="98">
        <v>42080.458333333336</v>
      </c>
      <c r="B1785" s="17">
        <v>5.1444400000000003</v>
      </c>
      <c r="C1785" s="97">
        <v>10</v>
      </c>
      <c r="D1785" s="21">
        <f t="shared" si="27"/>
        <v>8.5912147999999995</v>
      </c>
    </row>
    <row r="1786" spans="1:4" ht="15" customHeight="1" x14ac:dyDescent="0.2">
      <c r="A1786" s="98">
        <v>42080.5</v>
      </c>
      <c r="B1786" s="17">
        <v>4.6299960000000002</v>
      </c>
      <c r="C1786" s="97">
        <v>20</v>
      </c>
      <c r="D1786" s="21">
        <f t="shared" si="27"/>
        <v>7.7320933199999997</v>
      </c>
    </row>
    <row r="1787" spans="1:4" ht="15" customHeight="1" x14ac:dyDescent="0.2">
      <c r="A1787" s="98">
        <v>42080.541666666664</v>
      </c>
      <c r="B1787" s="17">
        <v>4.1155520000000001</v>
      </c>
      <c r="C1787" s="97">
        <v>10</v>
      </c>
      <c r="D1787" s="21">
        <f t="shared" si="27"/>
        <v>6.8729718399999999</v>
      </c>
    </row>
    <row r="1788" spans="1:4" ht="15" customHeight="1" x14ac:dyDescent="0.2">
      <c r="A1788" s="98">
        <v>42080.583333333336</v>
      </c>
      <c r="B1788" s="17">
        <v>5.1444400000000003</v>
      </c>
      <c r="C1788" s="97">
        <v>20</v>
      </c>
      <c r="D1788" s="21">
        <f t="shared" si="27"/>
        <v>8.5912147999999995</v>
      </c>
    </row>
    <row r="1789" spans="1:4" ht="15" customHeight="1" x14ac:dyDescent="0.2">
      <c r="A1789" s="98">
        <v>42080.625</v>
      </c>
      <c r="B1789" s="17">
        <v>4.6299960000000002</v>
      </c>
      <c r="C1789" s="97">
        <v>30</v>
      </c>
      <c r="D1789" s="21">
        <f t="shared" si="27"/>
        <v>7.7320933199999997</v>
      </c>
    </row>
    <row r="1790" spans="1:4" ht="15" customHeight="1" x14ac:dyDescent="0.2">
      <c r="A1790" s="98">
        <v>42080.666666666664</v>
      </c>
      <c r="B1790" s="17">
        <v>6.1733279999999997</v>
      </c>
      <c r="C1790" s="97">
        <v>60</v>
      </c>
      <c r="D1790" s="21">
        <f t="shared" si="27"/>
        <v>10.309457759999999</v>
      </c>
    </row>
    <row r="1791" spans="1:4" ht="15" customHeight="1" x14ac:dyDescent="0.2">
      <c r="A1791" s="98">
        <v>42080.708333333336</v>
      </c>
      <c r="B1791" s="17">
        <v>6.6877719999999998</v>
      </c>
      <c r="C1791" s="97">
        <v>50</v>
      </c>
      <c r="D1791" s="21">
        <f t="shared" si="27"/>
        <v>11.16857924</v>
      </c>
    </row>
    <row r="1792" spans="1:4" ht="15" customHeight="1" x14ac:dyDescent="0.2">
      <c r="A1792" s="98">
        <v>42080.75</v>
      </c>
      <c r="B1792" s="17">
        <v>6.6877719999999998</v>
      </c>
      <c r="C1792" s="97">
        <v>50</v>
      </c>
      <c r="D1792" s="21">
        <f t="shared" si="27"/>
        <v>11.16857924</v>
      </c>
    </row>
    <row r="1793" spans="1:4" ht="15" customHeight="1" x14ac:dyDescent="0.2">
      <c r="A1793" s="98">
        <v>42080.791666666664</v>
      </c>
      <c r="B1793" s="17">
        <v>7.7166600000000001</v>
      </c>
      <c r="C1793" s="97">
        <v>60</v>
      </c>
      <c r="D1793" s="21">
        <f t="shared" si="27"/>
        <v>12.886822199999999</v>
      </c>
    </row>
    <row r="1794" spans="1:4" ht="15" customHeight="1" x14ac:dyDescent="0.2">
      <c r="A1794" s="98">
        <v>42080.833333333336</v>
      </c>
      <c r="B1794" s="17">
        <v>8.2311040000000002</v>
      </c>
      <c r="C1794" s="97">
        <v>50</v>
      </c>
      <c r="D1794" s="21">
        <f t="shared" si="27"/>
        <v>13.74594368</v>
      </c>
    </row>
    <row r="1795" spans="1:4" ht="15" customHeight="1" x14ac:dyDescent="0.2">
      <c r="A1795" s="98">
        <v>42080.875</v>
      </c>
      <c r="B1795" s="17">
        <v>7.202216</v>
      </c>
      <c r="C1795" s="97">
        <v>50</v>
      </c>
      <c r="D1795" s="21">
        <f t="shared" si="27"/>
        <v>12.027700719999999</v>
      </c>
    </row>
    <row r="1796" spans="1:4" ht="15" customHeight="1" x14ac:dyDescent="0.2">
      <c r="A1796" s="98">
        <v>42080.916666666664</v>
      </c>
      <c r="B1796" s="17">
        <v>3.601108</v>
      </c>
      <c r="C1796" s="97">
        <v>30</v>
      </c>
      <c r="D1796" s="21">
        <f t="shared" si="27"/>
        <v>6.0138503599999993</v>
      </c>
    </row>
    <row r="1797" spans="1:4" ht="15" customHeight="1" x14ac:dyDescent="0.2">
      <c r="A1797" s="98">
        <v>42080.958333333336</v>
      </c>
      <c r="B1797" s="17">
        <v>3.0866639999999999</v>
      </c>
      <c r="C1797" s="97">
        <v>20</v>
      </c>
      <c r="D1797" s="21">
        <f t="shared" ref="D1797:D1860" si="28">$B$1*B1797</f>
        <v>5.1547288799999995</v>
      </c>
    </row>
    <row r="1798" spans="1:4" ht="15" customHeight="1" x14ac:dyDescent="0.2">
      <c r="A1798" s="98">
        <v>42081</v>
      </c>
      <c r="B1798" s="17">
        <v>2.5722200000000002</v>
      </c>
      <c r="C1798" s="97">
        <v>10</v>
      </c>
      <c r="D1798" s="21">
        <f t="shared" si="28"/>
        <v>4.2956073999999997</v>
      </c>
    </row>
    <row r="1799" spans="1:4" ht="15" customHeight="1" x14ac:dyDescent="0.2">
      <c r="A1799" s="98">
        <v>42081.041666666664</v>
      </c>
      <c r="B1799" s="17">
        <v>1.5433319999999999</v>
      </c>
      <c r="C1799" s="97">
        <v>350</v>
      </c>
      <c r="D1799" s="21">
        <f t="shared" si="28"/>
        <v>2.5773644399999998</v>
      </c>
    </row>
    <row r="1800" spans="1:4" ht="15" customHeight="1" x14ac:dyDescent="0.2">
      <c r="A1800" s="98">
        <v>42081.083333333336</v>
      </c>
      <c r="B1800" s="17">
        <v>0.51444400000000001</v>
      </c>
      <c r="C1800" s="97">
        <v>350</v>
      </c>
      <c r="D1800" s="21">
        <f t="shared" si="28"/>
        <v>0.85912147999999999</v>
      </c>
    </row>
    <row r="1801" spans="1:4" ht="15" customHeight="1" x14ac:dyDescent="0.2">
      <c r="A1801" s="98">
        <v>42081.125</v>
      </c>
      <c r="B1801" s="17">
        <v>1.5433319999999999</v>
      </c>
      <c r="C1801" s="97">
        <v>310</v>
      </c>
      <c r="D1801" s="21">
        <f t="shared" si="28"/>
        <v>2.5773644399999998</v>
      </c>
    </row>
    <row r="1802" spans="1:4" ht="15" customHeight="1" x14ac:dyDescent="0.2">
      <c r="A1802" s="98">
        <v>42081.166666666664</v>
      </c>
      <c r="B1802" s="17">
        <v>1.5433319999999999</v>
      </c>
      <c r="C1802" s="97">
        <v>300</v>
      </c>
      <c r="D1802" s="21">
        <f t="shared" si="28"/>
        <v>2.5773644399999998</v>
      </c>
    </row>
    <row r="1803" spans="1:4" ht="15" customHeight="1" x14ac:dyDescent="0.2">
      <c r="A1803" s="98">
        <v>42081.208333333336</v>
      </c>
      <c r="B1803" s="17">
        <v>1.5433319999999999</v>
      </c>
      <c r="C1803" s="97">
        <v>310</v>
      </c>
      <c r="D1803" s="21">
        <f t="shared" si="28"/>
        <v>2.5773644399999998</v>
      </c>
    </row>
    <row r="1804" spans="1:4" ht="15" customHeight="1" x14ac:dyDescent="0.2">
      <c r="A1804" s="98">
        <v>42081.25</v>
      </c>
      <c r="B1804" s="17">
        <v>1.028888</v>
      </c>
      <c r="C1804" s="97">
        <v>340</v>
      </c>
      <c r="D1804" s="21">
        <f t="shared" si="28"/>
        <v>1.71824296</v>
      </c>
    </row>
    <row r="1805" spans="1:4" ht="15" customHeight="1" x14ac:dyDescent="0.2">
      <c r="A1805" s="98">
        <v>42081.291666666664</v>
      </c>
      <c r="B1805" s="17">
        <v>1.028888</v>
      </c>
      <c r="C1805" s="97">
        <v>310</v>
      </c>
      <c r="D1805" s="21">
        <f t="shared" si="28"/>
        <v>1.71824296</v>
      </c>
    </row>
    <row r="1806" spans="1:4" ht="15" customHeight="1" x14ac:dyDescent="0.2">
      <c r="A1806" s="98">
        <v>42081.333333333336</v>
      </c>
      <c r="B1806" s="17">
        <v>1.028888</v>
      </c>
      <c r="C1806" s="97">
        <v>320</v>
      </c>
      <c r="D1806" s="21">
        <f t="shared" si="28"/>
        <v>1.71824296</v>
      </c>
    </row>
    <row r="1807" spans="1:4" ht="15" customHeight="1" x14ac:dyDescent="0.2">
      <c r="A1807" s="98">
        <v>42081.375</v>
      </c>
      <c r="B1807" s="17">
        <v>1.028888</v>
      </c>
      <c r="C1807" s="97">
        <v>310</v>
      </c>
      <c r="D1807" s="21">
        <f t="shared" si="28"/>
        <v>1.71824296</v>
      </c>
    </row>
    <row r="1808" spans="1:4" ht="15" customHeight="1" x14ac:dyDescent="0.2">
      <c r="A1808" s="98">
        <v>42081.416666666664</v>
      </c>
      <c r="B1808" s="17">
        <v>1.5433319999999999</v>
      </c>
      <c r="C1808" s="97">
        <v>320</v>
      </c>
      <c r="D1808" s="21">
        <f t="shared" si="28"/>
        <v>2.5773644399999998</v>
      </c>
    </row>
    <row r="1809" spans="1:4" ht="15" customHeight="1" x14ac:dyDescent="0.2">
      <c r="A1809" s="98">
        <v>42081.458333333336</v>
      </c>
      <c r="B1809" s="17">
        <v>2.5722200000000002</v>
      </c>
      <c r="C1809" s="97">
        <v>300</v>
      </c>
      <c r="D1809" s="21">
        <f t="shared" si="28"/>
        <v>4.2956073999999997</v>
      </c>
    </row>
    <row r="1810" spans="1:4" ht="15" customHeight="1" x14ac:dyDescent="0.2">
      <c r="A1810" s="98">
        <v>42081.5</v>
      </c>
      <c r="B1810" s="17">
        <v>1.5433319999999999</v>
      </c>
      <c r="C1810" s="97">
        <v>260</v>
      </c>
      <c r="D1810" s="21">
        <f t="shared" si="28"/>
        <v>2.5773644399999998</v>
      </c>
    </row>
    <row r="1811" spans="1:4" ht="15" customHeight="1" x14ac:dyDescent="0.2">
      <c r="A1811" s="98">
        <v>42081.541666666664</v>
      </c>
      <c r="B1811" s="17">
        <v>2.5722200000000002</v>
      </c>
      <c r="C1811" s="97">
        <v>360</v>
      </c>
      <c r="D1811" s="21">
        <f t="shared" si="28"/>
        <v>4.2956073999999997</v>
      </c>
    </row>
    <row r="1812" spans="1:4" ht="15" customHeight="1" x14ac:dyDescent="0.2">
      <c r="A1812" s="98">
        <v>42081.583333333336</v>
      </c>
      <c r="B1812" s="17">
        <v>1.5433319999999999</v>
      </c>
      <c r="C1812" s="97">
        <v>10</v>
      </c>
      <c r="D1812" s="21">
        <f t="shared" si="28"/>
        <v>2.5773644399999998</v>
      </c>
    </row>
    <row r="1813" spans="1:4" ht="15" customHeight="1" x14ac:dyDescent="0.2">
      <c r="A1813" s="98">
        <v>42081.625</v>
      </c>
      <c r="B1813" s="17">
        <v>5.1444400000000003</v>
      </c>
      <c r="C1813" s="97">
        <v>70</v>
      </c>
      <c r="D1813" s="21">
        <f t="shared" si="28"/>
        <v>8.5912147999999995</v>
      </c>
    </row>
    <row r="1814" spans="1:4" ht="15" customHeight="1" x14ac:dyDescent="0.2">
      <c r="A1814" s="98">
        <v>42081.666666666664</v>
      </c>
      <c r="B1814" s="17">
        <v>6.1733279999999997</v>
      </c>
      <c r="C1814" s="97">
        <v>60</v>
      </c>
      <c r="D1814" s="21">
        <f t="shared" si="28"/>
        <v>10.309457759999999</v>
      </c>
    </row>
    <row r="1815" spans="1:4" ht="15" customHeight="1" x14ac:dyDescent="0.2">
      <c r="A1815" s="98">
        <v>42081.708333333336</v>
      </c>
      <c r="B1815" s="17">
        <v>7.202216</v>
      </c>
      <c r="C1815" s="97">
        <v>80</v>
      </c>
      <c r="D1815" s="21">
        <f t="shared" si="28"/>
        <v>12.027700719999999</v>
      </c>
    </row>
    <row r="1816" spans="1:4" ht="15" customHeight="1" x14ac:dyDescent="0.2">
      <c r="A1816" s="98">
        <v>42081.75</v>
      </c>
      <c r="B1816" s="17">
        <v>7.202216</v>
      </c>
      <c r="C1816" s="97">
        <v>90</v>
      </c>
      <c r="D1816" s="21">
        <f t="shared" si="28"/>
        <v>12.027700719999999</v>
      </c>
    </row>
    <row r="1817" spans="1:4" ht="15" customHeight="1" x14ac:dyDescent="0.2">
      <c r="A1817" s="98">
        <v>42081.791666666664</v>
      </c>
      <c r="B1817" s="17">
        <v>6.6877719999999998</v>
      </c>
      <c r="C1817" s="97">
        <v>90</v>
      </c>
      <c r="D1817" s="21">
        <f t="shared" si="28"/>
        <v>11.16857924</v>
      </c>
    </row>
    <row r="1818" spans="1:4" ht="15" customHeight="1" x14ac:dyDescent="0.2">
      <c r="A1818" s="98">
        <v>42081.833333333336</v>
      </c>
      <c r="B1818" s="17">
        <v>5.6588840000000005</v>
      </c>
      <c r="C1818" s="97">
        <v>60</v>
      </c>
      <c r="D1818" s="21">
        <f t="shared" si="28"/>
        <v>9.4503362800000001</v>
      </c>
    </row>
    <row r="1819" spans="1:4" ht="15" customHeight="1" x14ac:dyDescent="0.2">
      <c r="A1819" s="98">
        <v>42081.875</v>
      </c>
      <c r="B1819" s="17">
        <v>3.0866639999999999</v>
      </c>
      <c r="C1819" s="97">
        <v>50</v>
      </c>
      <c r="D1819" s="21">
        <f t="shared" si="28"/>
        <v>5.1547288799999995</v>
      </c>
    </row>
    <row r="1820" spans="1:4" ht="15" customHeight="1" x14ac:dyDescent="0.2">
      <c r="A1820" s="98">
        <v>42081.916666666664</v>
      </c>
      <c r="B1820" s="17">
        <v>3.0866639999999999</v>
      </c>
      <c r="C1820" s="97">
        <v>60</v>
      </c>
      <c r="D1820" s="21">
        <f t="shared" si="28"/>
        <v>5.1547288799999995</v>
      </c>
    </row>
    <row r="1821" spans="1:4" ht="15" customHeight="1" x14ac:dyDescent="0.2">
      <c r="A1821" s="98">
        <v>42081.958333333336</v>
      </c>
      <c r="B1821" s="17">
        <v>2.5722200000000002</v>
      </c>
      <c r="C1821" s="97">
        <v>100</v>
      </c>
      <c r="D1821" s="21">
        <f t="shared" si="28"/>
        <v>4.2956073999999997</v>
      </c>
    </row>
    <row r="1822" spans="1:4" ht="15" customHeight="1" x14ac:dyDescent="0.2">
      <c r="A1822" s="98">
        <v>42082</v>
      </c>
      <c r="B1822" s="17">
        <v>2.5722200000000002</v>
      </c>
      <c r="C1822" s="97">
        <v>160</v>
      </c>
      <c r="D1822" s="21">
        <f t="shared" si="28"/>
        <v>4.2956073999999997</v>
      </c>
    </row>
    <row r="1823" spans="1:4" ht="15" customHeight="1" x14ac:dyDescent="0.2">
      <c r="A1823" s="98">
        <v>42082.041666666664</v>
      </c>
      <c r="B1823" s="17">
        <v>1.5433319999999999</v>
      </c>
      <c r="C1823" s="97">
        <v>110</v>
      </c>
      <c r="D1823" s="21">
        <f t="shared" si="28"/>
        <v>2.5773644399999998</v>
      </c>
    </row>
    <row r="1824" spans="1:4" ht="15" customHeight="1" x14ac:dyDescent="0.2">
      <c r="A1824" s="98">
        <v>42082.083333333336</v>
      </c>
      <c r="B1824" s="17">
        <v>1.028888</v>
      </c>
      <c r="C1824" s="97">
        <v>100</v>
      </c>
      <c r="D1824" s="21">
        <f t="shared" si="28"/>
        <v>1.71824296</v>
      </c>
    </row>
    <row r="1825" spans="1:4" ht="15" customHeight="1" x14ac:dyDescent="0.2">
      <c r="A1825" s="98">
        <v>42082.125</v>
      </c>
      <c r="B1825" s="17">
        <v>0.51444400000000001</v>
      </c>
      <c r="C1825" s="97">
        <v>270</v>
      </c>
      <c r="D1825" s="21">
        <f t="shared" si="28"/>
        <v>0.85912147999999999</v>
      </c>
    </row>
    <row r="1826" spans="1:4" ht="15" customHeight="1" x14ac:dyDescent="0.2">
      <c r="A1826" s="98">
        <v>42082.166666666664</v>
      </c>
      <c r="B1826" s="17">
        <v>1.028888</v>
      </c>
      <c r="C1826" s="97">
        <v>300</v>
      </c>
      <c r="D1826" s="21">
        <f t="shared" si="28"/>
        <v>1.71824296</v>
      </c>
    </row>
    <row r="1827" spans="1:4" ht="15" customHeight="1" x14ac:dyDescent="0.2">
      <c r="A1827" s="98">
        <v>42082.208333333336</v>
      </c>
      <c r="B1827" s="17">
        <v>0</v>
      </c>
      <c r="C1827" s="97">
        <v>0</v>
      </c>
      <c r="D1827" s="21">
        <f t="shared" si="28"/>
        <v>0</v>
      </c>
    </row>
    <row r="1828" spans="1:4" ht="15" customHeight="1" x14ac:dyDescent="0.2">
      <c r="A1828" s="98">
        <v>42082.25</v>
      </c>
      <c r="B1828" s="17">
        <v>1.028888</v>
      </c>
      <c r="C1828" s="97">
        <v>300</v>
      </c>
      <c r="D1828" s="21">
        <f t="shared" si="28"/>
        <v>1.71824296</v>
      </c>
    </row>
    <row r="1829" spans="1:4" ht="15" customHeight="1" x14ac:dyDescent="0.2">
      <c r="A1829" s="98">
        <v>42082.291666666664</v>
      </c>
      <c r="B1829" s="17">
        <v>2.057776</v>
      </c>
      <c r="C1829" s="97">
        <v>310</v>
      </c>
      <c r="D1829" s="21">
        <f t="shared" si="28"/>
        <v>3.43648592</v>
      </c>
    </row>
    <row r="1830" spans="1:4" ht="15" customHeight="1" x14ac:dyDescent="0.2">
      <c r="A1830" s="98">
        <v>42082.333333333336</v>
      </c>
      <c r="B1830" s="17">
        <v>1.028888</v>
      </c>
      <c r="C1830" s="97">
        <v>300</v>
      </c>
      <c r="D1830" s="21">
        <f t="shared" si="28"/>
        <v>1.71824296</v>
      </c>
    </row>
    <row r="1831" spans="1:4" ht="15" customHeight="1" x14ac:dyDescent="0.2">
      <c r="A1831" s="98">
        <v>42082.375</v>
      </c>
      <c r="B1831" s="17">
        <v>1.028888</v>
      </c>
      <c r="C1831" s="97">
        <v>320</v>
      </c>
      <c r="D1831" s="21">
        <f t="shared" si="28"/>
        <v>1.71824296</v>
      </c>
    </row>
    <row r="1832" spans="1:4" ht="15" customHeight="1" x14ac:dyDescent="0.2">
      <c r="A1832" s="98">
        <v>42082.416666666664</v>
      </c>
      <c r="B1832" s="17">
        <v>2.057776</v>
      </c>
      <c r="C1832" s="97">
        <v>310</v>
      </c>
      <c r="D1832" s="21">
        <f t="shared" si="28"/>
        <v>3.43648592</v>
      </c>
    </row>
    <row r="1833" spans="1:4" ht="15" customHeight="1" x14ac:dyDescent="0.2">
      <c r="A1833" s="98">
        <v>42082.458333333336</v>
      </c>
      <c r="B1833" s="17">
        <v>3.0866639999999999</v>
      </c>
      <c r="C1833" s="97">
        <v>310</v>
      </c>
      <c r="D1833" s="21">
        <f t="shared" si="28"/>
        <v>5.1547288799999995</v>
      </c>
    </row>
    <row r="1834" spans="1:4" ht="15" customHeight="1" x14ac:dyDescent="0.2">
      <c r="A1834" s="98">
        <v>42082.5</v>
      </c>
      <c r="B1834" s="17">
        <v>2.057776</v>
      </c>
      <c r="C1834" s="97">
        <v>20</v>
      </c>
      <c r="D1834" s="21">
        <f t="shared" si="28"/>
        <v>3.43648592</v>
      </c>
    </row>
    <row r="1835" spans="1:4" ht="15" customHeight="1" x14ac:dyDescent="0.2">
      <c r="A1835" s="98">
        <v>42082.541666666664</v>
      </c>
      <c r="B1835" s="17">
        <v>4.1155520000000001</v>
      </c>
      <c r="C1835" s="97">
        <v>150</v>
      </c>
      <c r="D1835" s="21">
        <f t="shared" si="28"/>
        <v>6.8729718399999999</v>
      </c>
    </row>
    <row r="1836" spans="1:4" ht="15" customHeight="1" x14ac:dyDescent="0.2">
      <c r="A1836" s="98">
        <v>42082.583333333336</v>
      </c>
      <c r="B1836" s="17">
        <v>5.6588840000000005</v>
      </c>
      <c r="C1836" s="97">
        <v>150</v>
      </c>
      <c r="D1836" s="21">
        <f t="shared" si="28"/>
        <v>9.4503362800000001</v>
      </c>
    </row>
    <row r="1837" spans="1:4" ht="15" customHeight="1" x14ac:dyDescent="0.2">
      <c r="A1837" s="98">
        <v>42082.625</v>
      </c>
      <c r="B1837" s="17">
        <v>6.1733279999999997</v>
      </c>
      <c r="C1837" s="97">
        <v>140</v>
      </c>
      <c r="D1837" s="21">
        <f t="shared" si="28"/>
        <v>10.309457759999999</v>
      </c>
    </row>
    <row r="1838" spans="1:4" ht="15" customHeight="1" x14ac:dyDescent="0.2">
      <c r="A1838" s="98">
        <v>42082.666666666664</v>
      </c>
      <c r="B1838" s="17">
        <v>7.202216</v>
      </c>
      <c r="C1838" s="97">
        <v>150</v>
      </c>
      <c r="D1838" s="21">
        <f t="shared" si="28"/>
        <v>12.027700719999999</v>
      </c>
    </row>
    <row r="1839" spans="1:4" ht="15" customHeight="1" x14ac:dyDescent="0.2">
      <c r="A1839" s="98">
        <v>42082.708333333336</v>
      </c>
      <c r="B1839" s="17">
        <v>6.6877719999999998</v>
      </c>
      <c r="C1839" s="97">
        <v>150</v>
      </c>
      <c r="D1839" s="21">
        <f t="shared" si="28"/>
        <v>11.16857924</v>
      </c>
    </row>
    <row r="1840" spans="1:4" ht="15" customHeight="1" x14ac:dyDescent="0.2">
      <c r="A1840" s="98">
        <v>42082.75</v>
      </c>
      <c r="B1840" s="17">
        <v>5.1444400000000003</v>
      </c>
      <c r="C1840" s="97">
        <v>150</v>
      </c>
      <c r="D1840" s="21">
        <f t="shared" si="28"/>
        <v>8.5912147999999995</v>
      </c>
    </row>
    <row r="1841" spans="1:4" ht="15" customHeight="1" x14ac:dyDescent="0.2">
      <c r="A1841" s="98">
        <v>42082.791666666664</v>
      </c>
      <c r="B1841" s="17">
        <v>5.6588840000000005</v>
      </c>
      <c r="C1841" s="97">
        <v>160</v>
      </c>
      <c r="D1841" s="21">
        <f t="shared" si="28"/>
        <v>9.4503362800000001</v>
      </c>
    </row>
    <row r="1842" spans="1:4" ht="15" customHeight="1" x14ac:dyDescent="0.2">
      <c r="A1842" s="98">
        <v>42082.833333333336</v>
      </c>
      <c r="B1842" s="17">
        <v>3.0866639999999999</v>
      </c>
      <c r="C1842" s="97">
        <v>170</v>
      </c>
      <c r="D1842" s="21">
        <f t="shared" si="28"/>
        <v>5.1547288799999995</v>
      </c>
    </row>
    <row r="1843" spans="1:4" ht="15" customHeight="1" x14ac:dyDescent="0.2">
      <c r="A1843" s="98">
        <v>42082.875</v>
      </c>
      <c r="B1843" s="17">
        <v>2.5722200000000002</v>
      </c>
      <c r="C1843" s="97">
        <v>190</v>
      </c>
      <c r="D1843" s="21">
        <f t="shared" si="28"/>
        <v>4.2956073999999997</v>
      </c>
    </row>
    <row r="1844" spans="1:4" ht="15" customHeight="1" x14ac:dyDescent="0.2">
      <c r="A1844" s="98">
        <v>42082.916666666664</v>
      </c>
      <c r="B1844" s="17">
        <v>2.057776</v>
      </c>
      <c r="C1844" s="97">
        <v>180</v>
      </c>
      <c r="D1844" s="21">
        <f t="shared" si="28"/>
        <v>3.43648592</v>
      </c>
    </row>
    <row r="1845" spans="1:4" ht="15" customHeight="1" x14ac:dyDescent="0.2">
      <c r="A1845" s="98">
        <v>42082.958333333336</v>
      </c>
      <c r="B1845" s="17">
        <v>2.057776</v>
      </c>
      <c r="C1845" s="97">
        <v>180</v>
      </c>
      <c r="D1845" s="21">
        <f t="shared" si="28"/>
        <v>3.43648592</v>
      </c>
    </row>
    <row r="1846" spans="1:4" ht="15" customHeight="1" x14ac:dyDescent="0.2">
      <c r="A1846" s="98">
        <v>42083</v>
      </c>
      <c r="B1846" s="17">
        <v>2.057776</v>
      </c>
      <c r="C1846" s="97">
        <v>180</v>
      </c>
      <c r="D1846" s="21">
        <f t="shared" si="28"/>
        <v>3.43648592</v>
      </c>
    </row>
    <row r="1847" spans="1:4" ht="15" customHeight="1" x14ac:dyDescent="0.2">
      <c r="A1847" s="98">
        <v>42083.041666666664</v>
      </c>
      <c r="B1847" s="17">
        <v>2.5722200000000002</v>
      </c>
      <c r="C1847" s="97">
        <v>170</v>
      </c>
      <c r="D1847" s="21">
        <f t="shared" si="28"/>
        <v>4.2956073999999997</v>
      </c>
    </row>
    <row r="1848" spans="1:4" ht="15" customHeight="1" x14ac:dyDescent="0.2">
      <c r="A1848" s="98">
        <v>42083.083333333336</v>
      </c>
      <c r="B1848" s="17">
        <v>2.057776</v>
      </c>
      <c r="C1848" s="97">
        <v>300</v>
      </c>
      <c r="D1848" s="21">
        <f t="shared" si="28"/>
        <v>3.43648592</v>
      </c>
    </row>
    <row r="1849" spans="1:4" ht="15" customHeight="1" x14ac:dyDescent="0.2">
      <c r="A1849" s="98">
        <v>42083.125</v>
      </c>
      <c r="B1849" s="17">
        <v>1.028888</v>
      </c>
      <c r="C1849" s="97">
        <v>300</v>
      </c>
      <c r="D1849" s="21">
        <f t="shared" si="28"/>
        <v>1.71824296</v>
      </c>
    </row>
    <row r="1850" spans="1:4" ht="15" customHeight="1" x14ac:dyDescent="0.2">
      <c r="A1850" s="98">
        <v>42083.166666666664</v>
      </c>
      <c r="B1850" s="17">
        <v>2.057776</v>
      </c>
      <c r="C1850" s="97">
        <v>300</v>
      </c>
      <c r="D1850" s="21">
        <f t="shared" si="28"/>
        <v>3.43648592</v>
      </c>
    </row>
    <row r="1851" spans="1:4" ht="15" customHeight="1" x14ac:dyDescent="0.2">
      <c r="A1851" s="98">
        <v>42083.208333333336</v>
      </c>
      <c r="B1851" s="17">
        <v>2.057776</v>
      </c>
      <c r="C1851" s="97">
        <v>320</v>
      </c>
      <c r="D1851" s="21">
        <f t="shared" si="28"/>
        <v>3.43648592</v>
      </c>
    </row>
    <row r="1852" spans="1:4" ht="15" customHeight="1" x14ac:dyDescent="0.2">
      <c r="A1852" s="98">
        <v>42083.25</v>
      </c>
      <c r="B1852" s="17">
        <v>1.028888</v>
      </c>
      <c r="C1852" s="97">
        <v>330</v>
      </c>
      <c r="D1852" s="21">
        <f t="shared" si="28"/>
        <v>1.71824296</v>
      </c>
    </row>
    <row r="1853" spans="1:4" ht="15" customHeight="1" x14ac:dyDescent="0.2">
      <c r="A1853" s="98">
        <v>42083.291666666664</v>
      </c>
      <c r="B1853" s="17">
        <v>2.057776</v>
      </c>
      <c r="C1853" s="97">
        <v>290</v>
      </c>
      <c r="D1853" s="21">
        <f t="shared" si="28"/>
        <v>3.43648592</v>
      </c>
    </row>
    <row r="1854" spans="1:4" ht="15" customHeight="1" x14ac:dyDescent="0.2">
      <c r="A1854" s="98">
        <v>42083.333333333336</v>
      </c>
      <c r="B1854" s="17">
        <v>1.028888</v>
      </c>
      <c r="C1854" s="97">
        <v>310</v>
      </c>
      <c r="D1854" s="21">
        <f t="shared" si="28"/>
        <v>1.71824296</v>
      </c>
    </row>
    <row r="1855" spans="1:4" ht="15" customHeight="1" x14ac:dyDescent="0.2">
      <c r="A1855" s="98">
        <v>42083.375</v>
      </c>
      <c r="B1855" s="17">
        <v>1.028888</v>
      </c>
      <c r="C1855" s="97">
        <v>330</v>
      </c>
      <c r="D1855" s="21">
        <f t="shared" si="28"/>
        <v>1.71824296</v>
      </c>
    </row>
    <row r="1856" spans="1:4" ht="15" customHeight="1" x14ac:dyDescent="0.2">
      <c r="A1856" s="98">
        <v>42083.416666666664</v>
      </c>
      <c r="B1856" s="17">
        <v>1.5433319999999999</v>
      </c>
      <c r="C1856" s="97">
        <v>290</v>
      </c>
      <c r="D1856" s="21">
        <f t="shared" si="28"/>
        <v>2.5773644399999998</v>
      </c>
    </row>
    <row r="1857" spans="1:4" ht="15" customHeight="1" x14ac:dyDescent="0.2">
      <c r="A1857" s="98">
        <v>42083.458333333336</v>
      </c>
      <c r="B1857" s="17">
        <v>1.5433319999999999</v>
      </c>
      <c r="C1857" s="97">
        <v>310</v>
      </c>
      <c r="D1857" s="21">
        <f t="shared" si="28"/>
        <v>2.5773644399999998</v>
      </c>
    </row>
    <row r="1858" spans="1:4" ht="15" customHeight="1" x14ac:dyDescent="0.2">
      <c r="A1858" s="98">
        <v>42083.5</v>
      </c>
      <c r="B1858" s="17">
        <v>1.028888</v>
      </c>
      <c r="C1858" s="97">
        <v>320</v>
      </c>
      <c r="D1858" s="21">
        <f t="shared" si="28"/>
        <v>1.71824296</v>
      </c>
    </row>
    <row r="1859" spans="1:4" ht="15" customHeight="1" x14ac:dyDescent="0.2">
      <c r="A1859" s="98">
        <v>42083.541666666664</v>
      </c>
      <c r="B1859" s="17">
        <v>1.028888</v>
      </c>
      <c r="C1859" s="97">
        <v>60</v>
      </c>
      <c r="D1859" s="21">
        <f t="shared" si="28"/>
        <v>1.71824296</v>
      </c>
    </row>
    <row r="1860" spans="1:4" ht="15" customHeight="1" x14ac:dyDescent="0.2">
      <c r="A1860" s="98">
        <v>42083.583333333336</v>
      </c>
      <c r="B1860" s="17">
        <v>5.1444400000000003</v>
      </c>
      <c r="C1860" s="97">
        <v>140</v>
      </c>
      <c r="D1860" s="21">
        <f t="shared" si="28"/>
        <v>8.5912147999999995</v>
      </c>
    </row>
    <row r="1861" spans="1:4" ht="15" customHeight="1" x14ac:dyDescent="0.2">
      <c r="A1861" s="98">
        <v>42083.625</v>
      </c>
      <c r="B1861" s="17">
        <v>5.1444400000000003</v>
      </c>
      <c r="C1861" s="97">
        <v>160</v>
      </c>
      <c r="D1861" s="21">
        <f t="shared" ref="D1861:D1924" si="29">$B$1*B1861</f>
        <v>8.5912147999999995</v>
      </c>
    </row>
    <row r="1862" spans="1:4" ht="15" customHeight="1" x14ac:dyDescent="0.2">
      <c r="A1862" s="98">
        <v>42083.666666666664</v>
      </c>
      <c r="B1862" s="17">
        <v>6.1733279999999997</v>
      </c>
      <c r="C1862" s="97">
        <v>160</v>
      </c>
      <c r="D1862" s="21">
        <f t="shared" si="29"/>
        <v>10.309457759999999</v>
      </c>
    </row>
    <row r="1863" spans="1:4" ht="15" customHeight="1" x14ac:dyDescent="0.2">
      <c r="A1863" s="98">
        <v>42083.708333333336</v>
      </c>
      <c r="B1863" s="17">
        <v>6.6877719999999998</v>
      </c>
      <c r="C1863" s="97">
        <v>160</v>
      </c>
      <c r="D1863" s="21">
        <f t="shared" si="29"/>
        <v>11.16857924</v>
      </c>
    </row>
    <row r="1864" spans="1:4" ht="15" customHeight="1" x14ac:dyDescent="0.2">
      <c r="A1864" s="98">
        <v>42083.75</v>
      </c>
      <c r="B1864" s="17">
        <v>5.6588840000000005</v>
      </c>
      <c r="C1864" s="97">
        <v>150</v>
      </c>
      <c r="D1864" s="21">
        <f t="shared" si="29"/>
        <v>9.4503362800000001</v>
      </c>
    </row>
    <row r="1865" spans="1:4" ht="15" customHeight="1" x14ac:dyDescent="0.2">
      <c r="A1865" s="98">
        <v>42083.791666666664</v>
      </c>
      <c r="B1865" s="17">
        <v>4.6299960000000002</v>
      </c>
      <c r="C1865" s="97">
        <v>160</v>
      </c>
      <c r="D1865" s="21">
        <f t="shared" si="29"/>
        <v>7.7320933199999997</v>
      </c>
    </row>
    <row r="1866" spans="1:4" ht="15" customHeight="1" x14ac:dyDescent="0.2">
      <c r="A1866" s="98">
        <v>42083.833333333336</v>
      </c>
      <c r="B1866" s="17">
        <v>3.601108</v>
      </c>
      <c r="C1866" s="97">
        <v>140</v>
      </c>
      <c r="D1866" s="21">
        <f t="shared" si="29"/>
        <v>6.0138503599999993</v>
      </c>
    </row>
    <row r="1867" spans="1:4" ht="15" customHeight="1" x14ac:dyDescent="0.2">
      <c r="A1867" s="98">
        <v>42083.875</v>
      </c>
      <c r="B1867" s="17">
        <v>2.5722200000000002</v>
      </c>
      <c r="C1867" s="97">
        <v>120</v>
      </c>
      <c r="D1867" s="21">
        <f t="shared" si="29"/>
        <v>4.2956073999999997</v>
      </c>
    </row>
    <row r="1868" spans="1:4" ht="15" customHeight="1" x14ac:dyDescent="0.2">
      <c r="A1868" s="98">
        <v>42083.916666666664</v>
      </c>
      <c r="B1868" s="17">
        <v>1.028888</v>
      </c>
      <c r="C1868" s="97">
        <v>40</v>
      </c>
      <c r="D1868" s="21">
        <f t="shared" si="29"/>
        <v>1.71824296</v>
      </c>
    </row>
    <row r="1869" spans="1:4" ht="15" customHeight="1" x14ac:dyDescent="0.2">
      <c r="A1869" s="98">
        <v>42083.958333333336</v>
      </c>
      <c r="B1869" s="17">
        <v>1.5433319999999999</v>
      </c>
      <c r="C1869" s="97">
        <v>40</v>
      </c>
      <c r="D1869" s="21">
        <f t="shared" si="29"/>
        <v>2.5773644399999998</v>
      </c>
    </row>
    <row r="1870" spans="1:4" ht="15" customHeight="1" x14ac:dyDescent="0.2">
      <c r="A1870" s="98">
        <v>42084</v>
      </c>
      <c r="B1870" s="17">
        <v>2.057776</v>
      </c>
      <c r="C1870" s="97">
        <v>20</v>
      </c>
      <c r="D1870" s="21">
        <f t="shared" si="29"/>
        <v>3.43648592</v>
      </c>
    </row>
    <row r="1871" spans="1:4" ht="15" customHeight="1" x14ac:dyDescent="0.2">
      <c r="A1871" s="98">
        <v>42084.041666666664</v>
      </c>
      <c r="B1871" s="17">
        <v>1.5433319999999999</v>
      </c>
      <c r="C1871" s="97">
        <v>300</v>
      </c>
      <c r="D1871" s="21">
        <f t="shared" si="29"/>
        <v>2.5773644399999998</v>
      </c>
    </row>
    <row r="1872" spans="1:4" ht="15" customHeight="1" x14ac:dyDescent="0.2">
      <c r="A1872" s="98">
        <v>42084.083333333336</v>
      </c>
      <c r="B1872" s="17">
        <v>2.057776</v>
      </c>
      <c r="C1872" s="97">
        <v>330</v>
      </c>
      <c r="D1872" s="21">
        <f t="shared" si="29"/>
        <v>3.43648592</v>
      </c>
    </row>
    <row r="1873" spans="1:4" ht="15" customHeight="1" x14ac:dyDescent="0.2">
      <c r="A1873" s="98">
        <v>42084.125</v>
      </c>
      <c r="B1873" s="17">
        <v>1.5433319999999999</v>
      </c>
      <c r="C1873" s="97">
        <v>330</v>
      </c>
      <c r="D1873" s="21">
        <f t="shared" si="29"/>
        <v>2.5773644399999998</v>
      </c>
    </row>
    <row r="1874" spans="1:4" ht="15" customHeight="1" x14ac:dyDescent="0.2">
      <c r="A1874" s="98">
        <v>42084.166666666664</v>
      </c>
      <c r="B1874" s="17">
        <v>0</v>
      </c>
      <c r="C1874" s="97">
        <v>0</v>
      </c>
      <c r="D1874" s="21">
        <f t="shared" si="29"/>
        <v>0</v>
      </c>
    </row>
    <row r="1875" spans="1:4" ht="15" customHeight="1" x14ac:dyDescent="0.2">
      <c r="A1875" s="98">
        <v>42084.208333333336</v>
      </c>
      <c r="B1875" s="17">
        <v>1.028888</v>
      </c>
      <c r="C1875" s="97">
        <v>350</v>
      </c>
      <c r="D1875" s="21">
        <f t="shared" si="29"/>
        <v>1.71824296</v>
      </c>
    </row>
    <row r="1876" spans="1:4" ht="15" customHeight="1" x14ac:dyDescent="0.2">
      <c r="A1876" s="98">
        <v>42084.25</v>
      </c>
      <c r="B1876" s="17">
        <v>0.51444400000000001</v>
      </c>
      <c r="C1876" s="97">
        <v>320</v>
      </c>
      <c r="D1876" s="21">
        <f t="shared" si="29"/>
        <v>0.85912147999999999</v>
      </c>
    </row>
    <row r="1877" spans="1:4" ht="15" customHeight="1" x14ac:dyDescent="0.2">
      <c r="A1877" s="98">
        <v>42084.291666666664</v>
      </c>
      <c r="B1877" s="17">
        <v>1.028888</v>
      </c>
      <c r="C1877" s="97">
        <v>250</v>
      </c>
      <c r="D1877" s="21">
        <f t="shared" si="29"/>
        <v>1.71824296</v>
      </c>
    </row>
    <row r="1878" spans="1:4" ht="15" customHeight="1" x14ac:dyDescent="0.2">
      <c r="A1878" s="98">
        <v>42084.333333333336</v>
      </c>
      <c r="B1878" s="17">
        <v>1.5433319999999999</v>
      </c>
      <c r="C1878" s="97">
        <v>300</v>
      </c>
      <c r="D1878" s="21">
        <f t="shared" si="29"/>
        <v>2.5773644399999998</v>
      </c>
    </row>
    <row r="1879" spans="1:4" ht="15" customHeight="1" x14ac:dyDescent="0.2">
      <c r="A1879" s="98">
        <v>42084.375</v>
      </c>
      <c r="B1879" s="17">
        <v>1.5433319999999999</v>
      </c>
      <c r="C1879" s="97">
        <v>290</v>
      </c>
      <c r="D1879" s="21">
        <f t="shared" si="29"/>
        <v>2.5773644399999998</v>
      </c>
    </row>
    <row r="1880" spans="1:4" ht="15" customHeight="1" x14ac:dyDescent="0.2">
      <c r="A1880" s="98">
        <v>42084.416666666664</v>
      </c>
      <c r="B1880" s="17">
        <v>1.028888</v>
      </c>
      <c r="C1880" s="97">
        <v>330</v>
      </c>
      <c r="D1880" s="21">
        <f t="shared" si="29"/>
        <v>1.71824296</v>
      </c>
    </row>
    <row r="1881" spans="1:4" ht="15" customHeight="1" x14ac:dyDescent="0.2">
      <c r="A1881" s="98">
        <v>42084.458333333336</v>
      </c>
      <c r="B1881" s="17">
        <v>1.028888</v>
      </c>
      <c r="C1881" s="97">
        <v>330</v>
      </c>
      <c r="D1881" s="21">
        <f t="shared" si="29"/>
        <v>1.71824296</v>
      </c>
    </row>
    <row r="1882" spans="1:4" ht="15" customHeight="1" x14ac:dyDescent="0.2">
      <c r="A1882" s="98">
        <v>42084.5</v>
      </c>
      <c r="B1882" s="17">
        <v>5.1444400000000003</v>
      </c>
      <c r="C1882" s="97">
        <v>10</v>
      </c>
      <c r="D1882" s="21">
        <f t="shared" si="29"/>
        <v>8.5912147999999995</v>
      </c>
    </row>
    <row r="1883" spans="1:4" ht="15" customHeight="1" x14ac:dyDescent="0.2">
      <c r="A1883" s="98">
        <v>42084.541666666664</v>
      </c>
      <c r="B1883" s="17">
        <v>4.1155520000000001</v>
      </c>
      <c r="C1883" s="97">
        <v>30</v>
      </c>
      <c r="D1883" s="21">
        <f t="shared" si="29"/>
        <v>6.8729718399999999</v>
      </c>
    </row>
    <row r="1884" spans="1:4" ht="15" customHeight="1" x14ac:dyDescent="0.2">
      <c r="A1884" s="98">
        <v>42084.583333333336</v>
      </c>
      <c r="B1884" s="17">
        <v>5.1444400000000003</v>
      </c>
      <c r="C1884" s="97">
        <v>50</v>
      </c>
      <c r="D1884" s="21">
        <f t="shared" si="29"/>
        <v>8.5912147999999995</v>
      </c>
    </row>
    <row r="1885" spans="1:4" ht="15" customHeight="1" x14ac:dyDescent="0.2">
      <c r="A1885" s="98">
        <v>42084.625</v>
      </c>
      <c r="B1885" s="17">
        <v>4.6299960000000002</v>
      </c>
      <c r="C1885" s="97">
        <v>50</v>
      </c>
      <c r="D1885" s="21">
        <f t="shared" si="29"/>
        <v>7.7320933199999997</v>
      </c>
    </row>
    <row r="1886" spans="1:4" ht="15" customHeight="1" x14ac:dyDescent="0.2">
      <c r="A1886" s="98">
        <v>42084.666666666664</v>
      </c>
      <c r="B1886" s="17">
        <v>7.202216</v>
      </c>
      <c r="C1886" s="97">
        <v>50</v>
      </c>
      <c r="D1886" s="21">
        <f t="shared" si="29"/>
        <v>12.027700719999999</v>
      </c>
    </row>
    <row r="1887" spans="1:4" ht="15" customHeight="1" x14ac:dyDescent="0.2">
      <c r="A1887" s="98">
        <v>42084.708333333336</v>
      </c>
      <c r="B1887" s="17">
        <v>5.6588840000000005</v>
      </c>
      <c r="C1887" s="97">
        <v>80</v>
      </c>
      <c r="D1887" s="21">
        <f t="shared" si="29"/>
        <v>9.4503362800000001</v>
      </c>
    </row>
    <row r="1888" spans="1:4" ht="15" customHeight="1" x14ac:dyDescent="0.2">
      <c r="A1888" s="98">
        <v>42084.75</v>
      </c>
      <c r="B1888" s="17">
        <v>5.6588840000000005</v>
      </c>
      <c r="C1888" s="97">
        <v>40</v>
      </c>
      <c r="D1888" s="21">
        <f t="shared" si="29"/>
        <v>9.4503362800000001</v>
      </c>
    </row>
    <row r="1889" spans="1:4" ht="15" customHeight="1" x14ac:dyDescent="0.2">
      <c r="A1889" s="98">
        <v>42084.791666666664</v>
      </c>
      <c r="B1889" s="17">
        <v>5.1444400000000003</v>
      </c>
      <c r="C1889" s="97">
        <v>40</v>
      </c>
      <c r="D1889" s="21">
        <f t="shared" si="29"/>
        <v>8.5912147999999995</v>
      </c>
    </row>
    <row r="1890" spans="1:4" ht="15" customHeight="1" x14ac:dyDescent="0.2">
      <c r="A1890" s="98">
        <v>42084.833333333336</v>
      </c>
      <c r="B1890" s="17">
        <v>7.7166600000000001</v>
      </c>
      <c r="C1890" s="97">
        <v>30</v>
      </c>
      <c r="D1890" s="21">
        <f t="shared" si="29"/>
        <v>12.886822199999999</v>
      </c>
    </row>
    <row r="1891" spans="1:4" ht="15" customHeight="1" x14ac:dyDescent="0.2">
      <c r="A1891" s="98">
        <v>42084.875</v>
      </c>
      <c r="B1891" s="17">
        <v>1.028888</v>
      </c>
      <c r="C1891" s="97">
        <v>340</v>
      </c>
      <c r="D1891" s="21">
        <f t="shared" si="29"/>
        <v>1.71824296</v>
      </c>
    </row>
    <row r="1892" spans="1:4" ht="15" customHeight="1" x14ac:dyDescent="0.2">
      <c r="A1892" s="98">
        <v>42084.916666666664</v>
      </c>
      <c r="B1892" s="17">
        <v>1.5433319999999999</v>
      </c>
      <c r="C1892" s="97">
        <v>300</v>
      </c>
      <c r="D1892" s="21">
        <f t="shared" si="29"/>
        <v>2.5773644399999998</v>
      </c>
    </row>
    <row r="1893" spans="1:4" ht="15" customHeight="1" x14ac:dyDescent="0.2">
      <c r="A1893" s="98">
        <v>42084.958333333336</v>
      </c>
      <c r="B1893" s="17">
        <v>1.028888</v>
      </c>
      <c r="C1893" s="97">
        <v>300</v>
      </c>
      <c r="D1893" s="21">
        <f t="shared" si="29"/>
        <v>1.71824296</v>
      </c>
    </row>
    <row r="1894" spans="1:4" ht="15" customHeight="1" x14ac:dyDescent="0.2">
      <c r="A1894" s="98">
        <v>42085</v>
      </c>
      <c r="B1894" s="17">
        <v>1.5433319999999999</v>
      </c>
      <c r="C1894" s="97">
        <v>360</v>
      </c>
      <c r="D1894" s="21">
        <f t="shared" si="29"/>
        <v>2.5773644399999998</v>
      </c>
    </row>
    <row r="1895" spans="1:4" ht="15" customHeight="1" x14ac:dyDescent="0.2">
      <c r="A1895" s="98">
        <v>42085.041666666664</v>
      </c>
      <c r="B1895" s="17">
        <v>1.028888</v>
      </c>
      <c r="C1895" s="97">
        <v>320</v>
      </c>
      <c r="D1895" s="21">
        <f t="shared" si="29"/>
        <v>1.71824296</v>
      </c>
    </row>
    <row r="1896" spans="1:4" ht="15" customHeight="1" x14ac:dyDescent="0.2">
      <c r="A1896" s="98">
        <v>42085.083333333336</v>
      </c>
      <c r="B1896" s="17">
        <v>3.0866639999999999</v>
      </c>
      <c r="C1896" s="97">
        <v>350</v>
      </c>
      <c r="D1896" s="21">
        <f t="shared" si="29"/>
        <v>5.1547288799999995</v>
      </c>
    </row>
    <row r="1897" spans="1:4" ht="15" customHeight="1" x14ac:dyDescent="0.2">
      <c r="A1897" s="98">
        <v>42085.125</v>
      </c>
      <c r="B1897" s="17">
        <v>4.1155520000000001</v>
      </c>
      <c r="C1897" s="97">
        <v>360</v>
      </c>
      <c r="D1897" s="21">
        <f t="shared" si="29"/>
        <v>6.8729718399999999</v>
      </c>
    </row>
    <row r="1898" spans="1:4" ht="15" customHeight="1" x14ac:dyDescent="0.2">
      <c r="A1898" s="98">
        <v>42085.166666666664</v>
      </c>
      <c r="B1898" s="17">
        <v>4.1155520000000001</v>
      </c>
      <c r="C1898" s="97">
        <v>10</v>
      </c>
      <c r="D1898" s="21">
        <f t="shared" si="29"/>
        <v>6.8729718399999999</v>
      </c>
    </row>
    <row r="1899" spans="1:4" ht="15" customHeight="1" x14ac:dyDescent="0.2">
      <c r="A1899" s="98">
        <v>42085.208333333336</v>
      </c>
      <c r="B1899" s="17">
        <v>3.601108</v>
      </c>
      <c r="C1899" s="97">
        <v>10</v>
      </c>
      <c r="D1899" s="21">
        <f t="shared" si="29"/>
        <v>6.0138503599999993</v>
      </c>
    </row>
    <row r="1900" spans="1:4" ht="15" customHeight="1" x14ac:dyDescent="0.2">
      <c r="A1900" s="98">
        <v>42085.25</v>
      </c>
      <c r="B1900" s="17">
        <v>4.1155520000000001</v>
      </c>
      <c r="C1900" s="97">
        <v>360</v>
      </c>
      <c r="D1900" s="21">
        <f t="shared" si="29"/>
        <v>6.8729718399999999</v>
      </c>
    </row>
    <row r="1901" spans="1:4" ht="15" customHeight="1" x14ac:dyDescent="0.2">
      <c r="A1901" s="98">
        <v>42085.291666666664</v>
      </c>
      <c r="B1901" s="17">
        <v>5.1444400000000003</v>
      </c>
      <c r="C1901" s="97">
        <v>10</v>
      </c>
      <c r="D1901" s="21">
        <f t="shared" si="29"/>
        <v>8.5912147999999995</v>
      </c>
    </row>
    <row r="1902" spans="1:4" ht="15" customHeight="1" x14ac:dyDescent="0.2">
      <c r="A1902" s="98">
        <v>42085.333333333336</v>
      </c>
      <c r="B1902" s="17">
        <v>5.6588840000000005</v>
      </c>
      <c r="C1902" s="97">
        <v>360</v>
      </c>
      <c r="D1902" s="21">
        <f t="shared" si="29"/>
        <v>9.4503362800000001</v>
      </c>
    </row>
    <row r="1903" spans="1:4" ht="15" customHeight="1" x14ac:dyDescent="0.2">
      <c r="A1903" s="98">
        <v>42085.375</v>
      </c>
      <c r="B1903" s="17">
        <v>5.1444400000000003</v>
      </c>
      <c r="C1903" s="97">
        <v>10</v>
      </c>
      <c r="D1903" s="21">
        <f t="shared" si="29"/>
        <v>8.5912147999999995</v>
      </c>
    </row>
    <row r="1904" spans="1:4" ht="15" customHeight="1" x14ac:dyDescent="0.2">
      <c r="A1904" s="98">
        <v>42085.416666666664</v>
      </c>
      <c r="B1904" s="17">
        <v>4.1155520000000001</v>
      </c>
      <c r="C1904" s="97">
        <v>360</v>
      </c>
      <c r="D1904" s="21">
        <f t="shared" si="29"/>
        <v>6.8729718399999999</v>
      </c>
    </row>
    <row r="1905" spans="1:4" ht="15" customHeight="1" x14ac:dyDescent="0.2">
      <c r="A1905" s="98">
        <v>42085.458333333336</v>
      </c>
      <c r="B1905" s="17">
        <v>5.1444400000000003</v>
      </c>
      <c r="C1905" s="97">
        <v>360</v>
      </c>
      <c r="D1905" s="21">
        <f t="shared" si="29"/>
        <v>8.5912147999999995</v>
      </c>
    </row>
    <row r="1906" spans="1:4" ht="15" customHeight="1" x14ac:dyDescent="0.2">
      <c r="A1906" s="98">
        <v>42085.5</v>
      </c>
      <c r="B1906" s="17">
        <v>6.6877719999999998</v>
      </c>
      <c r="C1906" s="97">
        <v>10</v>
      </c>
      <c r="D1906" s="21">
        <f t="shared" si="29"/>
        <v>11.16857924</v>
      </c>
    </row>
    <row r="1907" spans="1:4" ht="15" customHeight="1" x14ac:dyDescent="0.2">
      <c r="A1907" s="98">
        <v>42085.541666666664</v>
      </c>
      <c r="B1907" s="17">
        <v>6.1733279999999997</v>
      </c>
      <c r="C1907" s="97">
        <v>10</v>
      </c>
      <c r="D1907" s="21">
        <f t="shared" si="29"/>
        <v>10.309457759999999</v>
      </c>
    </row>
    <row r="1908" spans="1:4" ht="15" customHeight="1" x14ac:dyDescent="0.2">
      <c r="A1908" s="98">
        <v>42085.583333333336</v>
      </c>
      <c r="B1908" s="17">
        <v>7.202216</v>
      </c>
      <c r="C1908" s="97">
        <v>20</v>
      </c>
      <c r="D1908" s="21">
        <f t="shared" si="29"/>
        <v>12.027700719999999</v>
      </c>
    </row>
    <row r="1909" spans="1:4" ht="15" customHeight="1" x14ac:dyDescent="0.2">
      <c r="A1909" s="98">
        <v>42085.625</v>
      </c>
      <c r="B1909" s="17">
        <v>4.6299960000000002</v>
      </c>
      <c r="C1909" s="97">
        <v>350</v>
      </c>
      <c r="D1909" s="21">
        <f t="shared" si="29"/>
        <v>7.7320933199999997</v>
      </c>
    </row>
    <row r="1910" spans="1:4" ht="15" customHeight="1" x14ac:dyDescent="0.2">
      <c r="A1910" s="98">
        <v>42085.666666666664</v>
      </c>
      <c r="B1910" s="17">
        <v>5.1444400000000003</v>
      </c>
      <c r="C1910" s="97">
        <v>350</v>
      </c>
      <c r="D1910" s="21">
        <f t="shared" si="29"/>
        <v>8.5912147999999995</v>
      </c>
    </row>
    <row r="1911" spans="1:4" ht="15" customHeight="1" x14ac:dyDescent="0.2">
      <c r="A1911" s="98">
        <v>42085.708333333336</v>
      </c>
      <c r="B1911" s="17">
        <v>4.6299960000000002</v>
      </c>
      <c r="C1911" s="97">
        <v>10</v>
      </c>
      <c r="D1911" s="21">
        <f t="shared" si="29"/>
        <v>7.7320933199999997</v>
      </c>
    </row>
    <row r="1912" spans="1:4" ht="15" customHeight="1" x14ac:dyDescent="0.2">
      <c r="A1912" s="98">
        <v>42085.75</v>
      </c>
      <c r="B1912" s="17">
        <v>4.6299960000000002</v>
      </c>
      <c r="C1912" s="97">
        <v>50</v>
      </c>
      <c r="D1912" s="21">
        <f t="shared" si="29"/>
        <v>7.7320933199999997</v>
      </c>
    </row>
    <row r="1913" spans="1:4" ht="15" customHeight="1" x14ac:dyDescent="0.2">
      <c r="A1913" s="98">
        <v>42085.791666666664</v>
      </c>
      <c r="B1913" s="17">
        <v>3.601108</v>
      </c>
      <c r="C1913" s="97">
        <v>40</v>
      </c>
      <c r="D1913" s="21">
        <f t="shared" si="29"/>
        <v>6.0138503599999993</v>
      </c>
    </row>
    <row r="1914" spans="1:4" ht="15" customHeight="1" x14ac:dyDescent="0.2">
      <c r="A1914" s="98">
        <v>42085.833333333336</v>
      </c>
      <c r="B1914" s="17">
        <v>2.057776</v>
      </c>
      <c r="C1914" s="97">
        <v>340</v>
      </c>
      <c r="D1914" s="21">
        <f t="shared" si="29"/>
        <v>3.43648592</v>
      </c>
    </row>
    <row r="1915" spans="1:4" ht="15" customHeight="1" x14ac:dyDescent="0.2">
      <c r="A1915" s="98">
        <v>42085.875</v>
      </c>
      <c r="B1915" s="17">
        <v>2.057776</v>
      </c>
      <c r="C1915" s="97">
        <v>320</v>
      </c>
      <c r="D1915" s="21">
        <f t="shared" si="29"/>
        <v>3.43648592</v>
      </c>
    </row>
    <row r="1916" spans="1:4" ht="15" customHeight="1" x14ac:dyDescent="0.2">
      <c r="A1916" s="98">
        <v>42085.916666666664</v>
      </c>
      <c r="B1916" s="17">
        <v>6.1733279999999997</v>
      </c>
      <c r="C1916" s="97">
        <v>10</v>
      </c>
      <c r="D1916" s="21">
        <f t="shared" si="29"/>
        <v>10.309457759999999</v>
      </c>
    </row>
    <row r="1917" spans="1:4" ht="15" customHeight="1" x14ac:dyDescent="0.2">
      <c r="A1917" s="98">
        <v>42085.958333333336</v>
      </c>
      <c r="B1917" s="17">
        <v>3.0866639999999999</v>
      </c>
      <c r="C1917" s="97">
        <v>350</v>
      </c>
      <c r="D1917" s="21">
        <f t="shared" si="29"/>
        <v>5.1547288799999995</v>
      </c>
    </row>
    <row r="1918" spans="1:4" ht="15" customHeight="1" x14ac:dyDescent="0.2">
      <c r="A1918" s="98">
        <v>42086</v>
      </c>
      <c r="B1918" s="17">
        <v>2.057776</v>
      </c>
      <c r="C1918" s="97">
        <v>350</v>
      </c>
      <c r="D1918" s="21">
        <f t="shared" si="29"/>
        <v>3.43648592</v>
      </c>
    </row>
    <row r="1919" spans="1:4" ht="15" customHeight="1" x14ac:dyDescent="0.2">
      <c r="A1919" s="98">
        <v>42086.041666666664</v>
      </c>
      <c r="B1919" s="17">
        <v>3.0866639999999999</v>
      </c>
      <c r="C1919" s="97">
        <v>10</v>
      </c>
      <c r="D1919" s="21">
        <f t="shared" si="29"/>
        <v>5.1547288799999995</v>
      </c>
    </row>
    <row r="1920" spans="1:4" ht="15" customHeight="1" x14ac:dyDescent="0.2">
      <c r="A1920" s="98">
        <v>42086.083333333336</v>
      </c>
      <c r="B1920" s="17">
        <v>1.5433319999999999</v>
      </c>
      <c r="C1920" s="97">
        <v>310</v>
      </c>
      <c r="D1920" s="21">
        <f t="shared" si="29"/>
        <v>2.5773644399999998</v>
      </c>
    </row>
    <row r="1921" spans="1:4" ht="15" customHeight="1" x14ac:dyDescent="0.2">
      <c r="A1921" s="98">
        <v>42086.125</v>
      </c>
      <c r="B1921" s="17">
        <v>0</v>
      </c>
      <c r="C1921" s="97">
        <v>0</v>
      </c>
      <c r="D1921" s="21">
        <f t="shared" si="29"/>
        <v>0</v>
      </c>
    </row>
    <row r="1922" spans="1:4" ht="15" customHeight="1" x14ac:dyDescent="0.2">
      <c r="A1922" s="98">
        <v>42086.166666666664</v>
      </c>
      <c r="B1922" s="17">
        <v>1.028888</v>
      </c>
      <c r="C1922" s="97">
        <v>160</v>
      </c>
      <c r="D1922" s="21">
        <f t="shared" si="29"/>
        <v>1.71824296</v>
      </c>
    </row>
    <row r="1923" spans="1:4" ht="15" customHeight="1" x14ac:dyDescent="0.2">
      <c r="A1923" s="98">
        <v>42086.208333333336</v>
      </c>
      <c r="B1923" s="17">
        <v>1.028888</v>
      </c>
      <c r="C1923" s="97">
        <v>160</v>
      </c>
      <c r="D1923" s="21">
        <f t="shared" si="29"/>
        <v>1.71824296</v>
      </c>
    </row>
    <row r="1924" spans="1:4" ht="15" customHeight="1" x14ac:dyDescent="0.2">
      <c r="A1924" s="98">
        <v>42086.25</v>
      </c>
      <c r="B1924" s="17">
        <v>1.5433319999999999</v>
      </c>
      <c r="C1924" s="97">
        <v>310</v>
      </c>
      <c r="D1924" s="21">
        <f t="shared" si="29"/>
        <v>2.5773644399999998</v>
      </c>
    </row>
    <row r="1925" spans="1:4" ht="15" customHeight="1" x14ac:dyDescent="0.2">
      <c r="A1925" s="98">
        <v>42086.291666666664</v>
      </c>
      <c r="B1925" s="17">
        <v>0</v>
      </c>
      <c r="C1925" s="97">
        <v>0</v>
      </c>
      <c r="D1925" s="21">
        <f t="shared" ref="D1925:D1988" si="30">$B$1*B1925</f>
        <v>0</v>
      </c>
    </row>
    <row r="1926" spans="1:4" ht="15" customHeight="1" x14ac:dyDescent="0.2">
      <c r="A1926" s="98">
        <v>42086.333333333336</v>
      </c>
      <c r="B1926" s="17">
        <v>0</v>
      </c>
      <c r="C1926" s="97">
        <v>0</v>
      </c>
      <c r="D1926" s="21">
        <f t="shared" si="30"/>
        <v>0</v>
      </c>
    </row>
    <row r="1927" spans="1:4" ht="15" customHeight="1" x14ac:dyDescent="0.2">
      <c r="A1927" s="98">
        <v>42086.375</v>
      </c>
      <c r="B1927" s="17">
        <v>3.0866639999999999</v>
      </c>
      <c r="C1927" s="97">
        <v>150</v>
      </c>
      <c r="D1927" s="21">
        <f t="shared" si="30"/>
        <v>5.1547288799999995</v>
      </c>
    </row>
    <row r="1928" spans="1:4" ht="15" customHeight="1" x14ac:dyDescent="0.2">
      <c r="A1928" s="98">
        <v>42086.416666666664</v>
      </c>
      <c r="B1928" s="17">
        <v>3.601108</v>
      </c>
      <c r="C1928" s="97">
        <v>200</v>
      </c>
      <c r="D1928" s="21">
        <f t="shared" si="30"/>
        <v>6.0138503599999993</v>
      </c>
    </row>
    <row r="1929" spans="1:4" ht="15" customHeight="1" x14ac:dyDescent="0.2">
      <c r="A1929" s="98">
        <v>42086.458333333336</v>
      </c>
      <c r="B1929" s="17">
        <v>5.1444400000000003</v>
      </c>
      <c r="C1929" s="97">
        <v>200</v>
      </c>
      <c r="D1929" s="21">
        <f t="shared" si="30"/>
        <v>8.5912147999999995</v>
      </c>
    </row>
    <row r="1930" spans="1:4" ht="15" customHeight="1" x14ac:dyDescent="0.2">
      <c r="A1930" s="98">
        <v>42086.5</v>
      </c>
      <c r="B1930" s="17">
        <v>4.6299960000000002</v>
      </c>
      <c r="C1930" s="97">
        <v>190</v>
      </c>
      <c r="D1930" s="21">
        <f t="shared" si="30"/>
        <v>7.7320933199999997</v>
      </c>
    </row>
    <row r="1931" spans="1:4" ht="15" customHeight="1" x14ac:dyDescent="0.2">
      <c r="A1931" s="98">
        <v>42086.541666666664</v>
      </c>
      <c r="B1931" s="17">
        <v>3.601108</v>
      </c>
      <c r="C1931" s="97">
        <v>200</v>
      </c>
      <c r="D1931" s="21">
        <f t="shared" si="30"/>
        <v>6.0138503599999993</v>
      </c>
    </row>
    <row r="1932" spans="1:4" ht="15" customHeight="1" x14ac:dyDescent="0.2">
      <c r="A1932" s="98">
        <v>42086.583333333336</v>
      </c>
      <c r="B1932" s="17">
        <v>4.1155520000000001</v>
      </c>
      <c r="C1932" s="97">
        <v>160</v>
      </c>
      <c r="D1932" s="21">
        <f t="shared" si="30"/>
        <v>6.8729718399999999</v>
      </c>
    </row>
    <row r="1933" spans="1:4" ht="15" customHeight="1" x14ac:dyDescent="0.2">
      <c r="A1933" s="98">
        <v>42086.625</v>
      </c>
      <c r="B1933" s="17">
        <v>6.1733279999999997</v>
      </c>
      <c r="C1933" s="97">
        <v>150</v>
      </c>
      <c r="D1933" s="21">
        <f t="shared" si="30"/>
        <v>10.309457759999999</v>
      </c>
    </row>
    <row r="1934" spans="1:4" ht="15" customHeight="1" x14ac:dyDescent="0.2">
      <c r="A1934" s="98">
        <v>42086.666666666664</v>
      </c>
      <c r="B1934" s="17">
        <v>6.6877719999999998</v>
      </c>
      <c r="C1934" s="97">
        <v>170</v>
      </c>
      <c r="D1934" s="21">
        <f t="shared" si="30"/>
        <v>11.16857924</v>
      </c>
    </row>
    <row r="1935" spans="1:4" ht="15" customHeight="1" x14ac:dyDescent="0.2">
      <c r="A1935" s="98">
        <v>42086.708333333336</v>
      </c>
      <c r="B1935" s="17">
        <v>4.6299960000000002</v>
      </c>
      <c r="C1935" s="97">
        <v>170</v>
      </c>
      <c r="D1935" s="21">
        <f t="shared" si="30"/>
        <v>7.7320933199999997</v>
      </c>
    </row>
    <row r="1936" spans="1:4" ht="15" customHeight="1" x14ac:dyDescent="0.2">
      <c r="A1936" s="98">
        <v>42086.75</v>
      </c>
      <c r="B1936" s="17">
        <v>4.6299960000000002</v>
      </c>
      <c r="C1936" s="97">
        <v>180</v>
      </c>
      <c r="D1936" s="21">
        <f t="shared" si="30"/>
        <v>7.7320933199999997</v>
      </c>
    </row>
    <row r="1937" spans="1:4" ht="15" customHeight="1" x14ac:dyDescent="0.2">
      <c r="A1937" s="98">
        <v>42086.791666666664</v>
      </c>
      <c r="B1937" s="17">
        <v>2.057776</v>
      </c>
      <c r="C1937" s="97">
        <v>160</v>
      </c>
      <c r="D1937" s="21">
        <f t="shared" si="30"/>
        <v>3.43648592</v>
      </c>
    </row>
    <row r="1938" spans="1:4" ht="15" customHeight="1" x14ac:dyDescent="0.2">
      <c r="A1938" s="98">
        <v>42086.833333333336</v>
      </c>
      <c r="B1938" s="17">
        <v>3.0866639999999999</v>
      </c>
      <c r="C1938" s="97">
        <v>170</v>
      </c>
      <c r="D1938" s="21">
        <f t="shared" si="30"/>
        <v>5.1547288799999995</v>
      </c>
    </row>
    <row r="1939" spans="1:4" ht="15" customHeight="1" x14ac:dyDescent="0.2">
      <c r="A1939" s="98">
        <v>42086.875</v>
      </c>
      <c r="B1939" s="17">
        <v>2.057776</v>
      </c>
      <c r="C1939" s="97">
        <v>210</v>
      </c>
      <c r="D1939" s="21">
        <f t="shared" si="30"/>
        <v>3.43648592</v>
      </c>
    </row>
    <row r="1940" spans="1:4" ht="15" customHeight="1" x14ac:dyDescent="0.2">
      <c r="A1940" s="98">
        <v>42086.916666666664</v>
      </c>
      <c r="B1940" s="17">
        <v>1.5433319999999999</v>
      </c>
      <c r="C1940" s="97">
        <v>150</v>
      </c>
      <c r="D1940" s="21">
        <f t="shared" si="30"/>
        <v>2.5773644399999998</v>
      </c>
    </row>
    <row r="1941" spans="1:4" ht="15" customHeight="1" x14ac:dyDescent="0.2">
      <c r="A1941" s="98">
        <v>42086.958333333336</v>
      </c>
      <c r="B1941" s="17">
        <v>1.028888</v>
      </c>
      <c r="C1941" s="97">
        <v>290</v>
      </c>
      <c r="D1941" s="21">
        <f t="shared" si="30"/>
        <v>1.71824296</v>
      </c>
    </row>
    <row r="1942" spans="1:4" ht="15" customHeight="1" x14ac:dyDescent="0.2">
      <c r="A1942" s="98">
        <v>42087</v>
      </c>
      <c r="B1942" s="17">
        <v>1.028888</v>
      </c>
      <c r="C1942" s="97">
        <v>260</v>
      </c>
      <c r="D1942" s="21">
        <f t="shared" si="30"/>
        <v>1.71824296</v>
      </c>
    </row>
    <row r="1943" spans="1:4" ht="15" customHeight="1" x14ac:dyDescent="0.2">
      <c r="A1943" s="98">
        <v>42087.041666666664</v>
      </c>
      <c r="B1943" s="17">
        <v>1.5433319999999999</v>
      </c>
      <c r="C1943" s="97">
        <v>310</v>
      </c>
      <c r="D1943" s="21">
        <f t="shared" si="30"/>
        <v>2.5773644399999998</v>
      </c>
    </row>
    <row r="1944" spans="1:4" ht="15" customHeight="1" x14ac:dyDescent="0.2">
      <c r="A1944" s="98">
        <v>42087.083333333336</v>
      </c>
      <c r="B1944" s="17">
        <v>1.028888</v>
      </c>
      <c r="C1944" s="97">
        <v>270</v>
      </c>
      <c r="D1944" s="21">
        <f t="shared" si="30"/>
        <v>1.71824296</v>
      </c>
    </row>
    <row r="1945" spans="1:4" ht="15" customHeight="1" x14ac:dyDescent="0.2">
      <c r="A1945" s="98">
        <v>42087.125</v>
      </c>
      <c r="B1945" s="17">
        <v>0.51444400000000001</v>
      </c>
      <c r="C1945" s="97">
        <v>340</v>
      </c>
      <c r="D1945" s="21">
        <f t="shared" si="30"/>
        <v>0.85912147999999999</v>
      </c>
    </row>
    <row r="1946" spans="1:4" ht="15" customHeight="1" x14ac:dyDescent="0.2">
      <c r="A1946" s="98">
        <v>42087.166666666664</v>
      </c>
      <c r="B1946" s="17">
        <v>1.028888</v>
      </c>
      <c r="C1946" s="97">
        <v>280</v>
      </c>
      <c r="D1946" s="21">
        <f t="shared" si="30"/>
        <v>1.71824296</v>
      </c>
    </row>
    <row r="1947" spans="1:4" ht="15" customHeight="1" x14ac:dyDescent="0.2">
      <c r="A1947" s="98">
        <v>42087.208333333336</v>
      </c>
      <c r="B1947" s="17">
        <v>0</v>
      </c>
      <c r="C1947" s="97">
        <v>0</v>
      </c>
      <c r="D1947" s="21">
        <f t="shared" si="30"/>
        <v>0</v>
      </c>
    </row>
    <row r="1948" spans="1:4" ht="15" customHeight="1" x14ac:dyDescent="0.2">
      <c r="A1948" s="98">
        <v>42087.25</v>
      </c>
      <c r="B1948" s="17">
        <v>0</v>
      </c>
      <c r="C1948" s="97">
        <v>0</v>
      </c>
      <c r="D1948" s="21">
        <f t="shared" si="30"/>
        <v>0</v>
      </c>
    </row>
    <row r="1949" spans="1:4" ht="15" customHeight="1" x14ac:dyDescent="0.2">
      <c r="A1949" s="98">
        <v>42087.291666666664</v>
      </c>
      <c r="B1949" s="17">
        <v>1.5433319999999999</v>
      </c>
      <c r="C1949" s="97">
        <v>340</v>
      </c>
      <c r="D1949" s="21">
        <f t="shared" si="30"/>
        <v>2.5773644399999998</v>
      </c>
    </row>
    <row r="1950" spans="1:4" ht="15" customHeight="1" x14ac:dyDescent="0.2">
      <c r="A1950" s="98">
        <v>42087.333333333336</v>
      </c>
      <c r="B1950" s="17">
        <v>0</v>
      </c>
      <c r="C1950" s="97">
        <v>0</v>
      </c>
      <c r="D1950" s="21">
        <f t="shared" si="30"/>
        <v>0</v>
      </c>
    </row>
    <row r="1951" spans="1:4" ht="15" customHeight="1" x14ac:dyDescent="0.2">
      <c r="A1951" s="98">
        <v>42087.375</v>
      </c>
      <c r="B1951" s="17">
        <v>0</v>
      </c>
      <c r="C1951" s="97">
        <v>0</v>
      </c>
      <c r="D1951" s="21">
        <f t="shared" si="30"/>
        <v>0</v>
      </c>
    </row>
    <row r="1952" spans="1:4" ht="15" customHeight="1" x14ac:dyDescent="0.2">
      <c r="A1952" s="98">
        <v>42087.416666666664</v>
      </c>
      <c r="B1952" s="17">
        <v>1.028888</v>
      </c>
      <c r="C1952" s="97">
        <v>260</v>
      </c>
      <c r="D1952" s="21">
        <f t="shared" si="30"/>
        <v>1.71824296</v>
      </c>
    </row>
    <row r="1953" spans="1:4" ht="15" customHeight="1" x14ac:dyDescent="0.2">
      <c r="A1953" s="98">
        <v>42087.458333333336</v>
      </c>
      <c r="B1953" s="17">
        <v>1.5433319999999999</v>
      </c>
      <c r="C1953" s="97">
        <v>280</v>
      </c>
      <c r="D1953" s="21">
        <f t="shared" si="30"/>
        <v>2.5773644399999998</v>
      </c>
    </row>
    <row r="1954" spans="1:4" ht="15" customHeight="1" x14ac:dyDescent="0.2">
      <c r="A1954" s="98">
        <v>42087.5</v>
      </c>
      <c r="B1954" s="17">
        <v>1.5433319999999999</v>
      </c>
      <c r="C1954" s="97">
        <v>270</v>
      </c>
      <c r="D1954" s="21">
        <f t="shared" si="30"/>
        <v>2.5773644399999998</v>
      </c>
    </row>
    <row r="1955" spans="1:4" ht="15" customHeight="1" x14ac:dyDescent="0.2">
      <c r="A1955" s="98">
        <v>42087.541666666664</v>
      </c>
      <c r="B1955" s="17">
        <v>5.1444400000000003</v>
      </c>
      <c r="C1955" s="97">
        <v>150</v>
      </c>
      <c r="D1955" s="21">
        <f t="shared" si="30"/>
        <v>8.5912147999999995</v>
      </c>
    </row>
    <row r="1956" spans="1:4" ht="15" customHeight="1" x14ac:dyDescent="0.2">
      <c r="A1956" s="98">
        <v>42087.583333333336</v>
      </c>
      <c r="B1956" s="17">
        <v>6.1733279999999997</v>
      </c>
      <c r="C1956" s="97">
        <v>180</v>
      </c>
      <c r="D1956" s="21">
        <f t="shared" si="30"/>
        <v>10.309457759999999</v>
      </c>
    </row>
    <row r="1957" spans="1:4" ht="15" customHeight="1" x14ac:dyDescent="0.2">
      <c r="A1957" s="98">
        <v>42087.625</v>
      </c>
      <c r="B1957" s="17">
        <v>7.7166600000000001</v>
      </c>
      <c r="C1957" s="97">
        <v>180</v>
      </c>
      <c r="D1957" s="21">
        <f t="shared" si="30"/>
        <v>12.886822199999999</v>
      </c>
    </row>
    <row r="1958" spans="1:4" ht="15" customHeight="1" x14ac:dyDescent="0.2">
      <c r="A1958" s="98">
        <v>42087.666666666664</v>
      </c>
      <c r="B1958" s="17">
        <v>6.6877719999999998</v>
      </c>
      <c r="C1958" s="97">
        <v>170</v>
      </c>
      <c r="D1958" s="21">
        <f t="shared" si="30"/>
        <v>11.16857924</v>
      </c>
    </row>
    <row r="1959" spans="1:4" ht="15" customHeight="1" x14ac:dyDescent="0.2">
      <c r="A1959" s="98">
        <v>42087.708333333336</v>
      </c>
      <c r="B1959" s="17">
        <v>6.1733279999999997</v>
      </c>
      <c r="C1959" s="97">
        <v>160</v>
      </c>
      <c r="D1959" s="21">
        <f t="shared" si="30"/>
        <v>10.309457759999999</v>
      </c>
    </row>
    <row r="1960" spans="1:4" ht="15" customHeight="1" x14ac:dyDescent="0.2">
      <c r="A1960" s="98">
        <v>42087.75</v>
      </c>
      <c r="B1960" s="17">
        <v>6.1733279999999997</v>
      </c>
      <c r="C1960" s="97">
        <v>160</v>
      </c>
      <c r="D1960" s="21">
        <f t="shared" si="30"/>
        <v>10.309457759999999</v>
      </c>
    </row>
    <row r="1961" spans="1:4" ht="15" customHeight="1" x14ac:dyDescent="0.2">
      <c r="A1961" s="98">
        <v>42087.791666666664</v>
      </c>
      <c r="B1961" s="17">
        <v>5.6588840000000005</v>
      </c>
      <c r="C1961" s="97">
        <v>160</v>
      </c>
      <c r="D1961" s="21">
        <f t="shared" si="30"/>
        <v>9.4503362800000001</v>
      </c>
    </row>
    <row r="1962" spans="1:4" ht="15" customHeight="1" x14ac:dyDescent="0.2">
      <c r="A1962" s="98">
        <v>42087.833333333336</v>
      </c>
      <c r="B1962" s="17">
        <v>5.6588840000000005</v>
      </c>
      <c r="C1962" s="97">
        <v>170</v>
      </c>
      <c r="D1962" s="21">
        <f t="shared" si="30"/>
        <v>9.4503362800000001</v>
      </c>
    </row>
    <row r="1963" spans="1:4" ht="15" customHeight="1" x14ac:dyDescent="0.2">
      <c r="A1963" s="98">
        <v>42087.875</v>
      </c>
      <c r="B1963" s="17">
        <v>4.1155520000000001</v>
      </c>
      <c r="C1963" s="97">
        <v>180</v>
      </c>
      <c r="D1963" s="21">
        <f t="shared" si="30"/>
        <v>6.8729718399999999</v>
      </c>
    </row>
    <row r="1964" spans="1:4" ht="15" customHeight="1" x14ac:dyDescent="0.2">
      <c r="A1964" s="98">
        <v>42087.916666666664</v>
      </c>
      <c r="B1964" s="17">
        <v>4.1155520000000001</v>
      </c>
      <c r="C1964" s="97">
        <v>190</v>
      </c>
      <c r="D1964" s="21">
        <f t="shared" si="30"/>
        <v>6.8729718399999999</v>
      </c>
    </row>
    <row r="1965" spans="1:4" ht="15" customHeight="1" x14ac:dyDescent="0.2">
      <c r="A1965" s="98">
        <v>42087.958333333336</v>
      </c>
      <c r="B1965" s="17">
        <v>6.1733279999999997</v>
      </c>
      <c r="C1965" s="97">
        <v>220</v>
      </c>
      <c r="D1965" s="21">
        <f t="shared" si="30"/>
        <v>10.309457759999999</v>
      </c>
    </row>
    <row r="1966" spans="1:4" ht="15" customHeight="1" x14ac:dyDescent="0.2">
      <c r="A1966" s="98">
        <v>42088</v>
      </c>
      <c r="B1966" s="17">
        <v>6.6877719999999998</v>
      </c>
      <c r="C1966" s="97">
        <v>210</v>
      </c>
      <c r="D1966" s="21">
        <f t="shared" si="30"/>
        <v>11.16857924</v>
      </c>
    </row>
    <row r="1967" spans="1:4" ht="15" customHeight="1" x14ac:dyDescent="0.2">
      <c r="A1967" s="98">
        <v>42088.041666666664</v>
      </c>
      <c r="B1967" s="17">
        <v>6.1733279999999997</v>
      </c>
      <c r="C1967" s="97">
        <v>220</v>
      </c>
      <c r="D1967" s="21">
        <f t="shared" si="30"/>
        <v>10.309457759999999</v>
      </c>
    </row>
    <row r="1968" spans="1:4" ht="15" customHeight="1" x14ac:dyDescent="0.2">
      <c r="A1968" s="98">
        <v>42088.083333333336</v>
      </c>
      <c r="B1968" s="17">
        <v>6.6877719999999998</v>
      </c>
      <c r="C1968" s="97">
        <v>210</v>
      </c>
      <c r="D1968" s="21">
        <f t="shared" si="30"/>
        <v>11.16857924</v>
      </c>
    </row>
    <row r="1969" spans="1:4" ht="15" customHeight="1" x14ac:dyDescent="0.2">
      <c r="A1969" s="98">
        <v>42088.125</v>
      </c>
      <c r="B1969" s="17">
        <v>7.202216</v>
      </c>
      <c r="C1969" s="97">
        <v>200</v>
      </c>
      <c r="D1969" s="21">
        <f t="shared" si="30"/>
        <v>12.027700719999999</v>
      </c>
    </row>
    <row r="1970" spans="1:4" ht="15" customHeight="1" x14ac:dyDescent="0.2">
      <c r="A1970" s="98">
        <v>42088.166666666664</v>
      </c>
      <c r="B1970" s="17">
        <v>5.6588840000000005</v>
      </c>
      <c r="C1970" s="97">
        <v>220</v>
      </c>
      <c r="D1970" s="21">
        <f t="shared" si="30"/>
        <v>9.4503362800000001</v>
      </c>
    </row>
    <row r="1971" spans="1:4" ht="15" customHeight="1" x14ac:dyDescent="0.2">
      <c r="A1971" s="98">
        <v>42088.208333333336</v>
      </c>
      <c r="B1971" s="17">
        <v>6.6877719999999998</v>
      </c>
      <c r="C1971" s="97">
        <v>220</v>
      </c>
      <c r="D1971" s="21">
        <f t="shared" si="30"/>
        <v>11.16857924</v>
      </c>
    </row>
    <row r="1972" spans="1:4" ht="15" customHeight="1" x14ac:dyDescent="0.2">
      <c r="A1972" s="98">
        <v>42088.25</v>
      </c>
      <c r="B1972" s="17">
        <v>6.6877719999999998</v>
      </c>
      <c r="C1972" s="97">
        <v>210</v>
      </c>
      <c r="D1972" s="21">
        <f t="shared" si="30"/>
        <v>11.16857924</v>
      </c>
    </row>
    <row r="1973" spans="1:4" ht="15" customHeight="1" x14ac:dyDescent="0.2">
      <c r="A1973" s="98">
        <v>42088.291666666664</v>
      </c>
      <c r="B1973" s="17">
        <v>7.7166600000000001</v>
      </c>
      <c r="C1973" s="97">
        <v>210</v>
      </c>
      <c r="D1973" s="21">
        <f t="shared" si="30"/>
        <v>12.886822199999999</v>
      </c>
    </row>
    <row r="1974" spans="1:4" ht="15" customHeight="1" x14ac:dyDescent="0.2">
      <c r="A1974" s="98">
        <v>42088.333333333336</v>
      </c>
      <c r="B1974" s="17">
        <v>6.1733279999999997</v>
      </c>
      <c r="C1974" s="97">
        <v>210</v>
      </c>
      <c r="D1974" s="21">
        <f t="shared" si="30"/>
        <v>10.309457759999999</v>
      </c>
    </row>
    <row r="1975" spans="1:4" ht="15" customHeight="1" x14ac:dyDescent="0.2">
      <c r="A1975" s="98">
        <v>42088.375</v>
      </c>
      <c r="B1975" s="17">
        <v>4.1155520000000001</v>
      </c>
      <c r="C1975" s="97">
        <v>220</v>
      </c>
      <c r="D1975" s="21">
        <f t="shared" si="30"/>
        <v>6.8729718399999999</v>
      </c>
    </row>
    <row r="1976" spans="1:4" ht="15" customHeight="1" x14ac:dyDescent="0.2">
      <c r="A1976" s="98">
        <v>42088.416666666664</v>
      </c>
      <c r="B1976" s="17">
        <v>7.202216</v>
      </c>
      <c r="C1976" s="97">
        <v>210</v>
      </c>
      <c r="D1976" s="21">
        <f t="shared" si="30"/>
        <v>12.027700719999999</v>
      </c>
    </row>
    <row r="1977" spans="1:4" ht="15" customHeight="1" x14ac:dyDescent="0.2">
      <c r="A1977" s="98">
        <v>42088.458333333336</v>
      </c>
      <c r="B1977" s="17">
        <v>6.1733279999999997</v>
      </c>
      <c r="C1977" s="97">
        <v>200</v>
      </c>
      <c r="D1977" s="21">
        <f t="shared" si="30"/>
        <v>10.309457759999999</v>
      </c>
    </row>
    <row r="1978" spans="1:4" ht="15" customHeight="1" x14ac:dyDescent="0.2">
      <c r="A1978" s="98">
        <v>42088.5</v>
      </c>
      <c r="B1978" s="17">
        <v>7.202216</v>
      </c>
      <c r="C1978" s="97">
        <v>200</v>
      </c>
      <c r="D1978" s="21">
        <f t="shared" si="30"/>
        <v>12.027700719999999</v>
      </c>
    </row>
    <row r="1979" spans="1:4" ht="15" customHeight="1" x14ac:dyDescent="0.2">
      <c r="A1979" s="98">
        <v>42088.541666666664</v>
      </c>
      <c r="B1979" s="17">
        <v>6.6877719999999998</v>
      </c>
      <c r="C1979" s="97">
        <v>190</v>
      </c>
      <c r="D1979" s="21">
        <f t="shared" si="30"/>
        <v>11.16857924</v>
      </c>
    </row>
    <row r="1980" spans="1:4" ht="15" customHeight="1" x14ac:dyDescent="0.2">
      <c r="A1980" s="98">
        <v>42088.583333333336</v>
      </c>
      <c r="B1980" s="17">
        <v>7.202216</v>
      </c>
      <c r="C1980" s="97">
        <v>170</v>
      </c>
      <c r="D1980" s="21">
        <f t="shared" si="30"/>
        <v>12.027700719999999</v>
      </c>
    </row>
    <row r="1981" spans="1:4" ht="15" customHeight="1" x14ac:dyDescent="0.2">
      <c r="A1981" s="98">
        <v>42088.625</v>
      </c>
      <c r="B1981" s="17">
        <v>7.7166600000000001</v>
      </c>
      <c r="C1981" s="97">
        <v>170</v>
      </c>
      <c r="D1981" s="21">
        <f t="shared" si="30"/>
        <v>12.886822199999999</v>
      </c>
    </row>
    <row r="1982" spans="1:4" ht="15" customHeight="1" x14ac:dyDescent="0.2">
      <c r="A1982" s="98">
        <v>42088.666666666664</v>
      </c>
      <c r="B1982" s="17">
        <v>8.2311040000000002</v>
      </c>
      <c r="C1982" s="97">
        <v>170</v>
      </c>
      <c r="D1982" s="21">
        <f t="shared" si="30"/>
        <v>13.74594368</v>
      </c>
    </row>
    <row r="1983" spans="1:4" ht="15" customHeight="1" x14ac:dyDescent="0.2">
      <c r="A1983" s="98">
        <v>42088.708333333336</v>
      </c>
      <c r="B1983" s="17">
        <v>8.7455479999999994</v>
      </c>
      <c r="C1983" s="97">
        <v>170</v>
      </c>
      <c r="D1983" s="21">
        <f t="shared" si="30"/>
        <v>14.605065159999999</v>
      </c>
    </row>
    <row r="1984" spans="1:4" ht="15" customHeight="1" x14ac:dyDescent="0.2">
      <c r="A1984" s="98">
        <v>42088.75</v>
      </c>
      <c r="B1984" s="17">
        <v>8.7455479999999994</v>
      </c>
      <c r="C1984" s="97">
        <v>170</v>
      </c>
      <c r="D1984" s="21">
        <f t="shared" si="30"/>
        <v>14.605065159999999</v>
      </c>
    </row>
    <row r="1985" spans="1:4" ht="15" customHeight="1" x14ac:dyDescent="0.2">
      <c r="A1985" s="98">
        <v>42088.791666666664</v>
      </c>
      <c r="B1985" s="17">
        <v>8.2311040000000002</v>
      </c>
      <c r="C1985" s="97">
        <v>170</v>
      </c>
      <c r="D1985" s="21">
        <f t="shared" si="30"/>
        <v>13.74594368</v>
      </c>
    </row>
    <row r="1986" spans="1:4" ht="15" customHeight="1" x14ac:dyDescent="0.2">
      <c r="A1986" s="98">
        <v>42088.833333333336</v>
      </c>
      <c r="B1986" s="17">
        <v>6.6877719999999998</v>
      </c>
      <c r="C1986" s="97">
        <v>180</v>
      </c>
      <c r="D1986" s="21">
        <f t="shared" si="30"/>
        <v>11.16857924</v>
      </c>
    </row>
    <row r="1987" spans="1:4" ht="15" customHeight="1" x14ac:dyDescent="0.2">
      <c r="A1987" s="98">
        <v>42088.875</v>
      </c>
      <c r="B1987" s="17">
        <v>5.1444400000000003</v>
      </c>
      <c r="C1987" s="97">
        <v>180</v>
      </c>
      <c r="D1987" s="21">
        <f t="shared" si="30"/>
        <v>8.5912147999999995</v>
      </c>
    </row>
    <row r="1988" spans="1:4" ht="15" customHeight="1" x14ac:dyDescent="0.2">
      <c r="A1988" s="98">
        <v>42088.916666666664</v>
      </c>
      <c r="B1988" s="17">
        <v>4.6299960000000002</v>
      </c>
      <c r="C1988" s="97">
        <v>200</v>
      </c>
      <c r="D1988" s="21">
        <f t="shared" si="30"/>
        <v>7.7320933199999997</v>
      </c>
    </row>
    <row r="1989" spans="1:4" ht="15" customHeight="1" x14ac:dyDescent="0.2">
      <c r="A1989" s="98">
        <v>42088.958333333336</v>
      </c>
      <c r="B1989" s="17">
        <v>4.1155520000000001</v>
      </c>
      <c r="C1989" s="97">
        <v>210</v>
      </c>
      <c r="D1989" s="21">
        <f t="shared" ref="D1989:D2052" si="31">$B$1*B1989</f>
        <v>6.8729718399999999</v>
      </c>
    </row>
    <row r="1990" spans="1:4" ht="15" customHeight="1" x14ac:dyDescent="0.2">
      <c r="A1990" s="98">
        <v>42089</v>
      </c>
      <c r="B1990" s="17">
        <v>3.601108</v>
      </c>
      <c r="C1990" s="97">
        <v>210</v>
      </c>
      <c r="D1990" s="21">
        <f t="shared" si="31"/>
        <v>6.0138503599999993</v>
      </c>
    </row>
    <row r="1991" spans="1:4" ht="15" customHeight="1" x14ac:dyDescent="0.2">
      <c r="A1991" s="98">
        <v>42089.041666666664</v>
      </c>
      <c r="B1991" s="17">
        <v>3.0866639999999999</v>
      </c>
      <c r="C1991" s="97">
        <v>230</v>
      </c>
      <c r="D1991" s="21">
        <f t="shared" si="31"/>
        <v>5.1547288799999995</v>
      </c>
    </row>
    <row r="1992" spans="1:4" ht="15" customHeight="1" x14ac:dyDescent="0.2">
      <c r="A1992" s="98">
        <v>42089.083333333336</v>
      </c>
      <c r="B1992" s="17">
        <v>2.057776</v>
      </c>
      <c r="C1992" s="97">
        <v>260</v>
      </c>
      <c r="D1992" s="21">
        <f t="shared" si="31"/>
        <v>3.43648592</v>
      </c>
    </row>
    <row r="1993" spans="1:4" ht="15" customHeight="1" x14ac:dyDescent="0.2">
      <c r="A1993" s="98">
        <v>42089.125</v>
      </c>
      <c r="B1993" s="17">
        <v>1.5433319999999999</v>
      </c>
      <c r="C1993" s="97">
        <v>310</v>
      </c>
      <c r="D1993" s="21">
        <f t="shared" si="31"/>
        <v>2.5773644399999998</v>
      </c>
    </row>
    <row r="1994" spans="1:4" ht="15" customHeight="1" x14ac:dyDescent="0.2">
      <c r="A1994" s="98">
        <v>42089.166666666664</v>
      </c>
      <c r="B1994" s="17">
        <v>1.028888</v>
      </c>
      <c r="C1994" s="97">
        <v>340</v>
      </c>
      <c r="D1994" s="21">
        <f t="shared" si="31"/>
        <v>1.71824296</v>
      </c>
    </row>
    <row r="1995" spans="1:4" ht="15" customHeight="1" x14ac:dyDescent="0.2">
      <c r="A1995" s="98">
        <v>42089.208333333336</v>
      </c>
      <c r="B1995" s="17">
        <v>2.057776</v>
      </c>
      <c r="C1995" s="97">
        <v>320</v>
      </c>
      <c r="D1995" s="21">
        <f t="shared" si="31"/>
        <v>3.43648592</v>
      </c>
    </row>
    <row r="1996" spans="1:4" ht="15" customHeight="1" x14ac:dyDescent="0.2">
      <c r="A1996" s="98">
        <v>42089.25</v>
      </c>
      <c r="B1996" s="17">
        <v>1.028888</v>
      </c>
      <c r="C1996" s="97">
        <v>320</v>
      </c>
      <c r="D1996" s="21">
        <f t="shared" si="31"/>
        <v>1.71824296</v>
      </c>
    </row>
    <row r="1997" spans="1:4" ht="15" customHeight="1" x14ac:dyDescent="0.2">
      <c r="A1997" s="98">
        <v>42089.291666666664</v>
      </c>
      <c r="B1997" s="17">
        <v>0.51444400000000001</v>
      </c>
      <c r="C1997" s="97">
        <v>270</v>
      </c>
      <c r="D1997" s="21">
        <f t="shared" si="31"/>
        <v>0.85912147999999999</v>
      </c>
    </row>
    <row r="1998" spans="1:4" ht="15" customHeight="1" x14ac:dyDescent="0.2">
      <c r="A1998" s="98">
        <v>42089.333333333336</v>
      </c>
      <c r="B1998" s="17">
        <v>2.057776</v>
      </c>
      <c r="C1998" s="97">
        <v>260</v>
      </c>
      <c r="D1998" s="21">
        <f t="shared" si="31"/>
        <v>3.43648592</v>
      </c>
    </row>
    <row r="1999" spans="1:4" ht="15" customHeight="1" x14ac:dyDescent="0.2">
      <c r="A1999" s="98">
        <v>42089.375</v>
      </c>
      <c r="B1999" s="17">
        <v>1.5433319999999999</v>
      </c>
      <c r="C1999" s="97">
        <v>300</v>
      </c>
      <c r="D1999" s="21">
        <f t="shared" si="31"/>
        <v>2.5773644399999998</v>
      </c>
    </row>
    <row r="2000" spans="1:4" ht="15" customHeight="1" x14ac:dyDescent="0.2">
      <c r="A2000" s="98">
        <v>42089.416666666664</v>
      </c>
      <c r="B2000" s="17">
        <v>1.5433319999999999</v>
      </c>
      <c r="C2000" s="97">
        <v>300</v>
      </c>
      <c r="D2000" s="21">
        <f t="shared" si="31"/>
        <v>2.5773644399999998</v>
      </c>
    </row>
    <row r="2001" spans="1:4" ht="15" customHeight="1" x14ac:dyDescent="0.2">
      <c r="A2001" s="98">
        <v>42089.458333333336</v>
      </c>
      <c r="B2001" s="17">
        <v>2.057776</v>
      </c>
      <c r="C2001" s="97">
        <v>300</v>
      </c>
      <c r="D2001" s="21">
        <f t="shared" si="31"/>
        <v>3.43648592</v>
      </c>
    </row>
    <row r="2002" spans="1:4" ht="15" customHeight="1" x14ac:dyDescent="0.2">
      <c r="A2002" s="98">
        <v>42089.5</v>
      </c>
      <c r="B2002" s="17">
        <v>0</v>
      </c>
      <c r="C2002" s="97">
        <v>0</v>
      </c>
      <c r="D2002" s="21">
        <f t="shared" si="31"/>
        <v>0</v>
      </c>
    </row>
    <row r="2003" spans="1:4" ht="15" customHeight="1" x14ac:dyDescent="0.2">
      <c r="A2003" s="98">
        <v>42089.541666666664</v>
      </c>
      <c r="B2003" s="17">
        <v>3.601108</v>
      </c>
      <c r="C2003" s="97">
        <v>150</v>
      </c>
      <c r="D2003" s="21">
        <f t="shared" si="31"/>
        <v>6.0138503599999993</v>
      </c>
    </row>
    <row r="2004" spans="1:4" ht="15" customHeight="1" x14ac:dyDescent="0.2">
      <c r="A2004" s="98">
        <v>42089.583333333336</v>
      </c>
      <c r="B2004" s="17">
        <v>6.1733279999999997</v>
      </c>
      <c r="C2004" s="97">
        <v>150</v>
      </c>
      <c r="D2004" s="21">
        <f t="shared" si="31"/>
        <v>10.309457759999999</v>
      </c>
    </row>
    <row r="2005" spans="1:4" ht="15" customHeight="1" x14ac:dyDescent="0.2">
      <c r="A2005" s="98">
        <v>42089.625</v>
      </c>
      <c r="B2005" s="17">
        <v>6.1733279999999997</v>
      </c>
      <c r="C2005" s="97">
        <v>150</v>
      </c>
      <c r="D2005" s="21">
        <f t="shared" si="31"/>
        <v>10.309457759999999</v>
      </c>
    </row>
    <row r="2006" spans="1:4" ht="15" customHeight="1" x14ac:dyDescent="0.2">
      <c r="A2006" s="98">
        <v>42089.666666666664</v>
      </c>
      <c r="B2006" s="17">
        <v>5.1444400000000003</v>
      </c>
      <c r="C2006" s="97">
        <v>130</v>
      </c>
      <c r="D2006" s="21">
        <f t="shared" si="31"/>
        <v>8.5912147999999995</v>
      </c>
    </row>
    <row r="2007" spans="1:4" ht="15" customHeight="1" x14ac:dyDescent="0.2">
      <c r="A2007" s="98">
        <v>42089.708333333336</v>
      </c>
      <c r="B2007" s="17">
        <v>4.1155520000000001</v>
      </c>
      <c r="C2007" s="97">
        <v>130</v>
      </c>
      <c r="D2007" s="21">
        <f t="shared" si="31"/>
        <v>6.8729718399999999</v>
      </c>
    </row>
    <row r="2008" spans="1:4" ht="15" customHeight="1" x14ac:dyDescent="0.2">
      <c r="A2008" s="98">
        <v>42089.75</v>
      </c>
      <c r="B2008" s="17">
        <v>5.1444400000000003</v>
      </c>
      <c r="C2008" s="97">
        <v>140</v>
      </c>
      <c r="D2008" s="21">
        <f t="shared" si="31"/>
        <v>8.5912147999999995</v>
      </c>
    </row>
    <row r="2009" spans="1:4" ht="15" customHeight="1" x14ac:dyDescent="0.2">
      <c r="A2009" s="98">
        <v>42089.791666666664</v>
      </c>
      <c r="B2009" s="17">
        <v>4.6299960000000002</v>
      </c>
      <c r="C2009" s="97">
        <v>150</v>
      </c>
      <c r="D2009" s="21">
        <f t="shared" si="31"/>
        <v>7.7320933199999997</v>
      </c>
    </row>
    <row r="2010" spans="1:4" ht="15" customHeight="1" x14ac:dyDescent="0.2">
      <c r="A2010" s="98">
        <v>42089.833333333336</v>
      </c>
      <c r="B2010" s="17">
        <v>3.0866639999999999</v>
      </c>
      <c r="C2010" s="97">
        <v>140</v>
      </c>
      <c r="D2010" s="21">
        <f t="shared" si="31"/>
        <v>5.1547288799999995</v>
      </c>
    </row>
    <row r="2011" spans="1:4" ht="15" customHeight="1" x14ac:dyDescent="0.2">
      <c r="A2011" s="98">
        <v>42089.875</v>
      </c>
      <c r="B2011" s="17">
        <v>2.5722200000000002</v>
      </c>
      <c r="C2011" s="97">
        <v>130</v>
      </c>
      <c r="D2011" s="21">
        <f t="shared" si="31"/>
        <v>4.2956073999999997</v>
      </c>
    </row>
    <row r="2012" spans="1:4" ht="15" customHeight="1" x14ac:dyDescent="0.2">
      <c r="A2012" s="98">
        <v>42089.916666666664</v>
      </c>
      <c r="B2012" s="17">
        <v>2.057776</v>
      </c>
      <c r="C2012" s="97">
        <v>150</v>
      </c>
      <c r="D2012" s="21">
        <f t="shared" si="31"/>
        <v>3.43648592</v>
      </c>
    </row>
    <row r="2013" spans="1:4" ht="15" customHeight="1" x14ac:dyDescent="0.2">
      <c r="A2013" s="98">
        <v>42089.958333333336</v>
      </c>
      <c r="B2013" s="17">
        <v>0.51444400000000001</v>
      </c>
      <c r="C2013" s="97">
        <v>350</v>
      </c>
      <c r="D2013" s="21">
        <f t="shared" si="31"/>
        <v>0.85912147999999999</v>
      </c>
    </row>
    <row r="2014" spans="1:4" ht="15" customHeight="1" x14ac:dyDescent="0.2">
      <c r="A2014" s="98">
        <v>42090</v>
      </c>
      <c r="B2014" s="17">
        <v>1.5433319999999999</v>
      </c>
      <c r="C2014" s="97">
        <v>310</v>
      </c>
      <c r="D2014" s="21">
        <f t="shared" si="31"/>
        <v>2.5773644399999998</v>
      </c>
    </row>
    <row r="2015" spans="1:4" ht="15" customHeight="1" x14ac:dyDescent="0.2">
      <c r="A2015" s="98">
        <v>42090.041666666664</v>
      </c>
      <c r="B2015" s="17">
        <v>1.5433319999999999</v>
      </c>
      <c r="C2015" s="97">
        <v>320</v>
      </c>
      <c r="D2015" s="21">
        <f t="shared" si="31"/>
        <v>2.5773644399999998</v>
      </c>
    </row>
    <row r="2016" spans="1:4" ht="15" customHeight="1" x14ac:dyDescent="0.2">
      <c r="A2016" s="98">
        <v>42090.083333333336</v>
      </c>
      <c r="B2016" s="17">
        <v>1.028888</v>
      </c>
      <c r="C2016" s="97">
        <v>330</v>
      </c>
      <c r="D2016" s="21">
        <f t="shared" si="31"/>
        <v>1.71824296</v>
      </c>
    </row>
    <row r="2017" spans="1:4" ht="15" customHeight="1" x14ac:dyDescent="0.2">
      <c r="A2017" s="98">
        <v>42090.125</v>
      </c>
      <c r="B2017" s="17">
        <v>2.057776</v>
      </c>
      <c r="C2017" s="97">
        <v>320</v>
      </c>
      <c r="D2017" s="21">
        <f t="shared" si="31"/>
        <v>3.43648592</v>
      </c>
    </row>
    <row r="2018" spans="1:4" ht="15" customHeight="1" x14ac:dyDescent="0.2">
      <c r="A2018" s="98">
        <v>42090.166666666664</v>
      </c>
      <c r="B2018" s="17">
        <v>1.5433319999999999</v>
      </c>
      <c r="C2018" s="97">
        <v>310</v>
      </c>
      <c r="D2018" s="21">
        <f t="shared" si="31"/>
        <v>2.5773644399999998</v>
      </c>
    </row>
    <row r="2019" spans="1:4" ht="15" customHeight="1" x14ac:dyDescent="0.2">
      <c r="A2019" s="98">
        <v>42090.208333333336</v>
      </c>
      <c r="B2019" s="17">
        <v>1.028888</v>
      </c>
      <c r="C2019" s="97">
        <v>320</v>
      </c>
      <c r="D2019" s="21">
        <f t="shared" si="31"/>
        <v>1.71824296</v>
      </c>
    </row>
    <row r="2020" spans="1:4" ht="15" customHeight="1" x14ac:dyDescent="0.2">
      <c r="A2020" s="98">
        <v>42090.25</v>
      </c>
      <c r="B2020" s="17">
        <v>1.5433319999999999</v>
      </c>
      <c r="C2020" s="97">
        <v>340</v>
      </c>
      <c r="D2020" s="21">
        <f t="shared" si="31"/>
        <v>2.5773644399999998</v>
      </c>
    </row>
    <row r="2021" spans="1:4" ht="15" customHeight="1" x14ac:dyDescent="0.2">
      <c r="A2021" s="98">
        <v>42090.291666666664</v>
      </c>
      <c r="B2021" s="17">
        <v>2.057776</v>
      </c>
      <c r="C2021" s="97">
        <v>340</v>
      </c>
      <c r="D2021" s="21">
        <f t="shared" si="31"/>
        <v>3.43648592</v>
      </c>
    </row>
    <row r="2022" spans="1:4" ht="15" customHeight="1" x14ac:dyDescent="0.2">
      <c r="A2022" s="98">
        <v>42090.333333333336</v>
      </c>
      <c r="B2022" s="17">
        <v>1.5433319999999999</v>
      </c>
      <c r="C2022" s="97">
        <v>330</v>
      </c>
      <c r="D2022" s="21">
        <f t="shared" si="31"/>
        <v>2.5773644399999998</v>
      </c>
    </row>
    <row r="2023" spans="1:4" ht="15" customHeight="1" x14ac:dyDescent="0.2">
      <c r="A2023" s="98">
        <v>42090.375</v>
      </c>
      <c r="B2023" s="17">
        <v>0</v>
      </c>
      <c r="C2023" s="97">
        <v>0</v>
      </c>
      <c r="D2023" s="21">
        <f t="shared" si="31"/>
        <v>0</v>
      </c>
    </row>
    <row r="2024" spans="1:4" ht="15" customHeight="1" x14ac:dyDescent="0.2">
      <c r="A2024" s="98">
        <v>42090.416666666664</v>
      </c>
      <c r="B2024" s="17">
        <v>0.51444400000000001</v>
      </c>
      <c r="C2024" s="97">
        <v>290</v>
      </c>
      <c r="D2024" s="21">
        <f t="shared" si="31"/>
        <v>0.85912147999999999</v>
      </c>
    </row>
    <row r="2025" spans="1:4" ht="15" customHeight="1" x14ac:dyDescent="0.2">
      <c r="A2025" s="98">
        <v>42090.458333333336</v>
      </c>
      <c r="B2025" s="17">
        <v>1.028888</v>
      </c>
      <c r="C2025" s="97">
        <v>330</v>
      </c>
      <c r="D2025" s="21">
        <f t="shared" si="31"/>
        <v>1.71824296</v>
      </c>
    </row>
    <row r="2026" spans="1:4" ht="15" customHeight="1" x14ac:dyDescent="0.2">
      <c r="A2026" s="98">
        <v>42090.5</v>
      </c>
      <c r="B2026" s="17">
        <v>2.057776</v>
      </c>
      <c r="C2026" s="97">
        <v>360</v>
      </c>
      <c r="D2026" s="21">
        <f t="shared" si="31"/>
        <v>3.43648592</v>
      </c>
    </row>
    <row r="2027" spans="1:4" ht="15" customHeight="1" x14ac:dyDescent="0.2">
      <c r="A2027" s="98">
        <v>42090.541666666664</v>
      </c>
      <c r="B2027" s="17">
        <v>2.5722200000000002</v>
      </c>
      <c r="C2027" s="97">
        <v>40</v>
      </c>
      <c r="D2027" s="21">
        <f t="shared" si="31"/>
        <v>4.2956073999999997</v>
      </c>
    </row>
    <row r="2028" spans="1:4" ht="15" customHeight="1" x14ac:dyDescent="0.2">
      <c r="A2028" s="98">
        <v>42090.583333333336</v>
      </c>
      <c r="B2028" s="17">
        <v>2.057776</v>
      </c>
      <c r="C2028" s="97">
        <v>60</v>
      </c>
      <c r="D2028" s="21">
        <f t="shared" si="31"/>
        <v>3.43648592</v>
      </c>
    </row>
    <row r="2029" spans="1:4" ht="15" customHeight="1" x14ac:dyDescent="0.2">
      <c r="A2029" s="98">
        <v>42090.625</v>
      </c>
      <c r="B2029" s="17">
        <v>3.601108</v>
      </c>
      <c r="C2029" s="97">
        <v>140</v>
      </c>
      <c r="D2029" s="21">
        <f t="shared" si="31"/>
        <v>6.0138503599999993</v>
      </c>
    </row>
    <row r="2030" spans="1:4" ht="15" customHeight="1" x14ac:dyDescent="0.2">
      <c r="A2030" s="98">
        <v>42090.666666666664</v>
      </c>
      <c r="B2030" s="17">
        <v>5.1444400000000003</v>
      </c>
      <c r="C2030" s="97">
        <v>90</v>
      </c>
      <c r="D2030" s="21">
        <f t="shared" si="31"/>
        <v>8.5912147999999995</v>
      </c>
    </row>
    <row r="2031" spans="1:4" ht="15" customHeight="1" x14ac:dyDescent="0.2">
      <c r="A2031" s="98">
        <v>42090.708333333336</v>
      </c>
      <c r="B2031" s="17">
        <v>4.6299960000000002</v>
      </c>
      <c r="C2031" s="97">
        <v>60</v>
      </c>
      <c r="D2031" s="21">
        <f t="shared" si="31"/>
        <v>7.7320933199999997</v>
      </c>
    </row>
    <row r="2032" spans="1:4" ht="15" customHeight="1" x14ac:dyDescent="0.2">
      <c r="A2032" s="98">
        <v>42090.75</v>
      </c>
      <c r="B2032" s="17">
        <v>4.6299960000000002</v>
      </c>
      <c r="C2032" s="97">
        <v>70</v>
      </c>
      <c r="D2032" s="21">
        <f t="shared" si="31"/>
        <v>7.7320933199999997</v>
      </c>
    </row>
    <row r="2033" spans="1:4" ht="15" customHeight="1" x14ac:dyDescent="0.2">
      <c r="A2033" s="98">
        <v>42090.791666666664</v>
      </c>
      <c r="B2033" s="17">
        <v>4.6299960000000002</v>
      </c>
      <c r="C2033" s="97">
        <v>70</v>
      </c>
      <c r="D2033" s="21">
        <f t="shared" si="31"/>
        <v>7.7320933199999997</v>
      </c>
    </row>
    <row r="2034" spans="1:4" ht="15" customHeight="1" x14ac:dyDescent="0.2">
      <c r="A2034" s="98">
        <v>42090.833333333336</v>
      </c>
      <c r="B2034" s="17">
        <v>4.6299960000000002</v>
      </c>
      <c r="C2034" s="97">
        <v>60</v>
      </c>
      <c r="D2034" s="21">
        <f t="shared" si="31"/>
        <v>7.7320933199999997</v>
      </c>
    </row>
    <row r="2035" spans="1:4" ht="15" customHeight="1" x14ac:dyDescent="0.2">
      <c r="A2035" s="98">
        <v>42090.875</v>
      </c>
      <c r="B2035" s="17">
        <v>4.6299960000000002</v>
      </c>
      <c r="C2035" s="97">
        <v>50</v>
      </c>
      <c r="D2035" s="21">
        <f t="shared" si="31"/>
        <v>7.7320933199999997</v>
      </c>
    </row>
    <row r="2036" spans="1:4" ht="15" customHeight="1" x14ac:dyDescent="0.2">
      <c r="A2036" s="98">
        <v>42090.916666666664</v>
      </c>
      <c r="B2036" s="17">
        <v>3.0866639999999999</v>
      </c>
      <c r="C2036" s="97">
        <v>30</v>
      </c>
      <c r="D2036" s="21">
        <f t="shared" si="31"/>
        <v>5.1547288799999995</v>
      </c>
    </row>
    <row r="2037" spans="1:4" ht="15" customHeight="1" x14ac:dyDescent="0.2">
      <c r="A2037" s="98">
        <v>42090.958333333336</v>
      </c>
      <c r="B2037" s="17">
        <v>3.601108</v>
      </c>
      <c r="C2037" s="97">
        <v>40</v>
      </c>
      <c r="D2037" s="21">
        <f t="shared" si="31"/>
        <v>6.0138503599999993</v>
      </c>
    </row>
    <row r="2038" spans="1:4" ht="15" customHeight="1" x14ac:dyDescent="0.2">
      <c r="A2038" s="98">
        <v>42091</v>
      </c>
      <c r="B2038" s="17">
        <v>3.601108</v>
      </c>
      <c r="C2038" s="97">
        <v>20</v>
      </c>
      <c r="D2038" s="21">
        <f t="shared" si="31"/>
        <v>6.0138503599999993</v>
      </c>
    </row>
    <row r="2039" spans="1:4" ht="15" customHeight="1" x14ac:dyDescent="0.2">
      <c r="A2039" s="98">
        <v>42091.041666666664</v>
      </c>
      <c r="B2039" s="17">
        <v>1.028888</v>
      </c>
      <c r="C2039" s="97">
        <v>340</v>
      </c>
      <c r="D2039" s="21">
        <f t="shared" si="31"/>
        <v>1.71824296</v>
      </c>
    </row>
    <row r="2040" spans="1:4" ht="15" customHeight="1" x14ac:dyDescent="0.2">
      <c r="A2040" s="98">
        <v>42091.083333333336</v>
      </c>
      <c r="B2040" s="17">
        <v>0.51444400000000001</v>
      </c>
      <c r="C2040" s="97">
        <v>10</v>
      </c>
      <c r="D2040" s="21">
        <f t="shared" si="31"/>
        <v>0.85912147999999999</v>
      </c>
    </row>
    <row r="2041" spans="1:4" ht="15" customHeight="1" x14ac:dyDescent="0.2">
      <c r="A2041" s="98">
        <v>42091.125</v>
      </c>
      <c r="B2041" s="17">
        <v>1.028888</v>
      </c>
      <c r="C2041" s="97">
        <v>330</v>
      </c>
      <c r="D2041" s="21">
        <f t="shared" si="31"/>
        <v>1.71824296</v>
      </c>
    </row>
    <row r="2042" spans="1:4" ht="15" customHeight="1" x14ac:dyDescent="0.2">
      <c r="A2042" s="98">
        <v>42091.166666666664</v>
      </c>
      <c r="B2042" s="17">
        <v>1.028888</v>
      </c>
      <c r="C2042" s="97">
        <v>260</v>
      </c>
      <c r="D2042" s="21">
        <f t="shared" si="31"/>
        <v>1.71824296</v>
      </c>
    </row>
    <row r="2043" spans="1:4" ht="15" customHeight="1" x14ac:dyDescent="0.2">
      <c r="A2043" s="98">
        <v>42091.208333333336</v>
      </c>
      <c r="B2043" s="17">
        <v>1.028888</v>
      </c>
      <c r="C2043" s="97">
        <v>260</v>
      </c>
      <c r="D2043" s="21">
        <f t="shared" si="31"/>
        <v>1.71824296</v>
      </c>
    </row>
    <row r="2044" spans="1:4" ht="15" customHeight="1" x14ac:dyDescent="0.2">
      <c r="A2044" s="98">
        <v>42091.25</v>
      </c>
      <c r="B2044" s="17">
        <v>1.028888</v>
      </c>
      <c r="C2044" s="97">
        <v>340</v>
      </c>
      <c r="D2044" s="21">
        <f t="shared" si="31"/>
        <v>1.71824296</v>
      </c>
    </row>
    <row r="2045" spans="1:4" ht="15" customHeight="1" x14ac:dyDescent="0.2">
      <c r="A2045" s="98">
        <v>42091.291666666664</v>
      </c>
      <c r="B2045" s="17">
        <v>0</v>
      </c>
      <c r="C2045" s="97">
        <v>0</v>
      </c>
      <c r="D2045" s="21">
        <f t="shared" si="31"/>
        <v>0</v>
      </c>
    </row>
    <row r="2046" spans="1:4" ht="15" customHeight="1" x14ac:dyDescent="0.2">
      <c r="A2046" s="98">
        <v>42091.333333333336</v>
      </c>
      <c r="B2046" s="17">
        <v>1.028888</v>
      </c>
      <c r="C2046" s="97">
        <v>330</v>
      </c>
      <c r="D2046" s="21">
        <f t="shared" si="31"/>
        <v>1.71824296</v>
      </c>
    </row>
    <row r="2047" spans="1:4" ht="15" customHeight="1" x14ac:dyDescent="0.2">
      <c r="A2047" s="98">
        <v>42091.375</v>
      </c>
      <c r="B2047" s="17">
        <v>0</v>
      </c>
      <c r="C2047" s="97">
        <v>0</v>
      </c>
      <c r="D2047" s="21">
        <f t="shared" si="31"/>
        <v>0</v>
      </c>
    </row>
    <row r="2048" spans="1:4" ht="15" customHeight="1" x14ac:dyDescent="0.2">
      <c r="A2048" s="98">
        <v>42091.416666666664</v>
      </c>
      <c r="B2048" s="17">
        <v>1.028888</v>
      </c>
      <c r="C2048" s="97">
        <v>320</v>
      </c>
      <c r="D2048" s="21">
        <f t="shared" si="31"/>
        <v>1.71824296</v>
      </c>
    </row>
    <row r="2049" spans="1:4" ht="15" customHeight="1" x14ac:dyDescent="0.2">
      <c r="A2049" s="98">
        <v>42091.458333333336</v>
      </c>
      <c r="B2049" s="17">
        <v>1.028888</v>
      </c>
      <c r="C2049" s="97">
        <v>180</v>
      </c>
      <c r="D2049" s="21">
        <f t="shared" si="31"/>
        <v>1.71824296</v>
      </c>
    </row>
    <row r="2050" spans="1:4" ht="15" customHeight="1" x14ac:dyDescent="0.2">
      <c r="A2050" s="98">
        <v>42091.5</v>
      </c>
      <c r="B2050" s="17">
        <v>1.5433319999999999</v>
      </c>
      <c r="C2050" s="97">
        <v>180</v>
      </c>
      <c r="D2050" s="21">
        <f t="shared" si="31"/>
        <v>2.5773644399999998</v>
      </c>
    </row>
    <row r="2051" spans="1:4" ht="15" customHeight="1" x14ac:dyDescent="0.2">
      <c r="A2051" s="98">
        <v>42091.541666666664</v>
      </c>
      <c r="B2051" s="17">
        <v>3.0866639999999999</v>
      </c>
      <c r="C2051" s="97">
        <v>150</v>
      </c>
      <c r="D2051" s="21">
        <f t="shared" si="31"/>
        <v>5.1547288799999995</v>
      </c>
    </row>
    <row r="2052" spans="1:4" ht="15" customHeight="1" x14ac:dyDescent="0.2">
      <c r="A2052" s="98">
        <v>42091.583333333336</v>
      </c>
      <c r="B2052" s="17">
        <v>4.6299960000000002</v>
      </c>
      <c r="C2052" s="97">
        <v>150</v>
      </c>
      <c r="D2052" s="21">
        <f t="shared" si="31"/>
        <v>7.7320933199999997</v>
      </c>
    </row>
    <row r="2053" spans="1:4" ht="15" customHeight="1" x14ac:dyDescent="0.2">
      <c r="A2053" s="98">
        <v>42091.625</v>
      </c>
      <c r="B2053" s="17">
        <v>5.6588840000000005</v>
      </c>
      <c r="C2053" s="97">
        <v>150</v>
      </c>
      <c r="D2053" s="21">
        <f t="shared" ref="D2053:D2116" si="32">$B$1*B2053</f>
        <v>9.4503362800000001</v>
      </c>
    </row>
    <row r="2054" spans="1:4" ht="15" customHeight="1" x14ac:dyDescent="0.2">
      <c r="A2054" s="98">
        <v>42091.666666666664</v>
      </c>
      <c r="B2054" s="17">
        <v>4.1155520000000001</v>
      </c>
      <c r="C2054" s="97">
        <v>120</v>
      </c>
      <c r="D2054" s="21">
        <f t="shared" si="32"/>
        <v>6.8729718399999999</v>
      </c>
    </row>
    <row r="2055" spans="1:4" ht="15" customHeight="1" x14ac:dyDescent="0.2">
      <c r="A2055" s="98">
        <v>42091.708333333336</v>
      </c>
      <c r="B2055" s="17">
        <v>5.1444400000000003</v>
      </c>
      <c r="C2055" s="97">
        <v>130</v>
      </c>
      <c r="D2055" s="21">
        <f t="shared" si="32"/>
        <v>8.5912147999999995</v>
      </c>
    </row>
    <row r="2056" spans="1:4" ht="15" customHeight="1" x14ac:dyDescent="0.2">
      <c r="A2056" s="98">
        <v>42091.75</v>
      </c>
      <c r="B2056" s="17">
        <v>5.1444400000000003</v>
      </c>
      <c r="C2056" s="97">
        <v>110</v>
      </c>
      <c r="D2056" s="21">
        <f t="shared" si="32"/>
        <v>8.5912147999999995</v>
      </c>
    </row>
    <row r="2057" spans="1:4" ht="15" customHeight="1" x14ac:dyDescent="0.2">
      <c r="A2057" s="98">
        <v>42091.791666666664</v>
      </c>
      <c r="B2057" s="17">
        <v>3.601108</v>
      </c>
      <c r="C2057" s="97">
        <v>120</v>
      </c>
      <c r="D2057" s="21">
        <f t="shared" si="32"/>
        <v>6.0138503599999993</v>
      </c>
    </row>
    <row r="2058" spans="1:4" ht="15" customHeight="1" x14ac:dyDescent="0.2">
      <c r="A2058" s="98">
        <v>42091.833333333336</v>
      </c>
      <c r="B2058" s="17">
        <v>3.601108</v>
      </c>
      <c r="C2058" s="97">
        <v>110</v>
      </c>
      <c r="D2058" s="21">
        <f t="shared" si="32"/>
        <v>6.0138503599999993</v>
      </c>
    </row>
    <row r="2059" spans="1:4" ht="15" customHeight="1" x14ac:dyDescent="0.2">
      <c r="A2059" s="98">
        <v>42091.875</v>
      </c>
      <c r="B2059" s="17">
        <v>3.0866639999999999</v>
      </c>
      <c r="C2059" s="97">
        <v>120</v>
      </c>
      <c r="D2059" s="21">
        <f t="shared" si="32"/>
        <v>5.1547288799999995</v>
      </c>
    </row>
    <row r="2060" spans="1:4" ht="15" customHeight="1" x14ac:dyDescent="0.2">
      <c r="A2060" s="98">
        <v>42091.916666666664</v>
      </c>
      <c r="B2060" s="17">
        <v>1.5433319999999999</v>
      </c>
      <c r="C2060" s="97">
        <v>60</v>
      </c>
      <c r="D2060" s="21">
        <f t="shared" si="32"/>
        <v>2.5773644399999998</v>
      </c>
    </row>
    <row r="2061" spans="1:4" ht="15" customHeight="1" x14ac:dyDescent="0.2">
      <c r="A2061" s="98">
        <v>42091.958333333336</v>
      </c>
      <c r="B2061" s="17">
        <v>1.5433319999999999</v>
      </c>
      <c r="C2061" s="97">
        <v>30</v>
      </c>
      <c r="D2061" s="21">
        <f t="shared" si="32"/>
        <v>2.5773644399999998</v>
      </c>
    </row>
    <row r="2062" spans="1:4" ht="15" customHeight="1" x14ac:dyDescent="0.2">
      <c r="A2062" s="98">
        <v>42092</v>
      </c>
      <c r="B2062" s="17">
        <v>1.028888</v>
      </c>
      <c r="C2062" s="97">
        <v>30</v>
      </c>
      <c r="D2062" s="21">
        <f t="shared" si="32"/>
        <v>1.71824296</v>
      </c>
    </row>
    <row r="2063" spans="1:4" ht="15" customHeight="1" x14ac:dyDescent="0.2">
      <c r="A2063" s="98">
        <v>42092.041666666664</v>
      </c>
      <c r="B2063" s="17">
        <v>1.028888</v>
      </c>
      <c r="C2063" s="97">
        <v>310</v>
      </c>
      <c r="D2063" s="21">
        <f t="shared" si="32"/>
        <v>1.71824296</v>
      </c>
    </row>
    <row r="2064" spans="1:4" ht="15" customHeight="1" x14ac:dyDescent="0.2">
      <c r="A2064" s="98">
        <v>42092.083333333336</v>
      </c>
      <c r="B2064" s="17">
        <v>1.5433319999999999</v>
      </c>
      <c r="C2064" s="97">
        <v>300</v>
      </c>
      <c r="D2064" s="21">
        <f t="shared" si="32"/>
        <v>2.5773644399999998</v>
      </c>
    </row>
    <row r="2065" spans="1:4" ht="15" customHeight="1" x14ac:dyDescent="0.2">
      <c r="A2065" s="98">
        <v>42092.125</v>
      </c>
      <c r="B2065" s="17">
        <v>1.028888</v>
      </c>
      <c r="C2065" s="97">
        <v>320</v>
      </c>
      <c r="D2065" s="21">
        <f t="shared" si="32"/>
        <v>1.71824296</v>
      </c>
    </row>
    <row r="2066" spans="1:4" ht="15" customHeight="1" x14ac:dyDescent="0.2">
      <c r="A2066" s="98">
        <v>42092.166666666664</v>
      </c>
      <c r="B2066" s="17">
        <v>1.5433319999999999</v>
      </c>
      <c r="C2066" s="97">
        <v>330</v>
      </c>
      <c r="D2066" s="21">
        <f t="shared" si="32"/>
        <v>2.5773644399999998</v>
      </c>
    </row>
    <row r="2067" spans="1:4" ht="15" customHeight="1" x14ac:dyDescent="0.2">
      <c r="A2067" s="98">
        <v>42092.208333333336</v>
      </c>
      <c r="B2067" s="17">
        <v>1.028888</v>
      </c>
      <c r="C2067" s="97">
        <v>340</v>
      </c>
      <c r="D2067" s="21">
        <f t="shared" si="32"/>
        <v>1.71824296</v>
      </c>
    </row>
    <row r="2068" spans="1:4" ht="15" customHeight="1" x14ac:dyDescent="0.2">
      <c r="A2068" s="98">
        <v>42092.25</v>
      </c>
      <c r="B2068" s="17">
        <v>1.028888</v>
      </c>
      <c r="C2068" s="97">
        <v>310</v>
      </c>
      <c r="D2068" s="21">
        <f t="shared" si="32"/>
        <v>1.71824296</v>
      </c>
    </row>
    <row r="2069" spans="1:4" ht="15" customHeight="1" x14ac:dyDescent="0.2">
      <c r="A2069" s="98">
        <v>42092.291666666664</v>
      </c>
      <c r="B2069" s="17">
        <v>0.51444400000000001</v>
      </c>
      <c r="C2069" s="97">
        <v>310</v>
      </c>
      <c r="D2069" s="21">
        <f t="shared" si="32"/>
        <v>0.85912147999999999</v>
      </c>
    </row>
    <row r="2070" spans="1:4" ht="15" customHeight="1" x14ac:dyDescent="0.2">
      <c r="A2070" s="98">
        <v>42092.333333333336</v>
      </c>
      <c r="B2070" s="17">
        <v>1.028888</v>
      </c>
      <c r="C2070" s="97">
        <v>320</v>
      </c>
      <c r="D2070" s="21">
        <f t="shared" si="32"/>
        <v>1.71824296</v>
      </c>
    </row>
    <row r="2071" spans="1:4" ht="15" customHeight="1" x14ac:dyDescent="0.2">
      <c r="A2071" s="98">
        <v>42092.375</v>
      </c>
      <c r="B2071" s="17">
        <v>1.028888</v>
      </c>
      <c r="C2071" s="97">
        <v>340</v>
      </c>
      <c r="D2071" s="21">
        <f t="shared" si="32"/>
        <v>1.71824296</v>
      </c>
    </row>
    <row r="2072" spans="1:4" ht="15" customHeight="1" x14ac:dyDescent="0.2">
      <c r="A2072" s="98">
        <v>42092.416666666664</v>
      </c>
      <c r="B2072" s="17">
        <v>2.057776</v>
      </c>
      <c r="C2072" s="97">
        <v>300</v>
      </c>
      <c r="D2072" s="21">
        <f t="shared" si="32"/>
        <v>3.43648592</v>
      </c>
    </row>
    <row r="2073" spans="1:4" ht="15" customHeight="1" x14ac:dyDescent="0.2">
      <c r="A2073" s="98">
        <v>42092.458333333336</v>
      </c>
      <c r="B2073" s="17">
        <v>2.5722200000000002</v>
      </c>
      <c r="C2073" s="97">
        <v>340</v>
      </c>
      <c r="D2073" s="21">
        <f t="shared" si="32"/>
        <v>4.2956073999999997</v>
      </c>
    </row>
    <row r="2074" spans="1:4" ht="15" customHeight="1" x14ac:dyDescent="0.2">
      <c r="A2074" s="98">
        <v>42092.5</v>
      </c>
      <c r="B2074" s="17">
        <v>3.0866639999999999</v>
      </c>
      <c r="C2074" s="97">
        <v>10</v>
      </c>
      <c r="D2074" s="21">
        <f t="shared" si="32"/>
        <v>5.1547288799999995</v>
      </c>
    </row>
    <row r="2075" spans="1:4" ht="15" customHeight="1" x14ac:dyDescent="0.2">
      <c r="A2075" s="98">
        <v>42092.541666666664</v>
      </c>
      <c r="B2075" s="17">
        <v>4.1155520000000001</v>
      </c>
      <c r="C2075" s="97">
        <v>10</v>
      </c>
      <c r="D2075" s="21">
        <f t="shared" si="32"/>
        <v>6.8729718399999999</v>
      </c>
    </row>
    <row r="2076" spans="1:4" ht="15" customHeight="1" x14ac:dyDescent="0.2">
      <c r="A2076" s="98">
        <v>42092.583333333336</v>
      </c>
      <c r="B2076" s="17">
        <v>5.1444400000000003</v>
      </c>
      <c r="C2076" s="97">
        <v>50</v>
      </c>
      <c r="D2076" s="21">
        <f t="shared" si="32"/>
        <v>8.5912147999999995</v>
      </c>
    </row>
    <row r="2077" spans="1:4" ht="15" customHeight="1" x14ac:dyDescent="0.2">
      <c r="A2077" s="98">
        <v>42092.625</v>
      </c>
      <c r="B2077" s="17">
        <v>4.6299960000000002</v>
      </c>
      <c r="C2077" s="97">
        <v>30</v>
      </c>
      <c r="D2077" s="21">
        <f t="shared" si="32"/>
        <v>7.7320933199999997</v>
      </c>
    </row>
    <row r="2078" spans="1:4" ht="15" customHeight="1" x14ac:dyDescent="0.2">
      <c r="A2078" s="98">
        <v>42092.666666666664</v>
      </c>
      <c r="B2078" s="17">
        <v>6.6877719999999998</v>
      </c>
      <c r="C2078" s="97">
        <v>70</v>
      </c>
      <c r="D2078" s="21">
        <f t="shared" si="32"/>
        <v>11.16857924</v>
      </c>
    </row>
    <row r="2079" spans="1:4" ht="15" customHeight="1" x14ac:dyDescent="0.2">
      <c r="A2079" s="98">
        <v>42092.708333333336</v>
      </c>
      <c r="B2079" s="17">
        <v>7.202216</v>
      </c>
      <c r="C2079" s="97">
        <v>70</v>
      </c>
      <c r="D2079" s="21">
        <f t="shared" si="32"/>
        <v>12.027700719999999</v>
      </c>
    </row>
    <row r="2080" spans="1:4" ht="15" customHeight="1" x14ac:dyDescent="0.2">
      <c r="A2080" s="98">
        <v>42092.75</v>
      </c>
      <c r="B2080" s="17">
        <v>7.202216</v>
      </c>
      <c r="C2080" s="97">
        <v>60</v>
      </c>
      <c r="D2080" s="21">
        <f t="shared" si="32"/>
        <v>12.027700719999999</v>
      </c>
    </row>
    <row r="2081" spans="1:4" ht="15" customHeight="1" x14ac:dyDescent="0.2">
      <c r="A2081" s="98">
        <v>42092.791666666664</v>
      </c>
      <c r="B2081" s="17">
        <v>6.1733279999999997</v>
      </c>
      <c r="C2081" s="97">
        <v>70</v>
      </c>
      <c r="D2081" s="21">
        <f t="shared" si="32"/>
        <v>10.309457759999999</v>
      </c>
    </row>
    <row r="2082" spans="1:4" ht="15" customHeight="1" x14ac:dyDescent="0.2">
      <c r="A2082" s="98">
        <v>42092.833333333336</v>
      </c>
      <c r="B2082" s="17">
        <v>6.1733279999999997</v>
      </c>
      <c r="C2082" s="97">
        <v>50</v>
      </c>
      <c r="D2082" s="21">
        <f t="shared" si="32"/>
        <v>10.309457759999999</v>
      </c>
    </row>
    <row r="2083" spans="1:4" ht="15" customHeight="1" x14ac:dyDescent="0.2">
      <c r="A2083" s="98">
        <v>42092.875</v>
      </c>
      <c r="B2083" s="17">
        <v>4.6299960000000002</v>
      </c>
      <c r="C2083" s="97">
        <v>40</v>
      </c>
      <c r="D2083" s="21">
        <f t="shared" si="32"/>
        <v>7.7320933199999997</v>
      </c>
    </row>
    <row r="2084" spans="1:4" ht="15" customHeight="1" x14ac:dyDescent="0.2">
      <c r="A2084" s="98">
        <v>42092.916666666664</v>
      </c>
      <c r="B2084" s="17">
        <v>4.1155520000000001</v>
      </c>
      <c r="C2084" s="97">
        <v>40</v>
      </c>
      <c r="D2084" s="21">
        <f t="shared" si="32"/>
        <v>6.8729718399999999</v>
      </c>
    </row>
    <row r="2085" spans="1:4" ht="15" customHeight="1" x14ac:dyDescent="0.2">
      <c r="A2085" s="98">
        <v>42092.958333333336</v>
      </c>
      <c r="B2085" s="17">
        <v>2.5722200000000002</v>
      </c>
      <c r="C2085" s="97">
        <v>20</v>
      </c>
      <c r="D2085" s="21">
        <f t="shared" si="32"/>
        <v>4.2956073999999997</v>
      </c>
    </row>
    <row r="2086" spans="1:4" ht="15" customHeight="1" x14ac:dyDescent="0.2">
      <c r="A2086" s="98">
        <v>42093</v>
      </c>
      <c r="B2086" s="17">
        <v>4.1155520000000001</v>
      </c>
      <c r="C2086" s="97">
        <v>20</v>
      </c>
      <c r="D2086" s="21">
        <f t="shared" si="32"/>
        <v>6.8729718399999999</v>
      </c>
    </row>
    <row r="2087" spans="1:4" ht="15" customHeight="1" x14ac:dyDescent="0.2">
      <c r="A2087" s="98">
        <v>42093.041666666664</v>
      </c>
      <c r="B2087" s="17">
        <v>4.1155520000000001</v>
      </c>
      <c r="C2087" s="97">
        <v>10</v>
      </c>
      <c r="D2087" s="21">
        <f t="shared" si="32"/>
        <v>6.8729718399999999</v>
      </c>
    </row>
    <row r="2088" spans="1:4" ht="15" customHeight="1" x14ac:dyDescent="0.2">
      <c r="A2088" s="98">
        <v>42093.083333333336</v>
      </c>
      <c r="B2088" s="17">
        <v>3.601108</v>
      </c>
      <c r="C2088" s="97">
        <v>10</v>
      </c>
      <c r="D2088" s="21">
        <f t="shared" si="32"/>
        <v>6.0138503599999993</v>
      </c>
    </row>
    <row r="2089" spans="1:4" ht="15" customHeight="1" x14ac:dyDescent="0.2">
      <c r="A2089" s="98">
        <v>42093.125</v>
      </c>
      <c r="B2089" s="17">
        <v>2.5722200000000002</v>
      </c>
      <c r="C2089" s="97">
        <v>10</v>
      </c>
      <c r="D2089" s="21">
        <f t="shared" si="32"/>
        <v>4.2956073999999997</v>
      </c>
    </row>
    <row r="2090" spans="1:4" ht="15" customHeight="1" x14ac:dyDescent="0.2">
      <c r="A2090" s="98">
        <v>42093.166666666664</v>
      </c>
      <c r="B2090" s="17">
        <v>2.5722200000000002</v>
      </c>
      <c r="C2090" s="97">
        <v>350</v>
      </c>
      <c r="D2090" s="21">
        <f t="shared" si="32"/>
        <v>4.2956073999999997</v>
      </c>
    </row>
    <row r="2091" spans="1:4" ht="15" customHeight="1" x14ac:dyDescent="0.2">
      <c r="A2091" s="98">
        <v>42093.208333333336</v>
      </c>
      <c r="B2091" s="17">
        <v>1.5433319999999999</v>
      </c>
      <c r="C2091" s="97">
        <v>350</v>
      </c>
      <c r="D2091" s="21">
        <f t="shared" si="32"/>
        <v>2.5773644399999998</v>
      </c>
    </row>
    <row r="2092" spans="1:4" ht="15" customHeight="1" x14ac:dyDescent="0.2">
      <c r="A2092" s="98">
        <v>42093.25</v>
      </c>
      <c r="B2092" s="17">
        <v>2.5722200000000002</v>
      </c>
      <c r="C2092" s="97">
        <v>10</v>
      </c>
      <c r="D2092" s="21">
        <f t="shared" si="32"/>
        <v>4.2956073999999997</v>
      </c>
    </row>
    <row r="2093" spans="1:4" ht="15" customHeight="1" x14ac:dyDescent="0.2">
      <c r="A2093" s="98">
        <v>42093.291666666664</v>
      </c>
      <c r="B2093" s="17">
        <v>1.5433319999999999</v>
      </c>
      <c r="C2093" s="97">
        <v>270</v>
      </c>
      <c r="D2093" s="21">
        <f t="shared" si="32"/>
        <v>2.5773644399999998</v>
      </c>
    </row>
    <row r="2094" spans="1:4" ht="15" customHeight="1" x14ac:dyDescent="0.2">
      <c r="A2094" s="98">
        <v>42093.333333333336</v>
      </c>
      <c r="B2094" s="17">
        <v>0</v>
      </c>
      <c r="C2094" s="97">
        <v>0</v>
      </c>
      <c r="D2094" s="21">
        <f t="shared" si="32"/>
        <v>0</v>
      </c>
    </row>
    <row r="2095" spans="1:4" ht="15" customHeight="1" x14ac:dyDescent="0.2">
      <c r="A2095" s="98">
        <v>42093.375</v>
      </c>
      <c r="B2095" s="17">
        <v>1.5433319999999999</v>
      </c>
      <c r="C2095" s="97">
        <v>290</v>
      </c>
      <c r="D2095" s="21">
        <f t="shared" si="32"/>
        <v>2.5773644399999998</v>
      </c>
    </row>
    <row r="2096" spans="1:4" ht="15" customHeight="1" x14ac:dyDescent="0.2">
      <c r="A2096" s="98">
        <v>42093.416666666664</v>
      </c>
      <c r="B2096" s="17">
        <v>1.5433319999999999</v>
      </c>
      <c r="C2096" s="97">
        <v>280</v>
      </c>
      <c r="D2096" s="21">
        <f t="shared" si="32"/>
        <v>2.5773644399999998</v>
      </c>
    </row>
    <row r="2097" spans="1:4" ht="15" customHeight="1" x14ac:dyDescent="0.2">
      <c r="A2097" s="98">
        <v>42093.458333333336</v>
      </c>
      <c r="B2097" s="17">
        <v>1.5433319999999999</v>
      </c>
      <c r="C2097" s="97">
        <v>280</v>
      </c>
      <c r="D2097" s="21">
        <f t="shared" si="32"/>
        <v>2.5773644399999998</v>
      </c>
    </row>
    <row r="2098" spans="1:4" ht="15" customHeight="1" x14ac:dyDescent="0.2">
      <c r="A2098" s="98">
        <v>42093.5</v>
      </c>
      <c r="B2098" s="17">
        <v>5.1444400000000003</v>
      </c>
      <c r="C2098" s="97">
        <v>20</v>
      </c>
      <c r="D2098" s="21">
        <f t="shared" si="32"/>
        <v>8.5912147999999995</v>
      </c>
    </row>
    <row r="2099" spans="1:4" ht="15" customHeight="1" x14ac:dyDescent="0.2">
      <c r="A2099" s="98">
        <v>42093.541666666664</v>
      </c>
      <c r="B2099" s="17">
        <v>5.6588840000000005</v>
      </c>
      <c r="C2099" s="97">
        <v>20</v>
      </c>
      <c r="D2099" s="21">
        <f t="shared" si="32"/>
        <v>9.4503362800000001</v>
      </c>
    </row>
    <row r="2100" spans="1:4" ht="15" customHeight="1" x14ac:dyDescent="0.2">
      <c r="A2100" s="98">
        <v>42093.583333333336</v>
      </c>
      <c r="B2100" s="17">
        <v>6.1733279999999997</v>
      </c>
      <c r="C2100" s="97">
        <v>40</v>
      </c>
      <c r="D2100" s="21">
        <f t="shared" si="32"/>
        <v>10.309457759999999</v>
      </c>
    </row>
    <row r="2101" spans="1:4" ht="15" customHeight="1" x14ac:dyDescent="0.2">
      <c r="A2101" s="98">
        <v>42093.625</v>
      </c>
      <c r="B2101" s="17">
        <v>5.1444400000000003</v>
      </c>
      <c r="C2101" s="97">
        <v>60</v>
      </c>
      <c r="D2101" s="21">
        <f t="shared" si="32"/>
        <v>8.5912147999999995</v>
      </c>
    </row>
    <row r="2102" spans="1:4" ht="15" customHeight="1" x14ac:dyDescent="0.2">
      <c r="A2102" s="98">
        <v>42093.666666666664</v>
      </c>
      <c r="B2102" s="17">
        <v>8.2311040000000002</v>
      </c>
      <c r="C2102" s="97">
        <v>70</v>
      </c>
      <c r="D2102" s="21">
        <f t="shared" si="32"/>
        <v>13.74594368</v>
      </c>
    </row>
    <row r="2103" spans="1:4" ht="15" customHeight="1" x14ac:dyDescent="0.2">
      <c r="A2103" s="98">
        <v>42093.708333333336</v>
      </c>
      <c r="B2103" s="17">
        <v>8.7455479999999994</v>
      </c>
      <c r="C2103" s="97">
        <v>60</v>
      </c>
      <c r="D2103" s="21">
        <f t="shared" si="32"/>
        <v>14.605065159999999</v>
      </c>
    </row>
    <row r="2104" spans="1:4" ht="15" customHeight="1" x14ac:dyDescent="0.2">
      <c r="A2104" s="98">
        <v>42093.75</v>
      </c>
      <c r="B2104" s="17">
        <v>7.7166600000000001</v>
      </c>
      <c r="C2104" s="97">
        <v>70</v>
      </c>
      <c r="D2104" s="21">
        <f t="shared" si="32"/>
        <v>12.886822199999999</v>
      </c>
    </row>
    <row r="2105" spans="1:4" ht="15" customHeight="1" x14ac:dyDescent="0.2">
      <c r="A2105" s="98">
        <v>42093.791666666664</v>
      </c>
      <c r="B2105" s="17">
        <v>6.1733279999999997</v>
      </c>
      <c r="C2105" s="97">
        <v>50</v>
      </c>
      <c r="D2105" s="21">
        <f t="shared" si="32"/>
        <v>10.309457759999999</v>
      </c>
    </row>
    <row r="2106" spans="1:4" ht="15" customHeight="1" x14ac:dyDescent="0.2">
      <c r="A2106" s="98">
        <v>42093.833333333336</v>
      </c>
      <c r="B2106" s="17">
        <v>4.6299960000000002</v>
      </c>
      <c r="C2106" s="97">
        <v>60</v>
      </c>
      <c r="D2106" s="21">
        <f t="shared" si="32"/>
        <v>7.7320933199999997</v>
      </c>
    </row>
    <row r="2107" spans="1:4" ht="15" customHeight="1" x14ac:dyDescent="0.2">
      <c r="A2107" s="98">
        <v>42093.875</v>
      </c>
      <c r="B2107" s="17">
        <v>3.601108</v>
      </c>
      <c r="C2107" s="97">
        <v>40</v>
      </c>
      <c r="D2107" s="21">
        <f t="shared" si="32"/>
        <v>6.0138503599999993</v>
      </c>
    </row>
    <row r="2108" spans="1:4" ht="15" customHeight="1" x14ac:dyDescent="0.2">
      <c r="A2108" s="98">
        <v>42093.916666666664</v>
      </c>
      <c r="B2108" s="17">
        <v>3.601108</v>
      </c>
      <c r="C2108" s="97">
        <v>30</v>
      </c>
      <c r="D2108" s="21">
        <f t="shared" si="32"/>
        <v>6.0138503599999993</v>
      </c>
    </row>
    <row r="2109" spans="1:4" ht="15" customHeight="1" x14ac:dyDescent="0.2">
      <c r="A2109" s="98">
        <v>42093.958333333336</v>
      </c>
      <c r="B2109" s="17">
        <v>4.1155520000000001</v>
      </c>
      <c r="C2109" s="97">
        <v>20</v>
      </c>
      <c r="D2109" s="21">
        <f t="shared" si="32"/>
        <v>6.8729718399999999</v>
      </c>
    </row>
    <row r="2110" spans="1:4" ht="15" customHeight="1" x14ac:dyDescent="0.2">
      <c r="A2110" s="98">
        <v>42094</v>
      </c>
      <c r="B2110" s="17">
        <v>3.0866639999999999</v>
      </c>
      <c r="C2110" s="97">
        <v>20</v>
      </c>
      <c r="D2110" s="21">
        <f t="shared" si="32"/>
        <v>5.1547288799999995</v>
      </c>
    </row>
    <row r="2111" spans="1:4" ht="15" customHeight="1" x14ac:dyDescent="0.2">
      <c r="A2111" s="98">
        <v>42094.041666666664</v>
      </c>
      <c r="B2111" s="17">
        <v>2.5722200000000002</v>
      </c>
      <c r="C2111" s="97">
        <v>10</v>
      </c>
      <c r="D2111" s="21">
        <f t="shared" si="32"/>
        <v>4.2956073999999997</v>
      </c>
    </row>
    <row r="2112" spans="1:4" ht="15" customHeight="1" x14ac:dyDescent="0.2">
      <c r="A2112" s="98">
        <v>42094.083333333336</v>
      </c>
      <c r="B2112" s="17">
        <v>4.1155520000000001</v>
      </c>
      <c r="C2112" s="97">
        <v>10</v>
      </c>
      <c r="D2112" s="21">
        <f t="shared" si="32"/>
        <v>6.8729718399999999</v>
      </c>
    </row>
    <row r="2113" spans="1:4" ht="15" customHeight="1" x14ac:dyDescent="0.2">
      <c r="A2113" s="98">
        <v>42094.125</v>
      </c>
      <c r="B2113" s="17">
        <v>3.0866639999999999</v>
      </c>
      <c r="C2113" s="97">
        <v>360</v>
      </c>
      <c r="D2113" s="21">
        <f t="shared" si="32"/>
        <v>5.1547288799999995</v>
      </c>
    </row>
    <row r="2114" spans="1:4" ht="15" customHeight="1" x14ac:dyDescent="0.2">
      <c r="A2114" s="98">
        <v>42094.166666666664</v>
      </c>
      <c r="B2114" s="17">
        <v>2.5722200000000002</v>
      </c>
      <c r="C2114" s="97">
        <v>30</v>
      </c>
      <c r="D2114" s="21">
        <f t="shared" si="32"/>
        <v>4.2956073999999997</v>
      </c>
    </row>
    <row r="2115" spans="1:4" ht="15" customHeight="1" x14ac:dyDescent="0.2">
      <c r="A2115" s="98">
        <v>42094.208333333336</v>
      </c>
      <c r="B2115" s="17">
        <v>2.5722200000000002</v>
      </c>
      <c r="C2115" s="97">
        <v>20</v>
      </c>
      <c r="D2115" s="21">
        <f t="shared" si="32"/>
        <v>4.2956073999999997</v>
      </c>
    </row>
    <row r="2116" spans="1:4" ht="15" customHeight="1" x14ac:dyDescent="0.2">
      <c r="A2116" s="98">
        <v>42094.25</v>
      </c>
      <c r="B2116" s="17">
        <v>3.0866639999999999</v>
      </c>
      <c r="C2116" s="97">
        <v>10</v>
      </c>
      <c r="D2116" s="21">
        <f t="shared" si="32"/>
        <v>5.1547288799999995</v>
      </c>
    </row>
    <row r="2117" spans="1:4" ht="15" customHeight="1" x14ac:dyDescent="0.2">
      <c r="A2117" s="98">
        <v>42094.291666666664</v>
      </c>
      <c r="B2117" s="17">
        <v>4.1155520000000001</v>
      </c>
      <c r="C2117" s="97">
        <v>30</v>
      </c>
      <c r="D2117" s="21">
        <f t="shared" ref="D2117:D2180" si="33">$B$1*B2117</f>
        <v>6.8729718399999999</v>
      </c>
    </row>
    <row r="2118" spans="1:4" ht="15" customHeight="1" x14ac:dyDescent="0.2">
      <c r="A2118" s="98">
        <v>42094.333333333336</v>
      </c>
      <c r="B2118" s="17">
        <v>2.5722200000000002</v>
      </c>
      <c r="C2118" s="97">
        <v>10</v>
      </c>
      <c r="D2118" s="21">
        <f t="shared" si="33"/>
        <v>4.2956073999999997</v>
      </c>
    </row>
    <row r="2119" spans="1:4" ht="15" customHeight="1" x14ac:dyDescent="0.2">
      <c r="A2119" s="98">
        <v>42094.375</v>
      </c>
      <c r="B2119" s="17">
        <v>1.5433319999999999</v>
      </c>
      <c r="C2119" s="97">
        <v>320</v>
      </c>
      <c r="D2119" s="21">
        <f t="shared" si="33"/>
        <v>2.5773644399999998</v>
      </c>
    </row>
    <row r="2120" spans="1:4" ht="15" customHeight="1" x14ac:dyDescent="0.2">
      <c r="A2120" s="98">
        <v>42094.416666666664</v>
      </c>
      <c r="B2120" s="17">
        <v>4.6299960000000002</v>
      </c>
      <c r="C2120" s="97">
        <v>30</v>
      </c>
      <c r="D2120" s="21">
        <f t="shared" si="33"/>
        <v>7.7320933199999997</v>
      </c>
    </row>
    <row r="2121" spans="1:4" ht="15" customHeight="1" x14ac:dyDescent="0.2">
      <c r="A2121" s="98">
        <v>42094.458333333336</v>
      </c>
      <c r="B2121" s="17">
        <v>4.1155520000000001</v>
      </c>
      <c r="C2121" s="97">
        <v>360</v>
      </c>
      <c r="D2121" s="21">
        <f t="shared" si="33"/>
        <v>6.8729718399999999</v>
      </c>
    </row>
    <row r="2122" spans="1:4" ht="15" customHeight="1" x14ac:dyDescent="0.2">
      <c r="A2122" s="98">
        <v>42094.5</v>
      </c>
      <c r="B2122" s="17">
        <v>5.6588840000000005</v>
      </c>
      <c r="C2122" s="97">
        <v>360</v>
      </c>
      <c r="D2122" s="21">
        <f t="shared" si="33"/>
        <v>9.4503362800000001</v>
      </c>
    </row>
    <row r="2123" spans="1:4" ht="15" customHeight="1" x14ac:dyDescent="0.2">
      <c r="A2123" s="98">
        <v>42094.541666666664</v>
      </c>
      <c r="B2123" s="17">
        <v>5.6588840000000005</v>
      </c>
      <c r="C2123" s="97">
        <v>10</v>
      </c>
      <c r="D2123" s="21">
        <f t="shared" si="33"/>
        <v>9.4503362800000001</v>
      </c>
    </row>
    <row r="2124" spans="1:4" ht="15" customHeight="1" x14ac:dyDescent="0.2">
      <c r="A2124" s="98">
        <v>42094.583333333336</v>
      </c>
      <c r="B2124" s="17">
        <v>4.6299960000000002</v>
      </c>
      <c r="C2124" s="97">
        <v>10</v>
      </c>
      <c r="D2124" s="21">
        <f t="shared" si="33"/>
        <v>7.7320933199999997</v>
      </c>
    </row>
    <row r="2125" spans="1:4" ht="15" customHeight="1" x14ac:dyDescent="0.2">
      <c r="A2125" s="98">
        <v>42094.625</v>
      </c>
      <c r="B2125" s="17">
        <v>5.6588840000000005</v>
      </c>
      <c r="C2125" s="97">
        <v>350</v>
      </c>
      <c r="D2125" s="21">
        <f t="shared" si="33"/>
        <v>9.4503362800000001</v>
      </c>
    </row>
    <row r="2126" spans="1:4" ht="15" customHeight="1" x14ac:dyDescent="0.2">
      <c r="A2126" s="98">
        <v>42094.666666666664</v>
      </c>
      <c r="B2126" s="17">
        <v>5.1444400000000003</v>
      </c>
      <c r="C2126" s="97">
        <v>360</v>
      </c>
      <c r="D2126" s="21">
        <f t="shared" si="33"/>
        <v>8.5912147999999995</v>
      </c>
    </row>
    <row r="2127" spans="1:4" ht="15" customHeight="1" x14ac:dyDescent="0.2">
      <c r="A2127" s="98">
        <v>42094.708333333336</v>
      </c>
      <c r="B2127" s="17">
        <v>4.6299960000000002</v>
      </c>
      <c r="C2127" s="97">
        <v>360</v>
      </c>
      <c r="D2127" s="21">
        <f t="shared" si="33"/>
        <v>7.7320933199999997</v>
      </c>
    </row>
    <row r="2128" spans="1:4" ht="15" customHeight="1" x14ac:dyDescent="0.2">
      <c r="A2128" s="98">
        <v>42094.75</v>
      </c>
      <c r="B2128" s="17">
        <v>3.601108</v>
      </c>
      <c r="C2128" s="97">
        <v>30</v>
      </c>
      <c r="D2128" s="21">
        <f t="shared" si="33"/>
        <v>6.0138503599999993</v>
      </c>
    </row>
    <row r="2129" spans="1:4" ht="15" customHeight="1" x14ac:dyDescent="0.2">
      <c r="A2129" s="98">
        <v>42094.791666666664</v>
      </c>
      <c r="B2129" s="17">
        <v>6.1733279999999997</v>
      </c>
      <c r="C2129" s="97">
        <v>70</v>
      </c>
      <c r="D2129" s="21">
        <f t="shared" si="33"/>
        <v>10.309457759999999</v>
      </c>
    </row>
    <row r="2130" spans="1:4" ht="15" customHeight="1" x14ac:dyDescent="0.2">
      <c r="A2130" s="98">
        <v>42094.833333333336</v>
      </c>
      <c r="B2130" s="17">
        <v>6.1733279999999997</v>
      </c>
      <c r="C2130" s="97">
        <v>60</v>
      </c>
      <c r="D2130" s="21">
        <f t="shared" si="33"/>
        <v>10.309457759999999</v>
      </c>
    </row>
    <row r="2131" spans="1:4" ht="15" customHeight="1" x14ac:dyDescent="0.2">
      <c r="A2131" s="98">
        <v>42094.875</v>
      </c>
      <c r="B2131" s="17">
        <v>5.6588840000000005</v>
      </c>
      <c r="C2131" s="97">
        <v>50</v>
      </c>
      <c r="D2131" s="21">
        <f t="shared" si="33"/>
        <v>9.4503362800000001</v>
      </c>
    </row>
    <row r="2132" spans="1:4" ht="15" customHeight="1" x14ac:dyDescent="0.2">
      <c r="A2132" s="98">
        <v>42094.916666666664</v>
      </c>
      <c r="B2132" s="17">
        <v>4.6299960000000002</v>
      </c>
      <c r="C2132" s="97">
        <v>50</v>
      </c>
      <c r="D2132" s="21">
        <f t="shared" si="33"/>
        <v>7.7320933199999997</v>
      </c>
    </row>
    <row r="2133" spans="1:4" ht="15" customHeight="1" x14ac:dyDescent="0.2">
      <c r="A2133" s="98">
        <v>42094.958333333336</v>
      </c>
      <c r="B2133" s="17">
        <v>4.1155520000000001</v>
      </c>
      <c r="C2133" s="97">
        <v>30</v>
      </c>
      <c r="D2133" s="21">
        <f t="shared" si="33"/>
        <v>6.8729718399999999</v>
      </c>
    </row>
    <row r="2134" spans="1:4" ht="15" customHeight="1" x14ac:dyDescent="0.2">
      <c r="A2134" s="98">
        <v>42095</v>
      </c>
      <c r="B2134" s="17">
        <v>5.1444400000000003</v>
      </c>
      <c r="C2134" s="97">
        <v>40</v>
      </c>
      <c r="D2134" s="21">
        <f t="shared" si="33"/>
        <v>8.5912147999999995</v>
      </c>
    </row>
    <row r="2135" spans="1:4" ht="15" customHeight="1" x14ac:dyDescent="0.2">
      <c r="A2135" s="98">
        <v>42095.041666666664</v>
      </c>
      <c r="B2135" s="17">
        <v>4.6299960000000002</v>
      </c>
      <c r="C2135" s="97">
        <v>20</v>
      </c>
      <c r="D2135" s="21">
        <f t="shared" si="33"/>
        <v>7.7320933199999997</v>
      </c>
    </row>
    <row r="2136" spans="1:4" ht="15" customHeight="1" x14ac:dyDescent="0.2">
      <c r="A2136" s="98">
        <v>42095.083333333336</v>
      </c>
      <c r="B2136" s="17">
        <v>3.601108</v>
      </c>
      <c r="C2136" s="97">
        <v>20</v>
      </c>
      <c r="D2136" s="21">
        <f t="shared" si="33"/>
        <v>6.0138503599999993</v>
      </c>
    </row>
    <row r="2137" spans="1:4" ht="15" customHeight="1" x14ac:dyDescent="0.2">
      <c r="A2137" s="98">
        <v>42095.125</v>
      </c>
      <c r="B2137" s="17">
        <v>3.601108</v>
      </c>
      <c r="C2137" s="97">
        <v>20</v>
      </c>
      <c r="D2137" s="21">
        <f t="shared" si="33"/>
        <v>6.0138503599999993</v>
      </c>
    </row>
    <row r="2138" spans="1:4" ht="15" customHeight="1" x14ac:dyDescent="0.2">
      <c r="A2138" s="98">
        <v>42095.166666666664</v>
      </c>
      <c r="B2138" s="17">
        <v>1.028888</v>
      </c>
      <c r="C2138" s="97">
        <v>350</v>
      </c>
      <c r="D2138" s="21">
        <f t="shared" si="33"/>
        <v>1.71824296</v>
      </c>
    </row>
    <row r="2139" spans="1:4" ht="15" customHeight="1" x14ac:dyDescent="0.2">
      <c r="A2139" s="98">
        <v>42095.208333333336</v>
      </c>
      <c r="B2139" s="17">
        <v>1.028888</v>
      </c>
      <c r="C2139" s="97">
        <v>350</v>
      </c>
      <c r="D2139" s="21">
        <f t="shared" si="33"/>
        <v>1.71824296</v>
      </c>
    </row>
    <row r="2140" spans="1:4" ht="15" customHeight="1" x14ac:dyDescent="0.2">
      <c r="A2140" s="98">
        <v>42095.25</v>
      </c>
      <c r="B2140" s="17">
        <v>1.028888</v>
      </c>
      <c r="C2140" s="97">
        <v>210</v>
      </c>
      <c r="D2140" s="21">
        <f t="shared" si="33"/>
        <v>1.71824296</v>
      </c>
    </row>
    <row r="2141" spans="1:4" ht="15" customHeight="1" x14ac:dyDescent="0.2">
      <c r="A2141" s="98">
        <v>42095.291666666664</v>
      </c>
      <c r="B2141" s="17">
        <v>0</v>
      </c>
      <c r="C2141" s="97">
        <v>0</v>
      </c>
      <c r="D2141" s="21">
        <f t="shared" si="33"/>
        <v>0</v>
      </c>
    </row>
    <row r="2142" spans="1:4" ht="15" customHeight="1" x14ac:dyDescent="0.2">
      <c r="A2142" s="98">
        <v>42095.333333333336</v>
      </c>
      <c r="B2142" s="17">
        <v>1.5433319999999999</v>
      </c>
      <c r="C2142" s="97">
        <v>320</v>
      </c>
      <c r="D2142" s="21">
        <f t="shared" si="33"/>
        <v>2.5773644399999998</v>
      </c>
    </row>
    <row r="2143" spans="1:4" ht="15" customHeight="1" x14ac:dyDescent="0.2">
      <c r="A2143" s="98">
        <v>42095.375</v>
      </c>
      <c r="B2143" s="17">
        <v>0</v>
      </c>
      <c r="C2143" s="97">
        <v>0</v>
      </c>
      <c r="D2143" s="21">
        <f t="shared" si="33"/>
        <v>0</v>
      </c>
    </row>
    <row r="2144" spans="1:4" ht="15" customHeight="1" x14ac:dyDescent="0.2">
      <c r="A2144" s="98">
        <v>42095.416666666664</v>
      </c>
      <c r="B2144" s="17">
        <v>1.028888</v>
      </c>
      <c r="C2144" s="97">
        <v>350</v>
      </c>
      <c r="D2144" s="21">
        <f t="shared" si="33"/>
        <v>1.71824296</v>
      </c>
    </row>
    <row r="2145" spans="1:4" ht="15" customHeight="1" x14ac:dyDescent="0.2">
      <c r="A2145" s="98">
        <v>42095.458333333336</v>
      </c>
      <c r="B2145" s="17">
        <v>0.51444400000000001</v>
      </c>
      <c r="C2145" s="97">
        <v>170</v>
      </c>
      <c r="D2145" s="21">
        <f t="shared" si="33"/>
        <v>0.85912147999999999</v>
      </c>
    </row>
    <row r="2146" spans="1:4" ht="15" customHeight="1" x14ac:dyDescent="0.2">
      <c r="A2146" s="98">
        <v>42095.5</v>
      </c>
      <c r="B2146" s="17">
        <v>3.601108</v>
      </c>
      <c r="C2146" s="97">
        <v>130</v>
      </c>
      <c r="D2146" s="21">
        <f t="shared" si="33"/>
        <v>6.0138503599999993</v>
      </c>
    </row>
    <row r="2147" spans="1:4" ht="15" customHeight="1" x14ac:dyDescent="0.2">
      <c r="A2147" s="98">
        <v>42095.541666666664</v>
      </c>
      <c r="B2147" s="17">
        <v>3.601108</v>
      </c>
      <c r="C2147" s="97">
        <v>150</v>
      </c>
      <c r="D2147" s="21">
        <f t="shared" si="33"/>
        <v>6.0138503599999993</v>
      </c>
    </row>
    <row r="2148" spans="1:4" ht="15" customHeight="1" x14ac:dyDescent="0.2">
      <c r="A2148" s="98">
        <v>42095.583333333336</v>
      </c>
      <c r="B2148" s="17">
        <v>5.6588840000000005</v>
      </c>
      <c r="C2148" s="97">
        <v>160</v>
      </c>
      <c r="D2148" s="21">
        <f t="shared" si="33"/>
        <v>9.4503362800000001</v>
      </c>
    </row>
    <row r="2149" spans="1:4" ht="15" customHeight="1" x14ac:dyDescent="0.2">
      <c r="A2149" s="98">
        <v>42095.625</v>
      </c>
      <c r="B2149" s="17">
        <v>7.202216</v>
      </c>
      <c r="C2149" s="97">
        <v>160</v>
      </c>
      <c r="D2149" s="21">
        <f t="shared" si="33"/>
        <v>12.027700719999999</v>
      </c>
    </row>
    <row r="2150" spans="1:4" ht="15" customHeight="1" x14ac:dyDescent="0.2">
      <c r="A2150" s="98">
        <v>42095.666666666664</v>
      </c>
      <c r="B2150" s="17">
        <v>7.7166600000000001</v>
      </c>
      <c r="C2150" s="97">
        <v>170</v>
      </c>
      <c r="D2150" s="21">
        <f t="shared" si="33"/>
        <v>12.886822199999999</v>
      </c>
    </row>
    <row r="2151" spans="1:4" ht="15" customHeight="1" x14ac:dyDescent="0.2">
      <c r="A2151" s="98">
        <v>42095.708333333336</v>
      </c>
      <c r="B2151" s="17">
        <v>5.1444400000000003</v>
      </c>
      <c r="C2151" s="97">
        <v>160</v>
      </c>
      <c r="D2151" s="21">
        <f t="shared" si="33"/>
        <v>8.5912147999999995</v>
      </c>
    </row>
    <row r="2152" spans="1:4" ht="15" customHeight="1" x14ac:dyDescent="0.2">
      <c r="A2152" s="98">
        <v>42095.75</v>
      </c>
      <c r="B2152" s="17">
        <v>6.1733279999999997</v>
      </c>
      <c r="C2152" s="97">
        <v>170</v>
      </c>
      <c r="D2152" s="21">
        <f t="shared" si="33"/>
        <v>10.309457759999999</v>
      </c>
    </row>
    <row r="2153" spans="1:4" ht="15" customHeight="1" x14ac:dyDescent="0.2">
      <c r="A2153" s="98">
        <v>42095.791666666664</v>
      </c>
      <c r="B2153" s="17">
        <v>6.1733279999999997</v>
      </c>
      <c r="C2153" s="97">
        <v>180</v>
      </c>
      <c r="D2153" s="21">
        <f t="shared" si="33"/>
        <v>10.309457759999999</v>
      </c>
    </row>
    <row r="2154" spans="1:4" ht="15" customHeight="1" x14ac:dyDescent="0.2">
      <c r="A2154" s="98">
        <v>42095.833333333336</v>
      </c>
      <c r="B2154" s="17">
        <v>5.1444400000000003</v>
      </c>
      <c r="C2154" s="97">
        <v>180</v>
      </c>
      <c r="D2154" s="21">
        <f t="shared" si="33"/>
        <v>8.5912147999999995</v>
      </c>
    </row>
    <row r="2155" spans="1:4" ht="15" customHeight="1" x14ac:dyDescent="0.2">
      <c r="A2155" s="98">
        <v>42095.875</v>
      </c>
      <c r="B2155" s="17">
        <v>6.1733279999999997</v>
      </c>
      <c r="C2155" s="97">
        <v>200</v>
      </c>
      <c r="D2155" s="21">
        <f t="shared" si="33"/>
        <v>10.309457759999999</v>
      </c>
    </row>
    <row r="2156" spans="1:4" ht="15" customHeight="1" x14ac:dyDescent="0.2">
      <c r="A2156" s="98">
        <v>42095.916666666664</v>
      </c>
      <c r="B2156" s="17">
        <v>6.6877719999999998</v>
      </c>
      <c r="C2156" s="97">
        <v>210</v>
      </c>
      <c r="D2156" s="21">
        <f t="shared" si="33"/>
        <v>11.16857924</v>
      </c>
    </row>
    <row r="2157" spans="1:4" ht="15" customHeight="1" x14ac:dyDescent="0.2">
      <c r="A2157" s="98">
        <v>42095.958333333336</v>
      </c>
      <c r="B2157" s="17">
        <v>5.6588840000000005</v>
      </c>
      <c r="C2157" s="97">
        <v>210</v>
      </c>
      <c r="D2157" s="21">
        <f t="shared" si="33"/>
        <v>9.4503362800000001</v>
      </c>
    </row>
    <row r="2158" spans="1:4" ht="15" customHeight="1" x14ac:dyDescent="0.2">
      <c r="A2158" s="98">
        <v>42096</v>
      </c>
      <c r="B2158" s="17">
        <v>6.1733279999999997</v>
      </c>
      <c r="C2158" s="97">
        <v>220</v>
      </c>
      <c r="D2158" s="21">
        <f t="shared" si="33"/>
        <v>10.309457759999999</v>
      </c>
    </row>
    <row r="2159" spans="1:4" ht="15" customHeight="1" x14ac:dyDescent="0.2">
      <c r="A2159" s="98">
        <v>42096.041666666664</v>
      </c>
      <c r="B2159" s="17">
        <v>6.6877719999999998</v>
      </c>
      <c r="C2159" s="97">
        <v>210</v>
      </c>
      <c r="D2159" s="21">
        <f t="shared" si="33"/>
        <v>11.16857924</v>
      </c>
    </row>
    <row r="2160" spans="1:4" ht="15" customHeight="1" x14ac:dyDescent="0.2">
      <c r="A2160" s="98">
        <v>42096.083333333336</v>
      </c>
      <c r="B2160" s="17">
        <v>5.6588840000000005</v>
      </c>
      <c r="C2160" s="97">
        <v>220</v>
      </c>
      <c r="D2160" s="21">
        <f t="shared" si="33"/>
        <v>9.4503362800000001</v>
      </c>
    </row>
    <row r="2161" spans="1:4" ht="15" customHeight="1" x14ac:dyDescent="0.2">
      <c r="A2161" s="98">
        <v>42096.125</v>
      </c>
      <c r="B2161" s="17">
        <v>5.1444400000000003</v>
      </c>
      <c r="C2161" s="97">
        <v>230</v>
      </c>
      <c r="D2161" s="21">
        <f t="shared" si="33"/>
        <v>8.5912147999999995</v>
      </c>
    </row>
    <row r="2162" spans="1:4" ht="15" customHeight="1" x14ac:dyDescent="0.2">
      <c r="A2162" s="98">
        <v>42096.166666666664</v>
      </c>
      <c r="B2162" s="17">
        <v>4.6299960000000002</v>
      </c>
      <c r="C2162" s="97">
        <v>220</v>
      </c>
      <c r="D2162" s="21">
        <f t="shared" si="33"/>
        <v>7.7320933199999997</v>
      </c>
    </row>
    <row r="2163" spans="1:4" ht="15" customHeight="1" x14ac:dyDescent="0.2">
      <c r="A2163" s="98">
        <v>42096.208333333336</v>
      </c>
      <c r="B2163" s="17">
        <v>5.1444400000000003</v>
      </c>
      <c r="C2163" s="97">
        <v>220</v>
      </c>
      <c r="D2163" s="21">
        <f t="shared" si="33"/>
        <v>8.5912147999999995</v>
      </c>
    </row>
    <row r="2164" spans="1:4" ht="15" customHeight="1" x14ac:dyDescent="0.2">
      <c r="A2164" s="98">
        <v>42096.25</v>
      </c>
      <c r="B2164" s="17">
        <v>2.5722200000000002</v>
      </c>
      <c r="C2164" s="97">
        <v>240</v>
      </c>
      <c r="D2164" s="21">
        <f t="shared" si="33"/>
        <v>4.2956073999999997</v>
      </c>
    </row>
    <row r="2165" spans="1:4" ht="15" customHeight="1" x14ac:dyDescent="0.2">
      <c r="A2165" s="98">
        <v>42096.291666666664</v>
      </c>
      <c r="B2165" s="17">
        <v>2.057776</v>
      </c>
      <c r="C2165" s="97">
        <v>310</v>
      </c>
      <c r="D2165" s="21">
        <f t="shared" si="33"/>
        <v>3.43648592</v>
      </c>
    </row>
    <row r="2166" spans="1:4" ht="15" customHeight="1" x14ac:dyDescent="0.2">
      <c r="A2166" s="98">
        <v>42096.333333333336</v>
      </c>
      <c r="B2166" s="17">
        <v>1.028888</v>
      </c>
      <c r="C2166" s="97">
        <v>90</v>
      </c>
      <c r="D2166" s="21">
        <f t="shared" si="33"/>
        <v>1.71824296</v>
      </c>
    </row>
    <row r="2167" spans="1:4" ht="15" customHeight="1" x14ac:dyDescent="0.2">
      <c r="A2167" s="98">
        <v>42096.375</v>
      </c>
      <c r="B2167" s="17">
        <v>1.028888</v>
      </c>
      <c r="C2167" s="97">
        <v>290</v>
      </c>
      <c r="D2167" s="21">
        <f t="shared" si="33"/>
        <v>1.71824296</v>
      </c>
    </row>
    <row r="2168" spans="1:4" ht="15" customHeight="1" x14ac:dyDescent="0.2">
      <c r="A2168" s="98">
        <v>42096.416666666664</v>
      </c>
      <c r="B2168" s="17">
        <v>1.028888</v>
      </c>
      <c r="C2168" s="97">
        <v>300</v>
      </c>
      <c r="D2168" s="21">
        <f t="shared" si="33"/>
        <v>1.71824296</v>
      </c>
    </row>
    <row r="2169" spans="1:4" ht="15" customHeight="1" x14ac:dyDescent="0.2">
      <c r="A2169" s="98">
        <v>42096.458333333336</v>
      </c>
      <c r="B2169" s="17">
        <v>2.057776</v>
      </c>
      <c r="C2169" s="97">
        <v>300</v>
      </c>
      <c r="D2169" s="21">
        <f t="shared" si="33"/>
        <v>3.43648592</v>
      </c>
    </row>
    <row r="2170" spans="1:4" ht="15" customHeight="1" x14ac:dyDescent="0.2">
      <c r="A2170" s="98">
        <v>42096.5</v>
      </c>
      <c r="B2170" s="17">
        <v>0</v>
      </c>
      <c r="C2170" s="97">
        <v>0</v>
      </c>
      <c r="D2170" s="21">
        <f t="shared" si="33"/>
        <v>0</v>
      </c>
    </row>
    <row r="2171" spans="1:4" ht="15" customHeight="1" x14ac:dyDescent="0.2">
      <c r="A2171" s="98">
        <v>42096.541666666664</v>
      </c>
      <c r="B2171" s="17">
        <v>3.0866639999999999</v>
      </c>
      <c r="C2171" s="97">
        <v>200</v>
      </c>
      <c r="D2171" s="21">
        <f t="shared" si="33"/>
        <v>5.1547288799999995</v>
      </c>
    </row>
    <row r="2172" spans="1:4" ht="15" customHeight="1" x14ac:dyDescent="0.2">
      <c r="A2172" s="98">
        <v>42096.583333333336</v>
      </c>
      <c r="B2172" s="17">
        <v>5.1444400000000003</v>
      </c>
      <c r="C2172" s="97">
        <v>190</v>
      </c>
      <c r="D2172" s="21">
        <f t="shared" si="33"/>
        <v>8.5912147999999995</v>
      </c>
    </row>
    <row r="2173" spans="1:4" ht="15" customHeight="1" x14ac:dyDescent="0.2">
      <c r="A2173" s="98">
        <v>42096.625</v>
      </c>
      <c r="B2173" s="17">
        <v>5.1444400000000003</v>
      </c>
      <c r="C2173" s="97">
        <v>170</v>
      </c>
      <c r="D2173" s="21">
        <f t="shared" si="33"/>
        <v>8.5912147999999995</v>
      </c>
    </row>
    <row r="2174" spans="1:4" ht="15" customHeight="1" x14ac:dyDescent="0.2">
      <c r="A2174" s="98">
        <v>42096.666666666664</v>
      </c>
      <c r="B2174" s="17">
        <v>7.7166600000000001</v>
      </c>
      <c r="C2174" s="97">
        <v>170</v>
      </c>
      <c r="D2174" s="21">
        <f t="shared" si="33"/>
        <v>12.886822199999999</v>
      </c>
    </row>
    <row r="2175" spans="1:4" ht="15" customHeight="1" x14ac:dyDescent="0.2">
      <c r="A2175" s="98">
        <v>42096.708333333336</v>
      </c>
      <c r="B2175" s="17">
        <v>6.1733279999999997</v>
      </c>
      <c r="C2175" s="97">
        <v>170</v>
      </c>
      <c r="D2175" s="21">
        <f t="shared" si="33"/>
        <v>10.309457759999999</v>
      </c>
    </row>
    <row r="2176" spans="1:4" ht="15" customHeight="1" x14ac:dyDescent="0.2">
      <c r="A2176" s="98">
        <v>42096.75</v>
      </c>
      <c r="B2176" s="17">
        <v>6.6877719999999998</v>
      </c>
      <c r="C2176" s="97">
        <v>180</v>
      </c>
      <c r="D2176" s="21">
        <f t="shared" si="33"/>
        <v>11.16857924</v>
      </c>
    </row>
    <row r="2177" spans="1:4" ht="15" customHeight="1" x14ac:dyDescent="0.2">
      <c r="A2177" s="98">
        <v>42096.791666666664</v>
      </c>
      <c r="B2177" s="17">
        <v>6.6877719999999998</v>
      </c>
      <c r="C2177" s="97">
        <v>180</v>
      </c>
      <c r="D2177" s="21">
        <f t="shared" si="33"/>
        <v>11.16857924</v>
      </c>
    </row>
    <row r="2178" spans="1:4" ht="15" customHeight="1" x14ac:dyDescent="0.2">
      <c r="A2178" s="98">
        <v>42096.833333333336</v>
      </c>
      <c r="B2178" s="17">
        <v>5.6588840000000005</v>
      </c>
      <c r="C2178" s="97">
        <v>180</v>
      </c>
      <c r="D2178" s="21">
        <f t="shared" si="33"/>
        <v>9.4503362800000001</v>
      </c>
    </row>
    <row r="2179" spans="1:4" ht="15" customHeight="1" x14ac:dyDescent="0.2">
      <c r="A2179" s="98">
        <v>42096.875</v>
      </c>
      <c r="B2179" s="17">
        <v>5.1444400000000003</v>
      </c>
      <c r="C2179" s="97">
        <v>180</v>
      </c>
      <c r="D2179" s="21">
        <f t="shared" si="33"/>
        <v>8.5912147999999995</v>
      </c>
    </row>
    <row r="2180" spans="1:4" ht="15" customHeight="1" x14ac:dyDescent="0.2">
      <c r="A2180" s="98">
        <v>42096.916666666664</v>
      </c>
      <c r="B2180" s="17">
        <v>4.6299960000000002</v>
      </c>
      <c r="C2180" s="97">
        <v>200</v>
      </c>
      <c r="D2180" s="21">
        <f t="shared" si="33"/>
        <v>7.7320933199999997</v>
      </c>
    </row>
    <row r="2181" spans="1:4" ht="15" customHeight="1" x14ac:dyDescent="0.2">
      <c r="A2181" s="98">
        <v>42096.958333333336</v>
      </c>
      <c r="B2181" s="17">
        <v>7.202216</v>
      </c>
      <c r="C2181" s="97">
        <v>210</v>
      </c>
      <c r="D2181" s="21">
        <f t="shared" ref="D2181:D2244" si="34">$B$1*B2181</f>
        <v>12.027700719999999</v>
      </c>
    </row>
    <row r="2182" spans="1:4" ht="15" customHeight="1" x14ac:dyDescent="0.2">
      <c r="A2182" s="98">
        <v>42097</v>
      </c>
      <c r="B2182" s="17">
        <v>7.7166600000000001</v>
      </c>
      <c r="C2182" s="97">
        <v>210</v>
      </c>
      <c r="D2182" s="21">
        <f t="shared" si="34"/>
        <v>12.886822199999999</v>
      </c>
    </row>
    <row r="2183" spans="1:4" ht="15" customHeight="1" x14ac:dyDescent="0.2">
      <c r="A2183" s="98">
        <v>42097.041666666664</v>
      </c>
      <c r="B2183" s="17">
        <v>6.6877719999999998</v>
      </c>
      <c r="C2183" s="97">
        <v>220</v>
      </c>
      <c r="D2183" s="21">
        <f t="shared" si="34"/>
        <v>11.16857924</v>
      </c>
    </row>
    <row r="2184" spans="1:4" ht="15" customHeight="1" x14ac:dyDescent="0.2">
      <c r="A2184" s="98">
        <v>42097.083333333336</v>
      </c>
      <c r="B2184" s="17">
        <v>4.6299960000000002</v>
      </c>
      <c r="C2184" s="97">
        <v>200</v>
      </c>
      <c r="D2184" s="21">
        <f t="shared" si="34"/>
        <v>7.7320933199999997</v>
      </c>
    </row>
    <row r="2185" spans="1:4" ht="15" customHeight="1" x14ac:dyDescent="0.2">
      <c r="A2185" s="98">
        <v>42097.125</v>
      </c>
      <c r="B2185" s="17">
        <v>5.1444400000000003</v>
      </c>
      <c r="C2185" s="97">
        <v>210</v>
      </c>
      <c r="D2185" s="21">
        <f t="shared" si="34"/>
        <v>8.5912147999999995</v>
      </c>
    </row>
    <row r="2186" spans="1:4" ht="15" customHeight="1" x14ac:dyDescent="0.2">
      <c r="A2186" s="98">
        <v>42097.166666666664</v>
      </c>
      <c r="B2186" s="17">
        <v>6.1733279999999997</v>
      </c>
      <c r="C2186" s="97">
        <v>220</v>
      </c>
      <c r="D2186" s="21">
        <f t="shared" si="34"/>
        <v>10.309457759999999</v>
      </c>
    </row>
    <row r="2187" spans="1:4" ht="15" customHeight="1" x14ac:dyDescent="0.2">
      <c r="A2187" s="98">
        <v>42097.208333333336</v>
      </c>
      <c r="B2187" s="17">
        <v>6.1733279999999997</v>
      </c>
      <c r="C2187" s="97">
        <v>220</v>
      </c>
      <c r="D2187" s="21">
        <f t="shared" si="34"/>
        <v>10.309457759999999</v>
      </c>
    </row>
    <row r="2188" spans="1:4" ht="15" customHeight="1" x14ac:dyDescent="0.2">
      <c r="A2188" s="98">
        <v>42097.25</v>
      </c>
      <c r="B2188" s="17">
        <v>4.1155520000000001</v>
      </c>
      <c r="C2188" s="97">
        <v>210</v>
      </c>
      <c r="D2188" s="21">
        <f t="shared" si="34"/>
        <v>6.8729718399999999</v>
      </c>
    </row>
    <row r="2189" spans="1:4" ht="15" customHeight="1" x14ac:dyDescent="0.2">
      <c r="A2189" s="98">
        <v>42097.291666666664</v>
      </c>
      <c r="B2189" s="17">
        <v>4.1155520000000001</v>
      </c>
      <c r="C2189" s="97">
        <v>240</v>
      </c>
      <c r="D2189" s="21">
        <f t="shared" si="34"/>
        <v>6.8729718399999999</v>
      </c>
    </row>
    <row r="2190" spans="1:4" ht="15" customHeight="1" x14ac:dyDescent="0.2">
      <c r="A2190" s="98">
        <v>42097.333333333336</v>
      </c>
      <c r="B2190" s="17">
        <v>4.1155520000000001</v>
      </c>
      <c r="C2190" s="97">
        <v>240</v>
      </c>
      <c r="D2190" s="21">
        <f t="shared" si="34"/>
        <v>6.8729718399999999</v>
      </c>
    </row>
    <row r="2191" spans="1:4" ht="15" customHeight="1" x14ac:dyDescent="0.2">
      <c r="A2191" s="98">
        <v>42097.375</v>
      </c>
      <c r="B2191" s="17">
        <v>5.1444400000000003</v>
      </c>
      <c r="C2191" s="97">
        <v>180</v>
      </c>
      <c r="D2191" s="21">
        <f t="shared" si="34"/>
        <v>8.5912147999999995</v>
      </c>
    </row>
    <row r="2192" spans="1:4" ht="15" customHeight="1" x14ac:dyDescent="0.2">
      <c r="A2192" s="98">
        <v>42097.416666666664</v>
      </c>
      <c r="B2192" s="17">
        <v>3.0866639999999999</v>
      </c>
      <c r="C2192" s="97">
        <v>160</v>
      </c>
      <c r="D2192" s="21">
        <f t="shared" si="34"/>
        <v>5.1547288799999995</v>
      </c>
    </row>
    <row r="2193" spans="1:4" ht="15" customHeight="1" x14ac:dyDescent="0.2">
      <c r="A2193" s="98">
        <v>42097.458333333336</v>
      </c>
      <c r="B2193" s="17">
        <v>2.057776</v>
      </c>
      <c r="C2193" s="97">
        <v>150</v>
      </c>
      <c r="D2193" s="21">
        <f t="shared" si="34"/>
        <v>3.43648592</v>
      </c>
    </row>
    <row r="2194" spans="1:4" ht="15" customHeight="1" x14ac:dyDescent="0.2">
      <c r="A2194" s="98">
        <v>42097.541666666664</v>
      </c>
      <c r="B2194" s="17">
        <v>4.1155520000000001</v>
      </c>
      <c r="C2194" s="97">
        <v>230</v>
      </c>
      <c r="D2194" s="21">
        <f t="shared" si="34"/>
        <v>6.8729718399999999</v>
      </c>
    </row>
    <row r="2195" spans="1:4" ht="15" customHeight="1" x14ac:dyDescent="0.2">
      <c r="A2195" s="98">
        <v>42097.583333333336</v>
      </c>
      <c r="B2195" s="17">
        <v>3.0866639999999999</v>
      </c>
      <c r="C2195" s="97">
        <v>140</v>
      </c>
      <c r="D2195" s="21">
        <f t="shared" si="34"/>
        <v>5.1547288799999995</v>
      </c>
    </row>
    <row r="2196" spans="1:4" ht="15" customHeight="1" x14ac:dyDescent="0.2">
      <c r="A2196" s="98">
        <v>42097.625</v>
      </c>
      <c r="B2196" s="17">
        <v>4.6299960000000002</v>
      </c>
      <c r="C2196" s="97">
        <v>180</v>
      </c>
      <c r="D2196" s="21">
        <f t="shared" si="34"/>
        <v>7.7320933199999997</v>
      </c>
    </row>
    <row r="2197" spans="1:4" ht="15" customHeight="1" x14ac:dyDescent="0.2">
      <c r="A2197" s="98">
        <v>42097.666666666664</v>
      </c>
      <c r="B2197" s="17">
        <v>6.1733279999999997</v>
      </c>
      <c r="C2197" s="97">
        <v>180</v>
      </c>
      <c r="D2197" s="21">
        <f t="shared" si="34"/>
        <v>10.309457759999999</v>
      </c>
    </row>
    <row r="2198" spans="1:4" ht="15" customHeight="1" x14ac:dyDescent="0.2">
      <c r="A2198" s="98">
        <v>42097.708333333336</v>
      </c>
      <c r="B2198" s="17">
        <v>5.6588840000000005</v>
      </c>
      <c r="C2198" s="97">
        <v>160</v>
      </c>
      <c r="D2198" s="21">
        <f t="shared" si="34"/>
        <v>9.4503362800000001</v>
      </c>
    </row>
    <row r="2199" spans="1:4" ht="15" customHeight="1" x14ac:dyDescent="0.2">
      <c r="A2199" s="98">
        <v>42097.75</v>
      </c>
      <c r="B2199" s="17">
        <v>4.6299960000000002</v>
      </c>
      <c r="C2199" s="97">
        <v>170</v>
      </c>
      <c r="D2199" s="21">
        <f t="shared" si="34"/>
        <v>7.7320933199999997</v>
      </c>
    </row>
    <row r="2200" spans="1:4" ht="15" customHeight="1" x14ac:dyDescent="0.2">
      <c r="A2200" s="98">
        <v>42097.791666666664</v>
      </c>
      <c r="B2200" s="17">
        <v>5.1444400000000003</v>
      </c>
      <c r="C2200" s="97">
        <v>160</v>
      </c>
      <c r="D2200" s="21">
        <f t="shared" si="34"/>
        <v>8.5912147999999995</v>
      </c>
    </row>
    <row r="2201" spans="1:4" ht="15" customHeight="1" x14ac:dyDescent="0.2">
      <c r="A2201" s="98">
        <v>42097.833333333336</v>
      </c>
      <c r="B2201" s="17">
        <v>4.6299960000000002</v>
      </c>
      <c r="C2201" s="97">
        <v>180</v>
      </c>
      <c r="D2201" s="21">
        <f t="shared" si="34"/>
        <v>7.7320933199999997</v>
      </c>
    </row>
    <row r="2202" spans="1:4" ht="15" customHeight="1" x14ac:dyDescent="0.2">
      <c r="A2202" s="98">
        <v>42097.875</v>
      </c>
      <c r="B2202" s="17">
        <v>3.601108</v>
      </c>
      <c r="C2202" s="97">
        <v>180</v>
      </c>
      <c r="D2202" s="21">
        <f t="shared" si="34"/>
        <v>6.0138503599999993</v>
      </c>
    </row>
    <row r="2203" spans="1:4" ht="15" customHeight="1" x14ac:dyDescent="0.2">
      <c r="A2203" s="98">
        <v>42097.916666666664</v>
      </c>
      <c r="B2203" s="17">
        <v>3.601108</v>
      </c>
      <c r="C2203" s="97">
        <v>180</v>
      </c>
      <c r="D2203" s="21">
        <f t="shared" si="34"/>
        <v>6.0138503599999993</v>
      </c>
    </row>
    <row r="2204" spans="1:4" ht="15" customHeight="1" x14ac:dyDescent="0.2">
      <c r="A2204" s="98">
        <v>42097.958333333336</v>
      </c>
      <c r="B2204" s="17">
        <v>2.5722200000000002</v>
      </c>
      <c r="C2204" s="97">
        <v>210</v>
      </c>
      <c r="D2204" s="21">
        <f t="shared" si="34"/>
        <v>4.2956073999999997</v>
      </c>
    </row>
    <row r="2205" spans="1:4" ht="15" customHeight="1" x14ac:dyDescent="0.2">
      <c r="A2205" s="98">
        <v>42098</v>
      </c>
      <c r="B2205" s="17">
        <v>2.5722200000000002</v>
      </c>
      <c r="C2205" s="97">
        <v>210</v>
      </c>
      <c r="D2205" s="21">
        <f t="shared" si="34"/>
        <v>4.2956073999999997</v>
      </c>
    </row>
    <row r="2206" spans="1:4" ht="15" customHeight="1" x14ac:dyDescent="0.2">
      <c r="A2206" s="98">
        <v>42098.041666666664</v>
      </c>
      <c r="B2206" s="17">
        <v>1.5433319999999999</v>
      </c>
      <c r="C2206" s="97">
        <v>290</v>
      </c>
      <c r="D2206" s="21">
        <f t="shared" si="34"/>
        <v>2.5773644399999998</v>
      </c>
    </row>
    <row r="2207" spans="1:4" ht="15" customHeight="1" x14ac:dyDescent="0.2">
      <c r="A2207" s="98">
        <v>42098.083333333336</v>
      </c>
      <c r="B2207" s="17">
        <v>2.057776</v>
      </c>
      <c r="C2207" s="97">
        <v>300</v>
      </c>
      <c r="D2207" s="21">
        <f t="shared" si="34"/>
        <v>3.43648592</v>
      </c>
    </row>
    <row r="2208" spans="1:4" ht="15" customHeight="1" x14ac:dyDescent="0.2">
      <c r="A2208" s="98">
        <v>42098.125</v>
      </c>
      <c r="B2208" s="17">
        <v>1.028888</v>
      </c>
      <c r="C2208" s="97">
        <v>360</v>
      </c>
      <c r="D2208" s="21">
        <f t="shared" si="34"/>
        <v>1.71824296</v>
      </c>
    </row>
    <row r="2209" spans="1:4" ht="15" customHeight="1" x14ac:dyDescent="0.2">
      <c r="A2209" s="98">
        <v>42098.166666666664</v>
      </c>
      <c r="B2209" s="17">
        <v>2.057776</v>
      </c>
      <c r="C2209" s="97">
        <v>310</v>
      </c>
      <c r="D2209" s="21">
        <f t="shared" si="34"/>
        <v>3.43648592</v>
      </c>
    </row>
    <row r="2210" spans="1:4" ht="15" customHeight="1" x14ac:dyDescent="0.2">
      <c r="A2210" s="98">
        <v>42098.208333333336</v>
      </c>
      <c r="B2210" s="17">
        <v>1.028888</v>
      </c>
      <c r="C2210" s="97">
        <v>360</v>
      </c>
      <c r="D2210" s="21">
        <f t="shared" si="34"/>
        <v>1.71824296</v>
      </c>
    </row>
    <row r="2211" spans="1:4" ht="15" customHeight="1" x14ac:dyDescent="0.2">
      <c r="A2211" s="98">
        <v>42098.25</v>
      </c>
      <c r="B2211" s="17">
        <v>1.5433319999999999</v>
      </c>
      <c r="C2211" s="97">
        <v>320</v>
      </c>
      <c r="D2211" s="21">
        <f t="shared" si="34"/>
        <v>2.5773644399999998</v>
      </c>
    </row>
    <row r="2212" spans="1:4" ht="15" customHeight="1" x14ac:dyDescent="0.2">
      <c r="A2212" s="98">
        <v>42098.291666666664</v>
      </c>
      <c r="B2212" s="17">
        <v>1.028888</v>
      </c>
      <c r="C2212" s="97">
        <v>320</v>
      </c>
      <c r="D2212" s="21">
        <f t="shared" si="34"/>
        <v>1.71824296</v>
      </c>
    </row>
    <row r="2213" spans="1:4" ht="15" customHeight="1" x14ac:dyDescent="0.2">
      <c r="A2213" s="98">
        <v>42098.333333333336</v>
      </c>
      <c r="B2213" s="17">
        <v>1.028888</v>
      </c>
      <c r="C2213" s="97">
        <v>290</v>
      </c>
      <c r="D2213" s="21">
        <f t="shared" si="34"/>
        <v>1.71824296</v>
      </c>
    </row>
    <row r="2214" spans="1:4" ht="15" customHeight="1" x14ac:dyDescent="0.2">
      <c r="A2214" s="98">
        <v>42098.375</v>
      </c>
      <c r="B2214" s="17">
        <v>1.5433319999999999</v>
      </c>
      <c r="C2214" s="97">
        <v>320</v>
      </c>
      <c r="D2214" s="21">
        <f t="shared" si="34"/>
        <v>2.5773644399999998</v>
      </c>
    </row>
    <row r="2215" spans="1:4" ht="15" customHeight="1" x14ac:dyDescent="0.2">
      <c r="A2215" s="98">
        <v>42098.416666666664</v>
      </c>
      <c r="B2215" s="17">
        <v>2.057776</v>
      </c>
      <c r="C2215" s="97">
        <v>270</v>
      </c>
      <c r="D2215" s="21">
        <f t="shared" si="34"/>
        <v>3.43648592</v>
      </c>
    </row>
    <row r="2216" spans="1:4" ht="15" customHeight="1" x14ac:dyDescent="0.2">
      <c r="A2216" s="98">
        <v>42098.458333333336</v>
      </c>
      <c r="B2216" s="17">
        <v>1.5433319999999999</v>
      </c>
      <c r="C2216" s="97">
        <v>300</v>
      </c>
      <c r="D2216" s="21">
        <f t="shared" si="34"/>
        <v>2.5773644399999998</v>
      </c>
    </row>
    <row r="2217" spans="1:4" ht="15" customHeight="1" x14ac:dyDescent="0.2">
      <c r="A2217" s="98">
        <v>42098.5</v>
      </c>
      <c r="B2217" s="17">
        <v>4.1155520000000001</v>
      </c>
      <c r="C2217" s="97">
        <v>190</v>
      </c>
      <c r="D2217" s="21">
        <f t="shared" si="34"/>
        <v>6.8729718399999999</v>
      </c>
    </row>
    <row r="2218" spans="1:4" ht="15" customHeight="1" x14ac:dyDescent="0.2">
      <c r="A2218" s="98">
        <v>42098.541666666664</v>
      </c>
      <c r="B2218" s="17">
        <v>3.601108</v>
      </c>
      <c r="C2218" s="97">
        <v>150</v>
      </c>
      <c r="D2218" s="21">
        <f t="shared" si="34"/>
        <v>6.0138503599999993</v>
      </c>
    </row>
    <row r="2219" spans="1:4" ht="15" customHeight="1" x14ac:dyDescent="0.2">
      <c r="A2219" s="98">
        <v>42098.583333333336</v>
      </c>
      <c r="B2219" s="17">
        <v>4.1155520000000001</v>
      </c>
      <c r="C2219" s="97">
        <v>150</v>
      </c>
      <c r="D2219" s="21">
        <f t="shared" si="34"/>
        <v>6.8729718399999999</v>
      </c>
    </row>
    <row r="2220" spans="1:4" ht="15" customHeight="1" x14ac:dyDescent="0.2">
      <c r="A2220" s="98">
        <v>42098.625</v>
      </c>
      <c r="B2220" s="17">
        <v>5.6588840000000005</v>
      </c>
      <c r="C2220" s="97">
        <v>160</v>
      </c>
      <c r="D2220" s="21">
        <f t="shared" si="34"/>
        <v>9.4503362800000001</v>
      </c>
    </row>
    <row r="2221" spans="1:4" ht="15" customHeight="1" x14ac:dyDescent="0.2">
      <c r="A2221" s="98">
        <v>42098.666666666664</v>
      </c>
      <c r="B2221" s="17">
        <v>5.6588840000000005</v>
      </c>
      <c r="C2221" s="97">
        <v>150</v>
      </c>
      <c r="D2221" s="21">
        <f t="shared" si="34"/>
        <v>9.4503362800000001</v>
      </c>
    </row>
    <row r="2222" spans="1:4" ht="15" customHeight="1" x14ac:dyDescent="0.2">
      <c r="A2222" s="98">
        <v>42098.708333333336</v>
      </c>
      <c r="B2222" s="17">
        <v>5.1444400000000003</v>
      </c>
      <c r="C2222" s="97">
        <v>150</v>
      </c>
      <c r="D2222" s="21">
        <f t="shared" si="34"/>
        <v>8.5912147999999995</v>
      </c>
    </row>
    <row r="2223" spans="1:4" ht="15" customHeight="1" x14ac:dyDescent="0.2">
      <c r="A2223" s="98">
        <v>42098.75</v>
      </c>
      <c r="B2223" s="17">
        <v>4.6299960000000002</v>
      </c>
      <c r="C2223" s="97">
        <v>160</v>
      </c>
      <c r="D2223" s="21">
        <f t="shared" si="34"/>
        <v>7.7320933199999997</v>
      </c>
    </row>
    <row r="2224" spans="1:4" ht="15" customHeight="1" x14ac:dyDescent="0.2">
      <c r="A2224" s="98">
        <v>42098.791666666664</v>
      </c>
      <c r="B2224" s="17">
        <v>4.1155520000000001</v>
      </c>
      <c r="C2224" s="97">
        <v>150</v>
      </c>
      <c r="D2224" s="21">
        <f t="shared" si="34"/>
        <v>6.8729718399999999</v>
      </c>
    </row>
    <row r="2225" spans="1:4" ht="15" customHeight="1" x14ac:dyDescent="0.2">
      <c r="A2225" s="98">
        <v>42098.833333333336</v>
      </c>
      <c r="B2225" s="17">
        <v>3.0866639999999999</v>
      </c>
      <c r="C2225" s="97">
        <v>160</v>
      </c>
      <c r="D2225" s="21">
        <f t="shared" si="34"/>
        <v>5.1547288799999995</v>
      </c>
    </row>
    <row r="2226" spans="1:4" ht="15" customHeight="1" x14ac:dyDescent="0.2">
      <c r="A2226" s="98">
        <v>42098.875</v>
      </c>
      <c r="B2226" s="17">
        <v>2.5722200000000002</v>
      </c>
      <c r="C2226" s="97">
        <v>180</v>
      </c>
      <c r="D2226" s="21">
        <f t="shared" si="34"/>
        <v>4.2956073999999997</v>
      </c>
    </row>
    <row r="2227" spans="1:4" ht="15" customHeight="1" x14ac:dyDescent="0.2">
      <c r="A2227" s="98">
        <v>42098.916666666664</v>
      </c>
      <c r="B2227" s="17">
        <v>2.057776</v>
      </c>
      <c r="C2227" s="97">
        <v>170</v>
      </c>
      <c r="D2227" s="21">
        <f t="shared" si="34"/>
        <v>3.43648592</v>
      </c>
    </row>
    <row r="2228" spans="1:4" ht="15" customHeight="1" x14ac:dyDescent="0.2">
      <c r="A2228" s="98">
        <v>42098.958333333336</v>
      </c>
      <c r="B2228" s="17">
        <v>0</v>
      </c>
      <c r="C2228" s="97">
        <v>0</v>
      </c>
      <c r="D2228" s="21">
        <f t="shared" si="34"/>
        <v>0</v>
      </c>
    </row>
    <row r="2229" spans="1:4" ht="15" customHeight="1" x14ac:dyDescent="0.2">
      <c r="A2229" s="98">
        <v>42099</v>
      </c>
      <c r="B2229" s="17">
        <v>1.5433319999999999</v>
      </c>
      <c r="C2229" s="97">
        <v>330</v>
      </c>
      <c r="D2229" s="21">
        <f t="shared" si="34"/>
        <v>2.5773644399999998</v>
      </c>
    </row>
    <row r="2230" spans="1:4" ht="15" customHeight="1" x14ac:dyDescent="0.2">
      <c r="A2230" s="98">
        <v>42099.041666666664</v>
      </c>
      <c r="B2230" s="17">
        <v>1.5433319999999999</v>
      </c>
      <c r="C2230" s="97">
        <v>350</v>
      </c>
      <c r="D2230" s="21">
        <f t="shared" si="34"/>
        <v>2.5773644399999998</v>
      </c>
    </row>
    <row r="2231" spans="1:4" ht="15" customHeight="1" x14ac:dyDescent="0.2">
      <c r="A2231" s="98">
        <v>42099.083333333336</v>
      </c>
      <c r="B2231" s="17">
        <v>0</v>
      </c>
      <c r="C2231" s="97">
        <v>0</v>
      </c>
      <c r="D2231" s="21">
        <f t="shared" si="34"/>
        <v>0</v>
      </c>
    </row>
    <row r="2232" spans="1:4" ht="15" customHeight="1" x14ac:dyDescent="0.2">
      <c r="A2232" s="98">
        <v>42099.125</v>
      </c>
      <c r="B2232" s="17">
        <v>1.5433319999999999</v>
      </c>
      <c r="C2232" s="97">
        <v>300</v>
      </c>
      <c r="D2232" s="21">
        <f t="shared" si="34"/>
        <v>2.5773644399999998</v>
      </c>
    </row>
    <row r="2233" spans="1:4" ht="15" customHeight="1" x14ac:dyDescent="0.2">
      <c r="A2233" s="98">
        <v>42099.166666666664</v>
      </c>
      <c r="B2233" s="17">
        <v>0.51444400000000001</v>
      </c>
      <c r="C2233" s="97">
        <v>220</v>
      </c>
      <c r="D2233" s="21">
        <f t="shared" si="34"/>
        <v>0.85912147999999999</v>
      </c>
    </row>
    <row r="2234" spans="1:4" ht="15" customHeight="1" x14ac:dyDescent="0.2">
      <c r="A2234" s="98">
        <v>42099.208333333336</v>
      </c>
      <c r="B2234" s="17">
        <v>0.51444400000000001</v>
      </c>
      <c r="C2234" s="97">
        <v>340</v>
      </c>
      <c r="D2234" s="21">
        <f t="shared" si="34"/>
        <v>0.85912147999999999</v>
      </c>
    </row>
    <row r="2235" spans="1:4" ht="15" customHeight="1" x14ac:dyDescent="0.2">
      <c r="A2235" s="98">
        <v>42099.25</v>
      </c>
      <c r="B2235" s="17">
        <v>1.028888</v>
      </c>
      <c r="C2235" s="97">
        <v>300</v>
      </c>
      <c r="D2235" s="21">
        <f t="shared" si="34"/>
        <v>1.71824296</v>
      </c>
    </row>
    <row r="2236" spans="1:4" ht="15" customHeight="1" x14ac:dyDescent="0.2">
      <c r="A2236" s="98">
        <v>42099.291666666664</v>
      </c>
      <c r="B2236" s="17">
        <v>1.028888</v>
      </c>
      <c r="C2236" s="97">
        <v>290</v>
      </c>
      <c r="D2236" s="21">
        <f t="shared" si="34"/>
        <v>1.71824296</v>
      </c>
    </row>
    <row r="2237" spans="1:4" ht="15" customHeight="1" x14ac:dyDescent="0.2">
      <c r="A2237" s="98">
        <v>42099.333333333336</v>
      </c>
      <c r="B2237" s="17">
        <v>2.057776</v>
      </c>
      <c r="C2237" s="97">
        <v>290</v>
      </c>
      <c r="D2237" s="21">
        <f t="shared" si="34"/>
        <v>3.43648592</v>
      </c>
    </row>
    <row r="2238" spans="1:4" ht="15" customHeight="1" x14ac:dyDescent="0.2">
      <c r="A2238" s="98">
        <v>42099.375</v>
      </c>
      <c r="B2238" s="17">
        <v>1.028888</v>
      </c>
      <c r="C2238" s="97">
        <v>320</v>
      </c>
      <c r="D2238" s="21">
        <f t="shared" si="34"/>
        <v>1.71824296</v>
      </c>
    </row>
    <row r="2239" spans="1:4" ht="15" customHeight="1" x14ac:dyDescent="0.2">
      <c r="A2239" s="98">
        <v>42099.416666666664</v>
      </c>
      <c r="B2239" s="17">
        <v>1.5433319999999999</v>
      </c>
      <c r="C2239" s="97">
        <v>310</v>
      </c>
      <c r="D2239" s="21">
        <f t="shared" si="34"/>
        <v>2.5773644399999998</v>
      </c>
    </row>
    <row r="2240" spans="1:4" ht="15" customHeight="1" x14ac:dyDescent="0.2">
      <c r="A2240" s="98">
        <v>42099.458333333336</v>
      </c>
      <c r="B2240" s="17">
        <v>1.5433319999999999</v>
      </c>
      <c r="C2240" s="97">
        <v>350</v>
      </c>
      <c r="D2240" s="21">
        <f t="shared" si="34"/>
        <v>2.5773644399999998</v>
      </c>
    </row>
    <row r="2241" spans="1:4" ht="15" customHeight="1" x14ac:dyDescent="0.2">
      <c r="A2241" s="98">
        <v>42099.5</v>
      </c>
      <c r="B2241" s="17">
        <v>1.5433319999999999</v>
      </c>
      <c r="C2241" s="97">
        <v>20</v>
      </c>
      <c r="D2241" s="21">
        <f t="shared" si="34"/>
        <v>2.5773644399999998</v>
      </c>
    </row>
    <row r="2242" spans="1:4" ht="15" customHeight="1" x14ac:dyDescent="0.2">
      <c r="A2242" s="98">
        <v>42099.541666666664</v>
      </c>
      <c r="B2242" s="17">
        <v>1.028888</v>
      </c>
      <c r="C2242" s="97">
        <v>150</v>
      </c>
      <c r="D2242" s="21">
        <f t="shared" si="34"/>
        <v>1.71824296</v>
      </c>
    </row>
    <row r="2243" spans="1:4" ht="15" customHeight="1" x14ac:dyDescent="0.2">
      <c r="A2243" s="98">
        <v>42099.583333333336</v>
      </c>
      <c r="B2243" s="17">
        <v>4.1155520000000001</v>
      </c>
      <c r="C2243" s="97">
        <v>130</v>
      </c>
      <c r="D2243" s="21">
        <f t="shared" si="34"/>
        <v>6.8729718399999999</v>
      </c>
    </row>
    <row r="2244" spans="1:4" ht="15" customHeight="1" x14ac:dyDescent="0.2">
      <c r="A2244" s="98">
        <v>42099.625</v>
      </c>
      <c r="B2244" s="17">
        <v>4.6299960000000002</v>
      </c>
      <c r="C2244" s="97">
        <v>70</v>
      </c>
      <c r="D2244" s="21">
        <f t="shared" si="34"/>
        <v>7.7320933199999997</v>
      </c>
    </row>
    <row r="2245" spans="1:4" ht="15" customHeight="1" x14ac:dyDescent="0.2">
      <c r="A2245" s="98">
        <v>42099.666666666664</v>
      </c>
      <c r="B2245" s="17">
        <v>6.6877719999999998</v>
      </c>
      <c r="C2245" s="97">
        <v>80</v>
      </c>
      <c r="D2245" s="21">
        <f t="shared" ref="D2245:D2308" si="35">$B$1*B2245</f>
        <v>11.16857924</v>
      </c>
    </row>
    <row r="2246" spans="1:4" ht="15" customHeight="1" x14ac:dyDescent="0.2">
      <c r="A2246" s="98">
        <v>42099.708333333336</v>
      </c>
      <c r="B2246" s="17">
        <v>6.6877719999999998</v>
      </c>
      <c r="C2246" s="97">
        <v>80</v>
      </c>
      <c r="D2246" s="21">
        <f t="shared" si="35"/>
        <v>11.16857924</v>
      </c>
    </row>
    <row r="2247" spans="1:4" ht="15" customHeight="1" x14ac:dyDescent="0.2">
      <c r="A2247" s="98">
        <v>42099.75</v>
      </c>
      <c r="B2247" s="17">
        <v>7.202216</v>
      </c>
      <c r="C2247" s="97">
        <v>70</v>
      </c>
      <c r="D2247" s="21">
        <f t="shared" si="35"/>
        <v>12.027700719999999</v>
      </c>
    </row>
    <row r="2248" spans="1:4" ht="15" customHeight="1" x14ac:dyDescent="0.2">
      <c r="A2248" s="98">
        <v>42099.791666666664</v>
      </c>
      <c r="B2248" s="17">
        <v>5.6588840000000005</v>
      </c>
      <c r="C2248" s="97">
        <v>70</v>
      </c>
      <c r="D2248" s="21">
        <f t="shared" si="35"/>
        <v>9.4503362800000001</v>
      </c>
    </row>
    <row r="2249" spans="1:4" ht="15" customHeight="1" x14ac:dyDescent="0.2">
      <c r="A2249" s="98">
        <v>42099.833333333336</v>
      </c>
      <c r="B2249" s="17">
        <v>6.1733279999999997</v>
      </c>
      <c r="C2249" s="97">
        <v>60</v>
      </c>
      <c r="D2249" s="21">
        <f t="shared" si="35"/>
        <v>10.309457759999999</v>
      </c>
    </row>
    <row r="2250" spans="1:4" ht="15" customHeight="1" x14ac:dyDescent="0.2">
      <c r="A2250" s="98">
        <v>42099.875</v>
      </c>
      <c r="B2250" s="17">
        <v>4.1155520000000001</v>
      </c>
      <c r="C2250" s="97">
        <v>60</v>
      </c>
      <c r="D2250" s="21">
        <f t="shared" si="35"/>
        <v>6.8729718399999999</v>
      </c>
    </row>
    <row r="2251" spans="1:4" ht="15" customHeight="1" x14ac:dyDescent="0.2">
      <c r="A2251" s="98">
        <v>42099.916666666664</v>
      </c>
      <c r="B2251" s="17">
        <v>4.1155520000000001</v>
      </c>
      <c r="C2251" s="97">
        <v>10</v>
      </c>
      <c r="D2251" s="21">
        <f t="shared" si="35"/>
        <v>6.8729718399999999</v>
      </c>
    </row>
    <row r="2252" spans="1:4" ht="15" customHeight="1" x14ac:dyDescent="0.2">
      <c r="A2252" s="98">
        <v>42099.958333333336</v>
      </c>
      <c r="B2252" s="17">
        <v>3.0866639999999999</v>
      </c>
      <c r="C2252" s="97">
        <v>360</v>
      </c>
      <c r="D2252" s="21">
        <f t="shared" si="35"/>
        <v>5.1547288799999995</v>
      </c>
    </row>
    <row r="2253" spans="1:4" ht="15" customHeight="1" x14ac:dyDescent="0.2">
      <c r="A2253" s="98">
        <v>42100</v>
      </c>
      <c r="B2253" s="17">
        <v>2.5722200000000002</v>
      </c>
      <c r="C2253" s="97">
        <v>10</v>
      </c>
      <c r="D2253" s="21">
        <f t="shared" si="35"/>
        <v>4.2956073999999997</v>
      </c>
    </row>
    <row r="2254" spans="1:4" ht="15" customHeight="1" x14ac:dyDescent="0.2">
      <c r="A2254" s="98">
        <v>42100.041666666664</v>
      </c>
      <c r="B2254" s="17">
        <v>2.057776</v>
      </c>
      <c r="C2254" s="97">
        <v>10</v>
      </c>
      <c r="D2254" s="21">
        <f t="shared" si="35"/>
        <v>3.43648592</v>
      </c>
    </row>
    <row r="2255" spans="1:4" ht="15" customHeight="1" x14ac:dyDescent="0.2">
      <c r="A2255" s="98">
        <v>42100.083333333336</v>
      </c>
      <c r="B2255" s="17">
        <v>2.5722200000000002</v>
      </c>
      <c r="C2255" s="97">
        <v>360</v>
      </c>
      <c r="D2255" s="21">
        <f t="shared" si="35"/>
        <v>4.2956073999999997</v>
      </c>
    </row>
    <row r="2256" spans="1:4" ht="15" customHeight="1" x14ac:dyDescent="0.2">
      <c r="A2256" s="98">
        <v>42100.125</v>
      </c>
      <c r="B2256" s="17">
        <v>1.5433319999999999</v>
      </c>
      <c r="C2256" s="97">
        <v>330</v>
      </c>
      <c r="D2256" s="21">
        <f t="shared" si="35"/>
        <v>2.5773644399999998</v>
      </c>
    </row>
    <row r="2257" spans="1:4" ht="15" customHeight="1" x14ac:dyDescent="0.2">
      <c r="A2257" s="98">
        <v>42100.166666666664</v>
      </c>
      <c r="B2257" s="17">
        <v>3.0866639999999999</v>
      </c>
      <c r="C2257" s="97">
        <v>10</v>
      </c>
      <c r="D2257" s="21">
        <f t="shared" si="35"/>
        <v>5.1547288799999995</v>
      </c>
    </row>
    <row r="2258" spans="1:4" ht="15" customHeight="1" x14ac:dyDescent="0.2">
      <c r="A2258" s="98">
        <v>42100.208333333336</v>
      </c>
      <c r="B2258" s="17">
        <v>4.6299960000000002</v>
      </c>
      <c r="C2258" s="97">
        <v>20</v>
      </c>
      <c r="D2258" s="21">
        <f t="shared" si="35"/>
        <v>7.7320933199999997</v>
      </c>
    </row>
    <row r="2259" spans="1:4" ht="15" customHeight="1" x14ac:dyDescent="0.2">
      <c r="A2259" s="98">
        <v>42100.25</v>
      </c>
      <c r="B2259" s="17">
        <v>3.601108</v>
      </c>
      <c r="C2259" s="97">
        <v>20</v>
      </c>
      <c r="D2259" s="21">
        <f t="shared" si="35"/>
        <v>6.0138503599999993</v>
      </c>
    </row>
    <row r="2260" spans="1:4" ht="15" customHeight="1" x14ac:dyDescent="0.2">
      <c r="A2260" s="98">
        <v>42100.291666666664</v>
      </c>
      <c r="B2260" s="17">
        <v>1.5433319999999999</v>
      </c>
      <c r="C2260" s="97">
        <v>330</v>
      </c>
      <c r="D2260" s="21">
        <f t="shared" si="35"/>
        <v>2.5773644399999998</v>
      </c>
    </row>
    <row r="2261" spans="1:4" ht="15" customHeight="1" x14ac:dyDescent="0.2">
      <c r="A2261" s="98">
        <v>42100.333333333336</v>
      </c>
      <c r="B2261" s="17">
        <v>2.5722200000000002</v>
      </c>
      <c r="C2261" s="97">
        <v>20</v>
      </c>
      <c r="D2261" s="21">
        <f t="shared" si="35"/>
        <v>4.2956073999999997</v>
      </c>
    </row>
    <row r="2262" spans="1:4" ht="15" customHeight="1" x14ac:dyDescent="0.2">
      <c r="A2262" s="98">
        <v>42100.375</v>
      </c>
      <c r="B2262" s="17">
        <v>2.057776</v>
      </c>
      <c r="C2262" s="97">
        <v>350</v>
      </c>
      <c r="D2262" s="21">
        <f t="shared" si="35"/>
        <v>3.43648592</v>
      </c>
    </row>
    <row r="2263" spans="1:4" ht="15" customHeight="1" x14ac:dyDescent="0.2">
      <c r="A2263" s="98">
        <v>42100.416666666664</v>
      </c>
      <c r="B2263" s="17">
        <v>2.5722200000000002</v>
      </c>
      <c r="C2263" s="97">
        <v>360</v>
      </c>
      <c r="D2263" s="21">
        <f t="shared" si="35"/>
        <v>4.2956073999999997</v>
      </c>
    </row>
    <row r="2264" spans="1:4" ht="15" customHeight="1" x14ac:dyDescent="0.2">
      <c r="A2264" s="98">
        <v>42100.458333333336</v>
      </c>
      <c r="B2264" s="17">
        <v>2.5722200000000002</v>
      </c>
      <c r="C2264" s="97">
        <v>10</v>
      </c>
      <c r="D2264" s="21">
        <f t="shared" si="35"/>
        <v>4.2956073999999997</v>
      </c>
    </row>
    <row r="2265" spans="1:4" ht="15" customHeight="1" x14ac:dyDescent="0.2">
      <c r="A2265" s="98">
        <v>42100.5</v>
      </c>
      <c r="B2265" s="17">
        <v>4.6299960000000002</v>
      </c>
      <c r="C2265" s="97">
        <v>10</v>
      </c>
      <c r="D2265" s="21">
        <f t="shared" si="35"/>
        <v>7.7320933199999997</v>
      </c>
    </row>
    <row r="2266" spans="1:4" ht="15" customHeight="1" x14ac:dyDescent="0.2">
      <c r="A2266" s="98">
        <v>42100.541666666664</v>
      </c>
      <c r="B2266" s="17">
        <v>2.5722200000000002</v>
      </c>
      <c r="C2266" s="97">
        <v>340</v>
      </c>
      <c r="D2266" s="21">
        <f t="shared" si="35"/>
        <v>4.2956073999999997</v>
      </c>
    </row>
    <row r="2267" spans="1:4" ht="15" customHeight="1" x14ac:dyDescent="0.2">
      <c r="A2267" s="98">
        <v>42100.583333333336</v>
      </c>
      <c r="B2267" s="17">
        <v>4.1155520000000001</v>
      </c>
      <c r="C2267" s="97">
        <v>330</v>
      </c>
      <c r="D2267" s="21">
        <f t="shared" si="35"/>
        <v>6.8729718399999999</v>
      </c>
    </row>
    <row r="2268" spans="1:4" ht="15" customHeight="1" x14ac:dyDescent="0.2">
      <c r="A2268" s="98">
        <v>42100.625</v>
      </c>
      <c r="B2268" s="17">
        <v>3.0866639999999999</v>
      </c>
      <c r="C2268" s="97">
        <v>10</v>
      </c>
      <c r="D2268" s="21">
        <f t="shared" si="35"/>
        <v>5.1547288799999995</v>
      </c>
    </row>
    <row r="2269" spans="1:4" ht="15" customHeight="1" x14ac:dyDescent="0.2">
      <c r="A2269" s="98">
        <v>42100.666666666664</v>
      </c>
      <c r="B2269" s="17">
        <v>5.1444400000000003</v>
      </c>
      <c r="C2269" s="97">
        <v>30</v>
      </c>
      <c r="D2269" s="21">
        <f t="shared" si="35"/>
        <v>8.5912147999999995</v>
      </c>
    </row>
    <row r="2270" spans="1:4" ht="15" customHeight="1" x14ac:dyDescent="0.2">
      <c r="A2270" s="98">
        <v>42100.708333333336</v>
      </c>
      <c r="B2270" s="17">
        <v>4.1155520000000001</v>
      </c>
      <c r="C2270" s="97">
        <v>20</v>
      </c>
      <c r="D2270" s="21">
        <f t="shared" si="35"/>
        <v>6.8729718399999999</v>
      </c>
    </row>
    <row r="2271" spans="1:4" ht="15" customHeight="1" x14ac:dyDescent="0.2">
      <c r="A2271" s="98">
        <v>42100.75</v>
      </c>
      <c r="B2271" s="17">
        <v>5.1444400000000003</v>
      </c>
      <c r="C2271" s="97">
        <v>30</v>
      </c>
      <c r="D2271" s="21">
        <f t="shared" si="35"/>
        <v>8.5912147999999995</v>
      </c>
    </row>
    <row r="2272" spans="1:4" ht="15" customHeight="1" x14ac:dyDescent="0.2">
      <c r="A2272" s="98">
        <v>42100.791666666664</v>
      </c>
      <c r="B2272" s="17">
        <v>5.1444400000000003</v>
      </c>
      <c r="C2272" s="97">
        <v>20</v>
      </c>
      <c r="D2272" s="21">
        <f t="shared" si="35"/>
        <v>8.5912147999999995</v>
      </c>
    </row>
    <row r="2273" spans="1:4" ht="15" customHeight="1" x14ac:dyDescent="0.2">
      <c r="A2273" s="98">
        <v>42100.833333333336</v>
      </c>
      <c r="B2273" s="17">
        <v>4.6299960000000002</v>
      </c>
      <c r="C2273" s="97">
        <v>50</v>
      </c>
      <c r="D2273" s="21">
        <f t="shared" si="35"/>
        <v>7.7320933199999997</v>
      </c>
    </row>
    <row r="2274" spans="1:4" ht="15" customHeight="1" x14ac:dyDescent="0.2">
      <c r="A2274" s="98">
        <v>42100.875</v>
      </c>
      <c r="B2274" s="17">
        <v>4.1155520000000001</v>
      </c>
      <c r="C2274" s="97">
        <v>40</v>
      </c>
      <c r="D2274" s="21">
        <f t="shared" si="35"/>
        <v>6.8729718399999999</v>
      </c>
    </row>
    <row r="2275" spans="1:4" ht="15" customHeight="1" x14ac:dyDescent="0.2">
      <c r="A2275" s="98">
        <v>42100.916666666664</v>
      </c>
      <c r="B2275" s="17">
        <v>3.0866639999999999</v>
      </c>
      <c r="C2275" s="97">
        <v>20</v>
      </c>
      <c r="D2275" s="21">
        <f t="shared" si="35"/>
        <v>5.1547288799999995</v>
      </c>
    </row>
    <row r="2276" spans="1:4" ht="15" customHeight="1" x14ac:dyDescent="0.2">
      <c r="A2276" s="98">
        <v>42100.958333333336</v>
      </c>
      <c r="B2276" s="17">
        <v>2.5722200000000002</v>
      </c>
      <c r="C2276" s="97">
        <v>350</v>
      </c>
      <c r="D2276" s="21">
        <f t="shared" si="35"/>
        <v>4.2956073999999997</v>
      </c>
    </row>
    <row r="2277" spans="1:4" ht="15" customHeight="1" x14ac:dyDescent="0.2">
      <c r="A2277" s="98">
        <v>42101</v>
      </c>
      <c r="B2277" s="17">
        <v>1.028888</v>
      </c>
      <c r="C2277" s="97">
        <v>360</v>
      </c>
      <c r="D2277" s="21">
        <f t="shared" si="35"/>
        <v>1.71824296</v>
      </c>
    </row>
    <row r="2278" spans="1:4" ht="15" customHeight="1" x14ac:dyDescent="0.2">
      <c r="A2278" s="98">
        <v>42101.041666666664</v>
      </c>
      <c r="B2278" s="17">
        <v>11.832212</v>
      </c>
      <c r="C2278" s="97">
        <v>200</v>
      </c>
      <c r="D2278" s="21">
        <f t="shared" si="35"/>
        <v>19.759794039999999</v>
      </c>
    </row>
    <row r="2279" spans="1:4" ht="15" customHeight="1" x14ac:dyDescent="0.2">
      <c r="A2279" s="98">
        <v>42101.083333333336</v>
      </c>
      <c r="B2279" s="17">
        <v>5.6588840000000005</v>
      </c>
      <c r="C2279" s="97">
        <v>200</v>
      </c>
      <c r="D2279" s="21">
        <f t="shared" si="35"/>
        <v>9.4503362800000001</v>
      </c>
    </row>
    <row r="2280" spans="1:4" ht="15" customHeight="1" x14ac:dyDescent="0.2">
      <c r="A2280" s="98">
        <v>42101.125</v>
      </c>
      <c r="B2280" s="17">
        <v>5.1444400000000003</v>
      </c>
      <c r="C2280" s="97">
        <v>190</v>
      </c>
      <c r="D2280" s="21">
        <f t="shared" si="35"/>
        <v>8.5912147999999995</v>
      </c>
    </row>
    <row r="2281" spans="1:4" ht="15" customHeight="1" x14ac:dyDescent="0.2">
      <c r="A2281" s="98">
        <v>42101.166666666664</v>
      </c>
      <c r="B2281" s="17">
        <v>5.1444400000000003</v>
      </c>
      <c r="C2281" s="97">
        <v>190</v>
      </c>
      <c r="D2281" s="21">
        <f t="shared" si="35"/>
        <v>8.5912147999999995</v>
      </c>
    </row>
    <row r="2282" spans="1:4" ht="15" customHeight="1" x14ac:dyDescent="0.2">
      <c r="A2282" s="98">
        <v>42101.208333333336</v>
      </c>
      <c r="B2282" s="17">
        <v>4.6299960000000002</v>
      </c>
      <c r="C2282" s="97">
        <v>190</v>
      </c>
      <c r="D2282" s="21">
        <f t="shared" si="35"/>
        <v>7.7320933199999997</v>
      </c>
    </row>
    <row r="2283" spans="1:4" ht="15" customHeight="1" x14ac:dyDescent="0.2">
      <c r="A2283" s="98">
        <v>42101.25</v>
      </c>
      <c r="B2283" s="17">
        <v>4.6299960000000002</v>
      </c>
      <c r="C2283" s="97">
        <v>210</v>
      </c>
      <c r="D2283" s="21">
        <f t="shared" si="35"/>
        <v>7.7320933199999997</v>
      </c>
    </row>
    <row r="2284" spans="1:4" ht="15" customHeight="1" x14ac:dyDescent="0.2">
      <c r="A2284" s="98">
        <v>42101.291666666664</v>
      </c>
      <c r="B2284" s="17">
        <v>4.6299960000000002</v>
      </c>
      <c r="C2284" s="97">
        <v>200</v>
      </c>
      <c r="D2284" s="21">
        <f t="shared" si="35"/>
        <v>7.7320933199999997</v>
      </c>
    </row>
    <row r="2285" spans="1:4" ht="15" customHeight="1" x14ac:dyDescent="0.2">
      <c r="A2285" s="98">
        <v>42101.333333333336</v>
      </c>
      <c r="B2285" s="17">
        <v>5.1444400000000003</v>
      </c>
      <c r="C2285" s="97">
        <v>220</v>
      </c>
      <c r="D2285" s="21">
        <f t="shared" si="35"/>
        <v>8.5912147999999995</v>
      </c>
    </row>
    <row r="2286" spans="1:4" ht="15" customHeight="1" x14ac:dyDescent="0.2">
      <c r="A2286" s="98">
        <v>42101.375</v>
      </c>
      <c r="B2286" s="17">
        <v>4.1155520000000001</v>
      </c>
      <c r="C2286" s="97">
        <v>210</v>
      </c>
      <c r="D2286" s="21">
        <f t="shared" si="35"/>
        <v>6.8729718399999999</v>
      </c>
    </row>
    <row r="2287" spans="1:4" ht="15" customHeight="1" x14ac:dyDescent="0.2">
      <c r="A2287" s="98">
        <v>42101.416666666664</v>
      </c>
      <c r="B2287" s="17">
        <v>7.202216</v>
      </c>
      <c r="C2287" s="97">
        <v>190</v>
      </c>
      <c r="D2287" s="21">
        <f t="shared" si="35"/>
        <v>12.027700719999999</v>
      </c>
    </row>
    <row r="2288" spans="1:4" ht="15" customHeight="1" x14ac:dyDescent="0.2">
      <c r="A2288" s="98">
        <v>42101.458333333336</v>
      </c>
      <c r="B2288" s="17">
        <v>6.1733279999999997</v>
      </c>
      <c r="C2288" s="97">
        <v>180</v>
      </c>
      <c r="D2288" s="21">
        <f t="shared" si="35"/>
        <v>10.309457759999999</v>
      </c>
    </row>
    <row r="2289" spans="1:4" ht="15" customHeight="1" x14ac:dyDescent="0.2">
      <c r="A2289" s="98">
        <v>42101.5</v>
      </c>
      <c r="B2289" s="17">
        <v>5.6588840000000005</v>
      </c>
      <c r="C2289" s="97">
        <v>180</v>
      </c>
      <c r="D2289" s="21">
        <f t="shared" si="35"/>
        <v>9.4503362800000001</v>
      </c>
    </row>
    <row r="2290" spans="1:4" ht="15" customHeight="1" x14ac:dyDescent="0.2">
      <c r="A2290" s="98">
        <v>42101.541666666664</v>
      </c>
      <c r="B2290" s="17">
        <v>9.2599920000000004</v>
      </c>
      <c r="C2290" s="97">
        <v>210</v>
      </c>
      <c r="D2290" s="21">
        <f t="shared" si="35"/>
        <v>15.464186639999999</v>
      </c>
    </row>
    <row r="2291" spans="1:4" ht="15" customHeight="1" x14ac:dyDescent="0.2">
      <c r="A2291" s="98">
        <v>42101.583333333336</v>
      </c>
      <c r="B2291" s="17">
        <v>10.803324</v>
      </c>
      <c r="C2291" s="97">
        <v>190</v>
      </c>
      <c r="D2291" s="21">
        <f t="shared" si="35"/>
        <v>18.041551079999998</v>
      </c>
    </row>
    <row r="2292" spans="1:4" ht="15" customHeight="1" x14ac:dyDescent="0.2">
      <c r="A2292" s="98">
        <v>42101.625</v>
      </c>
      <c r="B2292" s="17">
        <v>8.2311040000000002</v>
      </c>
      <c r="C2292" s="97">
        <v>190</v>
      </c>
      <c r="D2292" s="21">
        <f t="shared" si="35"/>
        <v>13.74594368</v>
      </c>
    </row>
    <row r="2293" spans="1:4" ht="15" customHeight="1" x14ac:dyDescent="0.2">
      <c r="A2293" s="98">
        <v>42101.666666666664</v>
      </c>
      <c r="B2293" s="17">
        <v>11.832212</v>
      </c>
      <c r="C2293" s="97">
        <v>190</v>
      </c>
      <c r="D2293" s="21">
        <f t="shared" si="35"/>
        <v>19.759794039999999</v>
      </c>
    </row>
    <row r="2294" spans="1:4" ht="15" customHeight="1" x14ac:dyDescent="0.2">
      <c r="A2294" s="98">
        <v>42101.708333333336</v>
      </c>
      <c r="B2294" s="17">
        <v>9.7744359999999997</v>
      </c>
      <c r="C2294" s="97">
        <v>180</v>
      </c>
      <c r="D2294" s="21">
        <f t="shared" si="35"/>
        <v>16.32330812</v>
      </c>
    </row>
    <row r="2295" spans="1:4" ht="15" customHeight="1" x14ac:dyDescent="0.2">
      <c r="A2295" s="98">
        <v>42101.75</v>
      </c>
      <c r="B2295" s="17">
        <v>8.7455479999999994</v>
      </c>
      <c r="C2295" s="97">
        <v>200</v>
      </c>
      <c r="D2295" s="21">
        <f t="shared" si="35"/>
        <v>14.605065159999999</v>
      </c>
    </row>
    <row r="2296" spans="1:4" ht="15" customHeight="1" x14ac:dyDescent="0.2">
      <c r="A2296" s="98">
        <v>42101.791666666664</v>
      </c>
      <c r="B2296" s="17">
        <v>8.2311040000000002</v>
      </c>
      <c r="C2296" s="97">
        <v>210</v>
      </c>
      <c r="D2296" s="21">
        <f t="shared" si="35"/>
        <v>13.74594368</v>
      </c>
    </row>
    <row r="2297" spans="1:4" ht="15" customHeight="1" x14ac:dyDescent="0.2">
      <c r="A2297" s="98">
        <v>42101.833333333336</v>
      </c>
      <c r="B2297" s="17">
        <v>10.288880000000001</v>
      </c>
      <c r="C2297" s="97">
        <v>180</v>
      </c>
      <c r="D2297" s="21">
        <f t="shared" si="35"/>
        <v>17.182429599999999</v>
      </c>
    </row>
    <row r="2298" spans="1:4" ht="15" customHeight="1" x14ac:dyDescent="0.2">
      <c r="A2298" s="98">
        <v>42101.875</v>
      </c>
      <c r="B2298" s="17">
        <v>6.6877719999999998</v>
      </c>
      <c r="C2298" s="97">
        <v>190</v>
      </c>
      <c r="D2298" s="21">
        <f t="shared" si="35"/>
        <v>11.16857924</v>
      </c>
    </row>
    <row r="2299" spans="1:4" ht="15" customHeight="1" x14ac:dyDescent="0.2">
      <c r="A2299" s="98">
        <v>42101.916666666664</v>
      </c>
      <c r="B2299" s="17">
        <v>6.6877719999999998</v>
      </c>
      <c r="C2299" s="97">
        <v>200</v>
      </c>
      <c r="D2299" s="21">
        <f t="shared" si="35"/>
        <v>11.16857924</v>
      </c>
    </row>
    <row r="2300" spans="1:4" ht="15" customHeight="1" x14ac:dyDescent="0.2">
      <c r="A2300" s="98">
        <v>42101.958333333336</v>
      </c>
      <c r="B2300" s="17">
        <v>8.2311040000000002</v>
      </c>
      <c r="C2300" s="97">
        <v>220</v>
      </c>
      <c r="D2300" s="21">
        <f t="shared" si="35"/>
        <v>13.74594368</v>
      </c>
    </row>
    <row r="2301" spans="1:4" ht="15" customHeight="1" x14ac:dyDescent="0.2">
      <c r="A2301" s="98">
        <v>42102</v>
      </c>
      <c r="B2301" s="17">
        <v>4.1155520000000001</v>
      </c>
      <c r="C2301" s="97">
        <v>240</v>
      </c>
      <c r="D2301" s="21">
        <f t="shared" si="35"/>
        <v>6.8729718399999999</v>
      </c>
    </row>
    <row r="2302" spans="1:4" ht="15" customHeight="1" x14ac:dyDescent="0.2">
      <c r="A2302" s="98">
        <v>42102.041666666664</v>
      </c>
      <c r="B2302" s="17">
        <v>3.601108</v>
      </c>
      <c r="C2302" s="97">
        <v>250</v>
      </c>
      <c r="D2302" s="21">
        <f t="shared" si="35"/>
        <v>6.0138503599999993</v>
      </c>
    </row>
    <row r="2303" spans="1:4" ht="15" customHeight="1" x14ac:dyDescent="0.2">
      <c r="A2303" s="98">
        <v>42102.083333333336</v>
      </c>
      <c r="B2303" s="17">
        <v>3.0866639999999999</v>
      </c>
      <c r="C2303" s="97">
        <v>230</v>
      </c>
      <c r="D2303" s="21">
        <f t="shared" si="35"/>
        <v>5.1547288799999995</v>
      </c>
    </row>
    <row r="2304" spans="1:4" ht="15" customHeight="1" x14ac:dyDescent="0.2">
      <c r="A2304" s="98">
        <v>42102.125</v>
      </c>
      <c r="B2304" s="17">
        <v>3.0866639999999999</v>
      </c>
      <c r="C2304" s="97">
        <v>230</v>
      </c>
      <c r="D2304" s="21">
        <f t="shared" si="35"/>
        <v>5.1547288799999995</v>
      </c>
    </row>
    <row r="2305" spans="1:4" ht="15" customHeight="1" x14ac:dyDescent="0.2">
      <c r="A2305" s="98">
        <v>42102.166666666664</v>
      </c>
      <c r="B2305" s="17">
        <v>4.1155520000000001</v>
      </c>
      <c r="C2305" s="97">
        <v>230</v>
      </c>
      <c r="D2305" s="21">
        <f t="shared" si="35"/>
        <v>6.8729718399999999</v>
      </c>
    </row>
    <row r="2306" spans="1:4" ht="15" customHeight="1" x14ac:dyDescent="0.2">
      <c r="A2306" s="98">
        <v>42102.208333333336</v>
      </c>
      <c r="B2306" s="17">
        <v>4.1155520000000001</v>
      </c>
      <c r="C2306" s="97">
        <v>230</v>
      </c>
      <c r="D2306" s="21">
        <f t="shared" si="35"/>
        <v>6.8729718399999999</v>
      </c>
    </row>
    <row r="2307" spans="1:4" ht="15" customHeight="1" x14ac:dyDescent="0.2">
      <c r="A2307" s="98">
        <v>42102.25</v>
      </c>
      <c r="B2307" s="17">
        <v>3.601108</v>
      </c>
      <c r="C2307" s="97">
        <v>240</v>
      </c>
      <c r="D2307" s="21">
        <f t="shared" si="35"/>
        <v>6.0138503599999993</v>
      </c>
    </row>
    <row r="2308" spans="1:4" ht="15" customHeight="1" x14ac:dyDescent="0.2">
      <c r="A2308" s="98">
        <v>42102.291666666664</v>
      </c>
      <c r="B2308" s="17">
        <v>4.1155520000000001</v>
      </c>
      <c r="C2308" s="97">
        <v>220</v>
      </c>
      <c r="D2308" s="21">
        <f t="shared" si="35"/>
        <v>6.8729718399999999</v>
      </c>
    </row>
    <row r="2309" spans="1:4" ht="15" customHeight="1" x14ac:dyDescent="0.2">
      <c r="A2309" s="98">
        <v>42102.333333333336</v>
      </c>
      <c r="B2309" s="17">
        <v>3.601108</v>
      </c>
      <c r="C2309" s="97">
        <v>230</v>
      </c>
      <c r="D2309" s="21">
        <f t="shared" ref="D2309:D2372" si="36">$B$1*B2309</f>
        <v>6.0138503599999993</v>
      </c>
    </row>
    <row r="2310" spans="1:4" ht="15" customHeight="1" x14ac:dyDescent="0.2">
      <c r="A2310" s="98">
        <v>42102.375</v>
      </c>
      <c r="B2310" s="17">
        <v>4.6299960000000002</v>
      </c>
      <c r="C2310" s="97">
        <v>220</v>
      </c>
      <c r="D2310" s="21">
        <f t="shared" si="36"/>
        <v>7.7320933199999997</v>
      </c>
    </row>
    <row r="2311" spans="1:4" ht="15" customHeight="1" x14ac:dyDescent="0.2">
      <c r="A2311" s="98">
        <v>42102.416666666664</v>
      </c>
      <c r="B2311" s="17">
        <v>4.6299960000000002</v>
      </c>
      <c r="C2311" s="97">
        <v>230</v>
      </c>
      <c r="D2311" s="21">
        <f t="shared" si="36"/>
        <v>7.7320933199999997</v>
      </c>
    </row>
    <row r="2312" spans="1:4" ht="15" customHeight="1" x14ac:dyDescent="0.2">
      <c r="A2312" s="98">
        <v>42102.458333333336</v>
      </c>
      <c r="B2312" s="17">
        <v>4.6299960000000002</v>
      </c>
      <c r="C2312" s="97">
        <v>230</v>
      </c>
      <c r="D2312" s="21">
        <f t="shared" si="36"/>
        <v>7.7320933199999997</v>
      </c>
    </row>
    <row r="2313" spans="1:4" ht="15" customHeight="1" x14ac:dyDescent="0.2">
      <c r="A2313" s="98">
        <v>42102.5</v>
      </c>
      <c r="B2313" s="17">
        <v>6.6877719999999998</v>
      </c>
      <c r="C2313" s="97">
        <v>220</v>
      </c>
      <c r="D2313" s="21">
        <f t="shared" si="36"/>
        <v>11.16857924</v>
      </c>
    </row>
    <row r="2314" spans="1:4" ht="15" customHeight="1" x14ac:dyDescent="0.2">
      <c r="A2314" s="98">
        <v>42102.541666666664</v>
      </c>
      <c r="B2314" s="17">
        <v>6.6877719999999998</v>
      </c>
      <c r="C2314" s="97">
        <v>220</v>
      </c>
      <c r="D2314" s="21">
        <f t="shared" si="36"/>
        <v>11.16857924</v>
      </c>
    </row>
    <row r="2315" spans="1:4" ht="15" customHeight="1" x14ac:dyDescent="0.2">
      <c r="A2315" s="98">
        <v>42102.583333333336</v>
      </c>
      <c r="B2315" s="17">
        <v>5.6588840000000005</v>
      </c>
      <c r="C2315" s="97">
        <v>210</v>
      </c>
      <c r="D2315" s="21">
        <f t="shared" si="36"/>
        <v>9.4503362800000001</v>
      </c>
    </row>
    <row r="2316" spans="1:4" ht="15" customHeight="1" x14ac:dyDescent="0.2">
      <c r="A2316" s="98">
        <v>42102.625</v>
      </c>
      <c r="B2316" s="17">
        <v>5.6588840000000005</v>
      </c>
      <c r="C2316" s="97">
        <v>210</v>
      </c>
      <c r="D2316" s="21">
        <f t="shared" si="36"/>
        <v>9.4503362800000001</v>
      </c>
    </row>
    <row r="2317" spans="1:4" ht="15" customHeight="1" x14ac:dyDescent="0.2">
      <c r="A2317" s="98">
        <v>42102.666666666664</v>
      </c>
      <c r="B2317" s="17">
        <v>5.6588840000000005</v>
      </c>
      <c r="C2317" s="97">
        <v>220</v>
      </c>
      <c r="D2317" s="21">
        <f t="shared" si="36"/>
        <v>9.4503362800000001</v>
      </c>
    </row>
    <row r="2318" spans="1:4" ht="15" customHeight="1" x14ac:dyDescent="0.2">
      <c r="A2318" s="98">
        <v>42102.708333333336</v>
      </c>
      <c r="B2318" s="17">
        <v>4.1155520000000001</v>
      </c>
      <c r="C2318" s="97">
        <v>230</v>
      </c>
      <c r="D2318" s="21">
        <f t="shared" si="36"/>
        <v>6.8729718399999999</v>
      </c>
    </row>
    <row r="2319" spans="1:4" ht="15" customHeight="1" x14ac:dyDescent="0.2">
      <c r="A2319" s="98">
        <v>42102.75</v>
      </c>
      <c r="B2319" s="17">
        <v>4.6299960000000002</v>
      </c>
      <c r="C2319" s="97">
        <v>220</v>
      </c>
      <c r="D2319" s="21">
        <f t="shared" si="36"/>
        <v>7.7320933199999997</v>
      </c>
    </row>
    <row r="2320" spans="1:4" ht="15" customHeight="1" x14ac:dyDescent="0.2">
      <c r="A2320" s="98">
        <v>42102.791666666664</v>
      </c>
      <c r="B2320" s="17">
        <v>3.0866639999999999</v>
      </c>
      <c r="C2320" s="97">
        <v>200</v>
      </c>
      <c r="D2320" s="21">
        <f t="shared" si="36"/>
        <v>5.1547288799999995</v>
      </c>
    </row>
    <row r="2321" spans="1:4" ht="15" customHeight="1" x14ac:dyDescent="0.2">
      <c r="A2321" s="98">
        <v>42102.833333333336</v>
      </c>
      <c r="B2321" s="17">
        <v>4.1155520000000001</v>
      </c>
      <c r="C2321" s="97">
        <v>200</v>
      </c>
      <c r="D2321" s="21">
        <f t="shared" si="36"/>
        <v>6.8729718399999999</v>
      </c>
    </row>
    <row r="2322" spans="1:4" ht="15" customHeight="1" x14ac:dyDescent="0.2">
      <c r="A2322" s="98">
        <v>42102.875</v>
      </c>
      <c r="B2322" s="17">
        <v>5.1444400000000003</v>
      </c>
      <c r="C2322" s="97">
        <v>200</v>
      </c>
      <c r="D2322" s="21">
        <f t="shared" si="36"/>
        <v>8.5912147999999995</v>
      </c>
    </row>
    <row r="2323" spans="1:4" ht="15" customHeight="1" x14ac:dyDescent="0.2">
      <c r="A2323" s="98">
        <v>42102.916666666664</v>
      </c>
      <c r="B2323" s="17">
        <v>5.6588840000000005</v>
      </c>
      <c r="C2323" s="97">
        <v>210</v>
      </c>
      <c r="D2323" s="21">
        <f t="shared" si="36"/>
        <v>9.4503362800000001</v>
      </c>
    </row>
    <row r="2324" spans="1:4" ht="15" customHeight="1" x14ac:dyDescent="0.2">
      <c r="A2324" s="98">
        <v>42102.958333333336</v>
      </c>
      <c r="B2324" s="17">
        <v>4.1155520000000001</v>
      </c>
      <c r="C2324" s="97">
        <v>210</v>
      </c>
      <c r="D2324" s="21">
        <f t="shared" si="36"/>
        <v>6.8729718399999999</v>
      </c>
    </row>
    <row r="2325" spans="1:4" ht="15" customHeight="1" x14ac:dyDescent="0.2">
      <c r="A2325" s="98">
        <v>42103</v>
      </c>
      <c r="B2325" s="17">
        <v>5.6588840000000005</v>
      </c>
      <c r="C2325" s="97">
        <v>210</v>
      </c>
      <c r="D2325" s="21">
        <f t="shared" si="36"/>
        <v>9.4503362800000001</v>
      </c>
    </row>
    <row r="2326" spans="1:4" ht="15" customHeight="1" x14ac:dyDescent="0.2">
      <c r="A2326" s="98">
        <v>42103.041666666664</v>
      </c>
      <c r="B2326" s="17">
        <v>3.0866639999999999</v>
      </c>
      <c r="C2326" s="97">
        <v>220</v>
      </c>
      <c r="D2326" s="21">
        <f t="shared" si="36"/>
        <v>5.1547288799999995</v>
      </c>
    </row>
    <row r="2327" spans="1:4" ht="15" customHeight="1" x14ac:dyDescent="0.2">
      <c r="A2327" s="98">
        <v>42103.083333333336</v>
      </c>
      <c r="B2327" s="17">
        <v>1.5433319999999999</v>
      </c>
      <c r="C2327" s="97">
        <v>310</v>
      </c>
      <c r="D2327" s="21">
        <f t="shared" si="36"/>
        <v>2.5773644399999998</v>
      </c>
    </row>
    <row r="2328" spans="1:4" ht="15" customHeight="1" x14ac:dyDescent="0.2">
      <c r="A2328" s="98">
        <v>42103.125</v>
      </c>
      <c r="B2328" s="17">
        <v>1.5433319999999999</v>
      </c>
      <c r="C2328" s="97">
        <v>290</v>
      </c>
      <c r="D2328" s="21">
        <f t="shared" si="36"/>
        <v>2.5773644399999998</v>
      </c>
    </row>
    <row r="2329" spans="1:4" ht="15" customHeight="1" x14ac:dyDescent="0.2">
      <c r="A2329" s="98">
        <v>42103.166666666664</v>
      </c>
      <c r="B2329" s="17">
        <v>2.5722200000000002</v>
      </c>
      <c r="C2329" s="97">
        <v>230</v>
      </c>
      <c r="D2329" s="21">
        <f t="shared" si="36"/>
        <v>4.2956073999999997</v>
      </c>
    </row>
    <row r="2330" spans="1:4" ht="15" customHeight="1" x14ac:dyDescent="0.2">
      <c r="A2330" s="98">
        <v>42103.25</v>
      </c>
      <c r="B2330" s="17">
        <v>2.5722200000000002</v>
      </c>
      <c r="C2330" s="97">
        <v>230</v>
      </c>
      <c r="D2330" s="21">
        <f t="shared" si="36"/>
        <v>4.2956073999999997</v>
      </c>
    </row>
    <row r="2331" spans="1:4" ht="15" customHeight="1" x14ac:dyDescent="0.2">
      <c r="A2331" s="98">
        <v>42103.291666666664</v>
      </c>
      <c r="B2331" s="17">
        <v>2.057776</v>
      </c>
      <c r="C2331" s="97">
        <v>220</v>
      </c>
      <c r="D2331" s="21">
        <f t="shared" si="36"/>
        <v>3.43648592</v>
      </c>
    </row>
    <row r="2332" spans="1:4" ht="15" customHeight="1" x14ac:dyDescent="0.2">
      <c r="A2332" s="98">
        <v>42103.333333333336</v>
      </c>
      <c r="B2332" s="17">
        <v>3.601108</v>
      </c>
      <c r="C2332" s="97">
        <v>180</v>
      </c>
      <c r="D2332" s="21">
        <f t="shared" si="36"/>
        <v>6.0138503599999993</v>
      </c>
    </row>
    <row r="2333" spans="1:4" ht="15" customHeight="1" x14ac:dyDescent="0.2">
      <c r="A2333" s="98">
        <v>42103.375</v>
      </c>
      <c r="B2333" s="17">
        <v>4.6299960000000002</v>
      </c>
      <c r="C2333" s="97">
        <v>200</v>
      </c>
      <c r="D2333" s="21">
        <f t="shared" si="36"/>
        <v>7.7320933199999997</v>
      </c>
    </row>
    <row r="2334" spans="1:4" ht="15" customHeight="1" x14ac:dyDescent="0.2">
      <c r="A2334" s="98">
        <v>42103.416666666664</v>
      </c>
      <c r="B2334" s="17">
        <v>6.1733279999999997</v>
      </c>
      <c r="C2334" s="97">
        <v>220</v>
      </c>
      <c r="D2334" s="21">
        <f t="shared" si="36"/>
        <v>10.309457759999999</v>
      </c>
    </row>
    <row r="2335" spans="1:4" ht="15" customHeight="1" x14ac:dyDescent="0.2">
      <c r="A2335" s="98">
        <v>42103.458333333336</v>
      </c>
      <c r="B2335" s="17">
        <v>6.1733279999999997</v>
      </c>
      <c r="C2335" s="97">
        <v>210</v>
      </c>
      <c r="D2335" s="21">
        <f t="shared" si="36"/>
        <v>10.309457759999999</v>
      </c>
    </row>
    <row r="2336" spans="1:4" ht="15" customHeight="1" x14ac:dyDescent="0.2">
      <c r="A2336" s="98">
        <v>42103.5</v>
      </c>
      <c r="B2336" s="17">
        <v>6.1733279999999997</v>
      </c>
      <c r="C2336" s="97">
        <v>190</v>
      </c>
      <c r="D2336" s="21">
        <f t="shared" si="36"/>
        <v>10.309457759999999</v>
      </c>
    </row>
    <row r="2337" spans="1:4" ht="15" customHeight="1" x14ac:dyDescent="0.2">
      <c r="A2337" s="98">
        <v>42103.541666666664</v>
      </c>
      <c r="B2337" s="17">
        <v>6.1733279999999997</v>
      </c>
      <c r="C2337" s="97">
        <v>210</v>
      </c>
      <c r="D2337" s="21">
        <f t="shared" si="36"/>
        <v>10.309457759999999</v>
      </c>
    </row>
    <row r="2338" spans="1:4" ht="15" customHeight="1" x14ac:dyDescent="0.2">
      <c r="A2338" s="98">
        <v>42103.583333333336</v>
      </c>
      <c r="B2338" s="17">
        <v>4.1155520000000001</v>
      </c>
      <c r="C2338" s="97">
        <v>210</v>
      </c>
      <c r="D2338" s="21">
        <f t="shared" si="36"/>
        <v>6.8729718399999999</v>
      </c>
    </row>
    <row r="2339" spans="1:4" ht="15" customHeight="1" x14ac:dyDescent="0.2">
      <c r="A2339" s="98">
        <v>42103.625</v>
      </c>
      <c r="B2339" s="17">
        <v>7.202216</v>
      </c>
      <c r="C2339" s="97">
        <v>180</v>
      </c>
      <c r="D2339" s="21">
        <f t="shared" si="36"/>
        <v>12.027700719999999</v>
      </c>
    </row>
    <row r="2340" spans="1:4" ht="15" customHeight="1" x14ac:dyDescent="0.2">
      <c r="A2340" s="98">
        <v>42103.666666666664</v>
      </c>
      <c r="B2340" s="17">
        <v>3.0866639999999999</v>
      </c>
      <c r="C2340" s="97">
        <v>180</v>
      </c>
      <c r="D2340" s="21">
        <f t="shared" si="36"/>
        <v>5.1547288799999995</v>
      </c>
    </row>
    <row r="2341" spans="1:4" ht="15" customHeight="1" x14ac:dyDescent="0.2">
      <c r="A2341" s="98">
        <v>42103.708333333336</v>
      </c>
      <c r="B2341" s="17">
        <v>4.1155520000000001</v>
      </c>
      <c r="C2341" s="97">
        <v>170</v>
      </c>
      <c r="D2341" s="21">
        <f t="shared" si="36"/>
        <v>6.8729718399999999</v>
      </c>
    </row>
    <row r="2342" spans="1:4" ht="15" customHeight="1" x14ac:dyDescent="0.2">
      <c r="A2342" s="98">
        <v>42103.75</v>
      </c>
      <c r="B2342" s="17">
        <v>3.601108</v>
      </c>
      <c r="C2342" s="97">
        <v>140</v>
      </c>
      <c r="D2342" s="21">
        <f t="shared" si="36"/>
        <v>6.0138503599999993</v>
      </c>
    </row>
    <row r="2343" spans="1:4" ht="15" customHeight="1" x14ac:dyDescent="0.2">
      <c r="A2343" s="98">
        <v>42103.791666666664</v>
      </c>
      <c r="B2343" s="17">
        <v>2.5722200000000002</v>
      </c>
      <c r="C2343" s="97">
        <v>190</v>
      </c>
      <c r="D2343" s="21">
        <f t="shared" si="36"/>
        <v>4.2956073999999997</v>
      </c>
    </row>
    <row r="2344" spans="1:4" ht="15" customHeight="1" x14ac:dyDescent="0.2">
      <c r="A2344" s="98">
        <v>42103.833333333336</v>
      </c>
      <c r="B2344" s="17">
        <v>1.028888</v>
      </c>
      <c r="C2344" s="97">
        <v>210</v>
      </c>
      <c r="D2344" s="21">
        <f t="shared" si="36"/>
        <v>1.71824296</v>
      </c>
    </row>
    <row r="2345" spans="1:4" ht="15" customHeight="1" x14ac:dyDescent="0.2">
      <c r="A2345" s="98">
        <v>42103.875</v>
      </c>
      <c r="B2345" s="17">
        <v>3.0866639999999999</v>
      </c>
      <c r="C2345" s="97">
        <v>210</v>
      </c>
      <c r="D2345" s="21">
        <f t="shared" si="36"/>
        <v>5.1547288799999995</v>
      </c>
    </row>
    <row r="2346" spans="1:4" ht="15" customHeight="1" x14ac:dyDescent="0.2">
      <c r="A2346" s="98">
        <v>42103.916666666664</v>
      </c>
      <c r="B2346" s="17">
        <v>1.5433319999999999</v>
      </c>
      <c r="C2346" s="97">
        <v>270</v>
      </c>
      <c r="D2346" s="21">
        <f t="shared" si="36"/>
        <v>2.5773644399999998</v>
      </c>
    </row>
    <row r="2347" spans="1:4" ht="15" customHeight="1" x14ac:dyDescent="0.2">
      <c r="A2347" s="98">
        <v>42103.958333333336</v>
      </c>
      <c r="B2347" s="17">
        <v>1.5433319999999999</v>
      </c>
      <c r="C2347" s="97">
        <v>310</v>
      </c>
      <c r="D2347" s="21">
        <f t="shared" si="36"/>
        <v>2.5773644399999998</v>
      </c>
    </row>
    <row r="2348" spans="1:4" ht="15" customHeight="1" x14ac:dyDescent="0.2">
      <c r="A2348" s="98">
        <v>42104</v>
      </c>
      <c r="B2348" s="17">
        <v>1.5433319999999999</v>
      </c>
      <c r="C2348" s="97">
        <v>280</v>
      </c>
      <c r="D2348" s="21">
        <f t="shared" si="36"/>
        <v>2.5773644399999998</v>
      </c>
    </row>
    <row r="2349" spans="1:4" ht="15" customHeight="1" x14ac:dyDescent="0.2">
      <c r="A2349" s="98">
        <v>42104.041666666664</v>
      </c>
      <c r="B2349" s="17">
        <v>3.0866639999999999</v>
      </c>
      <c r="C2349" s="97">
        <v>280</v>
      </c>
      <c r="D2349" s="21">
        <f t="shared" si="36"/>
        <v>5.1547288799999995</v>
      </c>
    </row>
    <row r="2350" spans="1:4" ht="15" customHeight="1" x14ac:dyDescent="0.2">
      <c r="A2350" s="98">
        <v>42104.083333333336</v>
      </c>
      <c r="B2350" s="17">
        <v>1.5433319999999999</v>
      </c>
      <c r="C2350" s="97">
        <v>290</v>
      </c>
      <c r="D2350" s="21">
        <f t="shared" si="36"/>
        <v>2.5773644399999998</v>
      </c>
    </row>
    <row r="2351" spans="1:4" ht="15" customHeight="1" x14ac:dyDescent="0.2">
      <c r="A2351" s="98">
        <v>42104.125</v>
      </c>
      <c r="B2351" s="17">
        <v>2.5722200000000002</v>
      </c>
      <c r="C2351" s="97">
        <v>300</v>
      </c>
      <c r="D2351" s="21">
        <f t="shared" si="36"/>
        <v>4.2956073999999997</v>
      </c>
    </row>
    <row r="2352" spans="1:4" ht="15" customHeight="1" x14ac:dyDescent="0.2">
      <c r="A2352" s="98">
        <v>42104.166666666664</v>
      </c>
      <c r="B2352" s="17">
        <v>1.5433319999999999</v>
      </c>
      <c r="C2352" s="97">
        <v>300</v>
      </c>
      <c r="D2352" s="21">
        <f t="shared" si="36"/>
        <v>2.5773644399999998</v>
      </c>
    </row>
    <row r="2353" spans="1:4" ht="15" customHeight="1" x14ac:dyDescent="0.2">
      <c r="A2353" s="98">
        <v>42104.208333333336</v>
      </c>
      <c r="B2353" s="17">
        <v>1.028888</v>
      </c>
      <c r="C2353" s="97">
        <v>20</v>
      </c>
      <c r="D2353" s="21">
        <f t="shared" si="36"/>
        <v>1.71824296</v>
      </c>
    </row>
    <row r="2354" spans="1:4" ht="15" customHeight="1" x14ac:dyDescent="0.2">
      <c r="A2354" s="98">
        <v>42104.25</v>
      </c>
      <c r="B2354" s="17">
        <v>1.5433319999999999</v>
      </c>
      <c r="C2354" s="97">
        <v>320</v>
      </c>
      <c r="D2354" s="21">
        <f t="shared" si="36"/>
        <v>2.5773644399999998</v>
      </c>
    </row>
    <row r="2355" spans="1:4" ht="15" customHeight="1" x14ac:dyDescent="0.2">
      <c r="A2355" s="98">
        <v>42104.291666666664</v>
      </c>
      <c r="B2355" s="17">
        <v>1.5433319999999999</v>
      </c>
      <c r="C2355" s="97">
        <v>310</v>
      </c>
      <c r="D2355" s="21">
        <f t="shared" si="36"/>
        <v>2.5773644399999998</v>
      </c>
    </row>
    <row r="2356" spans="1:4" ht="15" customHeight="1" x14ac:dyDescent="0.2">
      <c r="A2356" s="98">
        <v>42104.333333333336</v>
      </c>
      <c r="B2356" s="17">
        <v>2.057776</v>
      </c>
      <c r="C2356" s="97">
        <v>310</v>
      </c>
      <c r="D2356" s="21">
        <f t="shared" si="36"/>
        <v>3.43648592</v>
      </c>
    </row>
    <row r="2357" spans="1:4" ht="15" customHeight="1" x14ac:dyDescent="0.2">
      <c r="A2357" s="98">
        <v>42104.375</v>
      </c>
      <c r="B2357" s="17">
        <v>1.028888</v>
      </c>
      <c r="C2357" s="97">
        <v>320</v>
      </c>
      <c r="D2357" s="21">
        <f t="shared" si="36"/>
        <v>1.71824296</v>
      </c>
    </row>
    <row r="2358" spans="1:4" ht="15" customHeight="1" x14ac:dyDescent="0.2">
      <c r="A2358" s="98">
        <v>42104.416666666664</v>
      </c>
      <c r="B2358" s="17">
        <v>0.51444400000000001</v>
      </c>
      <c r="C2358" s="97">
        <v>200</v>
      </c>
      <c r="D2358" s="21">
        <f t="shared" si="36"/>
        <v>0.85912147999999999</v>
      </c>
    </row>
    <row r="2359" spans="1:4" ht="15" customHeight="1" x14ac:dyDescent="0.2">
      <c r="A2359" s="98">
        <v>42104.458333333336</v>
      </c>
      <c r="B2359" s="17">
        <v>5.1444400000000003</v>
      </c>
      <c r="C2359" s="97">
        <v>210</v>
      </c>
      <c r="D2359" s="21">
        <f t="shared" si="36"/>
        <v>8.5912147999999995</v>
      </c>
    </row>
    <row r="2360" spans="1:4" ht="15" customHeight="1" x14ac:dyDescent="0.2">
      <c r="A2360" s="98">
        <v>42104.5</v>
      </c>
      <c r="B2360" s="17">
        <v>5.1444400000000003</v>
      </c>
      <c r="C2360" s="97">
        <v>220</v>
      </c>
      <c r="D2360" s="21">
        <f t="shared" si="36"/>
        <v>8.5912147999999995</v>
      </c>
    </row>
    <row r="2361" spans="1:4" ht="15" customHeight="1" x14ac:dyDescent="0.2">
      <c r="A2361" s="98">
        <v>42104.541666666664</v>
      </c>
      <c r="B2361" s="17">
        <v>3.601108</v>
      </c>
      <c r="C2361" s="97">
        <v>220</v>
      </c>
      <c r="D2361" s="21">
        <f t="shared" si="36"/>
        <v>6.0138503599999993</v>
      </c>
    </row>
    <row r="2362" spans="1:4" ht="15" customHeight="1" x14ac:dyDescent="0.2">
      <c r="A2362" s="98">
        <v>42104.583333333336</v>
      </c>
      <c r="B2362" s="17">
        <v>3.601108</v>
      </c>
      <c r="C2362" s="97">
        <v>180</v>
      </c>
      <c r="D2362" s="21">
        <f t="shared" si="36"/>
        <v>6.0138503599999993</v>
      </c>
    </row>
    <row r="2363" spans="1:4" ht="15" customHeight="1" x14ac:dyDescent="0.2">
      <c r="A2363" s="98">
        <v>42104.625</v>
      </c>
      <c r="B2363" s="17">
        <v>4.1155520000000001</v>
      </c>
      <c r="C2363" s="97">
        <v>170</v>
      </c>
      <c r="D2363" s="21">
        <f t="shared" si="36"/>
        <v>6.8729718399999999</v>
      </c>
    </row>
    <row r="2364" spans="1:4" ht="15" customHeight="1" x14ac:dyDescent="0.2">
      <c r="A2364" s="98">
        <v>42104.666666666664</v>
      </c>
      <c r="B2364" s="17">
        <v>4.6299960000000002</v>
      </c>
      <c r="C2364" s="97">
        <v>180</v>
      </c>
      <c r="D2364" s="21">
        <f t="shared" si="36"/>
        <v>7.7320933199999997</v>
      </c>
    </row>
    <row r="2365" spans="1:4" ht="15" customHeight="1" x14ac:dyDescent="0.2">
      <c r="A2365" s="98">
        <v>42104.708333333336</v>
      </c>
      <c r="B2365" s="17">
        <v>4.1155520000000001</v>
      </c>
      <c r="C2365" s="97">
        <v>170</v>
      </c>
      <c r="D2365" s="21">
        <f t="shared" si="36"/>
        <v>6.8729718399999999</v>
      </c>
    </row>
    <row r="2366" spans="1:4" ht="15" customHeight="1" x14ac:dyDescent="0.2">
      <c r="A2366" s="98">
        <v>42104.75</v>
      </c>
      <c r="B2366" s="17">
        <v>4.6299960000000002</v>
      </c>
      <c r="C2366" s="97">
        <v>170</v>
      </c>
      <c r="D2366" s="21">
        <f t="shared" si="36"/>
        <v>7.7320933199999997</v>
      </c>
    </row>
    <row r="2367" spans="1:4" ht="15" customHeight="1" x14ac:dyDescent="0.2">
      <c r="A2367" s="98">
        <v>42104.833333333336</v>
      </c>
      <c r="B2367" s="17">
        <v>4.1155520000000001</v>
      </c>
      <c r="C2367" s="97">
        <v>170</v>
      </c>
      <c r="D2367" s="21">
        <f t="shared" si="36"/>
        <v>6.8729718399999999</v>
      </c>
    </row>
    <row r="2368" spans="1:4" ht="15" customHeight="1" x14ac:dyDescent="0.2">
      <c r="A2368" s="98">
        <v>42104.875</v>
      </c>
      <c r="B2368" s="17">
        <v>3.601108</v>
      </c>
      <c r="C2368" s="97">
        <v>180</v>
      </c>
      <c r="D2368" s="21">
        <f t="shared" si="36"/>
        <v>6.0138503599999993</v>
      </c>
    </row>
    <row r="2369" spans="1:4" ht="15" customHeight="1" x14ac:dyDescent="0.2">
      <c r="A2369" s="98">
        <v>42104.916666666664</v>
      </c>
      <c r="B2369" s="17">
        <v>3.0866639999999999</v>
      </c>
      <c r="C2369" s="97">
        <v>200</v>
      </c>
      <c r="D2369" s="21">
        <f t="shared" si="36"/>
        <v>5.1547288799999995</v>
      </c>
    </row>
    <row r="2370" spans="1:4" ht="15" customHeight="1" x14ac:dyDescent="0.2">
      <c r="A2370" s="98">
        <v>42104.958333333336</v>
      </c>
      <c r="B2370" s="17">
        <v>2.5722200000000002</v>
      </c>
      <c r="C2370" s="97">
        <v>230</v>
      </c>
      <c r="D2370" s="21">
        <f t="shared" si="36"/>
        <v>4.2956073999999997</v>
      </c>
    </row>
    <row r="2371" spans="1:4" ht="15" customHeight="1" x14ac:dyDescent="0.2">
      <c r="A2371" s="98">
        <v>42105</v>
      </c>
      <c r="B2371" s="17">
        <v>1.028888</v>
      </c>
      <c r="C2371" s="97">
        <v>340</v>
      </c>
      <c r="D2371" s="21">
        <f t="shared" si="36"/>
        <v>1.71824296</v>
      </c>
    </row>
    <row r="2372" spans="1:4" ht="15" customHeight="1" x14ac:dyDescent="0.2">
      <c r="A2372" s="98">
        <v>42105.041666666664</v>
      </c>
      <c r="B2372" s="17">
        <v>2.057776</v>
      </c>
      <c r="C2372" s="97">
        <v>310</v>
      </c>
      <c r="D2372" s="21">
        <f t="shared" si="36"/>
        <v>3.43648592</v>
      </c>
    </row>
    <row r="2373" spans="1:4" ht="15" customHeight="1" x14ac:dyDescent="0.2">
      <c r="A2373" s="98">
        <v>42105.083333333336</v>
      </c>
      <c r="B2373" s="17">
        <v>1.5433319999999999</v>
      </c>
      <c r="C2373" s="97">
        <v>320</v>
      </c>
      <c r="D2373" s="21">
        <f t="shared" ref="D2373:D2436" si="37">$B$1*B2373</f>
        <v>2.5773644399999998</v>
      </c>
    </row>
    <row r="2374" spans="1:4" ht="15" customHeight="1" x14ac:dyDescent="0.2">
      <c r="A2374" s="98">
        <v>42105.125</v>
      </c>
      <c r="B2374" s="17">
        <v>1.5433319999999999</v>
      </c>
      <c r="C2374" s="97">
        <v>310</v>
      </c>
      <c r="D2374" s="21">
        <f t="shared" si="37"/>
        <v>2.5773644399999998</v>
      </c>
    </row>
    <row r="2375" spans="1:4" ht="15" customHeight="1" x14ac:dyDescent="0.2">
      <c r="A2375" s="98">
        <v>42105.166666666664</v>
      </c>
      <c r="B2375" s="17">
        <v>1.5433319999999999</v>
      </c>
      <c r="C2375" s="97">
        <v>160</v>
      </c>
      <c r="D2375" s="21">
        <f t="shared" si="37"/>
        <v>2.5773644399999998</v>
      </c>
    </row>
    <row r="2376" spans="1:4" ht="15" customHeight="1" x14ac:dyDescent="0.2">
      <c r="A2376" s="98">
        <v>42105.208333333336</v>
      </c>
      <c r="B2376" s="17">
        <v>2.057776</v>
      </c>
      <c r="C2376" s="97">
        <v>300</v>
      </c>
      <c r="D2376" s="21">
        <f t="shared" si="37"/>
        <v>3.43648592</v>
      </c>
    </row>
    <row r="2377" spans="1:4" ht="15" customHeight="1" x14ac:dyDescent="0.2">
      <c r="A2377" s="98">
        <v>42105.25</v>
      </c>
      <c r="B2377" s="17">
        <v>0</v>
      </c>
      <c r="C2377" s="97">
        <v>0</v>
      </c>
      <c r="D2377" s="21">
        <f t="shared" si="37"/>
        <v>0</v>
      </c>
    </row>
    <row r="2378" spans="1:4" ht="15" customHeight="1" x14ac:dyDescent="0.2">
      <c r="A2378" s="98">
        <v>42105.291666666664</v>
      </c>
      <c r="B2378" s="17">
        <v>2.057776</v>
      </c>
      <c r="C2378" s="97">
        <v>290</v>
      </c>
      <c r="D2378" s="21">
        <f t="shared" si="37"/>
        <v>3.43648592</v>
      </c>
    </row>
    <row r="2379" spans="1:4" ht="15" customHeight="1" x14ac:dyDescent="0.2">
      <c r="A2379" s="98">
        <v>42105.333333333336</v>
      </c>
      <c r="B2379" s="17">
        <v>1.5433319999999999</v>
      </c>
      <c r="C2379" s="97">
        <v>300</v>
      </c>
      <c r="D2379" s="21">
        <f t="shared" si="37"/>
        <v>2.5773644399999998</v>
      </c>
    </row>
    <row r="2380" spans="1:4" ht="15" customHeight="1" x14ac:dyDescent="0.2">
      <c r="A2380" s="98">
        <v>42105.375</v>
      </c>
      <c r="B2380" s="17">
        <v>2.057776</v>
      </c>
      <c r="C2380" s="97">
        <v>300</v>
      </c>
      <c r="D2380" s="21">
        <f t="shared" si="37"/>
        <v>3.43648592</v>
      </c>
    </row>
    <row r="2381" spans="1:4" ht="15" customHeight="1" x14ac:dyDescent="0.2">
      <c r="A2381" s="98">
        <v>42105.416666666664</v>
      </c>
      <c r="B2381" s="17">
        <v>1.5433319999999999</v>
      </c>
      <c r="C2381" s="97">
        <v>290</v>
      </c>
      <c r="D2381" s="21">
        <f t="shared" si="37"/>
        <v>2.5773644399999998</v>
      </c>
    </row>
    <row r="2382" spans="1:4" ht="15" customHeight="1" x14ac:dyDescent="0.2">
      <c r="A2382" s="98">
        <v>42105.458333333336</v>
      </c>
      <c r="B2382" s="17">
        <v>1.5433319999999999</v>
      </c>
      <c r="C2382" s="97">
        <v>290</v>
      </c>
      <c r="D2382" s="21">
        <f t="shared" si="37"/>
        <v>2.5773644399999998</v>
      </c>
    </row>
    <row r="2383" spans="1:4" ht="15" customHeight="1" x14ac:dyDescent="0.2">
      <c r="A2383" s="98">
        <v>42105.5</v>
      </c>
      <c r="B2383" s="17">
        <v>2.5722200000000002</v>
      </c>
      <c r="C2383" s="97">
        <v>250</v>
      </c>
      <c r="D2383" s="21">
        <f t="shared" si="37"/>
        <v>4.2956073999999997</v>
      </c>
    </row>
    <row r="2384" spans="1:4" ht="15" customHeight="1" x14ac:dyDescent="0.2">
      <c r="A2384" s="98">
        <v>42105.541666666664</v>
      </c>
      <c r="B2384" s="17">
        <v>3.0866639999999999</v>
      </c>
      <c r="C2384" s="97">
        <v>180</v>
      </c>
      <c r="D2384" s="21">
        <f t="shared" si="37"/>
        <v>5.1547288799999995</v>
      </c>
    </row>
    <row r="2385" spans="1:4" ht="15" customHeight="1" x14ac:dyDescent="0.2">
      <c r="A2385" s="98">
        <v>42105.583333333336</v>
      </c>
      <c r="B2385" s="17">
        <v>4.6299960000000002</v>
      </c>
      <c r="C2385" s="97">
        <v>160</v>
      </c>
      <c r="D2385" s="21">
        <f t="shared" si="37"/>
        <v>7.7320933199999997</v>
      </c>
    </row>
    <row r="2386" spans="1:4" ht="15" customHeight="1" x14ac:dyDescent="0.2">
      <c r="A2386" s="98">
        <v>42105.625</v>
      </c>
      <c r="B2386" s="17">
        <v>5.1444400000000003</v>
      </c>
      <c r="C2386" s="97">
        <v>160</v>
      </c>
      <c r="D2386" s="21">
        <f t="shared" si="37"/>
        <v>8.5912147999999995</v>
      </c>
    </row>
    <row r="2387" spans="1:4" ht="15" customHeight="1" x14ac:dyDescent="0.2">
      <c r="A2387" s="98">
        <v>42105.666666666664</v>
      </c>
      <c r="B2387" s="17">
        <v>5.6588840000000005</v>
      </c>
      <c r="C2387" s="97">
        <v>160</v>
      </c>
      <c r="D2387" s="21">
        <f t="shared" si="37"/>
        <v>9.4503362800000001</v>
      </c>
    </row>
    <row r="2388" spans="1:4" ht="15" customHeight="1" x14ac:dyDescent="0.2">
      <c r="A2388" s="98">
        <v>42105.708333333336</v>
      </c>
      <c r="B2388" s="17">
        <v>5.6588840000000005</v>
      </c>
      <c r="C2388" s="97">
        <v>150</v>
      </c>
      <c r="D2388" s="21">
        <f t="shared" si="37"/>
        <v>9.4503362800000001</v>
      </c>
    </row>
    <row r="2389" spans="1:4" ht="15" customHeight="1" x14ac:dyDescent="0.2">
      <c r="A2389" s="98">
        <v>42105.75</v>
      </c>
      <c r="B2389" s="17">
        <v>5.1444400000000003</v>
      </c>
      <c r="C2389" s="97">
        <v>150</v>
      </c>
      <c r="D2389" s="21">
        <f t="shared" si="37"/>
        <v>8.5912147999999995</v>
      </c>
    </row>
    <row r="2390" spans="1:4" ht="15" customHeight="1" x14ac:dyDescent="0.2">
      <c r="A2390" s="98">
        <v>42105.791666666664</v>
      </c>
      <c r="B2390" s="17">
        <v>5.1444400000000003</v>
      </c>
      <c r="C2390" s="97">
        <v>160</v>
      </c>
      <c r="D2390" s="21">
        <f t="shared" si="37"/>
        <v>8.5912147999999995</v>
      </c>
    </row>
    <row r="2391" spans="1:4" ht="15" customHeight="1" x14ac:dyDescent="0.2">
      <c r="A2391" s="98">
        <v>42105.833333333336</v>
      </c>
      <c r="B2391" s="17">
        <v>4.1155520000000001</v>
      </c>
      <c r="C2391" s="97">
        <v>150</v>
      </c>
      <c r="D2391" s="21">
        <f t="shared" si="37"/>
        <v>6.8729718399999999</v>
      </c>
    </row>
    <row r="2392" spans="1:4" ht="15" customHeight="1" x14ac:dyDescent="0.2">
      <c r="A2392" s="98">
        <v>42105.875</v>
      </c>
      <c r="B2392" s="17">
        <v>2.057776</v>
      </c>
      <c r="C2392" s="97">
        <v>140</v>
      </c>
      <c r="D2392" s="21">
        <f t="shared" si="37"/>
        <v>3.43648592</v>
      </c>
    </row>
    <row r="2393" spans="1:4" ht="15" customHeight="1" x14ac:dyDescent="0.2">
      <c r="A2393" s="98">
        <v>42105.916666666664</v>
      </c>
      <c r="B2393" s="17">
        <v>1.5433319999999999</v>
      </c>
      <c r="C2393" s="97">
        <v>130</v>
      </c>
      <c r="D2393" s="21">
        <f t="shared" si="37"/>
        <v>2.5773644399999998</v>
      </c>
    </row>
    <row r="2394" spans="1:4" ht="15" customHeight="1" x14ac:dyDescent="0.2">
      <c r="A2394" s="98">
        <v>42105.958333333336</v>
      </c>
      <c r="B2394" s="17">
        <v>0.51444400000000001</v>
      </c>
      <c r="C2394" s="97">
        <v>330</v>
      </c>
      <c r="D2394" s="21">
        <f t="shared" si="37"/>
        <v>0.85912147999999999</v>
      </c>
    </row>
    <row r="2395" spans="1:4" ht="15" customHeight="1" x14ac:dyDescent="0.2">
      <c r="A2395" s="98">
        <v>42106</v>
      </c>
      <c r="B2395" s="17">
        <v>1.028888</v>
      </c>
      <c r="C2395" s="97">
        <v>310</v>
      </c>
      <c r="D2395" s="21">
        <f t="shared" si="37"/>
        <v>1.71824296</v>
      </c>
    </row>
    <row r="2396" spans="1:4" ht="15" customHeight="1" x14ac:dyDescent="0.2">
      <c r="A2396" s="98">
        <v>42106.041666666664</v>
      </c>
      <c r="B2396" s="17">
        <v>1.028888</v>
      </c>
      <c r="C2396" s="97">
        <v>280</v>
      </c>
      <c r="D2396" s="21">
        <f t="shared" si="37"/>
        <v>1.71824296</v>
      </c>
    </row>
    <row r="2397" spans="1:4" ht="15" customHeight="1" x14ac:dyDescent="0.2">
      <c r="A2397" s="98">
        <v>42106.083333333336</v>
      </c>
      <c r="B2397" s="17">
        <v>1.5433319999999999</v>
      </c>
      <c r="C2397" s="97">
        <v>350</v>
      </c>
      <c r="D2397" s="21">
        <f t="shared" si="37"/>
        <v>2.5773644399999998</v>
      </c>
    </row>
    <row r="2398" spans="1:4" ht="15" customHeight="1" x14ac:dyDescent="0.2">
      <c r="A2398" s="98">
        <v>42106.125</v>
      </c>
      <c r="B2398" s="17">
        <v>0</v>
      </c>
      <c r="C2398" s="97">
        <v>0</v>
      </c>
      <c r="D2398" s="21">
        <f t="shared" si="37"/>
        <v>0</v>
      </c>
    </row>
    <row r="2399" spans="1:4" ht="15" customHeight="1" x14ac:dyDescent="0.2">
      <c r="A2399" s="98">
        <v>42106.166666666664</v>
      </c>
      <c r="B2399" s="17">
        <v>1.5433319999999999</v>
      </c>
      <c r="C2399" s="97">
        <v>300</v>
      </c>
      <c r="D2399" s="21">
        <f t="shared" si="37"/>
        <v>2.5773644399999998</v>
      </c>
    </row>
    <row r="2400" spans="1:4" ht="15" customHeight="1" x14ac:dyDescent="0.2">
      <c r="A2400" s="98">
        <v>42106.208333333336</v>
      </c>
      <c r="B2400" s="17">
        <v>1.028888</v>
      </c>
      <c r="C2400" s="97">
        <v>300</v>
      </c>
      <c r="D2400" s="21">
        <f t="shared" si="37"/>
        <v>1.71824296</v>
      </c>
    </row>
    <row r="2401" spans="1:4" ht="15" customHeight="1" x14ac:dyDescent="0.2">
      <c r="A2401" s="98">
        <v>42106.25</v>
      </c>
      <c r="B2401" s="17">
        <v>1.028888</v>
      </c>
      <c r="C2401" s="97">
        <v>310</v>
      </c>
      <c r="D2401" s="21">
        <f t="shared" si="37"/>
        <v>1.71824296</v>
      </c>
    </row>
    <row r="2402" spans="1:4" ht="15" customHeight="1" x14ac:dyDescent="0.2">
      <c r="A2402" s="98">
        <v>42106.291666666664</v>
      </c>
      <c r="B2402" s="17">
        <v>1.028888</v>
      </c>
      <c r="C2402" s="97">
        <v>290</v>
      </c>
      <c r="D2402" s="21">
        <f t="shared" si="37"/>
        <v>1.71824296</v>
      </c>
    </row>
    <row r="2403" spans="1:4" ht="15" customHeight="1" x14ac:dyDescent="0.2">
      <c r="A2403" s="98">
        <v>42106.333333333336</v>
      </c>
      <c r="B2403" s="17">
        <v>1.028888</v>
      </c>
      <c r="C2403" s="97">
        <v>210</v>
      </c>
      <c r="D2403" s="21">
        <f t="shared" si="37"/>
        <v>1.71824296</v>
      </c>
    </row>
    <row r="2404" spans="1:4" ht="15" customHeight="1" x14ac:dyDescent="0.2">
      <c r="A2404" s="98">
        <v>42106.375</v>
      </c>
      <c r="B2404" s="17">
        <v>1.028888</v>
      </c>
      <c r="C2404" s="97">
        <v>320</v>
      </c>
      <c r="D2404" s="21">
        <f t="shared" si="37"/>
        <v>1.71824296</v>
      </c>
    </row>
    <row r="2405" spans="1:4" ht="15" customHeight="1" x14ac:dyDescent="0.2">
      <c r="A2405" s="98">
        <v>42106.416666666664</v>
      </c>
      <c r="B2405" s="17">
        <v>0.51444400000000001</v>
      </c>
      <c r="C2405" s="97">
        <v>20</v>
      </c>
      <c r="D2405" s="21">
        <f t="shared" si="37"/>
        <v>0.85912147999999999</v>
      </c>
    </row>
    <row r="2406" spans="1:4" ht="15" customHeight="1" x14ac:dyDescent="0.2">
      <c r="A2406" s="98">
        <v>42106.458333333336</v>
      </c>
      <c r="B2406" s="17">
        <v>1.028888</v>
      </c>
      <c r="C2406" s="97">
        <v>310</v>
      </c>
      <c r="D2406" s="21">
        <f t="shared" si="37"/>
        <v>1.71824296</v>
      </c>
    </row>
    <row r="2407" spans="1:4" ht="15" customHeight="1" x14ac:dyDescent="0.2">
      <c r="A2407" s="98">
        <v>42106.5</v>
      </c>
      <c r="B2407" s="17">
        <v>2.057776</v>
      </c>
      <c r="C2407" s="97">
        <v>310</v>
      </c>
      <c r="D2407" s="21">
        <f t="shared" si="37"/>
        <v>3.43648592</v>
      </c>
    </row>
    <row r="2408" spans="1:4" ht="15" customHeight="1" x14ac:dyDescent="0.2">
      <c r="A2408" s="98">
        <v>42106.541666666664</v>
      </c>
      <c r="B2408" s="17">
        <v>2.5722200000000002</v>
      </c>
      <c r="C2408" s="97">
        <v>70</v>
      </c>
      <c r="D2408" s="21">
        <f t="shared" si="37"/>
        <v>4.2956073999999997</v>
      </c>
    </row>
    <row r="2409" spans="1:4" ht="15" customHeight="1" x14ac:dyDescent="0.2">
      <c r="A2409" s="98">
        <v>42106.583333333336</v>
      </c>
      <c r="B2409" s="17">
        <v>1.5433319999999999</v>
      </c>
      <c r="C2409" s="97">
        <v>70</v>
      </c>
      <c r="D2409" s="21">
        <f t="shared" si="37"/>
        <v>2.5773644399999998</v>
      </c>
    </row>
    <row r="2410" spans="1:4" ht="15" customHeight="1" x14ac:dyDescent="0.2">
      <c r="A2410" s="98">
        <v>42106.625</v>
      </c>
      <c r="B2410" s="17">
        <v>5.1444400000000003</v>
      </c>
      <c r="C2410" s="97">
        <v>80</v>
      </c>
      <c r="D2410" s="21">
        <f t="shared" si="37"/>
        <v>8.5912147999999995</v>
      </c>
    </row>
    <row r="2411" spans="1:4" ht="15" customHeight="1" x14ac:dyDescent="0.2">
      <c r="A2411" s="98">
        <v>42106.666666666664</v>
      </c>
      <c r="B2411" s="17">
        <v>5.6588840000000005</v>
      </c>
      <c r="C2411" s="97">
        <v>80</v>
      </c>
      <c r="D2411" s="21">
        <f t="shared" si="37"/>
        <v>9.4503362800000001</v>
      </c>
    </row>
    <row r="2412" spans="1:4" ht="15" customHeight="1" x14ac:dyDescent="0.2">
      <c r="A2412" s="98">
        <v>42106.708333333336</v>
      </c>
      <c r="B2412" s="17">
        <v>5.6588840000000005</v>
      </c>
      <c r="C2412" s="97">
        <v>60</v>
      </c>
      <c r="D2412" s="21">
        <f t="shared" si="37"/>
        <v>9.4503362800000001</v>
      </c>
    </row>
    <row r="2413" spans="1:4" ht="15" customHeight="1" x14ac:dyDescent="0.2">
      <c r="A2413" s="98">
        <v>42106.75</v>
      </c>
      <c r="B2413" s="17">
        <v>5.1444400000000003</v>
      </c>
      <c r="C2413" s="97">
        <v>70</v>
      </c>
      <c r="D2413" s="21">
        <f t="shared" si="37"/>
        <v>8.5912147999999995</v>
      </c>
    </row>
    <row r="2414" spans="1:4" ht="15" customHeight="1" x14ac:dyDescent="0.2">
      <c r="A2414" s="98">
        <v>42106.791666666664</v>
      </c>
      <c r="B2414" s="17">
        <v>3.601108</v>
      </c>
      <c r="C2414" s="97">
        <v>90</v>
      </c>
      <c r="D2414" s="21">
        <f t="shared" si="37"/>
        <v>6.0138503599999993</v>
      </c>
    </row>
    <row r="2415" spans="1:4" ht="15" customHeight="1" x14ac:dyDescent="0.2">
      <c r="A2415" s="98">
        <v>42106.833333333336</v>
      </c>
      <c r="B2415" s="17">
        <v>2.5722200000000002</v>
      </c>
      <c r="C2415" s="97">
        <v>50</v>
      </c>
      <c r="D2415" s="21">
        <f t="shared" si="37"/>
        <v>4.2956073999999997</v>
      </c>
    </row>
    <row r="2416" spans="1:4" ht="15" customHeight="1" x14ac:dyDescent="0.2">
      <c r="A2416" s="98">
        <v>42106.875</v>
      </c>
      <c r="B2416" s="17">
        <v>2.5722200000000002</v>
      </c>
      <c r="C2416" s="97">
        <v>60</v>
      </c>
      <c r="D2416" s="21">
        <f t="shared" si="37"/>
        <v>4.2956073999999997</v>
      </c>
    </row>
    <row r="2417" spans="1:4" ht="15" customHeight="1" x14ac:dyDescent="0.2">
      <c r="A2417" s="98">
        <v>42106.916666666664</v>
      </c>
      <c r="B2417" s="17">
        <v>2.057776</v>
      </c>
      <c r="C2417" s="97">
        <v>110</v>
      </c>
      <c r="D2417" s="21">
        <f t="shared" si="37"/>
        <v>3.43648592</v>
      </c>
    </row>
    <row r="2418" spans="1:4" ht="15" customHeight="1" x14ac:dyDescent="0.2">
      <c r="A2418" s="98">
        <v>42106.958333333336</v>
      </c>
      <c r="B2418" s="17">
        <v>1.028888</v>
      </c>
      <c r="C2418" s="97">
        <v>80</v>
      </c>
      <c r="D2418" s="21">
        <f t="shared" si="37"/>
        <v>1.71824296</v>
      </c>
    </row>
    <row r="2419" spans="1:4" ht="15" customHeight="1" x14ac:dyDescent="0.2">
      <c r="A2419" s="98">
        <v>42107</v>
      </c>
      <c r="B2419" s="17">
        <v>1.028888</v>
      </c>
      <c r="C2419" s="97">
        <v>330</v>
      </c>
      <c r="D2419" s="21">
        <f t="shared" si="37"/>
        <v>1.71824296</v>
      </c>
    </row>
    <row r="2420" spans="1:4" ht="15" customHeight="1" x14ac:dyDescent="0.2">
      <c r="A2420" s="98">
        <v>42107.041666666664</v>
      </c>
      <c r="B2420" s="17">
        <v>1.028888</v>
      </c>
      <c r="C2420" s="97">
        <v>300</v>
      </c>
      <c r="D2420" s="21">
        <f t="shared" si="37"/>
        <v>1.71824296</v>
      </c>
    </row>
    <row r="2421" spans="1:4" ht="15" customHeight="1" x14ac:dyDescent="0.2">
      <c r="A2421" s="98">
        <v>42107.083333333336</v>
      </c>
      <c r="B2421" s="17">
        <v>2.057776</v>
      </c>
      <c r="C2421" s="97">
        <v>330</v>
      </c>
      <c r="D2421" s="21">
        <f t="shared" si="37"/>
        <v>3.43648592</v>
      </c>
    </row>
    <row r="2422" spans="1:4" ht="15" customHeight="1" x14ac:dyDescent="0.2">
      <c r="A2422" s="98">
        <v>42107.125</v>
      </c>
      <c r="B2422" s="17">
        <v>1.028888</v>
      </c>
      <c r="C2422" s="97">
        <v>310</v>
      </c>
      <c r="D2422" s="21">
        <f t="shared" si="37"/>
        <v>1.71824296</v>
      </c>
    </row>
    <row r="2423" spans="1:4" ht="15" customHeight="1" x14ac:dyDescent="0.2">
      <c r="A2423" s="98">
        <v>42107.166666666664</v>
      </c>
      <c r="B2423" s="17">
        <v>2.057776</v>
      </c>
      <c r="C2423" s="97">
        <v>300</v>
      </c>
      <c r="D2423" s="21">
        <f t="shared" si="37"/>
        <v>3.43648592</v>
      </c>
    </row>
    <row r="2424" spans="1:4" ht="15" customHeight="1" x14ac:dyDescent="0.2">
      <c r="A2424" s="98">
        <v>42107.208333333336</v>
      </c>
      <c r="B2424" s="17">
        <v>0</v>
      </c>
      <c r="C2424" s="97">
        <v>0</v>
      </c>
      <c r="D2424" s="21">
        <f t="shared" si="37"/>
        <v>0</v>
      </c>
    </row>
    <row r="2425" spans="1:4" ht="15" customHeight="1" x14ac:dyDescent="0.2">
      <c r="A2425" s="98">
        <v>42107.25</v>
      </c>
      <c r="B2425" s="17">
        <v>0</v>
      </c>
      <c r="C2425" s="97">
        <v>0</v>
      </c>
      <c r="D2425" s="21">
        <f t="shared" si="37"/>
        <v>0</v>
      </c>
    </row>
    <row r="2426" spans="1:4" ht="15" customHeight="1" x14ac:dyDescent="0.2">
      <c r="A2426" s="98">
        <v>42107.291666666664</v>
      </c>
      <c r="B2426" s="17">
        <v>0</v>
      </c>
      <c r="C2426" s="97">
        <v>0</v>
      </c>
      <c r="D2426" s="21">
        <f t="shared" si="37"/>
        <v>0</v>
      </c>
    </row>
    <row r="2427" spans="1:4" ht="15" customHeight="1" x14ac:dyDescent="0.2">
      <c r="A2427" s="98">
        <v>42107.333333333336</v>
      </c>
      <c r="B2427" s="17">
        <v>0</v>
      </c>
      <c r="C2427" s="97">
        <v>0</v>
      </c>
      <c r="D2427" s="21">
        <f t="shared" si="37"/>
        <v>0</v>
      </c>
    </row>
    <row r="2428" spans="1:4" ht="15" customHeight="1" x14ac:dyDescent="0.2">
      <c r="A2428" s="98">
        <v>42107.375</v>
      </c>
      <c r="B2428" s="17">
        <v>1.5433319999999999</v>
      </c>
      <c r="C2428" s="97">
        <v>300</v>
      </c>
      <c r="D2428" s="21">
        <f t="shared" si="37"/>
        <v>2.5773644399999998</v>
      </c>
    </row>
    <row r="2429" spans="1:4" ht="15" customHeight="1" x14ac:dyDescent="0.2">
      <c r="A2429" s="98">
        <v>42107.416666666664</v>
      </c>
      <c r="B2429" s="17">
        <v>1.028888</v>
      </c>
      <c r="C2429" s="97">
        <v>310</v>
      </c>
      <c r="D2429" s="21">
        <f t="shared" si="37"/>
        <v>1.71824296</v>
      </c>
    </row>
    <row r="2430" spans="1:4" ht="15" customHeight="1" x14ac:dyDescent="0.2">
      <c r="A2430" s="98">
        <v>42107.458333333336</v>
      </c>
      <c r="B2430" s="17">
        <v>2.057776</v>
      </c>
      <c r="C2430" s="97">
        <v>290</v>
      </c>
      <c r="D2430" s="21">
        <f t="shared" si="37"/>
        <v>3.43648592</v>
      </c>
    </row>
    <row r="2431" spans="1:4" ht="15" customHeight="1" x14ac:dyDescent="0.2">
      <c r="A2431" s="98">
        <v>42107.5</v>
      </c>
      <c r="B2431" s="17">
        <v>1.5433319999999999</v>
      </c>
      <c r="C2431" s="97">
        <v>250</v>
      </c>
      <c r="D2431" s="21">
        <f t="shared" si="37"/>
        <v>2.5773644399999998</v>
      </c>
    </row>
    <row r="2432" spans="1:4" ht="15" customHeight="1" x14ac:dyDescent="0.2">
      <c r="A2432" s="98">
        <v>42107.583333333336</v>
      </c>
      <c r="B2432" s="17">
        <v>3.601108</v>
      </c>
      <c r="C2432" s="97">
        <v>140</v>
      </c>
      <c r="D2432" s="21">
        <f t="shared" si="37"/>
        <v>6.0138503599999993</v>
      </c>
    </row>
    <row r="2433" spans="1:4" ht="15" customHeight="1" x14ac:dyDescent="0.2">
      <c r="A2433" s="98">
        <v>42107.625</v>
      </c>
      <c r="B2433" s="17">
        <v>4.1155520000000001</v>
      </c>
      <c r="C2433" s="97">
        <v>140</v>
      </c>
      <c r="D2433" s="21">
        <f t="shared" si="37"/>
        <v>6.8729718399999999</v>
      </c>
    </row>
    <row r="2434" spans="1:4" ht="15" customHeight="1" x14ac:dyDescent="0.2">
      <c r="A2434" s="98">
        <v>42107.666666666664</v>
      </c>
      <c r="B2434" s="17">
        <v>5.1444400000000003</v>
      </c>
      <c r="C2434" s="97">
        <v>130</v>
      </c>
      <c r="D2434" s="21">
        <f t="shared" si="37"/>
        <v>8.5912147999999995</v>
      </c>
    </row>
    <row r="2435" spans="1:4" ht="15" customHeight="1" x14ac:dyDescent="0.2">
      <c r="A2435" s="98">
        <v>42107.708333333336</v>
      </c>
      <c r="B2435" s="17">
        <v>5.1444400000000003</v>
      </c>
      <c r="C2435" s="97">
        <v>140</v>
      </c>
      <c r="D2435" s="21">
        <f t="shared" si="37"/>
        <v>8.5912147999999995</v>
      </c>
    </row>
    <row r="2436" spans="1:4" ht="15" customHeight="1" x14ac:dyDescent="0.2">
      <c r="A2436" s="98">
        <v>42107.75</v>
      </c>
      <c r="B2436" s="17">
        <v>5.1444400000000003</v>
      </c>
      <c r="C2436" s="97">
        <v>150</v>
      </c>
      <c r="D2436" s="21">
        <f t="shared" si="37"/>
        <v>8.5912147999999995</v>
      </c>
    </row>
    <row r="2437" spans="1:4" ht="15" customHeight="1" x14ac:dyDescent="0.2">
      <c r="A2437" s="98">
        <v>42107.791666666664</v>
      </c>
      <c r="B2437" s="17">
        <v>4.6299960000000002</v>
      </c>
      <c r="C2437" s="97">
        <v>160</v>
      </c>
      <c r="D2437" s="21">
        <f t="shared" ref="D2437:D2500" si="38">$B$1*B2437</f>
        <v>7.7320933199999997</v>
      </c>
    </row>
    <row r="2438" spans="1:4" ht="15" customHeight="1" x14ac:dyDescent="0.2">
      <c r="A2438" s="98">
        <v>42107.833333333336</v>
      </c>
      <c r="B2438" s="17">
        <v>4.1155520000000001</v>
      </c>
      <c r="C2438" s="97">
        <v>150</v>
      </c>
      <c r="D2438" s="21">
        <f t="shared" si="38"/>
        <v>6.8729718399999999</v>
      </c>
    </row>
    <row r="2439" spans="1:4" ht="15" customHeight="1" x14ac:dyDescent="0.2">
      <c r="A2439" s="98">
        <v>42107.875</v>
      </c>
      <c r="B2439" s="17">
        <v>3.0866639999999999</v>
      </c>
      <c r="C2439" s="97">
        <v>150</v>
      </c>
      <c r="D2439" s="21">
        <f t="shared" si="38"/>
        <v>5.1547288799999995</v>
      </c>
    </row>
    <row r="2440" spans="1:4" ht="15" customHeight="1" x14ac:dyDescent="0.2">
      <c r="A2440" s="98">
        <v>42107.916666666664</v>
      </c>
      <c r="B2440" s="17">
        <v>1.5433319999999999</v>
      </c>
      <c r="C2440" s="97">
        <v>160</v>
      </c>
      <c r="D2440" s="21">
        <f t="shared" si="38"/>
        <v>2.5773644399999998</v>
      </c>
    </row>
    <row r="2441" spans="1:4" ht="15" customHeight="1" x14ac:dyDescent="0.2">
      <c r="A2441" s="98">
        <v>42107.958333333336</v>
      </c>
      <c r="B2441" s="17">
        <v>2.057776</v>
      </c>
      <c r="C2441" s="97">
        <v>150</v>
      </c>
      <c r="D2441" s="21">
        <f t="shared" si="38"/>
        <v>3.43648592</v>
      </c>
    </row>
    <row r="2442" spans="1:4" ht="15" customHeight="1" x14ac:dyDescent="0.2">
      <c r="A2442" s="98">
        <v>42108</v>
      </c>
      <c r="B2442" s="17">
        <v>1.028888</v>
      </c>
      <c r="C2442" s="97">
        <v>320</v>
      </c>
      <c r="D2442" s="21">
        <f t="shared" si="38"/>
        <v>1.71824296</v>
      </c>
    </row>
    <row r="2443" spans="1:4" ht="15" customHeight="1" x14ac:dyDescent="0.2">
      <c r="A2443" s="98">
        <v>42108.041666666664</v>
      </c>
      <c r="B2443" s="17">
        <v>1.5433319999999999</v>
      </c>
      <c r="C2443" s="97">
        <v>320</v>
      </c>
      <c r="D2443" s="21">
        <f t="shared" si="38"/>
        <v>2.5773644399999998</v>
      </c>
    </row>
    <row r="2444" spans="1:4" ht="15" customHeight="1" x14ac:dyDescent="0.2">
      <c r="A2444" s="98">
        <v>42108.083333333336</v>
      </c>
      <c r="B2444" s="17">
        <v>1.028888</v>
      </c>
      <c r="C2444" s="97">
        <v>320</v>
      </c>
      <c r="D2444" s="21">
        <f t="shared" si="38"/>
        <v>1.71824296</v>
      </c>
    </row>
    <row r="2445" spans="1:4" ht="15" customHeight="1" x14ac:dyDescent="0.2">
      <c r="A2445" s="98">
        <v>42108.125</v>
      </c>
      <c r="B2445" s="17">
        <v>1.028888</v>
      </c>
      <c r="C2445" s="97">
        <v>330</v>
      </c>
      <c r="D2445" s="21">
        <f t="shared" si="38"/>
        <v>1.71824296</v>
      </c>
    </row>
    <row r="2446" spans="1:4" ht="15" customHeight="1" x14ac:dyDescent="0.2">
      <c r="A2446" s="98">
        <v>42108.166666666664</v>
      </c>
      <c r="B2446" s="17">
        <v>1.028888</v>
      </c>
      <c r="C2446" s="97">
        <v>330</v>
      </c>
      <c r="D2446" s="21">
        <f t="shared" si="38"/>
        <v>1.71824296</v>
      </c>
    </row>
    <row r="2447" spans="1:4" ht="15" customHeight="1" x14ac:dyDescent="0.2">
      <c r="A2447" s="98">
        <v>42108.208333333336</v>
      </c>
      <c r="B2447" s="17">
        <v>1.5433319999999999</v>
      </c>
      <c r="C2447" s="97">
        <v>330</v>
      </c>
      <c r="D2447" s="21">
        <f t="shared" si="38"/>
        <v>2.5773644399999998</v>
      </c>
    </row>
    <row r="2448" spans="1:4" ht="15" customHeight="1" x14ac:dyDescent="0.2">
      <c r="A2448" s="98">
        <v>42108.25</v>
      </c>
      <c r="B2448" s="17">
        <v>1.028888</v>
      </c>
      <c r="C2448" s="97">
        <v>330</v>
      </c>
      <c r="D2448" s="21">
        <f t="shared" si="38"/>
        <v>1.71824296</v>
      </c>
    </row>
    <row r="2449" spans="1:4" ht="15" customHeight="1" x14ac:dyDescent="0.2">
      <c r="A2449" s="98">
        <v>42108.291666666664</v>
      </c>
      <c r="B2449" s="17">
        <v>1.5433319999999999</v>
      </c>
      <c r="C2449" s="97">
        <v>320</v>
      </c>
      <c r="D2449" s="21">
        <f t="shared" si="38"/>
        <v>2.5773644399999998</v>
      </c>
    </row>
    <row r="2450" spans="1:4" ht="15" customHeight="1" x14ac:dyDescent="0.2">
      <c r="A2450" s="98">
        <v>42108.333333333336</v>
      </c>
      <c r="B2450" s="17">
        <v>0.51444400000000001</v>
      </c>
      <c r="C2450" s="97">
        <v>270</v>
      </c>
      <c r="D2450" s="21">
        <f t="shared" si="38"/>
        <v>0.85912147999999999</v>
      </c>
    </row>
    <row r="2451" spans="1:4" ht="15" customHeight="1" x14ac:dyDescent="0.2">
      <c r="A2451" s="98">
        <v>42108.375</v>
      </c>
      <c r="B2451" s="17">
        <v>1.5433319999999999</v>
      </c>
      <c r="C2451" s="97">
        <v>300</v>
      </c>
      <c r="D2451" s="21">
        <f t="shared" si="38"/>
        <v>2.5773644399999998</v>
      </c>
    </row>
    <row r="2452" spans="1:4" ht="15" customHeight="1" x14ac:dyDescent="0.2">
      <c r="A2452" s="98">
        <v>42108.416666666664</v>
      </c>
      <c r="B2452" s="17">
        <v>1.5433319999999999</v>
      </c>
      <c r="C2452" s="97">
        <v>310</v>
      </c>
      <c r="D2452" s="21">
        <f t="shared" si="38"/>
        <v>2.5773644399999998</v>
      </c>
    </row>
    <row r="2453" spans="1:4" ht="15" customHeight="1" x14ac:dyDescent="0.2">
      <c r="A2453" s="98">
        <v>42108.458333333336</v>
      </c>
      <c r="B2453" s="17">
        <v>2.5722200000000002</v>
      </c>
      <c r="C2453" s="97">
        <v>300</v>
      </c>
      <c r="D2453" s="21">
        <f t="shared" si="38"/>
        <v>4.2956073999999997</v>
      </c>
    </row>
    <row r="2454" spans="1:4" ht="15" customHeight="1" x14ac:dyDescent="0.2">
      <c r="A2454" s="98">
        <v>42108.5</v>
      </c>
      <c r="B2454" s="17">
        <v>2.057776</v>
      </c>
      <c r="C2454" s="97">
        <v>280</v>
      </c>
      <c r="D2454" s="21">
        <f t="shared" si="38"/>
        <v>3.43648592</v>
      </c>
    </row>
    <row r="2455" spans="1:4" ht="15" customHeight="1" x14ac:dyDescent="0.2">
      <c r="A2455" s="98">
        <v>42108.541666666664</v>
      </c>
      <c r="B2455" s="17">
        <v>1.5433319999999999</v>
      </c>
      <c r="C2455" s="97">
        <v>30</v>
      </c>
      <c r="D2455" s="21">
        <f t="shared" si="38"/>
        <v>2.5773644399999998</v>
      </c>
    </row>
    <row r="2456" spans="1:4" ht="15" customHeight="1" x14ac:dyDescent="0.2">
      <c r="A2456" s="98">
        <v>42108.583333333336</v>
      </c>
      <c r="B2456" s="17">
        <v>4.6299960000000002</v>
      </c>
      <c r="C2456" s="97">
        <v>140</v>
      </c>
      <c r="D2456" s="21">
        <f t="shared" si="38"/>
        <v>7.7320933199999997</v>
      </c>
    </row>
    <row r="2457" spans="1:4" ht="15" customHeight="1" x14ac:dyDescent="0.2">
      <c r="A2457" s="98">
        <v>42108.625</v>
      </c>
      <c r="B2457" s="17">
        <v>4.6299960000000002</v>
      </c>
      <c r="C2457" s="97">
        <v>150</v>
      </c>
      <c r="D2457" s="21">
        <f t="shared" si="38"/>
        <v>7.7320933199999997</v>
      </c>
    </row>
    <row r="2458" spans="1:4" ht="15" customHeight="1" x14ac:dyDescent="0.2">
      <c r="A2458" s="98">
        <v>42108.666666666664</v>
      </c>
      <c r="B2458" s="17">
        <v>4.6299960000000002</v>
      </c>
      <c r="C2458" s="97">
        <v>120</v>
      </c>
      <c r="D2458" s="21">
        <f t="shared" si="38"/>
        <v>7.7320933199999997</v>
      </c>
    </row>
    <row r="2459" spans="1:4" ht="15" customHeight="1" x14ac:dyDescent="0.2">
      <c r="A2459" s="98">
        <v>42108.708333333336</v>
      </c>
      <c r="B2459" s="17">
        <v>4.6299960000000002</v>
      </c>
      <c r="C2459" s="97">
        <v>110</v>
      </c>
      <c r="D2459" s="21">
        <f t="shared" si="38"/>
        <v>7.7320933199999997</v>
      </c>
    </row>
    <row r="2460" spans="1:4" ht="15" customHeight="1" x14ac:dyDescent="0.2">
      <c r="A2460" s="98">
        <v>42108.75</v>
      </c>
      <c r="B2460" s="17">
        <v>4.6299960000000002</v>
      </c>
      <c r="C2460" s="97">
        <v>110</v>
      </c>
      <c r="D2460" s="21">
        <f t="shared" si="38"/>
        <v>7.7320933199999997</v>
      </c>
    </row>
    <row r="2461" spans="1:4" ht="15" customHeight="1" x14ac:dyDescent="0.2">
      <c r="A2461" s="98">
        <v>42108.833333333336</v>
      </c>
      <c r="B2461" s="17">
        <v>3.0866639999999999</v>
      </c>
      <c r="C2461" s="97">
        <v>120</v>
      </c>
      <c r="D2461" s="21">
        <f t="shared" si="38"/>
        <v>5.1547288799999995</v>
      </c>
    </row>
    <row r="2462" spans="1:4" ht="15" customHeight="1" x14ac:dyDescent="0.2">
      <c r="A2462" s="98">
        <v>42108.875</v>
      </c>
      <c r="B2462" s="17">
        <v>1.5433319999999999</v>
      </c>
      <c r="C2462" s="97">
        <v>110</v>
      </c>
      <c r="D2462" s="21">
        <f t="shared" si="38"/>
        <v>2.5773644399999998</v>
      </c>
    </row>
    <row r="2463" spans="1:4" ht="15" customHeight="1" x14ac:dyDescent="0.2">
      <c r="A2463" s="98">
        <v>42108.916666666664</v>
      </c>
      <c r="B2463" s="17">
        <v>1.028888</v>
      </c>
      <c r="C2463" s="97">
        <v>10</v>
      </c>
      <c r="D2463" s="21">
        <f t="shared" si="38"/>
        <v>1.71824296</v>
      </c>
    </row>
    <row r="2464" spans="1:4" ht="15" customHeight="1" x14ac:dyDescent="0.2">
      <c r="A2464" s="98">
        <v>42108.958333333336</v>
      </c>
      <c r="B2464" s="17">
        <v>1.028888</v>
      </c>
      <c r="C2464" s="97">
        <v>310</v>
      </c>
      <c r="D2464" s="21">
        <f t="shared" si="38"/>
        <v>1.71824296</v>
      </c>
    </row>
    <row r="2465" spans="1:4" ht="15" customHeight="1" x14ac:dyDescent="0.2">
      <c r="A2465" s="98">
        <v>42109</v>
      </c>
      <c r="B2465" s="17">
        <v>1.028888</v>
      </c>
      <c r="C2465" s="97">
        <v>280</v>
      </c>
      <c r="D2465" s="21">
        <f t="shared" si="38"/>
        <v>1.71824296</v>
      </c>
    </row>
    <row r="2466" spans="1:4" ht="15" customHeight="1" x14ac:dyDescent="0.2">
      <c r="A2466" s="98">
        <v>42109.041666666664</v>
      </c>
      <c r="B2466" s="17">
        <v>0</v>
      </c>
      <c r="C2466" s="97">
        <v>0</v>
      </c>
      <c r="D2466" s="21">
        <f t="shared" si="38"/>
        <v>0</v>
      </c>
    </row>
    <row r="2467" spans="1:4" ht="15" customHeight="1" x14ac:dyDescent="0.2">
      <c r="A2467" s="98">
        <v>42109.083333333336</v>
      </c>
      <c r="B2467" s="17">
        <v>1.5433319999999999</v>
      </c>
      <c r="C2467" s="97">
        <v>270</v>
      </c>
      <c r="D2467" s="21">
        <f t="shared" si="38"/>
        <v>2.5773644399999998</v>
      </c>
    </row>
    <row r="2468" spans="1:4" ht="15" customHeight="1" x14ac:dyDescent="0.2">
      <c r="A2468" s="98">
        <v>42109.125</v>
      </c>
      <c r="B2468" s="17">
        <v>1.028888</v>
      </c>
      <c r="C2468" s="97">
        <v>290</v>
      </c>
      <c r="D2468" s="21">
        <f t="shared" si="38"/>
        <v>1.71824296</v>
      </c>
    </row>
    <row r="2469" spans="1:4" ht="15" customHeight="1" x14ac:dyDescent="0.2">
      <c r="A2469" s="98">
        <v>42109.166666666664</v>
      </c>
      <c r="B2469" s="17">
        <v>0</v>
      </c>
      <c r="C2469" s="97">
        <v>0</v>
      </c>
      <c r="D2469" s="21">
        <f t="shared" si="38"/>
        <v>0</v>
      </c>
    </row>
    <row r="2470" spans="1:4" ht="15" customHeight="1" x14ac:dyDescent="0.2">
      <c r="A2470" s="98">
        <v>42109.208333333336</v>
      </c>
      <c r="B2470" s="17">
        <v>1.5433319999999999</v>
      </c>
      <c r="C2470" s="97">
        <v>290</v>
      </c>
      <c r="D2470" s="21">
        <f t="shared" si="38"/>
        <v>2.5773644399999998</v>
      </c>
    </row>
    <row r="2471" spans="1:4" ht="15" customHeight="1" x14ac:dyDescent="0.2">
      <c r="A2471" s="98">
        <v>42109.25</v>
      </c>
      <c r="B2471" s="17">
        <v>1.028888</v>
      </c>
      <c r="C2471" s="97">
        <v>300</v>
      </c>
      <c r="D2471" s="21">
        <f t="shared" si="38"/>
        <v>1.71824296</v>
      </c>
    </row>
    <row r="2472" spans="1:4" ht="15" customHeight="1" x14ac:dyDescent="0.2">
      <c r="A2472" s="98">
        <v>42109.291666666664</v>
      </c>
      <c r="B2472" s="17">
        <v>1.028888</v>
      </c>
      <c r="C2472" s="97">
        <v>290</v>
      </c>
      <c r="D2472" s="21">
        <f t="shared" si="38"/>
        <v>1.71824296</v>
      </c>
    </row>
    <row r="2473" spans="1:4" ht="15" customHeight="1" x14ac:dyDescent="0.2">
      <c r="A2473" s="98">
        <v>42109.333333333336</v>
      </c>
      <c r="B2473" s="17">
        <v>1.5433319999999999</v>
      </c>
      <c r="C2473" s="97">
        <v>290</v>
      </c>
      <c r="D2473" s="21">
        <f t="shared" si="38"/>
        <v>2.5773644399999998</v>
      </c>
    </row>
    <row r="2474" spans="1:4" ht="15" customHeight="1" x14ac:dyDescent="0.2">
      <c r="A2474" s="98">
        <v>42109.375</v>
      </c>
      <c r="B2474" s="17">
        <v>1.028888</v>
      </c>
      <c r="C2474" s="97">
        <v>320</v>
      </c>
      <c r="D2474" s="21">
        <f t="shared" si="38"/>
        <v>1.71824296</v>
      </c>
    </row>
    <row r="2475" spans="1:4" ht="15" customHeight="1" x14ac:dyDescent="0.2">
      <c r="A2475" s="98">
        <v>42109.416666666664</v>
      </c>
      <c r="B2475" s="17">
        <v>2.057776</v>
      </c>
      <c r="C2475" s="97">
        <v>290</v>
      </c>
      <c r="D2475" s="21">
        <f t="shared" si="38"/>
        <v>3.43648592</v>
      </c>
    </row>
    <row r="2476" spans="1:4" ht="15" customHeight="1" x14ac:dyDescent="0.2">
      <c r="A2476" s="98">
        <v>42109.458333333336</v>
      </c>
      <c r="B2476" s="17">
        <v>2.5722200000000002</v>
      </c>
      <c r="C2476" s="97">
        <v>290</v>
      </c>
      <c r="D2476" s="21">
        <f t="shared" si="38"/>
        <v>4.2956073999999997</v>
      </c>
    </row>
    <row r="2477" spans="1:4" ht="15" customHeight="1" x14ac:dyDescent="0.2">
      <c r="A2477" s="98">
        <v>42109.5</v>
      </c>
      <c r="B2477" s="17">
        <v>3.0866639999999999</v>
      </c>
      <c r="C2477" s="97">
        <v>320</v>
      </c>
      <c r="D2477" s="21">
        <f t="shared" si="38"/>
        <v>5.1547288799999995</v>
      </c>
    </row>
    <row r="2478" spans="1:4" ht="15" customHeight="1" x14ac:dyDescent="0.2">
      <c r="A2478" s="98">
        <v>42109.541666666664</v>
      </c>
      <c r="B2478" s="17">
        <v>3.601108</v>
      </c>
      <c r="C2478" s="97">
        <v>30</v>
      </c>
      <c r="D2478" s="21">
        <f t="shared" si="38"/>
        <v>6.0138503599999993</v>
      </c>
    </row>
    <row r="2479" spans="1:4" ht="15" customHeight="1" x14ac:dyDescent="0.2">
      <c r="A2479" s="98">
        <v>42109.583333333336</v>
      </c>
      <c r="B2479" s="17">
        <v>4.6299960000000002</v>
      </c>
      <c r="C2479" s="97">
        <v>70</v>
      </c>
      <c r="D2479" s="21">
        <f t="shared" si="38"/>
        <v>7.7320933199999997</v>
      </c>
    </row>
    <row r="2480" spans="1:4" ht="15" customHeight="1" x14ac:dyDescent="0.2">
      <c r="A2480" s="98">
        <v>42109.625</v>
      </c>
      <c r="B2480" s="17">
        <v>3.601108</v>
      </c>
      <c r="C2480" s="97">
        <v>50</v>
      </c>
      <c r="D2480" s="21">
        <f t="shared" si="38"/>
        <v>6.0138503599999993</v>
      </c>
    </row>
    <row r="2481" spans="1:4" ht="15" customHeight="1" x14ac:dyDescent="0.2">
      <c r="A2481" s="98">
        <v>42109.666666666664</v>
      </c>
      <c r="B2481" s="17">
        <v>7.202216</v>
      </c>
      <c r="C2481" s="97">
        <v>80</v>
      </c>
      <c r="D2481" s="21">
        <f t="shared" si="38"/>
        <v>12.027700719999999</v>
      </c>
    </row>
    <row r="2482" spans="1:4" ht="15" customHeight="1" x14ac:dyDescent="0.2">
      <c r="A2482" s="98">
        <v>42109.708333333336</v>
      </c>
      <c r="B2482" s="17">
        <v>7.7166600000000001</v>
      </c>
      <c r="C2482" s="97">
        <v>70</v>
      </c>
      <c r="D2482" s="21">
        <f t="shared" si="38"/>
        <v>12.886822199999999</v>
      </c>
    </row>
    <row r="2483" spans="1:4" ht="15" customHeight="1" x14ac:dyDescent="0.2">
      <c r="A2483" s="98">
        <v>42109.75</v>
      </c>
      <c r="B2483" s="17">
        <v>6.6877719999999998</v>
      </c>
      <c r="C2483" s="97">
        <v>60</v>
      </c>
      <c r="D2483" s="21">
        <f t="shared" si="38"/>
        <v>11.16857924</v>
      </c>
    </row>
    <row r="2484" spans="1:4" ht="15" customHeight="1" x14ac:dyDescent="0.2">
      <c r="A2484" s="98">
        <v>42109.791666666664</v>
      </c>
      <c r="B2484" s="17">
        <v>6.6877719999999998</v>
      </c>
      <c r="C2484" s="97">
        <v>70</v>
      </c>
      <c r="D2484" s="21">
        <f t="shared" si="38"/>
        <v>11.16857924</v>
      </c>
    </row>
    <row r="2485" spans="1:4" ht="15" customHeight="1" x14ac:dyDescent="0.2">
      <c r="A2485" s="98">
        <v>42109.833333333336</v>
      </c>
      <c r="B2485" s="17">
        <v>6.6877719999999998</v>
      </c>
      <c r="C2485" s="97">
        <v>60</v>
      </c>
      <c r="D2485" s="21">
        <f t="shared" si="38"/>
        <v>11.16857924</v>
      </c>
    </row>
    <row r="2486" spans="1:4" ht="15" customHeight="1" x14ac:dyDescent="0.2">
      <c r="A2486" s="98">
        <v>42109.875</v>
      </c>
      <c r="B2486" s="17">
        <v>4.1155520000000001</v>
      </c>
      <c r="C2486" s="97">
        <v>50</v>
      </c>
      <c r="D2486" s="21">
        <f t="shared" si="38"/>
        <v>6.8729718399999999</v>
      </c>
    </row>
    <row r="2487" spans="1:4" ht="15" customHeight="1" x14ac:dyDescent="0.2">
      <c r="A2487" s="98">
        <v>42109.916666666664</v>
      </c>
      <c r="B2487" s="17">
        <v>2.057776</v>
      </c>
      <c r="C2487" s="97">
        <v>40</v>
      </c>
      <c r="D2487" s="21">
        <f t="shared" si="38"/>
        <v>3.43648592</v>
      </c>
    </row>
    <row r="2488" spans="1:4" ht="15" customHeight="1" x14ac:dyDescent="0.2">
      <c r="A2488" s="98">
        <v>42109.958333333336</v>
      </c>
      <c r="B2488" s="17">
        <v>1.5433319999999999</v>
      </c>
      <c r="C2488" s="97">
        <v>360</v>
      </c>
      <c r="D2488" s="21">
        <f t="shared" si="38"/>
        <v>2.5773644399999998</v>
      </c>
    </row>
    <row r="2489" spans="1:4" ht="15" customHeight="1" x14ac:dyDescent="0.2">
      <c r="A2489" s="98">
        <v>42110</v>
      </c>
      <c r="B2489" s="17">
        <v>1.028888</v>
      </c>
      <c r="C2489" s="97">
        <v>340</v>
      </c>
      <c r="D2489" s="21">
        <f t="shared" si="38"/>
        <v>1.71824296</v>
      </c>
    </row>
    <row r="2490" spans="1:4" ht="15" customHeight="1" x14ac:dyDescent="0.2">
      <c r="A2490" s="98">
        <v>42110.041666666664</v>
      </c>
      <c r="B2490" s="17">
        <v>2.057776</v>
      </c>
      <c r="C2490" s="97">
        <v>320</v>
      </c>
      <c r="D2490" s="21">
        <f t="shared" si="38"/>
        <v>3.43648592</v>
      </c>
    </row>
    <row r="2491" spans="1:4" ht="15" customHeight="1" x14ac:dyDescent="0.2">
      <c r="A2491" s="98">
        <v>42110.083333333336</v>
      </c>
      <c r="B2491" s="17">
        <v>1.5433319999999999</v>
      </c>
      <c r="C2491" s="97">
        <v>310</v>
      </c>
      <c r="D2491" s="21">
        <f t="shared" si="38"/>
        <v>2.5773644399999998</v>
      </c>
    </row>
    <row r="2492" spans="1:4" ht="15" customHeight="1" x14ac:dyDescent="0.2">
      <c r="A2492" s="98">
        <v>42110.125</v>
      </c>
      <c r="B2492" s="17">
        <v>1.5433319999999999</v>
      </c>
      <c r="C2492" s="97">
        <v>330</v>
      </c>
      <c r="D2492" s="21">
        <f t="shared" si="38"/>
        <v>2.5773644399999998</v>
      </c>
    </row>
    <row r="2493" spans="1:4" ht="15" customHeight="1" x14ac:dyDescent="0.2">
      <c r="A2493" s="98">
        <v>42110.166666666664</v>
      </c>
      <c r="B2493" s="17">
        <v>1.028888</v>
      </c>
      <c r="C2493" s="97">
        <v>320</v>
      </c>
      <c r="D2493" s="21">
        <f t="shared" si="38"/>
        <v>1.71824296</v>
      </c>
    </row>
    <row r="2494" spans="1:4" ht="15" customHeight="1" x14ac:dyDescent="0.2">
      <c r="A2494" s="98">
        <v>42110.208333333336</v>
      </c>
      <c r="B2494" s="17">
        <v>0</v>
      </c>
      <c r="C2494" s="97">
        <v>0</v>
      </c>
      <c r="D2494" s="21">
        <f t="shared" si="38"/>
        <v>0</v>
      </c>
    </row>
    <row r="2495" spans="1:4" ht="15" customHeight="1" x14ac:dyDescent="0.2">
      <c r="A2495" s="98">
        <v>42110.25</v>
      </c>
      <c r="B2495" s="17">
        <v>1.5433319999999999</v>
      </c>
      <c r="C2495" s="97">
        <v>320</v>
      </c>
      <c r="D2495" s="21">
        <f t="shared" si="38"/>
        <v>2.5773644399999998</v>
      </c>
    </row>
    <row r="2496" spans="1:4" ht="15" customHeight="1" x14ac:dyDescent="0.2">
      <c r="A2496" s="98">
        <v>42110.291666666664</v>
      </c>
      <c r="B2496" s="17">
        <v>1.5433319999999999</v>
      </c>
      <c r="C2496" s="97">
        <v>320</v>
      </c>
      <c r="D2496" s="21">
        <f t="shared" si="38"/>
        <v>2.5773644399999998</v>
      </c>
    </row>
    <row r="2497" spans="1:4" ht="15" customHeight="1" x14ac:dyDescent="0.2">
      <c r="A2497" s="98">
        <v>42110.333333333336</v>
      </c>
      <c r="B2497" s="17">
        <v>0</v>
      </c>
      <c r="C2497" s="97">
        <v>0</v>
      </c>
      <c r="D2497" s="21">
        <f t="shared" si="38"/>
        <v>0</v>
      </c>
    </row>
    <row r="2498" spans="1:4" ht="15" customHeight="1" x14ac:dyDescent="0.2">
      <c r="A2498" s="98">
        <v>42110.375</v>
      </c>
      <c r="B2498" s="17">
        <v>1.5433319999999999</v>
      </c>
      <c r="C2498" s="97">
        <v>340</v>
      </c>
      <c r="D2498" s="21">
        <f t="shared" si="38"/>
        <v>2.5773644399999998</v>
      </c>
    </row>
    <row r="2499" spans="1:4" ht="15" customHeight="1" x14ac:dyDescent="0.2">
      <c r="A2499" s="98">
        <v>42110.416666666664</v>
      </c>
      <c r="B2499" s="17">
        <v>1.5433319999999999</v>
      </c>
      <c r="C2499" s="97">
        <v>300</v>
      </c>
      <c r="D2499" s="21">
        <f t="shared" si="38"/>
        <v>2.5773644399999998</v>
      </c>
    </row>
    <row r="2500" spans="1:4" ht="15" customHeight="1" x14ac:dyDescent="0.2">
      <c r="A2500" s="98">
        <v>42110.458333333336</v>
      </c>
      <c r="B2500" s="17">
        <v>1.5433319999999999</v>
      </c>
      <c r="C2500" s="97">
        <v>320</v>
      </c>
      <c r="D2500" s="21">
        <f t="shared" si="38"/>
        <v>2.5773644399999998</v>
      </c>
    </row>
    <row r="2501" spans="1:4" ht="15" customHeight="1" x14ac:dyDescent="0.2">
      <c r="A2501" s="98">
        <v>42110.5</v>
      </c>
      <c r="B2501" s="17">
        <v>5.1444400000000003</v>
      </c>
      <c r="C2501" s="97">
        <v>360</v>
      </c>
      <c r="D2501" s="21">
        <f t="shared" ref="D2501:D2564" si="39">$B$1*B2501</f>
        <v>8.5912147999999995</v>
      </c>
    </row>
    <row r="2502" spans="1:4" ht="15" customHeight="1" x14ac:dyDescent="0.2">
      <c r="A2502" s="98">
        <v>42110.541666666664</v>
      </c>
      <c r="B2502" s="17">
        <v>4.1155520000000001</v>
      </c>
      <c r="C2502" s="97">
        <v>30</v>
      </c>
      <c r="D2502" s="21">
        <f t="shared" si="39"/>
        <v>6.8729718399999999</v>
      </c>
    </row>
    <row r="2503" spans="1:4" ht="15" customHeight="1" x14ac:dyDescent="0.2">
      <c r="A2503" s="98">
        <v>42110.583333333336</v>
      </c>
      <c r="B2503" s="17">
        <v>4.1155520000000001</v>
      </c>
      <c r="C2503" s="97">
        <v>30</v>
      </c>
      <c r="D2503" s="21">
        <f t="shared" si="39"/>
        <v>6.8729718399999999</v>
      </c>
    </row>
    <row r="2504" spans="1:4" ht="15" customHeight="1" x14ac:dyDescent="0.2">
      <c r="A2504" s="98">
        <v>42110.625</v>
      </c>
      <c r="B2504" s="17">
        <v>4.1155520000000001</v>
      </c>
      <c r="C2504" s="97">
        <v>10</v>
      </c>
      <c r="D2504" s="21">
        <f t="shared" si="39"/>
        <v>6.8729718399999999</v>
      </c>
    </row>
    <row r="2505" spans="1:4" ht="15" customHeight="1" x14ac:dyDescent="0.2">
      <c r="A2505" s="98">
        <v>42110.666666666664</v>
      </c>
      <c r="B2505" s="17">
        <v>6.1733279999999997</v>
      </c>
      <c r="C2505" s="97">
        <v>50</v>
      </c>
      <c r="D2505" s="21">
        <f t="shared" si="39"/>
        <v>10.309457759999999</v>
      </c>
    </row>
    <row r="2506" spans="1:4" ht="15" customHeight="1" x14ac:dyDescent="0.2">
      <c r="A2506" s="98">
        <v>42110.708333333336</v>
      </c>
      <c r="B2506" s="17">
        <v>7.202216</v>
      </c>
      <c r="C2506" s="97">
        <v>70</v>
      </c>
      <c r="D2506" s="21">
        <f t="shared" si="39"/>
        <v>12.027700719999999</v>
      </c>
    </row>
    <row r="2507" spans="1:4" ht="15" customHeight="1" x14ac:dyDescent="0.2">
      <c r="A2507" s="98">
        <v>42110.75</v>
      </c>
      <c r="B2507" s="17">
        <v>7.202216</v>
      </c>
      <c r="C2507" s="97">
        <v>60</v>
      </c>
      <c r="D2507" s="21">
        <f t="shared" si="39"/>
        <v>12.027700719999999</v>
      </c>
    </row>
    <row r="2508" spans="1:4" ht="15" customHeight="1" x14ac:dyDescent="0.2">
      <c r="A2508" s="98">
        <v>42110.791666666664</v>
      </c>
      <c r="B2508" s="17">
        <v>6.1733279999999997</v>
      </c>
      <c r="C2508" s="97">
        <v>60</v>
      </c>
      <c r="D2508" s="21">
        <f t="shared" si="39"/>
        <v>10.309457759999999</v>
      </c>
    </row>
    <row r="2509" spans="1:4" ht="15" customHeight="1" x14ac:dyDescent="0.2">
      <c r="A2509" s="98">
        <v>42110.833333333336</v>
      </c>
      <c r="B2509" s="17">
        <v>5.1444400000000003</v>
      </c>
      <c r="C2509" s="97">
        <v>80</v>
      </c>
      <c r="D2509" s="21">
        <f t="shared" si="39"/>
        <v>8.5912147999999995</v>
      </c>
    </row>
    <row r="2510" spans="1:4" ht="15" customHeight="1" x14ac:dyDescent="0.2">
      <c r="A2510" s="98">
        <v>42110.875</v>
      </c>
      <c r="B2510" s="17">
        <v>2.057776</v>
      </c>
      <c r="C2510" s="97">
        <v>80</v>
      </c>
      <c r="D2510" s="21">
        <f t="shared" si="39"/>
        <v>3.43648592</v>
      </c>
    </row>
    <row r="2511" spans="1:4" ht="15" customHeight="1" x14ac:dyDescent="0.2">
      <c r="A2511" s="98">
        <v>42110.916666666664</v>
      </c>
      <c r="B2511" s="17">
        <v>2.057776</v>
      </c>
      <c r="C2511" s="97">
        <v>40</v>
      </c>
      <c r="D2511" s="21">
        <f t="shared" si="39"/>
        <v>3.43648592</v>
      </c>
    </row>
    <row r="2512" spans="1:4" ht="15" customHeight="1" x14ac:dyDescent="0.2">
      <c r="A2512" s="98">
        <v>42110.958333333336</v>
      </c>
      <c r="B2512" s="17">
        <v>3.0866639999999999</v>
      </c>
      <c r="C2512" s="97">
        <v>50</v>
      </c>
      <c r="D2512" s="21">
        <f t="shared" si="39"/>
        <v>5.1547288799999995</v>
      </c>
    </row>
    <row r="2513" spans="1:4" ht="15" customHeight="1" x14ac:dyDescent="0.2">
      <c r="A2513" s="98">
        <v>42111</v>
      </c>
      <c r="B2513" s="17">
        <v>1.5433319999999999</v>
      </c>
      <c r="C2513" s="97">
        <v>30</v>
      </c>
      <c r="D2513" s="21">
        <f t="shared" si="39"/>
        <v>2.5773644399999998</v>
      </c>
    </row>
    <row r="2514" spans="1:4" ht="15" customHeight="1" x14ac:dyDescent="0.2">
      <c r="A2514" s="98">
        <v>42111.041666666664</v>
      </c>
      <c r="B2514" s="17">
        <v>1.028888</v>
      </c>
      <c r="C2514" s="97">
        <v>310</v>
      </c>
      <c r="D2514" s="21">
        <f t="shared" si="39"/>
        <v>1.71824296</v>
      </c>
    </row>
    <row r="2515" spans="1:4" ht="15" customHeight="1" x14ac:dyDescent="0.2">
      <c r="A2515" s="98">
        <v>42111.083333333336</v>
      </c>
      <c r="B2515" s="17">
        <v>1.028888</v>
      </c>
      <c r="C2515" s="97">
        <v>290</v>
      </c>
      <c r="D2515" s="21">
        <f t="shared" si="39"/>
        <v>1.71824296</v>
      </c>
    </row>
    <row r="2516" spans="1:4" ht="15" customHeight="1" x14ac:dyDescent="0.2">
      <c r="A2516" s="98">
        <v>42111.125</v>
      </c>
      <c r="B2516" s="17">
        <v>0.51444400000000001</v>
      </c>
      <c r="C2516" s="97">
        <v>30</v>
      </c>
      <c r="D2516" s="21">
        <f t="shared" si="39"/>
        <v>0.85912147999999999</v>
      </c>
    </row>
    <row r="2517" spans="1:4" ht="15" customHeight="1" x14ac:dyDescent="0.2">
      <c r="A2517" s="98">
        <v>42111.166666666664</v>
      </c>
      <c r="B2517" s="17">
        <v>1.028888</v>
      </c>
      <c r="C2517" s="97">
        <v>320</v>
      </c>
      <c r="D2517" s="21">
        <f t="shared" si="39"/>
        <v>1.71824296</v>
      </c>
    </row>
    <row r="2518" spans="1:4" ht="15" customHeight="1" x14ac:dyDescent="0.2">
      <c r="A2518" s="98">
        <v>42111.208333333336</v>
      </c>
      <c r="B2518" s="17">
        <v>1.028888</v>
      </c>
      <c r="C2518" s="97">
        <v>250</v>
      </c>
      <c r="D2518" s="21">
        <f t="shared" si="39"/>
        <v>1.71824296</v>
      </c>
    </row>
    <row r="2519" spans="1:4" ht="15" customHeight="1" x14ac:dyDescent="0.2">
      <c r="A2519" s="98">
        <v>42111.25</v>
      </c>
      <c r="B2519" s="17">
        <v>1.5433319999999999</v>
      </c>
      <c r="C2519" s="97">
        <v>340</v>
      </c>
      <c r="D2519" s="21">
        <f t="shared" si="39"/>
        <v>2.5773644399999998</v>
      </c>
    </row>
    <row r="2520" spans="1:4" ht="15" customHeight="1" x14ac:dyDescent="0.2">
      <c r="A2520" s="98">
        <v>42111.291666666664</v>
      </c>
      <c r="B2520" s="17">
        <v>1.028888</v>
      </c>
      <c r="C2520" s="97">
        <v>340</v>
      </c>
      <c r="D2520" s="21">
        <f t="shared" si="39"/>
        <v>1.71824296</v>
      </c>
    </row>
    <row r="2521" spans="1:4" ht="15" customHeight="1" x14ac:dyDescent="0.2">
      <c r="A2521" s="98">
        <v>42111.333333333336</v>
      </c>
      <c r="B2521" s="17">
        <v>0</v>
      </c>
      <c r="C2521" s="97">
        <v>0</v>
      </c>
      <c r="D2521" s="21">
        <f t="shared" si="39"/>
        <v>0</v>
      </c>
    </row>
    <row r="2522" spans="1:4" ht="15" customHeight="1" x14ac:dyDescent="0.2">
      <c r="A2522" s="98">
        <v>42111.375</v>
      </c>
      <c r="B2522" s="17">
        <v>1.028888</v>
      </c>
      <c r="C2522" s="97">
        <v>320</v>
      </c>
      <c r="D2522" s="21">
        <f t="shared" si="39"/>
        <v>1.71824296</v>
      </c>
    </row>
    <row r="2523" spans="1:4" ht="15" customHeight="1" x14ac:dyDescent="0.2">
      <c r="A2523" s="98">
        <v>42111.416666666664</v>
      </c>
      <c r="B2523" s="17">
        <v>1.028888</v>
      </c>
      <c r="C2523" s="97">
        <v>290</v>
      </c>
      <c r="D2523" s="21">
        <f t="shared" si="39"/>
        <v>1.71824296</v>
      </c>
    </row>
    <row r="2524" spans="1:4" ht="15" customHeight="1" x14ac:dyDescent="0.2">
      <c r="A2524" s="98">
        <v>42111.458333333336</v>
      </c>
      <c r="B2524" s="17">
        <v>2.057776</v>
      </c>
      <c r="C2524" s="97">
        <v>280</v>
      </c>
      <c r="D2524" s="21">
        <f t="shared" si="39"/>
        <v>3.43648592</v>
      </c>
    </row>
    <row r="2525" spans="1:4" ht="15" customHeight="1" x14ac:dyDescent="0.2">
      <c r="A2525" s="98">
        <v>42111.5</v>
      </c>
      <c r="B2525" s="17">
        <v>3.0866639999999999</v>
      </c>
      <c r="C2525" s="97">
        <v>200</v>
      </c>
      <c r="D2525" s="21">
        <f t="shared" si="39"/>
        <v>5.1547288799999995</v>
      </c>
    </row>
    <row r="2526" spans="1:4" ht="15" customHeight="1" x14ac:dyDescent="0.2">
      <c r="A2526" s="98">
        <v>42111.541666666664</v>
      </c>
      <c r="B2526" s="17">
        <v>6.1733279999999997</v>
      </c>
      <c r="C2526" s="97">
        <v>180</v>
      </c>
      <c r="D2526" s="21">
        <f t="shared" si="39"/>
        <v>10.309457759999999</v>
      </c>
    </row>
    <row r="2527" spans="1:4" ht="15" customHeight="1" x14ac:dyDescent="0.2">
      <c r="A2527" s="98">
        <v>42111.583333333336</v>
      </c>
      <c r="B2527" s="17">
        <v>6.1733279999999997</v>
      </c>
      <c r="C2527" s="97">
        <v>180</v>
      </c>
      <c r="D2527" s="21">
        <f t="shared" si="39"/>
        <v>10.309457759999999</v>
      </c>
    </row>
    <row r="2528" spans="1:4" ht="15" customHeight="1" x14ac:dyDescent="0.2">
      <c r="A2528" s="98">
        <v>42111.625</v>
      </c>
      <c r="B2528" s="17">
        <v>6.1733279999999997</v>
      </c>
      <c r="C2528" s="97">
        <v>160</v>
      </c>
      <c r="D2528" s="21">
        <f t="shared" si="39"/>
        <v>10.309457759999999</v>
      </c>
    </row>
    <row r="2529" spans="1:4" ht="15" customHeight="1" x14ac:dyDescent="0.2">
      <c r="A2529" s="98">
        <v>42111.666666666664</v>
      </c>
      <c r="B2529" s="17">
        <v>5.6588840000000005</v>
      </c>
      <c r="C2529" s="97">
        <v>160</v>
      </c>
      <c r="D2529" s="21">
        <f t="shared" si="39"/>
        <v>9.4503362800000001</v>
      </c>
    </row>
    <row r="2530" spans="1:4" ht="15" customHeight="1" x14ac:dyDescent="0.2">
      <c r="A2530" s="98">
        <v>42111.708333333336</v>
      </c>
      <c r="B2530" s="17">
        <v>6.1733279999999997</v>
      </c>
      <c r="C2530" s="97">
        <v>160</v>
      </c>
      <c r="D2530" s="21">
        <f t="shared" si="39"/>
        <v>10.309457759999999</v>
      </c>
    </row>
    <row r="2531" spans="1:4" ht="15" customHeight="1" x14ac:dyDescent="0.2">
      <c r="A2531" s="98">
        <v>42111.75</v>
      </c>
      <c r="B2531" s="17">
        <v>5.1444400000000003</v>
      </c>
      <c r="C2531" s="97">
        <v>150</v>
      </c>
      <c r="D2531" s="21">
        <f t="shared" si="39"/>
        <v>8.5912147999999995</v>
      </c>
    </row>
    <row r="2532" spans="1:4" ht="15" customHeight="1" x14ac:dyDescent="0.2">
      <c r="A2532" s="98">
        <v>42111.791666666664</v>
      </c>
      <c r="B2532" s="17">
        <v>3.0866639999999999</v>
      </c>
      <c r="C2532" s="97">
        <v>160</v>
      </c>
      <c r="D2532" s="21">
        <f t="shared" si="39"/>
        <v>5.1547288799999995</v>
      </c>
    </row>
    <row r="2533" spans="1:4" ht="15" customHeight="1" x14ac:dyDescent="0.2">
      <c r="A2533" s="98">
        <v>42111.833333333336</v>
      </c>
      <c r="B2533" s="17">
        <v>3.0866639999999999</v>
      </c>
      <c r="C2533" s="97">
        <v>170</v>
      </c>
      <c r="D2533" s="21">
        <f t="shared" si="39"/>
        <v>5.1547288799999995</v>
      </c>
    </row>
    <row r="2534" spans="1:4" ht="15" customHeight="1" x14ac:dyDescent="0.2">
      <c r="A2534" s="98">
        <v>42111.875</v>
      </c>
      <c r="B2534" s="17">
        <v>2.057776</v>
      </c>
      <c r="C2534" s="97">
        <v>190</v>
      </c>
      <c r="D2534" s="21">
        <f t="shared" si="39"/>
        <v>3.43648592</v>
      </c>
    </row>
    <row r="2535" spans="1:4" ht="15" customHeight="1" x14ac:dyDescent="0.2">
      <c r="A2535" s="98">
        <v>42111.916666666664</v>
      </c>
      <c r="B2535" s="17">
        <v>2.057776</v>
      </c>
      <c r="C2535" s="97">
        <v>210</v>
      </c>
      <c r="D2535" s="21">
        <f t="shared" si="39"/>
        <v>3.43648592</v>
      </c>
    </row>
    <row r="2536" spans="1:4" ht="15" customHeight="1" x14ac:dyDescent="0.2">
      <c r="A2536" s="98">
        <v>42111.958333333336</v>
      </c>
      <c r="B2536" s="17">
        <v>2.057776</v>
      </c>
      <c r="C2536" s="97">
        <v>190</v>
      </c>
      <c r="D2536" s="21">
        <f t="shared" si="39"/>
        <v>3.43648592</v>
      </c>
    </row>
    <row r="2537" spans="1:4" ht="15" customHeight="1" x14ac:dyDescent="0.2">
      <c r="A2537" s="98">
        <v>42112</v>
      </c>
      <c r="B2537" s="17">
        <v>1.5433319999999999</v>
      </c>
      <c r="C2537" s="97">
        <v>190</v>
      </c>
      <c r="D2537" s="21">
        <f t="shared" si="39"/>
        <v>2.5773644399999998</v>
      </c>
    </row>
    <row r="2538" spans="1:4" ht="15" customHeight="1" x14ac:dyDescent="0.2">
      <c r="A2538" s="98">
        <v>42112.041666666664</v>
      </c>
      <c r="B2538" s="17">
        <v>1.028888</v>
      </c>
      <c r="C2538" s="97">
        <v>320</v>
      </c>
      <c r="D2538" s="21">
        <f t="shared" si="39"/>
        <v>1.71824296</v>
      </c>
    </row>
    <row r="2539" spans="1:4" ht="15" customHeight="1" x14ac:dyDescent="0.2">
      <c r="A2539" s="98">
        <v>42112.083333333336</v>
      </c>
      <c r="B2539" s="17">
        <v>1.028888</v>
      </c>
      <c r="C2539" s="97">
        <v>320</v>
      </c>
      <c r="D2539" s="21">
        <f t="shared" si="39"/>
        <v>1.71824296</v>
      </c>
    </row>
    <row r="2540" spans="1:4" ht="15" customHeight="1" x14ac:dyDescent="0.2">
      <c r="A2540" s="98">
        <v>42112.125</v>
      </c>
      <c r="B2540" s="17">
        <v>1.028888</v>
      </c>
      <c r="C2540" s="97">
        <v>10</v>
      </c>
      <c r="D2540" s="21">
        <f t="shared" si="39"/>
        <v>1.71824296</v>
      </c>
    </row>
    <row r="2541" spans="1:4" ht="15" customHeight="1" x14ac:dyDescent="0.2">
      <c r="A2541" s="98">
        <v>42112.166666666664</v>
      </c>
      <c r="B2541" s="17">
        <v>1.5433319999999999</v>
      </c>
      <c r="C2541" s="97">
        <v>310</v>
      </c>
      <c r="D2541" s="21">
        <f t="shared" si="39"/>
        <v>2.5773644399999998</v>
      </c>
    </row>
    <row r="2542" spans="1:4" ht="15" customHeight="1" x14ac:dyDescent="0.2">
      <c r="A2542" s="98">
        <v>42112.208333333336</v>
      </c>
      <c r="B2542" s="17">
        <v>1.028888</v>
      </c>
      <c r="C2542" s="97">
        <v>320</v>
      </c>
      <c r="D2542" s="21">
        <f t="shared" si="39"/>
        <v>1.71824296</v>
      </c>
    </row>
    <row r="2543" spans="1:4" ht="15" customHeight="1" x14ac:dyDescent="0.2">
      <c r="A2543" s="98">
        <v>42112.25</v>
      </c>
      <c r="B2543" s="17">
        <v>1.5433319999999999</v>
      </c>
      <c r="C2543" s="97">
        <v>310</v>
      </c>
      <c r="D2543" s="21">
        <f t="shared" si="39"/>
        <v>2.5773644399999998</v>
      </c>
    </row>
    <row r="2544" spans="1:4" ht="15" customHeight="1" x14ac:dyDescent="0.2">
      <c r="A2544" s="98">
        <v>42112.291666666664</v>
      </c>
      <c r="B2544" s="17">
        <v>1.028888</v>
      </c>
      <c r="C2544" s="97">
        <v>340</v>
      </c>
      <c r="D2544" s="21">
        <f t="shared" si="39"/>
        <v>1.71824296</v>
      </c>
    </row>
    <row r="2545" spans="1:4" ht="15" customHeight="1" x14ac:dyDescent="0.2">
      <c r="A2545" s="98">
        <v>42112.333333333336</v>
      </c>
      <c r="B2545" s="17">
        <v>1.5433319999999999</v>
      </c>
      <c r="C2545" s="97">
        <v>290</v>
      </c>
      <c r="D2545" s="21">
        <f t="shared" si="39"/>
        <v>2.5773644399999998</v>
      </c>
    </row>
    <row r="2546" spans="1:4" ht="15" customHeight="1" x14ac:dyDescent="0.2">
      <c r="A2546" s="98">
        <v>42112.375</v>
      </c>
      <c r="B2546" s="17">
        <v>2.057776</v>
      </c>
      <c r="C2546" s="97">
        <v>290</v>
      </c>
      <c r="D2546" s="21">
        <f t="shared" si="39"/>
        <v>3.43648592</v>
      </c>
    </row>
    <row r="2547" spans="1:4" ht="15" customHeight="1" x14ac:dyDescent="0.2">
      <c r="A2547" s="98">
        <v>42112.416666666664</v>
      </c>
      <c r="B2547" s="17">
        <v>2.057776</v>
      </c>
      <c r="C2547" s="97">
        <v>300</v>
      </c>
      <c r="D2547" s="21">
        <f t="shared" si="39"/>
        <v>3.43648592</v>
      </c>
    </row>
    <row r="2548" spans="1:4" ht="15" customHeight="1" x14ac:dyDescent="0.2">
      <c r="A2548" s="98">
        <v>42112.458333333336</v>
      </c>
      <c r="B2548" s="17">
        <v>3.0866639999999999</v>
      </c>
      <c r="C2548" s="97">
        <v>310</v>
      </c>
      <c r="D2548" s="21">
        <f t="shared" si="39"/>
        <v>5.1547288799999995</v>
      </c>
    </row>
    <row r="2549" spans="1:4" ht="15" customHeight="1" x14ac:dyDescent="0.2">
      <c r="A2549" s="98">
        <v>42112.5</v>
      </c>
      <c r="B2549" s="17">
        <v>2.057776</v>
      </c>
      <c r="C2549" s="97">
        <v>10</v>
      </c>
      <c r="D2549" s="21">
        <f t="shared" si="39"/>
        <v>3.43648592</v>
      </c>
    </row>
    <row r="2550" spans="1:4" ht="15" customHeight="1" x14ac:dyDescent="0.2">
      <c r="A2550" s="98">
        <v>42112.541666666664</v>
      </c>
      <c r="B2550" s="17">
        <v>3.0866639999999999</v>
      </c>
      <c r="C2550" s="97">
        <v>10</v>
      </c>
      <c r="D2550" s="21">
        <f t="shared" si="39"/>
        <v>5.1547288799999995</v>
      </c>
    </row>
    <row r="2551" spans="1:4" ht="15" customHeight="1" x14ac:dyDescent="0.2">
      <c r="A2551" s="98">
        <v>42112.583333333336</v>
      </c>
      <c r="B2551" s="17">
        <v>5.1444400000000003</v>
      </c>
      <c r="C2551" s="97">
        <v>140</v>
      </c>
      <c r="D2551" s="21">
        <f t="shared" si="39"/>
        <v>8.5912147999999995</v>
      </c>
    </row>
    <row r="2552" spans="1:4" ht="15" customHeight="1" x14ac:dyDescent="0.2">
      <c r="A2552" s="98">
        <v>42112.625</v>
      </c>
      <c r="B2552" s="17">
        <v>6.1733279999999997</v>
      </c>
      <c r="C2552" s="97">
        <v>80</v>
      </c>
      <c r="D2552" s="21">
        <f t="shared" si="39"/>
        <v>10.309457759999999</v>
      </c>
    </row>
    <row r="2553" spans="1:4" ht="15" customHeight="1" x14ac:dyDescent="0.2">
      <c r="A2553" s="98">
        <v>42112.666666666664</v>
      </c>
      <c r="B2553" s="17">
        <v>5.1444400000000003</v>
      </c>
      <c r="C2553" s="97">
        <v>90</v>
      </c>
      <c r="D2553" s="21">
        <f t="shared" si="39"/>
        <v>8.5912147999999995</v>
      </c>
    </row>
    <row r="2554" spans="1:4" ht="15" customHeight="1" x14ac:dyDescent="0.2">
      <c r="A2554" s="98">
        <v>42112.708333333336</v>
      </c>
      <c r="B2554" s="17">
        <v>6.6877719999999998</v>
      </c>
      <c r="C2554" s="97">
        <v>80</v>
      </c>
      <c r="D2554" s="21">
        <f t="shared" si="39"/>
        <v>11.16857924</v>
      </c>
    </row>
    <row r="2555" spans="1:4" ht="15" customHeight="1" x14ac:dyDescent="0.2">
      <c r="A2555" s="98">
        <v>42112.75</v>
      </c>
      <c r="B2555" s="17">
        <v>7.7166600000000001</v>
      </c>
      <c r="C2555" s="97">
        <v>80</v>
      </c>
      <c r="D2555" s="21">
        <f t="shared" si="39"/>
        <v>12.886822199999999</v>
      </c>
    </row>
    <row r="2556" spans="1:4" ht="15" customHeight="1" x14ac:dyDescent="0.2">
      <c r="A2556" s="98">
        <v>42112.791666666664</v>
      </c>
      <c r="B2556" s="17">
        <v>5.1444400000000003</v>
      </c>
      <c r="C2556" s="97">
        <v>60</v>
      </c>
      <c r="D2556" s="21">
        <f t="shared" si="39"/>
        <v>8.5912147999999995</v>
      </c>
    </row>
    <row r="2557" spans="1:4" ht="15" customHeight="1" x14ac:dyDescent="0.2">
      <c r="A2557" s="98">
        <v>42112.833333333336</v>
      </c>
      <c r="B2557" s="17">
        <v>4.1155520000000001</v>
      </c>
      <c r="C2557" s="97">
        <v>50</v>
      </c>
      <c r="D2557" s="21">
        <f t="shared" si="39"/>
        <v>6.8729718399999999</v>
      </c>
    </row>
    <row r="2558" spans="1:4" ht="15" customHeight="1" x14ac:dyDescent="0.2">
      <c r="A2558" s="98">
        <v>42112.875</v>
      </c>
      <c r="B2558" s="17">
        <v>4.1155520000000001</v>
      </c>
      <c r="C2558" s="97">
        <v>40</v>
      </c>
      <c r="D2558" s="21">
        <f t="shared" si="39"/>
        <v>6.8729718399999999</v>
      </c>
    </row>
    <row r="2559" spans="1:4" ht="15" customHeight="1" x14ac:dyDescent="0.2">
      <c r="A2559" s="98">
        <v>42112.916666666664</v>
      </c>
      <c r="B2559" s="17">
        <v>3.0866639999999999</v>
      </c>
      <c r="C2559" s="97">
        <v>50</v>
      </c>
      <c r="D2559" s="21">
        <f t="shared" si="39"/>
        <v>5.1547288799999995</v>
      </c>
    </row>
    <row r="2560" spans="1:4" ht="15" customHeight="1" x14ac:dyDescent="0.2">
      <c r="A2560" s="98">
        <v>42112.958333333336</v>
      </c>
      <c r="B2560" s="17">
        <v>2.057776</v>
      </c>
      <c r="C2560" s="97">
        <v>50</v>
      </c>
      <c r="D2560" s="21">
        <f t="shared" si="39"/>
        <v>3.43648592</v>
      </c>
    </row>
    <row r="2561" spans="1:4" ht="15" customHeight="1" x14ac:dyDescent="0.2">
      <c r="A2561" s="98">
        <v>42113</v>
      </c>
      <c r="B2561" s="17">
        <v>1.5433319999999999</v>
      </c>
      <c r="C2561" s="97">
        <v>330</v>
      </c>
      <c r="D2561" s="21">
        <f t="shared" si="39"/>
        <v>2.5773644399999998</v>
      </c>
    </row>
    <row r="2562" spans="1:4" ht="15" customHeight="1" x14ac:dyDescent="0.2">
      <c r="A2562" s="98">
        <v>42113.041666666664</v>
      </c>
      <c r="B2562" s="17">
        <v>1.5433319999999999</v>
      </c>
      <c r="C2562" s="97">
        <v>320</v>
      </c>
      <c r="D2562" s="21">
        <f t="shared" si="39"/>
        <v>2.5773644399999998</v>
      </c>
    </row>
    <row r="2563" spans="1:4" ht="15" customHeight="1" x14ac:dyDescent="0.2">
      <c r="A2563" s="98">
        <v>42113.083333333336</v>
      </c>
      <c r="B2563" s="17">
        <v>1.028888</v>
      </c>
      <c r="C2563" s="97">
        <v>320</v>
      </c>
      <c r="D2563" s="21">
        <f t="shared" si="39"/>
        <v>1.71824296</v>
      </c>
    </row>
    <row r="2564" spans="1:4" ht="15" customHeight="1" x14ac:dyDescent="0.2">
      <c r="A2564" s="98">
        <v>42113.125</v>
      </c>
      <c r="B2564" s="17">
        <v>1.028888</v>
      </c>
      <c r="C2564" s="97">
        <v>340</v>
      </c>
      <c r="D2564" s="21">
        <f t="shared" si="39"/>
        <v>1.71824296</v>
      </c>
    </row>
    <row r="2565" spans="1:4" ht="15" customHeight="1" x14ac:dyDescent="0.2">
      <c r="A2565" s="98">
        <v>42113.166666666664</v>
      </c>
      <c r="B2565" s="17">
        <v>1.028888</v>
      </c>
      <c r="C2565" s="97">
        <v>330</v>
      </c>
      <c r="D2565" s="21">
        <f t="shared" ref="D2565:D2628" si="40">$B$1*B2565</f>
        <v>1.71824296</v>
      </c>
    </row>
    <row r="2566" spans="1:4" ht="15" customHeight="1" x14ac:dyDescent="0.2">
      <c r="A2566" s="98">
        <v>42113.208333333336</v>
      </c>
      <c r="B2566" s="17">
        <v>1.028888</v>
      </c>
      <c r="C2566" s="97">
        <v>300</v>
      </c>
      <c r="D2566" s="21">
        <f t="shared" si="40"/>
        <v>1.71824296</v>
      </c>
    </row>
    <row r="2567" spans="1:4" ht="15" customHeight="1" x14ac:dyDescent="0.2">
      <c r="A2567" s="98">
        <v>42113.25</v>
      </c>
      <c r="B2567" s="17">
        <v>1.028888</v>
      </c>
      <c r="C2567" s="97">
        <v>310</v>
      </c>
      <c r="D2567" s="21">
        <f t="shared" si="40"/>
        <v>1.71824296</v>
      </c>
    </row>
    <row r="2568" spans="1:4" ht="15" customHeight="1" x14ac:dyDescent="0.2">
      <c r="A2568" s="98">
        <v>42113.291666666664</v>
      </c>
      <c r="B2568" s="17">
        <v>1.028888</v>
      </c>
      <c r="C2568" s="97">
        <v>300</v>
      </c>
      <c r="D2568" s="21">
        <f t="shared" si="40"/>
        <v>1.71824296</v>
      </c>
    </row>
    <row r="2569" spans="1:4" ht="15" customHeight="1" x14ac:dyDescent="0.2">
      <c r="A2569" s="98">
        <v>42113.333333333336</v>
      </c>
      <c r="B2569" s="17">
        <v>1.028888</v>
      </c>
      <c r="C2569" s="97">
        <v>340</v>
      </c>
      <c r="D2569" s="21">
        <f t="shared" si="40"/>
        <v>1.71824296</v>
      </c>
    </row>
    <row r="2570" spans="1:4" ht="15" customHeight="1" x14ac:dyDescent="0.2">
      <c r="A2570" s="98">
        <v>42113.375</v>
      </c>
      <c r="B2570" s="17">
        <v>1.028888</v>
      </c>
      <c r="C2570" s="97">
        <v>320</v>
      </c>
      <c r="D2570" s="21">
        <f t="shared" si="40"/>
        <v>1.71824296</v>
      </c>
    </row>
    <row r="2571" spans="1:4" ht="15" customHeight="1" x14ac:dyDescent="0.2">
      <c r="A2571" s="98">
        <v>42113.416666666664</v>
      </c>
      <c r="B2571" s="17">
        <v>0.51444400000000001</v>
      </c>
      <c r="C2571" s="97">
        <v>340</v>
      </c>
      <c r="D2571" s="21">
        <f t="shared" si="40"/>
        <v>0.85912147999999999</v>
      </c>
    </row>
    <row r="2572" spans="1:4" ht="15" customHeight="1" x14ac:dyDescent="0.2">
      <c r="A2572" s="98">
        <v>42113.458333333336</v>
      </c>
      <c r="B2572" s="17">
        <v>1.028888</v>
      </c>
      <c r="C2572" s="97">
        <v>360</v>
      </c>
      <c r="D2572" s="21">
        <f t="shared" si="40"/>
        <v>1.71824296</v>
      </c>
    </row>
    <row r="2573" spans="1:4" ht="15" customHeight="1" x14ac:dyDescent="0.2">
      <c r="A2573" s="98">
        <v>42113.5</v>
      </c>
      <c r="B2573" s="17">
        <v>2.057776</v>
      </c>
      <c r="C2573" s="97">
        <v>30</v>
      </c>
      <c r="D2573" s="21">
        <f t="shared" si="40"/>
        <v>3.43648592</v>
      </c>
    </row>
    <row r="2574" spans="1:4" ht="15" customHeight="1" x14ac:dyDescent="0.2">
      <c r="A2574" s="98">
        <v>42113.541666666664</v>
      </c>
      <c r="B2574" s="17">
        <v>2.5722200000000002</v>
      </c>
      <c r="C2574" s="97">
        <v>70</v>
      </c>
      <c r="D2574" s="21">
        <f t="shared" si="40"/>
        <v>4.2956073999999997</v>
      </c>
    </row>
    <row r="2575" spans="1:4" ht="15" customHeight="1" x14ac:dyDescent="0.2">
      <c r="A2575" s="98">
        <v>42113.583333333336</v>
      </c>
      <c r="B2575" s="17">
        <v>2.057776</v>
      </c>
      <c r="C2575" s="97">
        <v>60</v>
      </c>
      <c r="D2575" s="21">
        <f t="shared" si="40"/>
        <v>3.43648592</v>
      </c>
    </row>
    <row r="2576" spans="1:4" ht="15" customHeight="1" x14ac:dyDescent="0.2">
      <c r="A2576" s="98">
        <v>42113.625</v>
      </c>
      <c r="B2576" s="17">
        <v>4.1155520000000001</v>
      </c>
      <c r="C2576" s="97">
        <v>70</v>
      </c>
      <c r="D2576" s="21">
        <f t="shared" si="40"/>
        <v>6.8729718399999999</v>
      </c>
    </row>
    <row r="2577" spans="1:4" ht="15" customHeight="1" x14ac:dyDescent="0.2">
      <c r="A2577" s="98">
        <v>42113.666666666664</v>
      </c>
      <c r="B2577" s="17">
        <v>4.1155520000000001</v>
      </c>
      <c r="C2577" s="97">
        <v>100</v>
      </c>
      <c r="D2577" s="21">
        <f t="shared" si="40"/>
        <v>6.8729718399999999</v>
      </c>
    </row>
    <row r="2578" spans="1:4" ht="15" customHeight="1" x14ac:dyDescent="0.2">
      <c r="A2578" s="98">
        <v>42113.708333333336</v>
      </c>
      <c r="B2578" s="17">
        <v>5.1444400000000003</v>
      </c>
      <c r="C2578" s="97">
        <v>90</v>
      </c>
      <c r="D2578" s="21">
        <f t="shared" si="40"/>
        <v>8.5912147999999995</v>
      </c>
    </row>
    <row r="2579" spans="1:4" ht="15" customHeight="1" x14ac:dyDescent="0.2">
      <c r="A2579" s="98">
        <v>42113.75</v>
      </c>
      <c r="B2579" s="17">
        <v>4.1155520000000001</v>
      </c>
      <c r="C2579" s="97">
        <v>90</v>
      </c>
      <c r="D2579" s="21">
        <f t="shared" si="40"/>
        <v>6.8729718399999999</v>
      </c>
    </row>
    <row r="2580" spans="1:4" ht="15" customHeight="1" x14ac:dyDescent="0.2">
      <c r="A2580" s="98">
        <v>42113.791666666664</v>
      </c>
      <c r="B2580" s="17">
        <v>3.601108</v>
      </c>
      <c r="C2580" s="97">
        <v>80</v>
      </c>
      <c r="D2580" s="21">
        <f t="shared" si="40"/>
        <v>6.0138503599999993</v>
      </c>
    </row>
    <row r="2581" spans="1:4" ht="15" customHeight="1" x14ac:dyDescent="0.2">
      <c r="A2581" s="98">
        <v>42113.833333333336</v>
      </c>
      <c r="B2581" s="17">
        <v>3.601108</v>
      </c>
      <c r="C2581" s="97">
        <v>50</v>
      </c>
      <c r="D2581" s="21">
        <f t="shared" si="40"/>
        <v>6.0138503599999993</v>
      </c>
    </row>
    <row r="2582" spans="1:4" ht="15" customHeight="1" x14ac:dyDescent="0.2">
      <c r="A2582" s="98">
        <v>42113.875</v>
      </c>
      <c r="B2582" s="17">
        <v>3.0866639999999999</v>
      </c>
      <c r="C2582" s="97">
        <v>70</v>
      </c>
      <c r="D2582" s="21">
        <f t="shared" si="40"/>
        <v>5.1547288799999995</v>
      </c>
    </row>
    <row r="2583" spans="1:4" ht="15" customHeight="1" x14ac:dyDescent="0.2">
      <c r="A2583" s="98">
        <v>42113.916666666664</v>
      </c>
      <c r="B2583" s="17">
        <v>2.057776</v>
      </c>
      <c r="C2583" s="97">
        <v>50</v>
      </c>
      <c r="D2583" s="21">
        <f t="shared" si="40"/>
        <v>3.43648592</v>
      </c>
    </row>
    <row r="2584" spans="1:4" ht="15" customHeight="1" x14ac:dyDescent="0.2">
      <c r="A2584" s="98">
        <v>42113.958333333336</v>
      </c>
      <c r="B2584" s="17">
        <v>2.5722200000000002</v>
      </c>
      <c r="C2584" s="97">
        <v>40</v>
      </c>
      <c r="D2584" s="21">
        <f t="shared" si="40"/>
        <v>4.2956073999999997</v>
      </c>
    </row>
    <row r="2585" spans="1:4" ht="15" customHeight="1" x14ac:dyDescent="0.2">
      <c r="A2585" s="98">
        <v>42114</v>
      </c>
      <c r="B2585" s="17">
        <v>2.057776</v>
      </c>
      <c r="C2585" s="97">
        <v>360</v>
      </c>
      <c r="D2585" s="21">
        <f t="shared" si="40"/>
        <v>3.43648592</v>
      </c>
    </row>
    <row r="2586" spans="1:4" ht="15" customHeight="1" x14ac:dyDescent="0.2">
      <c r="A2586" s="98">
        <v>42114.041666666664</v>
      </c>
      <c r="B2586" s="17">
        <v>0.51444400000000001</v>
      </c>
      <c r="C2586" s="97">
        <v>350</v>
      </c>
      <c r="D2586" s="21">
        <f t="shared" si="40"/>
        <v>0.85912147999999999</v>
      </c>
    </row>
    <row r="2587" spans="1:4" ht="15" customHeight="1" x14ac:dyDescent="0.2">
      <c r="A2587" s="98">
        <v>42114.083333333336</v>
      </c>
      <c r="B2587" s="17">
        <v>1.028888</v>
      </c>
      <c r="C2587" s="97">
        <v>290</v>
      </c>
      <c r="D2587" s="21">
        <f t="shared" si="40"/>
        <v>1.71824296</v>
      </c>
    </row>
    <row r="2588" spans="1:4" ht="15" customHeight="1" x14ac:dyDescent="0.2">
      <c r="A2588" s="98">
        <v>42114.125</v>
      </c>
      <c r="B2588" s="17">
        <v>1.5433319999999999</v>
      </c>
      <c r="C2588" s="97">
        <v>340</v>
      </c>
      <c r="D2588" s="21">
        <f t="shared" si="40"/>
        <v>2.5773644399999998</v>
      </c>
    </row>
    <row r="2589" spans="1:4" ht="15" customHeight="1" x14ac:dyDescent="0.2">
      <c r="A2589" s="98">
        <v>42114.166666666664</v>
      </c>
      <c r="B2589" s="17">
        <v>0</v>
      </c>
      <c r="C2589" s="97">
        <v>0</v>
      </c>
      <c r="D2589" s="21">
        <f t="shared" si="40"/>
        <v>0</v>
      </c>
    </row>
    <row r="2590" spans="1:4" ht="15" customHeight="1" x14ac:dyDescent="0.2">
      <c r="A2590" s="98">
        <v>42114.208333333336</v>
      </c>
      <c r="B2590" s="17">
        <v>0.51444400000000001</v>
      </c>
      <c r="C2590" s="97">
        <v>10</v>
      </c>
      <c r="D2590" s="21">
        <f t="shared" si="40"/>
        <v>0.85912147999999999</v>
      </c>
    </row>
    <row r="2591" spans="1:4" ht="15" customHeight="1" x14ac:dyDescent="0.2">
      <c r="A2591" s="98">
        <v>42114.25</v>
      </c>
      <c r="B2591" s="17">
        <v>0</v>
      </c>
      <c r="C2591" s="97">
        <v>0</v>
      </c>
      <c r="D2591" s="21">
        <f t="shared" si="40"/>
        <v>0</v>
      </c>
    </row>
    <row r="2592" spans="1:4" ht="15" customHeight="1" x14ac:dyDescent="0.2">
      <c r="A2592" s="98">
        <v>42114.291666666664</v>
      </c>
      <c r="B2592" s="17">
        <v>1.5433319999999999</v>
      </c>
      <c r="C2592" s="97">
        <v>300</v>
      </c>
      <c r="D2592" s="21">
        <f t="shared" si="40"/>
        <v>2.5773644399999998</v>
      </c>
    </row>
    <row r="2593" spans="1:4" ht="15" customHeight="1" x14ac:dyDescent="0.2">
      <c r="A2593" s="98">
        <v>42114.333333333336</v>
      </c>
      <c r="B2593" s="17">
        <v>1.028888</v>
      </c>
      <c r="C2593" s="97">
        <v>330</v>
      </c>
      <c r="D2593" s="21">
        <f t="shared" si="40"/>
        <v>1.71824296</v>
      </c>
    </row>
    <row r="2594" spans="1:4" ht="15" customHeight="1" x14ac:dyDescent="0.2">
      <c r="A2594" s="98">
        <v>42114.375</v>
      </c>
      <c r="B2594" s="17">
        <v>1.5433319999999999</v>
      </c>
      <c r="C2594" s="97">
        <v>320</v>
      </c>
      <c r="D2594" s="21">
        <f t="shared" si="40"/>
        <v>2.5773644399999998</v>
      </c>
    </row>
    <row r="2595" spans="1:4" ht="15" customHeight="1" x14ac:dyDescent="0.2">
      <c r="A2595" s="98">
        <v>42114.416666666664</v>
      </c>
      <c r="B2595" s="17">
        <v>1.028888</v>
      </c>
      <c r="C2595" s="97">
        <v>320</v>
      </c>
      <c r="D2595" s="21">
        <f t="shared" si="40"/>
        <v>1.71824296</v>
      </c>
    </row>
    <row r="2596" spans="1:4" ht="15" customHeight="1" x14ac:dyDescent="0.2">
      <c r="A2596" s="98">
        <v>42114.458333333336</v>
      </c>
      <c r="B2596" s="17">
        <v>1.5433319999999999</v>
      </c>
      <c r="C2596" s="97">
        <v>300</v>
      </c>
      <c r="D2596" s="21">
        <f t="shared" si="40"/>
        <v>2.5773644399999998</v>
      </c>
    </row>
    <row r="2597" spans="1:4" ht="15" customHeight="1" x14ac:dyDescent="0.2">
      <c r="A2597" s="98">
        <v>42114.5</v>
      </c>
      <c r="B2597" s="17">
        <v>1.028888</v>
      </c>
      <c r="C2597" s="97">
        <v>290</v>
      </c>
      <c r="D2597" s="21">
        <f t="shared" si="40"/>
        <v>1.71824296</v>
      </c>
    </row>
    <row r="2598" spans="1:4" ht="15" customHeight="1" x14ac:dyDescent="0.2">
      <c r="A2598" s="98">
        <v>42114.541666666664</v>
      </c>
      <c r="B2598" s="17">
        <v>1.5433319999999999</v>
      </c>
      <c r="C2598" s="97">
        <v>260</v>
      </c>
      <c r="D2598" s="21">
        <f t="shared" si="40"/>
        <v>2.5773644399999998</v>
      </c>
    </row>
    <row r="2599" spans="1:4" ht="15" customHeight="1" x14ac:dyDescent="0.2">
      <c r="A2599" s="98">
        <v>42114.583333333336</v>
      </c>
      <c r="B2599" s="17">
        <v>4.1155520000000001</v>
      </c>
      <c r="C2599" s="97">
        <v>150</v>
      </c>
      <c r="D2599" s="21">
        <f t="shared" si="40"/>
        <v>6.8729718399999999</v>
      </c>
    </row>
    <row r="2600" spans="1:4" ht="15" customHeight="1" x14ac:dyDescent="0.2">
      <c r="A2600" s="98">
        <v>42114.625</v>
      </c>
      <c r="B2600" s="17">
        <v>4.1155520000000001</v>
      </c>
      <c r="C2600" s="97">
        <v>140</v>
      </c>
      <c r="D2600" s="21">
        <f t="shared" si="40"/>
        <v>6.8729718399999999</v>
      </c>
    </row>
    <row r="2601" spans="1:4" ht="15" customHeight="1" x14ac:dyDescent="0.2">
      <c r="A2601" s="98">
        <v>42114.666666666664</v>
      </c>
      <c r="B2601" s="17">
        <v>4.6299960000000002</v>
      </c>
      <c r="C2601" s="97">
        <v>80</v>
      </c>
      <c r="D2601" s="21">
        <f t="shared" si="40"/>
        <v>7.7320933199999997</v>
      </c>
    </row>
    <row r="2602" spans="1:4" ht="15" customHeight="1" x14ac:dyDescent="0.2">
      <c r="A2602" s="98">
        <v>42114.708333333336</v>
      </c>
      <c r="B2602" s="17">
        <v>5.1444400000000003</v>
      </c>
      <c r="C2602" s="97">
        <v>100</v>
      </c>
      <c r="D2602" s="21">
        <f t="shared" si="40"/>
        <v>8.5912147999999995</v>
      </c>
    </row>
    <row r="2603" spans="1:4" ht="15" customHeight="1" x14ac:dyDescent="0.2">
      <c r="A2603" s="98">
        <v>42114.75</v>
      </c>
      <c r="B2603" s="17">
        <v>6.1733279999999997</v>
      </c>
      <c r="C2603" s="97">
        <v>70</v>
      </c>
      <c r="D2603" s="21">
        <f t="shared" si="40"/>
        <v>10.309457759999999</v>
      </c>
    </row>
    <row r="2604" spans="1:4" ht="15" customHeight="1" x14ac:dyDescent="0.2">
      <c r="A2604" s="98">
        <v>42114.791666666664</v>
      </c>
      <c r="B2604" s="17">
        <v>5.6588840000000005</v>
      </c>
      <c r="C2604" s="97">
        <v>80</v>
      </c>
      <c r="D2604" s="21">
        <f t="shared" si="40"/>
        <v>9.4503362800000001</v>
      </c>
    </row>
    <row r="2605" spans="1:4" ht="15" customHeight="1" x14ac:dyDescent="0.2">
      <c r="A2605" s="98">
        <v>42114.833333333336</v>
      </c>
      <c r="B2605" s="17">
        <v>4.6299960000000002</v>
      </c>
      <c r="C2605" s="97">
        <v>50</v>
      </c>
      <c r="D2605" s="21">
        <f t="shared" si="40"/>
        <v>7.7320933199999997</v>
      </c>
    </row>
    <row r="2606" spans="1:4" ht="15" customHeight="1" x14ac:dyDescent="0.2">
      <c r="A2606" s="98">
        <v>42114.875</v>
      </c>
      <c r="B2606" s="17">
        <v>3.0866639999999999</v>
      </c>
      <c r="C2606" s="97">
        <v>50</v>
      </c>
      <c r="D2606" s="21">
        <f t="shared" si="40"/>
        <v>5.1547288799999995</v>
      </c>
    </row>
    <row r="2607" spans="1:4" ht="15" customHeight="1" x14ac:dyDescent="0.2">
      <c r="A2607" s="98">
        <v>42114.916666666664</v>
      </c>
      <c r="B2607" s="17">
        <v>3.0866639999999999</v>
      </c>
      <c r="C2607" s="97">
        <v>50</v>
      </c>
      <c r="D2607" s="21">
        <f t="shared" si="40"/>
        <v>5.1547288799999995</v>
      </c>
    </row>
    <row r="2608" spans="1:4" ht="15" customHeight="1" x14ac:dyDescent="0.2">
      <c r="A2608" s="98">
        <v>42114.958333333336</v>
      </c>
      <c r="B2608" s="17">
        <v>2.057776</v>
      </c>
      <c r="C2608" s="97">
        <v>40</v>
      </c>
      <c r="D2608" s="21">
        <f t="shared" si="40"/>
        <v>3.43648592</v>
      </c>
    </row>
    <row r="2609" spans="1:4" ht="15" customHeight="1" x14ac:dyDescent="0.2">
      <c r="A2609" s="98">
        <v>42115</v>
      </c>
      <c r="B2609" s="17">
        <v>2.5722200000000002</v>
      </c>
      <c r="C2609" s="97">
        <v>60</v>
      </c>
      <c r="D2609" s="21">
        <f t="shared" si="40"/>
        <v>4.2956073999999997</v>
      </c>
    </row>
    <row r="2610" spans="1:4" ht="15" customHeight="1" x14ac:dyDescent="0.2">
      <c r="A2610" s="98">
        <v>42115.041666666664</v>
      </c>
      <c r="B2610" s="17">
        <v>1.5433319999999999</v>
      </c>
      <c r="C2610" s="97">
        <v>350</v>
      </c>
      <c r="D2610" s="21">
        <f t="shared" si="40"/>
        <v>2.5773644399999998</v>
      </c>
    </row>
    <row r="2611" spans="1:4" ht="15" customHeight="1" x14ac:dyDescent="0.2">
      <c r="A2611" s="98">
        <v>42115.083333333336</v>
      </c>
      <c r="B2611" s="17">
        <v>1.028888</v>
      </c>
      <c r="C2611" s="97">
        <v>360</v>
      </c>
      <c r="D2611" s="21">
        <f t="shared" si="40"/>
        <v>1.71824296</v>
      </c>
    </row>
    <row r="2612" spans="1:4" ht="15" customHeight="1" x14ac:dyDescent="0.2">
      <c r="A2612" s="98">
        <v>42115.125</v>
      </c>
      <c r="B2612" s="17">
        <v>2.057776</v>
      </c>
      <c r="C2612" s="97">
        <v>350</v>
      </c>
      <c r="D2612" s="21">
        <f t="shared" si="40"/>
        <v>3.43648592</v>
      </c>
    </row>
    <row r="2613" spans="1:4" ht="15" customHeight="1" x14ac:dyDescent="0.2">
      <c r="A2613" s="98">
        <v>42115.166666666664</v>
      </c>
      <c r="B2613" s="17">
        <v>1.5433319999999999</v>
      </c>
      <c r="C2613" s="97">
        <v>330</v>
      </c>
      <c r="D2613" s="21">
        <f t="shared" si="40"/>
        <v>2.5773644399999998</v>
      </c>
    </row>
    <row r="2614" spans="1:4" ht="15" customHeight="1" x14ac:dyDescent="0.2">
      <c r="A2614" s="98">
        <v>42115.208333333336</v>
      </c>
      <c r="B2614" s="17">
        <v>1.028888</v>
      </c>
      <c r="C2614" s="97">
        <v>330</v>
      </c>
      <c r="D2614" s="21">
        <f t="shared" si="40"/>
        <v>1.71824296</v>
      </c>
    </row>
    <row r="2615" spans="1:4" ht="15" customHeight="1" x14ac:dyDescent="0.2">
      <c r="A2615" s="98">
        <v>42115.25</v>
      </c>
      <c r="B2615" s="17">
        <v>3.0866639999999999</v>
      </c>
      <c r="C2615" s="97">
        <v>10</v>
      </c>
      <c r="D2615" s="21">
        <f t="shared" si="40"/>
        <v>5.1547288799999995</v>
      </c>
    </row>
    <row r="2616" spans="1:4" ht="15" customHeight="1" x14ac:dyDescent="0.2">
      <c r="A2616" s="98">
        <v>42115.291666666664</v>
      </c>
      <c r="B2616" s="17">
        <v>3.0866639999999999</v>
      </c>
      <c r="C2616" s="97">
        <v>20</v>
      </c>
      <c r="D2616" s="21">
        <f t="shared" si="40"/>
        <v>5.1547288799999995</v>
      </c>
    </row>
    <row r="2617" spans="1:4" ht="15" customHeight="1" x14ac:dyDescent="0.2">
      <c r="A2617" s="98">
        <v>42115.333333333336</v>
      </c>
      <c r="B2617" s="17">
        <v>2.057776</v>
      </c>
      <c r="C2617" s="97">
        <v>340</v>
      </c>
      <c r="D2617" s="21">
        <f t="shared" si="40"/>
        <v>3.43648592</v>
      </c>
    </row>
    <row r="2618" spans="1:4" ht="15" customHeight="1" x14ac:dyDescent="0.2">
      <c r="A2618" s="98">
        <v>42115.375</v>
      </c>
      <c r="B2618" s="17">
        <v>3.601108</v>
      </c>
      <c r="C2618" s="97">
        <v>20</v>
      </c>
      <c r="D2618" s="21">
        <f t="shared" si="40"/>
        <v>6.0138503599999993</v>
      </c>
    </row>
    <row r="2619" spans="1:4" ht="15" customHeight="1" x14ac:dyDescent="0.2">
      <c r="A2619" s="98">
        <v>42115.416666666664</v>
      </c>
      <c r="B2619" s="17">
        <v>3.601108</v>
      </c>
      <c r="C2619" s="97">
        <v>10</v>
      </c>
      <c r="D2619" s="21">
        <f t="shared" si="40"/>
        <v>6.0138503599999993</v>
      </c>
    </row>
    <row r="2620" spans="1:4" ht="15" customHeight="1" x14ac:dyDescent="0.2">
      <c r="A2620" s="98">
        <v>42115.458333333336</v>
      </c>
      <c r="B2620" s="17">
        <v>4.1155520000000001</v>
      </c>
      <c r="C2620" s="97">
        <v>20</v>
      </c>
      <c r="D2620" s="21">
        <f t="shared" si="40"/>
        <v>6.8729718399999999</v>
      </c>
    </row>
    <row r="2621" spans="1:4" ht="15" customHeight="1" x14ac:dyDescent="0.2">
      <c r="A2621" s="98">
        <v>42115.5</v>
      </c>
      <c r="B2621" s="17">
        <v>5.6588840000000005</v>
      </c>
      <c r="C2621" s="97">
        <v>20</v>
      </c>
      <c r="D2621" s="21">
        <f t="shared" si="40"/>
        <v>9.4503362800000001</v>
      </c>
    </row>
    <row r="2622" spans="1:4" ht="15" customHeight="1" x14ac:dyDescent="0.2">
      <c r="A2622" s="98">
        <v>42115.541666666664</v>
      </c>
      <c r="B2622" s="17">
        <v>5.1444400000000003</v>
      </c>
      <c r="C2622" s="97">
        <v>10</v>
      </c>
      <c r="D2622" s="21">
        <f t="shared" si="40"/>
        <v>8.5912147999999995</v>
      </c>
    </row>
    <row r="2623" spans="1:4" ht="15" customHeight="1" x14ac:dyDescent="0.2">
      <c r="A2623" s="98">
        <v>42115.583333333336</v>
      </c>
      <c r="B2623" s="17">
        <v>4.1155520000000001</v>
      </c>
      <c r="C2623" s="97">
        <v>20</v>
      </c>
      <c r="D2623" s="21">
        <f t="shared" si="40"/>
        <v>6.8729718399999999</v>
      </c>
    </row>
    <row r="2624" spans="1:4" ht="15" customHeight="1" x14ac:dyDescent="0.2">
      <c r="A2624" s="98">
        <v>42115.625</v>
      </c>
      <c r="B2624" s="17">
        <v>5.1444400000000003</v>
      </c>
      <c r="C2624" s="97">
        <v>10</v>
      </c>
      <c r="D2624" s="21">
        <f t="shared" si="40"/>
        <v>8.5912147999999995</v>
      </c>
    </row>
    <row r="2625" spans="1:4" ht="15" customHeight="1" x14ac:dyDescent="0.2">
      <c r="A2625" s="98">
        <v>42115.666666666664</v>
      </c>
      <c r="B2625" s="17">
        <v>4.6299960000000002</v>
      </c>
      <c r="C2625" s="97">
        <v>30</v>
      </c>
      <c r="D2625" s="21">
        <f t="shared" si="40"/>
        <v>7.7320933199999997</v>
      </c>
    </row>
    <row r="2626" spans="1:4" ht="15" customHeight="1" x14ac:dyDescent="0.2">
      <c r="A2626" s="98">
        <v>42115.708333333336</v>
      </c>
      <c r="B2626" s="17">
        <v>6.6877719999999998</v>
      </c>
      <c r="C2626" s="97">
        <v>30</v>
      </c>
      <c r="D2626" s="21">
        <f t="shared" si="40"/>
        <v>11.16857924</v>
      </c>
    </row>
    <row r="2627" spans="1:4" ht="15" customHeight="1" x14ac:dyDescent="0.2">
      <c r="A2627" s="98">
        <v>42115.75</v>
      </c>
      <c r="B2627" s="17">
        <v>5.1444400000000003</v>
      </c>
      <c r="C2627" s="97">
        <v>60</v>
      </c>
      <c r="D2627" s="21">
        <f t="shared" si="40"/>
        <v>8.5912147999999995</v>
      </c>
    </row>
    <row r="2628" spans="1:4" ht="15" customHeight="1" x14ac:dyDescent="0.2">
      <c r="A2628" s="98">
        <v>42115.791666666664</v>
      </c>
      <c r="B2628" s="17">
        <v>6.1733279999999997</v>
      </c>
      <c r="C2628" s="97">
        <v>70</v>
      </c>
      <c r="D2628" s="21">
        <f t="shared" si="40"/>
        <v>10.309457759999999</v>
      </c>
    </row>
    <row r="2629" spans="1:4" ht="15" customHeight="1" x14ac:dyDescent="0.2">
      <c r="A2629" s="98">
        <v>42115.833333333336</v>
      </c>
      <c r="B2629" s="17">
        <v>5.1444400000000003</v>
      </c>
      <c r="C2629" s="97">
        <v>60</v>
      </c>
      <c r="D2629" s="21">
        <f t="shared" ref="D2629:D2692" si="41">$B$1*B2629</f>
        <v>8.5912147999999995</v>
      </c>
    </row>
    <row r="2630" spans="1:4" ht="15" customHeight="1" x14ac:dyDescent="0.2">
      <c r="A2630" s="98">
        <v>42115.875</v>
      </c>
      <c r="B2630" s="17">
        <v>5.1444400000000003</v>
      </c>
      <c r="C2630" s="97">
        <v>50</v>
      </c>
      <c r="D2630" s="21">
        <f t="shared" si="41"/>
        <v>8.5912147999999995</v>
      </c>
    </row>
    <row r="2631" spans="1:4" ht="15" customHeight="1" x14ac:dyDescent="0.2">
      <c r="A2631" s="98">
        <v>42115.916666666664</v>
      </c>
      <c r="B2631" s="17">
        <v>4.1155520000000001</v>
      </c>
      <c r="C2631" s="97">
        <v>330</v>
      </c>
      <c r="D2631" s="21">
        <f t="shared" si="41"/>
        <v>6.8729718399999999</v>
      </c>
    </row>
    <row r="2632" spans="1:4" ht="15" customHeight="1" x14ac:dyDescent="0.2">
      <c r="A2632" s="98">
        <v>42115.958333333336</v>
      </c>
      <c r="B2632" s="17">
        <v>2.5722200000000002</v>
      </c>
      <c r="C2632" s="97">
        <v>330</v>
      </c>
      <c r="D2632" s="21">
        <f t="shared" si="41"/>
        <v>4.2956073999999997</v>
      </c>
    </row>
    <row r="2633" spans="1:4" ht="15" customHeight="1" x14ac:dyDescent="0.2">
      <c r="A2633" s="98">
        <v>42116</v>
      </c>
      <c r="B2633" s="17">
        <v>3.601108</v>
      </c>
      <c r="C2633" s="97">
        <v>330</v>
      </c>
      <c r="D2633" s="21">
        <f t="shared" si="41"/>
        <v>6.0138503599999993</v>
      </c>
    </row>
    <row r="2634" spans="1:4" ht="15" customHeight="1" x14ac:dyDescent="0.2">
      <c r="A2634" s="98">
        <v>42116.041666666664</v>
      </c>
      <c r="B2634" s="17">
        <v>1.5433319999999999</v>
      </c>
      <c r="C2634" s="97">
        <v>330</v>
      </c>
      <c r="D2634" s="21">
        <f t="shared" si="41"/>
        <v>2.5773644399999998</v>
      </c>
    </row>
    <row r="2635" spans="1:4" ht="15" customHeight="1" x14ac:dyDescent="0.2">
      <c r="A2635" s="98">
        <v>42116.083333333336</v>
      </c>
      <c r="B2635" s="17">
        <v>1.5433319999999999</v>
      </c>
      <c r="C2635" s="97">
        <v>350</v>
      </c>
      <c r="D2635" s="21">
        <f t="shared" si="41"/>
        <v>2.5773644399999998</v>
      </c>
    </row>
    <row r="2636" spans="1:4" ht="15" customHeight="1" x14ac:dyDescent="0.2">
      <c r="A2636" s="98">
        <v>42116.125</v>
      </c>
      <c r="B2636" s="17">
        <v>2.057776</v>
      </c>
      <c r="C2636" s="97">
        <v>220</v>
      </c>
      <c r="D2636" s="21">
        <f t="shared" si="41"/>
        <v>3.43648592</v>
      </c>
    </row>
    <row r="2637" spans="1:4" ht="15" customHeight="1" x14ac:dyDescent="0.2">
      <c r="A2637" s="98">
        <v>42116.166666666664</v>
      </c>
      <c r="B2637" s="17">
        <v>1.5433319999999999</v>
      </c>
      <c r="C2637" s="97">
        <v>180</v>
      </c>
      <c r="D2637" s="21">
        <f t="shared" si="41"/>
        <v>2.5773644399999998</v>
      </c>
    </row>
    <row r="2638" spans="1:4" ht="15" customHeight="1" x14ac:dyDescent="0.2">
      <c r="A2638" s="98">
        <v>42116.208333333336</v>
      </c>
      <c r="B2638" s="17">
        <v>2.057776</v>
      </c>
      <c r="C2638" s="97">
        <v>150</v>
      </c>
      <c r="D2638" s="21">
        <f t="shared" si="41"/>
        <v>3.43648592</v>
      </c>
    </row>
    <row r="2639" spans="1:4" ht="15" customHeight="1" x14ac:dyDescent="0.2">
      <c r="A2639" s="98">
        <v>42116.25</v>
      </c>
      <c r="B2639" s="17">
        <v>1.5433319999999999</v>
      </c>
      <c r="C2639" s="97">
        <v>300</v>
      </c>
      <c r="D2639" s="21">
        <f t="shared" si="41"/>
        <v>2.5773644399999998</v>
      </c>
    </row>
    <row r="2640" spans="1:4" ht="15" customHeight="1" x14ac:dyDescent="0.2">
      <c r="A2640" s="98">
        <v>42116.291666666664</v>
      </c>
      <c r="B2640" s="17">
        <v>1.5433319999999999</v>
      </c>
      <c r="C2640" s="97">
        <v>290</v>
      </c>
      <c r="D2640" s="21">
        <f t="shared" si="41"/>
        <v>2.5773644399999998</v>
      </c>
    </row>
    <row r="2641" spans="1:4" ht="15" customHeight="1" x14ac:dyDescent="0.2">
      <c r="A2641" s="98">
        <v>42116.333333333336</v>
      </c>
      <c r="B2641" s="17">
        <v>1.028888</v>
      </c>
      <c r="C2641" s="97">
        <v>290</v>
      </c>
      <c r="D2641" s="21">
        <f t="shared" si="41"/>
        <v>1.71824296</v>
      </c>
    </row>
    <row r="2642" spans="1:4" ht="15" customHeight="1" x14ac:dyDescent="0.2">
      <c r="A2642" s="98">
        <v>42116.375</v>
      </c>
      <c r="B2642" s="17">
        <v>0</v>
      </c>
      <c r="C2642" s="97">
        <v>0</v>
      </c>
      <c r="D2642" s="21">
        <f t="shared" si="41"/>
        <v>0</v>
      </c>
    </row>
    <row r="2643" spans="1:4" ht="15" customHeight="1" x14ac:dyDescent="0.2">
      <c r="A2643" s="98">
        <v>42116.416666666664</v>
      </c>
      <c r="B2643" s="17">
        <v>3.0866639999999999</v>
      </c>
      <c r="C2643" s="97">
        <v>190</v>
      </c>
      <c r="D2643" s="21">
        <f t="shared" si="41"/>
        <v>5.1547288799999995</v>
      </c>
    </row>
    <row r="2644" spans="1:4" ht="15" customHeight="1" x14ac:dyDescent="0.2">
      <c r="A2644" s="98">
        <v>42116.458333333336</v>
      </c>
      <c r="B2644" s="17">
        <v>3.601108</v>
      </c>
      <c r="C2644" s="97">
        <v>210</v>
      </c>
      <c r="D2644" s="21">
        <f t="shared" si="41"/>
        <v>6.0138503599999993</v>
      </c>
    </row>
    <row r="2645" spans="1:4" ht="15" customHeight="1" x14ac:dyDescent="0.2">
      <c r="A2645" s="98">
        <v>42116.5</v>
      </c>
      <c r="B2645" s="17">
        <v>5.1444400000000003</v>
      </c>
      <c r="C2645" s="97">
        <v>200</v>
      </c>
      <c r="D2645" s="21">
        <f t="shared" si="41"/>
        <v>8.5912147999999995</v>
      </c>
    </row>
    <row r="2646" spans="1:4" ht="15" customHeight="1" x14ac:dyDescent="0.2">
      <c r="A2646" s="98">
        <v>42116.541666666664</v>
      </c>
      <c r="B2646" s="17">
        <v>6.1733279999999997</v>
      </c>
      <c r="C2646" s="97">
        <v>200</v>
      </c>
      <c r="D2646" s="21">
        <f t="shared" si="41"/>
        <v>10.309457759999999</v>
      </c>
    </row>
    <row r="2647" spans="1:4" ht="15" customHeight="1" x14ac:dyDescent="0.2">
      <c r="A2647" s="98">
        <v>42116.583333333336</v>
      </c>
      <c r="B2647" s="17">
        <v>7.7166600000000001</v>
      </c>
      <c r="C2647" s="97">
        <v>160</v>
      </c>
      <c r="D2647" s="21">
        <f t="shared" si="41"/>
        <v>12.886822199999999</v>
      </c>
    </row>
    <row r="2648" spans="1:4" ht="15" customHeight="1" x14ac:dyDescent="0.2">
      <c r="A2648" s="98">
        <v>42116.625</v>
      </c>
      <c r="B2648" s="17">
        <v>7.202216</v>
      </c>
      <c r="C2648" s="97">
        <v>170</v>
      </c>
      <c r="D2648" s="21">
        <f t="shared" si="41"/>
        <v>12.027700719999999</v>
      </c>
    </row>
    <row r="2649" spans="1:4" ht="15" customHeight="1" x14ac:dyDescent="0.2">
      <c r="A2649" s="98">
        <v>42116.666666666664</v>
      </c>
      <c r="B2649" s="17">
        <v>7.202216</v>
      </c>
      <c r="C2649" s="97">
        <v>170</v>
      </c>
      <c r="D2649" s="21">
        <f t="shared" si="41"/>
        <v>12.027700719999999</v>
      </c>
    </row>
    <row r="2650" spans="1:4" ht="15" customHeight="1" x14ac:dyDescent="0.2">
      <c r="A2650" s="98">
        <v>42116.708333333336</v>
      </c>
      <c r="B2650" s="17">
        <v>8.2311040000000002</v>
      </c>
      <c r="C2650" s="97">
        <v>170</v>
      </c>
      <c r="D2650" s="21">
        <f t="shared" si="41"/>
        <v>13.74594368</v>
      </c>
    </row>
    <row r="2651" spans="1:4" ht="15" customHeight="1" x14ac:dyDescent="0.2">
      <c r="A2651" s="98">
        <v>42116.75</v>
      </c>
      <c r="B2651" s="17">
        <v>6.1733279999999997</v>
      </c>
      <c r="C2651" s="97">
        <v>160</v>
      </c>
      <c r="D2651" s="21">
        <f t="shared" si="41"/>
        <v>10.309457759999999</v>
      </c>
    </row>
    <row r="2652" spans="1:4" ht="15" customHeight="1" x14ac:dyDescent="0.2">
      <c r="A2652" s="98">
        <v>42116.791666666664</v>
      </c>
      <c r="B2652" s="17">
        <v>5.6588840000000005</v>
      </c>
      <c r="C2652" s="97">
        <v>180</v>
      </c>
      <c r="D2652" s="21">
        <f t="shared" si="41"/>
        <v>9.4503362800000001</v>
      </c>
    </row>
    <row r="2653" spans="1:4" ht="15" customHeight="1" x14ac:dyDescent="0.2">
      <c r="A2653" s="98">
        <v>42116.833333333336</v>
      </c>
      <c r="B2653" s="17">
        <v>5.1444400000000003</v>
      </c>
      <c r="C2653" s="97">
        <v>190</v>
      </c>
      <c r="D2653" s="21">
        <f t="shared" si="41"/>
        <v>8.5912147999999995</v>
      </c>
    </row>
    <row r="2654" spans="1:4" ht="15" customHeight="1" x14ac:dyDescent="0.2">
      <c r="A2654" s="98">
        <v>42116.875</v>
      </c>
      <c r="B2654" s="17">
        <v>4.1155520000000001</v>
      </c>
      <c r="C2654" s="97">
        <v>200</v>
      </c>
      <c r="D2654" s="21">
        <f t="shared" si="41"/>
        <v>6.8729718399999999</v>
      </c>
    </row>
    <row r="2655" spans="1:4" ht="15" customHeight="1" x14ac:dyDescent="0.2">
      <c r="A2655" s="98">
        <v>42116.916666666664</v>
      </c>
      <c r="B2655" s="17">
        <v>4.1155520000000001</v>
      </c>
      <c r="C2655" s="97">
        <v>210</v>
      </c>
      <c r="D2655" s="21">
        <f t="shared" si="41"/>
        <v>6.8729718399999999</v>
      </c>
    </row>
    <row r="2656" spans="1:4" ht="15" customHeight="1" x14ac:dyDescent="0.2">
      <c r="A2656" s="98">
        <v>42116.958333333336</v>
      </c>
      <c r="B2656" s="17">
        <v>3.601108</v>
      </c>
      <c r="C2656" s="97">
        <v>210</v>
      </c>
      <c r="D2656" s="21">
        <f t="shared" si="41"/>
        <v>6.0138503599999993</v>
      </c>
    </row>
    <row r="2657" spans="1:4" ht="15" customHeight="1" x14ac:dyDescent="0.2">
      <c r="A2657" s="98">
        <v>42117</v>
      </c>
      <c r="B2657" s="17">
        <v>4.1155520000000001</v>
      </c>
      <c r="C2657" s="97">
        <v>220</v>
      </c>
      <c r="D2657" s="21">
        <f t="shared" si="41"/>
        <v>6.8729718399999999</v>
      </c>
    </row>
    <row r="2658" spans="1:4" ht="15" customHeight="1" x14ac:dyDescent="0.2">
      <c r="A2658" s="98">
        <v>42117.041666666664</v>
      </c>
      <c r="B2658" s="17">
        <v>5.1444400000000003</v>
      </c>
      <c r="C2658" s="97">
        <v>220</v>
      </c>
      <c r="D2658" s="21">
        <f t="shared" si="41"/>
        <v>8.5912147999999995</v>
      </c>
    </row>
    <row r="2659" spans="1:4" ht="15" customHeight="1" x14ac:dyDescent="0.2">
      <c r="A2659" s="98">
        <v>42117.083333333336</v>
      </c>
      <c r="B2659" s="17">
        <v>4.1155520000000001</v>
      </c>
      <c r="C2659" s="97">
        <v>180</v>
      </c>
      <c r="D2659" s="21">
        <f t="shared" si="41"/>
        <v>6.8729718399999999</v>
      </c>
    </row>
    <row r="2660" spans="1:4" ht="15" customHeight="1" x14ac:dyDescent="0.2">
      <c r="A2660" s="98">
        <v>42117.125</v>
      </c>
      <c r="B2660" s="17">
        <v>2.5722200000000002</v>
      </c>
      <c r="C2660" s="97">
        <v>240</v>
      </c>
      <c r="D2660" s="21">
        <f t="shared" si="41"/>
        <v>4.2956073999999997</v>
      </c>
    </row>
    <row r="2661" spans="1:4" ht="15" customHeight="1" x14ac:dyDescent="0.2">
      <c r="A2661" s="98">
        <v>42117.166666666664</v>
      </c>
      <c r="B2661" s="17">
        <v>2.5722200000000002</v>
      </c>
      <c r="C2661" s="97">
        <v>250</v>
      </c>
      <c r="D2661" s="21">
        <f t="shared" si="41"/>
        <v>4.2956073999999997</v>
      </c>
    </row>
    <row r="2662" spans="1:4" ht="15" customHeight="1" x14ac:dyDescent="0.2">
      <c r="A2662" s="98">
        <v>42117.208333333336</v>
      </c>
      <c r="B2662" s="17">
        <v>6.1733279999999997</v>
      </c>
      <c r="C2662" s="97">
        <v>200</v>
      </c>
      <c r="D2662" s="21">
        <f t="shared" si="41"/>
        <v>10.309457759999999</v>
      </c>
    </row>
    <row r="2663" spans="1:4" ht="15" customHeight="1" x14ac:dyDescent="0.2">
      <c r="A2663" s="98">
        <v>42117.25</v>
      </c>
      <c r="B2663" s="17">
        <v>3.0866639999999999</v>
      </c>
      <c r="C2663" s="97">
        <v>180</v>
      </c>
      <c r="D2663" s="21">
        <f t="shared" si="41"/>
        <v>5.1547288799999995</v>
      </c>
    </row>
    <row r="2664" spans="1:4" ht="15" customHeight="1" x14ac:dyDescent="0.2">
      <c r="A2664" s="98">
        <v>42117.291666666664</v>
      </c>
      <c r="B2664" s="17">
        <v>1.028888</v>
      </c>
      <c r="C2664" s="97">
        <v>250</v>
      </c>
      <c r="D2664" s="21">
        <f t="shared" si="41"/>
        <v>1.71824296</v>
      </c>
    </row>
    <row r="2665" spans="1:4" ht="15" customHeight="1" x14ac:dyDescent="0.2">
      <c r="A2665" s="98">
        <v>42117.333333333336</v>
      </c>
      <c r="B2665" s="17">
        <v>1.028888</v>
      </c>
      <c r="C2665" s="97">
        <v>220</v>
      </c>
      <c r="D2665" s="21">
        <f t="shared" si="41"/>
        <v>1.71824296</v>
      </c>
    </row>
    <row r="2666" spans="1:4" ht="15" customHeight="1" x14ac:dyDescent="0.2">
      <c r="A2666" s="98">
        <v>42117.375</v>
      </c>
      <c r="B2666" s="17">
        <v>1.028888</v>
      </c>
      <c r="C2666" s="97">
        <v>300</v>
      </c>
      <c r="D2666" s="21">
        <f t="shared" si="41"/>
        <v>1.71824296</v>
      </c>
    </row>
    <row r="2667" spans="1:4" ht="15" customHeight="1" x14ac:dyDescent="0.2">
      <c r="A2667" s="98">
        <v>42117.416666666664</v>
      </c>
      <c r="B2667" s="17">
        <v>2.057776</v>
      </c>
      <c r="C2667" s="97">
        <v>290</v>
      </c>
      <c r="D2667" s="21">
        <f t="shared" si="41"/>
        <v>3.43648592</v>
      </c>
    </row>
    <row r="2668" spans="1:4" ht="15" customHeight="1" x14ac:dyDescent="0.2">
      <c r="A2668" s="98">
        <v>42117.458333333336</v>
      </c>
      <c r="B2668" s="17">
        <v>3.0866639999999999</v>
      </c>
      <c r="C2668" s="97">
        <v>230</v>
      </c>
      <c r="D2668" s="21">
        <f t="shared" si="41"/>
        <v>5.1547288799999995</v>
      </c>
    </row>
    <row r="2669" spans="1:4" ht="15" customHeight="1" x14ac:dyDescent="0.2">
      <c r="A2669" s="98">
        <v>42117.5</v>
      </c>
      <c r="B2669" s="17">
        <v>5.1444400000000003</v>
      </c>
      <c r="C2669" s="97">
        <v>200</v>
      </c>
      <c r="D2669" s="21">
        <f t="shared" si="41"/>
        <v>8.5912147999999995</v>
      </c>
    </row>
    <row r="2670" spans="1:4" ht="15" customHeight="1" x14ac:dyDescent="0.2">
      <c r="A2670" s="98">
        <v>42117.541666666664</v>
      </c>
      <c r="B2670" s="17">
        <v>5.1444400000000003</v>
      </c>
      <c r="C2670" s="97">
        <v>220</v>
      </c>
      <c r="D2670" s="21">
        <f t="shared" si="41"/>
        <v>8.5912147999999995</v>
      </c>
    </row>
    <row r="2671" spans="1:4" ht="15" customHeight="1" x14ac:dyDescent="0.2">
      <c r="A2671" s="98">
        <v>42117.583333333336</v>
      </c>
      <c r="B2671" s="17">
        <v>5.6588840000000005</v>
      </c>
      <c r="C2671" s="97">
        <v>170</v>
      </c>
      <c r="D2671" s="21">
        <f t="shared" si="41"/>
        <v>9.4503362800000001</v>
      </c>
    </row>
    <row r="2672" spans="1:4" ht="15" customHeight="1" x14ac:dyDescent="0.2">
      <c r="A2672" s="98">
        <v>42117.625</v>
      </c>
      <c r="B2672" s="17">
        <v>5.6588840000000005</v>
      </c>
      <c r="C2672" s="97">
        <v>160</v>
      </c>
      <c r="D2672" s="21">
        <f t="shared" si="41"/>
        <v>9.4503362800000001</v>
      </c>
    </row>
    <row r="2673" spans="1:4" ht="15" customHeight="1" x14ac:dyDescent="0.2">
      <c r="A2673" s="98">
        <v>42117.666666666664</v>
      </c>
      <c r="B2673" s="17">
        <v>5.6588840000000005</v>
      </c>
      <c r="C2673" s="97">
        <v>180</v>
      </c>
      <c r="D2673" s="21">
        <f t="shared" si="41"/>
        <v>9.4503362800000001</v>
      </c>
    </row>
    <row r="2674" spans="1:4" ht="15" customHeight="1" x14ac:dyDescent="0.2">
      <c r="A2674" s="98">
        <v>42117.708333333336</v>
      </c>
      <c r="B2674" s="17">
        <v>5.1444400000000003</v>
      </c>
      <c r="C2674" s="97">
        <v>170</v>
      </c>
      <c r="D2674" s="21">
        <f t="shared" si="41"/>
        <v>8.5912147999999995</v>
      </c>
    </row>
    <row r="2675" spans="1:4" ht="15" customHeight="1" x14ac:dyDescent="0.2">
      <c r="A2675" s="98">
        <v>42117.75</v>
      </c>
      <c r="B2675" s="17">
        <v>4.6299960000000002</v>
      </c>
      <c r="C2675" s="97">
        <v>170</v>
      </c>
      <c r="D2675" s="21">
        <f t="shared" si="41"/>
        <v>7.7320933199999997</v>
      </c>
    </row>
    <row r="2676" spans="1:4" ht="15" customHeight="1" x14ac:dyDescent="0.2">
      <c r="A2676" s="98">
        <v>42117.791666666664</v>
      </c>
      <c r="B2676" s="17">
        <v>5.1444400000000003</v>
      </c>
      <c r="C2676" s="97">
        <v>180</v>
      </c>
      <c r="D2676" s="21">
        <f t="shared" si="41"/>
        <v>8.5912147999999995</v>
      </c>
    </row>
    <row r="2677" spans="1:4" ht="15" customHeight="1" x14ac:dyDescent="0.2">
      <c r="A2677" s="98">
        <v>42117.833333333336</v>
      </c>
      <c r="B2677" s="17">
        <v>4.1155520000000001</v>
      </c>
      <c r="C2677" s="97">
        <v>180</v>
      </c>
      <c r="D2677" s="21">
        <f t="shared" si="41"/>
        <v>6.8729718399999999</v>
      </c>
    </row>
    <row r="2678" spans="1:4" ht="15" customHeight="1" x14ac:dyDescent="0.2">
      <c r="A2678" s="98">
        <v>42117.875</v>
      </c>
      <c r="B2678" s="17">
        <v>4.1155520000000001</v>
      </c>
      <c r="C2678" s="97">
        <v>190</v>
      </c>
      <c r="D2678" s="21">
        <f t="shared" si="41"/>
        <v>6.8729718399999999</v>
      </c>
    </row>
    <row r="2679" spans="1:4" ht="15" customHeight="1" x14ac:dyDescent="0.2">
      <c r="A2679" s="98">
        <v>42117.916666666664</v>
      </c>
      <c r="B2679" s="17">
        <v>4.1155520000000001</v>
      </c>
      <c r="C2679" s="97">
        <v>200</v>
      </c>
      <c r="D2679" s="21">
        <f t="shared" si="41"/>
        <v>6.8729718399999999</v>
      </c>
    </row>
    <row r="2680" spans="1:4" ht="15" customHeight="1" x14ac:dyDescent="0.2">
      <c r="A2680" s="98">
        <v>42117.958333333336</v>
      </c>
      <c r="B2680" s="17">
        <v>3.601108</v>
      </c>
      <c r="C2680" s="97">
        <v>180</v>
      </c>
      <c r="D2680" s="21">
        <f t="shared" si="41"/>
        <v>6.0138503599999993</v>
      </c>
    </row>
    <row r="2681" spans="1:4" ht="15" customHeight="1" x14ac:dyDescent="0.2">
      <c r="A2681" s="98">
        <v>42118</v>
      </c>
      <c r="B2681" s="17">
        <v>3.601108</v>
      </c>
      <c r="C2681" s="97">
        <v>210</v>
      </c>
      <c r="D2681" s="21">
        <f t="shared" si="41"/>
        <v>6.0138503599999993</v>
      </c>
    </row>
    <row r="2682" spans="1:4" ht="15" customHeight="1" x14ac:dyDescent="0.2">
      <c r="A2682" s="98">
        <v>42118.041666666664</v>
      </c>
      <c r="B2682" s="17">
        <v>1.5433319999999999</v>
      </c>
      <c r="C2682" s="97">
        <v>250</v>
      </c>
      <c r="D2682" s="21">
        <f t="shared" si="41"/>
        <v>2.5773644399999998</v>
      </c>
    </row>
    <row r="2683" spans="1:4" ht="15" customHeight="1" x14ac:dyDescent="0.2">
      <c r="A2683" s="98">
        <v>42118.083333333336</v>
      </c>
      <c r="B2683" s="17">
        <v>2.5722200000000002</v>
      </c>
      <c r="C2683" s="97">
        <v>220</v>
      </c>
      <c r="D2683" s="21">
        <f t="shared" si="41"/>
        <v>4.2956073999999997</v>
      </c>
    </row>
    <row r="2684" spans="1:4" ht="15" customHeight="1" x14ac:dyDescent="0.2">
      <c r="A2684" s="98">
        <v>42118.125</v>
      </c>
      <c r="B2684" s="17">
        <v>2.057776</v>
      </c>
      <c r="C2684" s="97">
        <v>340</v>
      </c>
      <c r="D2684" s="21">
        <f t="shared" si="41"/>
        <v>3.43648592</v>
      </c>
    </row>
    <row r="2685" spans="1:4" ht="15" customHeight="1" x14ac:dyDescent="0.2">
      <c r="A2685" s="98">
        <v>42118.166666666664</v>
      </c>
      <c r="B2685" s="17">
        <v>1.5433319999999999</v>
      </c>
      <c r="C2685" s="97">
        <v>300</v>
      </c>
      <c r="D2685" s="21">
        <f t="shared" si="41"/>
        <v>2.5773644399999998</v>
      </c>
    </row>
    <row r="2686" spans="1:4" ht="15" customHeight="1" x14ac:dyDescent="0.2">
      <c r="A2686" s="98">
        <v>42118.208333333336</v>
      </c>
      <c r="B2686" s="17">
        <v>2.057776</v>
      </c>
      <c r="C2686" s="97">
        <v>180</v>
      </c>
      <c r="D2686" s="21">
        <f t="shared" si="41"/>
        <v>3.43648592</v>
      </c>
    </row>
    <row r="2687" spans="1:4" ht="15" customHeight="1" x14ac:dyDescent="0.2">
      <c r="A2687" s="98">
        <v>42118.25</v>
      </c>
      <c r="B2687" s="17">
        <v>2.057776</v>
      </c>
      <c r="C2687" s="97">
        <v>160</v>
      </c>
      <c r="D2687" s="21">
        <f t="shared" si="41"/>
        <v>3.43648592</v>
      </c>
    </row>
    <row r="2688" spans="1:4" ht="15" customHeight="1" x14ac:dyDescent="0.2">
      <c r="A2688" s="98">
        <v>42118.291666666664</v>
      </c>
      <c r="B2688" s="17">
        <v>2.057776</v>
      </c>
      <c r="C2688" s="97">
        <v>270</v>
      </c>
      <c r="D2688" s="21">
        <f t="shared" si="41"/>
        <v>3.43648592</v>
      </c>
    </row>
    <row r="2689" spans="1:4" ht="15" customHeight="1" x14ac:dyDescent="0.2">
      <c r="A2689" s="98">
        <v>42118.333333333336</v>
      </c>
      <c r="B2689" s="17">
        <v>2.057776</v>
      </c>
      <c r="C2689" s="97">
        <v>290</v>
      </c>
      <c r="D2689" s="21">
        <f t="shared" si="41"/>
        <v>3.43648592</v>
      </c>
    </row>
    <row r="2690" spans="1:4" ht="15" customHeight="1" x14ac:dyDescent="0.2">
      <c r="A2690" s="98">
        <v>42118.375</v>
      </c>
      <c r="B2690" s="17">
        <v>1.5433319999999999</v>
      </c>
      <c r="C2690" s="97">
        <v>300</v>
      </c>
      <c r="D2690" s="21">
        <f t="shared" si="41"/>
        <v>2.5773644399999998</v>
      </c>
    </row>
    <row r="2691" spans="1:4" ht="15" customHeight="1" x14ac:dyDescent="0.2">
      <c r="A2691" s="98">
        <v>42118.416666666664</v>
      </c>
      <c r="B2691" s="17">
        <v>1.5433319999999999</v>
      </c>
      <c r="C2691" s="97">
        <v>300</v>
      </c>
      <c r="D2691" s="21">
        <f t="shared" si="41"/>
        <v>2.5773644399999998</v>
      </c>
    </row>
    <row r="2692" spans="1:4" ht="15" customHeight="1" x14ac:dyDescent="0.2">
      <c r="A2692" s="98">
        <v>42118.458333333336</v>
      </c>
      <c r="B2692" s="17">
        <v>1.5433319999999999</v>
      </c>
      <c r="C2692" s="97">
        <v>290</v>
      </c>
      <c r="D2692" s="21">
        <f t="shared" si="41"/>
        <v>2.5773644399999998</v>
      </c>
    </row>
    <row r="2693" spans="1:4" ht="15" customHeight="1" x14ac:dyDescent="0.2">
      <c r="A2693" s="98">
        <v>42118.5</v>
      </c>
      <c r="B2693" s="17">
        <v>2.057776</v>
      </c>
      <c r="C2693" s="97">
        <v>290</v>
      </c>
      <c r="D2693" s="21">
        <f t="shared" ref="D2693:D2756" si="42">$B$1*B2693</f>
        <v>3.43648592</v>
      </c>
    </row>
    <row r="2694" spans="1:4" ht="15" customHeight="1" x14ac:dyDescent="0.2">
      <c r="A2694" s="98">
        <v>42118.541666666664</v>
      </c>
      <c r="B2694" s="17">
        <v>3.601108</v>
      </c>
      <c r="C2694" s="97">
        <v>140</v>
      </c>
      <c r="D2694" s="21">
        <f t="shared" si="42"/>
        <v>6.0138503599999993</v>
      </c>
    </row>
    <row r="2695" spans="1:4" ht="15" customHeight="1" x14ac:dyDescent="0.2">
      <c r="A2695" s="98">
        <v>42118.583333333336</v>
      </c>
      <c r="B2695" s="17">
        <v>5.1444400000000003</v>
      </c>
      <c r="C2695" s="97">
        <v>150</v>
      </c>
      <c r="D2695" s="21">
        <f t="shared" si="42"/>
        <v>8.5912147999999995</v>
      </c>
    </row>
    <row r="2696" spans="1:4" ht="15" customHeight="1" x14ac:dyDescent="0.2">
      <c r="A2696" s="98">
        <v>42118.625</v>
      </c>
      <c r="B2696" s="17">
        <v>5.1444400000000003</v>
      </c>
      <c r="C2696" s="97">
        <v>150</v>
      </c>
      <c r="D2696" s="21">
        <f t="shared" si="42"/>
        <v>8.5912147999999995</v>
      </c>
    </row>
    <row r="2697" spans="1:4" ht="15" customHeight="1" x14ac:dyDescent="0.2">
      <c r="A2697" s="98">
        <v>42118.666666666664</v>
      </c>
      <c r="B2697" s="17">
        <v>5.1444400000000003</v>
      </c>
      <c r="C2697" s="97">
        <v>150</v>
      </c>
      <c r="D2697" s="21">
        <f t="shared" si="42"/>
        <v>8.5912147999999995</v>
      </c>
    </row>
    <row r="2698" spans="1:4" ht="15" customHeight="1" x14ac:dyDescent="0.2">
      <c r="A2698" s="98">
        <v>42118.708333333336</v>
      </c>
      <c r="B2698" s="17">
        <v>4.6299960000000002</v>
      </c>
      <c r="C2698" s="97">
        <v>110</v>
      </c>
      <c r="D2698" s="21">
        <f t="shared" si="42"/>
        <v>7.7320933199999997</v>
      </c>
    </row>
    <row r="2699" spans="1:4" ht="15" customHeight="1" x14ac:dyDescent="0.2">
      <c r="A2699" s="98">
        <v>42118.75</v>
      </c>
      <c r="B2699" s="17">
        <v>4.6299960000000002</v>
      </c>
      <c r="C2699" s="97">
        <v>130</v>
      </c>
      <c r="D2699" s="21">
        <f t="shared" si="42"/>
        <v>7.7320933199999997</v>
      </c>
    </row>
    <row r="2700" spans="1:4" ht="15" customHeight="1" x14ac:dyDescent="0.2">
      <c r="A2700" s="98">
        <v>42118.791666666664</v>
      </c>
      <c r="B2700" s="17">
        <v>4.6299960000000002</v>
      </c>
      <c r="C2700" s="97">
        <v>160</v>
      </c>
      <c r="D2700" s="21">
        <f t="shared" si="42"/>
        <v>7.7320933199999997</v>
      </c>
    </row>
    <row r="2701" spans="1:4" ht="15" customHeight="1" x14ac:dyDescent="0.2">
      <c r="A2701" s="98">
        <v>42118.833333333336</v>
      </c>
      <c r="B2701" s="17">
        <v>3.601108</v>
      </c>
      <c r="C2701" s="97">
        <v>160</v>
      </c>
      <c r="D2701" s="21">
        <f t="shared" si="42"/>
        <v>6.0138503599999993</v>
      </c>
    </row>
    <row r="2702" spans="1:4" ht="15" customHeight="1" x14ac:dyDescent="0.2">
      <c r="A2702" s="98">
        <v>42118.875</v>
      </c>
      <c r="B2702" s="17">
        <v>3.0866639999999999</v>
      </c>
      <c r="C2702" s="97">
        <v>170</v>
      </c>
      <c r="D2702" s="21">
        <f t="shared" si="42"/>
        <v>5.1547288799999995</v>
      </c>
    </row>
    <row r="2703" spans="1:4" ht="15" customHeight="1" x14ac:dyDescent="0.2">
      <c r="A2703" s="98">
        <v>42118.916666666664</v>
      </c>
      <c r="B2703" s="17">
        <v>2.057776</v>
      </c>
      <c r="C2703" s="97">
        <v>170</v>
      </c>
      <c r="D2703" s="21">
        <f t="shared" si="42"/>
        <v>3.43648592</v>
      </c>
    </row>
    <row r="2704" spans="1:4" ht="15" customHeight="1" x14ac:dyDescent="0.2">
      <c r="A2704" s="98">
        <v>42118.958333333336</v>
      </c>
      <c r="B2704" s="17">
        <v>1.028888</v>
      </c>
      <c r="C2704" s="97">
        <v>170</v>
      </c>
      <c r="D2704" s="21">
        <f t="shared" si="42"/>
        <v>1.71824296</v>
      </c>
    </row>
    <row r="2705" spans="1:4" ht="15" customHeight="1" x14ac:dyDescent="0.2">
      <c r="A2705" s="98">
        <v>42119</v>
      </c>
      <c r="B2705" s="17">
        <v>1.5433319999999999</v>
      </c>
      <c r="C2705" s="97">
        <v>210</v>
      </c>
      <c r="D2705" s="21">
        <f t="shared" si="42"/>
        <v>2.5773644399999998</v>
      </c>
    </row>
    <row r="2706" spans="1:4" ht="15" customHeight="1" x14ac:dyDescent="0.2">
      <c r="A2706" s="98">
        <v>42119.041666666664</v>
      </c>
      <c r="B2706" s="17">
        <v>1.5433319999999999</v>
      </c>
      <c r="C2706" s="97">
        <v>320</v>
      </c>
      <c r="D2706" s="21">
        <f t="shared" si="42"/>
        <v>2.5773644399999998</v>
      </c>
    </row>
    <row r="2707" spans="1:4" ht="15" customHeight="1" x14ac:dyDescent="0.2">
      <c r="A2707" s="98">
        <v>42119.083333333336</v>
      </c>
      <c r="B2707" s="17">
        <v>15.43332</v>
      </c>
      <c r="C2707" s="97">
        <v>310</v>
      </c>
      <c r="D2707" s="21">
        <f t="shared" si="42"/>
        <v>25.773644399999998</v>
      </c>
    </row>
    <row r="2708" spans="1:4" ht="15" customHeight="1" x14ac:dyDescent="0.2">
      <c r="A2708" s="98">
        <v>42119.125</v>
      </c>
      <c r="B2708" s="17">
        <v>2.057776</v>
      </c>
      <c r="C2708" s="97">
        <v>290</v>
      </c>
      <c r="D2708" s="21">
        <f t="shared" si="42"/>
        <v>3.43648592</v>
      </c>
    </row>
    <row r="2709" spans="1:4" ht="15" customHeight="1" x14ac:dyDescent="0.2">
      <c r="A2709" s="98">
        <v>42119.166666666664</v>
      </c>
      <c r="B2709" s="17">
        <v>1.028888</v>
      </c>
      <c r="C2709" s="97">
        <v>310</v>
      </c>
      <c r="D2709" s="21">
        <f t="shared" si="42"/>
        <v>1.71824296</v>
      </c>
    </row>
    <row r="2710" spans="1:4" ht="15" customHeight="1" x14ac:dyDescent="0.2">
      <c r="A2710" s="98">
        <v>42119.208333333336</v>
      </c>
      <c r="B2710" s="17">
        <v>2.057776</v>
      </c>
      <c r="C2710" s="97">
        <v>290</v>
      </c>
      <c r="D2710" s="21">
        <f t="shared" si="42"/>
        <v>3.43648592</v>
      </c>
    </row>
    <row r="2711" spans="1:4" ht="15" customHeight="1" x14ac:dyDescent="0.2">
      <c r="A2711" s="98">
        <v>42119.25</v>
      </c>
      <c r="B2711" s="17">
        <v>1.5433319999999999</v>
      </c>
      <c r="C2711" s="97">
        <v>340</v>
      </c>
      <c r="D2711" s="21">
        <f t="shared" si="42"/>
        <v>2.5773644399999998</v>
      </c>
    </row>
    <row r="2712" spans="1:4" ht="15" customHeight="1" x14ac:dyDescent="0.2">
      <c r="A2712" s="98">
        <v>42119.291666666664</v>
      </c>
      <c r="B2712" s="17">
        <v>1.5433319999999999</v>
      </c>
      <c r="C2712" s="97">
        <v>330</v>
      </c>
      <c r="D2712" s="21">
        <f t="shared" si="42"/>
        <v>2.5773644399999998</v>
      </c>
    </row>
    <row r="2713" spans="1:4" ht="15" customHeight="1" x14ac:dyDescent="0.2">
      <c r="A2713" s="98">
        <v>42119.333333333336</v>
      </c>
      <c r="B2713" s="17">
        <v>0</v>
      </c>
      <c r="C2713" s="97">
        <v>0</v>
      </c>
      <c r="D2713" s="21">
        <f t="shared" si="42"/>
        <v>0</v>
      </c>
    </row>
    <row r="2714" spans="1:4" ht="15" customHeight="1" x14ac:dyDescent="0.2">
      <c r="A2714" s="98">
        <v>42119.375</v>
      </c>
      <c r="B2714" s="17">
        <v>2.057776</v>
      </c>
      <c r="C2714" s="97">
        <v>350</v>
      </c>
      <c r="D2714" s="21">
        <f t="shared" si="42"/>
        <v>3.43648592</v>
      </c>
    </row>
    <row r="2715" spans="1:4" ht="15" customHeight="1" x14ac:dyDescent="0.2">
      <c r="A2715" s="98">
        <v>42119.416666666664</v>
      </c>
      <c r="B2715" s="17">
        <v>1.5433319999999999</v>
      </c>
      <c r="C2715" s="97">
        <v>350</v>
      </c>
      <c r="D2715" s="21">
        <f t="shared" si="42"/>
        <v>2.5773644399999998</v>
      </c>
    </row>
    <row r="2716" spans="1:4" ht="15" customHeight="1" x14ac:dyDescent="0.2">
      <c r="A2716" s="98">
        <v>42119.458333333336</v>
      </c>
      <c r="B2716" s="17">
        <v>4.1155520000000001</v>
      </c>
      <c r="C2716" s="97">
        <v>10</v>
      </c>
      <c r="D2716" s="21">
        <f t="shared" si="42"/>
        <v>6.8729718399999999</v>
      </c>
    </row>
    <row r="2717" spans="1:4" ht="15" customHeight="1" x14ac:dyDescent="0.2">
      <c r="A2717" s="98">
        <v>42119.5</v>
      </c>
      <c r="B2717" s="17">
        <v>3.601108</v>
      </c>
      <c r="C2717" s="97">
        <v>20</v>
      </c>
      <c r="D2717" s="21">
        <f t="shared" si="42"/>
        <v>6.0138503599999993</v>
      </c>
    </row>
    <row r="2718" spans="1:4" ht="15" customHeight="1" x14ac:dyDescent="0.2">
      <c r="A2718" s="98">
        <v>42119.541666666664</v>
      </c>
      <c r="B2718" s="17">
        <v>2.5722200000000002</v>
      </c>
      <c r="C2718" s="97">
        <v>300</v>
      </c>
      <c r="D2718" s="21">
        <f t="shared" si="42"/>
        <v>4.2956073999999997</v>
      </c>
    </row>
    <row r="2719" spans="1:4" ht="15" customHeight="1" x14ac:dyDescent="0.2">
      <c r="A2719" s="98">
        <v>42119.583333333336</v>
      </c>
      <c r="B2719" s="17">
        <v>7.7166600000000001</v>
      </c>
      <c r="C2719" s="97">
        <v>160</v>
      </c>
      <c r="D2719" s="21">
        <f t="shared" si="42"/>
        <v>12.886822199999999</v>
      </c>
    </row>
    <row r="2720" spans="1:4" ht="15" customHeight="1" x14ac:dyDescent="0.2">
      <c r="A2720" s="98">
        <v>42119.625</v>
      </c>
      <c r="B2720" s="17">
        <v>6.6877719999999998</v>
      </c>
      <c r="C2720" s="97">
        <v>170</v>
      </c>
      <c r="D2720" s="21">
        <f t="shared" si="42"/>
        <v>11.16857924</v>
      </c>
    </row>
    <row r="2721" spans="1:4" ht="15" customHeight="1" x14ac:dyDescent="0.2">
      <c r="A2721" s="98">
        <v>42119.666666666664</v>
      </c>
      <c r="B2721" s="17">
        <v>9.2599920000000004</v>
      </c>
      <c r="C2721" s="97">
        <v>200</v>
      </c>
      <c r="D2721" s="21">
        <f t="shared" si="42"/>
        <v>15.464186639999999</v>
      </c>
    </row>
    <row r="2722" spans="1:4" ht="15" customHeight="1" x14ac:dyDescent="0.2">
      <c r="A2722" s="98">
        <v>42119.708333333336</v>
      </c>
      <c r="B2722" s="17">
        <v>6.6877719999999998</v>
      </c>
      <c r="C2722" s="97">
        <v>200</v>
      </c>
      <c r="D2722" s="21">
        <f t="shared" si="42"/>
        <v>11.16857924</v>
      </c>
    </row>
    <row r="2723" spans="1:4" ht="15" customHeight="1" x14ac:dyDescent="0.2">
      <c r="A2723" s="98">
        <v>42119.75</v>
      </c>
      <c r="B2723" s="17">
        <v>3.601108</v>
      </c>
      <c r="C2723" s="97">
        <v>200</v>
      </c>
      <c r="D2723" s="21">
        <f t="shared" si="42"/>
        <v>6.0138503599999993</v>
      </c>
    </row>
    <row r="2724" spans="1:4" ht="15" customHeight="1" x14ac:dyDescent="0.2">
      <c r="A2724" s="98">
        <v>42119.791666666664</v>
      </c>
      <c r="B2724" s="17">
        <v>6.1733279999999997</v>
      </c>
      <c r="C2724" s="97">
        <v>190</v>
      </c>
      <c r="D2724" s="21">
        <f t="shared" si="42"/>
        <v>10.309457759999999</v>
      </c>
    </row>
    <row r="2725" spans="1:4" ht="15" customHeight="1" x14ac:dyDescent="0.2">
      <c r="A2725" s="98">
        <v>42119.833333333336</v>
      </c>
      <c r="B2725" s="17">
        <v>5.6588840000000005</v>
      </c>
      <c r="C2725" s="97">
        <v>190</v>
      </c>
      <c r="D2725" s="21">
        <f t="shared" si="42"/>
        <v>9.4503362800000001</v>
      </c>
    </row>
    <row r="2726" spans="1:4" ht="15" customHeight="1" x14ac:dyDescent="0.2">
      <c r="A2726" s="98">
        <v>42119.875</v>
      </c>
      <c r="B2726" s="17">
        <v>6.6877719999999998</v>
      </c>
      <c r="C2726" s="97">
        <v>200</v>
      </c>
      <c r="D2726" s="21">
        <f t="shared" si="42"/>
        <v>11.16857924</v>
      </c>
    </row>
    <row r="2727" spans="1:4" ht="15" customHeight="1" x14ac:dyDescent="0.2">
      <c r="A2727" s="98">
        <v>42119.916666666664</v>
      </c>
      <c r="B2727" s="17">
        <v>4.1155520000000001</v>
      </c>
      <c r="C2727" s="97">
        <v>200</v>
      </c>
      <c r="D2727" s="21">
        <f t="shared" si="42"/>
        <v>6.8729718399999999</v>
      </c>
    </row>
    <row r="2728" spans="1:4" ht="15" customHeight="1" x14ac:dyDescent="0.2">
      <c r="A2728" s="98">
        <v>42119.958333333336</v>
      </c>
      <c r="B2728" s="17">
        <v>4.6299960000000002</v>
      </c>
      <c r="C2728" s="97">
        <v>200</v>
      </c>
      <c r="D2728" s="21">
        <f t="shared" si="42"/>
        <v>7.7320933199999997</v>
      </c>
    </row>
    <row r="2729" spans="1:4" ht="15" customHeight="1" x14ac:dyDescent="0.2">
      <c r="A2729" s="98">
        <v>42120</v>
      </c>
      <c r="B2729" s="17">
        <v>3.601108</v>
      </c>
      <c r="C2729" s="97">
        <v>200</v>
      </c>
      <c r="D2729" s="21">
        <f t="shared" si="42"/>
        <v>6.0138503599999993</v>
      </c>
    </row>
    <row r="2730" spans="1:4" ht="15" customHeight="1" x14ac:dyDescent="0.2">
      <c r="A2730" s="98">
        <v>42120.041666666664</v>
      </c>
      <c r="B2730" s="17">
        <v>5.6588840000000005</v>
      </c>
      <c r="C2730" s="97">
        <v>210</v>
      </c>
      <c r="D2730" s="21">
        <f t="shared" si="42"/>
        <v>9.4503362800000001</v>
      </c>
    </row>
    <row r="2731" spans="1:4" ht="15" customHeight="1" x14ac:dyDescent="0.2">
      <c r="A2731" s="98">
        <v>42120.083333333336</v>
      </c>
      <c r="B2731" s="17">
        <v>3.601108</v>
      </c>
      <c r="C2731" s="97">
        <v>200</v>
      </c>
      <c r="D2731" s="21">
        <f t="shared" si="42"/>
        <v>6.0138503599999993</v>
      </c>
    </row>
    <row r="2732" spans="1:4" ht="15" customHeight="1" x14ac:dyDescent="0.2">
      <c r="A2732" s="98">
        <v>42120.125</v>
      </c>
      <c r="B2732" s="17">
        <v>4.1155520000000001</v>
      </c>
      <c r="C2732" s="97">
        <v>220</v>
      </c>
      <c r="D2732" s="21">
        <f t="shared" si="42"/>
        <v>6.8729718399999999</v>
      </c>
    </row>
    <row r="2733" spans="1:4" ht="15" customHeight="1" x14ac:dyDescent="0.2">
      <c r="A2733" s="98">
        <v>42120.166666666664</v>
      </c>
      <c r="B2733" s="17">
        <v>2.5722200000000002</v>
      </c>
      <c r="C2733" s="97">
        <v>220</v>
      </c>
      <c r="D2733" s="21">
        <f t="shared" si="42"/>
        <v>4.2956073999999997</v>
      </c>
    </row>
    <row r="2734" spans="1:4" ht="15" customHeight="1" x14ac:dyDescent="0.2">
      <c r="A2734" s="98">
        <v>42120.208333333336</v>
      </c>
      <c r="B2734" s="17">
        <v>3.0866639999999999</v>
      </c>
      <c r="C2734" s="97">
        <v>200</v>
      </c>
      <c r="D2734" s="21">
        <f t="shared" si="42"/>
        <v>5.1547288799999995</v>
      </c>
    </row>
    <row r="2735" spans="1:4" ht="15" customHeight="1" x14ac:dyDescent="0.2">
      <c r="A2735" s="98">
        <v>42120.25</v>
      </c>
      <c r="B2735" s="17">
        <v>4.1155520000000001</v>
      </c>
      <c r="C2735" s="97">
        <v>200</v>
      </c>
      <c r="D2735" s="21">
        <f t="shared" si="42"/>
        <v>6.8729718399999999</v>
      </c>
    </row>
    <row r="2736" spans="1:4" ht="15" customHeight="1" x14ac:dyDescent="0.2">
      <c r="A2736" s="98">
        <v>42120.291666666664</v>
      </c>
      <c r="B2736" s="17">
        <v>5.6588840000000005</v>
      </c>
      <c r="C2736" s="97">
        <v>220</v>
      </c>
      <c r="D2736" s="21">
        <f t="shared" si="42"/>
        <v>9.4503362800000001</v>
      </c>
    </row>
    <row r="2737" spans="1:4" ht="15" customHeight="1" x14ac:dyDescent="0.2">
      <c r="A2737" s="98">
        <v>42120.333333333336</v>
      </c>
      <c r="B2737" s="17">
        <v>2.057776</v>
      </c>
      <c r="C2737" s="97">
        <v>210</v>
      </c>
      <c r="D2737" s="21">
        <f t="shared" si="42"/>
        <v>3.43648592</v>
      </c>
    </row>
    <row r="2738" spans="1:4" ht="15" customHeight="1" x14ac:dyDescent="0.2">
      <c r="A2738" s="98">
        <v>42120.375</v>
      </c>
      <c r="B2738" s="17">
        <v>0</v>
      </c>
      <c r="C2738" s="97">
        <v>0</v>
      </c>
      <c r="D2738" s="21">
        <f t="shared" si="42"/>
        <v>0</v>
      </c>
    </row>
    <row r="2739" spans="1:4" ht="15" customHeight="1" x14ac:dyDescent="0.2">
      <c r="A2739" s="98">
        <v>42120.416666666664</v>
      </c>
      <c r="B2739" s="17">
        <v>5.6588840000000005</v>
      </c>
      <c r="C2739" s="97">
        <v>240</v>
      </c>
      <c r="D2739" s="21">
        <f t="shared" si="42"/>
        <v>9.4503362800000001</v>
      </c>
    </row>
    <row r="2740" spans="1:4" ht="15" customHeight="1" x14ac:dyDescent="0.2">
      <c r="A2740" s="98">
        <v>42120.458333333336</v>
      </c>
      <c r="B2740" s="17">
        <v>5.1444400000000003</v>
      </c>
      <c r="C2740" s="97">
        <v>230</v>
      </c>
      <c r="D2740" s="21">
        <f t="shared" si="42"/>
        <v>8.5912147999999995</v>
      </c>
    </row>
    <row r="2741" spans="1:4" ht="15" customHeight="1" x14ac:dyDescent="0.2">
      <c r="A2741" s="98">
        <v>42120.5</v>
      </c>
      <c r="B2741" s="17">
        <v>7.7166600000000001</v>
      </c>
      <c r="C2741" s="97">
        <v>220</v>
      </c>
      <c r="D2741" s="21">
        <f t="shared" si="42"/>
        <v>12.886822199999999</v>
      </c>
    </row>
    <row r="2742" spans="1:4" ht="15" customHeight="1" x14ac:dyDescent="0.2">
      <c r="A2742" s="98">
        <v>42120.541666666664</v>
      </c>
      <c r="B2742" s="17">
        <v>6.1733279999999997</v>
      </c>
      <c r="C2742" s="97">
        <v>220</v>
      </c>
      <c r="D2742" s="21">
        <f t="shared" si="42"/>
        <v>10.309457759999999</v>
      </c>
    </row>
    <row r="2743" spans="1:4" ht="15" customHeight="1" x14ac:dyDescent="0.2">
      <c r="A2743" s="98">
        <v>42120.583333333336</v>
      </c>
      <c r="B2743" s="17">
        <v>7.202216</v>
      </c>
      <c r="C2743" s="97">
        <v>200</v>
      </c>
      <c r="D2743" s="21">
        <f t="shared" si="42"/>
        <v>12.027700719999999</v>
      </c>
    </row>
    <row r="2744" spans="1:4" ht="15" customHeight="1" x14ac:dyDescent="0.2">
      <c r="A2744" s="98">
        <v>42120.625</v>
      </c>
      <c r="B2744" s="17">
        <v>6.6877719999999998</v>
      </c>
      <c r="C2744" s="97">
        <v>200</v>
      </c>
      <c r="D2744" s="21">
        <f t="shared" si="42"/>
        <v>11.16857924</v>
      </c>
    </row>
    <row r="2745" spans="1:4" ht="15" customHeight="1" x14ac:dyDescent="0.2">
      <c r="A2745" s="98">
        <v>42120.666666666664</v>
      </c>
      <c r="B2745" s="17">
        <v>9.2599920000000004</v>
      </c>
      <c r="C2745" s="97">
        <v>180</v>
      </c>
      <c r="D2745" s="21">
        <f t="shared" si="42"/>
        <v>15.464186639999999</v>
      </c>
    </row>
    <row r="2746" spans="1:4" ht="15" customHeight="1" x14ac:dyDescent="0.2">
      <c r="A2746" s="98">
        <v>42120.708333333336</v>
      </c>
      <c r="B2746" s="17">
        <v>8.7455479999999994</v>
      </c>
      <c r="C2746" s="97">
        <v>180</v>
      </c>
      <c r="D2746" s="21">
        <f t="shared" si="42"/>
        <v>14.605065159999999</v>
      </c>
    </row>
    <row r="2747" spans="1:4" ht="15" customHeight="1" x14ac:dyDescent="0.2">
      <c r="A2747" s="98">
        <v>42120.75</v>
      </c>
      <c r="B2747" s="17">
        <v>8.2311040000000002</v>
      </c>
      <c r="C2747" s="97">
        <v>180</v>
      </c>
      <c r="D2747" s="21">
        <f t="shared" si="42"/>
        <v>13.74594368</v>
      </c>
    </row>
    <row r="2748" spans="1:4" ht="15" customHeight="1" x14ac:dyDescent="0.2">
      <c r="A2748" s="98">
        <v>42120.791666666664</v>
      </c>
      <c r="B2748" s="17">
        <v>7.7166600000000001</v>
      </c>
      <c r="C2748" s="97">
        <v>180</v>
      </c>
      <c r="D2748" s="21">
        <f t="shared" si="42"/>
        <v>12.886822199999999</v>
      </c>
    </row>
    <row r="2749" spans="1:4" ht="15" customHeight="1" x14ac:dyDescent="0.2">
      <c r="A2749" s="98">
        <v>42120.833333333336</v>
      </c>
      <c r="B2749" s="17">
        <v>7.7166600000000001</v>
      </c>
      <c r="C2749" s="97">
        <v>190</v>
      </c>
      <c r="D2749" s="21">
        <f t="shared" si="42"/>
        <v>12.886822199999999</v>
      </c>
    </row>
    <row r="2750" spans="1:4" ht="15" customHeight="1" x14ac:dyDescent="0.2">
      <c r="A2750" s="98">
        <v>42120.875</v>
      </c>
      <c r="B2750" s="17">
        <v>6.6877719999999998</v>
      </c>
      <c r="C2750" s="97">
        <v>190</v>
      </c>
      <c r="D2750" s="21">
        <f t="shared" si="42"/>
        <v>11.16857924</v>
      </c>
    </row>
    <row r="2751" spans="1:4" ht="15" customHeight="1" x14ac:dyDescent="0.2">
      <c r="A2751" s="98">
        <v>42120.916666666664</v>
      </c>
      <c r="B2751" s="17">
        <v>7.202216</v>
      </c>
      <c r="C2751" s="97">
        <v>200</v>
      </c>
      <c r="D2751" s="21">
        <f t="shared" si="42"/>
        <v>12.027700719999999</v>
      </c>
    </row>
    <row r="2752" spans="1:4" ht="15" customHeight="1" x14ac:dyDescent="0.2">
      <c r="A2752" s="98">
        <v>42120.958333333336</v>
      </c>
      <c r="B2752" s="17">
        <v>6.1733279999999997</v>
      </c>
      <c r="C2752" s="97">
        <v>200</v>
      </c>
      <c r="D2752" s="21">
        <f t="shared" si="42"/>
        <v>10.309457759999999</v>
      </c>
    </row>
    <row r="2753" spans="1:4" ht="15" customHeight="1" x14ac:dyDescent="0.2">
      <c r="A2753" s="98">
        <v>42121</v>
      </c>
      <c r="B2753" s="17">
        <v>5.1444400000000003</v>
      </c>
      <c r="C2753" s="97">
        <v>210</v>
      </c>
      <c r="D2753" s="21">
        <f t="shared" si="42"/>
        <v>8.5912147999999995</v>
      </c>
    </row>
    <row r="2754" spans="1:4" ht="15" customHeight="1" x14ac:dyDescent="0.2">
      <c r="A2754" s="98">
        <v>42121.041666666664</v>
      </c>
      <c r="B2754" s="17">
        <v>5.1444400000000003</v>
      </c>
      <c r="C2754" s="97">
        <v>220</v>
      </c>
      <c r="D2754" s="21">
        <f t="shared" si="42"/>
        <v>8.5912147999999995</v>
      </c>
    </row>
    <row r="2755" spans="1:4" ht="15" customHeight="1" x14ac:dyDescent="0.2">
      <c r="A2755" s="98">
        <v>42121.083333333336</v>
      </c>
      <c r="B2755" s="17">
        <v>4.1155520000000001</v>
      </c>
      <c r="C2755" s="97">
        <v>210</v>
      </c>
      <c r="D2755" s="21">
        <f t="shared" si="42"/>
        <v>6.8729718399999999</v>
      </c>
    </row>
    <row r="2756" spans="1:4" ht="15" customHeight="1" x14ac:dyDescent="0.2">
      <c r="A2756" s="98">
        <v>42121.125</v>
      </c>
      <c r="B2756" s="17">
        <v>3.0866639999999999</v>
      </c>
      <c r="C2756" s="97">
        <v>240</v>
      </c>
      <c r="D2756" s="21">
        <f t="shared" si="42"/>
        <v>5.1547288799999995</v>
      </c>
    </row>
    <row r="2757" spans="1:4" ht="15" customHeight="1" x14ac:dyDescent="0.2">
      <c r="A2757" s="98">
        <v>42121.166666666664</v>
      </c>
      <c r="B2757" s="17">
        <v>3.0866639999999999</v>
      </c>
      <c r="C2757" s="97">
        <v>210</v>
      </c>
      <c r="D2757" s="21">
        <f t="shared" ref="D2757:D2820" si="43">$B$1*B2757</f>
        <v>5.1547288799999995</v>
      </c>
    </row>
    <row r="2758" spans="1:4" ht="15" customHeight="1" x14ac:dyDescent="0.2">
      <c r="A2758" s="98">
        <v>42121.208333333336</v>
      </c>
      <c r="B2758" s="17">
        <v>2.5722200000000002</v>
      </c>
      <c r="C2758" s="97">
        <v>290</v>
      </c>
      <c r="D2758" s="21">
        <f t="shared" si="43"/>
        <v>4.2956073999999997</v>
      </c>
    </row>
    <row r="2759" spans="1:4" ht="15" customHeight="1" x14ac:dyDescent="0.2">
      <c r="A2759" s="98">
        <v>42121.25</v>
      </c>
      <c r="B2759" s="17">
        <v>2.057776</v>
      </c>
      <c r="C2759" s="97">
        <v>300</v>
      </c>
      <c r="D2759" s="21">
        <f t="shared" si="43"/>
        <v>3.43648592</v>
      </c>
    </row>
    <row r="2760" spans="1:4" ht="15" customHeight="1" x14ac:dyDescent="0.2">
      <c r="A2760" s="98">
        <v>42121.291666666664</v>
      </c>
      <c r="B2760" s="17">
        <v>1.5433319999999999</v>
      </c>
      <c r="C2760" s="97">
        <v>290</v>
      </c>
      <c r="D2760" s="21">
        <f t="shared" si="43"/>
        <v>2.5773644399999998</v>
      </c>
    </row>
    <row r="2761" spans="1:4" ht="15" customHeight="1" x14ac:dyDescent="0.2">
      <c r="A2761" s="98">
        <v>42121.333333333336</v>
      </c>
      <c r="B2761" s="17">
        <v>2.057776</v>
      </c>
      <c r="C2761" s="97">
        <v>290</v>
      </c>
      <c r="D2761" s="21">
        <f t="shared" si="43"/>
        <v>3.43648592</v>
      </c>
    </row>
    <row r="2762" spans="1:4" ht="15" customHeight="1" x14ac:dyDescent="0.2">
      <c r="A2762" s="98">
        <v>42121.375</v>
      </c>
      <c r="B2762" s="17">
        <v>1.5433319999999999</v>
      </c>
      <c r="C2762" s="97">
        <v>320</v>
      </c>
      <c r="D2762" s="21">
        <f t="shared" si="43"/>
        <v>2.5773644399999998</v>
      </c>
    </row>
    <row r="2763" spans="1:4" ht="15" customHeight="1" x14ac:dyDescent="0.2">
      <c r="A2763" s="98">
        <v>42121.416666666664</v>
      </c>
      <c r="B2763" s="17">
        <v>2.057776</v>
      </c>
      <c r="C2763" s="97">
        <v>320</v>
      </c>
      <c r="D2763" s="21">
        <f t="shared" si="43"/>
        <v>3.43648592</v>
      </c>
    </row>
    <row r="2764" spans="1:4" ht="15" customHeight="1" x14ac:dyDescent="0.2">
      <c r="A2764" s="98">
        <v>42121.458333333336</v>
      </c>
      <c r="B2764" s="17">
        <v>1.028888</v>
      </c>
      <c r="C2764" s="97">
        <v>300</v>
      </c>
      <c r="D2764" s="21">
        <f t="shared" si="43"/>
        <v>1.71824296</v>
      </c>
    </row>
    <row r="2765" spans="1:4" ht="15" customHeight="1" x14ac:dyDescent="0.2">
      <c r="A2765" s="98">
        <v>42121.5</v>
      </c>
      <c r="B2765" s="17">
        <v>5.1444400000000003</v>
      </c>
      <c r="C2765" s="97">
        <v>220</v>
      </c>
      <c r="D2765" s="21">
        <f t="shared" si="43"/>
        <v>8.5912147999999995</v>
      </c>
    </row>
    <row r="2766" spans="1:4" ht="15" customHeight="1" x14ac:dyDescent="0.2">
      <c r="A2766" s="98">
        <v>42121.541666666664</v>
      </c>
      <c r="B2766" s="17">
        <v>6.1733279999999997</v>
      </c>
      <c r="C2766" s="97">
        <v>220</v>
      </c>
      <c r="D2766" s="21">
        <f t="shared" si="43"/>
        <v>10.309457759999999</v>
      </c>
    </row>
    <row r="2767" spans="1:4" ht="15" customHeight="1" x14ac:dyDescent="0.2">
      <c r="A2767" s="98">
        <v>42121.583333333336</v>
      </c>
      <c r="B2767" s="17">
        <v>2.5722200000000002</v>
      </c>
      <c r="C2767" s="97">
        <v>240</v>
      </c>
      <c r="D2767" s="21">
        <f t="shared" si="43"/>
        <v>4.2956073999999997</v>
      </c>
    </row>
    <row r="2768" spans="1:4" ht="15" customHeight="1" x14ac:dyDescent="0.2">
      <c r="A2768" s="98">
        <v>42121.625</v>
      </c>
      <c r="B2768" s="17">
        <v>5.6588840000000005</v>
      </c>
      <c r="C2768" s="97">
        <v>210</v>
      </c>
      <c r="D2768" s="21">
        <f t="shared" si="43"/>
        <v>9.4503362800000001</v>
      </c>
    </row>
    <row r="2769" spans="1:4" ht="15" customHeight="1" x14ac:dyDescent="0.2">
      <c r="A2769" s="98">
        <v>42121.666666666664</v>
      </c>
      <c r="B2769" s="17">
        <v>3.0866639999999999</v>
      </c>
      <c r="C2769" s="97">
        <v>280</v>
      </c>
      <c r="D2769" s="21">
        <f t="shared" si="43"/>
        <v>5.1547288799999995</v>
      </c>
    </row>
    <row r="2770" spans="1:4" ht="15" customHeight="1" x14ac:dyDescent="0.2">
      <c r="A2770" s="98">
        <v>42121.708333333336</v>
      </c>
      <c r="B2770" s="17">
        <v>3.601108</v>
      </c>
      <c r="C2770" s="97">
        <v>270</v>
      </c>
      <c r="D2770" s="21">
        <f t="shared" si="43"/>
        <v>6.0138503599999993</v>
      </c>
    </row>
    <row r="2771" spans="1:4" ht="15" customHeight="1" x14ac:dyDescent="0.2">
      <c r="A2771" s="98">
        <v>42121.75</v>
      </c>
      <c r="B2771" s="17">
        <v>5.1444400000000003</v>
      </c>
      <c r="C2771" s="97">
        <v>210</v>
      </c>
      <c r="D2771" s="21">
        <f t="shared" si="43"/>
        <v>8.5912147999999995</v>
      </c>
    </row>
    <row r="2772" spans="1:4" ht="15" customHeight="1" x14ac:dyDescent="0.2">
      <c r="A2772" s="98">
        <v>42121.791666666664</v>
      </c>
      <c r="B2772" s="17">
        <v>4.1155520000000001</v>
      </c>
      <c r="C2772" s="97">
        <v>200</v>
      </c>
      <c r="D2772" s="21">
        <f t="shared" si="43"/>
        <v>6.8729718399999999</v>
      </c>
    </row>
    <row r="2773" spans="1:4" ht="15" customHeight="1" x14ac:dyDescent="0.2">
      <c r="A2773" s="98">
        <v>42121.833333333336</v>
      </c>
      <c r="B2773" s="17">
        <v>4.1155520000000001</v>
      </c>
      <c r="C2773" s="97">
        <v>150</v>
      </c>
      <c r="D2773" s="21">
        <f t="shared" si="43"/>
        <v>6.8729718399999999</v>
      </c>
    </row>
    <row r="2774" spans="1:4" ht="15" customHeight="1" x14ac:dyDescent="0.2">
      <c r="A2774" s="98">
        <v>42121.875</v>
      </c>
      <c r="B2774" s="17">
        <v>3.0866639999999999</v>
      </c>
      <c r="C2774" s="97">
        <v>190</v>
      </c>
      <c r="D2774" s="21">
        <f t="shared" si="43"/>
        <v>5.1547288799999995</v>
      </c>
    </row>
    <row r="2775" spans="1:4" ht="15" customHeight="1" x14ac:dyDescent="0.2">
      <c r="A2775" s="98">
        <v>42121.916666666664</v>
      </c>
      <c r="B2775" s="17">
        <v>4.6299960000000002</v>
      </c>
      <c r="C2775" s="97">
        <v>210</v>
      </c>
      <c r="D2775" s="21">
        <f t="shared" si="43"/>
        <v>7.7320933199999997</v>
      </c>
    </row>
    <row r="2776" spans="1:4" ht="15" customHeight="1" x14ac:dyDescent="0.2">
      <c r="A2776" s="98">
        <v>42121.958333333336</v>
      </c>
      <c r="B2776" s="17">
        <v>3.0866639999999999</v>
      </c>
      <c r="C2776" s="97">
        <v>210</v>
      </c>
      <c r="D2776" s="21">
        <f t="shared" si="43"/>
        <v>5.1547288799999995</v>
      </c>
    </row>
    <row r="2777" spans="1:4" ht="15" customHeight="1" x14ac:dyDescent="0.2">
      <c r="A2777" s="98">
        <v>42122</v>
      </c>
      <c r="B2777" s="17">
        <v>3.0866639999999999</v>
      </c>
      <c r="C2777" s="97">
        <v>220</v>
      </c>
      <c r="D2777" s="21">
        <f t="shared" si="43"/>
        <v>5.1547288799999995</v>
      </c>
    </row>
    <row r="2778" spans="1:4" ht="15" customHeight="1" x14ac:dyDescent="0.2">
      <c r="A2778" s="98">
        <v>42122.041666666664</v>
      </c>
      <c r="B2778" s="17">
        <v>1.028888</v>
      </c>
      <c r="C2778" s="97">
        <v>280</v>
      </c>
      <c r="D2778" s="21">
        <f t="shared" si="43"/>
        <v>1.71824296</v>
      </c>
    </row>
    <row r="2779" spans="1:4" ht="15" customHeight="1" x14ac:dyDescent="0.2">
      <c r="A2779" s="98">
        <v>42122.083333333336</v>
      </c>
      <c r="B2779" s="17">
        <v>1.5433319999999999</v>
      </c>
      <c r="C2779" s="97">
        <v>330</v>
      </c>
      <c r="D2779" s="21">
        <f t="shared" si="43"/>
        <v>2.5773644399999998</v>
      </c>
    </row>
    <row r="2780" spans="1:4" ht="15" customHeight="1" x14ac:dyDescent="0.2">
      <c r="A2780" s="98">
        <v>42122.125</v>
      </c>
      <c r="B2780" s="17">
        <v>2.057776</v>
      </c>
      <c r="C2780" s="97">
        <v>330</v>
      </c>
      <c r="D2780" s="21">
        <f t="shared" si="43"/>
        <v>3.43648592</v>
      </c>
    </row>
    <row r="2781" spans="1:4" ht="15" customHeight="1" x14ac:dyDescent="0.2">
      <c r="A2781" s="98">
        <v>42122.166666666664</v>
      </c>
      <c r="B2781" s="17">
        <v>1.5433319999999999</v>
      </c>
      <c r="C2781" s="97">
        <v>280</v>
      </c>
      <c r="D2781" s="21">
        <f t="shared" si="43"/>
        <v>2.5773644399999998</v>
      </c>
    </row>
    <row r="2782" spans="1:4" ht="15" customHeight="1" x14ac:dyDescent="0.2">
      <c r="A2782" s="98">
        <v>42122.208333333336</v>
      </c>
      <c r="B2782" s="17">
        <v>1.5433319999999999</v>
      </c>
      <c r="C2782" s="97">
        <v>300</v>
      </c>
      <c r="D2782" s="21">
        <f t="shared" si="43"/>
        <v>2.5773644399999998</v>
      </c>
    </row>
    <row r="2783" spans="1:4" ht="15" customHeight="1" x14ac:dyDescent="0.2">
      <c r="A2783" s="98">
        <v>42122.25</v>
      </c>
      <c r="B2783" s="17">
        <v>2.057776</v>
      </c>
      <c r="C2783" s="97">
        <v>280</v>
      </c>
      <c r="D2783" s="21">
        <f t="shared" si="43"/>
        <v>3.43648592</v>
      </c>
    </row>
    <row r="2784" spans="1:4" ht="15" customHeight="1" x14ac:dyDescent="0.2">
      <c r="A2784" s="98">
        <v>42122.291666666664</v>
      </c>
      <c r="B2784" s="17">
        <v>2.5722200000000002</v>
      </c>
      <c r="C2784" s="97">
        <v>310</v>
      </c>
      <c r="D2784" s="21">
        <f t="shared" si="43"/>
        <v>4.2956073999999997</v>
      </c>
    </row>
    <row r="2785" spans="1:4" ht="15" customHeight="1" x14ac:dyDescent="0.2">
      <c r="A2785" s="98">
        <v>42122.333333333336</v>
      </c>
      <c r="B2785" s="17">
        <v>2.057776</v>
      </c>
      <c r="C2785" s="97">
        <v>310</v>
      </c>
      <c r="D2785" s="21">
        <f t="shared" si="43"/>
        <v>3.43648592</v>
      </c>
    </row>
    <row r="2786" spans="1:4" ht="15" customHeight="1" x14ac:dyDescent="0.2">
      <c r="A2786" s="98">
        <v>42122.375</v>
      </c>
      <c r="B2786" s="17">
        <v>1.028888</v>
      </c>
      <c r="C2786" s="97">
        <v>10</v>
      </c>
      <c r="D2786" s="21">
        <f t="shared" si="43"/>
        <v>1.71824296</v>
      </c>
    </row>
    <row r="2787" spans="1:4" ht="15" customHeight="1" x14ac:dyDescent="0.2">
      <c r="A2787" s="98">
        <v>42122.416666666664</v>
      </c>
      <c r="B2787" s="17">
        <v>1.028888</v>
      </c>
      <c r="C2787" s="97">
        <v>330</v>
      </c>
      <c r="D2787" s="21">
        <f t="shared" si="43"/>
        <v>1.71824296</v>
      </c>
    </row>
    <row r="2788" spans="1:4" ht="15" customHeight="1" x14ac:dyDescent="0.2">
      <c r="A2788" s="98">
        <v>42122.458333333336</v>
      </c>
      <c r="B2788" s="17">
        <v>2.057776</v>
      </c>
      <c r="C2788" s="97">
        <v>300</v>
      </c>
      <c r="D2788" s="21">
        <f t="shared" si="43"/>
        <v>3.43648592</v>
      </c>
    </row>
    <row r="2789" spans="1:4" ht="15" customHeight="1" x14ac:dyDescent="0.2">
      <c r="A2789" s="98">
        <v>42122.5</v>
      </c>
      <c r="B2789" s="17">
        <v>2.057776</v>
      </c>
      <c r="C2789" s="97">
        <v>300</v>
      </c>
      <c r="D2789" s="21">
        <f t="shared" si="43"/>
        <v>3.43648592</v>
      </c>
    </row>
    <row r="2790" spans="1:4" ht="15" customHeight="1" x14ac:dyDescent="0.2">
      <c r="A2790" s="98">
        <v>42122.541666666664</v>
      </c>
      <c r="B2790" s="17">
        <v>3.0866639999999999</v>
      </c>
      <c r="C2790" s="97">
        <v>170</v>
      </c>
      <c r="D2790" s="21">
        <f t="shared" si="43"/>
        <v>5.1547288799999995</v>
      </c>
    </row>
    <row r="2791" spans="1:4" ht="15" customHeight="1" x14ac:dyDescent="0.2">
      <c r="A2791" s="98">
        <v>42122.583333333336</v>
      </c>
      <c r="B2791" s="17">
        <v>4.1155520000000001</v>
      </c>
      <c r="C2791" s="97">
        <v>140</v>
      </c>
      <c r="D2791" s="21">
        <f t="shared" si="43"/>
        <v>6.8729718399999999</v>
      </c>
    </row>
    <row r="2792" spans="1:4" ht="15" customHeight="1" x14ac:dyDescent="0.2">
      <c r="A2792" s="98">
        <v>42122.625</v>
      </c>
      <c r="B2792" s="17">
        <v>5.6588840000000005</v>
      </c>
      <c r="C2792" s="97">
        <v>160</v>
      </c>
      <c r="D2792" s="21">
        <f t="shared" si="43"/>
        <v>9.4503362800000001</v>
      </c>
    </row>
    <row r="2793" spans="1:4" ht="15" customHeight="1" x14ac:dyDescent="0.2">
      <c r="A2793" s="98">
        <v>42122.666666666664</v>
      </c>
      <c r="B2793" s="17">
        <v>6.6877719999999998</v>
      </c>
      <c r="C2793" s="97">
        <v>160</v>
      </c>
      <c r="D2793" s="21">
        <f t="shared" si="43"/>
        <v>11.16857924</v>
      </c>
    </row>
    <row r="2794" spans="1:4" ht="15" customHeight="1" x14ac:dyDescent="0.2">
      <c r="A2794" s="98">
        <v>42122.708333333336</v>
      </c>
      <c r="B2794" s="17">
        <v>6.1733279999999997</v>
      </c>
      <c r="C2794" s="97">
        <v>160</v>
      </c>
      <c r="D2794" s="21">
        <f t="shared" si="43"/>
        <v>10.309457759999999</v>
      </c>
    </row>
    <row r="2795" spans="1:4" ht="15" customHeight="1" x14ac:dyDescent="0.2">
      <c r="A2795" s="98">
        <v>42122.75</v>
      </c>
      <c r="B2795" s="17">
        <v>5.6588840000000005</v>
      </c>
      <c r="C2795" s="97">
        <v>160</v>
      </c>
      <c r="D2795" s="21">
        <f t="shared" si="43"/>
        <v>9.4503362800000001</v>
      </c>
    </row>
    <row r="2796" spans="1:4" ht="15" customHeight="1" x14ac:dyDescent="0.2">
      <c r="A2796" s="98">
        <v>42122.791666666664</v>
      </c>
      <c r="B2796" s="17">
        <v>5.1444400000000003</v>
      </c>
      <c r="C2796" s="97">
        <v>100</v>
      </c>
      <c r="D2796" s="21">
        <f t="shared" si="43"/>
        <v>8.5912147999999995</v>
      </c>
    </row>
    <row r="2797" spans="1:4" ht="15" customHeight="1" x14ac:dyDescent="0.2">
      <c r="A2797" s="98">
        <v>42122.833333333336</v>
      </c>
      <c r="B2797" s="17">
        <v>3.601108</v>
      </c>
      <c r="C2797" s="97">
        <v>160</v>
      </c>
      <c r="D2797" s="21">
        <f t="shared" si="43"/>
        <v>6.0138503599999993</v>
      </c>
    </row>
    <row r="2798" spans="1:4" ht="15" customHeight="1" x14ac:dyDescent="0.2">
      <c r="A2798" s="98">
        <v>42122.875</v>
      </c>
      <c r="B2798" s="17">
        <v>3.0866639999999999</v>
      </c>
      <c r="C2798" s="97">
        <v>160</v>
      </c>
      <c r="D2798" s="21">
        <f t="shared" si="43"/>
        <v>5.1547288799999995</v>
      </c>
    </row>
    <row r="2799" spans="1:4" ht="15" customHeight="1" x14ac:dyDescent="0.2">
      <c r="A2799" s="98">
        <v>42122.916666666664</v>
      </c>
      <c r="B2799" s="17">
        <v>1.5433319999999999</v>
      </c>
      <c r="C2799" s="97">
        <v>170</v>
      </c>
      <c r="D2799" s="21">
        <f t="shared" si="43"/>
        <v>2.5773644399999998</v>
      </c>
    </row>
    <row r="2800" spans="1:4" ht="15" customHeight="1" x14ac:dyDescent="0.2">
      <c r="A2800" s="98">
        <v>42122.958333333336</v>
      </c>
      <c r="B2800" s="17">
        <v>1.028888</v>
      </c>
      <c r="C2800" s="97">
        <v>240</v>
      </c>
      <c r="D2800" s="21">
        <f t="shared" si="43"/>
        <v>1.71824296</v>
      </c>
    </row>
    <row r="2801" spans="1:4" ht="15" customHeight="1" x14ac:dyDescent="0.2">
      <c r="A2801" s="98">
        <v>42123</v>
      </c>
      <c r="B2801" s="17">
        <v>1.5433319999999999</v>
      </c>
      <c r="C2801" s="97">
        <v>290</v>
      </c>
      <c r="D2801" s="21">
        <f t="shared" si="43"/>
        <v>2.5773644399999998</v>
      </c>
    </row>
    <row r="2802" spans="1:4" ht="15" customHeight="1" x14ac:dyDescent="0.2">
      <c r="A2802" s="98">
        <v>42123.041666666664</v>
      </c>
      <c r="B2802" s="17">
        <v>1.5433319999999999</v>
      </c>
      <c r="C2802" s="97">
        <v>320</v>
      </c>
      <c r="D2802" s="21">
        <f t="shared" si="43"/>
        <v>2.5773644399999998</v>
      </c>
    </row>
    <row r="2803" spans="1:4" ht="15" customHeight="1" x14ac:dyDescent="0.2">
      <c r="A2803" s="98">
        <v>42123.083333333336</v>
      </c>
      <c r="B2803" s="17">
        <v>1.5433319999999999</v>
      </c>
      <c r="C2803" s="97">
        <v>310</v>
      </c>
      <c r="D2803" s="21">
        <f t="shared" si="43"/>
        <v>2.5773644399999998</v>
      </c>
    </row>
    <row r="2804" spans="1:4" ht="15" customHeight="1" x14ac:dyDescent="0.2">
      <c r="A2804" s="98">
        <v>42123.125</v>
      </c>
      <c r="B2804" s="17">
        <v>0</v>
      </c>
      <c r="C2804" s="97">
        <v>0</v>
      </c>
      <c r="D2804" s="21">
        <f t="shared" si="43"/>
        <v>0</v>
      </c>
    </row>
    <row r="2805" spans="1:4" ht="15" customHeight="1" x14ac:dyDescent="0.2">
      <c r="A2805" s="98">
        <v>42123.166666666664</v>
      </c>
      <c r="B2805" s="17">
        <v>1.5433319999999999</v>
      </c>
      <c r="C2805" s="97">
        <v>300</v>
      </c>
      <c r="D2805" s="21">
        <f t="shared" si="43"/>
        <v>2.5773644399999998</v>
      </c>
    </row>
    <row r="2806" spans="1:4" ht="15" customHeight="1" x14ac:dyDescent="0.2">
      <c r="A2806" s="98">
        <v>42123.208333333336</v>
      </c>
      <c r="B2806" s="17">
        <v>0</v>
      </c>
      <c r="C2806" s="97">
        <v>0</v>
      </c>
      <c r="D2806" s="21">
        <f t="shared" si="43"/>
        <v>0</v>
      </c>
    </row>
    <row r="2807" spans="1:4" ht="15" customHeight="1" x14ac:dyDescent="0.2">
      <c r="A2807" s="98">
        <v>42123.25</v>
      </c>
      <c r="B2807" s="17">
        <v>0</v>
      </c>
      <c r="C2807" s="97">
        <v>0</v>
      </c>
      <c r="D2807" s="21">
        <f t="shared" si="43"/>
        <v>0</v>
      </c>
    </row>
    <row r="2808" spans="1:4" ht="15" customHeight="1" x14ac:dyDescent="0.2">
      <c r="A2808" s="98">
        <v>42123.291666666664</v>
      </c>
      <c r="B2808" s="17">
        <v>2.057776</v>
      </c>
      <c r="C2808" s="97">
        <v>300</v>
      </c>
      <c r="D2808" s="21">
        <f t="shared" si="43"/>
        <v>3.43648592</v>
      </c>
    </row>
    <row r="2809" spans="1:4" ht="15" customHeight="1" x14ac:dyDescent="0.2">
      <c r="A2809" s="98">
        <v>42123.333333333336</v>
      </c>
      <c r="B2809" s="17">
        <v>1.028888</v>
      </c>
      <c r="C2809" s="97">
        <v>270</v>
      </c>
      <c r="D2809" s="21">
        <f t="shared" si="43"/>
        <v>1.71824296</v>
      </c>
    </row>
    <row r="2810" spans="1:4" ht="15" customHeight="1" x14ac:dyDescent="0.2">
      <c r="A2810" s="98">
        <v>42123.375</v>
      </c>
      <c r="B2810" s="17">
        <v>1.028888</v>
      </c>
      <c r="C2810" s="97">
        <v>330</v>
      </c>
      <c r="D2810" s="21">
        <f t="shared" si="43"/>
        <v>1.71824296</v>
      </c>
    </row>
    <row r="2811" spans="1:4" ht="15" customHeight="1" x14ac:dyDescent="0.2">
      <c r="A2811" s="98">
        <v>42123.416666666664</v>
      </c>
      <c r="B2811" s="17">
        <v>1.5433319999999999</v>
      </c>
      <c r="C2811" s="97">
        <v>300</v>
      </c>
      <c r="D2811" s="21">
        <f t="shared" si="43"/>
        <v>2.5773644399999998</v>
      </c>
    </row>
    <row r="2812" spans="1:4" ht="15" customHeight="1" x14ac:dyDescent="0.2">
      <c r="A2812" s="98">
        <v>42123.458333333336</v>
      </c>
      <c r="B2812" s="17">
        <v>2.057776</v>
      </c>
      <c r="C2812" s="97">
        <v>290</v>
      </c>
      <c r="D2812" s="21">
        <f t="shared" si="43"/>
        <v>3.43648592</v>
      </c>
    </row>
    <row r="2813" spans="1:4" ht="15" customHeight="1" x14ac:dyDescent="0.2">
      <c r="A2813" s="98">
        <v>42123.5</v>
      </c>
      <c r="B2813" s="17">
        <v>2.5722200000000002</v>
      </c>
      <c r="C2813" s="97">
        <v>280</v>
      </c>
      <c r="D2813" s="21">
        <f t="shared" si="43"/>
        <v>4.2956073999999997</v>
      </c>
    </row>
    <row r="2814" spans="1:4" ht="15" customHeight="1" x14ac:dyDescent="0.2">
      <c r="A2814" s="98">
        <v>42123.541666666664</v>
      </c>
      <c r="B2814" s="17">
        <v>1.028888</v>
      </c>
      <c r="C2814" s="97">
        <v>250</v>
      </c>
      <c r="D2814" s="21">
        <f t="shared" si="43"/>
        <v>1.71824296</v>
      </c>
    </row>
    <row r="2815" spans="1:4" ht="15" customHeight="1" x14ac:dyDescent="0.2">
      <c r="A2815" s="98">
        <v>42123.583333333336</v>
      </c>
      <c r="B2815" s="17">
        <v>3.0866639999999999</v>
      </c>
      <c r="C2815" s="97">
        <v>170</v>
      </c>
      <c r="D2815" s="21">
        <f t="shared" si="43"/>
        <v>5.1547288799999995</v>
      </c>
    </row>
    <row r="2816" spans="1:4" ht="15" customHeight="1" x14ac:dyDescent="0.2">
      <c r="A2816" s="98">
        <v>42123.625</v>
      </c>
      <c r="B2816" s="17">
        <v>3.601108</v>
      </c>
      <c r="C2816" s="97">
        <v>140</v>
      </c>
      <c r="D2816" s="21">
        <f t="shared" si="43"/>
        <v>6.0138503599999993</v>
      </c>
    </row>
    <row r="2817" spans="1:4" ht="15" customHeight="1" x14ac:dyDescent="0.2">
      <c r="A2817" s="98">
        <v>42123.666666666664</v>
      </c>
      <c r="B2817" s="17">
        <v>5.1444400000000003</v>
      </c>
      <c r="C2817" s="97">
        <v>150</v>
      </c>
      <c r="D2817" s="21">
        <f t="shared" si="43"/>
        <v>8.5912147999999995</v>
      </c>
    </row>
    <row r="2818" spans="1:4" ht="15" customHeight="1" x14ac:dyDescent="0.2">
      <c r="A2818" s="98">
        <v>42123.708333333336</v>
      </c>
      <c r="B2818" s="17">
        <v>5.6588840000000005</v>
      </c>
      <c r="C2818" s="97">
        <v>150</v>
      </c>
      <c r="D2818" s="21">
        <f t="shared" si="43"/>
        <v>9.4503362800000001</v>
      </c>
    </row>
    <row r="2819" spans="1:4" ht="15" customHeight="1" x14ac:dyDescent="0.2">
      <c r="A2819" s="98">
        <v>42123.75</v>
      </c>
      <c r="B2819" s="17">
        <v>6.1733279999999997</v>
      </c>
      <c r="C2819" s="97">
        <v>160</v>
      </c>
      <c r="D2819" s="21">
        <f t="shared" si="43"/>
        <v>10.309457759999999</v>
      </c>
    </row>
    <row r="2820" spans="1:4" ht="15" customHeight="1" x14ac:dyDescent="0.2">
      <c r="A2820" s="98">
        <v>42123.791666666664</v>
      </c>
      <c r="B2820" s="17">
        <v>4.6299960000000002</v>
      </c>
      <c r="C2820" s="97">
        <v>160</v>
      </c>
      <c r="D2820" s="21">
        <f t="shared" si="43"/>
        <v>7.7320933199999997</v>
      </c>
    </row>
    <row r="2821" spans="1:4" ht="15" customHeight="1" x14ac:dyDescent="0.2">
      <c r="A2821" s="98">
        <v>42123.833333333336</v>
      </c>
      <c r="B2821" s="17">
        <v>4.1155520000000001</v>
      </c>
      <c r="C2821" s="97">
        <v>180</v>
      </c>
      <c r="D2821" s="21">
        <f t="shared" ref="D2821:D2884" si="44">$B$1*B2821</f>
        <v>6.8729718399999999</v>
      </c>
    </row>
    <row r="2822" spans="1:4" ht="15" customHeight="1" x14ac:dyDescent="0.2">
      <c r="A2822" s="98">
        <v>42123.875</v>
      </c>
      <c r="B2822" s="17">
        <v>3.601108</v>
      </c>
      <c r="C2822" s="97">
        <v>180</v>
      </c>
      <c r="D2822" s="21">
        <f t="shared" si="44"/>
        <v>6.0138503599999993</v>
      </c>
    </row>
    <row r="2823" spans="1:4" ht="15" customHeight="1" x14ac:dyDescent="0.2">
      <c r="A2823" s="98">
        <v>42123.916666666664</v>
      </c>
      <c r="B2823" s="17">
        <v>3.0866639999999999</v>
      </c>
      <c r="C2823" s="97">
        <v>190</v>
      </c>
      <c r="D2823" s="21">
        <f t="shared" si="44"/>
        <v>5.1547288799999995</v>
      </c>
    </row>
    <row r="2824" spans="1:4" ht="15" customHeight="1" x14ac:dyDescent="0.2">
      <c r="A2824" s="98">
        <v>42123.958333333336</v>
      </c>
      <c r="B2824" s="17">
        <v>3.601108</v>
      </c>
      <c r="C2824" s="97">
        <v>200</v>
      </c>
      <c r="D2824" s="21">
        <f t="shared" si="44"/>
        <v>6.0138503599999993</v>
      </c>
    </row>
    <row r="2825" spans="1:4" ht="15" customHeight="1" x14ac:dyDescent="0.2">
      <c r="A2825" s="98">
        <v>42124</v>
      </c>
      <c r="B2825" s="17">
        <v>2.5722200000000002</v>
      </c>
      <c r="C2825" s="97">
        <v>230</v>
      </c>
      <c r="D2825" s="21">
        <f t="shared" si="44"/>
        <v>4.2956073999999997</v>
      </c>
    </row>
    <row r="2826" spans="1:4" ht="15" customHeight="1" x14ac:dyDescent="0.2">
      <c r="A2826" s="98">
        <v>42124.041666666664</v>
      </c>
      <c r="B2826" s="17">
        <v>2.5722200000000002</v>
      </c>
      <c r="C2826" s="97">
        <v>230</v>
      </c>
      <c r="D2826" s="21">
        <f t="shared" si="44"/>
        <v>4.2956073999999997</v>
      </c>
    </row>
    <row r="2827" spans="1:4" ht="15" customHeight="1" x14ac:dyDescent="0.2">
      <c r="A2827" s="98">
        <v>42124.083333333336</v>
      </c>
      <c r="B2827" s="17">
        <v>2.057776</v>
      </c>
      <c r="C2827" s="97">
        <v>270</v>
      </c>
      <c r="D2827" s="21">
        <f t="shared" si="44"/>
        <v>3.43648592</v>
      </c>
    </row>
    <row r="2828" spans="1:4" ht="15" customHeight="1" x14ac:dyDescent="0.2">
      <c r="A2828" s="98">
        <v>42124.125</v>
      </c>
      <c r="B2828" s="17">
        <v>4.1155520000000001</v>
      </c>
      <c r="C2828" s="97">
        <v>190</v>
      </c>
      <c r="D2828" s="21">
        <f t="shared" si="44"/>
        <v>6.8729718399999999</v>
      </c>
    </row>
    <row r="2829" spans="1:4" ht="15" customHeight="1" x14ac:dyDescent="0.2">
      <c r="A2829" s="98">
        <v>42124.166666666664</v>
      </c>
      <c r="B2829" s="17">
        <v>2.5722200000000002</v>
      </c>
      <c r="C2829" s="97">
        <v>160</v>
      </c>
      <c r="D2829" s="21">
        <f t="shared" si="44"/>
        <v>4.2956073999999997</v>
      </c>
    </row>
    <row r="2830" spans="1:4" ht="15" customHeight="1" x14ac:dyDescent="0.2">
      <c r="A2830" s="98">
        <v>42124.208333333336</v>
      </c>
      <c r="B2830" s="17">
        <v>1.028888</v>
      </c>
      <c r="C2830" s="97">
        <v>320</v>
      </c>
      <c r="D2830" s="21">
        <f t="shared" si="44"/>
        <v>1.71824296</v>
      </c>
    </row>
    <row r="2831" spans="1:4" ht="15" customHeight="1" x14ac:dyDescent="0.2">
      <c r="A2831" s="98">
        <v>42124.25</v>
      </c>
      <c r="B2831" s="17">
        <v>1.5433319999999999</v>
      </c>
      <c r="C2831" s="97">
        <v>290</v>
      </c>
      <c r="D2831" s="21">
        <f t="shared" si="44"/>
        <v>2.5773644399999998</v>
      </c>
    </row>
    <row r="2832" spans="1:4" ht="15" customHeight="1" x14ac:dyDescent="0.2">
      <c r="A2832" s="98">
        <v>42124.291666666664</v>
      </c>
      <c r="B2832" s="17">
        <v>0.51444400000000001</v>
      </c>
      <c r="C2832" s="97">
        <v>270</v>
      </c>
      <c r="D2832" s="21">
        <f t="shared" si="44"/>
        <v>0.85912147999999999</v>
      </c>
    </row>
    <row r="2833" spans="1:4" ht="15" customHeight="1" x14ac:dyDescent="0.2">
      <c r="A2833" s="98">
        <v>42124.333333333336</v>
      </c>
      <c r="B2833" s="17">
        <v>0</v>
      </c>
      <c r="C2833" s="97">
        <v>0</v>
      </c>
      <c r="D2833" s="21">
        <f t="shared" si="44"/>
        <v>0</v>
      </c>
    </row>
    <row r="2834" spans="1:4" ht="15" customHeight="1" x14ac:dyDescent="0.2">
      <c r="A2834" s="98">
        <v>42124.375</v>
      </c>
      <c r="B2834" s="17">
        <v>1.028888</v>
      </c>
      <c r="C2834" s="97">
        <v>310</v>
      </c>
      <c r="D2834" s="21">
        <f t="shared" si="44"/>
        <v>1.71824296</v>
      </c>
    </row>
    <row r="2835" spans="1:4" ht="15" customHeight="1" x14ac:dyDescent="0.2">
      <c r="A2835" s="98">
        <v>42124.416666666664</v>
      </c>
      <c r="B2835" s="17">
        <v>1.5433319999999999</v>
      </c>
      <c r="C2835" s="97">
        <v>260</v>
      </c>
      <c r="D2835" s="21">
        <f t="shared" si="44"/>
        <v>2.5773644399999998</v>
      </c>
    </row>
    <row r="2836" spans="1:4" ht="15" customHeight="1" x14ac:dyDescent="0.2">
      <c r="A2836" s="98">
        <v>42124.458333333336</v>
      </c>
      <c r="B2836" s="17">
        <v>2.057776</v>
      </c>
      <c r="C2836" s="97">
        <v>280</v>
      </c>
      <c r="D2836" s="21">
        <f t="shared" si="44"/>
        <v>3.43648592</v>
      </c>
    </row>
    <row r="2837" spans="1:4" ht="15" customHeight="1" x14ac:dyDescent="0.2">
      <c r="A2837" s="98">
        <v>42124.5</v>
      </c>
      <c r="B2837" s="17">
        <v>2.5722200000000002</v>
      </c>
      <c r="C2837" s="97">
        <v>250</v>
      </c>
      <c r="D2837" s="21">
        <f t="shared" si="44"/>
        <v>4.2956073999999997</v>
      </c>
    </row>
    <row r="2838" spans="1:4" ht="15" customHeight="1" x14ac:dyDescent="0.2">
      <c r="A2838" s="98">
        <v>42124.541666666664</v>
      </c>
      <c r="B2838" s="17">
        <v>5.1444400000000003</v>
      </c>
      <c r="C2838" s="97">
        <v>210</v>
      </c>
      <c r="D2838" s="21">
        <f t="shared" si="44"/>
        <v>8.5912147999999995</v>
      </c>
    </row>
    <row r="2839" spans="1:4" ht="15" customHeight="1" x14ac:dyDescent="0.2">
      <c r="A2839" s="98">
        <v>42124.583333333336</v>
      </c>
      <c r="B2839" s="17">
        <v>6.6877719999999998</v>
      </c>
      <c r="C2839" s="97">
        <v>170</v>
      </c>
      <c r="D2839" s="21">
        <f t="shared" si="44"/>
        <v>11.16857924</v>
      </c>
    </row>
    <row r="2840" spans="1:4" ht="15" customHeight="1" x14ac:dyDescent="0.2">
      <c r="A2840" s="98">
        <v>42124.625</v>
      </c>
      <c r="B2840" s="17">
        <v>6.6877719999999998</v>
      </c>
      <c r="C2840" s="97">
        <v>170</v>
      </c>
      <c r="D2840" s="21">
        <f t="shared" si="44"/>
        <v>11.16857924</v>
      </c>
    </row>
    <row r="2841" spans="1:4" ht="15" customHeight="1" x14ac:dyDescent="0.2">
      <c r="A2841" s="98">
        <v>42124.666666666664</v>
      </c>
      <c r="B2841" s="17">
        <v>7.7166600000000001</v>
      </c>
      <c r="C2841" s="97">
        <v>160</v>
      </c>
      <c r="D2841" s="21">
        <f t="shared" si="44"/>
        <v>12.886822199999999</v>
      </c>
    </row>
    <row r="2842" spans="1:4" ht="15" customHeight="1" x14ac:dyDescent="0.2">
      <c r="A2842" s="98">
        <v>42124.708333333336</v>
      </c>
      <c r="B2842" s="17">
        <v>8.2311040000000002</v>
      </c>
      <c r="C2842" s="97">
        <v>170</v>
      </c>
      <c r="D2842" s="21">
        <f t="shared" si="44"/>
        <v>13.74594368</v>
      </c>
    </row>
    <row r="2843" spans="1:4" ht="15" customHeight="1" x14ac:dyDescent="0.2">
      <c r="A2843" s="98">
        <v>42124.75</v>
      </c>
      <c r="B2843" s="17">
        <v>8.2311040000000002</v>
      </c>
      <c r="C2843" s="97">
        <v>180</v>
      </c>
      <c r="D2843" s="21">
        <f t="shared" si="44"/>
        <v>13.74594368</v>
      </c>
    </row>
    <row r="2844" spans="1:4" ht="15" customHeight="1" x14ac:dyDescent="0.2">
      <c r="A2844" s="98">
        <v>42124.791666666664</v>
      </c>
      <c r="B2844" s="17">
        <v>8.2311040000000002</v>
      </c>
      <c r="C2844" s="97">
        <v>200</v>
      </c>
      <c r="D2844" s="21">
        <f t="shared" si="44"/>
        <v>13.74594368</v>
      </c>
    </row>
    <row r="2845" spans="1:4" ht="15" customHeight="1" x14ac:dyDescent="0.2">
      <c r="A2845" s="98">
        <v>42124.833333333336</v>
      </c>
      <c r="B2845" s="17">
        <v>6.6877719999999998</v>
      </c>
      <c r="C2845" s="97">
        <v>200</v>
      </c>
      <c r="D2845" s="21">
        <f t="shared" si="44"/>
        <v>11.16857924</v>
      </c>
    </row>
    <row r="2846" spans="1:4" ht="15" customHeight="1" x14ac:dyDescent="0.2">
      <c r="A2846" s="98">
        <v>42124.875</v>
      </c>
      <c r="B2846" s="17">
        <v>6.1733279999999997</v>
      </c>
      <c r="C2846" s="97">
        <v>190</v>
      </c>
      <c r="D2846" s="21">
        <f t="shared" si="44"/>
        <v>10.309457759999999</v>
      </c>
    </row>
    <row r="2847" spans="1:4" ht="15" customHeight="1" x14ac:dyDescent="0.2">
      <c r="A2847" s="98">
        <v>42124.916666666664</v>
      </c>
      <c r="B2847" s="17">
        <v>5.1444400000000003</v>
      </c>
      <c r="C2847" s="97">
        <v>210</v>
      </c>
      <c r="D2847" s="21">
        <f t="shared" si="44"/>
        <v>8.5912147999999995</v>
      </c>
    </row>
    <row r="2848" spans="1:4" ht="15" customHeight="1" x14ac:dyDescent="0.2">
      <c r="A2848" s="98">
        <v>42124.958333333336</v>
      </c>
      <c r="B2848" s="17">
        <v>3.601108</v>
      </c>
      <c r="C2848" s="97">
        <v>210</v>
      </c>
      <c r="D2848" s="21">
        <f t="shared" si="44"/>
        <v>6.0138503599999993</v>
      </c>
    </row>
    <row r="2849" spans="1:4" ht="15" customHeight="1" x14ac:dyDescent="0.2">
      <c r="A2849" s="98">
        <v>42125</v>
      </c>
      <c r="B2849" s="17">
        <v>3.0866639999999999</v>
      </c>
      <c r="C2849" s="97">
        <v>210</v>
      </c>
      <c r="D2849" s="21">
        <f t="shared" si="44"/>
        <v>5.1547288799999995</v>
      </c>
    </row>
    <row r="2850" spans="1:4" ht="15" customHeight="1" x14ac:dyDescent="0.2">
      <c r="A2850" s="98">
        <v>42125.041666666664</v>
      </c>
      <c r="B2850" s="17">
        <v>4.1155520000000001</v>
      </c>
      <c r="C2850" s="97">
        <v>230</v>
      </c>
      <c r="D2850" s="21">
        <f t="shared" si="44"/>
        <v>6.8729718399999999</v>
      </c>
    </row>
    <row r="2851" spans="1:4" ht="15" customHeight="1" x14ac:dyDescent="0.2">
      <c r="A2851" s="98">
        <v>42125.083333333336</v>
      </c>
      <c r="B2851" s="17">
        <v>4.1155520000000001</v>
      </c>
      <c r="C2851" s="97">
        <v>170</v>
      </c>
      <c r="D2851" s="21">
        <f t="shared" si="44"/>
        <v>6.8729718399999999</v>
      </c>
    </row>
    <row r="2852" spans="1:4" ht="15" customHeight="1" x14ac:dyDescent="0.2">
      <c r="A2852" s="98">
        <v>42125.125</v>
      </c>
      <c r="B2852" s="17">
        <v>4.6299960000000002</v>
      </c>
      <c r="C2852" s="97">
        <v>220</v>
      </c>
      <c r="D2852" s="21">
        <f t="shared" si="44"/>
        <v>7.7320933199999997</v>
      </c>
    </row>
    <row r="2853" spans="1:4" ht="15" customHeight="1" x14ac:dyDescent="0.2">
      <c r="A2853" s="98">
        <v>42125.166666666664</v>
      </c>
      <c r="B2853" s="17">
        <v>3.601108</v>
      </c>
      <c r="C2853" s="97">
        <v>250</v>
      </c>
      <c r="D2853" s="21">
        <f t="shared" si="44"/>
        <v>6.0138503599999993</v>
      </c>
    </row>
    <row r="2854" spans="1:4" ht="15" customHeight="1" x14ac:dyDescent="0.2">
      <c r="A2854" s="98">
        <v>42125.208333333336</v>
      </c>
      <c r="B2854" s="17">
        <v>2.5722200000000002</v>
      </c>
      <c r="C2854" s="97">
        <v>270</v>
      </c>
      <c r="D2854" s="21">
        <f t="shared" si="44"/>
        <v>4.2956073999999997</v>
      </c>
    </row>
    <row r="2855" spans="1:4" ht="15" customHeight="1" x14ac:dyDescent="0.2">
      <c r="A2855" s="98">
        <v>42125.25</v>
      </c>
      <c r="B2855" s="17">
        <v>1.5433319999999999</v>
      </c>
      <c r="C2855" s="97">
        <v>280</v>
      </c>
      <c r="D2855" s="21">
        <f t="shared" si="44"/>
        <v>2.5773644399999998</v>
      </c>
    </row>
    <row r="2856" spans="1:4" ht="15" customHeight="1" x14ac:dyDescent="0.2">
      <c r="A2856" s="98">
        <v>42125.291666666664</v>
      </c>
      <c r="B2856" s="17">
        <v>3.0866639999999999</v>
      </c>
      <c r="C2856" s="97">
        <v>230</v>
      </c>
      <c r="D2856" s="21">
        <f t="shared" si="44"/>
        <v>5.1547288799999995</v>
      </c>
    </row>
    <row r="2857" spans="1:4" ht="15" customHeight="1" x14ac:dyDescent="0.2">
      <c r="A2857" s="98">
        <v>42125.333333333336</v>
      </c>
      <c r="B2857" s="17">
        <v>3.0866639999999999</v>
      </c>
      <c r="C2857" s="97">
        <v>230</v>
      </c>
      <c r="D2857" s="21">
        <f t="shared" si="44"/>
        <v>5.1547288799999995</v>
      </c>
    </row>
    <row r="2858" spans="1:4" ht="15" customHeight="1" x14ac:dyDescent="0.2">
      <c r="A2858" s="98">
        <v>42125.375</v>
      </c>
      <c r="B2858" s="17">
        <v>3.0866639999999999</v>
      </c>
      <c r="C2858" s="97">
        <v>240</v>
      </c>
      <c r="D2858" s="21">
        <f t="shared" si="44"/>
        <v>5.1547288799999995</v>
      </c>
    </row>
    <row r="2859" spans="1:4" ht="15" customHeight="1" x14ac:dyDescent="0.2">
      <c r="A2859" s="98">
        <v>42125.416666666664</v>
      </c>
      <c r="B2859" s="17">
        <v>2.5722200000000002</v>
      </c>
      <c r="C2859" s="97">
        <v>230</v>
      </c>
      <c r="D2859" s="21">
        <f t="shared" si="44"/>
        <v>4.2956073999999997</v>
      </c>
    </row>
    <row r="2860" spans="1:4" ht="15" customHeight="1" x14ac:dyDescent="0.2">
      <c r="A2860" s="98">
        <v>42125.458333333336</v>
      </c>
      <c r="B2860" s="17">
        <v>4.1155520000000001</v>
      </c>
      <c r="C2860" s="97">
        <v>220</v>
      </c>
      <c r="D2860" s="21">
        <f t="shared" si="44"/>
        <v>6.8729718399999999</v>
      </c>
    </row>
    <row r="2861" spans="1:4" ht="15" customHeight="1" x14ac:dyDescent="0.2">
      <c r="A2861" s="98">
        <v>42125.5</v>
      </c>
      <c r="B2861" s="17">
        <v>4.1155520000000001</v>
      </c>
      <c r="C2861" s="97">
        <v>210</v>
      </c>
      <c r="D2861" s="21">
        <f t="shared" si="44"/>
        <v>6.8729718399999999</v>
      </c>
    </row>
    <row r="2862" spans="1:4" ht="15" customHeight="1" x14ac:dyDescent="0.2">
      <c r="A2862" s="98">
        <v>42125.541666666664</v>
      </c>
      <c r="B2862" s="17">
        <v>4.1155520000000001</v>
      </c>
      <c r="C2862" s="97">
        <v>220</v>
      </c>
      <c r="D2862" s="21">
        <f t="shared" si="44"/>
        <v>6.8729718399999999</v>
      </c>
    </row>
    <row r="2863" spans="1:4" ht="15" customHeight="1" x14ac:dyDescent="0.2">
      <c r="A2863" s="98">
        <v>42125.583333333336</v>
      </c>
      <c r="B2863" s="17">
        <v>5.1444400000000003</v>
      </c>
      <c r="C2863" s="97">
        <v>180</v>
      </c>
      <c r="D2863" s="21">
        <f t="shared" si="44"/>
        <v>8.5912147999999995</v>
      </c>
    </row>
    <row r="2864" spans="1:4" ht="15" customHeight="1" x14ac:dyDescent="0.2">
      <c r="A2864" s="98">
        <v>42125.625</v>
      </c>
      <c r="B2864" s="17">
        <v>6.1733279999999997</v>
      </c>
      <c r="C2864" s="97">
        <v>170</v>
      </c>
      <c r="D2864" s="21">
        <f t="shared" si="44"/>
        <v>10.309457759999999</v>
      </c>
    </row>
    <row r="2865" spans="1:4" ht="15" customHeight="1" x14ac:dyDescent="0.2">
      <c r="A2865" s="98">
        <v>42125.666666666664</v>
      </c>
      <c r="B2865" s="17">
        <v>6.6877719999999998</v>
      </c>
      <c r="C2865" s="97">
        <v>170</v>
      </c>
      <c r="D2865" s="21">
        <f t="shared" si="44"/>
        <v>11.16857924</v>
      </c>
    </row>
    <row r="2866" spans="1:4" ht="15" customHeight="1" x14ac:dyDescent="0.2">
      <c r="A2866" s="98">
        <v>42125.708333333336</v>
      </c>
      <c r="B2866" s="17">
        <v>7.202216</v>
      </c>
      <c r="C2866" s="97">
        <v>170</v>
      </c>
      <c r="D2866" s="21">
        <f t="shared" si="44"/>
        <v>12.027700719999999</v>
      </c>
    </row>
    <row r="2867" spans="1:4" ht="15" customHeight="1" x14ac:dyDescent="0.2">
      <c r="A2867" s="98">
        <v>42125.75</v>
      </c>
      <c r="B2867" s="17">
        <v>5.6588840000000005</v>
      </c>
      <c r="C2867" s="97">
        <v>170</v>
      </c>
      <c r="D2867" s="21">
        <f t="shared" si="44"/>
        <v>9.4503362800000001</v>
      </c>
    </row>
    <row r="2868" spans="1:4" ht="15" customHeight="1" x14ac:dyDescent="0.2">
      <c r="A2868" s="98">
        <v>42125.791666666664</v>
      </c>
      <c r="B2868" s="17">
        <v>5.1444400000000003</v>
      </c>
      <c r="C2868" s="97">
        <v>160</v>
      </c>
      <c r="D2868" s="21">
        <f t="shared" si="44"/>
        <v>8.5912147999999995</v>
      </c>
    </row>
    <row r="2869" spans="1:4" ht="15" customHeight="1" x14ac:dyDescent="0.2">
      <c r="A2869" s="98">
        <v>42125.833333333336</v>
      </c>
      <c r="B2869" s="17">
        <v>4.1155520000000001</v>
      </c>
      <c r="C2869" s="97">
        <v>180</v>
      </c>
      <c r="D2869" s="21">
        <f t="shared" si="44"/>
        <v>6.8729718399999999</v>
      </c>
    </row>
    <row r="2870" spans="1:4" ht="15" customHeight="1" x14ac:dyDescent="0.2">
      <c r="A2870" s="98">
        <v>42125.875</v>
      </c>
      <c r="B2870" s="17">
        <v>4.1155520000000001</v>
      </c>
      <c r="C2870" s="97">
        <v>190</v>
      </c>
      <c r="D2870" s="21">
        <f t="shared" si="44"/>
        <v>6.8729718399999999</v>
      </c>
    </row>
    <row r="2871" spans="1:4" ht="15" customHeight="1" x14ac:dyDescent="0.2">
      <c r="A2871" s="98">
        <v>42125.916666666664</v>
      </c>
      <c r="B2871" s="17">
        <v>3.0866639999999999</v>
      </c>
      <c r="C2871" s="97">
        <v>220</v>
      </c>
      <c r="D2871" s="21">
        <f t="shared" si="44"/>
        <v>5.1547288799999995</v>
      </c>
    </row>
    <row r="2872" spans="1:4" ht="15" customHeight="1" x14ac:dyDescent="0.2">
      <c r="A2872" s="98">
        <v>42125.958333333336</v>
      </c>
      <c r="B2872" s="17">
        <v>4.1155520000000001</v>
      </c>
      <c r="C2872" s="97">
        <v>210</v>
      </c>
      <c r="D2872" s="21">
        <f t="shared" si="44"/>
        <v>6.8729718399999999</v>
      </c>
    </row>
    <row r="2873" spans="1:4" ht="15" customHeight="1" x14ac:dyDescent="0.2">
      <c r="A2873" s="98">
        <v>42126</v>
      </c>
      <c r="B2873" s="17">
        <v>3.0866639999999999</v>
      </c>
      <c r="C2873" s="97">
        <v>220</v>
      </c>
      <c r="D2873" s="21">
        <f t="shared" si="44"/>
        <v>5.1547288799999995</v>
      </c>
    </row>
    <row r="2874" spans="1:4" ht="15" customHeight="1" x14ac:dyDescent="0.2">
      <c r="A2874" s="98">
        <v>42126.041666666664</v>
      </c>
      <c r="B2874" s="17">
        <v>2.057776</v>
      </c>
      <c r="C2874" s="97">
        <v>300</v>
      </c>
      <c r="D2874" s="21">
        <f t="shared" si="44"/>
        <v>3.43648592</v>
      </c>
    </row>
    <row r="2875" spans="1:4" ht="15" customHeight="1" x14ac:dyDescent="0.2">
      <c r="A2875" s="98">
        <v>42126.083333333336</v>
      </c>
      <c r="B2875" s="17">
        <v>5.1444400000000003</v>
      </c>
      <c r="C2875" s="97">
        <v>230</v>
      </c>
      <c r="D2875" s="21">
        <f t="shared" si="44"/>
        <v>8.5912147999999995</v>
      </c>
    </row>
    <row r="2876" spans="1:4" ht="15" customHeight="1" x14ac:dyDescent="0.2">
      <c r="A2876" s="98">
        <v>42126.125</v>
      </c>
      <c r="B2876" s="17">
        <v>1.028888</v>
      </c>
      <c r="C2876" s="97">
        <v>280</v>
      </c>
      <c r="D2876" s="21">
        <f t="shared" si="44"/>
        <v>1.71824296</v>
      </c>
    </row>
    <row r="2877" spans="1:4" ht="15" customHeight="1" x14ac:dyDescent="0.2">
      <c r="A2877" s="98">
        <v>42126.166666666664</v>
      </c>
      <c r="B2877" s="17">
        <v>1.5433319999999999</v>
      </c>
      <c r="C2877" s="97">
        <v>310</v>
      </c>
      <c r="D2877" s="21">
        <f t="shared" si="44"/>
        <v>2.5773644399999998</v>
      </c>
    </row>
    <row r="2878" spans="1:4" ht="15" customHeight="1" x14ac:dyDescent="0.2">
      <c r="A2878" s="98">
        <v>42126.208333333336</v>
      </c>
      <c r="B2878" s="17">
        <v>1.5433319999999999</v>
      </c>
      <c r="C2878" s="97">
        <v>240</v>
      </c>
      <c r="D2878" s="21">
        <f t="shared" si="44"/>
        <v>2.5773644399999998</v>
      </c>
    </row>
    <row r="2879" spans="1:4" ht="15" customHeight="1" x14ac:dyDescent="0.2">
      <c r="A2879" s="98">
        <v>42126.25</v>
      </c>
      <c r="B2879" s="17">
        <v>1.5433319999999999</v>
      </c>
      <c r="C2879" s="97">
        <v>200</v>
      </c>
      <c r="D2879" s="21">
        <f t="shared" si="44"/>
        <v>2.5773644399999998</v>
      </c>
    </row>
    <row r="2880" spans="1:4" ht="15" customHeight="1" x14ac:dyDescent="0.2">
      <c r="A2880" s="98">
        <v>42126.291666666664</v>
      </c>
      <c r="B2880" s="17">
        <v>2.5722200000000002</v>
      </c>
      <c r="C2880" s="97">
        <v>330</v>
      </c>
      <c r="D2880" s="21">
        <f t="shared" si="44"/>
        <v>4.2956073999999997</v>
      </c>
    </row>
    <row r="2881" spans="1:4" ht="15" customHeight="1" x14ac:dyDescent="0.2">
      <c r="A2881" s="98">
        <v>42126.333333333336</v>
      </c>
      <c r="B2881" s="17">
        <v>0</v>
      </c>
      <c r="C2881" s="97">
        <v>0</v>
      </c>
      <c r="D2881" s="21">
        <f t="shared" si="44"/>
        <v>0</v>
      </c>
    </row>
    <row r="2882" spans="1:4" ht="15" customHeight="1" x14ac:dyDescent="0.2">
      <c r="A2882" s="98">
        <v>42126.375</v>
      </c>
      <c r="B2882" s="17">
        <v>1.028888</v>
      </c>
      <c r="C2882" s="97">
        <v>310</v>
      </c>
      <c r="D2882" s="21">
        <f t="shared" si="44"/>
        <v>1.71824296</v>
      </c>
    </row>
    <row r="2883" spans="1:4" ht="15" customHeight="1" x14ac:dyDescent="0.2">
      <c r="A2883" s="98">
        <v>42126.416666666664</v>
      </c>
      <c r="B2883" s="17">
        <v>2.057776</v>
      </c>
      <c r="C2883" s="97">
        <v>330</v>
      </c>
      <c r="D2883" s="21">
        <f t="shared" si="44"/>
        <v>3.43648592</v>
      </c>
    </row>
    <row r="2884" spans="1:4" ht="15" customHeight="1" x14ac:dyDescent="0.2">
      <c r="A2884" s="98">
        <v>42126.458333333336</v>
      </c>
      <c r="B2884" s="17">
        <v>2.5722200000000002</v>
      </c>
      <c r="C2884" s="97">
        <v>280</v>
      </c>
      <c r="D2884" s="21">
        <f t="shared" si="44"/>
        <v>4.2956073999999997</v>
      </c>
    </row>
    <row r="2885" spans="1:4" ht="15" customHeight="1" x14ac:dyDescent="0.2">
      <c r="A2885" s="98">
        <v>42126.541666666664</v>
      </c>
      <c r="B2885" s="17">
        <v>2.057776</v>
      </c>
      <c r="C2885" s="97">
        <v>30</v>
      </c>
      <c r="D2885" s="21">
        <f t="shared" ref="D2885:D2948" si="45">$B$1*B2885</f>
        <v>3.43648592</v>
      </c>
    </row>
    <row r="2886" spans="1:4" ht="15" customHeight="1" x14ac:dyDescent="0.2">
      <c r="A2886" s="98">
        <v>42126.958333333336</v>
      </c>
      <c r="B2886" s="17">
        <v>3.0866639999999999</v>
      </c>
      <c r="C2886" s="97">
        <v>190</v>
      </c>
      <c r="D2886" s="21">
        <f t="shared" si="45"/>
        <v>5.1547288799999995</v>
      </c>
    </row>
    <row r="2887" spans="1:4" ht="15" customHeight="1" x14ac:dyDescent="0.2">
      <c r="A2887" s="98">
        <v>42127</v>
      </c>
      <c r="B2887" s="17">
        <v>6.1733279999999997</v>
      </c>
      <c r="C2887" s="97">
        <v>140</v>
      </c>
      <c r="D2887" s="21">
        <f t="shared" si="45"/>
        <v>10.309457759999999</v>
      </c>
    </row>
    <row r="2888" spans="1:4" ht="15" customHeight="1" x14ac:dyDescent="0.2">
      <c r="A2888" s="98">
        <v>42127.041666666664</v>
      </c>
      <c r="B2888" s="17">
        <v>2.057776</v>
      </c>
      <c r="C2888" s="97">
        <v>130</v>
      </c>
      <c r="D2888" s="21">
        <f t="shared" si="45"/>
        <v>3.43648592</v>
      </c>
    </row>
    <row r="2889" spans="1:4" ht="15" customHeight="1" x14ac:dyDescent="0.2">
      <c r="A2889" s="98">
        <v>42127.083333333336</v>
      </c>
      <c r="B2889" s="17">
        <v>1.5433319999999999</v>
      </c>
      <c r="C2889" s="97">
        <v>60</v>
      </c>
      <c r="D2889" s="21">
        <f t="shared" si="45"/>
        <v>2.5773644399999998</v>
      </c>
    </row>
    <row r="2890" spans="1:4" ht="15" customHeight="1" x14ac:dyDescent="0.2">
      <c r="A2890" s="98">
        <v>42127.125</v>
      </c>
      <c r="B2890" s="17">
        <v>0</v>
      </c>
      <c r="C2890" s="97">
        <v>0</v>
      </c>
      <c r="D2890" s="21">
        <f t="shared" si="45"/>
        <v>0</v>
      </c>
    </row>
    <row r="2891" spans="1:4" ht="15" customHeight="1" x14ac:dyDescent="0.2">
      <c r="A2891" s="98">
        <v>42127.166666666664</v>
      </c>
      <c r="B2891" s="17">
        <v>2.057776</v>
      </c>
      <c r="C2891" s="97">
        <v>10</v>
      </c>
      <c r="D2891" s="21">
        <f t="shared" si="45"/>
        <v>3.43648592</v>
      </c>
    </row>
    <row r="2892" spans="1:4" ht="15" customHeight="1" x14ac:dyDescent="0.2">
      <c r="A2892" s="98">
        <v>42127.25</v>
      </c>
      <c r="B2892" s="17">
        <v>1.5433319999999999</v>
      </c>
      <c r="C2892" s="97">
        <v>280</v>
      </c>
      <c r="D2892" s="21">
        <f t="shared" si="45"/>
        <v>2.5773644399999998</v>
      </c>
    </row>
    <row r="2893" spans="1:4" ht="15" customHeight="1" x14ac:dyDescent="0.2">
      <c r="A2893" s="98">
        <v>42127.291666666664</v>
      </c>
      <c r="B2893" s="17">
        <v>1.5433319999999999</v>
      </c>
      <c r="C2893" s="97">
        <v>310</v>
      </c>
      <c r="D2893" s="21">
        <f t="shared" si="45"/>
        <v>2.5773644399999998</v>
      </c>
    </row>
    <row r="2894" spans="1:4" ht="15" customHeight="1" x14ac:dyDescent="0.2">
      <c r="A2894" s="98">
        <v>42127.333333333336</v>
      </c>
      <c r="B2894" s="17">
        <v>0</v>
      </c>
      <c r="C2894" s="97">
        <v>0</v>
      </c>
      <c r="D2894" s="21">
        <f t="shared" si="45"/>
        <v>0</v>
      </c>
    </row>
    <row r="2895" spans="1:4" ht="15" customHeight="1" x14ac:dyDescent="0.2">
      <c r="A2895" s="98">
        <v>42127.375</v>
      </c>
      <c r="B2895" s="17">
        <v>1.028888</v>
      </c>
      <c r="C2895" s="97">
        <v>260</v>
      </c>
      <c r="D2895" s="21">
        <f t="shared" si="45"/>
        <v>1.71824296</v>
      </c>
    </row>
    <row r="2896" spans="1:4" ht="15" customHeight="1" x14ac:dyDescent="0.2">
      <c r="A2896" s="98">
        <v>42127.416666666664</v>
      </c>
      <c r="B2896" s="17">
        <v>1.028888</v>
      </c>
      <c r="C2896" s="97">
        <v>300</v>
      </c>
      <c r="D2896" s="21">
        <f t="shared" si="45"/>
        <v>1.71824296</v>
      </c>
    </row>
    <row r="2897" spans="1:4" ht="15" customHeight="1" x14ac:dyDescent="0.2">
      <c r="A2897" s="98">
        <v>42127.458333333336</v>
      </c>
      <c r="B2897" s="17">
        <v>1.028888</v>
      </c>
      <c r="C2897" s="97">
        <v>280</v>
      </c>
      <c r="D2897" s="21">
        <f t="shared" si="45"/>
        <v>1.71824296</v>
      </c>
    </row>
    <row r="2898" spans="1:4" ht="15" customHeight="1" x14ac:dyDescent="0.2">
      <c r="A2898" s="98">
        <v>42127.5</v>
      </c>
      <c r="B2898" s="17">
        <v>3.0866639999999999</v>
      </c>
      <c r="C2898" s="97">
        <v>150</v>
      </c>
      <c r="D2898" s="21">
        <f t="shared" si="45"/>
        <v>5.1547288799999995</v>
      </c>
    </row>
    <row r="2899" spans="1:4" ht="15" customHeight="1" x14ac:dyDescent="0.2">
      <c r="A2899" s="98">
        <v>42127.541666666664</v>
      </c>
      <c r="B2899" s="17">
        <v>3.0866639999999999</v>
      </c>
      <c r="C2899" s="97">
        <v>140</v>
      </c>
      <c r="D2899" s="21">
        <f t="shared" si="45"/>
        <v>5.1547288799999995</v>
      </c>
    </row>
    <row r="2900" spans="1:4" ht="15" customHeight="1" x14ac:dyDescent="0.2">
      <c r="A2900" s="98">
        <v>42127.625</v>
      </c>
      <c r="B2900" s="17">
        <v>3.0866639999999999</v>
      </c>
      <c r="C2900" s="97">
        <v>130</v>
      </c>
      <c r="D2900" s="21">
        <f t="shared" si="45"/>
        <v>5.1547288799999995</v>
      </c>
    </row>
    <row r="2901" spans="1:4" ht="15" customHeight="1" x14ac:dyDescent="0.2">
      <c r="A2901" s="98">
        <v>42127.75</v>
      </c>
      <c r="B2901" s="17">
        <v>7.7166600000000001</v>
      </c>
      <c r="C2901" s="97">
        <v>60</v>
      </c>
      <c r="D2901" s="21">
        <f t="shared" si="45"/>
        <v>12.886822199999999</v>
      </c>
    </row>
    <row r="2902" spans="1:4" ht="15" customHeight="1" x14ac:dyDescent="0.2">
      <c r="A2902" s="98">
        <v>42127.791666666664</v>
      </c>
      <c r="B2902" s="17">
        <v>5.6588840000000005</v>
      </c>
      <c r="C2902" s="97">
        <v>60</v>
      </c>
      <c r="D2902" s="21">
        <f t="shared" si="45"/>
        <v>9.4503362800000001</v>
      </c>
    </row>
    <row r="2903" spans="1:4" ht="15" customHeight="1" x14ac:dyDescent="0.2">
      <c r="A2903" s="98">
        <v>42127.833333333336</v>
      </c>
      <c r="B2903" s="17">
        <v>5.1444400000000003</v>
      </c>
      <c r="C2903" s="97">
        <v>50</v>
      </c>
      <c r="D2903" s="21">
        <f t="shared" si="45"/>
        <v>8.5912147999999995</v>
      </c>
    </row>
    <row r="2904" spans="1:4" ht="15" customHeight="1" x14ac:dyDescent="0.2">
      <c r="A2904" s="98">
        <v>42127.875</v>
      </c>
      <c r="B2904" s="17">
        <v>2.5722200000000002</v>
      </c>
      <c r="C2904" s="97">
        <v>50</v>
      </c>
      <c r="D2904" s="21">
        <f t="shared" si="45"/>
        <v>4.2956073999999997</v>
      </c>
    </row>
    <row r="2905" spans="1:4" ht="15" customHeight="1" x14ac:dyDescent="0.2">
      <c r="A2905" s="98">
        <v>42127.916666666664</v>
      </c>
      <c r="B2905" s="17">
        <v>1.5433319999999999</v>
      </c>
      <c r="C2905" s="97">
        <v>10</v>
      </c>
      <c r="D2905" s="21">
        <f t="shared" si="45"/>
        <v>2.5773644399999998</v>
      </c>
    </row>
    <row r="2906" spans="1:4" ht="15" customHeight="1" x14ac:dyDescent="0.2">
      <c r="A2906" s="98">
        <v>42127.958333333336</v>
      </c>
      <c r="B2906" s="17">
        <v>1.028888</v>
      </c>
      <c r="C2906" s="97">
        <v>360</v>
      </c>
      <c r="D2906" s="21">
        <f t="shared" si="45"/>
        <v>1.71824296</v>
      </c>
    </row>
    <row r="2907" spans="1:4" ht="15" customHeight="1" x14ac:dyDescent="0.2">
      <c r="A2907" s="98">
        <v>42128</v>
      </c>
      <c r="B2907" s="17">
        <v>1.5433319999999999</v>
      </c>
      <c r="C2907" s="97">
        <v>310</v>
      </c>
      <c r="D2907" s="21">
        <f t="shared" si="45"/>
        <v>2.5773644399999998</v>
      </c>
    </row>
    <row r="2908" spans="1:4" ht="15" customHeight="1" x14ac:dyDescent="0.2">
      <c r="A2908" s="98">
        <v>42128.041666666664</v>
      </c>
      <c r="B2908" s="17">
        <v>1.5433319999999999</v>
      </c>
      <c r="C2908" s="97">
        <v>300</v>
      </c>
      <c r="D2908" s="21">
        <f t="shared" si="45"/>
        <v>2.5773644399999998</v>
      </c>
    </row>
    <row r="2909" spans="1:4" ht="15" customHeight="1" x14ac:dyDescent="0.2">
      <c r="A2909" s="98">
        <v>42128.083333333336</v>
      </c>
      <c r="B2909" s="17">
        <v>1.028888</v>
      </c>
      <c r="C2909" s="97">
        <v>330</v>
      </c>
      <c r="D2909" s="21">
        <f t="shared" si="45"/>
        <v>1.71824296</v>
      </c>
    </row>
    <row r="2910" spans="1:4" ht="15" customHeight="1" x14ac:dyDescent="0.2">
      <c r="A2910" s="98">
        <v>42128.125</v>
      </c>
      <c r="B2910" s="17">
        <v>1.5433319999999999</v>
      </c>
      <c r="C2910" s="97">
        <v>340</v>
      </c>
      <c r="D2910" s="21">
        <f t="shared" si="45"/>
        <v>2.5773644399999998</v>
      </c>
    </row>
    <row r="2911" spans="1:4" ht="15" customHeight="1" x14ac:dyDescent="0.2">
      <c r="A2911" s="98">
        <v>42128.166666666664</v>
      </c>
      <c r="B2911" s="17">
        <v>2.057776</v>
      </c>
      <c r="C2911" s="97">
        <v>310</v>
      </c>
      <c r="D2911" s="21">
        <f t="shared" si="45"/>
        <v>3.43648592</v>
      </c>
    </row>
    <row r="2912" spans="1:4" ht="15" customHeight="1" x14ac:dyDescent="0.2">
      <c r="A2912" s="98">
        <v>42128.208333333336</v>
      </c>
      <c r="B2912" s="17">
        <v>2.057776</v>
      </c>
      <c r="C2912" s="97">
        <v>310</v>
      </c>
      <c r="D2912" s="21">
        <f t="shared" si="45"/>
        <v>3.43648592</v>
      </c>
    </row>
    <row r="2913" spans="1:4" ht="15" customHeight="1" x14ac:dyDescent="0.2">
      <c r="A2913" s="98">
        <v>42128.25</v>
      </c>
      <c r="B2913" s="17">
        <v>2.057776</v>
      </c>
      <c r="C2913" s="97">
        <v>340</v>
      </c>
      <c r="D2913" s="21">
        <f t="shared" si="45"/>
        <v>3.43648592</v>
      </c>
    </row>
    <row r="2914" spans="1:4" ht="15" customHeight="1" x14ac:dyDescent="0.2">
      <c r="A2914" s="98">
        <v>42128.291666666664</v>
      </c>
      <c r="B2914" s="17">
        <v>2.057776</v>
      </c>
      <c r="C2914" s="97">
        <v>320</v>
      </c>
      <c r="D2914" s="21">
        <f t="shared" si="45"/>
        <v>3.43648592</v>
      </c>
    </row>
    <row r="2915" spans="1:4" ht="15" customHeight="1" x14ac:dyDescent="0.2">
      <c r="A2915" s="98">
        <v>42128.333333333336</v>
      </c>
      <c r="B2915" s="17">
        <v>1.028888</v>
      </c>
      <c r="C2915" s="97">
        <v>340</v>
      </c>
      <c r="D2915" s="21">
        <f t="shared" si="45"/>
        <v>1.71824296</v>
      </c>
    </row>
    <row r="2916" spans="1:4" ht="15" customHeight="1" x14ac:dyDescent="0.2">
      <c r="A2916" s="98">
        <v>42128.375</v>
      </c>
      <c r="B2916" s="17">
        <v>2.057776</v>
      </c>
      <c r="C2916" s="97">
        <v>300</v>
      </c>
      <c r="D2916" s="21">
        <f t="shared" si="45"/>
        <v>3.43648592</v>
      </c>
    </row>
    <row r="2917" spans="1:4" ht="15" customHeight="1" x14ac:dyDescent="0.2">
      <c r="A2917" s="98">
        <v>42128.416666666664</v>
      </c>
      <c r="B2917" s="17">
        <v>0</v>
      </c>
      <c r="C2917" s="97">
        <v>0</v>
      </c>
      <c r="D2917" s="21">
        <f t="shared" si="45"/>
        <v>0</v>
      </c>
    </row>
    <row r="2918" spans="1:4" ht="15" customHeight="1" x14ac:dyDescent="0.2">
      <c r="A2918" s="98">
        <v>42128.458333333336</v>
      </c>
      <c r="B2918" s="17">
        <v>2.5722200000000002</v>
      </c>
      <c r="C2918" s="97">
        <v>10</v>
      </c>
      <c r="D2918" s="21">
        <f t="shared" si="45"/>
        <v>4.2956073999999997</v>
      </c>
    </row>
    <row r="2919" spans="1:4" ht="15" customHeight="1" x14ac:dyDescent="0.2">
      <c r="A2919" s="98">
        <v>42128.5</v>
      </c>
      <c r="B2919" s="17">
        <v>5.1444400000000003</v>
      </c>
      <c r="C2919" s="97">
        <v>10</v>
      </c>
      <c r="D2919" s="21">
        <f t="shared" si="45"/>
        <v>8.5912147999999995</v>
      </c>
    </row>
    <row r="2920" spans="1:4" ht="15" customHeight="1" x14ac:dyDescent="0.2">
      <c r="A2920" s="98">
        <v>42128.541666666664</v>
      </c>
      <c r="B2920" s="17">
        <v>6.1733279999999997</v>
      </c>
      <c r="C2920" s="97">
        <v>10</v>
      </c>
      <c r="D2920" s="21">
        <f t="shared" si="45"/>
        <v>10.309457759999999</v>
      </c>
    </row>
    <row r="2921" spans="1:4" ht="15" customHeight="1" x14ac:dyDescent="0.2">
      <c r="A2921" s="98">
        <v>42128.583333333336</v>
      </c>
      <c r="B2921" s="17">
        <v>5.6588840000000005</v>
      </c>
      <c r="C2921" s="97">
        <v>10</v>
      </c>
      <c r="D2921" s="21">
        <f t="shared" si="45"/>
        <v>9.4503362800000001</v>
      </c>
    </row>
    <row r="2922" spans="1:4" ht="15" customHeight="1" x14ac:dyDescent="0.2">
      <c r="A2922" s="98">
        <v>42128.625</v>
      </c>
      <c r="B2922" s="17">
        <v>5.1444400000000003</v>
      </c>
      <c r="C2922" s="97">
        <v>50</v>
      </c>
      <c r="D2922" s="21">
        <f t="shared" si="45"/>
        <v>8.5912147999999995</v>
      </c>
    </row>
    <row r="2923" spans="1:4" ht="15" customHeight="1" x14ac:dyDescent="0.2">
      <c r="A2923" s="98">
        <v>42128.666666666664</v>
      </c>
      <c r="B2923" s="17">
        <v>6.1733279999999997</v>
      </c>
      <c r="C2923" s="97">
        <v>50</v>
      </c>
      <c r="D2923" s="21">
        <f t="shared" si="45"/>
        <v>10.309457759999999</v>
      </c>
    </row>
    <row r="2924" spans="1:4" ht="15" customHeight="1" x14ac:dyDescent="0.2">
      <c r="A2924" s="98">
        <v>42128.708333333336</v>
      </c>
      <c r="B2924" s="17">
        <v>7.202216</v>
      </c>
      <c r="C2924" s="97">
        <v>40</v>
      </c>
      <c r="D2924" s="21">
        <f t="shared" si="45"/>
        <v>12.027700719999999</v>
      </c>
    </row>
    <row r="2925" spans="1:4" ht="15" customHeight="1" x14ac:dyDescent="0.2">
      <c r="A2925" s="98">
        <v>42128.75</v>
      </c>
      <c r="B2925" s="17">
        <v>6.6877719999999998</v>
      </c>
      <c r="C2925" s="97">
        <v>40</v>
      </c>
      <c r="D2925" s="21">
        <f t="shared" si="45"/>
        <v>11.16857924</v>
      </c>
    </row>
    <row r="2926" spans="1:4" ht="15" customHeight="1" x14ac:dyDescent="0.2">
      <c r="A2926" s="98">
        <v>42128.791666666664</v>
      </c>
      <c r="B2926" s="17">
        <v>7.202216</v>
      </c>
      <c r="C2926" s="97">
        <v>40</v>
      </c>
      <c r="D2926" s="21">
        <f t="shared" si="45"/>
        <v>12.027700719999999</v>
      </c>
    </row>
    <row r="2927" spans="1:4" ht="15" customHeight="1" x14ac:dyDescent="0.2">
      <c r="A2927" s="98">
        <v>42128.833333333336</v>
      </c>
      <c r="B2927" s="17">
        <v>7.7166600000000001</v>
      </c>
      <c r="C2927" s="97">
        <v>30</v>
      </c>
      <c r="D2927" s="21">
        <f t="shared" si="45"/>
        <v>12.886822199999999</v>
      </c>
    </row>
    <row r="2928" spans="1:4" ht="15" customHeight="1" x14ac:dyDescent="0.2">
      <c r="A2928" s="98">
        <v>42128.875</v>
      </c>
      <c r="B2928" s="17">
        <v>5.1444400000000003</v>
      </c>
      <c r="C2928" s="97">
        <v>50</v>
      </c>
      <c r="D2928" s="21">
        <f t="shared" si="45"/>
        <v>8.5912147999999995</v>
      </c>
    </row>
    <row r="2929" spans="1:4" ht="15" customHeight="1" x14ac:dyDescent="0.2">
      <c r="A2929" s="98">
        <v>42128.916666666664</v>
      </c>
      <c r="B2929" s="17">
        <v>6.1733279999999997</v>
      </c>
      <c r="C2929" s="97">
        <v>50</v>
      </c>
      <c r="D2929" s="21">
        <f t="shared" si="45"/>
        <v>10.309457759999999</v>
      </c>
    </row>
    <row r="2930" spans="1:4" ht="15" customHeight="1" x14ac:dyDescent="0.2">
      <c r="A2930" s="98">
        <v>42128.958333333336</v>
      </c>
      <c r="B2930" s="17">
        <v>6.6877719999999998</v>
      </c>
      <c r="C2930" s="97">
        <v>40</v>
      </c>
      <c r="D2930" s="21">
        <f t="shared" si="45"/>
        <v>11.16857924</v>
      </c>
    </row>
    <row r="2931" spans="1:4" ht="15" customHeight="1" x14ac:dyDescent="0.2">
      <c r="A2931" s="98">
        <v>42129</v>
      </c>
      <c r="B2931" s="17">
        <v>4.6299960000000002</v>
      </c>
      <c r="C2931" s="97">
        <v>20</v>
      </c>
      <c r="D2931" s="21">
        <f t="shared" si="45"/>
        <v>7.7320933199999997</v>
      </c>
    </row>
    <row r="2932" spans="1:4" ht="15" customHeight="1" x14ac:dyDescent="0.2">
      <c r="A2932" s="98">
        <v>42129.041666666664</v>
      </c>
      <c r="B2932" s="17">
        <v>4.1155520000000001</v>
      </c>
      <c r="C2932" s="97">
        <v>10</v>
      </c>
      <c r="D2932" s="21">
        <f t="shared" si="45"/>
        <v>6.8729718399999999</v>
      </c>
    </row>
    <row r="2933" spans="1:4" ht="15" customHeight="1" x14ac:dyDescent="0.2">
      <c r="A2933" s="98">
        <v>42129.083333333336</v>
      </c>
      <c r="B2933" s="17">
        <v>2.5722200000000002</v>
      </c>
      <c r="C2933" s="97">
        <v>20</v>
      </c>
      <c r="D2933" s="21">
        <f t="shared" si="45"/>
        <v>4.2956073999999997</v>
      </c>
    </row>
    <row r="2934" spans="1:4" ht="15" customHeight="1" x14ac:dyDescent="0.2">
      <c r="A2934" s="98">
        <v>42129.125</v>
      </c>
      <c r="B2934" s="17">
        <v>2.5722200000000002</v>
      </c>
      <c r="C2934" s="97">
        <v>290</v>
      </c>
      <c r="D2934" s="21">
        <f t="shared" si="45"/>
        <v>4.2956073999999997</v>
      </c>
    </row>
    <row r="2935" spans="1:4" ht="15" customHeight="1" x14ac:dyDescent="0.2">
      <c r="A2935" s="98">
        <v>42129.166666666664</v>
      </c>
      <c r="B2935" s="17">
        <v>3.0866639999999999</v>
      </c>
      <c r="C2935" s="97">
        <v>10</v>
      </c>
      <c r="D2935" s="21">
        <f t="shared" si="45"/>
        <v>5.1547288799999995</v>
      </c>
    </row>
    <row r="2936" spans="1:4" ht="15" customHeight="1" x14ac:dyDescent="0.2">
      <c r="A2936" s="98">
        <v>42129.208333333336</v>
      </c>
      <c r="B2936" s="17">
        <v>4.1155520000000001</v>
      </c>
      <c r="C2936" s="97">
        <v>20</v>
      </c>
      <c r="D2936" s="21">
        <f t="shared" si="45"/>
        <v>6.8729718399999999</v>
      </c>
    </row>
    <row r="2937" spans="1:4" ht="15" customHeight="1" x14ac:dyDescent="0.2">
      <c r="A2937" s="98">
        <v>42129.25</v>
      </c>
      <c r="B2937" s="17">
        <v>4.1155520000000001</v>
      </c>
      <c r="C2937" s="97">
        <v>10</v>
      </c>
      <c r="D2937" s="21">
        <f t="shared" si="45"/>
        <v>6.8729718399999999</v>
      </c>
    </row>
    <row r="2938" spans="1:4" ht="15" customHeight="1" x14ac:dyDescent="0.2">
      <c r="A2938" s="98">
        <v>42129.291666666664</v>
      </c>
      <c r="B2938" s="17">
        <v>3.0866639999999999</v>
      </c>
      <c r="C2938" s="97">
        <v>360</v>
      </c>
      <c r="D2938" s="21">
        <f t="shared" si="45"/>
        <v>5.1547288799999995</v>
      </c>
    </row>
    <row r="2939" spans="1:4" ht="15" customHeight="1" x14ac:dyDescent="0.2">
      <c r="A2939" s="98">
        <v>42129.333333333336</v>
      </c>
      <c r="B2939" s="17">
        <v>3.0866639999999999</v>
      </c>
      <c r="C2939" s="97">
        <v>20</v>
      </c>
      <c r="D2939" s="21">
        <f t="shared" si="45"/>
        <v>5.1547288799999995</v>
      </c>
    </row>
    <row r="2940" spans="1:4" ht="15" customHeight="1" x14ac:dyDescent="0.2">
      <c r="A2940" s="98">
        <v>42129.375</v>
      </c>
      <c r="B2940" s="17">
        <v>2.5722200000000002</v>
      </c>
      <c r="C2940" s="97">
        <v>10</v>
      </c>
      <c r="D2940" s="21">
        <f t="shared" si="45"/>
        <v>4.2956073999999997</v>
      </c>
    </row>
    <row r="2941" spans="1:4" ht="15" customHeight="1" x14ac:dyDescent="0.2">
      <c r="A2941" s="98">
        <v>42129.416666666664</v>
      </c>
      <c r="B2941" s="17">
        <v>1.028888</v>
      </c>
      <c r="C2941" s="97">
        <v>340</v>
      </c>
      <c r="D2941" s="21">
        <f t="shared" si="45"/>
        <v>1.71824296</v>
      </c>
    </row>
    <row r="2942" spans="1:4" ht="15" customHeight="1" x14ac:dyDescent="0.2">
      <c r="A2942" s="98">
        <v>42129.458333333336</v>
      </c>
      <c r="B2942" s="17">
        <v>2.5722200000000002</v>
      </c>
      <c r="C2942" s="97">
        <v>10</v>
      </c>
      <c r="D2942" s="21">
        <f t="shared" si="45"/>
        <v>4.2956073999999997</v>
      </c>
    </row>
    <row r="2943" spans="1:4" ht="15" customHeight="1" x14ac:dyDescent="0.2">
      <c r="A2943" s="98">
        <v>42129.5</v>
      </c>
      <c r="B2943" s="17">
        <v>2.5722200000000002</v>
      </c>
      <c r="C2943" s="97">
        <v>60</v>
      </c>
      <c r="D2943" s="21">
        <f t="shared" si="45"/>
        <v>4.2956073999999997</v>
      </c>
    </row>
    <row r="2944" spans="1:4" ht="15" customHeight="1" x14ac:dyDescent="0.2">
      <c r="A2944" s="98">
        <v>42129.541666666664</v>
      </c>
      <c r="B2944" s="17">
        <v>2.057776</v>
      </c>
      <c r="C2944" s="97">
        <v>250</v>
      </c>
      <c r="D2944" s="21">
        <f t="shared" si="45"/>
        <v>3.43648592</v>
      </c>
    </row>
    <row r="2945" spans="1:4" ht="15" customHeight="1" x14ac:dyDescent="0.2">
      <c r="A2945" s="98">
        <v>42129.583333333336</v>
      </c>
      <c r="B2945" s="17">
        <v>5.1444400000000003</v>
      </c>
      <c r="C2945" s="97">
        <v>150</v>
      </c>
      <c r="D2945" s="21">
        <f t="shared" si="45"/>
        <v>8.5912147999999995</v>
      </c>
    </row>
    <row r="2946" spans="1:4" ht="15" customHeight="1" x14ac:dyDescent="0.2">
      <c r="A2946" s="98">
        <v>42129.625</v>
      </c>
      <c r="B2946" s="17">
        <v>6.6877719999999998</v>
      </c>
      <c r="C2946" s="97">
        <v>160</v>
      </c>
      <c r="D2946" s="21">
        <f t="shared" si="45"/>
        <v>11.16857924</v>
      </c>
    </row>
    <row r="2947" spans="1:4" ht="15" customHeight="1" x14ac:dyDescent="0.2">
      <c r="A2947" s="98">
        <v>42129.666666666664</v>
      </c>
      <c r="B2947" s="17">
        <v>7.202216</v>
      </c>
      <c r="C2947" s="97">
        <v>170</v>
      </c>
      <c r="D2947" s="21">
        <f t="shared" si="45"/>
        <v>12.027700719999999</v>
      </c>
    </row>
    <row r="2948" spans="1:4" ht="15" customHeight="1" x14ac:dyDescent="0.2">
      <c r="A2948" s="98">
        <v>42129.708333333336</v>
      </c>
      <c r="B2948" s="17">
        <v>8.7455479999999994</v>
      </c>
      <c r="C2948" s="97">
        <v>170</v>
      </c>
      <c r="D2948" s="21">
        <f t="shared" si="45"/>
        <v>14.605065159999999</v>
      </c>
    </row>
    <row r="2949" spans="1:4" ht="15" customHeight="1" x14ac:dyDescent="0.2">
      <c r="A2949" s="98">
        <v>42129.75</v>
      </c>
      <c r="B2949" s="17">
        <v>6.6877719999999998</v>
      </c>
      <c r="C2949" s="97">
        <v>180</v>
      </c>
      <c r="D2949" s="21">
        <f t="shared" ref="D2949:D3012" si="46">$B$1*B2949</f>
        <v>11.16857924</v>
      </c>
    </row>
    <row r="2950" spans="1:4" ht="15" customHeight="1" x14ac:dyDescent="0.2">
      <c r="A2950" s="98">
        <v>42129.791666666664</v>
      </c>
      <c r="B2950" s="17">
        <v>5.6588840000000005</v>
      </c>
      <c r="C2950" s="97">
        <v>180</v>
      </c>
      <c r="D2950" s="21">
        <f t="shared" si="46"/>
        <v>9.4503362800000001</v>
      </c>
    </row>
    <row r="2951" spans="1:4" ht="15" customHeight="1" x14ac:dyDescent="0.2">
      <c r="A2951" s="98">
        <v>42129.833333333336</v>
      </c>
      <c r="B2951" s="17">
        <v>4.1155520000000001</v>
      </c>
      <c r="C2951" s="97">
        <v>180</v>
      </c>
      <c r="D2951" s="21">
        <f t="shared" si="46"/>
        <v>6.8729718399999999</v>
      </c>
    </row>
    <row r="2952" spans="1:4" ht="15" customHeight="1" x14ac:dyDescent="0.2">
      <c r="A2952" s="98">
        <v>42129.875</v>
      </c>
      <c r="B2952" s="17">
        <v>6.1733279999999997</v>
      </c>
      <c r="C2952" s="97">
        <v>180</v>
      </c>
      <c r="D2952" s="21">
        <f t="shared" si="46"/>
        <v>10.309457759999999</v>
      </c>
    </row>
    <row r="2953" spans="1:4" ht="15" customHeight="1" x14ac:dyDescent="0.2">
      <c r="A2953" s="98">
        <v>42129.916666666664</v>
      </c>
      <c r="B2953" s="17">
        <v>6.1733279999999997</v>
      </c>
      <c r="C2953" s="97">
        <v>200</v>
      </c>
      <c r="D2953" s="21">
        <f t="shared" si="46"/>
        <v>10.309457759999999</v>
      </c>
    </row>
    <row r="2954" spans="1:4" ht="15" customHeight="1" x14ac:dyDescent="0.2">
      <c r="A2954" s="98">
        <v>42129.958333333336</v>
      </c>
      <c r="B2954" s="17">
        <v>2.057776</v>
      </c>
      <c r="C2954" s="97">
        <v>210</v>
      </c>
      <c r="D2954" s="21">
        <f t="shared" si="46"/>
        <v>3.43648592</v>
      </c>
    </row>
    <row r="2955" spans="1:4" ht="15" customHeight="1" x14ac:dyDescent="0.2">
      <c r="A2955" s="98">
        <v>42130</v>
      </c>
      <c r="B2955" s="17">
        <v>3.0866639999999999</v>
      </c>
      <c r="C2955" s="97">
        <v>220</v>
      </c>
      <c r="D2955" s="21">
        <f t="shared" si="46"/>
        <v>5.1547288799999995</v>
      </c>
    </row>
    <row r="2956" spans="1:4" ht="15" customHeight="1" x14ac:dyDescent="0.2">
      <c r="A2956" s="98">
        <v>42130.041666666664</v>
      </c>
      <c r="B2956" s="17">
        <v>3.601108</v>
      </c>
      <c r="C2956" s="97">
        <v>230</v>
      </c>
      <c r="D2956" s="21">
        <f t="shared" si="46"/>
        <v>6.0138503599999993</v>
      </c>
    </row>
    <row r="2957" spans="1:4" ht="15" customHeight="1" x14ac:dyDescent="0.2">
      <c r="A2957" s="98">
        <v>42130.083333333336</v>
      </c>
      <c r="B2957" s="17">
        <v>2.5722200000000002</v>
      </c>
      <c r="C2957" s="97">
        <v>240</v>
      </c>
      <c r="D2957" s="21">
        <f t="shared" si="46"/>
        <v>4.2956073999999997</v>
      </c>
    </row>
    <row r="2958" spans="1:4" ht="15" customHeight="1" x14ac:dyDescent="0.2">
      <c r="A2958" s="98">
        <v>42130.125</v>
      </c>
      <c r="B2958" s="17">
        <v>2.057776</v>
      </c>
      <c r="C2958" s="97">
        <v>270</v>
      </c>
      <c r="D2958" s="21">
        <f t="shared" si="46"/>
        <v>3.43648592</v>
      </c>
    </row>
    <row r="2959" spans="1:4" ht="15" customHeight="1" x14ac:dyDescent="0.2">
      <c r="A2959" s="98">
        <v>42130.166666666664</v>
      </c>
      <c r="B2959" s="17">
        <v>2.057776</v>
      </c>
      <c r="C2959" s="97">
        <v>270</v>
      </c>
      <c r="D2959" s="21">
        <f t="shared" si="46"/>
        <v>3.43648592</v>
      </c>
    </row>
    <row r="2960" spans="1:4" ht="15" customHeight="1" x14ac:dyDescent="0.2">
      <c r="A2960" s="98">
        <v>42130.208333333336</v>
      </c>
      <c r="B2960" s="17">
        <v>4.1155520000000001</v>
      </c>
      <c r="C2960" s="97">
        <v>230</v>
      </c>
      <c r="D2960" s="21">
        <f t="shared" si="46"/>
        <v>6.8729718399999999</v>
      </c>
    </row>
    <row r="2961" spans="1:4" ht="15" customHeight="1" x14ac:dyDescent="0.2">
      <c r="A2961" s="98">
        <v>42130.25</v>
      </c>
      <c r="B2961" s="17">
        <v>2.057776</v>
      </c>
      <c r="C2961" s="97">
        <v>270</v>
      </c>
      <c r="D2961" s="21">
        <f t="shared" si="46"/>
        <v>3.43648592</v>
      </c>
    </row>
    <row r="2962" spans="1:4" ht="15" customHeight="1" x14ac:dyDescent="0.2">
      <c r="A2962" s="98">
        <v>42130.291666666664</v>
      </c>
      <c r="B2962" s="17">
        <v>2.5722200000000002</v>
      </c>
      <c r="C2962" s="97">
        <v>230</v>
      </c>
      <c r="D2962" s="21">
        <f t="shared" si="46"/>
        <v>4.2956073999999997</v>
      </c>
    </row>
    <row r="2963" spans="1:4" ht="15" customHeight="1" x14ac:dyDescent="0.2">
      <c r="A2963" s="98">
        <v>42130.333333333336</v>
      </c>
      <c r="B2963" s="17">
        <v>2.057776</v>
      </c>
      <c r="C2963" s="97">
        <v>270</v>
      </c>
      <c r="D2963" s="21">
        <f t="shared" si="46"/>
        <v>3.43648592</v>
      </c>
    </row>
    <row r="2964" spans="1:4" ht="15" customHeight="1" x14ac:dyDescent="0.2">
      <c r="A2964" s="98">
        <v>42130.375</v>
      </c>
      <c r="B2964" s="17">
        <v>2.057776</v>
      </c>
      <c r="C2964" s="97">
        <v>240</v>
      </c>
      <c r="D2964" s="21">
        <f t="shared" si="46"/>
        <v>3.43648592</v>
      </c>
    </row>
    <row r="2965" spans="1:4" ht="15" customHeight="1" x14ac:dyDescent="0.2">
      <c r="A2965" s="98">
        <v>42130.416666666664</v>
      </c>
      <c r="B2965" s="17">
        <v>3.0866639999999999</v>
      </c>
      <c r="C2965" s="97">
        <v>260</v>
      </c>
      <c r="D2965" s="21">
        <f t="shared" si="46"/>
        <v>5.1547288799999995</v>
      </c>
    </row>
    <row r="2966" spans="1:4" ht="15" customHeight="1" x14ac:dyDescent="0.2">
      <c r="A2966" s="98">
        <v>42130.458333333336</v>
      </c>
      <c r="B2966" s="17">
        <v>2.057776</v>
      </c>
      <c r="C2966" s="97">
        <v>250</v>
      </c>
      <c r="D2966" s="21">
        <f t="shared" si="46"/>
        <v>3.43648592</v>
      </c>
    </row>
    <row r="2967" spans="1:4" ht="15" customHeight="1" x14ac:dyDescent="0.2">
      <c r="A2967" s="98">
        <v>42130.5</v>
      </c>
      <c r="B2967" s="17">
        <v>2.5722200000000002</v>
      </c>
      <c r="C2967" s="97">
        <v>230</v>
      </c>
      <c r="D2967" s="21">
        <f t="shared" si="46"/>
        <v>4.2956073999999997</v>
      </c>
    </row>
    <row r="2968" spans="1:4" ht="15" customHeight="1" x14ac:dyDescent="0.2">
      <c r="A2968" s="98">
        <v>42130.541666666664</v>
      </c>
      <c r="B2968" s="17">
        <v>3.0866639999999999</v>
      </c>
      <c r="C2968" s="97">
        <v>230</v>
      </c>
      <c r="D2968" s="21">
        <f t="shared" si="46"/>
        <v>5.1547288799999995</v>
      </c>
    </row>
    <row r="2969" spans="1:4" ht="15" customHeight="1" x14ac:dyDescent="0.2">
      <c r="A2969" s="98">
        <v>42130.583333333336</v>
      </c>
      <c r="B2969" s="17">
        <v>5.1444400000000003</v>
      </c>
      <c r="C2969" s="97">
        <v>220</v>
      </c>
      <c r="D2969" s="21">
        <f t="shared" si="46"/>
        <v>8.5912147999999995</v>
      </c>
    </row>
    <row r="2970" spans="1:4" ht="15" customHeight="1" x14ac:dyDescent="0.2">
      <c r="A2970" s="98">
        <v>42130.625</v>
      </c>
      <c r="B2970" s="17">
        <v>4.1155520000000001</v>
      </c>
      <c r="C2970" s="97">
        <v>230</v>
      </c>
      <c r="D2970" s="21">
        <f t="shared" si="46"/>
        <v>6.8729718399999999</v>
      </c>
    </row>
    <row r="2971" spans="1:4" ht="15" customHeight="1" x14ac:dyDescent="0.2">
      <c r="A2971" s="98">
        <v>42130.666666666664</v>
      </c>
      <c r="B2971" s="17">
        <v>4.6299960000000002</v>
      </c>
      <c r="C2971" s="97">
        <v>210</v>
      </c>
      <c r="D2971" s="21">
        <f t="shared" si="46"/>
        <v>7.7320933199999997</v>
      </c>
    </row>
    <row r="2972" spans="1:4" ht="15" customHeight="1" x14ac:dyDescent="0.2">
      <c r="A2972" s="98">
        <v>42130.708333333336</v>
      </c>
      <c r="B2972" s="17">
        <v>6.1733279999999997</v>
      </c>
      <c r="C2972" s="97">
        <v>170</v>
      </c>
      <c r="D2972" s="21">
        <f t="shared" si="46"/>
        <v>10.309457759999999</v>
      </c>
    </row>
    <row r="2973" spans="1:4" ht="15" customHeight="1" x14ac:dyDescent="0.2">
      <c r="A2973" s="98">
        <v>42130.75</v>
      </c>
      <c r="B2973" s="17">
        <v>5.6588840000000005</v>
      </c>
      <c r="C2973" s="97">
        <v>180</v>
      </c>
      <c r="D2973" s="21">
        <f t="shared" si="46"/>
        <v>9.4503362800000001</v>
      </c>
    </row>
    <row r="2974" spans="1:4" ht="15" customHeight="1" x14ac:dyDescent="0.2">
      <c r="A2974" s="98">
        <v>42130.791666666664</v>
      </c>
      <c r="B2974" s="17">
        <v>6.1733279999999997</v>
      </c>
      <c r="C2974" s="97">
        <v>190</v>
      </c>
      <c r="D2974" s="21">
        <f t="shared" si="46"/>
        <v>10.309457759999999</v>
      </c>
    </row>
    <row r="2975" spans="1:4" ht="15" customHeight="1" x14ac:dyDescent="0.2">
      <c r="A2975" s="98">
        <v>42130.833333333336</v>
      </c>
      <c r="B2975" s="17">
        <v>1.5433319999999999</v>
      </c>
      <c r="C2975" s="97">
        <v>190</v>
      </c>
      <c r="D2975" s="21">
        <f t="shared" si="46"/>
        <v>2.5773644399999998</v>
      </c>
    </row>
    <row r="2976" spans="1:4" ht="15" customHeight="1" x14ac:dyDescent="0.2">
      <c r="A2976" s="98">
        <v>42130.875</v>
      </c>
      <c r="B2976" s="17">
        <v>6.6877719999999998</v>
      </c>
      <c r="C2976" s="97">
        <v>210</v>
      </c>
      <c r="D2976" s="21">
        <f t="shared" si="46"/>
        <v>11.16857924</v>
      </c>
    </row>
    <row r="2977" spans="1:4" ht="15" customHeight="1" x14ac:dyDescent="0.2">
      <c r="A2977" s="98">
        <v>42130.916666666664</v>
      </c>
      <c r="B2977" s="17">
        <v>5.1444400000000003</v>
      </c>
      <c r="C2977" s="97">
        <v>230</v>
      </c>
      <c r="D2977" s="21">
        <f t="shared" si="46"/>
        <v>8.5912147999999995</v>
      </c>
    </row>
    <row r="2978" spans="1:4" ht="15" customHeight="1" x14ac:dyDescent="0.2">
      <c r="A2978" s="98">
        <v>42130.958333333336</v>
      </c>
      <c r="B2978" s="17">
        <v>2.5722200000000002</v>
      </c>
      <c r="C2978" s="97">
        <v>270</v>
      </c>
      <c r="D2978" s="21">
        <f t="shared" si="46"/>
        <v>4.2956073999999997</v>
      </c>
    </row>
    <row r="2979" spans="1:4" ht="15" customHeight="1" x14ac:dyDescent="0.2">
      <c r="A2979" s="98">
        <v>42131</v>
      </c>
      <c r="B2979" s="17">
        <v>1.5433319999999999</v>
      </c>
      <c r="C2979" s="97">
        <v>260</v>
      </c>
      <c r="D2979" s="21">
        <f t="shared" si="46"/>
        <v>2.5773644399999998</v>
      </c>
    </row>
    <row r="2980" spans="1:4" ht="15" customHeight="1" x14ac:dyDescent="0.2">
      <c r="A2980" s="98">
        <v>42131.041666666664</v>
      </c>
      <c r="B2980" s="17">
        <v>2.5722200000000002</v>
      </c>
      <c r="C2980" s="97">
        <v>250</v>
      </c>
      <c r="D2980" s="21">
        <f t="shared" si="46"/>
        <v>4.2956073999999997</v>
      </c>
    </row>
    <row r="2981" spans="1:4" ht="15" customHeight="1" x14ac:dyDescent="0.2">
      <c r="A2981" s="98">
        <v>42131.083333333336</v>
      </c>
      <c r="B2981" s="17">
        <v>2.5722200000000002</v>
      </c>
      <c r="C2981" s="97">
        <v>230</v>
      </c>
      <c r="D2981" s="21">
        <f t="shared" si="46"/>
        <v>4.2956073999999997</v>
      </c>
    </row>
    <row r="2982" spans="1:4" ht="15" customHeight="1" x14ac:dyDescent="0.2">
      <c r="A2982" s="98">
        <v>42131.125</v>
      </c>
      <c r="B2982" s="17">
        <v>2.057776</v>
      </c>
      <c r="C2982" s="97">
        <v>220</v>
      </c>
      <c r="D2982" s="21">
        <f t="shared" si="46"/>
        <v>3.43648592</v>
      </c>
    </row>
    <row r="2983" spans="1:4" ht="15" customHeight="1" x14ac:dyDescent="0.2">
      <c r="A2983" s="98">
        <v>42131.166666666664</v>
      </c>
      <c r="B2983" s="17">
        <v>1.5433319999999999</v>
      </c>
      <c r="C2983" s="97">
        <v>300</v>
      </c>
      <c r="D2983" s="21">
        <f t="shared" si="46"/>
        <v>2.5773644399999998</v>
      </c>
    </row>
    <row r="2984" spans="1:4" ht="15" customHeight="1" x14ac:dyDescent="0.2">
      <c r="A2984" s="98">
        <v>42131.208333333336</v>
      </c>
      <c r="B2984" s="17">
        <v>1.5433319999999999</v>
      </c>
      <c r="C2984" s="97">
        <v>290</v>
      </c>
      <c r="D2984" s="21">
        <f t="shared" si="46"/>
        <v>2.5773644399999998</v>
      </c>
    </row>
    <row r="2985" spans="1:4" ht="15" customHeight="1" x14ac:dyDescent="0.2">
      <c r="A2985" s="98">
        <v>42131.25</v>
      </c>
      <c r="B2985" s="17">
        <v>1.5433319999999999</v>
      </c>
      <c r="C2985" s="97">
        <v>290</v>
      </c>
      <c r="D2985" s="21">
        <f t="shared" si="46"/>
        <v>2.5773644399999998</v>
      </c>
    </row>
    <row r="2986" spans="1:4" ht="15" customHeight="1" x14ac:dyDescent="0.2">
      <c r="A2986" s="98">
        <v>42131.291666666664</v>
      </c>
      <c r="B2986" s="17">
        <v>1.5433319999999999</v>
      </c>
      <c r="C2986" s="97">
        <v>280</v>
      </c>
      <c r="D2986" s="21">
        <f t="shared" si="46"/>
        <v>2.5773644399999998</v>
      </c>
    </row>
    <row r="2987" spans="1:4" ht="15" customHeight="1" x14ac:dyDescent="0.2">
      <c r="A2987" s="98">
        <v>42131.333333333336</v>
      </c>
      <c r="B2987" s="17">
        <v>1.5433319999999999</v>
      </c>
      <c r="C2987" s="97">
        <v>310</v>
      </c>
      <c r="D2987" s="21">
        <f t="shared" si="46"/>
        <v>2.5773644399999998</v>
      </c>
    </row>
    <row r="2988" spans="1:4" ht="15" customHeight="1" x14ac:dyDescent="0.2">
      <c r="A2988" s="98">
        <v>42131.375</v>
      </c>
      <c r="B2988" s="17">
        <v>1.5433319999999999</v>
      </c>
      <c r="C2988" s="97">
        <v>320</v>
      </c>
      <c r="D2988" s="21">
        <f t="shared" si="46"/>
        <v>2.5773644399999998</v>
      </c>
    </row>
    <row r="2989" spans="1:4" ht="15" customHeight="1" x14ac:dyDescent="0.2">
      <c r="A2989" s="98">
        <v>42131.416666666664</v>
      </c>
      <c r="B2989" s="17">
        <v>1.028888</v>
      </c>
      <c r="C2989" s="97">
        <v>360</v>
      </c>
      <c r="D2989" s="21">
        <f t="shared" si="46"/>
        <v>1.71824296</v>
      </c>
    </row>
    <row r="2990" spans="1:4" ht="15" customHeight="1" x14ac:dyDescent="0.2">
      <c r="A2990" s="98">
        <v>42131.458333333336</v>
      </c>
      <c r="B2990" s="17">
        <v>0</v>
      </c>
      <c r="C2990" s="97">
        <v>0</v>
      </c>
      <c r="D2990" s="21">
        <f t="shared" si="46"/>
        <v>0</v>
      </c>
    </row>
    <row r="2991" spans="1:4" ht="15" customHeight="1" x14ac:dyDescent="0.2">
      <c r="A2991" s="98">
        <v>42131.5</v>
      </c>
      <c r="B2991" s="17">
        <v>2.5722200000000002</v>
      </c>
      <c r="C2991" s="97">
        <v>190</v>
      </c>
      <c r="D2991" s="21">
        <f t="shared" si="46"/>
        <v>4.2956073999999997</v>
      </c>
    </row>
    <row r="2992" spans="1:4" ht="15" customHeight="1" x14ac:dyDescent="0.2">
      <c r="A2992" s="98">
        <v>42131.541666666664</v>
      </c>
      <c r="B2992" s="17">
        <v>3.0866639999999999</v>
      </c>
      <c r="C2992" s="97">
        <v>190</v>
      </c>
      <c r="D2992" s="21">
        <f t="shared" si="46"/>
        <v>5.1547288799999995</v>
      </c>
    </row>
    <row r="2993" spans="1:4" ht="15" customHeight="1" x14ac:dyDescent="0.2">
      <c r="A2993" s="98">
        <v>42131.583333333336</v>
      </c>
      <c r="B2993" s="17">
        <v>3.0866639999999999</v>
      </c>
      <c r="C2993" s="97">
        <v>220</v>
      </c>
      <c r="D2993" s="21">
        <f t="shared" si="46"/>
        <v>5.1547288799999995</v>
      </c>
    </row>
    <row r="2994" spans="1:4" ht="15" customHeight="1" x14ac:dyDescent="0.2">
      <c r="A2994" s="98">
        <v>42131.625</v>
      </c>
      <c r="B2994" s="17">
        <v>3.0866639999999999</v>
      </c>
      <c r="C2994" s="97">
        <v>170</v>
      </c>
      <c r="D2994" s="21">
        <f t="shared" si="46"/>
        <v>5.1547288799999995</v>
      </c>
    </row>
    <row r="2995" spans="1:4" ht="15" customHeight="1" x14ac:dyDescent="0.2">
      <c r="A2995" s="98">
        <v>42131.666666666664</v>
      </c>
      <c r="B2995" s="17">
        <v>4.6299960000000002</v>
      </c>
      <c r="C2995" s="97">
        <v>150</v>
      </c>
      <c r="D2995" s="21">
        <f t="shared" si="46"/>
        <v>7.7320933199999997</v>
      </c>
    </row>
    <row r="2996" spans="1:4" ht="15" customHeight="1" x14ac:dyDescent="0.2">
      <c r="A2996" s="98">
        <v>42131.708333333336</v>
      </c>
      <c r="B2996" s="17">
        <v>5.6588840000000005</v>
      </c>
      <c r="C2996" s="97">
        <v>160</v>
      </c>
      <c r="D2996" s="21">
        <f t="shared" si="46"/>
        <v>9.4503362800000001</v>
      </c>
    </row>
    <row r="2997" spans="1:4" ht="15" customHeight="1" x14ac:dyDescent="0.2">
      <c r="A2997" s="98">
        <v>42131.75</v>
      </c>
      <c r="B2997" s="17">
        <v>3.601108</v>
      </c>
      <c r="C2997" s="97">
        <v>160</v>
      </c>
      <c r="D2997" s="21">
        <f t="shared" si="46"/>
        <v>6.0138503599999993</v>
      </c>
    </row>
    <row r="2998" spans="1:4" ht="15" customHeight="1" x14ac:dyDescent="0.2">
      <c r="A2998" s="98">
        <v>42131.791666666664</v>
      </c>
      <c r="B2998" s="17">
        <v>4.6299960000000002</v>
      </c>
      <c r="C2998" s="97">
        <v>170</v>
      </c>
      <c r="D2998" s="21">
        <f t="shared" si="46"/>
        <v>7.7320933199999997</v>
      </c>
    </row>
    <row r="2999" spans="1:4" ht="15" customHeight="1" x14ac:dyDescent="0.2">
      <c r="A2999" s="98">
        <v>42131.833333333336</v>
      </c>
      <c r="B2999" s="17">
        <v>4.6299960000000002</v>
      </c>
      <c r="C2999" s="97">
        <v>180</v>
      </c>
      <c r="D2999" s="21">
        <f t="shared" si="46"/>
        <v>7.7320933199999997</v>
      </c>
    </row>
    <row r="3000" spans="1:4" ht="15" customHeight="1" x14ac:dyDescent="0.2">
      <c r="A3000" s="98">
        <v>42131.875</v>
      </c>
      <c r="B3000" s="17">
        <v>3.601108</v>
      </c>
      <c r="C3000" s="97">
        <v>180</v>
      </c>
      <c r="D3000" s="21">
        <f t="shared" si="46"/>
        <v>6.0138503599999993</v>
      </c>
    </row>
    <row r="3001" spans="1:4" ht="15" customHeight="1" x14ac:dyDescent="0.2">
      <c r="A3001" s="98">
        <v>42131.916666666664</v>
      </c>
      <c r="B3001" s="17">
        <v>4.1155520000000001</v>
      </c>
      <c r="C3001" s="97">
        <v>190</v>
      </c>
      <c r="D3001" s="21">
        <f t="shared" si="46"/>
        <v>6.8729718399999999</v>
      </c>
    </row>
    <row r="3002" spans="1:4" ht="15" customHeight="1" x14ac:dyDescent="0.2">
      <c r="A3002" s="98">
        <v>42131.958333333336</v>
      </c>
      <c r="B3002" s="17">
        <v>6.1733279999999997</v>
      </c>
      <c r="C3002" s="97">
        <v>210</v>
      </c>
      <c r="D3002" s="21">
        <f t="shared" si="46"/>
        <v>10.309457759999999</v>
      </c>
    </row>
    <row r="3003" spans="1:4" ht="15" customHeight="1" x14ac:dyDescent="0.2">
      <c r="A3003" s="98">
        <v>42132</v>
      </c>
      <c r="B3003" s="17">
        <v>7.202216</v>
      </c>
      <c r="C3003" s="97">
        <v>210</v>
      </c>
      <c r="D3003" s="21">
        <f t="shared" si="46"/>
        <v>12.027700719999999</v>
      </c>
    </row>
    <row r="3004" spans="1:4" ht="15" customHeight="1" x14ac:dyDescent="0.2">
      <c r="A3004" s="98">
        <v>42132.041666666664</v>
      </c>
      <c r="B3004" s="17">
        <v>6.1733279999999997</v>
      </c>
      <c r="C3004" s="97">
        <v>200</v>
      </c>
      <c r="D3004" s="21">
        <f t="shared" si="46"/>
        <v>10.309457759999999</v>
      </c>
    </row>
    <row r="3005" spans="1:4" ht="15" customHeight="1" x14ac:dyDescent="0.2">
      <c r="A3005" s="98">
        <v>42132.083333333336</v>
      </c>
      <c r="B3005" s="17">
        <v>5.1444400000000003</v>
      </c>
      <c r="C3005" s="97">
        <v>220</v>
      </c>
      <c r="D3005" s="21">
        <f t="shared" si="46"/>
        <v>8.5912147999999995</v>
      </c>
    </row>
    <row r="3006" spans="1:4" ht="15" customHeight="1" x14ac:dyDescent="0.2">
      <c r="A3006" s="98">
        <v>42132.125</v>
      </c>
      <c r="B3006" s="17">
        <v>5.1444400000000003</v>
      </c>
      <c r="C3006" s="97">
        <v>220</v>
      </c>
      <c r="D3006" s="21">
        <f t="shared" si="46"/>
        <v>8.5912147999999995</v>
      </c>
    </row>
    <row r="3007" spans="1:4" ht="15" customHeight="1" x14ac:dyDescent="0.2">
      <c r="A3007" s="98">
        <v>42132.166666666664</v>
      </c>
      <c r="B3007" s="17">
        <v>7.202216</v>
      </c>
      <c r="C3007" s="97">
        <v>230</v>
      </c>
      <c r="D3007" s="21">
        <f t="shared" si="46"/>
        <v>12.027700719999999</v>
      </c>
    </row>
    <row r="3008" spans="1:4" ht="15" customHeight="1" x14ac:dyDescent="0.2">
      <c r="A3008" s="98">
        <v>42132.208333333336</v>
      </c>
      <c r="B3008" s="17">
        <v>7.7166600000000001</v>
      </c>
      <c r="C3008" s="97">
        <v>210</v>
      </c>
      <c r="D3008" s="21">
        <f t="shared" si="46"/>
        <v>12.886822199999999</v>
      </c>
    </row>
    <row r="3009" spans="1:4" ht="15" customHeight="1" x14ac:dyDescent="0.2">
      <c r="A3009" s="98">
        <v>42132.25</v>
      </c>
      <c r="B3009" s="17">
        <v>4.6299960000000002</v>
      </c>
      <c r="C3009" s="97">
        <v>180</v>
      </c>
      <c r="D3009" s="21">
        <f t="shared" si="46"/>
        <v>7.7320933199999997</v>
      </c>
    </row>
    <row r="3010" spans="1:4" ht="15" customHeight="1" x14ac:dyDescent="0.2">
      <c r="A3010" s="98">
        <v>42132.291666666664</v>
      </c>
      <c r="B3010" s="17">
        <v>3.0866639999999999</v>
      </c>
      <c r="C3010" s="97">
        <v>230</v>
      </c>
      <c r="D3010" s="21">
        <f t="shared" si="46"/>
        <v>5.1547288799999995</v>
      </c>
    </row>
    <row r="3011" spans="1:4" ht="15" customHeight="1" x14ac:dyDescent="0.2">
      <c r="A3011" s="98">
        <v>42132.333333333336</v>
      </c>
      <c r="B3011" s="17">
        <v>4.6299960000000002</v>
      </c>
      <c r="C3011" s="97">
        <v>230</v>
      </c>
      <c r="D3011" s="21">
        <f t="shared" si="46"/>
        <v>7.7320933199999997</v>
      </c>
    </row>
    <row r="3012" spans="1:4" ht="15" customHeight="1" x14ac:dyDescent="0.2">
      <c r="A3012" s="98">
        <v>42132.375</v>
      </c>
      <c r="B3012" s="17">
        <v>5.1444400000000003</v>
      </c>
      <c r="C3012" s="97">
        <v>230</v>
      </c>
      <c r="D3012" s="21">
        <f t="shared" si="46"/>
        <v>8.5912147999999995</v>
      </c>
    </row>
    <row r="3013" spans="1:4" ht="15" customHeight="1" x14ac:dyDescent="0.2">
      <c r="A3013" s="98">
        <v>42132.416666666664</v>
      </c>
      <c r="B3013" s="17">
        <v>4.1155520000000001</v>
      </c>
      <c r="C3013" s="97">
        <v>220</v>
      </c>
      <c r="D3013" s="21">
        <f t="shared" ref="D3013:D3076" si="47">$B$1*B3013</f>
        <v>6.8729718399999999</v>
      </c>
    </row>
    <row r="3014" spans="1:4" ht="15" customHeight="1" x14ac:dyDescent="0.2">
      <c r="A3014" s="98">
        <v>42132.458333333336</v>
      </c>
      <c r="B3014" s="17">
        <v>6.6877719999999998</v>
      </c>
      <c r="C3014" s="97">
        <v>220</v>
      </c>
      <c r="D3014" s="21">
        <f t="shared" si="47"/>
        <v>11.16857924</v>
      </c>
    </row>
    <row r="3015" spans="1:4" ht="15" customHeight="1" x14ac:dyDescent="0.2">
      <c r="A3015" s="98">
        <v>42132.5</v>
      </c>
      <c r="B3015" s="17">
        <v>6.6877719999999998</v>
      </c>
      <c r="C3015" s="97">
        <v>220</v>
      </c>
      <c r="D3015" s="21">
        <f t="shared" si="47"/>
        <v>11.16857924</v>
      </c>
    </row>
    <row r="3016" spans="1:4" ht="15" customHeight="1" x14ac:dyDescent="0.2">
      <c r="A3016" s="98">
        <v>42132.541666666664</v>
      </c>
      <c r="B3016" s="17">
        <v>8.7455479999999994</v>
      </c>
      <c r="C3016" s="97">
        <v>210</v>
      </c>
      <c r="D3016" s="21">
        <f t="shared" si="47"/>
        <v>14.605065159999999</v>
      </c>
    </row>
    <row r="3017" spans="1:4" ht="15" customHeight="1" x14ac:dyDescent="0.2">
      <c r="A3017" s="98">
        <v>42132.583333333336</v>
      </c>
      <c r="B3017" s="17">
        <v>7.7166600000000001</v>
      </c>
      <c r="C3017" s="97">
        <v>200</v>
      </c>
      <c r="D3017" s="21">
        <f t="shared" si="47"/>
        <v>12.886822199999999</v>
      </c>
    </row>
    <row r="3018" spans="1:4" ht="15" customHeight="1" x14ac:dyDescent="0.2">
      <c r="A3018" s="98">
        <v>42132.625</v>
      </c>
      <c r="B3018" s="17">
        <v>7.202216</v>
      </c>
      <c r="C3018" s="97">
        <v>190</v>
      </c>
      <c r="D3018" s="21">
        <f t="shared" si="47"/>
        <v>12.027700719999999</v>
      </c>
    </row>
    <row r="3019" spans="1:4" ht="15" customHeight="1" x14ac:dyDescent="0.2">
      <c r="A3019" s="98">
        <v>42132.666666666664</v>
      </c>
      <c r="B3019" s="17">
        <v>7.202216</v>
      </c>
      <c r="C3019" s="97">
        <v>190</v>
      </c>
      <c r="D3019" s="21">
        <f t="shared" si="47"/>
        <v>12.027700719999999</v>
      </c>
    </row>
    <row r="3020" spans="1:4" ht="15" customHeight="1" x14ac:dyDescent="0.2">
      <c r="A3020" s="98">
        <v>42132.708333333336</v>
      </c>
      <c r="B3020" s="17">
        <v>5.6588840000000005</v>
      </c>
      <c r="C3020" s="97">
        <v>190</v>
      </c>
      <c r="D3020" s="21">
        <f t="shared" si="47"/>
        <v>9.4503362800000001</v>
      </c>
    </row>
    <row r="3021" spans="1:4" ht="15" customHeight="1" x14ac:dyDescent="0.2">
      <c r="A3021" s="98">
        <v>42132.75</v>
      </c>
      <c r="B3021" s="17">
        <v>5.6588840000000005</v>
      </c>
      <c r="C3021" s="97">
        <v>210</v>
      </c>
      <c r="D3021" s="21">
        <f t="shared" si="47"/>
        <v>9.4503362800000001</v>
      </c>
    </row>
    <row r="3022" spans="1:4" ht="15" customHeight="1" x14ac:dyDescent="0.2">
      <c r="A3022" s="98">
        <v>42132.791666666664</v>
      </c>
      <c r="B3022" s="17">
        <v>4.6299960000000002</v>
      </c>
      <c r="C3022" s="97">
        <v>150</v>
      </c>
      <c r="D3022" s="21">
        <f t="shared" si="47"/>
        <v>7.7320933199999997</v>
      </c>
    </row>
    <row r="3023" spans="1:4" ht="15" customHeight="1" x14ac:dyDescent="0.2">
      <c r="A3023" s="98">
        <v>42132.833333333336</v>
      </c>
      <c r="B3023" s="17">
        <v>5.6588840000000005</v>
      </c>
      <c r="C3023" s="97">
        <v>150</v>
      </c>
      <c r="D3023" s="21">
        <f t="shared" si="47"/>
        <v>9.4503362800000001</v>
      </c>
    </row>
    <row r="3024" spans="1:4" ht="15" customHeight="1" x14ac:dyDescent="0.2">
      <c r="A3024" s="98">
        <v>42132.875</v>
      </c>
      <c r="B3024" s="17">
        <v>3.0866639999999999</v>
      </c>
      <c r="C3024" s="97">
        <v>210</v>
      </c>
      <c r="D3024" s="21">
        <f t="shared" si="47"/>
        <v>5.1547288799999995</v>
      </c>
    </row>
    <row r="3025" spans="1:4" ht="15" customHeight="1" x14ac:dyDescent="0.2">
      <c r="A3025" s="98">
        <v>42132.916666666664</v>
      </c>
      <c r="B3025" s="17">
        <v>5.1444400000000003</v>
      </c>
      <c r="C3025" s="97">
        <v>210</v>
      </c>
      <c r="D3025" s="21">
        <f t="shared" si="47"/>
        <v>8.5912147999999995</v>
      </c>
    </row>
    <row r="3026" spans="1:4" ht="15" customHeight="1" x14ac:dyDescent="0.2">
      <c r="A3026" s="98">
        <v>42132.958333333336</v>
      </c>
      <c r="B3026" s="17">
        <v>1.5433319999999999</v>
      </c>
      <c r="C3026" s="97">
        <v>320</v>
      </c>
      <c r="D3026" s="21">
        <f t="shared" si="47"/>
        <v>2.5773644399999998</v>
      </c>
    </row>
    <row r="3027" spans="1:4" ht="15" customHeight="1" x14ac:dyDescent="0.2">
      <c r="A3027" s="98">
        <v>42133</v>
      </c>
      <c r="B3027" s="17">
        <v>1.5433319999999999</v>
      </c>
      <c r="C3027" s="97">
        <v>320</v>
      </c>
      <c r="D3027" s="21">
        <f t="shared" si="47"/>
        <v>2.5773644399999998</v>
      </c>
    </row>
    <row r="3028" spans="1:4" ht="15" customHeight="1" x14ac:dyDescent="0.2">
      <c r="A3028" s="98">
        <v>42133.041666666664</v>
      </c>
      <c r="B3028" s="17">
        <v>3.601108</v>
      </c>
      <c r="C3028" s="97">
        <v>200</v>
      </c>
      <c r="D3028" s="21">
        <f t="shared" si="47"/>
        <v>6.0138503599999993</v>
      </c>
    </row>
    <row r="3029" spans="1:4" ht="15" customHeight="1" x14ac:dyDescent="0.2">
      <c r="A3029" s="98">
        <v>42133.083333333336</v>
      </c>
      <c r="B3029" s="17">
        <v>1.5433319999999999</v>
      </c>
      <c r="C3029" s="97">
        <v>280</v>
      </c>
      <c r="D3029" s="21">
        <f t="shared" si="47"/>
        <v>2.5773644399999998</v>
      </c>
    </row>
    <row r="3030" spans="1:4" ht="15" customHeight="1" x14ac:dyDescent="0.2">
      <c r="A3030" s="98">
        <v>42133.125</v>
      </c>
      <c r="B3030" s="17">
        <v>3.0866639999999999</v>
      </c>
      <c r="C3030" s="97">
        <v>230</v>
      </c>
      <c r="D3030" s="21">
        <f t="shared" si="47"/>
        <v>5.1547288799999995</v>
      </c>
    </row>
    <row r="3031" spans="1:4" ht="15" customHeight="1" x14ac:dyDescent="0.2">
      <c r="A3031" s="98">
        <v>42133.166666666664</v>
      </c>
      <c r="B3031" s="17">
        <v>3.0866639999999999</v>
      </c>
      <c r="C3031" s="97">
        <v>230</v>
      </c>
      <c r="D3031" s="21">
        <f t="shared" si="47"/>
        <v>5.1547288799999995</v>
      </c>
    </row>
    <row r="3032" spans="1:4" ht="15" customHeight="1" x14ac:dyDescent="0.2">
      <c r="A3032" s="98">
        <v>42133.208333333336</v>
      </c>
      <c r="B3032" s="17">
        <v>3.0866639999999999</v>
      </c>
      <c r="C3032" s="97">
        <v>250</v>
      </c>
      <c r="D3032" s="21">
        <f t="shared" si="47"/>
        <v>5.1547288799999995</v>
      </c>
    </row>
    <row r="3033" spans="1:4" ht="15" customHeight="1" x14ac:dyDescent="0.2">
      <c r="A3033" s="98">
        <v>42133.25</v>
      </c>
      <c r="B3033" s="17">
        <v>3.0866639999999999</v>
      </c>
      <c r="C3033" s="97">
        <v>270</v>
      </c>
      <c r="D3033" s="21">
        <f t="shared" si="47"/>
        <v>5.1547288799999995</v>
      </c>
    </row>
    <row r="3034" spans="1:4" ht="15" customHeight="1" x14ac:dyDescent="0.2">
      <c r="A3034" s="98">
        <v>42133.291666666664</v>
      </c>
      <c r="B3034" s="17">
        <v>2.057776</v>
      </c>
      <c r="C3034" s="97">
        <v>320</v>
      </c>
      <c r="D3034" s="21">
        <f t="shared" si="47"/>
        <v>3.43648592</v>
      </c>
    </row>
    <row r="3035" spans="1:4" ht="15" customHeight="1" x14ac:dyDescent="0.2">
      <c r="A3035" s="98">
        <v>42133.333333333336</v>
      </c>
      <c r="B3035" s="17">
        <v>1.5433319999999999</v>
      </c>
      <c r="C3035" s="97">
        <v>270</v>
      </c>
      <c r="D3035" s="21">
        <f t="shared" si="47"/>
        <v>2.5773644399999998</v>
      </c>
    </row>
    <row r="3036" spans="1:4" ht="15" customHeight="1" x14ac:dyDescent="0.2">
      <c r="A3036" s="98">
        <v>42133.375</v>
      </c>
      <c r="B3036" s="17">
        <v>0.51444400000000001</v>
      </c>
      <c r="C3036" s="97">
        <v>360</v>
      </c>
      <c r="D3036" s="21">
        <f t="shared" si="47"/>
        <v>0.85912147999999999</v>
      </c>
    </row>
    <row r="3037" spans="1:4" ht="15" customHeight="1" x14ac:dyDescent="0.2">
      <c r="A3037" s="98">
        <v>42133.416666666664</v>
      </c>
      <c r="B3037" s="17">
        <v>1.5433319999999999</v>
      </c>
      <c r="C3037" s="97">
        <v>320</v>
      </c>
      <c r="D3037" s="21">
        <f t="shared" si="47"/>
        <v>2.5773644399999998</v>
      </c>
    </row>
    <row r="3038" spans="1:4" ht="15" customHeight="1" x14ac:dyDescent="0.2">
      <c r="A3038" s="98">
        <v>42133.458333333336</v>
      </c>
      <c r="B3038" s="17">
        <v>1.5433319999999999</v>
      </c>
      <c r="C3038" s="97">
        <v>290</v>
      </c>
      <c r="D3038" s="21">
        <f t="shared" si="47"/>
        <v>2.5773644399999998</v>
      </c>
    </row>
    <row r="3039" spans="1:4" ht="15" customHeight="1" x14ac:dyDescent="0.2">
      <c r="A3039" s="98">
        <v>42133.5</v>
      </c>
      <c r="B3039" s="17">
        <v>4.1155520000000001</v>
      </c>
      <c r="C3039" s="97">
        <v>210</v>
      </c>
      <c r="D3039" s="21">
        <f t="shared" si="47"/>
        <v>6.8729718399999999</v>
      </c>
    </row>
    <row r="3040" spans="1:4" ht="15" customHeight="1" x14ac:dyDescent="0.2">
      <c r="A3040" s="98">
        <v>42133.541666666664</v>
      </c>
      <c r="B3040" s="17">
        <v>4.6299960000000002</v>
      </c>
      <c r="C3040" s="97">
        <v>200</v>
      </c>
      <c r="D3040" s="21">
        <f t="shared" si="47"/>
        <v>7.7320933199999997</v>
      </c>
    </row>
    <row r="3041" spans="1:4" ht="15" customHeight="1" x14ac:dyDescent="0.2">
      <c r="A3041" s="98">
        <v>42133.583333333336</v>
      </c>
      <c r="B3041" s="17">
        <v>1.5433319999999999</v>
      </c>
      <c r="C3041" s="97">
        <v>120</v>
      </c>
      <c r="D3041" s="21">
        <f t="shared" si="47"/>
        <v>2.5773644399999998</v>
      </c>
    </row>
    <row r="3042" spans="1:4" ht="15" customHeight="1" x14ac:dyDescent="0.2">
      <c r="A3042" s="98">
        <v>42133.625</v>
      </c>
      <c r="B3042" s="17">
        <v>2.057776</v>
      </c>
      <c r="C3042" s="97">
        <v>130</v>
      </c>
      <c r="D3042" s="21">
        <f t="shared" si="47"/>
        <v>3.43648592</v>
      </c>
    </row>
    <row r="3043" spans="1:4" ht="15" customHeight="1" x14ac:dyDescent="0.2">
      <c r="A3043" s="98">
        <v>42133.666666666664</v>
      </c>
      <c r="B3043" s="17">
        <v>2.057776</v>
      </c>
      <c r="C3043" s="97">
        <v>170</v>
      </c>
      <c r="D3043" s="21">
        <f t="shared" si="47"/>
        <v>3.43648592</v>
      </c>
    </row>
    <row r="3044" spans="1:4" ht="15" customHeight="1" x14ac:dyDescent="0.2">
      <c r="A3044" s="98">
        <v>42133.708333333336</v>
      </c>
      <c r="B3044" s="17">
        <v>3.0866639999999999</v>
      </c>
      <c r="C3044" s="97">
        <v>160</v>
      </c>
      <c r="D3044" s="21">
        <f t="shared" si="47"/>
        <v>5.1547288799999995</v>
      </c>
    </row>
    <row r="3045" spans="1:4" ht="15" customHeight="1" x14ac:dyDescent="0.2">
      <c r="A3045" s="98">
        <v>42133.75</v>
      </c>
      <c r="B3045" s="17">
        <v>2.5722200000000002</v>
      </c>
      <c r="C3045" s="97">
        <v>150</v>
      </c>
      <c r="D3045" s="21">
        <f t="shared" si="47"/>
        <v>4.2956073999999997</v>
      </c>
    </row>
    <row r="3046" spans="1:4" ht="15" customHeight="1" x14ac:dyDescent="0.2">
      <c r="A3046" s="98">
        <v>42133.791666666664</v>
      </c>
      <c r="B3046" s="17">
        <v>2.057776</v>
      </c>
      <c r="C3046" s="97">
        <v>160</v>
      </c>
      <c r="D3046" s="21">
        <f t="shared" si="47"/>
        <v>3.43648592</v>
      </c>
    </row>
    <row r="3047" spans="1:4" ht="15" customHeight="1" x14ac:dyDescent="0.2">
      <c r="A3047" s="98">
        <v>42133.833333333336</v>
      </c>
      <c r="B3047" s="17">
        <v>1.028888</v>
      </c>
      <c r="C3047" s="97">
        <v>170</v>
      </c>
      <c r="D3047" s="21">
        <f t="shared" si="47"/>
        <v>1.71824296</v>
      </c>
    </row>
    <row r="3048" spans="1:4" ht="15" customHeight="1" x14ac:dyDescent="0.2">
      <c r="A3048" s="98">
        <v>42133.875</v>
      </c>
      <c r="B3048" s="17">
        <v>1.028888</v>
      </c>
      <c r="C3048" s="97">
        <v>300</v>
      </c>
      <c r="D3048" s="21">
        <f t="shared" si="47"/>
        <v>1.71824296</v>
      </c>
    </row>
    <row r="3049" spans="1:4" ht="15" customHeight="1" x14ac:dyDescent="0.2">
      <c r="A3049" s="98">
        <v>42133.916666666664</v>
      </c>
      <c r="B3049" s="17">
        <v>1.028888</v>
      </c>
      <c r="C3049" s="97">
        <v>260</v>
      </c>
      <c r="D3049" s="21">
        <f t="shared" si="47"/>
        <v>1.71824296</v>
      </c>
    </row>
    <row r="3050" spans="1:4" ht="15" customHeight="1" x14ac:dyDescent="0.2">
      <c r="A3050" s="98">
        <v>42133.958333333336</v>
      </c>
      <c r="B3050" s="17">
        <v>1.028888</v>
      </c>
      <c r="C3050" s="97">
        <v>330</v>
      </c>
      <c r="D3050" s="21">
        <f t="shared" si="47"/>
        <v>1.71824296</v>
      </c>
    </row>
    <row r="3051" spans="1:4" ht="15" customHeight="1" x14ac:dyDescent="0.2">
      <c r="A3051" s="98">
        <v>42134</v>
      </c>
      <c r="B3051" s="17">
        <v>1.5433319999999999</v>
      </c>
      <c r="C3051" s="97">
        <v>310</v>
      </c>
      <c r="D3051" s="21">
        <f t="shared" si="47"/>
        <v>2.5773644399999998</v>
      </c>
    </row>
    <row r="3052" spans="1:4" ht="15" customHeight="1" x14ac:dyDescent="0.2">
      <c r="A3052" s="98">
        <v>42134.041666666664</v>
      </c>
      <c r="B3052" s="17">
        <v>1.5433319999999999</v>
      </c>
      <c r="C3052" s="97">
        <v>310</v>
      </c>
      <c r="D3052" s="21">
        <f t="shared" si="47"/>
        <v>2.5773644399999998</v>
      </c>
    </row>
    <row r="3053" spans="1:4" ht="15" customHeight="1" x14ac:dyDescent="0.2">
      <c r="A3053" s="98">
        <v>42134.083333333336</v>
      </c>
      <c r="B3053" s="17">
        <v>1.5433319999999999</v>
      </c>
      <c r="C3053" s="97">
        <v>300</v>
      </c>
      <c r="D3053" s="21">
        <f t="shared" si="47"/>
        <v>2.5773644399999998</v>
      </c>
    </row>
    <row r="3054" spans="1:4" ht="15" customHeight="1" x14ac:dyDescent="0.2">
      <c r="A3054" s="98">
        <v>42134.125</v>
      </c>
      <c r="B3054" s="17">
        <v>1.5433319999999999</v>
      </c>
      <c r="C3054" s="97">
        <v>310</v>
      </c>
      <c r="D3054" s="21">
        <f t="shared" si="47"/>
        <v>2.5773644399999998</v>
      </c>
    </row>
    <row r="3055" spans="1:4" ht="15" customHeight="1" x14ac:dyDescent="0.2">
      <c r="A3055" s="98">
        <v>42134.166666666664</v>
      </c>
      <c r="B3055" s="17">
        <v>2.057776</v>
      </c>
      <c r="C3055" s="97">
        <v>300</v>
      </c>
      <c r="D3055" s="21">
        <f t="shared" si="47"/>
        <v>3.43648592</v>
      </c>
    </row>
    <row r="3056" spans="1:4" ht="15" customHeight="1" x14ac:dyDescent="0.2">
      <c r="A3056" s="98">
        <v>42134.208333333336</v>
      </c>
      <c r="B3056" s="17">
        <v>0</v>
      </c>
      <c r="C3056" s="97">
        <v>0</v>
      </c>
      <c r="D3056" s="21">
        <f t="shared" si="47"/>
        <v>0</v>
      </c>
    </row>
    <row r="3057" spans="1:4" ht="15" customHeight="1" x14ac:dyDescent="0.2">
      <c r="A3057" s="98">
        <v>42134.25</v>
      </c>
      <c r="B3057" s="17">
        <v>1.028888</v>
      </c>
      <c r="C3057" s="97">
        <v>320</v>
      </c>
      <c r="D3057" s="21">
        <f t="shared" si="47"/>
        <v>1.71824296</v>
      </c>
    </row>
    <row r="3058" spans="1:4" ht="15" customHeight="1" x14ac:dyDescent="0.2">
      <c r="A3058" s="98">
        <v>42134.291666666664</v>
      </c>
      <c r="B3058" s="17">
        <v>1.5433319999999999</v>
      </c>
      <c r="C3058" s="97">
        <v>300</v>
      </c>
      <c r="D3058" s="21">
        <f t="shared" si="47"/>
        <v>2.5773644399999998</v>
      </c>
    </row>
    <row r="3059" spans="1:4" ht="15" customHeight="1" x14ac:dyDescent="0.2">
      <c r="A3059" s="98">
        <v>42134.333333333336</v>
      </c>
      <c r="B3059" s="17">
        <v>1.5433319999999999</v>
      </c>
      <c r="C3059" s="97">
        <v>300</v>
      </c>
      <c r="D3059" s="21">
        <f t="shared" si="47"/>
        <v>2.5773644399999998</v>
      </c>
    </row>
    <row r="3060" spans="1:4" ht="15" customHeight="1" x14ac:dyDescent="0.2">
      <c r="A3060" s="98">
        <v>42134.375</v>
      </c>
      <c r="B3060" s="17">
        <v>1.5433319999999999</v>
      </c>
      <c r="C3060" s="97">
        <v>300</v>
      </c>
      <c r="D3060" s="21">
        <f t="shared" si="47"/>
        <v>2.5773644399999998</v>
      </c>
    </row>
    <row r="3061" spans="1:4" ht="15" customHeight="1" x14ac:dyDescent="0.2">
      <c r="A3061" s="98">
        <v>42134.416666666664</v>
      </c>
      <c r="B3061" s="17">
        <v>1.028888</v>
      </c>
      <c r="C3061" s="97">
        <v>310</v>
      </c>
      <c r="D3061" s="21">
        <f t="shared" si="47"/>
        <v>1.71824296</v>
      </c>
    </row>
    <row r="3062" spans="1:4" ht="15" customHeight="1" x14ac:dyDescent="0.2">
      <c r="A3062" s="98">
        <v>42134.458333333336</v>
      </c>
      <c r="B3062" s="17">
        <v>1.5433319999999999</v>
      </c>
      <c r="C3062" s="97">
        <v>300</v>
      </c>
      <c r="D3062" s="21">
        <f t="shared" si="47"/>
        <v>2.5773644399999998</v>
      </c>
    </row>
    <row r="3063" spans="1:4" ht="15" customHeight="1" x14ac:dyDescent="0.2">
      <c r="A3063" s="98">
        <v>42134.5</v>
      </c>
      <c r="B3063" s="17">
        <v>2.057776</v>
      </c>
      <c r="C3063" s="97">
        <v>300</v>
      </c>
      <c r="D3063" s="21">
        <f t="shared" si="47"/>
        <v>3.43648592</v>
      </c>
    </row>
    <row r="3064" spans="1:4" ht="15" customHeight="1" x14ac:dyDescent="0.2">
      <c r="A3064" s="98">
        <v>42134.541666666664</v>
      </c>
      <c r="B3064" s="17">
        <v>1.5433319999999999</v>
      </c>
      <c r="C3064" s="97">
        <v>360</v>
      </c>
      <c r="D3064" s="21">
        <f t="shared" si="47"/>
        <v>2.5773644399999998</v>
      </c>
    </row>
    <row r="3065" spans="1:4" ht="15" customHeight="1" x14ac:dyDescent="0.2">
      <c r="A3065" s="98">
        <v>42134.583333333336</v>
      </c>
      <c r="B3065" s="17">
        <v>1.5433319999999999</v>
      </c>
      <c r="C3065" s="97">
        <v>20</v>
      </c>
      <c r="D3065" s="21">
        <f t="shared" si="47"/>
        <v>2.5773644399999998</v>
      </c>
    </row>
    <row r="3066" spans="1:4" ht="15" customHeight="1" x14ac:dyDescent="0.2">
      <c r="A3066" s="98">
        <v>42134.625</v>
      </c>
      <c r="B3066" s="17">
        <v>3.0866639999999999</v>
      </c>
      <c r="C3066" s="97">
        <v>70</v>
      </c>
      <c r="D3066" s="21">
        <f t="shared" si="47"/>
        <v>5.1547288799999995</v>
      </c>
    </row>
    <row r="3067" spans="1:4" ht="15" customHeight="1" x14ac:dyDescent="0.2">
      <c r="A3067" s="98">
        <v>42134.666666666664</v>
      </c>
      <c r="B3067" s="17">
        <v>5.1444400000000003</v>
      </c>
      <c r="C3067" s="97">
        <v>70</v>
      </c>
      <c r="D3067" s="21">
        <f t="shared" si="47"/>
        <v>8.5912147999999995</v>
      </c>
    </row>
    <row r="3068" spans="1:4" ht="15" customHeight="1" x14ac:dyDescent="0.2">
      <c r="A3068" s="98">
        <v>42134.708333333336</v>
      </c>
      <c r="B3068" s="17">
        <v>4.6299960000000002</v>
      </c>
      <c r="C3068" s="97">
        <v>90</v>
      </c>
      <c r="D3068" s="21">
        <f t="shared" si="47"/>
        <v>7.7320933199999997</v>
      </c>
    </row>
    <row r="3069" spans="1:4" ht="15" customHeight="1" x14ac:dyDescent="0.2">
      <c r="A3069" s="98">
        <v>42134.75</v>
      </c>
      <c r="B3069" s="17">
        <v>4.6299960000000002</v>
      </c>
      <c r="C3069" s="97">
        <v>60</v>
      </c>
      <c r="D3069" s="21">
        <f t="shared" si="47"/>
        <v>7.7320933199999997</v>
      </c>
    </row>
    <row r="3070" spans="1:4" ht="15" customHeight="1" x14ac:dyDescent="0.2">
      <c r="A3070" s="98">
        <v>42134.791666666664</v>
      </c>
      <c r="B3070" s="17">
        <v>3.601108</v>
      </c>
      <c r="C3070" s="97">
        <v>50</v>
      </c>
      <c r="D3070" s="21">
        <f t="shared" si="47"/>
        <v>6.0138503599999993</v>
      </c>
    </row>
    <row r="3071" spans="1:4" ht="15" customHeight="1" x14ac:dyDescent="0.2">
      <c r="A3071" s="98">
        <v>42134.833333333336</v>
      </c>
      <c r="B3071" s="17">
        <v>3.601108</v>
      </c>
      <c r="C3071" s="97">
        <v>50</v>
      </c>
      <c r="D3071" s="21">
        <f t="shared" si="47"/>
        <v>6.0138503599999993</v>
      </c>
    </row>
    <row r="3072" spans="1:4" ht="15" customHeight="1" x14ac:dyDescent="0.2">
      <c r="A3072" s="98">
        <v>42134.875</v>
      </c>
      <c r="B3072" s="17">
        <v>3.601108</v>
      </c>
      <c r="C3072" s="97">
        <v>50</v>
      </c>
      <c r="D3072" s="21">
        <f t="shared" si="47"/>
        <v>6.0138503599999993</v>
      </c>
    </row>
    <row r="3073" spans="1:4" ht="15" customHeight="1" x14ac:dyDescent="0.2">
      <c r="A3073" s="98">
        <v>42134.916666666664</v>
      </c>
      <c r="B3073" s="17">
        <v>2.057776</v>
      </c>
      <c r="C3073" s="97">
        <v>50</v>
      </c>
      <c r="D3073" s="21">
        <f t="shared" si="47"/>
        <v>3.43648592</v>
      </c>
    </row>
    <row r="3074" spans="1:4" ht="15" customHeight="1" x14ac:dyDescent="0.2">
      <c r="A3074" s="98">
        <v>42134.958333333336</v>
      </c>
      <c r="B3074" s="17">
        <v>1.5433319999999999</v>
      </c>
      <c r="C3074" s="97">
        <v>360</v>
      </c>
      <c r="D3074" s="21">
        <f t="shared" si="47"/>
        <v>2.5773644399999998</v>
      </c>
    </row>
    <row r="3075" spans="1:4" ht="15" customHeight="1" x14ac:dyDescent="0.2">
      <c r="A3075" s="98">
        <v>42135</v>
      </c>
      <c r="B3075" s="17">
        <v>1.5433319999999999</v>
      </c>
      <c r="C3075" s="97">
        <v>10</v>
      </c>
      <c r="D3075" s="21">
        <f t="shared" si="47"/>
        <v>2.5773644399999998</v>
      </c>
    </row>
    <row r="3076" spans="1:4" ht="15" customHeight="1" x14ac:dyDescent="0.2">
      <c r="A3076" s="98">
        <v>42135.041666666664</v>
      </c>
      <c r="B3076" s="17">
        <v>1.028888</v>
      </c>
      <c r="C3076" s="97">
        <v>310</v>
      </c>
      <c r="D3076" s="21">
        <f t="shared" si="47"/>
        <v>1.71824296</v>
      </c>
    </row>
    <row r="3077" spans="1:4" ht="15" customHeight="1" x14ac:dyDescent="0.2">
      <c r="A3077" s="98">
        <v>42135.083333333336</v>
      </c>
      <c r="B3077" s="17">
        <v>2.057776</v>
      </c>
      <c r="C3077" s="97">
        <v>290</v>
      </c>
      <c r="D3077" s="21">
        <f t="shared" ref="D3077:D3140" si="48">$B$1*B3077</f>
        <v>3.43648592</v>
      </c>
    </row>
    <row r="3078" spans="1:4" ht="15" customHeight="1" x14ac:dyDescent="0.2">
      <c r="A3078" s="98">
        <v>42135.125</v>
      </c>
      <c r="B3078" s="17">
        <v>1.028888</v>
      </c>
      <c r="C3078" s="97">
        <v>320</v>
      </c>
      <c r="D3078" s="21">
        <f t="shared" si="48"/>
        <v>1.71824296</v>
      </c>
    </row>
    <row r="3079" spans="1:4" ht="15" customHeight="1" x14ac:dyDescent="0.2">
      <c r="A3079" s="98">
        <v>42135.166666666664</v>
      </c>
      <c r="B3079" s="17">
        <v>1.5433319999999999</v>
      </c>
      <c r="C3079" s="97">
        <v>310</v>
      </c>
      <c r="D3079" s="21">
        <f t="shared" si="48"/>
        <v>2.5773644399999998</v>
      </c>
    </row>
    <row r="3080" spans="1:4" ht="15" customHeight="1" x14ac:dyDescent="0.2">
      <c r="A3080" s="98">
        <v>42135.208333333336</v>
      </c>
      <c r="B3080" s="17">
        <v>1.028888</v>
      </c>
      <c r="C3080" s="97">
        <v>330</v>
      </c>
      <c r="D3080" s="21">
        <f t="shared" si="48"/>
        <v>1.71824296</v>
      </c>
    </row>
    <row r="3081" spans="1:4" ht="15" customHeight="1" x14ac:dyDescent="0.2">
      <c r="A3081" s="98">
        <v>42135.25</v>
      </c>
      <c r="B3081" s="17">
        <v>1.028888</v>
      </c>
      <c r="C3081" s="97">
        <v>330</v>
      </c>
      <c r="D3081" s="21">
        <f t="shared" si="48"/>
        <v>1.71824296</v>
      </c>
    </row>
    <row r="3082" spans="1:4" ht="15" customHeight="1" x14ac:dyDescent="0.2">
      <c r="A3082" s="98">
        <v>42135.291666666664</v>
      </c>
      <c r="B3082" s="17">
        <v>0</v>
      </c>
      <c r="C3082" s="97">
        <v>0</v>
      </c>
      <c r="D3082" s="21">
        <f t="shared" si="48"/>
        <v>0</v>
      </c>
    </row>
    <row r="3083" spans="1:4" ht="15" customHeight="1" x14ac:dyDescent="0.2">
      <c r="A3083" s="98">
        <v>42135.333333333336</v>
      </c>
      <c r="B3083" s="17">
        <v>1.028888</v>
      </c>
      <c r="C3083" s="97">
        <v>330</v>
      </c>
      <c r="D3083" s="21">
        <f t="shared" si="48"/>
        <v>1.71824296</v>
      </c>
    </row>
    <row r="3084" spans="1:4" ht="15" customHeight="1" x14ac:dyDescent="0.2">
      <c r="A3084" s="98">
        <v>42135.375</v>
      </c>
      <c r="B3084" s="17">
        <v>1.028888</v>
      </c>
      <c r="C3084" s="97">
        <v>320</v>
      </c>
      <c r="D3084" s="21">
        <f t="shared" si="48"/>
        <v>1.71824296</v>
      </c>
    </row>
    <row r="3085" spans="1:4" ht="15" customHeight="1" x14ac:dyDescent="0.2">
      <c r="A3085" s="98">
        <v>42135.416666666664</v>
      </c>
      <c r="B3085" s="17">
        <v>1.028888</v>
      </c>
      <c r="C3085" s="97">
        <v>320</v>
      </c>
      <c r="D3085" s="21">
        <f t="shared" si="48"/>
        <v>1.71824296</v>
      </c>
    </row>
    <row r="3086" spans="1:4" ht="15" customHeight="1" x14ac:dyDescent="0.2">
      <c r="A3086" s="98">
        <v>42135.458333333336</v>
      </c>
      <c r="B3086" s="17">
        <v>1.5433319999999999</v>
      </c>
      <c r="C3086" s="97">
        <v>330</v>
      </c>
      <c r="D3086" s="21">
        <f t="shared" si="48"/>
        <v>2.5773644399999998</v>
      </c>
    </row>
    <row r="3087" spans="1:4" ht="15" customHeight="1" x14ac:dyDescent="0.2">
      <c r="A3087" s="98">
        <v>42135.5</v>
      </c>
      <c r="B3087" s="17">
        <v>1.028888</v>
      </c>
      <c r="C3087" s="97">
        <v>350</v>
      </c>
      <c r="D3087" s="21">
        <f t="shared" si="48"/>
        <v>1.71824296</v>
      </c>
    </row>
    <row r="3088" spans="1:4" ht="15" customHeight="1" x14ac:dyDescent="0.2">
      <c r="A3088" s="98">
        <v>42135.541666666664</v>
      </c>
      <c r="B3088" s="17">
        <v>5.1444400000000003</v>
      </c>
      <c r="C3088" s="97">
        <v>10</v>
      </c>
      <c r="D3088" s="21">
        <f t="shared" si="48"/>
        <v>8.5912147999999995</v>
      </c>
    </row>
    <row r="3089" spans="1:4" ht="15" customHeight="1" x14ac:dyDescent="0.2">
      <c r="A3089" s="98">
        <v>42135.583333333336</v>
      </c>
      <c r="B3089" s="17">
        <v>4.6299960000000002</v>
      </c>
      <c r="C3089" s="97">
        <v>20</v>
      </c>
      <c r="D3089" s="21">
        <f t="shared" si="48"/>
        <v>7.7320933199999997</v>
      </c>
    </row>
    <row r="3090" spans="1:4" ht="15" customHeight="1" x14ac:dyDescent="0.2">
      <c r="A3090" s="98">
        <v>42135.625</v>
      </c>
      <c r="B3090" s="17">
        <v>4.1155520000000001</v>
      </c>
      <c r="C3090" s="97">
        <v>330</v>
      </c>
      <c r="D3090" s="21">
        <f t="shared" si="48"/>
        <v>6.8729718399999999</v>
      </c>
    </row>
    <row r="3091" spans="1:4" ht="15" customHeight="1" x14ac:dyDescent="0.2">
      <c r="A3091" s="98">
        <v>42135.666666666664</v>
      </c>
      <c r="B3091" s="17">
        <v>5.1444400000000003</v>
      </c>
      <c r="C3091" s="97">
        <v>340</v>
      </c>
      <c r="D3091" s="21">
        <f t="shared" si="48"/>
        <v>8.5912147999999995</v>
      </c>
    </row>
    <row r="3092" spans="1:4" ht="15" customHeight="1" x14ac:dyDescent="0.2">
      <c r="A3092" s="98">
        <v>42135.708333333336</v>
      </c>
      <c r="B3092" s="17">
        <v>6.1733279999999997</v>
      </c>
      <c r="C3092" s="97">
        <v>330</v>
      </c>
      <c r="D3092" s="21">
        <f t="shared" si="48"/>
        <v>10.309457759999999</v>
      </c>
    </row>
    <row r="3093" spans="1:4" ht="15" customHeight="1" x14ac:dyDescent="0.2">
      <c r="A3093" s="98">
        <v>42135.75</v>
      </c>
      <c r="B3093" s="17">
        <v>2.5722200000000002</v>
      </c>
      <c r="C3093" s="97">
        <v>360</v>
      </c>
      <c r="D3093" s="21">
        <f t="shared" si="48"/>
        <v>4.2956073999999997</v>
      </c>
    </row>
    <row r="3094" spans="1:4" ht="15" customHeight="1" x14ac:dyDescent="0.2">
      <c r="A3094" s="98">
        <v>42135.791666666664</v>
      </c>
      <c r="B3094" s="17">
        <v>1.028888</v>
      </c>
      <c r="C3094" s="97">
        <v>330</v>
      </c>
      <c r="D3094" s="21">
        <f t="shared" si="48"/>
        <v>1.71824296</v>
      </c>
    </row>
    <row r="3095" spans="1:4" ht="15" customHeight="1" x14ac:dyDescent="0.2">
      <c r="A3095" s="98">
        <v>42135.833333333336</v>
      </c>
      <c r="B3095" s="17">
        <v>1.5433319999999999</v>
      </c>
      <c r="C3095" s="97">
        <v>260</v>
      </c>
      <c r="D3095" s="21">
        <f t="shared" si="48"/>
        <v>2.5773644399999998</v>
      </c>
    </row>
    <row r="3096" spans="1:4" ht="15" customHeight="1" x14ac:dyDescent="0.2">
      <c r="A3096" s="98">
        <v>42135.875</v>
      </c>
      <c r="B3096" s="17">
        <v>1.028888</v>
      </c>
      <c r="C3096" s="97">
        <v>10</v>
      </c>
      <c r="D3096" s="21">
        <f t="shared" si="48"/>
        <v>1.71824296</v>
      </c>
    </row>
    <row r="3097" spans="1:4" ht="15" customHeight="1" x14ac:dyDescent="0.2">
      <c r="A3097" s="98">
        <v>42135.916666666664</v>
      </c>
      <c r="B3097" s="17">
        <v>2.5722200000000002</v>
      </c>
      <c r="C3097" s="97">
        <v>60</v>
      </c>
      <c r="D3097" s="21">
        <f t="shared" si="48"/>
        <v>4.2956073999999997</v>
      </c>
    </row>
    <row r="3098" spans="1:4" ht="15" customHeight="1" x14ac:dyDescent="0.2">
      <c r="A3098" s="98">
        <v>42135.958333333336</v>
      </c>
      <c r="B3098" s="17">
        <v>2.5722200000000002</v>
      </c>
      <c r="C3098" s="97">
        <v>10</v>
      </c>
      <c r="D3098" s="21">
        <f t="shared" si="48"/>
        <v>4.2956073999999997</v>
      </c>
    </row>
    <row r="3099" spans="1:4" ht="15" customHeight="1" x14ac:dyDescent="0.2">
      <c r="A3099" s="98">
        <v>42136</v>
      </c>
      <c r="B3099" s="17">
        <v>2.5722200000000002</v>
      </c>
      <c r="C3099" s="97">
        <v>340</v>
      </c>
      <c r="D3099" s="21">
        <f t="shared" si="48"/>
        <v>4.2956073999999997</v>
      </c>
    </row>
    <row r="3100" spans="1:4" ht="15" customHeight="1" x14ac:dyDescent="0.2">
      <c r="A3100" s="98">
        <v>42136.041666666664</v>
      </c>
      <c r="B3100" s="17">
        <v>0.51444400000000001</v>
      </c>
      <c r="C3100" s="97">
        <v>280</v>
      </c>
      <c r="D3100" s="21">
        <f t="shared" si="48"/>
        <v>0.85912147999999999</v>
      </c>
    </row>
    <row r="3101" spans="1:4" ht="15" customHeight="1" x14ac:dyDescent="0.2">
      <c r="A3101" s="98">
        <v>42136.083333333336</v>
      </c>
      <c r="B3101" s="17">
        <v>1.5433319999999999</v>
      </c>
      <c r="C3101" s="97">
        <v>270</v>
      </c>
      <c r="D3101" s="21">
        <f t="shared" si="48"/>
        <v>2.5773644399999998</v>
      </c>
    </row>
    <row r="3102" spans="1:4" ht="15" customHeight="1" x14ac:dyDescent="0.2">
      <c r="A3102" s="98">
        <v>42136.125</v>
      </c>
      <c r="B3102" s="17">
        <v>1.028888</v>
      </c>
      <c r="C3102" s="97">
        <v>330</v>
      </c>
      <c r="D3102" s="21">
        <f t="shared" si="48"/>
        <v>1.71824296</v>
      </c>
    </row>
    <row r="3103" spans="1:4" ht="15" customHeight="1" x14ac:dyDescent="0.2">
      <c r="A3103" s="98">
        <v>42136.166666666664</v>
      </c>
      <c r="B3103" s="17">
        <v>3.0866639999999999</v>
      </c>
      <c r="C3103" s="97">
        <v>40</v>
      </c>
      <c r="D3103" s="21">
        <f t="shared" si="48"/>
        <v>5.1547288799999995</v>
      </c>
    </row>
    <row r="3104" spans="1:4" ht="15" customHeight="1" x14ac:dyDescent="0.2">
      <c r="A3104" s="98">
        <v>42136.208333333336</v>
      </c>
      <c r="B3104" s="17">
        <v>2.057776</v>
      </c>
      <c r="C3104" s="97">
        <v>350</v>
      </c>
      <c r="D3104" s="21">
        <f t="shared" si="48"/>
        <v>3.43648592</v>
      </c>
    </row>
    <row r="3105" spans="1:4" ht="15" customHeight="1" x14ac:dyDescent="0.2">
      <c r="A3105" s="98">
        <v>42136.25</v>
      </c>
      <c r="B3105" s="17">
        <v>1.028888</v>
      </c>
      <c r="C3105" s="97">
        <v>300</v>
      </c>
      <c r="D3105" s="21">
        <f t="shared" si="48"/>
        <v>1.71824296</v>
      </c>
    </row>
    <row r="3106" spans="1:4" ht="15" customHeight="1" x14ac:dyDescent="0.2">
      <c r="A3106" s="98">
        <v>42136.291666666664</v>
      </c>
      <c r="B3106" s="17">
        <v>1.5433319999999999</v>
      </c>
      <c r="C3106" s="97">
        <v>190</v>
      </c>
      <c r="D3106" s="21">
        <f t="shared" si="48"/>
        <v>2.5773644399999998</v>
      </c>
    </row>
    <row r="3107" spans="1:4" ht="15" customHeight="1" x14ac:dyDescent="0.2">
      <c r="A3107" s="98">
        <v>42136.333333333336</v>
      </c>
      <c r="B3107" s="17">
        <v>1.028888</v>
      </c>
      <c r="C3107" s="97">
        <v>240</v>
      </c>
      <c r="D3107" s="21">
        <f t="shared" si="48"/>
        <v>1.71824296</v>
      </c>
    </row>
    <row r="3108" spans="1:4" ht="15" customHeight="1" x14ac:dyDescent="0.2">
      <c r="A3108" s="98">
        <v>42136.375</v>
      </c>
      <c r="B3108" s="17">
        <v>1.5433319999999999</v>
      </c>
      <c r="C3108" s="97">
        <v>320</v>
      </c>
      <c r="D3108" s="21">
        <f t="shared" si="48"/>
        <v>2.5773644399999998</v>
      </c>
    </row>
    <row r="3109" spans="1:4" ht="15" customHeight="1" x14ac:dyDescent="0.2">
      <c r="A3109" s="98">
        <v>42136.416666666664</v>
      </c>
      <c r="B3109" s="17">
        <v>0</v>
      </c>
      <c r="C3109" s="97">
        <v>0</v>
      </c>
      <c r="D3109" s="21">
        <f t="shared" si="48"/>
        <v>0</v>
      </c>
    </row>
    <row r="3110" spans="1:4" ht="15" customHeight="1" x14ac:dyDescent="0.2">
      <c r="A3110" s="98">
        <v>42136.458333333336</v>
      </c>
      <c r="B3110" s="17">
        <v>4.6299960000000002</v>
      </c>
      <c r="C3110" s="97">
        <v>210</v>
      </c>
      <c r="D3110" s="21">
        <f t="shared" si="48"/>
        <v>7.7320933199999997</v>
      </c>
    </row>
    <row r="3111" spans="1:4" ht="15" customHeight="1" x14ac:dyDescent="0.2">
      <c r="A3111" s="98">
        <v>42136.5</v>
      </c>
      <c r="B3111" s="17">
        <v>3.601108</v>
      </c>
      <c r="C3111" s="97">
        <v>200</v>
      </c>
      <c r="D3111" s="21">
        <f t="shared" si="48"/>
        <v>6.0138503599999993</v>
      </c>
    </row>
    <row r="3112" spans="1:4" ht="15" customHeight="1" x14ac:dyDescent="0.2">
      <c r="A3112" s="98">
        <v>42136.541666666664</v>
      </c>
      <c r="B3112" s="17">
        <v>2.057776</v>
      </c>
      <c r="C3112" s="97">
        <v>180</v>
      </c>
      <c r="D3112" s="21">
        <f t="shared" si="48"/>
        <v>3.43648592</v>
      </c>
    </row>
    <row r="3113" spans="1:4" ht="15" customHeight="1" x14ac:dyDescent="0.2">
      <c r="A3113" s="98">
        <v>42136.583333333336</v>
      </c>
      <c r="B3113" s="17">
        <v>2.5722200000000002</v>
      </c>
      <c r="C3113" s="97">
        <v>140</v>
      </c>
      <c r="D3113" s="21">
        <f t="shared" si="48"/>
        <v>4.2956073999999997</v>
      </c>
    </row>
    <row r="3114" spans="1:4" ht="15" customHeight="1" x14ac:dyDescent="0.2">
      <c r="A3114" s="98">
        <v>42136.625</v>
      </c>
      <c r="B3114" s="17">
        <v>5.1444400000000003</v>
      </c>
      <c r="C3114" s="97">
        <v>160</v>
      </c>
      <c r="D3114" s="21">
        <f t="shared" si="48"/>
        <v>8.5912147999999995</v>
      </c>
    </row>
    <row r="3115" spans="1:4" ht="15" customHeight="1" x14ac:dyDescent="0.2">
      <c r="A3115" s="98">
        <v>42136.666666666664</v>
      </c>
      <c r="B3115" s="17">
        <v>5.6588840000000005</v>
      </c>
      <c r="C3115" s="97">
        <v>160</v>
      </c>
      <c r="D3115" s="21">
        <f t="shared" si="48"/>
        <v>9.4503362800000001</v>
      </c>
    </row>
    <row r="3116" spans="1:4" ht="15" customHeight="1" x14ac:dyDescent="0.2">
      <c r="A3116" s="98">
        <v>42136.708333333336</v>
      </c>
      <c r="B3116" s="17">
        <v>5.6588840000000005</v>
      </c>
      <c r="C3116" s="97">
        <v>150</v>
      </c>
      <c r="D3116" s="21">
        <f t="shared" si="48"/>
        <v>9.4503362800000001</v>
      </c>
    </row>
    <row r="3117" spans="1:4" ht="15" customHeight="1" x14ac:dyDescent="0.2">
      <c r="A3117" s="98">
        <v>42136.75</v>
      </c>
      <c r="B3117" s="17">
        <v>5.6588840000000005</v>
      </c>
      <c r="C3117" s="97">
        <v>160</v>
      </c>
      <c r="D3117" s="21">
        <f t="shared" si="48"/>
        <v>9.4503362800000001</v>
      </c>
    </row>
    <row r="3118" spans="1:4" ht="15" customHeight="1" x14ac:dyDescent="0.2">
      <c r="A3118" s="98">
        <v>42136.791666666664</v>
      </c>
      <c r="B3118" s="17">
        <v>5.1444400000000003</v>
      </c>
      <c r="C3118" s="97">
        <v>170</v>
      </c>
      <c r="D3118" s="21">
        <f t="shared" si="48"/>
        <v>8.5912147999999995</v>
      </c>
    </row>
    <row r="3119" spans="1:4" ht="15" customHeight="1" x14ac:dyDescent="0.2">
      <c r="A3119" s="98">
        <v>42136.833333333336</v>
      </c>
      <c r="B3119" s="17">
        <v>5.1444400000000003</v>
      </c>
      <c r="C3119" s="97">
        <v>180</v>
      </c>
      <c r="D3119" s="21">
        <f t="shared" si="48"/>
        <v>8.5912147999999995</v>
      </c>
    </row>
    <row r="3120" spans="1:4" ht="15" customHeight="1" x14ac:dyDescent="0.2">
      <c r="A3120" s="98">
        <v>42136.875</v>
      </c>
      <c r="B3120" s="17">
        <v>3.0866639999999999</v>
      </c>
      <c r="C3120" s="97">
        <v>200</v>
      </c>
      <c r="D3120" s="21">
        <f t="shared" si="48"/>
        <v>5.1547288799999995</v>
      </c>
    </row>
    <row r="3121" spans="1:4" ht="15" customHeight="1" x14ac:dyDescent="0.2">
      <c r="A3121" s="98">
        <v>42136.916666666664</v>
      </c>
      <c r="B3121" s="17">
        <v>5.1444400000000003</v>
      </c>
      <c r="C3121" s="97">
        <v>200</v>
      </c>
      <c r="D3121" s="21">
        <f t="shared" si="48"/>
        <v>8.5912147999999995</v>
      </c>
    </row>
    <row r="3122" spans="1:4" ht="15" customHeight="1" x14ac:dyDescent="0.2">
      <c r="A3122" s="98">
        <v>42136.958333333336</v>
      </c>
      <c r="B3122" s="17">
        <v>4.1155520000000001</v>
      </c>
      <c r="C3122" s="97">
        <v>200</v>
      </c>
      <c r="D3122" s="21">
        <f t="shared" si="48"/>
        <v>6.8729718399999999</v>
      </c>
    </row>
    <row r="3123" spans="1:4" ht="15" customHeight="1" x14ac:dyDescent="0.2">
      <c r="A3123" s="98">
        <v>42137</v>
      </c>
      <c r="B3123" s="17">
        <v>4.6299960000000002</v>
      </c>
      <c r="C3123" s="97">
        <v>220</v>
      </c>
      <c r="D3123" s="21">
        <f t="shared" si="48"/>
        <v>7.7320933199999997</v>
      </c>
    </row>
    <row r="3124" spans="1:4" ht="15" customHeight="1" x14ac:dyDescent="0.2">
      <c r="A3124" s="98">
        <v>42137.041666666664</v>
      </c>
      <c r="B3124" s="17">
        <v>3.601108</v>
      </c>
      <c r="C3124" s="97">
        <v>230</v>
      </c>
      <c r="D3124" s="21">
        <f t="shared" si="48"/>
        <v>6.0138503599999993</v>
      </c>
    </row>
    <row r="3125" spans="1:4" ht="15" customHeight="1" x14ac:dyDescent="0.2">
      <c r="A3125" s="98">
        <v>42137.083333333336</v>
      </c>
      <c r="B3125" s="17">
        <v>4.6299960000000002</v>
      </c>
      <c r="C3125" s="97">
        <v>220</v>
      </c>
      <c r="D3125" s="21">
        <f t="shared" si="48"/>
        <v>7.7320933199999997</v>
      </c>
    </row>
    <row r="3126" spans="1:4" ht="15" customHeight="1" x14ac:dyDescent="0.2">
      <c r="A3126" s="98">
        <v>42137.125</v>
      </c>
      <c r="B3126" s="17">
        <v>3.601108</v>
      </c>
      <c r="C3126" s="97">
        <v>230</v>
      </c>
      <c r="D3126" s="21">
        <f t="shared" si="48"/>
        <v>6.0138503599999993</v>
      </c>
    </row>
    <row r="3127" spans="1:4" ht="15" customHeight="1" x14ac:dyDescent="0.2">
      <c r="A3127" s="98">
        <v>42137.166666666664</v>
      </c>
      <c r="B3127" s="17">
        <v>3.0866639999999999</v>
      </c>
      <c r="C3127" s="97">
        <v>220</v>
      </c>
      <c r="D3127" s="21">
        <f t="shared" si="48"/>
        <v>5.1547288799999995</v>
      </c>
    </row>
    <row r="3128" spans="1:4" ht="15" customHeight="1" x14ac:dyDescent="0.2">
      <c r="A3128" s="98">
        <v>42137.208333333336</v>
      </c>
      <c r="B3128" s="17">
        <v>3.0866639999999999</v>
      </c>
      <c r="C3128" s="97">
        <v>240</v>
      </c>
      <c r="D3128" s="21">
        <f t="shared" si="48"/>
        <v>5.1547288799999995</v>
      </c>
    </row>
    <row r="3129" spans="1:4" ht="15" customHeight="1" x14ac:dyDescent="0.2">
      <c r="A3129" s="98">
        <v>42137.25</v>
      </c>
      <c r="B3129" s="17">
        <v>3.0866639999999999</v>
      </c>
      <c r="C3129" s="97">
        <v>220</v>
      </c>
      <c r="D3129" s="21">
        <f t="shared" si="48"/>
        <v>5.1547288799999995</v>
      </c>
    </row>
    <row r="3130" spans="1:4" ht="15" customHeight="1" x14ac:dyDescent="0.2">
      <c r="A3130" s="98">
        <v>42137.291666666664</v>
      </c>
      <c r="B3130" s="17">
        <v>3.601108</v>
      </c>
      <c r="C3130" s="97">
        <v>220</v>
      </c>
      <c r="D3130" s="21">
        <f t="shared" si="48"/>
        <v>6.0138503599999993</v>
      </c>
    </row>
    <row r="3131" spans="1:4" ht="15" customHeight="1" x14ac:dyDescent="0.2">
      <c r="A3131" s="98">
        <v>42137.333333333336</v>
      </c>
      <c r="B3131" s="17">
        <v>3.0866639999999999</v>
      </c>
      <c r="C3131" s="97">
        <v>210</v>
      </c>
      <c r="D3131" s="21">
        <f t="shared" si="48"/>
        <v>5.1547288799999995</v>
      </c>
    </row>
    <row r="3132" spans="1:4" ht="15" customHeight="1" x14ac:dyDescent="0.2">
      <c r="A3132" s="98">
        <v>42137.375</v>
      </c>
      <c r="B3132" s="17">
        <v>2.5722200000000002</v>
      </c>
      <c r="C3132" s="97">
        <v>210</v>
      </c>
      <c r="D3132" s="21">
        <f t="shared" si="48"/>
        <v>4.2956073999999997</v>
      </c>
    </row>
    <row r="3133" spans="1:4" ht="15" customHeight="1" x14ac:dyDescent="0.2">
      <c r="A3133" s="98">
        <v>42137.416666666664</v>
      </c>
      <c r="B3133" s="17">
        <v>2.057776</v>
      </c>
      <c r="C3133" s="97">
        <v>290</v>
      </c>
      <c r="D3133" s="21">
        <f t="shared" si="48"/>
        <v>3.43648592</v>
      </c>
    </row>
    <row r="3134" spans="1:4" ht="15" customHeight="1" x14ac:dyDescent="0.2">
      <c r="A3134" s="98">
        <v>42137.458333333336</v>
      </c>
      <c r="B3134" s="17">
        <v>4.1155520000000001</v>
      </c>
      <c r="C3134" s="97">
        <v>200</v>
      </c>
      <c r="D3134" s="21">
        <f t="shared" si="48"/>
        <v>6.8729718399999999</v>
      </c>
    </row>
    <row r="3135" spans="1:4" ht="15" customHeight="1" x14ac:dyDescent="0.2">
      <c r="A3135" s="98">
        <v>42137.5</v>
      </c>
      <c r="B3135" s="17">
        <v>5.1444400000000003</v>
      </c>
      <c r="C3135" s="97">
        <v>210</v>
      </c>
      <c r="D3135" s="21">
        <f t="shared" si="48"/>
        <v>8.5912147999999995</v>
      </c>
    </row>
    <row r="3136" spans="1:4" ht="15" customHeight="1" x14ac:dyDescent="0.2">
      <c r="A3136" s="98">
        <v>42137.541666666664</v>
      </c>
      <c r="B3136" s="17">
        <v>6.1733279999999997</v>
      </c>
      <c r="C3136" s="97">
        <v>190</v>
      </c>
      <c r="D3136" s="21">
        <f t="shared" si="48"/>
        <v>10.309457759999999</v>
      </c>
    </row>
    <row r="3137" spans="1:4" ht="15" customHeight="1" x14ac:dyDescent="0.2">
      <c r="A3137" s="98">
        <v>42137.583333333336</v>
      </c>
      <c r="B3137" s="17">
        <v>7.202216</v>
      </c>
      <c r="C3137" s="97">
        <v>190</v>
      </c>
      <c r="D3137" s="21">
        <f t="shared" si="48"/>
        <v>12.027700719999999</v>
      </c>
    </row>
    <row r="3138" spans="1:4" ht="15" customHeight="1" x14ac:dyDescent="0.2">
      <c r="A3138" s="98">
        <v>42137.625</v>
      </c>
      <c r="B3138" s="17">
        <v>7.202216</v>
      </c>
      <c r="C3138" s="97">
        <v>190</v>
      </c>
      <c r="D3138" s="21">
        <f t="shared" si="48"/>
        <v>12.027700719999999</v>
      </c>
    </row>
    <row r="3139" spans="1:4" ht="15" customHeight="1" x14ac:dyDescent="0.2">
      <c r="A3139" s="98">
        <v>42137.666666666664</v>
      </c>
      <c r="B3139" s="17">
        <v>7.7166600000000001</v>
      </c>
      <c r="C3139" s="97">
        <v>190</v>
      </c>
      <c r="D3139" s="21">
        <f t="shared" si="48"/>
        <v>12.886822199999999</v>
      </c>
    </row>
    <row r="3140" spans="1:4" ht="15" customHeight="1" x14ac:dyDescent="0.2">
      <c r="A3140" s="98">
        <v>42137.708333333336</v>
      </c>
      <c r="B3140" s="17">
        <v>8.7455479999999994</v>
      </c>
      <c r="C3140" s="97">
        <v>180</v>
      </c>
      <c r="D3140" s="21">
        <f t="shared" si="48"/>
        <v>14.605065159999999</v>
      </c>
    </row>
    <row r="3141" spans="1:4" ht="15" customHeight="1" x14ac:dyDescent="0.2">
      <c r="A3141" s="98">
        <v>42137.75</v>
      </c>
      <c r="B3141" s="17">
        <v>9.2599920000000004</v>
      </c>
      <c r="C3141" s="97">
        <v>210</v>
      </c>
      <c r="D3141" s="21">
        <f t="shared" ref="D3141:D3204" si="49">$B$1*B3141</f>
        <v>15.464186639999999</v>
      </c>
    </row>
    <row r="3142" spans="1:4" ht="15" customHeight="1" x14ac:dyDescent="0.2">
      <c r="A3142" s="98">
        <v>42137.791666666664</v>
      </c>
      <c r="B3142" s="17">
        <v>7.202216</v>
      </c>
      <c r="C3142" s="97">
        <v>180</v>
      </c>
      <c r="D3142" s="21">
        <f t="shared" si="49"/>
        <v>12.027700719999999</v>
      </c>
    </row>
    <row r="3143" spans="1:4" ht="15" customHeight="1" x14ac:dyDescent="0.2">
      <c r="A3143" s="98">
        <v>42137.833333333336</v>
      </c>
      <c r="B3143" s="17">
        <v>6.6877719999999998</v>
      </c>
      <c r="C3143" s="97">
        <v>190</v>
      </c>
      <c r="D3143" s="21">
        <f t="shared" si="49"/>
        <v>11.16857924</v>
      </c>
    </row>
    <row r="3144" spans="1:4" ht="15" customHeight="1" x14ac:dyDescent="0.2">
      <c r="A3144" s="98">
        <v>42137.875</v>
      </c>
      <c r="B3144" s="17">
        <v>5.6588840000000005</v>
      </c>
      <c r="C3144" s="97">
        <v>200</v>
      </c>
      <c r="D3144" s="21">
        <f t="shared" si="49"/>
        <v>9.4503362800000001</v>
      </c>
    </row>
    <row r="3145" spans="1:4" ht="15" customHeight="1" x14ac:dyDescent="0.2">
      <c r="A3145" s="98">
        <v>42137.916666666664</v>
      </c>
      <c r="B3145" s="17">
        <v>5.1444400000000003</v>
      </c>
      <c r="C3145" s="97">
        <v>210</v>
      </c>
      <c r="D3145" s="21">
        <f t="shared" si="49"/>
        <v>8.5912147999999995</v>
      </c>
    </row>
    <row r="3146" spans="1:4" ht="15" customHeight="1" x14ac:dyDescent="0.2">
      <c r="A3146" s="98">
        <v>42137.958333333336</v>
      </c>
      <c r="B3146" s="17">
        <v>5.1444400000000003</v>
      </c>
      <c r="C3146" s="97">
        <v>200</v>
      </c>
      <c r="D3146" s="21">
        <f t="shared" si="49"/>
        <v>8.5912147999999995</v>
      </c>
    </row>
    <row r="3147" spans="1:4" ht="15" customHeight="1" x14ac:dyDescent="0.2">
      <c r="A3147" s="98">
        <v>42138</v>
      </c>
      <c r="B3147" s="17">
        <v>4.6299960000000002</v>
      </c>
      <c r="C3147" s="97">
        <v>210</v>
      </c>
      <c r="D3147" s="21">
        <f t="shared" si="49"/>
        <v>7.7320933199999997</v>
      </c>
    </row>
    <row r="3148" spans="1:4" ht="15" customHeight="1" x14ac:dyDescent="0.2">
      <c r="A3148" s="98">
        <v>42138.041666666664</v>
      </c>
      <c r="B3148" s="17">
        <v>5.1444400000000003</v>
      </c>
      <c r="C3148" s="97">
        <v>220</v>
      </c>
      <c r="D3148" s="21">
        <f t="shared" si="49"/>
        <v>8.5912147999999995</v>
      </c>
    </row>
    <row r="3149" spans="1:4" ht="15" customHeight="1" x14ac:dyDescent="0.2">
      <c r="A3149" s="98">
        <v>42138.083333333336</v>
      </c>
      <c r="B3149" s="17">
        <v>3.601108</v>
      </c>
      <c r="C3149" s="97">
        <v>230</v>
      </c>
      <c r="D3149" s="21">
        <f t="shared" si="49"/>
        <v>6.0138503599999993</v>
      </c>
    </row>
    <row r="3150" spans="1:4" ht="15" customHeight="1" x14ac:dyDescent="0.2">
      <c r="A3150" s="98">
        <v>42138.125</v>
      </c>
      <c r="B3150" s="17">
        <v>4.1155520000000001</v>
      </c>
      <c r="C3150" s="97">
        <v>230</v>
      </c>
      <c r="D3150" s="21">
        <f t="shared" si="49"/>
        <v>6.8729718399999999</v>
      </c>
    </row>
    <row r="3151" spans="1:4" ht="15" customHeight="1" x14ac:dyDescent="0.2">
      <c r="A3151" s="98">
        <v>42138.166666666664</v>
      </c>
      <c r="B3151" s="17">
        <v>4.1155520000000001</v>
      </c>
      <c r="C3151" s="97">
        <v>220</v>
      </c>
      <c r="D3151" s="21">
        <f t="shared" si="49"/>
        <v>6.8729718399999999</v>
      </c>
    </row>
    <row r="3152" spans="1:4" ht="15" customHeight="1" x14ac:dyDescent="0.2">
      <c r="A3152" s="98">
        <v>42138.208333333336</v>
      </c>
      <c r="B3152" s="17">
        <v>3.601108</v>
      </c>
      <c r="C3152" s="97">
        <v>230</v>
      </c>
      <c r="D3152" s="21">
        <f t="shared" si="49"/>
        <v>6.0138503599999993</v>
      </c>
    </row>
    <row r="3153" spans="1:4" ht="15" customHeight="1" x14ac:dyDescent="0.2">
      <c r="A3153" s="98">
        <v>42138.25</v>
      </c>
      <c r="B3153" s="17">
        <v>3.601108</v>
      </c>
      <c r="C3153" s="97">
        <v>210</v>
      </c>
      <c r="D3153" s="21">
        <f t="shared" si="49"/>
        <v>6.0138503599999993</v>
      </c>
    </row>
    <row r="3154" spans="1:4" ht="15" customHeight="1" x14ac:dyDescent="0.2">
      <c r="A3154" s="98">
        <v>42138.291666666664</v>
      </c>
      <c r="B3154" s="17">
        <v>2.057776</v>
      </c>
      <c r="C3154" s="97">
        <v>170</v>
      </c>
      <c r="D3154" s="21">
        <f t="shared" si="49"/>
        <v>3.43648592</v>
      </c>
    </row>
    <row r="3155" spans="1:4" ht="15" customHeight="1" x14ac:dyDescent="0.2">
      <c r="A3155" s="98">
        <v>42138.333333333336</v>
      </c>
      <c r="B3155" s="17">
        <v>3.601108</v>
      </c>
      <c r="C3155" s="97">
        <v>230</v>
      </c>
      <c r="D3155" s="21">
        <f t="shared" si="49"/>
        <v>6.0138503599999993</v>
      </c>
    </row>
    <row r="3156" spans="1:4" ht="15" customHeight="1" x14ac:dyDescent="0.2">
      <c r="A3156" s="98">
        <v>42138.375</v>
      </c>
      <c r="B3156" s="17">
        <v>2.057776</v>
      </c>
      <c r="C3156" s="97">
        <v>270</v>
      </c>
      <c r="D3156" s="21">
        <f t="shared" si="49"/>
        <v>3.43648592</v>
      </c>
    </row>
    <row r="3157" spans="1:4" ht="15" customHeight="1" x14ac:dyDescent="0.2">
      <c r="A3157" s="98">
        <v>42138.416666666664</v>
      </c>
      <c r="B3157" s="17">
        <v>1.028888</v>
      </c>
      <c r="C3157" s="97">
        <v>300</v>
      </c>
      <c r="D3157" s="21">
        <f t="shared" si="49"/>
        <v>1.71824296</v>
      </c>
    </row>
    <row r="3158" spans="1:4" ht="15" customHeight="1" x14ac:dyDescent="0.2">
      <c r="A3158" s="98">
        <v>42138.458333333336</v>
      </c>
      <c r="B3158" s="17">
        <v>0</v>
      </c>
      <c r="C3158" s="97">
        <v>0</v>
      </c>
      <c r="D3158" s="21">
        <f t="shared" si="49"/>
        <v>0</v>
      </c>
    </row>
    <row r="3159" spans="1:4" ht="15" customHeight="1" x14ac:dyDescent="0.2">
      <c r="A3159" s="98">
        <v>42138.5</v>
      </c>
      <c r="B3159" s="17">
        <v>2.5722200000000002</v>
      </c>
      <c r="C3159" s="97">
        <v>210</v>
      </c>
      <c r="D3159" s="21">
        <f t="shared" si="49"/>
        <v>4.2956073999999997</v>
      </c>
    </row>
    <row r="3160" spans="1:4" ht="15" customHeight="1" x14ac:dyDescent="0.2">
      <c r="A3160" s="98">
        <v>42138.541666666664</v>
      </c>
      <c r="B3160" s="17">
        <v>6.1733279999999997</v>
      </c>
      <c r="C3160" s="97">
        <v>200</v>
      </c>
      <c r="D3160" s="21">
        <f t="shared" si="49"/>
        <v>10.309457759999999</v>
      </c>
    </row>
    <row r="3161" spans="1:4" ht="15" customHeight="1" x14ac:dyDescent="0.2">
      <c r="A3161" s="98">
        <v>42138.583333333336</v>
      </c>
      <c r="B3161" s="17">
        <v>5.1444400000000003</v>
      </c>
      <c r="C3161" s="97">
        <v>190</v>
      </c>
      <c r="D3161" s="21">
        <f t="shared" si="49"/>
        <v>8.5912147999999995</v>
      </c>
    </row>
    <row r="3162" spans="1:4" ht="15" customHeight="1" x14ac:dyDescent="0.2">
      <c r="A3162" s="98">
        <v>42138.625</v>
      </c>
      <c r="B3162" s="17">
        <v>5.1444400000000003</v>
      </c>
      <c r="C3162" s="97">
        <v>190</v>
      </c>
      <c r="D3162" s="21">
        <f t="shared" si="49"/>
        <v>8.5912147999999995</v>
      </c>
    </row>
    <row r="3163" spans="1:4" ht="15" customHeight="1" x14ac:dyDescent="0.2">
      <c r="A3163" s="98">
        <v>42138.666666666664</v>
      </c>
      <c r="B3163" s="17">
        <v>4.6299960000000002</v>
      </c>
      <c r="C3163" s="97">
        <v>220</v>
      </c>
      <c r="D3163" s="21">
        <f t="shared" si="49"/>
        <v>7.7320933199999997</v>
      </c>
    </row>
    <row r="3164" spans="1:4" ht="15" customHeight="1" x14ac:dyDescent="0.2">
      <c r="A3164" s="98">
        <v>42138.708333333336</v>
      </c>
      <c r="B3164" s="17">
        <v>5.1444400000000003</v>
      </c>
      <c r="C3164" s="97">
        <v>220</v>
      </c>
      <c r="D3164" s="21">
        <f t="shared" si="49"/>
        <v>8.5912147999999995</v>
      </c>
    </row>
    <row r="3165" spans="1:4" ht="15" customHeight="1" x14ac:dyDescent="0.2">
      <c r="A3165" s="98">
        <v>42138.75</v>
      </c>
      <c r="B3165" s="17">
        <v>3.601108</v>
      </c>
      <c r="C3165" s="97">
        <v>220</v>
      </c>
      <c r="D3165" s="21">
        <f t="shared" si="49"/>
        <v>6.0138503599999993</v>
      </c>
    </row>
    <row r="3166" spans="1:4" ht="15" customHeight="1" x14ac:dyDescent="0.2">
      <c r="A3166" s="98">
        <v>42138.791666666664</v>
      </c>
      <c r="B3166" s="17">
        <v>3.0866639999999999</v>
      </c>
      <c r="C3166" s="97">
        <v>180</v>
      </c>
      <c r="D3166" s="21">
        <f t="shared" si="49"/>
        <v>5.1547288799999995</v>
      </c>
    </row>
    <row r="3167" spans="1:4" ht="15" customHeight="1" x14ac:dyDescent="0.2">
      <c r="A3167" s="98">
        <v>42138.833333333336</v>
      </c>
      <c r="B3167" s="17">
        <v>4.6299960000000002</v>
      </c>
      <c r="C3167" s="97">
        <v>220</v>
      </c>
      <c r="D3167" s="21">
        <f t="shared" si="49"/>
        <v>7.7320933199999997</v>
      </c>
    </row>
    <row r="3168" spans="1:4" ht="15" customHeight="1" x14ac:dyDescent="0.2">
      <c r="A3168" s="98">
        <v>42138.875</v>
      </c>
      <c r="B3168" s="17">
        <v>3.601108</v>
      </c>
      <c r="C3168" s="97">
        <v>220</v>
      </c>
      <c r="D3168" s="21">
        <f t="shared" si="49"/>
        <v>6.0138503599999993</v>
      </c>
    </row>
    <row r="3169" spans="1:4" ht="15" customHeight="1" x14ac:dyDescent="0.2">
      <c r="A3169" s="98">
        <v>42138.916666666664</v>
      </c>
      <c r="B3169" s="17">
        <v>2.5722200000000002</v>
      </c>
      <c r="C3169" s="97">
        <v>280</v>
      </c>
      <c r="D3169" s="21">
        <f t="shared" si="49"/>
        <v>4.2956073999999997</v>
      </c>
    </row>
    <row r="3170" spans="1:4" ht="15" customHeight="1" x14ac:dyDescent="0.2">
      <c r="A3170" s="98">
        <v>42138.958333333336</v>
      </c>
      <c r="B3170" s="17">
        <v>3.601108</v>
      </c>
      <c r="C3170" s="97">
        <v>260</v>
      </c>
      <c r="D3170" s="21">
        <f t="shared" si="49"/>
        <v>6.0138503599999993</v>
      </c>
    </row>
    <row r="3171" spans="1:4" ht="15" customHeight="1" x14ac:dyDescent="0.2">
      <c r="A3171" s="98">
        <v>42139</v>
      </c>
      <c r="B3171" s="17">
        <v>5.6588840000000005</v>
      </c>
      <c r="C3171" s="97">
        <v>230</v>
      </c>
      <c r="D3171" s="21">
        <f t="shared" si="49"/>
        <v>9.4503362800000001</v>
      </c>
    </row>
    <row r="3172" spans="1:4" ht="15" customHeight="1" x14ac:dyDescent="0.2">
      <c r="A3172" s="98">
        <v>42139.041666666664</v>
      </c>
      <c r="B3172" s="17">
        <v>3.0866639999999999</v>
      </c>
      <c r="C3172" s="97">
        <v>270</v>
      </c>
      <c r="D3172" s="21">
        <f t="shared" si="49"/>
        <v>5.1547288799999995</v>
      </c>
    </row>
    <row r="3173" spans="1:4" ht="15" customHeight="1" x14ac:dyDescent="0.2">
      <c r="A3173" s="98">
        <v>42139.083333333336</v>
      </c>
      <c r="B3173" s="17">
        <v>2.057776</v>
      </c>
      <c r="C3173" s="97">
        <v>330</v>
      </c>
      <c r="D3173" s="21">
        <f t="shared" si="49"/>
        <v>3.43648592</v>
      </c>
    </row>
    <row r="3174" spans="1:4" ht="15" customHeight="1" x14ac:dyDescent="0.2">
      <c r="A3174" s="98">
        <v>42139.125</v>
      </c>
      <c r="B3174" s="17">
        <v>2.057776</v>
      </c>
      <c r="C3174" s="97">
        <v>290</v>
      </c>
      <c r="D3174" s="21">
        <f t="shared" si="49"/>
        <v>3.43648592</v>
      </c>
    </row>
    <row r="3175" spans="1:4" ht="15" customHeight="1" x14ac:dyDescent="0.2">
      <c r="A3175" s="98">
        <v>42139.166666666664</v>
      </c>
      <c r="B3175" s="17">
        <v>3.0866639999999999</v>
      </c>
      <c r="C3175" s="97">
        <v>270</v>
      </c>
      <c r="D3175" s="21">
        <f t="shared" si="49"/>
        <v>5.1547288799999995</v>
      </c>
    </row>
    <row r="3176" spans="1:4" ht="15" customHeight="1" x14ac:dyDescent="0.2">
      <c r="A3176" s="98">
        <v>42139.208333333336</v>
      </c>
      <c r="B3176" s="17">
        <v>2.5722200000000002</v>
      </c>
      <c r="C3176" s="97">
        <v>250</v>
      </c>
      <c r="D3176" s="21">
        <f t="shared" si="49"/>
        <v>4.2956073999999997</v>
      </c>
    </row>
    <row r="3177" spans="1:4" ht="15" customHeight="1" x14ac:dyDescent="0.2">
      <c r="A3177" s="98">
        <v>42139.25</v>
      </c>
      <c r="B3177" s="17">
        <v>1.028888</v>
      </c>
      <c r="C3177" s="97">
        <v>70</v>
      </c>
      <c r="D3177" s="21">
        <f t="shared" si="49"/>
        <v>1.71824296</v>
      </c>
    </row>
    <row r="3178" spans="1:4" ht="15" customHeight="1" x14ac:dyDescent="0.2">
      <c r="A3178" s="98">
        <v>42139.291666666664</v>
      </c>
      <c r="B3178" s="17">
        <v>3.0866639999999999</v>
      </c>
      <c r="C3178" s="97">
        <v>220</v>
      </c>
      <c r="D3178" s="21">
        <f t="shared" si="49"/>
        <v>5.1547288799999995</v>
      </c>
    </row>
    <row r="3179" spans="1:4" ht="15" customHeight="1" x14ac:dyDescent="0.2">
      <c r="A3179" s="98">
        <v>42139.333333333336</v>
      </c>
      <c r="B3179" s="17">
        <v>1.028888</v>
      </c>
      <c r="C3179" s="97">
        <v>30</v>
      </c>
      <c r="D3179" s="21">
        <f t="shared" si="49"/>
        <v>1.71824296</v>
      </c>
    </row>
    <row r="3180" spans="1:4" ht="15" customHeight="1" x14ac:dyDescent="0.2">
      <c r="A3180" s="98">
        <v>42139.375</v>
      </c>
      <c r="B3180" s="17">
        <v>3.0866639999999999</v>
      </c>
      <c r="C3180" s="97">
        <v>240</v>
      </c>
      <c r="D3180" s="21">
        <f t="shared" si="49"/>
        <v>5.1547288799999995</v>
      </c>
    </row>
    <row r="3181" spans="1:4" ht="15" customHeight="1" x14ac:dyDescent="0.2">
      <c r="A3181" s="98">
        <v>42139.416666666664</v>
      </c>
      <c r="B3181" s="17">
        <v>1.028888</v>
      </c>
      <c r="C3181" s="97">
        <v>310</v>
      </c>
      <c r="D3181" s="21">
        <f t="shared" si="49"/>
        <v>1.71824296</v>
      </c>
    </row>
    <row r="3182" spans="1:4" ht="15" customHeight="1" x14ac:dyDescent="0.2">
      <c r="A3182" s="98">
        <v>42139.458333333336</v>
      </c>
      <c r="B3182" s="17">
        <v>2.057776</v>
      </c>
      <c r="C3182" s="97">
        <v>260</v>
      </c>
      <c r="D3182" s="21">
        <f t="shared" si="49"/>
        <v>3.43648592</v>
      </c>
    </row>
    <row r="3183" spans="1:4" ht="15" customHeight="1" x14ac:dyDescent="0.2">
      <c r="A3183" s="98">
        <v>42139.5</v>
      </c>
      <c r="B3183" s="17">
        <v>3.601108</v>
      </c>
      <c r="C3183" s="97">
        <v>220</v>
      </c>
      <c r="D3183" s="21">
        <f t="shared" si="49"/>
        <v>6.0138503599999993</v>
      </c>
    </row>
    <row r="3184" spans="1:4" ht="15" customHeight="1" x14ac:dyDescent="0.2">
      <c r="A3184" s="98">
        <v>42139.541666666664</v>
      </c>
      <c r="B3184" s="17">
        <v>4.6299960000000002</v>
      </c>
      <c r="C3184" s="97">
        <v>210</v>
      </c>
      <c r="D3184" s="21">
        <f t="shared" si="49"/>
        <v>7.7320933199999997</v>
      </c>
    </row>
    <row r="3185" spans="1:4" ht="15" customHeight="1" x14ac:dyDescent="0.2">
      <c r="A3185" s="98">
        <v>42139.583333333336</v>
      </c>
      <c r="B3185" s="17">
        <v>5.6588840000000005</v>
      </c>
      <c r="C3185" s="97">
        <v>200</v>
      </c>
      <c r="D3185" s="21">
        <f t="shared" si="49"/>
        <v>9.4503362800000001</v>
      </c>
    </row>
    <row r="3186" spans="1:4" ht="15" customHeight="1" x14ac:dyDescent="0.2">
      <c r="A3186" s="98">
        <v>42139.625</v>
      </c>
      <c r="B3186" s="17">
        <v>7.202216</v>
      </c>
      <c r="C3186" s="97">
        <v>160</v>
      </c>
      <c r="D3186" s="21">
        <f t="shared" si="49"/>
        <v>12.027700719999999</v>
      </c>
    </row>
    <row r="3187" spans="1:4" ht="15" customHeight="1" x14ac:dyDescent="0.2">
      <c r="A3187" s="98">
        <v>42139.666666666664</v>
      </c>
      <c r="B3187" s="17">
        <v>7.202216</v>
      </c>
      <c r="C3187" s="97">
        <v>160</v>
      </c>
      <c r="D3187" s="21">
        <f t="shared" si="49"/>
        <v>12.027700719999999</v>
      </c>
    </row>
    <row r="3188" spans="1:4" ht="15" customHeight="1" x14ac:dyDescent="0.2">
      <c r="A3188" s="98">
        <v>42139.708333333336</v>
      </c>
      <c r="B3188" s="17">
        <v>7.202216</v>
      </c>
      <c r="C3188" s="97">
        <v>170</v>
      </c>
      <c r="D3188" s="21">
        <f t="shared" si="49"/>
        <v>12.027700719999999</v>
      </c>
    </row>
    <row r="3189" spans="1:4" ht="15" customHeight="1" x14ac:dyDescent="0.2">
      <c r="A3189" s="98">
        <v>42139.75</v>
      </c>
      <c r="B3189" s="17">
        <v>6.1733279999999997</v>
      </c>
      <c r="C3189" s="97">
        <v>170</v>
      </c>
      <c r="D3189" s="21">
        <f t="shared" si="49"/>
        <v>10.309457759999999</v>
      </c>
    </row>
    <row r="3190" spans="1:4" ht="15" customHeight="1" x14ac:dyDescent="0.2">
      <c r="A3190" s="98">
        <v>42139.791666666664</v>
      </c>
      <c r="B3190" s="17">
        <v>6.1733279999999997</v>
      </c>
      <c r="C3190" s="97">
        <v>180</v>
      </c>
      <c r="D3190" s="21">
        <f t="shared" si="49"/>
        <v>10.309457759999999</v>
      </c>
    </row>
    <row r="3191" spans="1:4" ht="15" customHeight="1" x14ac:dyDescent="0.2">
      <c r="A3191" s="98">
        <v>42139.833333333336</v>
      </c>
      <c r="B3191" s="17">
        <v>5.6588840000000005</v>
      </c>
      <c r="C3191" s="97">
        <v>180</v>
      </c>
      <c r="D3191" s="21">
        <f t="shared" si="49"/>
        <v>9.4503362800000001</v>
      </c>
    </row>
    <row r="3192" spans="1:4" ht="15" customHeight="1" x14ac:dyDescent="0.2">
      <c r="A3192" s="98">
        <v>42139.875</v>
      </c>
      <c r="B3192" s="17">
        <v>4.1155520000000001</v>
      </c>
      <c r="C3192" s="97">
        <v>190</v>
      </c>
      <c r="D3192" s="21">
        <f t="shared" si="49"/>
        <v>6.8729718399999999</v>
      </c>
    </row>
    <row r="3193" spans="1:4" ht="15" customHeight="1" x14ac:dyDescent="0.2">
      <c r="A3193" s="98">
        <v>42139.916666666664</v>
      </c>
      <c r="B3193" s="17">
        <v>4.1155520000000001</v>
      </c>
      <c r="C3193" s="97">
        <v>210</v>
      </c>
      <c r="D3193" s="21">
        <f t="shared" si="49"/>
        <v>6.8729718399999999</v>
      </c>
    </row>
    <row r="3194" spans="1:4" ht="15" customHeight="1" x14ac:dyDescent="0.2">
      <c r="A3194" s="98">
        <v>42139.958333333336</v>
      </c>
      <c r="B3194" s="17">
        <v>3.0866639999999999</v>
      </c>
      <c r="C3194" s="97">
        <v>240</v>
      </c>
      <c r="D3194" s="21">
        <f t="shared" si="49"/>
        <v>5.1547288799999995</v>
      </c>
    </row>
    <row r="3195" spans="1:4" ht="15" customHeight="1" x14ac:dyDescent="0.2">
      <c r="A3195" s="98">
        <v>42140</v>
      </c>
      <c r="B3195" s="17">
        <v>1.5433319999999999</v>
      </c>
      <c r="C3195" s="97">
        <v>100</v>
      </c>
      <c r="D3195" s="21">
        <f t="shared" si="49"/>
        <v>2.5773644399999998</v>
      </c>
    </row>
    <row r="3196" spans="1:4" ht="15" customHeight="1" x14ac:dyDescent="0.2">
      <c r="A3196" s="98">
        <v>42140.041666666664</v>
      </c>
      <c r="B3196" s="17">
        <v>3.0866639999999999</v>
      </c>
      <c r="C3196" s="97">
        <v>250</v>
      </c>
      <c r="D3196" s="21">
        <f t="shared" si="49"/>
        <v>5.1547288799999995</v>
      </c>
    </row>
    <row r="3197" spans="1:4" ht="15" customHeight="1" x14ac:dyDescent="0.2">
      <c r="A3197" s="98">
        <v>42140.083333333336</v>
      </c>
      <c r="B3197" s="17">
        <v>2.5722200000000002</v>
      </c>
      <c r="C3197" s="97">
        <v>270</v>
      </c>
      <c r="D3197" s="21">
        <f t="shared" si="49"/>
        <v>4.2956073999999997</v>
      </c>
    </row>
    <row r="3198" spans="1:4" ht="15" customHeight="1" x14ac:dyDescent="0.2">
      <c r="A3198" s="98">
        <v>42140.125</v>
      </c>
      <c r="B3198" s="17">
        <v>3.0866639999999999</v>
      </c>
      <c r="C3198" s="97">
        <v>280</v>
      </c>
      <c r="D3198" s="21">
        <f t="shared" si="49"/>
        <v>5.1547288799999995</v>
      </c>
    </row>
    <row r="3199" spans="1:4" ht="15" customHeight="1" x14ac:dyDescent="0.2">
      <c r="A3199" s="98">
        <v>42140.166666666664</v>
      </c>
      <c r="B3199" s="17">
        <v>3.0866639999999999</v>
      </c>
      <c r="C3199" s="97">
        <v>270</v>
      </c>
      <c r="D3199" s="21">
        <f t="shared" si="49"/>
        <v>5.1547288799999995</v>
      </c>
    </row>
    <row r="3200" spans="1:4" ht="15" customHeight="1" x14ac:dyDescent="0.2">
      <c r="A3200" s="98">
        <v>42140.208333333336</v>
      </c>
      <c r="B3200" s="17">
        <v>1.028888</v>
      </c>
      <c r="C3200" s="97">
        <v>270</v>
      </c>
      <c r="D3200" s="21">
        <f t="shared" si="49"/>
        <v>1.71824296</v>
      </c>
    </row>
    <row r="3201" spans="1:4" ht="15" customHeight="1" x14ac:dyDescent="0.2">
      <c r="A3201" s="98">
        <v>42140.25</v>
      </c>
      <c r="B3201" s="17">
        <v>0.51444400000000001</v>
      </c>
      <c r="C3201" s="97">
        <v>270</v>
      </c>
      <c r="D3201" s="21">
        <f t="shared" si="49"/>
        <v>0.85912147999999999</v>
      </c>
    </row>
    <row r="3202" spans="1:4" ht="15" customHeight="1" x14ac:dyDescent="0.2">
      <c r="A3202" s="98">
        <v>42140.291666666664</v>
      </c>
      <c r="B3202" s="17">
        <v>1.5433319999999999</v>
      </c>
      <c r="C3202" s="97">
        <v>280</v>
      </c>
      <c r="D3202" s="21">
        <f t="shared" si="49"/>
        <v>2.5773644399999998</v>
      </c>
    </row>
    <row r="3203" spans="1:4" ht="15" customHeight="1" x14ac:dyDescent="0.2">
      <c r="A3203" s="98">
        <v>42140.333333333336</v>
      </c>
      <c r="B3203" s="17">
        <v>2.057776</v>
      </c>
      <c r="C3203" s="97">
        <v>210</v>
      </c>
      <c r="D3203" s="21">
        <f t="shared" si="49"/>
        <v>3.43648592</v>
      </c>
    </row>
    <row r="3204" spans="1:4" ht="15" customHeight="1" x14ac:dyDescent="0.2">
      <c r="A3204" s="98">
        <v>42140.375</v>
      </c>
      <c r="B3204" s="17">
        <v>1.5433319999999999</v>
      </c>
      <c r="C3204" s="97">
        <v>280</v>
      </c>
      <c r="D3204" s="21">
        <f t="shared" si="49"/>
        <v>2.5773644399999998</v>
      </c>
    </row>
    <row r="3205" spans="1:4" ht="15" customHeight="1" x14ac:dyDescent="0.2">
      <c r="A3205" s="98">
        <v>42140.416666666664</v>
      </c>
      <c r="B3205" s="17">
        <v>1.028888</v>
      </c>
      <c r="C3205" s="97">
        <v>150</v>
      </c>
      <c r="D3205" s="21">
        <f t="shared" ref="D3205:D3268" si="50">$B$1*B3205</f>
        <v>1.71824296</v>
      </c>
    </row>
    <row r="3206" spans="1:4" ht="15" customHeight="1" x14ac:dyDescent="0.2">
      <c r="A3206" s="98">
        <v>42140.458333333336</v>
      </c>
      <c r="B3206" s="17">
        <v>4.1155520000000001</v>
      </c>
      <c r="C3206" s="97">
        <v>210</v>
      </c>
      <c r="D3206" s="21">
        <f t="shared" si="50"/>
        <v>6.8729718399999999</v>
      </c>
    </row>
    <row r="3207" spans="1:4" ht="15" customHeight="1" x14ac:dyDescent="0.2">
      <c r="A3207" s="98">
        <v>42140.5</v>
      </c>
      <c r="B3207" s="17">
        <v>3.601108</v>
      </c>
      <c r="C3207" s="97">
        <v>220</v>
      </c>
      <c r="D3207" s="21">
        <f t="shared" si="50"/>
        <v>6.0138503599999993</v>
      </c>
    </row>
    <row r="3208" spans="1:4" ht="15" customHeight="1" x14ac:dyDescent="0.2">
      <c r="A3208" s="98">
        <v>42140.541666666664</v>
      </c>
      <c r="B3208" s="17">
        <v>5.1444400000000003</v>
      </c>
      <c r="C3208" s="97">
        <v>170</v>
      </c>
      <c r="D3208" s="21">
        <f t="shared" si="50"/>
        <v>8.5912147999999995</v>
      </c>
    </row>
    <row r="3209" spans="1:4" ht="15" customHeight="1" x14ac:dyDescent="0.2">
      <c r="A3209" s="98">
        <v>42140.583333333336</v>
      </c>
      <c r="B3209" s="17">
        <v>4.6299960000000002</v>
      </c>
      <c r="C3209" s="97">
        <v>210</v>
      </c>
      <c r="D3209" s="21">
        <f t="shared" si="50"/>
        <v>7.7320933199999997</v>
      </c>
    </row>
    <row r="3210" spans="1:4" ht="15" customHeight="1" x14ac:dyDescent="0.2">
      <c r="A3210" s="98">
        <v>42140.625</v>
      </c>
      <c r="B3210" s="17">
        <v>3.0866639999999999</v>
      </c>
      <c r="C3210" s="97">
        <v>210</v>
      </c>
      <c r="D3210" s="21">
        <f t="shared" si="50"/>
        <v>5.1547288799999995</v>
      </c>
    </row>
    <row r="3211" spans="1:4" ht="15" customHeight="1" x14ac:dyDescent="0.2">
      <c r="A3211" s="98">
        <v>42140.666666666664</v>
      </c>
      <c r="B3211" s="17">
        <v>3.0866639999999999</v>
      </c>
      <c r="C3211" s="97">
        <v>210</v>
      </c>
      <c r="D3211" s="21">
        <f t="shared" si="50"/>
        <v>5.1547288799999995</v>
      </c>
    </row>
    <row r="3212" spans="1:4" ht="15" customHeight="1" x14ac:dyDescent="0.2">
      <c r="A3212" s="98">
        <v>42140.708333333336</v>
      </c>
      <c r="B3212" s="17">
        <v>2.057776</v>
      </c>
      <c r="C3212" s="97">
        <v>180</v>
      </c>
      <c r="D3212" s="21">
        <f t="shared" si="50"/>
        <v>3.43648592</v>
      </c>
    </row>
    <row r="3213" spans="1:4" ht="15" customHeight="1" x14ac:dyDescent="0.2">
      <c r="A3213" s="98">
        <v>42140.75</v>
      </c>
      <c r="B3213" s="17">
        <v>5.1444400000000003</v>
      </c>
      <c r="C3213" s="97">
        <v>160</v>
      </c>
      <c r="D3213" s="21">
        <f t="shared" si="50"/>
        <v>8.5912147999999995</v>
      </c>
    </row>
    <row r="3214" spans="1:4" ht="15" customHeight="1" x14ac:dyDescent="0.2">
      <c r="A3214" s="98">
        <v>42140.791666666664</v>
      </c>
      <c r="B3214" s="17">
        <v>3.0866639999999999</v>
      </c>
      <c r="C3214" s="97">
        <v>180</v>
      </c>
      <c r="D3214" s="21">
        <f t="shared" si="50"/>
        <v>5.1547288799999995</v>
      </c>
    </row>
    <row r="3215" spans="1:4" ht="15" customHeight="1" x14ac:dyDescent="0.2">
      <c r="A3215" s="98">
        <v>42140.833333333336</v>
      </c>
      <c r="B3215" s="17">
        <v>2.057776</v>
      </c>
      <c r="C3215" s="97">
        <v>240</v>
      </c>
      <c r="D3215" s="21">
        <f t="shared" si="50"/>
        <v>3.43648592</v>
      </c>
    </row>
    <row r="3216" spans="1:4" ht="15" customHeight="1" x14ac:dyDescent="0.2">
      <c r="A3216" s="98">
        <v>42140.875</v>
      </c>
      <c r="B3216" s="17">
        <v>2.057776</v>
      </c>
      <c r="C3216" s="97">
        <v>300</v>
      </c>
      <c r="D3216" s="21">
        <f t="shared" si="50"/>
        <v>3.43648592</v>
      </c>
    </row>
    <row r="3217" spans="1:4" ht="15" customHeight="1" x14ac:dyDescent="0.2">
      <c r="A3217" s="98">
        <v>42140.916666666664</v>
      </c>
      <c r="B3217" s="17">
        <v>2.057776</v>
      </c>
      <c r="C3217" s="97">
        <v>290</v>
      </c>
      <c r="D3217" s="21">
        <f t="shared" si="50"/>
        <v>3.43648592</v>
      </c>
    </row>
    <row r="3218" spans="1:4" ht="15" customHeight="1" x14ac:dyDescent="0.2">
      <c r="A3218" s="98">
        <v>42140.958333333336</v>
      </c>
      <c r="B3218" s="17">
        <v>2.057776</v>
      </c>
      <c r="C3218" s="97">
        <v>310</v>
      </c>
      <c r="D3218" s="21">
        <f t="shared" si="50"/>
        <v>3.43648592</v>
      </c>
    </row>
    <row r="3219" spans="1:4" ht="15" customHeight="1" x14ac:dyDescent="0.2">
      <c r="A3219" s="98">
        <v>42141</v>
      </c>
      <c r="B3219" s="17">
        <v>2.057776</v>
      </c>
      <c r="C3219" s="97">
        <v>270</v>
      </c>
      <c r="D3219" s="21">
        <f t="shared" si="50"/>
        <v>3.43648592</v>
      </c>
    </row>
    <row r="3220" spans="1:4" ht="15" customHeight="1" x14ac:dyDescent="0.2">
      <c r="A3220" s="98">
        <v>42141.041666666664</v>
      </c>
      <c r="B3220" s="17">
        <v>2.057776</v>
      </c>
      <c r="C3220" s="97">
        <v>270</v>
      </c>
      <c r="D3220" s="21">
        <f t="shared" si="50"/>
        <v>3.43648592</v>
      </c>
    </row>
    <row r="3221" spans="1:4" ht="15" customHeight="1" x14ac:dyDescent="0.2">
      <c r="A3221" s="98">
        <v>42141.083333333336</v>
      </c>
      <c r="B3221" s="17">
        <v>2.057776</v>
      </c>
      <c r="C3221" s="97">
        <v>300</v>
      </c>
      <c r="D3221" s="21">
        <f t="shared" si="50"/>
        <v>3.43648592</v>
      </c>
    </row>
    <row r="3222" spans="1:4" ht="15" customHeight="1" x14ac:dyDescent="0.2">
      <c r="A3222" s="98">
        <v>42141.125</v>
      </c>
      <c r="B3222" s="17">
        <v>2.057776</v>
      </c>
      <c r="C3222" s="97">
        <v>310</v>
      </c>
      <c r="D3222" s="21">
        <f t="shared" si="50"/>
        <v>3.43648592</v>
      </c>
    </row>
    <row r="3223" spans="1:4" ht="15" customHeight="1" x14ac:dyDescent="0.2">
      <c r="A3223" s="98">
        <v>42141.166666666664</v>
      </c>
      <c r="B3223" s="17">
        <v>2.057776</v>
      </c>
      <c r="C3223" s="97">
        <v>310</v>
      </c>
      <c r="D3223" s="21">
        <f t="shared" si="50"/>
        <v>3.43648592</v>
      </c>
    </row>
    <row r="3224" spans="1:4" ht="15" customHeight="1" x14ac:dyDescent="0.2">
      <c r="A3224" s="98">
        <v>42141.208333333336</v>
      </c>
      <c r="B3224" s="17">
        <v>1.5433319999999999</v>
      </c>
      <c r="C3224" s="97">
        <v>310</v>
      </c>
      <c r="D3224" s="21">
        <f t="shared" si="50"/>
        <v>2.5773644399999998</v>
      </c>
    </row>
    <row r="3225" spans="1:4" ht="15" customHeight="1" x14ac:dyDescent="0.2">
      <c r="A3225" s="98">
        <v>42141.25</v>
      </c>
      <c r="B3225" s="17">
        <v>1.5433319999999999</v>
      </c>
      <c r="C3225" s="97">
        <v>320</v>
      </c>
      <c r="D3225" s="21">
        <f t="shared" si="50"/>
        <v>2.5773644399999998</v>
      </c>
    </row>
    <row r="3226" spans="1:4" ht="15" customHeight="1" x14ac:dyDescent="0.2">
      <c r="A3226" s="98">
        <v>42141.291666666664</v>
      </c>
      <c r="B3226" s="17">
        <v>1.5433319999999999</v>
      </c>
      <c r="C3226" s="97">
        <v>340</v>
      </c>
      <c r="D3226" s="21">
        <f t="shared" si="50"/>
        <v>2.5773644399999998</v>
      </c>
    </row>
    <row r="3227" spans="1:4" ht="15" customHeight="1" x14ac:dyDescent="0.2">
      <c r="A3227" s="98">
        <v>42141.333333333336</v>
      </c>
      <c r="B3227" s="17">
        <v>1.028888</v>
      </c>
      <c r="C3227" s="97">
        <v>360</v>
      </c>
      <c r="D3227" s="21">
        <f t="shared" si="50"/>
        <v>1.71824296</v>
      </c>
    </row>
    <row r="3228" spans="1:4" ht="15" customHeight="1" x14ac:dyDescent="0.2">
      <c r="A3228" s="98">
        <v>42141.375</v>
      </c>
      <c r="B3228" s="17">
        <v>1.028888</v>
      </c>
      <c r="C3228" s="97">
        <v>350</v>
      </c>
      <c r="D3228" s="21">
        <f t="shared" si="50"/>
        <v>1.71824296</v>
      </c>
    </row>
    <row r="3229" spans="1:4" ht="15" customHeight="1" x14ac:dyDescent="0.2">
      <c r="A3229" s="98">
        <v>42141.416666666664</v>
      </c>
      <c r="B3229" s="17">
        <v>1.028888</v>
      </c>
      <c r="C3229" s="97">
        <v>250</v>
      </c>
      <c r="D3229" s="21">
        <f t="shared" si="50"/>
        <v>1.71824296</v>
      </c>
    </row>
    <row r="3230" spans="1:4" ht="15" customHeight="1" x14ac:dyDescent="0.2">
      <c r="A3230" s="98">
        <v>42141.458333333336</v>
      </c>
      <c r="B3230" s="17">
        <v>2.5722200000000002</v>
      </c>
      <c r="C3230" s="97">
        <v>240</v>
      </c>
      <c r="D3230" s="21">
        <f t="shared" si="50"/>
        <v>4.2956073999999997</v>
      </c>
    </row>
    <row r="3231" spans="1:4" ht="15" customHeight="1" x14ac:dyDescent="0.2">
      <c r="A3231" s="98">
        <v>42141.5</v>
      </c>
      <c r="B3231" s="17">
        <v>3.0866639999999999</v>
      </c>
      <c r="C3231" s="97">
        <v>230</v>
      </c>
      <c r="D3231" s="21">
        <f t="shared" si="50"/>
        <v>5.1547288799999995</v>
      </c>
    </row>
    <row r="3232" spans="1:4" ht="15" customHeight="1" x14ac:dyDescent="0.2">
      <c r="A3232" s="98">
        <v>42141.541666666664</v>
      </c>
      <c r="B3232" s="17">
        <v>1.028888</v>
      </c>
      <c r="C3232" s="97">
        <v>240</v>
      </c>
      <c r="D3232" s="21">
        <f t="shared" si="50"/>
        <v>1.71824296</v>
      </c>
    </row>
    <row r="3233" spans="1:4" ht="15" customHeight="1" x14ac:dyDescent="0.2">
      <c r="A3233" s="98">
        <v>42141.583333333336</v>
      </c>
      <c r="B3233" s="17">
        <v>3.601108</v>
      </c>
      <c r="C3233" s="97">
        <v>210</v>
      </c>
      <c r="D3233" s="21">
        <f t="shared" si="50"/>
        <v>6.0138503599999993</v>
      </c>
    </row>
    <row r="3234" spans="1:4" ht="15" customHeight="1" x14ac:dyDescent="0.2">
      <c r="A3234" s="98">
        <v>42141.625</v>
      </c>
      <c r="B3234" s="17">
        <v>4.1155520000000001</v>
      </c>
      <c r="C3234" s="97">
        <v>220</v>
      </c>
      <c r="D3234" s="21">
        <f t="shared" si="50"/>
        <v>6.8729718399999999</v>
      </c>
    </row>
    <row r="3235" spans="1:4" ht="15" customHeight="1" x14ac:dyDescent="0.2">
      <c r="A3235" s="98">
        <v>42141.666666666664</v>
      </c>
      <c r="B3235" s="17">
        <v>3.601108</v>
      </c>
      <c r="C3235" s="97">
        <v>220</v>
      </c>
      <c r="D3235" s="21">
        <f t="shared" si="50"/>
        <v>6.0138503599999993</v>
      </c>
    </row>
    <row r="3236" spans="1:4" ht="15" customHeight="1" x14ac:dyDescent="0.2">
      <c r="A3236" s="98">
        <v>42141.708333333336</v>
      </c>
      <c r="B3236" s="17">
        <v>3.601108</v>
      </c>
      <c r="C3236" s="97">
        <v>230</v>
      </c>
      <c r="D3236" s="21">
        <f t="shared" si="50"/>
        <v>6.0138503599999993</v>
      </c>
    </row>
    <row r="3237" spans="1:4" ht="15" customHeight="1" x14ac:dyDescent="0.2">
      <c r="A3237" s="98">
        <v>42141.75</v>
      </c>
      <c r="B3237" s="17">
        <v>2.057776</v>
      </c>
      <c r="C3237" s="97">
        <v>240</v>
      </c>
      <c r="D3237" s="21">
        <f t="shared" si="50"/>
        <v>3.43648592</v>
      </c>
    </row>
    <row r="3238" spans="1:4" ht="15" customHeight="1" x14ac:dyDescent="0.2">
      <c r="A3238" s="98">
        <v>42141.791666666664</v>
      </c>
      <c r="B3238" s="17">
        <v>3.0866639999999999</v>
      </c>
      <c r="C3238" s="97">
        <v>220</v>
      </c>
      <c r="D3238" s="21">
        <f t="shared" si="50"/>
        <v>5.1547288799999995</v>
      </c>
    </row>
    <row r="3239" spans="1:4" ht="15" customHeight="1" x14ac:dyDescent="0.2">
      <c r="A3239" s="98">
        <v>42141.833333333336</v>
      </c>
      <c r="B3239" s="17">
        <v>2.5722200000000002</v>
      </c>
      <c r="C3239" s="97">
        <v>230</v>
      </c>
      <c r="D3239" s="21">
        <f t="shared" si="50"/>
        <v>4.2956073999999997</v>
      </c>
    </row>
    <row r="3240" spans="1:4" ht="15" customHeight="1" x14ac:dyDescent="0.2">
      <c r="A3240" s="98">
        <v>42141.875</v>
      </c>
      <c r="B3240" s="17">
        <v>2.5722200000000002</v>
      </c>
      <c r="C3240" s="97">
        <v>100</v>
      </c>
      <c r="D3240" s="21">
        <f t="shared" si="50"/>
        <v>4.2956073999999997</v>
      </c>
    </row>
    <row r="3241" spans="1:4" ht="15" customHeight="1" x14ac:dyDescent="0.2">
      <c r="A3241" s="98">
        <v>42141.916666666664</v>
      </c>
      <c r="B3241" s="17">
        <v>1.028888</v>
      </c>
      <c r="C3241" s="97">
        <v>210</v>
      </c>
      <c r="D3241" s="21">
        <f t="shared" si="50"/>
        <v>1.71824296</v>
      </c>
    </row>
    <row r="3242" spans="1:4" ht="15" customHeight="1" x14ac:dyDescent="0.2">
      <c r="A3242" s="98">
        <v>42141.958333333336</v>
      </c>
      <c r="B3242" s="17">
        <v>2.057776</v>
      </c>
      <c r="C3242" s="97">
        <v>250</v>
      </c>
      <c r="D3242" s="21">
        <f t="shared" si="50"/>
        <v>3.43648592</v>
      </c>
    </row>
    <row r="3243" spans="1:4" ht="15" customHeight="1" x14ac:dyDescent="0.2">
      <c r="A3243" s="98">
        <v>42142</v>
      </c>
      <c r="B3243" s="17">
        <v>2.057776</v>
      </c>
      <c r="C3243" s="97">
        <v>300</v>
      </c>
      <c r="D3243" s="21">
        <f t="shared" si="50"/>
        <v>3.43648592</v>
      </c>
    </row>
    <row r="3244" spans="1:4" ht="15" customHeight="1" x14ac:dyDescent="0.2">
      <c r="A3244" s="98">
        <v>42142.041666666664</v>
      </c>
      <c r="B3244" s="17">
        <v>3.0866639999999999</v>
      </c>
      <c r="C3244" s="97">
        <v>290</v>
      </c>
      <c r="D3244" s="21">
        <f t="shared" si="50"/>
        <v>5.1547288799999995</v>
      </c>
    </row>
    <row r="3245" spans="1:4" ht="15" customHeight="1" x14ac:dyDescent="0.2">
      <c r="A3245" s="98">
        <v>42142.083333333336</v>
      </c>
      <c r="B3245" s="17">
        <v>3.0866639999999999</v>
      </c>
      <c r="C3245" s="97">
        <v>300</v>
      </c>
      <c r="D3245" s="21">
        <f t="shared" si="50"/>
        <v>5.1547288799999995</v>
      </c>
    </row>
    <row r="3246" spans="1:4" ht="15" customHeight="1" x14ac:dyDescent="0.2">
      <c r="A3246" s="98">
        <v>42142.125</v>
      </c>
      <c r="B3246" s="17">
        <v>2.057776</v>
      </c>
      <c r="C3246" s="97">
        <v>280</v>
      </c>
      <c r="D3246" s="21">
        <f t="shared" si="50"/>
        <v>3.43648592</v>
      </c>
    </row>
    <row r="3247" spans="1:4" ht="15" customHeight="1" x14ac:dyDescent="0.2">
      <c r="A3247" s="98">
        <v>42142.166666666664</v>
      </c>
      <c r="B3247" s="17">
        <v>1.5433319999999999</v>
      </c>
      <c r="C3247" s="97">
        <v>280</v>
      </c>
      <c r="D3247" s="21">
        <f t="shared" si="50"/>
        <v>2.5773644399999998</v>
      </c>
    </row>
    <row r="3248" spans="1:4" ht="15" customHeight="1" x14ac:dyDescent="0.2">
      <c r="A3248" s="98">
        <v>42142.208333333336</v>
      </c>
      <c r="B3248" s="17">
        <v>1.5433319999999999</v>
      </c>
      <c r="C3248" s="97">
        <v>320</v>
      </c>
      <c r="D3248" s="21">
        <f t="shared" si="50"/>
        <v>2.5773644399999998</v>
      </c>
    </row>
    <row r="3249" spans="1:4" ht="15" customHeight="1" x14ac:dyDescent="0.2">
      <c r="A3249" s="98">
        <v>42142.25</v>
      </c>
      <c r="B3249" s="17">
        <v>0</v>
      </c>
      <c r="C3249" s="97">
        <v>0</v>
      </c>
      <c r="D3249" s="21">
        <f t="shared" si="50"/>
        <v>0</v>
      </c>
    </row>
    <row r="3250" spans="1:4" ht="15" customHeight="1" x14ac:dyDescent="0.2">
      <c r="A3250" s="98">
        <v>42142.291666666664</v>
      </c>
      <c r="B3250" s="17">
        <v>1.5433319999999999</v>
      </c>
      <c r="C3250" s="97">
        <v>330</v>
      </c>
      <c r="D3250" s="21">
        <f t="shared" si="50"/>
        <v>2.5773644399999998</v>
      </c>
    </row>
    <row r="3251" spans="1:4" ht="15" customHeight="1" x14ac:dyDescent="0.2">
      <c r="A3251" s="98">
        <v>42142.333333333336</v>
      </c>
      <c r="B3251" s="17">
        <v>3.601108</v>
      </c>
      <c r="C3251" s="97">
        <v>150</v>
      </c>
      <c r="D3251" s="21">
        <f t="shared" si="50"/>
        <v>6.0138503599999993</v>
      </c>
    </row>
    <row r="3252" spans="1:4" ht="15" customHeight="1" x14ac:dyDescent="0.2">
      <c r="A3252" s="98">
        <v>42142.375</v>
      </c>
      <c r="B3252" s="17">
        <v>2.057776</v>
      </c>
      <c r="C3252" s="97">
        <v>280</v>
      </c>
      <c r="D3252" s="21">
        <f t="shared" si="50"/>
        <v>3.43648592</v>
      </c>
    </row>
    <row r="3253" spans="1:4" ht="15" customHeight="1" x14ac:dyDescent="0.2">
      <c r="A3253" s="98">
        <v>42142.416666666664</v>
      </c>
      <c r="B3253" s="17">
        <v>2.057776</v>
      </c>
      <c r="C3253" s="97">
        <v>290</v>
      </c>
      <c r="D3253" s="21">
        <f t="shared" si="50"/>
        <v>3.43648592</v>
      </c>
    </row>
    <row r="3254" spans="1:4" ht="15" customHeight="1" x14ac:dyDescent="0.2">
      <c r="A3254" s="98">
        <v>42142.458333333336</v>
      </c>
      <c r="B3254" s="17">
        <v>2.5722200000000002</v>
      </c>
      <c r="C3254" s="97">
        <v>280</v>
      </c>
      <c r="D3254" s="21">
        <f t="shared" si="50"/>
        <v>4.2956073999999997</v>
      </c>
    </row>
    <row r="3255" spans="1:4" ht="15" customHeight="1" x14ac:dyDescent="0.2">
      <c r="A3255" s="98">
        <v>42142.5</v>
      </c>
      <c r="B3255" s="17">
        <v>2.5722200000000002</v>
      </c>
      <c r="C3255" s="97">
        <v>280</v>
      </c>
      <c r="D3255" s="21">
        <f t="shared" si="50"/>
        <v>4.2956073999999997</v>
      </c>
    </row>
    <row r="3256" spans="1:4" ht="15" customHeight="1" x14ac:dyDescent="0.2">
      <c r="A3256" s="98">
        <v>42142.541666666664</v>
      </c>
      <c r="B3256" s="17">
        <v>1.028888</v>
      </c>
      <c r="C3256" s="97">
        <v>210</v>
      </c>
      <c r="D3256" s="21">
        <f t="shared" si="50"/>
        <v>1.71824296</v>
      </c>
    </row>
    <row r="3257" spans="1:4" ht="15" customHeight="1" x14ac:dyDescent="0.2">
      <c r="A3257" s="98">
        <v>42142.583333333336</v>
      </c>
      <c r="B3257" s="17">
        <v>2.5722200000000002</v>
      </c>
      <c r="C3257" s="97">
        <v>170</v>
      </c>
      <c r="D3257" s="21">
        <f t="shared" si="50"/>
        <v>4.2956073999999997</v>
      </c>
    </row>
    <row r="3258" spans="1:4" ht="15" customHeight="1" x14ac:dyDescent="0.2">
      <c r="A3258" s="98">
        <v>42142.625</v>
      </c>
      <c r="B3258" s="17">
        <v>3.601108</v>
      </c>
      <c r="C3258" s="97">
        <v>160</v>
      </c>
      <c r="D3258" s="21">
        <f t="shared" si="50"/>
        <v>6.0138503599999993</v>
      </c>
    </row>
    <row r="3259" spans="1:4" ht="15" customHeight="1" x14ac:dyDescent="0.2">
      <c r="A3259" s="98">
        <v>42142.666666666664</v>
      </c>
      <c r="B3259" s="17">
        <v>4.1155520000000001</v>
      </c>
      <c r="C3259" s="97">
        <v>160</v>
      </c>
      <c r="D3259" s="21">
        <f t="shared" si="50"/>
        <v>6.8729718399999999</v>
      </c>
    </row>
    <row r="3260" spans="1:4" ht="15" customHeight="1" x14ac:dyDescent="0.2">
      <c r="A3260" s="98">
        <v>42142.708333333336</v>
      </c>
      <c r="B3260" s="17">
        <v>4.1155520000000001</v>
      </c>
      <c r="C3260" s="97">
        <v>170</v>
      </c>
      <c r="D3260" s="21">
        <f t="shared" si="50"/>
        <v>6.8729718399999999</v>
      </c>
    </row>
    <row r="3261" spans="1:4" ht="15" customHeight="1" x14ac:dyDescent="0.2">
      <c r="A3261" s="98">
        <v>42142.75</v>
      </c>
      <c r="B3261" s="17">
        <v>3.0866639999999999</v>
      </c>
      <c r="C3261" s="97">
        <v>150</v>
      </c>
      <c r="D3261" s="21">
        <f t="shared" si="50"/>
        <v>5.1547288799999995</v>
      </c>
    </row>
    <row r="3262" spans="1:4" ht="15" customHeight="1" x14ac:dyDescent="0.2">
      <c r="A3262" s="98">
        <v>42142.791666666664</v>
      </c>
      <c r="B3262" s="17">
        <v>4.1155520000000001</v>
      </c>
      <c r="C3262" s="97">
        <v>140</v>
      </c>
      <c r="D3262" s="21">
        <f t="shared" si="50"/>
        <v>6.8729718399999999</v>
      </c>
    </row>
    <row r="3263" spans="1:4" ht="15" customHeight="1" x14ac:dyDescent="0.2">
      <c r="A3263" s="98">
        <v>42142.833333333336</v>
      </c>
      <c r="B3263" s="17">
        <v>2.057776</v>
      </c>
      <c r="C3263" s="97">
        <v>170</v>
      </c>
      <c r="D3263" s="21">
        <f t="shared" si="50"/>
        <v>3.43648592</v>
      </c>
    </row>
    <row r="3264" spans="1:4" ht="15" customHeight="1" x14ac:dyDescent="0.2">
      <c r="A3264" s="98">
        <v>42142.875</v>
      </c>
      <c r="B3264" s="17">
        <v>2.057776</v>
      </c>
      <c r="C3264" s="97">
        <v>150</v>
      </c>
      <c r="D3264" s="21">
        <f t="shared" si="50"/>
        <v>3.43648592</v>
      </c>
    </row>
    <row r="3265" spans="1:4" ht="15" customHeight="1" x14ac:dyDescent="0.2">
      <c r="A3265" s="98">
        <v>42142.916666666664</v>
      </c>
      <c r="B3265" s="17">
        <v>1.5433319999999999</v>
      </c>
      <c r="C3265" s="97">
        <v>180</v>
      </c>
      <c r="D3265" s="21">
        <f t="shared" si="50"/>
        <v>2.5773644399999998</v>
      </c>
    </row>
    <row r="3266" spans="1:4" ht="15" customHeight="1" x14ac:dyDescent="0.2">
      <c r="A3266" s="98">
        <v>42142.958333333336</v>
      </c>
      <c r="B3266" s="17">
        <v>1.5433319999999999</v>
      </c>
      <c r="C3266" s="97">
        <v>60</v>
      </c>
      <c r="D3266" s="21">
        <f t="shared" si="50"/>
        <v>2.5773644399999998</v>
      </c>
    </row>
    <row r="3267" spans="1:4" ht="15" customHeight="1" x14ac:dyDescent="0.2">
      <c r="A3267" s="98">
        <v>42143</v>
      </c>
      <c r="B3267" s="17">
        <v>1.028888</v>
      </c>
      <c r="C3267" s="97">
        <v>290</v>
      </c>
      <c r="D3267" s="21">
        <f t="shared" si="50"/>
        <v>1.71824296</v>
      </c>
    </row>
    <row r="3268" spans="1:4" ht="15" customHeight="1" x14ac:dyDescent="0.2">
      <c r="A3268" s="98">
        <v>42143.041666666664</v>
      </c>
      <c r="B3268" s="17">
        <v>1.5433319999999999</v>
      </c>
      <c r="C3268" s="97">
        <v>310</v>
      </c>
      <c r="D3268" s="21">
        <f t="shared" si="50"/>
        <v>2.5773644399999998</v>
      </c>
    </row>
    <row r="3269" spans="1:4" ht="15" customHeight="1" x14ac:dyDescent="0.2">
      <c r="A3269" s="98">
        <v>42143.083333333336</v>
      </c>
      <c r="B3269" s="17">
        <v>2.057776</v>
      </c>
      <c r="C3269" s="97">
        <v>290</v>
      </c>
      <c r="D3269" s="21">
        <f t="shared" ref="D3269:D3332" si="51">$B$1*B3269</f>
        <v>3.43648592</v>
      </c>
    </row>
    <row r="3270" spans="1:4" ht="15" customHeight="1" x14ac:dyDescent="0.2">
      <c r="A3270" s="98">
        <v>42143.125</v>
      </c>
      <c r="B3270" s="17">
        <v>1.5433319999999999</v>
      </c>
      <c r="C3270" s="97">
        <v>310</v>
      </c>
      <c r="D3270" s="21">
        <f t="shared" si="51"/>
        <v>2.5773644399999998</v>
      </c>
    </row>
    <row r="3271" spans="1:4" ht="15" customHeight="1" x14ac:dyDescent="0.2">
      <c r="A3271" s="98">
        <v>42143.166666666664</v>
      </c>
      <c r="B3271" s="17">
        <v>1.5433319999999999</v>
      </c>
      <c r="C3271" s="97">
        <v>310</v>
      </c>
      <c r="D3271" s="21">
        <f t="shared" si="51"/>
        <v>2.5773644399999998</v>
      </c>
    </row>
    <row r="3272" spans="1:4" ht="15" customHeight="1" x14ac:dyDescent="0.2">
      <c r="A3272" s="98">
        <v>42143.208333333336</v>
      </c>
      <c r="B3272" s="17">
        <v>2.057776</v>
      </c>
      <c r="C3272" s="97">
        <v>290</v>
      </c>
      <c r="D3272" s="21">
        <f t="shared" si="51"/>
        <v>3.43648592</v>
      </c>
    </row>
    <row r="3273" spans="1:4" ht="15" customHeight="1" x14ac:dyDescent="0.2">
      <c r="A3273" s="98">
        <v>42143.25</v>
      </c>
      <c r="B3273" s="17">
        <v>0.51444400000000001</v>
      </c>
      <c r="C3273" s="97">
        <v>290</v>
      </c>
      <c r="D3273" s="21">
        <f t="shared" si="51"/>
        <v>0.85912147999999999</v>
      </c>
    </row>
    <row r="3274" spans="1:4" ht="15" customHeight="1" x14ac:dyDescent="0.2">
      <c r="A3274" s="98">
        <v>42143.291666666664</v>
      </c>
      <c r="B3274" s="17">
        <v>1.5433319999999999</v>
      </c>
      <c r="C3274" s="97">
        <v>290</v>
      </c>
      <c r="D3274" s="21">
        <f t="shared" si="51"/>
        <v>2.5773644399999998</v>
      </c>
    </row>
    <row r="3275" spans="1:4" ht="15" customHeight="1" x14ac:dyDescent="0.2">
      <c r="A3275" s="98">
        <v>42143.333333333336</v>
      </c>
      <c r="B3275" s="17">
        <v>2.057776</v>
      </c>
      <c r="C3275" s="97">
        <v>310</v>
      </c>
      <c r="D3275" s="21">
        <f t="shared" si="51"/>
        <v>3.43648592</v>
      </c>
    </row>
    <row r="3276" spans="1:4" ht="15" customHeight="1" x14ac:dyDescent="0.2">
      <c r="A3276" s="98">
        <v>42143.375</v>
      </c>
      <c r="B3276" s="17">
        <v>0</v>
      </c>
      <c r="C3276" s="97">
        <v>0</v>
      </c>
      <c r="D3276" s="21">
        <f t="shared" si="51"/>
        <v>0</v>
      </c>
    </row>
    <row r="3277" spans="1:4" ht="15" customHeight="1" x14ac:dyDescent="0.2">
      <c r="A3277" s="98">
        <v>42143.416666666664</v>
      </c>
      <c r="B3277" s="17">
        <v>1.028888</v>
      </c>
      <c r="C3277" s="97">
        <v>280</v>
      </c>
      <c r="D3277" s="21">
        <f t="shared" si="51"/>
        <v>1.71824296</v>
      </c>
    </row>
    <row r="3278" spans="1:4" ht="15" customHeight="1" x14ac:dyDescent="0.2">
      <c r="A3278" s="98">
        <v>42143.458333333336</v>
      </c>
      <c r="B3278" s="17">
        <v>2.057776</v>
      </c>
      <c r="C3278" s="97">
        <v>280</v>
      </c>
      <c r="D3278" s="21">
        <f t="shared" si="51"/>
        <v>3.43648592</v>
      </c>
    </row>
    <row r="3279" spans="1:4" ht="15" customHeight="1" x14ac:dyDescent="0.2">
      <c r="A3279" s="98">
        <v>42143.5</v>
      </c>
      <c r="B3279" s="17">
        <v>2.057776</v>
      </c>
      <c r="C3279" s="97">
        <v>250</v>
      </c>
      <c r="D3279" s="21">
        <f t="shared" si="51"/>
        <v>3.43648592</v>
      </c>
    </row>
    <row r="3280" spans="1:4" ht="15" customHeight="1" x14ac:dyDescent="0.2">
      <c r="A3280" s="98">
        <v>42143.541666666664</v>
      </c>
      <c r="B3280" s="17">
        <v>3.0866639999999999</v>
      </c>
      <c r="C3280" s="97">
        <v>270</v>
      </c>
      <c r="D3280" s="21">
        <f t="shared" si="51"/>
        <v>5.1547288799999995</v>
      </c>
    </row>
    <row r="3281" spans="1:4" ht="15" customHeight="1" x14ac:dyDescent="0.2">
      <c r="A3281" s="98">
        <v>42143.583333333336</v>
      </c>
      <c r="B3281" s="17">
        <v>2.5722200000000002</v>
      </c>
      <c r="C3281" s="97">
        <v>270</v>
      </c>
      <c r="D3281" s="21">
        <f t="shared" si="51"/>
        <v>4.2956073999999997</v>
      </c>
    </row>
    <row r="3282" spans="1:4" ht="15" customHeight="1" x14ac:dyDescent="0.2">
      <c r="A3282" s="98">
        <v>42143.625</v>
      </c>
      <c r="B3282" s="17">
        <v>2.5722200000000002</v>
      </c>
      <c r="C3282" s="97">
        <v>350</v>
      </c>
      <c r="D3282" s="21">
        <f t="shared" si="51"/>
        <v>4.2956073999999997</v>
      </c>
    </row>
    <row r="3283" spans="1:4" ht="15" customHeight="1" x14ac:dyDescent="0.2">
      <c r="A3283" s="98">
        <v>42143.666666666664</v>
      </c>
      <c r="B3283" s="17">
        <v>3.0866639999999999</v>
      </c>
      <c r="C3283" s="97">
        <v>190</v>
      </c>
      <c r="D3283" s="21">
        <f t="shared" si="51"/>
        <v>5.1547288799999995</v>
      </c>
    </row>
    <row r="3284" spans="1:4" ht="15" customHeight="1" x14ac:dyDescent="0.2">
      <c r="A3284" s="98">
        <v>42143.708333333336</v>
      </c>
      <c r="B3284" s="17">
        <v>5.1444400000000003</v>
      </c>
      <c r="C3284" s="97">
        <v>180</v>
      </c>
      <c r="D3284" s="21">
        <f t="shared" si="51"/>
        <v>8.5912147999999995</v>
      </c>
    </row>
    <row r="3285" spans="1:4" ht="15" customHeight="1" x14ac:dyDescent="0.2">
      <c r="A3285" s="98">
        <v>42143.75</v>
      </c>
      <c r="B3285" s="17">
        <v>4.6299960000000002</v>
      </c>
      <c r="C3285" s="97">
        <v>130</v>
      </c>
      <c r="D3285" s="21">
        <f t="shared" si="51"/>
        <v>7.7320933199999997</v>
      </c>
    </row>
    <row r="3286" spans="1:4" ht="15" customHeight="1" x14ac:dyDescent="0.2">
      <c r="A3286" s="98">
        <v>42143.791666666664</v>
      </c>
      <c r="B3286" s="17">
        <v>3.601108</v>
      </c>
      <c r="C3286" s="97">
        <v>170</v>
      </c>
      <c r="D3286" s="21">
        <f t="shared" si="51"/>
        <v>6.0138503599999993</v>
      </c>
    </row>
    <row r="3287" spans="1:4" ht="15" customHeight="1" x14ac:dyDescent="0.2">
      <c r="A3287" s="98">
        <v>42143.833333333336</v>
      </c>
      <c r="B3287" s="17">
        <v>1.028888</v>
      </c>
      <c r="C3287" s="97">
        <v>220</v>
      </c>
      <c r="D3287" s="21">
        <f t="shared" si="51"/>
        <v>1.71824296</v>
      </c>
    </row>
    <row r="3288" spans="1:4" ht="15" customHeight="1" x14ac:dyDescent="0.2">
      <c r="A3288" s="98">
        <v>42143.875</v>
      </c>
      <c r="B3288" s="17">
        <v>2.5722200000000002</v>
      </c>
      <c r="C3288" s="97">
        <v>250</v>
      </c>
      <c r="D3288" s="21">
        <f t="shared" si="51"/>
        <v>4.2956073999999997</v>
      </c>
    </row>
    <row r="3289" spans="1:4" ht="15" customHeight="1" x14ac:dyDescent="0.2">
      <c r="A3289" s="98">
        <v>42143.916666666664</v>
      </c>
      <c r="B3289" s="17">
        <v>2.057776</v>
      </c>
      <c r="C3289" s="97">
        <v>300</v>
      </c>
      <c r="D3289" s="21">
        <f t="shared" si="51"/>
        <v>3.43648592</v>
      </c>
    </row>
    <row r="3290" spans="1:4" ht="15" customHeight="1" x14ac:dyDescent="0.2">
      <c r="A3290" s="98">
        <v>42143.958333333336</v>
      </c>
      <c r="B3290" s="17">
        <v>1.5433319999999999</v>
      </c>
      <c r="C3290" s="97">
        <v>300</v>
      </c>
      <c r="D3290" s="21">
        <f t="shared" si="51"/>
        <v>2.5773644399999998</v>
      </c>
    </row>
    <row r="3291" spans="1:4" ht="15" customHeight="1" x14ac:dyDescent="0.2">
      <c r="A3291" s="98">
        <v>42144</v>
      </c>
      <c r="B3291" s="17">
        <v>2.057776</v>
      </c>
      <c r="C3291" s="97">
        <v>300</v>
      </c>
      <c r="D3291" s="21">
        <f t="shared" si="51"/>
        <v>3.43648592</v>
      </c>
    </row>
    <row r="3292" spans="1:4" ht="15" customHeight="1" x14ac:dyDescent="0.2">
      <c r="A3292" s="98">
        <v>42144.041666666664</v>
      </c>
      <c r="B3292" s="17">
        <v>1.5433319999999999</v>
      </c>
      <c r="C3292" s="97">
        <v>300</v>
      </c>
      <c r="D3292" s="21">
        <f t="shared" si="51"/>
        <v>2.5773644399999998</v>
      </c>
    </row>
    <row r="3293" spans="1:4" ht="15" customHeight="1" x14ac:dyDescent="0.2">
      <c r="A3293" s="98">
        <v>42144.083333333336</v>
      </c>
      <c r="B3293" s="17">
        <v>2.5722200000000002</v>
      </c>
      <c r="C3293" s="97">
        <v>290</v>
      </c>
      <c r="D3293" s="21">
        <f t="shared" si="51"/>
        <v>4.2956073999999997</v>
      </c>
    </row>
    <row r="3294" spans="1:4" ht="15" customHeight="1" x14ac:dyDescent="0.2">
      <c r="A3294" s="98">
        <v>42144.125</v>
      </c>
      <c r="B3294" s="17">
        <v>1.5433319999999999</v>
      </c>
      <c r="C3294" s="97">
        <v>310</v>
      </c>
      <c r="D3294" s="21">
        <f t="shared" si="51"/>
        <v>2.5773644399999998</v>
      </c>
    </row>
    <row r="3295" spans="1:4" ht="15" customHeight="1" x14ac:dyDescent="0.2">
      <c r="A3295" s="98">
        <v>42144.166666666664</v>
      </c>
      <c r="B3295" s="17">
        <v>0</v>
      </c>
      <c r="C3295" s="97">
        <v>0</v>
      </c>
      <c r="D3295" s="21">
        <f t="shared" si="51"/>
        <v>0</v>
      </c>
    </row>
    <row r="3296" spans="1:4" ht="15" customHeight="1" x14ac:dyDescent="0.2">
      <c r="A3296" s="98">
        <v>42144.208333333336</v>
      </c>
      <c r="B3296" s="17">
        <v>1.5433319999999999</v>
      </c>
      <c r="C3296" s="97">
        <v>310</v>
      </c>
      <c r="D3296" s="21">
        <f t="shared" si="51"/>
        <v>2.5773644399999998</v>
      </c>
    </row>
    <row r="3297" spans="1:4" ht="15" customHeight="1" x14ac:dyDescent="0.2">
      <c r="A3297" s="98">
        <v>42144.25</v>
      </c>
      <c r="B3297" s="17">
        <v>1.5433319999999999</v>
      </c>
      <c r="C3297" s="97">
        <v>290</v>
      </c>
      <c r="D3297" s="21">
        <f t="shared" si="51"/>
        <v>2.5773644399999998</v>
      </c>
    </row>
    <row r="3298" spans="1:4" ht="15" customHeight="1" x14ac:dyDescent="0.2">
      <c r="A3298" s="98">
        <v>42144.291666666664</v>
      </c>
      <c r="B3298" s="17">
        <v>1.028888</v>
      </c>
      <c r="C3298" s="97">
        <v>340</v>
      </c>
      <c r="D3298" s="21">
        <f t="shared" si="51"/>
        <v>1.71824296</v>
      </c>
    </row>
    <row r="3299" spans="1:4" ht="15" customHeight="1" x14ac:dyDescent="0.2">
      <c r="A3299" s="98">
        <v>42144.333333333336</v>
      </c>
      <c r="B3299" s="17">
        <v>1.5433319999999999</v>
      </c>
      <c r="C3299" s="97">
        <v>20</v>
      </c>
      <c r="D3299" s="21">
        <f t="shared" si="51"/>
        <v>2.5773644399999998</v>
      </c>
    </row>
    <row r="3300" spans="1:4" ht="15" customHeight="1" x14ac:dyDescent="0.2">
      <c r="A3300" s="98">
        <v>42144.375</v>
      </c>
      <c r="B3300" s="17">
        <v>2.057776</v>
      </c>
      <c r="C3300" s="97">
        <v>330</v>
      </c>
      <c r="D3300" s="21">
        <f t="shared" si="51"/>
        <v>3.43648592</v>
      </c>
    </row>
    <row r="3301" spans="1:4" ht="15" customHeight="1" x14ac:dyDescent="0.2">
      <c r="A3301" s="98">
        <v>42144.416666666664</v>
      </c>
      <c r="B3301" s="17">
        <v>1.5433319999999999</v>
      </c>
      <c r="C3301" s="97">
        <v>220</v>
      </c>
      <c r="D3301" s="21">
        <f t="shared" si="51"/>
        <v>2.5773644399999998</v>
      </c>
    </row>
    <row r="3302" spans="1:4" ht="15" customHeight="1" x14ac:dyDescent="0.2">
      <c r="A3302" s="98">
        <v>42144.458333333336</v>
      </c>
      <c r="B3302" s="17">
        <v>2.057776</v>
      </c>
      <c r="C3302" s="97">
        <v>290</v>
      </c>
      <c r="D3302" s="21">
        <f t="shared" si="51"/>
        <v>3.43648592</v>
      </c>
    </row>
    <row r="3303" spans="1:4" ht="15" customHeight="1" x14ac:dyDescent="0.2">
      <c r="A3303" s="98">
        <v>42144.5</v>
      </c>
      <c r="B3303" s="17">
        <v>1.5433319999999999</v>
      </c>
      <c r="C3303" s="97">
        <v>270</v>
      </c>
      <c r="D3303" s="21">
        <f t="shared" si="51"/>
        <v>2.5773644399999998</v>
      </c>
    </row>
    <row r="3304" spans="1:4" ht="15" customHeight="1" x14ac:dyDescent="0.2">
      <c r="A3304" s="98">
        <v>42144.541666666664</v>
      </c>
      <c r="B3304" s="17">
        <v>1.5433319999999999</v>
      </c>
      <c r="C3304" s="97">
        <v>270</v>
      </c>
      <c r="D3304" s="21">
        <f t="shared" si="51"/>
        <v>2.5773644399999998</v>
      </c>
    </row>
    <row r="3305" spans="1:4" ht="15" customHeight="1" x14ac:dyDescent="0.2">
      <c r="A3305" s="98">
        <v>42144.583333333336</v>
      </c>
      <c r="B3305" s="17">
        <v>3.601108</v>
      </c>
      <c r="C3305" s="97">
        <v>170</v>
      </c>
      <c r="D3305" s="21">
        <f t="shared" si="51"/>
        <v>6.0138503599999993</v>
      </c>
    </row>
    <row r="3306" spans="1:4" ht="15" customHeight="1" x14ac:dyDescent="0.2">
      <c r="A3306" s="98">
        <v>42144.625</v>
      </c>
      <c r="B3306" s="17">
        <v>2.5722200000000002</v>
      </c>
      <c r="C3306" s="97">
        <v>150</v>
      </c>
      <c r="D3306" s="21">
        <f t="shared" si="51"/>
        <v>4.2956073999999997</v>
      </c>
    </row>
    <row r="3307" spans="1:4" ht="15" customHeight="1" x14ac:dyDescent="0.2">
      <c r="A3307" s="98">
        <v>42144.666666666664</v>
      </c>
      <c r="B3307" s="17">
        <v>3.601108</v>
      </c>
      <c r="C3307" s="97">
        <v>130</v>
      </c>
      <c r="D3307" s="21">
        <f t="shared" si="51"/>
        <v>6.0138503599999993</v>
      </c>
    </row>
    <row r="3308" spans="1:4" ht="15" customHeight="1" x14ac:dyDescent="0.2">
      <c r="A3308" s="98">
        <v>42144.708333333336</v>
      </c>
      <c r="B3308" s="17">
        <v>2.057776</v>
      </c>
      <c r="C3308" s="97">
        <v>180</v>
      </c>
      <c r="D3308" s="21">
        <f t="shared" si="51"/>
        <v>3.43648592</v>
      </c>
    </row>
    <row r="3309" spans="1:4" ht="15" customHeight="1" x14ac:dyDescent="0.2">
      <c r="A3309" s="98">
        <v>42144.75</v>
      </c>
      <c r="B3309" s="17">
        <v>3.601108</v>
      </c>
      <c r="C3309" s="97">
        <v>160</v>
      </c>
      <c r="D3309" s="21">
        <f t="shared" si="51"/>
        <v>6.0138503599999993</v>
      </c>
    </row>
    <row r="3310" spans="1:4" ht="15" customHeight="1" x14ac:dyDescent="0.2">
      <c r="A3310" s="98">
        <v>42144.791666666664</v>
      </c>
      <c r="B3310" s="17">
        <v>2.5722200000000002</v>
      </c>
      <c r="C3310" s="97">
        <v>180</v>
      </c>
      <c r="D3310" s="21">
        <f t="shared" si="51"/>
        <v>4.2956073999999997</v>
      </c>
    </row>
    <row r="3311" spans="1:4" ht="15" customHeight="1" x14ac:dyDescent="0.2">
      <c r="A3311" s="98">
        <v>42144.833333333336</v>
      </c>
      <c r="B3311" s="17">
        <v>1.028888</v>
      </c>
      <c r="C3311" s="97">
        <v>240</v>
      </c>
      <c r="D3311" s="21">
        <f t="shared" si="51"/>
        <v>1.71824296</v>
      </c>
    </row>
    <row r="3312" spans="1:4" ht="15" customHeight="1" x14ac:dyDescent="0.2">
      <c r="A3312" s="98">
        <v>42144.875</v>
      </c>
      <c r="B3312" s="17">
        <v>1.5433319999999999</v>
      </c>
      <c r="C3312" s="97">
        <v>10</v>
      </c>
      <c r="D3312" s="21">
        <f t="shared" si="51"/>
        <v>2.5773644399999998</v>
      </c>
    </row>
    <row r="3313" spans="1:4" ht="15" customHeight="1" x14ac:dyDescent="0.2">
      <c r="A3313" s="98">
        <v>42144.916666666664</v>
      </c>
      <c r="B3313" s="17">
        <v>1.5433319999999999</v>
      </c>
      <c r="C3313" s="97">
        <v>280</v>
      </c>
      <c r="D3313" s="21">
        <f t="shared" si="51"/>
        <v>2.5773644399999998</v>
      </c>
    </row>
    <row r="3314" spans="1:4" ht="15" customHeight="1" x14ac:dyDescent="0.2">
      <c r="A3314" s="98">
        <v>42144.958333333336</v>
      </c>
      <c r="B3314" s="17">
        <v>1.5433319999999999</v>
      </c>
      <c r="C3314" s="97">
        <v>250</v>
      </c>
      <c r="D3314" s="21">
        <f t="shared" si="51"/>
        <v>2.5773644399999998</v>
      </c>
    </row>
    <row r="3315" spans="1:4" ht="15" customHeight="1" x14ac:dyDescent="0.2">
      <c r="A3315" s="98">
        <v>42145</v>
      </c>
      <c r="B3315" s="17">
        <v>1.5433319999999999</v>
      </c>
      <c r="C3315" s="97">
        <v>310</v>
      </c>
      <c r="D3315" s="21">
        <f t="shared" si="51"/>
        <v>2.5773644399999998</v>
      </c>
    </row>
    <row r="3316" spans="1:4" ht="15" customHeight="1" x14ac:dyDescent="0.2">
      <c r="A3316" s="98">
        <v>42145.041666666664</v>
      </c>
      <c r="B3316" s="17">
        <v>1.028888</v>
      </c>
      <c r="C3316" s="97">
        <v>210</v>
      </c>
      <c r="D3316" s="21">
        <f t="shared" si="51"/>
        <v>1.71824296</v>
      </c>
    </row>
    <row r="3317" spans="1:4" ht="15" customHeight="1" x14ac:dyDescent="0.2">
      <c r="A3317" s="98">
        <v>42145.083333333336</v>
      </c>
      <c r="B3317" s="17">
        <v>2.057776</v>
      </c>
      <c r="C3317" s="97">
        <v>330</v>
      </c>
      <c r="D3317" s="21">
        <f t="shared" si="51"/>
        <v>3.43648592</v>
      </c>
    </row>
    <row r="3318" spans="1:4" ht="15" customHeight="1" x14ac:dyDescent="0.2">
      <c r="A3318" s="98">
        <v>42145.125</v>
      </c>
      <c r="B3318" s="17">
        <v>1.5433319999999999</v>
      </c>
      <c r="C3318" s="97">
        <v>280</v>
      </c>
      <c r="D3318" s="21">
        <f t="shared" si="51"/>
        <v>2.5773644399999998</v>
      </c>
    </row>
    <row r="3319" spans="1:4" ht="15" customHeight="1" x14ac:dyDescent="0.2">
      <c r="A3319" s="98">
        <v>42145.166666666664</v>
      </c>
      <c r="B3319" s="17">
        <v>1.028888</v>
      </c>
      <c r="C3319" s="97">
        <v>350</v>
      </c>
      <c r="D3319" s="21">
        <f t="shared" si="51"/>
        <v>1.71824296</v>
      </c>
    </row>
    <row r="3320" spans="1:4" ht="15" customHeight="1" x14ac:dyDescent="0.2">
      <c r="A3320" s="98">
        <v>42145.208333333336</v>
      </c>
      <c r="B3320" s="17">
        <v>0</v>
      </c>
      <c r="C3320" s="97">
        <v>0</v>
      </c>
      <c r="D3320" s="21">
        <f t="shared" si="51"/>
        <v>0</v>
      </c>
    </row>
    <row r="3321" spans="1:4" ht="15" customHeight="1" x14ac:dyDescent="0.2">
      <c r="A3321" s="98">
        <v>42145.25</v>
      </c>
      <c r="B3321" s="17">
        <v>1.5433319999999999</v>
      </c>
      <c r="C3321" s="97">
        <v>170</v>
      </c>
      <c r="D3321" s="21">
        <f t="shared" si="51"/>
        <v>2.5773644399999998</v>
      </c>
    </row>
    <row r="3322" spans="1:4" ht="15" customHeight="1" x14ac:dyDescent="0.2">
      <c r="A3322" s="98">
        <v>42145.291666666664</v>
      </c>
      <c r="B3322" s="17">
        <v>1.028888</v>
      </c>
      <c r="C3322" s="97">
        <v>320</v>
      </c>
      <c r="D3322" s="21">
        <f t="shared" si="51"/>
        <v>1.71824296</v>
      </c>
    </row>
    <row r="3323" spans="1:4" ht="15" customHeight="1" x14ac:dyDescent="0.2">
      <c r="A3323" s="98">
        <v>42145.333333333336</v>
      </c>
      <c r="B3323" s="17">
        <v>1.028888</v>
      </c>
      <c r="C3323" s="97">
        <v>350</v>
      </c>
      <c r="D3323" s="21">
        <f t="shared" si="51"/>
        <v>1.71824296</v>
      </c>
    </row>
    <row r="3324" spans="1:4" ht="15" customHeight="1" x14ac:dyDescent="0.2">
      <c r="A3324" s="98">
        <v>42145.375</v>
      </c>
      <c r="B3324" s="17">
        <v>1.5433319999999999</v>
      </c>
      <c r="C3324" s="97">
        <v>320</v>
      </c>
      <c r="D3324" s="21">
        <f t="shared" si="51"/>
        <v>2.5773644399999998</v>
      </c>
    </row>
    <row r="3325" spans="1:4" ht="15" customHeight="1" x14ac:dyDescent="0.2">
      <c r="A3325" s="98">
        <v>42145.416666666664</v>
      </c>
      <c r="B3325" s="17">
        <v>0.51444400000000001</v>
      </c>
      <c r="C3325" s="97">
        <v>310</v>
      </c>
      <c r="D3325" s="21">
        <f t="shared" si="51"/>
        <v>0.85912147999999999</v>
      </c>
    </row>
    <row r="3326" spans="1:4" ht="15" customHeight="1" x14ac:dyDescent="0.2">
      <c r="A3326" s="98">
        <v>42145.458333333336</v>
      </c>
      <c r="B3326" s="17">
        <v>1.5433319999999999</v>
      </c>
      <c r="C3326" s="97">
        <v>280</v>
      </c>
      <c r="D3326" s="21">
        <f t="shared" si="51"/>
        <v>2.5773644399999998</v>
      </c>
    </row>
    <row r="3327" spans="1:4" ht="15" customHeight="1" x14ac:dyDescent="0.2">
      <c r="A3327" s="98">
        <v>42145.5</v>
      </c>
      <c r="B3327" s="17">
        <v>1.5433319999999999</v>
      </c>
      <c r="C3327" s="97">
        <v>240</v>
      </c>
      <c r="D3327" s="21">
        <f t="shared" si="51"/>
        <v>2.5773644399999998</v>
      </c>
    </row>
    <row r="3328" spans="1:4" ht="15" customHeight="1" x14ac:dyDescent="0.2">
      <c r="A3328" s="98">
        <v>42145.541666666664</v>
      </c>
      <c r="B3328" s="17">
        <v>2.5722200000000002</v>
      </c>
      <c r="C3328" s="97">
        <v>160</v>
      </c>
      <c r="D3328" s="21">
        <f t="shared" si="51"/>
        <v>4.2956073999999997</v>
      </c>
    </row>
    <row r="3329" spans="1:4" ht="15" customHeight="1" x14ac:dyDescent="0.2">
      <c r="A3329" s="98">
        <v>42145.583333333336</v>
      </c>
      <c r="B3329" s="17">
        <v>4.1155520000000001</v>
      </c>
      <c r="C3329" s="97">
        <v>170</v>
      </c>
      <c r="D3329" s="21">
        <f t="shared" si="51"/>
        <v>6.8729718399999999</v>
      </c>
    </row>
    <row r="3330" spans="1:4" ht="15" customHeight="1" x14ac:dyDescent="0.2">
      <c r="A3330" s="98">
        <v>42145.625</v>
      </c>
      <c r="B3330" s="17">
        <v>4.1155520000000001</v>
      </c>
      <c r="C3330" s="97">
        <v>160</v>
      </c>
      <c r="D3330" s="21">
        <f t="shared" si="51"/>
        <v>6.8729718399999999</v>
      </c>
    </row>
    <row r="3331" spans="1:4" ht="15" customHeight="1" x14ac:dyDescent="0.2">
      <c r="A3331" s="98">
        <v>42145.666666666664</v>
      </c>
      <c r="B3331" s="17">
        <v>3.601108</v>
      </c>
      <c r="C3331" s="97">
        <v>140</v>
      </c>
      <c r="D3331" s="21">
        <f t="shared" si="51"/>
        <v>6.0138503599999993</v>
      </c>
    </row>
    <row r="3332" spans="1:4" ht="15" customHeight="1" x14ac:dyDescent="0.2">
      <c r="A3332" s="98">
        <v>42145.708333333336</v>
      </c>
      <c r="B3332" s="17">
        <v>4.1155520000000001</v>
      </c>
      <c r="C3332" s="97">
        <v>160</v>
      </c>
      <c r="D3332" s="21">
        <f t="shared" si="51"/>
        <v>6.8729718399999999</v>
      </c>
    </row>
    <row r="3333" spans="1:4" ht="15" customHeight="1" x14ac:dyDescent="0.2">
      <c r="A3333" s="98">
        <v>42145.75</v>
      </c>
      <c r="B3333" s="17">
        <v>4.1155520000000001</v>
      </c>
      <c r="C3333" s="97">
        <v>160</v>
      </c>
      <c r="D3333" s="21">
        <f t="shared" ref="D3333:D3396" si="52">$B$1*B3333</f>
        <v>6.8729718399999999</v>
      </c>
    </row>
    <row r="3334" spans="1:4" ht="15" customHeight="1" x14ac:dyDescent="0.2">
      <c r="A3334" s="98">
        <v>42145.791666666664</v>
      </c>
      <c r="B3334" s="17">
        <v>4.1155520000000001</v>
      </c>
      <c r="C3334" s="97">
        <v>160</v>
      </c>
      <c r="D3334" s="21">
        <f t="shared" si="52"/>
        <v>6.8729718399999999</v>
      </c>
    </row>
    <row r="3335" spans="1:4" ht="15" customHeight="1" x14ac:dyDescent="0.2">
      <c r="A3335" s="98">
        <v>42145.833333333336</v>
      </c>
      <c r="B3335" s="17">
        <v>3.0866639999999999</v>
      </c>
      <c r="C3335" s="97">
        <v>170</v>
      </c>
      <c r="D3335" s="21">
        <f t="shared" si="52"/>
        <v>5.1547288799999995</v>
      </c>
    </row>
    <row r="3336" spans="1:4" ht="15" customHeight="1" x14ac:dyDescent="0.2">
      <c r="A3336" s="98">
        <v>42145.875</v>
      </c>
      <c r="B3336" s="17">
        <v>1.028888</v>
      </c>
      <c r="C3336" s="97">
        <v>180</v>
      </c>
      <c r="D3336" s="21">
        <f t="shared" si="52"/>
        <v>1.71824296</v>
      </c>
    </row>
    <row r="3337" spans="1:4" ht="15" customHeight="1" x14ac:dyDescent="0.2">
      <c r="A3337" s="98">
        <v>42145.916666666664</v>
      </c>
      <c r="B3337" s="17">
        <v>1.028888</v>
      </c>
      <c r="C3337" s="97">
        <v>280</v>
      </c>
      <c r="D3337" s="21">
        <f t="shared" si="52"/>
        <v>1.71824296</v>
      </c>
    </row>
    <row r="3338" spans="1:4" ht="15" customHeight="1" x14ac:dyDescent="0.2">
      <c r="A3338" s="98">
        <v>42145.958333333336</v>
      </c>
      <c r="B3338" s="17">
        <v>1.028888</v>
      </c>
      <c r="C3338" s="97">
        <v>350</v>
      </c>
      <c r="D3338" s="21">
        <f t="shared" si="52"/>
        <v>1.71824296</v>
      </c>
    </row>
    <row r="3339" spans="1:4" ht="15" customHeight="1" x14ac:dyDescent="0.2">
      <c r="A3339" s="98">
        <v>42146</v>
      </c>
      <c r="B3339" s="17">
        <v>1.5433319999999999</v>
      </c>
      <c r="C3339" s="97">
        <v>300</v>
      </c>
      <c r="D3339" s="21">
        <f t="shared" si="52"/>
        <v>2.5773644399999998</v>
      </c>
    </row>
    <row r="3340" spans="1:4" ht="15" customHeight="1" x14ac:dyDescent="0.2">
      <c r="A3340" s="98">
        <v>42146.041666666664</v>
      </c>
      <c r="B3340" s="17">
        <v>1.5433319999999999</v>
      </c>
      <c r="C3340" s="97">
        <v>290</v>
      </c>
      <c r="D3340" s="21">
        <f t="shared" si="52"/>
        <v>2.5773644399999998</v>
      </c>
    </row>
    <row r="3341" spans="1:4" ht="15" customHeight="1" x14ac:dyDescent="0.2">
      <c r="A3341" s="98">
        <v>42146.083333333336</v>
      </c>
      <c r="B3341" s="17">
        <v>1.5433319999999999</v>
      </c>
      <c r="C3341" s="97">
        <v>280</v>
      </c>
      <c r="D3341" s="21">
        <f t="shared" si="52"/>
        <v>2.5773644399999998</v>
      </c>
    </row>
    <row r="3342" spans="1:4" ht="15" customHeight="1" x14ac:dyDescent="0.2">
      <c r="A3342" s="98">
        <v>42146.125</v>
      </c>
      <c r="B3342" s="17">
        <v>1.5433319999999999</v>
      </c>
      <c r="C3342" s="97">
        <v>280</v>
      </c>
      <c r="D3342" s="21">
        <f t="shared" si="52"/>
        <v>2.5773644399999998</v>
      </c>
    </row>
    <row r="3343" spans="1:4" ht="15" customHeight="1" x14ac:dyDescent="0.2">
      <c r="A3343" s="98">
        <v>42146.166666666664</v>
      </c>
      <c r="B3343" s="17">
        <v>1.028888</v>
      </c>
      <c r="C3343" s="97">
        <v>290</v>
      </c>
      <c r="D3343" s="21">
        <f t="shared" si="52"/>
        <v>1.71824296</v>
      </c>
    </row>
    <row r="3344" spans="1:4" ht="15" customHeight="1" x14ac:dyDescent="0.2">
      <c r="A3344" s="98">
        <v>42146.208333333336</v>
      </c>
      <c r="B3344" s="17">
        <v>2.057776</v>
      </c>
      <c r="C3344" s="97">
        <v>290</v>
      </c>
      <c r="D3344" s="21">
        <f t="shared" si="52"/>
        <v>3.43648592</v>
      </c>
    </row>
    <row r="3345" spans="1:4" ht="15" customHeight="1" x14ac:dyDescent="0.2">
      <c r="A3345" s="98">
        <v>42146.25</v>
      </c>
      <c r="B3345" s="17">
        <v>1.028888</v>
      </c>
      <c r="C3345" s="97">
        <v>250</v>
      </c>
      <c r="D3345" s="21">
        <f t="shared" si="52"/>
        <v>1.71824296</v>
      </c>
    </row>
    <row r="3346" spans="1:4" ht="15" customHeight="1" x14ac:dyDescent="0.2">
      <c r="A3346" s="98">
        <v>42146.291666666664</v>
      </c>
      <c r="B3346" s="17">
        <v>1.028888</v>
      </c>
      <c r="C3346" s="97">
        <v>310</v>
      </c>
      <c r="D3346" s="21">
        <f t="shared" si="52"/>
        <v>1.71824296</v>
      </c>
    </row>
    <row r="3347" spans="1:4" ht="15" customHeight="1" x14ac:dyDescent="0.2">
      <c r="A3347" s="98">
        <v>42146.333333333336</v>
      </c>
      <c r="B3347" s="17">
        <v>1.5433319999999999</v>
      </c>
      <c r="C3347" s="97">
        <v>330</v>
      </c>
      <c r="D3347" s="21">
        <f t="shared" si="52"/>
        <v>2.5773644399999998</v>
      </c>
    </row>
    <row r="3348" spans="1:4" ht="15" customHeight="1" x14ac:dyDescent="0.2">
      <c r="A3348" s="98">
        <v>42146.375</v>
      </c>
      <c r="B3348" s="17">
        <v>3.0866639999999999</v>
      </c>
      <c r="C3348" s="97">
        <v>360</v>
      </c>
      <c r="D3348" s="21">
        <f t="shared" si="52"/>
        <v>5.1547288799999995</v>
      </c>
    </row>
    <row r="3349" spans="1:4" ht="15" customHeight="1" x14ac:dyDescent="0.2">
      <c r="A3349" s="98">
        <v>42146.416666666664</v>
      </c>
      <c r="B3349" s="17">
        <v>1.5433319999999999</v>
      </c>
      <c r="C3349" s="97">
        <v>10</v>
      </c>
      <c r="D3349" s="21">
        <f t="shared" si="52"/>
        <v>2.5773644399999998</v>
      </c>
    </row>
    <row r="3350" spans="1:4" ht="15" customHeight="1" x14ac:dyDescent="0.2">
      <c r="A3350" s="98">
        <v>42146.458333333336</v>
      </c>
      <c r="B3350" s="17">
        <v>2.5722200000000002</v>
      </c>
      <c r="C3350" s="97">
        <v>280</v>
      </c>
      <c r="D3350" s="21">
        <f t="shared" si="52"/>
        <v>4.2956073999999997</v>
      </c>
    </row>
    <row r="3351" spans="1:4" ht="15" customHeight="1" x14ac:dyDescent="0.2">
      <c r="A3351" s="98">
        <v>42146.5</v>
      </c>
      <c r="B3351" s="17">
        <v>3.0866639999999999</v>
      </c>
      <c r="C3351" s="97">
        <v>270</v>
      </c>
      <c r="D3351" s="21">
        <f t="shared" si="52"/>
        <v>5.1547288799999995</v>
      </c>
    </row>
    <row r="3352" spans="1:4" ht="15" customHeight="1" x14ac:dyDescent="0.2">
      <c r="A3352" s="98">
        <v>42146.541666666664</v>
      </c>
      <c r="B3352" s="17">
        <v>3.0866639999999999</v>
      </c>
      <c r="C3352" s="97">
        <v>300</v>
      </c>
      <c r="D3352" s="21">
        <f t="shared" si="52"/>
        <v>5.1547288799999995</v>
      </c>
    </row>
    <row r="3353" spans="1:4" ht="15" customHeight="1" x14ac:dyDescent="0.2">
      <c r="A3353" s="98">
        <v>42146.583333333336</v>
      </c>
      <c r="B3353" s="17">
        <v>1.028888</v>
      </c>
      <c r="C3353" s="97">
        <v>310</v>
      </c>
      <c r="D3353" s="21">
        <f t="shared" si="52"/>
        <v>1.71824296</v>
      </c>
    </row>
    <row r="3354" spans="1:4" ht="15" customHeight="1" x14ac:dyDescent="0.2">
      <c r="A3354" s="98">
        <v>42146.625</v>
      </c>
      <c r="B3354" s="17">
        <v>5.1444400000000003</v>
      </c>
      <c r="C3354" s="97">
        <v>110</v>
      </c>
      <c r="D3354" s="21">
        <f t="shared" si="52"/>
        <v>8.5912147999999995</v>
      </c>
    </row>
    <row r="3355" spans="1:4" ht="15" customHeight="1" x14ac:dyDescent="0.2">
      <c r="A3355" s="98">
        <v>42146.666666666664</v>
      </c>
      <c r="B3355" s="17">
        <v>5.1444400000000003</v>
      </c>
      <c r="C3355" s="97">
        <v>110</v>
      </c>
      <c r="D3355" s="21">
        <f t="shared" si="52"/>
        <v>8.5912147999999995</v>
      </c>
    </row>
    <row r="3356" spans="1:4" ht="15" customHeight="1" x14ac:dyDescent="0.2">
      <c r="A3356" s="98">
        <v>42146.708333333336</v>
      </c>
      <c r="B3356" s="17">
        <v>4.1155520000000001</v>
      </c>
      <c r="C3356" s="97">
        <v>110</v>
      </c>
      <c r="D3356" s="21">
        <f t="shared" si="52"/>
        <v>6.8729718399999999</v>
      </c>
    </row>
    <row r="3357" spans="1:4" ht="15" customHeight="1" x14ac:dyDescent="0.2">
      <c r="A3357" s="98">
        <v>42146.75</v>
      </c>
      <c r="B3357" s="17">
        <v>4.1155520000000001</v>
      </c>
      <c r="C3357" s="97">
        <v>70</v>
      </c>
      <c r="D3357" s="21">
        <f t="shared" si="52"/>
        <v>6.8729718399999999</v>
      </c>
    </row>
    <row r="3358" spans="1:4" ht="15" customHeight="1" x14ac:dyDescent="0.2">
      <c r="A3358" s="98">
        <v>42146.791666666664</v>
      </c>
      <c r="B3358" s="17">
        <v>2.057776</v>
      </c>
      <c r="C3358" s="97">
        <v>90</v>
      </c>
      <c r="D3358" s="21">
        <f t="shared" si="52"/>
        <v>3.43648592</v>
      </c>
    </row>
    <row r="3359" spans="1:4" ht="15" customHeight="1" x14ac:dyDescent="0.2">
      <c r="A3359" s="98">
        <v>42146.833333333336</v>
      </c>
      <c r="B3359" s="17">
        <v>2.057776</v>
      </c>
      <c r="C3359" s="97">
        <v>40</v>
      </c>
      <c r="D3359" s="21">
        <f t="shared" si="52"/>
        <v>3.43648592</v>
      </c>
    </row>
    <row r="3360" spans="1:4" ht="15" customHeight="1" x14ac:dyDescent="0.2">
      <c r="A3360" s="98">
        <v>42146.875</v>
      </c>
      <c r="B3360" s="17">
        <v>1.028888</v>
      </c>
      <c r="C3360" s="97">
        <v>90</v>
      </c>
      <c r="D3360" s="21">
        <f t="shared" si="52"/>
        <v>1.71824296</v>
      </c>
    </row>
    <row r="3361" spans="1:4" ht="15" customHeight="1" x14ac:dyDescent="0.2">
      <c r="A3361" s="98">
        <v>42146.916666666664</v>
      </c>
      <c r="B3361" s="17">
        <v>1.5433319999999999</v>
      </c>
      <c r="C3361" s="97">
        <v>300</v>
      </c>
      <c r="D3361" s="21">
        <f t="shared" si="52"/>
        <v>2.5773644399999998</v>
      </c>
    </row>
    <row r="3362" spans="1:4" ht="15" customHeight="1" x14ac:dyDescent="0.2">
      <c r="A3362" s="98">
        <v>42146.958333333336</v>
      </c>
      <c r="B3362" s="17">
        <v>1.028888</v>
      </c>
      <c r="C3362" s="97">
        <v>340</v>
      </c>
      <c r="D3362" s="21">
        <f t="shared" si="52"/>
        <v>1.71824296</v>
      </c>
    </row>
    <row r="3363" spans="1:4" ht="15" customHeight="1" x14ac:dyDescent="0.2">
      <c r="A3363" s="98">
        <v>42147</v>
      </c>
      <c r="B3363" s="17">
        <v>2.5722200000000002</v>
      </c>
      <c r="C3363" s="97">
        <v>340</v>
      </c>
      <c r="D3363" s="21">
        <f t="shared" si="52"/>
        <v>4.2956073999999997</v>
      </c>
    </row>
    <row r="3364" spans="1:4" ht="15" customHeight="1" x14ac:dyDescent="0.2">
      <c r="A3364" s="98">
        <v>42147.041666666664</v>
      </c>
      <c r="B3364" s="17">
        <v>1.028888</v>
      </c>
      <c r="C3364" s="97">
        <v>260</v>
      </c>
      <c r="D3364" s="21">
        <f t="shared" si="52"/>
        <v>1.71824296</v>
      </c>
    </row>
    <row r="3365" spans="1:4" ht="15" customHeight="1" x14ac:dyDescent="0.2">
      <c r="A3365" s="98">
        <v>42147.083333333336</v>
      </c>
      <c r="B3365" s="17">
        <v>1.028888</v>
      </c>
      <c r="C3365" s="97">
        <v>350</v>
      </c>
      <c r="D3365" s="21">
        <f t="shared" si="52"/>
        <v>1.71824296</v>
      </c>
    </row>
    <row r="3366" spans="1:4" ht="15" customHeight="1" x14ac:dyDescent="0.2">
      <c r="A3366" s="98">
        <v>42147.125</v>
      </c>
      <c r="B3366" s="17">
        <v>1.028888</v>
      </c>
      <c r="C3366" s="97">
        <v>310</v>
      </c>
      <c r="D3366" s="21">
        <f t="shared" si="52"/>
        <v>1.71824296</v>
      </c>
    </row>
    <row r="3367" spans="1:4" ht="15" customHeight="1" x14ac:dyDescent="0.2">
      <c r="A3367" s="98">
        <v>42147.166666666664</v>
      </c>
      <c r="B3367" s="17">
        <v>2.057776</v>
      </c>
      <c r="C3367" s="97">
        <v>270</v>
      </c>
      <c r="D3367" s="21">
        <f t="shared" si="52"/>
        <v>3.43648592</v>
      </c>
    </row>
    <row r="3368" spans="1:4" ht="15" customHeight="1" x14ac:dyDescent="0.2">
      <c r="A3368" s="98">
        <v>42147.208333333336</v>
      </c>
      <c r="B3368" s="17">
        <v>1.028888</v>
      </c>
      <c r="C3368" s="97">
        <v>300</v>
      </c>
      <c r="D3368" s="21">
        <f t="shared" si="52"/>
        <v>1.71824296</v>
      </c>
    </row>
    <row r="3369" spans="1:4" ht="15" customHeight="1" x14ac:dyDescent="0.2">
      <c r="A3369" s="98">
        <v>42147.25</v>
      </c>
      <c r="B3369" s="17">
        <v>0</v>
      </c>
      <c r="C3369" s="97">
        <v>0</v>
      </c>
      <c r="D3369" s="21">
        <f t="shared" si="52"/>
        <v>0</v>
      </c>
    </row>
    <row r="3370" spans="1:4" ht="15" customHeight="1" x14ac:dyDescent="0.2">
      <c r="A3370" s="98">
        <v>42147.291666666664</v>
      </c>
      <c r="B3370" s="17">
        <v>2.057776</v>
      </c>
      <c r="C3370" s="97">
        <v>270</v>
      </c>
      <c r="D3370" s="21">
        <f t="shared" si="52"/>
        <v>3.43648592</v>
      </c>
    </row>
    <row r="3371" spans="1:4" ht="15" customHeight="1" x14ac:dyDescent="0.2">
      <c r="A3371" s="98">
        <v>42147.333333333336</v>
      </c>
      <c r="B3371" s="17">
        <v>2.057776</v>
      </c>
      <c r="C3371" s="97">
        <v>280</v>
      </c>
      <c r="D3371" s="21">
        <f t="shared" si="52"/>
        <v>3.43648592</v>
      </c>
    </row>
    <row r="3372" spans="1:4" ht="15" customHeight="1" x14ac:dyDescent="0.2">
      <c r="A3372" s="98">
        <v>42147.375</v>
      </c>
      <c r="B3372" s="17">
        <v>1.028888</v>
      </c>
      <c r="C3372" s="97">
        <v>300</v>
      </c>
      <c r="D3372" s="21">
        <f t="shared" si="52"/>
        <v>1.71824296</v>
      </c>
    </row>
    <row r="3373" spans="1:4" ht="15" customHeight="1" x14ac:dyDescent="0.2">
      <c r="A3373" s="98">
        <v>42147.416666666664</v>
      </c>
      <c r="B3373" s="17">
        <v>2.057776</v>
      </c>
      <c r="C3373" s="97">
        <v>280</v>
      </c>
      <c r="D3373" s="21">
        <f t="shared" si="52"/>
        <v>3.43648592</v>
      </c>
    </row>
    <row r="3374" spans="1:4" ht="15" customHeight="1" x14ac:dyDescent="0.2">
      <c r="A3374" s="98">
        <v>42147.458333333336</v>
      </c>
      <c r="B3374" s="17">
        <v>2.057776</v>
      </c>
      <c r="C3374" s="97">
        <v>310</v>
      </c>
      <c r="D3374" s="21">
        <f t="shared" si="52"/>
        <v>3.43648592</v>
      </c>
    </row>
    <row r="3375" spans="1:4" ht="15" customHeight="1" x14ac:dyDescent="0.2">
      <c r="A3375" s="98">
        <v>42147.5</v>
      </c>
      <c r="B3375" s="17">
        <v>2.057776</v>
      </c>
      <c r="C3375" s="97">
        <v>290</v>
      </c>
      <c r="D3375" s="21">
        <f t="shared" si="52"/>
        <v>3.43648592</v>
      </c>
    </row>
    <row r="3376" spans="1:4" ht="15" customHeight="1" x14ac:dyDescent="0.2">
      <c r="A3376" s="98">
        <v>42147.541666666664</v>
      </c>
      <c r="B3376" s="17">
        <v>2.057776</v>
      </c>
      <c r="C3376" s="97">
        <v>300</v>
      </c>
      <c r="D3376" s="21">
        <f t="shared" si="52"/>
        <v>3.43648592</v>
      </c>
    </row>
    <row r="3377" spans="1:4" ht="15" customHeight="1" x14ac:dyDescent="0.2">
      <c r="A3377" s="98">
        <v>42147.583333333336</v>
      </c>
      <c r="B3377" s="17">
        <v>2.057776</v>
      </c>
      <c r="C3377" s="97">
        <v>320</v>
      </c>
      <c r="D3377" s="21">
        <f t="shared" si="52"/>
        <v>3.43648592</v>
      </c>
    </row>
    <row r="3378" spans="1:4" ht="15" customHeight="1" x14ac:dyDescent="0.2">
      <c r="A3378" s="98">
        <v>42147.625</v>
      </c>
      <c r="B3378" s="17">
        <v>2.057776</v>
      </c>
      <c r="C3378" s="97">
        <v>110</v>
      </c>
      <c r="D3378" s="21">
        <f t="shared" si="52"/>
        <v>3.43648592</v>
      </c>
    </row>
    <row r="3379" spans="1:4" ht="15" customHeight="1" x14ac:dyDescent="0.2">
      <c r="A3379" s="98">
        <v>42147.666666666664</v>
      </c>
      <c r="B3379" s="17">
        <v>2.5722200000000002</v>
      </c>
      <c r="C3379" s="97">
        <v>50</v>
      </c>
      <c r="D3379" s="21">
        <f t="shared" si="52"/>
        <v>4.2956073999999997</v>
      </c>
    </row>
    <row r="3380" spans="1:4" ht="15" customHeight="1" x14ac:dyDescent="0.2">
      <c r="A3380" s="98">
        <v>42147.708333333336</v>
      </c>
      <c r="B3380" s="17">
        <v>3.601108</v>
      </c>
      <c r="C3380" s="97">
        <v>70</v>
      </c>
      <c r="D3380" s="21">
        <f t="shared" si="52"/>
        <v>6.0138503599999993</v>
      </c>
    </row>
    <row r="3381" spans="1:4" ht="15" customHeight="1" x14ac:dyDescent="0.2">
      <c r="A3381" s="98">
        <v>42147.75</v>
      </c>
      <c r="B3381" s="17">
        <v>5.1444400000000003</v>
      </c>
      <c r="C3381" s="97">
        <v>70</v>
      </c>
      <c r="D3381" s="21">
        <f t="shared" si="52"/>
        <v>8.5912147999999995</v>
      </c>
    </row>
    <row r="3382" spans="1:4" ht="15" customHeight="1" x14ac:dyDescent="0.2">
      <c r="A3382" s="98">
        <v>42147.791666666664</v>
      </c>
      <c r="B3382" s="17">
        <v>4.1155520000000001</v>
      </c>
      <c r="C3382" s="97">
        <v>60</v>
      </c>
      <c r="D3382" s="21">
        <f t="shared" si="52"/>
        <v>6.8729718399999999</v>
      </c>
    </row>
    <row r="3383" spans="1:4" ht="15" customHeight="1" x14ac:dyDescent="0.2">
      <c r="A3383" s="98">
        <v>42147.833333333336</v>
      </c>
      <c r="B3383" s="17">
        <v>2.057776</v>
      </c>
      <c r="C3383" s="97">
        <v>20</v>
      </c>
      <c r="D3383" s="21">
        <f t="shared" si="52"/>
        <v>3.43648592</v>
      </c>
    </row>
    <row r="3384" spans="1:4" ht="15" customHeight="1" x14ac:dyDescent="0.2">
      <c r="A3384" s="98">
        <v>42147.875</v>
      </c>
      <c r="B3384" s="17">
        <v>1.5433319999999999</v>
      </c>
      <c r="C3384" s="97">
        <v>40</v>
      </c>
      <c r="D3384" s="21">
        <f t="shared" si="52"/>
        <v>2.5773644399999998</v>
      </c>
    </row>
    <row r="3385" spans="1:4" ht="15" customHeight="1" x14ac:dyDescent="0.2">
      <c r="A3385" s="98">
        <v>42147.916666666664</v>
      </c>
      <c r="B3385" s="17">
        <v>1.5433319999999999</v>
      </c>
      <c r="C3385" s="97">
        <v>40</v>
      </c>
      <c r="D3385" s="21">
        <f t="shared" si="52"/>
        <v>2.5773644399999998</v>
      </c>
    </row>
    <row r="3386" spans="1:4" ht="15" customHeight="1" x14ac:dyDescent="0.2">
      <c r="A3386" s="98">
        <v>42147.958333333336</v>
      </c>
      <c r="B3386" s="17">
        <v>1.028888</v>
      </c>
      <c r="C3386" s="97">
        <v>300</v>
      </c>
      <c r="D3386" s="21">
        <f t="shared" si="52"/>
        <v>1.71824296</v>
      </c>
    </row>
    <row r="3387" spans="1:4" ht="15" customHeight="1" x14ac:dyDescent="0.2">
      <c r="A3387" s="98">
        <v>42148</v>
      </c>
      <c r="B3387" s="17">
        <v>1.5433319999999999</v>
      </c>
      <c r="C3387" s="97">
        <v>280</v>
      </c>
      <c r="D3387" s="21">
        <f t="shared" si="52"/>
        <v>2.5773644399999998</v>
      </c>
    </row>
    <row r="3388" spans="1:4" ht="15" customHeight="1" x14ac:dyDescent="0.2">
      <c r="A3388" s="98">
        <v>42148.041666666664</v>
      </c>
      <c r="B3388" s="17">
        <v>0</v>
      </c>
      <c r="C3388" s="97">
        <v>0</v>
      </c>
      <c r="D3388" s="21">
        <f t="shared" si="52"/>
        <v>0</v>
      </c>
    </row>
    <row r="3389" spans="1:4" ht="15" customHeight="1" x14ac:dyDescent="0.2">
      <c r="A3389" s="98">
        <v>42148.083333333336</v>
      </c>
      <c r="B3389" s="17">
        <v>1.5433319999999999</v>
      </c>
      <c r="C3389" s="97">
        <v>290</v>
      </c>
      <c r="D3389" s="21">
        <f t="shared" si="52"/>
        <v>2.5773644399999998</v>
      </c>
    </row>
    <row r="3390" spans="1:4" ht="15" customHeight="1" x14ac:dyDescent="0.2">
      <c r="A3390" s="98">
        <v>42148.125</v>
      </c>
      <c r="B3390" s="17">
        <v>1.028888</v>
      </c>
      <c r="C3390" s="97">
        <v>330</v>
      </c>
      <c r="D3390" s="21">
        <f t="shared" si="52"/>
        <v>1.71824296</v>
      </c>
    </row>
    <row r="3391" spans="1:4" ht="15" customHeight="1" x14ac:dyDescent="0.2">
      <c r="A3391" s="98">
        <v>42148.166666666664</v>
      </c>
      <c r="B3391" s="17">
        <v>0</v>
      </c>
      <c r="C3391" s="97">
        <v>0</v>
      </c>
      <c r="D3391" s="21">
        <f t="shared" si="52"/>
        <v>0</v>
      </c>
    </row>
    <row r="3392" spans="1:4" ht="15" customHeight="1" x14ac:dyDescent="0.2">
      <c r="A3392" s="98">
        <v>42148.208333333336</v>
      </c>
      <c r="B3392" s="17">
        <v>0</v>
      </c>
      <c r="C3392" s="97">
        <v>0</v>
      </c>
      <c r="D3392" s="21">
        <f t="shared" si="52"/>
        <v>0</v>
      </c>
    </row>
    <row r="3393" spans="1:4" ht="15" customHeight="1" x14ac:dyDescent="0.2">
      <c r="A3393" s="98">
        <v>42148.25</v>
      </c>
      <c r="B3393" s="17">
        <v>1.028888</v>
      </c>
      <c r="C3393" s="97">
        <v>260</v>
      </c>
      <c r="D3393" s="21">
        <f t="shared" si="52"/>
        <v>1.71824296</v>
      </c>
    </row>
    <row r="3394" spans="1:4" ht="15" customHeight="1" x14ac:dyDescent="0.2">
      <c r="A3394" s="98">
        <v>42148.291666666664</v>
      </c>
      <c r="B3394" s="17">
        <v>2.057776</v>
      </c>
      <c r="C3394" s="97">
        <v>300</v>
      </c>
      <c r="D3394" s="21">
        <f t="shared" si="52"/>
        <v>3.43648592</v>
      </c>
    </row>
    <row r="3395" spans="1:4" ht="15" customHeight="1" x14ac:dyDescent="0.2">
      <c r="A3395" s="98">
        <v>42148.333333333336</v>
      </c>
      <c r="B3395" s="17">
        <v>1.028888</v>
      </c>
      <c r="C3395" s="97">
        <v>310</v>
      </c>
      <c r="D3395" s="21">
        <f t="shared" si="52"/>
        <v>1.71824296</v>
      </c>
    </row>
    <row r="3396" spans="1:4" ht="15" customHeight="1" x14ac:dyDescent="0.2">
      <c r="A3396" s="98">
        <v>42148.375</v>
      </c>
      <c r="B3396" s="17">
        <v>1.028888</v>
      </c>
      <c r="C3396" s="97">
        <v>360</v>
      </c>
      <c r="D3396" s="21">
        <f t="shared" si="52"/>
        <v>1.71824296</v>
      </c>
    </row>
    <row r="3397" spans="1:4" ht="15" customHeight="1" x14ac:dyDescent="0.2">
      <c r="A3397" s="98">
        <v>42148.416666666664</v>
      </c>
      <c r="B3397" s="17">
        <v>0</v>
      </c>
      <c r="C3397" s="97">
        <v>0</v>
      </c>
      <c r="D3397" s="21">
        <f t="shared" ref="D3397:D3460" si="53">$B$1*B3397</f>
        <v>0</v>
      </c>
    </row>
    <row r="3398" spans="1:4" ht="15" customHeight="1" x14ac:dyDescent="0.2">
      <c r="A3398" s="98">
        <v>42148.458333333336</v>
      </c>
      <c r="B3398" s="17">
        <v>1.028888</v>
      </c>
      <c r="C3398" s="97">
        <v>330</v>
      </c>
      <c r="D3398" s="21">
        <f t="shared" si="53"/>
        <v>1.71824296</v>
      </c>
    </row>
    <row r="3399" spans="1:4" ht="15" customHeight="1" x14ac:dyDescent="0.2">
      <c r="A3399" s="98">
        <v>42148.5</v>
      </c>
      <c r="B3399" s="17">
        <v>4.6299960000000002</v>
      </c>
      <c r="C3399" s="97">
        <v>40</v>
      </c>
      <c r="D3399" s="21">
        <f t="shared" si="53"/>
        <v>7.7320933199999997</v>
      </c>
    </row>
    <row r="3400" spans="1:4" ht="15" customHeight="1" x14ac:dyDescent="0.2">
      <c r="A3400" s="98">
        <v>42148.541666666664</v>
      </c>
      <c r="B3400" s="17">
        <v>4.6299960000000002</v>
      </c>
      <c r="C3400" s="97">
        <v>40</v>
      </c>
      <c r="D3400" s="21">
        <f t="shared" si="53"/>
        <v>7.7320933199999997</v>
      </c>
    </row>
    <row r="3401" spans="1:4" ht="15" customHeight="1" x14ac:dyDescent="0.2">
      <c r="A3401" s="98">
        <v>42148.583333333336</v>
      </c>
      <c r="B3401" s="17">
        <v>4.6299960000000002</v>
      </c>
      <c r="C3401" s="97">
        <v>40</v>
      </c>
      <c r="D3401" s="21">
        <f t="shared" si="53"/>
        <v>7.7320933199999997</v>
      </c>
    </row>
    <row r="3402" spans="1:4" ht="15" customHeight="1" x14ac:dyDescent="0.2">
      <c r="A3402" s="98">
        <v>42148.625</v>
      </c>
      <c r="B3402" s="17">
        <v>6.1733279999999997</v>
      </c>
      <c r="C3402" s="97">
        <v>50</v>
      </c>
      <c r="D3402" s="21">
        <f t="shared" si="53"/>
        <v>10.309457759999999</v>
      </c>
    </row>
    <row r="3403" spans="1:4" ht="15" customHeight="1" x14ac:dyDescent="0.2">
      <c r="A3403" s="98">
        <v>42148.666666666664</v>
      </c>
      <c r="B3403" s="17">
        <v>4.6299960000000002</v>
      </c>
      <c r="C3403" s="97">
        <v>70</v>
      </c>
      <c r="D3403" s="21">
        <f t="shared" si="53"/>
        <v>7.7320933199999997</v>
      </c>
    </row>
    <row r="3404" spans="1:4" ht="15" customHeight="1" x14ac:dyDescent="0.2">
      <c r="A3404" s="98">
        <v>42148.708333333336</v>
      </c>
      <c r="B3404" s="17">
        <v>4.6299960000000002</v>
      </c>
      <c r="C3404" s="97">
        <v>60</v>
      </c>
      <c r="D3404" s="21">
        <f t="shared" si="53"/>
        <v>7.7320933199999997</v>
      </c>
    </row>
    <row r="3405" spans="1:4" ht="15" customHeight="1" x14ac:dyDescent="0.2">
      <c r="A3405" s="98">
        <v>42148.75</v>
      </c>
      <c r="B3405" s="17">
        <v>5.6588840000000005</v>
      </c>
      <c r="C3405" s="97">
        <v>50</v>
      </c>
      <c r="D3405" s="21">
        <f t="shared" si="53"/>
        <v>9.4503362800000001</v>
      </c>
    </row>
    <row r="3406" spans="1:4" ht="15" customHeight="1" x14ac:dyDescent="0.2">
      <c r="A3406" s="98">
        <v>42148.791666666664</v>
      </c>
      <c r="B3406" s="17">
        <v>6.6877719999999998</v>
      </c>
      <c r="C3406" s="97">
        <v>40</v>
      </c>
      <c r="D3406" s="21">
        <f t="shared" si="53"/>
        <v>11.16857924</v>
      </c>
    </row>
    <row r="3407" spans="1:4" ht="15" customHeight="1" x14ac:dyDescent="0.2">
      <c r="A3407" s="98">
        <v>42148.833333333336</v>
      </c>
      <c r="B3407" s="17">
        <v>5.6588840000000005</v>
      </c>
      <c r="C3407" s="97">
        <v>30</v>
      </c>
      <c r="D3407" s="21">
        <f t="shared" si="53"/>
        <v>9.4503362800000001</v>
      </c>
    </row>
    <row r="3408" spans="1:4" ht="15" customHeight="1" x14ac:dyDescent="0.2">
      <c r="A3408" s="98">
        <v>42148.875</v>
      </c>
      <c r="B3408" s="17">
        <v>4.1155520000000001</v>
      </c>
      <c r="C3408" s="97">
        <v>30</v>
      </c>
      <c r="D3408" s="21">
        <f t="shared" si="53"/>
        <v>6.8729718399999999</v>
      </c>
    </row>
    <row r="3409" spans="1:4" ht="15" customHeight="1" x14ac:dyDescent="0.2">
      <c r="A3409" s="98">
        <v>42148.916666666664</v>
      </c>
      <c r="B3409" s="17">
        <v>3.0866639999999999</v>
      </c>
      <c r="C3409" s="97">
        <v>20</v>
      </c>
      <c r="D3409" s="21">
        <f t="shared" si="53"/>
        <v>5.1547288799999995</v>
      </c>
    </row>
    <row r="3410" spans="1:4" ht="15" customHeight="1" x14ac:dyDescent="0.2">
      <c r="A3410" s="98">
        <v>42148.958333333336</v>
      </c>
      <c r="B3410" s="17">
        <v>5.1444400000000003</v>
      </c>
      <c r="C3410" s="97">
        <v>30</v>
      </c>
      <c r="D3410" s="21">
        <f t="shared" si="53"/>
        <v>8.5912147999999995</v>
      </c>
    </row>
    <row r="3411" spans="1:4" ht="15" customHeight="1" x14ac:dyDescent="0.2">
      <c r="A3411" s="98">
        <v>42149</v>
      </c>
      <c r="B3411" s="17">
        <v>2.057776</v>
      </c>
      <c r="C3411" s="97">
        <v>350</v>
      </c>
      <c r="D3411" s="21">
        <f t="shared" si="53"/>
        <v>3.43648592</v>
      </c>
    </row>
    <row r="3412" spans="1:4" ht="15" customHeight="1" x14ac:dyDescent="0.2">
      <c r="A3412" s="98">
        <v>42149.041666666664</v>
      </c>
      <c r="B3412" s="17">
        <v>2.057776</v>
      </c>
      <c r="C3412" s="97">
        <v>360</v>
      </c>
      <c r="D3412" s="21">
        <f t="shared" si="53"/>
        <v>3.43648592</v>
      </c>
    </row>
    <row r="3413" spans="1:4" ht="15" customHeight="1" x14ac:dyDescent="0.2">
      <c r="A3413" s="98">
        <v>42149.083333333336</v>
      </c>
      <c r="B3413" s="17">
        <v>2.057776</v>
      </c>
      <c r="C3413" s="97">
        <v>340</v>
      </c>
      <c r="D3413" s="21">
        <f t="shared" si="53"/>
        <v>3.43648592</v>
      </c>
    </row>
    <row r="3414" spans="1:4" ht="15" customHeight="1" x14ac:dyDescent="0.2">
      <c r="A3414" s="98">
        <v>42149.125</v>
      </c>
      <c r="B3414" s="17">
        <v>1.5433319999999999</v>
      </c>
      <c r="C3414" s="97">
        <v>330</v>
      </c>
      <c r="D3414" s="21">
        <f t="shared" si="53"/>
        <v>2.5773644399999998</v>
      </c>
    </row>
    <row r="3415" spans="1:4" ht="15" customHeight="1" x14ac:dyDescent="0.2">
      <c r="A3415" s="98">
        <v>42149.166666666664</v>
      </c>
      <c r="B3415" s="17">
        <v>1.028888</v>
      </c>
      <c r="C3415" s="97">
        <v>330</v>
      </c>
      <c r="D3415" s="21">
        <f t="shared" si="53"/>
        <v>1.71824296</v>
      </c>
    </row>
    <row r="3416" spans="1:4" ht="15" customHeight="1" x14ac:dyDescent="0.2">
      <c r="A3416" s="98">
        <v>42149.208333333336</v>
      </c>
      <c r="B3416" s="17">
        <v>1.5433319999999999</v>
      </c>
      <c r="C3416" s="97">
        <v>310</v>
      </c>
      <c r="D3416" s="21">
        <f t="shared" si="53"/>
        <v>2.5773644399999998</v>
      </c>
    </row>
    <row r="3417" spans="1:4" ht="15" customHeight="1" x14ac:dyDescent="0.2">
      <c r="A3417" s="98">
        <v>42149.25</v>
      </c>
      <c r="B3417" s="17">
        <v>1.5433319999999999</v>
      </c>
      <c r="C3417" s="97">
        <v>310</v>
      </c>
      <c r="D3417" s="21">
        <f t="shared" si="53"/>
        <v>2.5773644399999998</v>
      </c>
    </row>
    <row r="3418" spans="1:4" ht="15" customHeight="1" x14ac:dyDescent="0.2">
      <c r="A3418" s="98">
        <v>42149.291666666664</v>
      </c>
      <c r="B3418" s="17">
        <v>1.028888</v>
      </c>
      <c r="C3418" s="97">
        <v>320</v>
      </c>
      <c r="D3418" s="21">
        <f t="shared" si="53"/>
        <v>1.71824296</v>
      </c>
    </row>
    <row r="3419" spans="1:4" ht="15" customHeight="1" x14ac:dyDescent="0.2">
      <c r="A3419" s="98">
        <v>42149.333333333336</v>
      </c>
      <c r="B3419" s="17">
        <v>1.5433319999999999</v>
      </c>
      <c r="C3419" s="97">
        <v>320</v>
      </c>
      <c r="D3419" s="21">
        <f t="shared" si="53"/>
        <v>2.5773644399999998</v>
      </c>
    </row>
    <row r="3420" spans="1:4" ht="15" customHeight="1" x14ac:dyDescent="0.2">
      <c r="A3420" s="98">
        <v>42149.375</v>
      </c>
      <c r="B3420" s="17">
        <v>2.5722200000000002</v>
      </c>
      <c r="C3420" s="97">
        <v>300</v>
      </c>
      <c r="D3420" s="21">
        <f t="shared" si="53"/>
        <v>4.2956073999999997</v>
      </c>
    </row>
    <row r="3421" spans="1:4" ht="15" customHeight="1" x14ac:dyDescent="0.2">
      <c r="A3421" s="98">
        <v>42149.416666666664</v>
      </c>
      <c r="B3421" s="17">
        <v>1.5433319999999999</v>
      </c>
      <c r="C3421" s="97">
        <v>350</v>
      </c>
      <c r="D3421" s="21">
        <f t="shared" si="53"/>
        <v>2.5773644399999998</v>
      </c>
    </row>
    <row r="3422" spans="1:4" ht="15" customHeight="1" x14ac:dyDescent="0.2">
      <c r="A3422" s="98">
        <v>42149.458333333336</v>
      </c>
      <c r="B3422" s="17">
        <v>1.5433319999999999</v>
      </c>
      <c r="C3422" s="97">
        <v>330</v>
      </c>
      <c r="D3422" s="21">
        <f t="shared" si="53"/>
        <v>2.5773644399999998</v>
      </c>
    </row>
    <row r="3423" spans="1:4" ht="15" customHeight="1" x14ac:dyDescent="0.2">
      <c r="A3423" s="98">
        <v>42149.5</v>
      </c>
      <c r="B3423" s="17">
        <v>2.057776</v>
      </c>
      <c r="C3423" s="97">
        <v>330</v>
      </c>
      <c r="D3423" s="21">
        <f t="shared" si="53"/>
        <v>3.43648592</v>
      </c>
    </row>
    <row r="3424" spans="1:4" ht="15" customHeight="1" x14ac:dyDescent="0.2">
      <c r="A3424" s="98">
        <v>42149.541666666664</v>
      </c>
      <c r="B3424" s="17">
        <v>2.5722200000000002</v>
      </c>
      <c r="C3424" s="97">
        <v>360</v>
      </c>
      <c r="D3424" s="21">
        <f t="shared" si="53"/>
        <v>4.2956073999999997</v>
      </c>
    </row>
    <row r="3425" spans="1:4" ht="15" customHeight="1" x14ac:dyDescent="0.2">
      <c r="A3425" s="98">
        <v>42149.583333333336</v>
      </c>
      <c r="B3425" s="17">
        <v>4.6299960000000002</v>
      </c>
      <c r="C3425" s="97">
        <v>30</v>
      </c>
      <c r="D3425" s="21">
        <f t="shared" si="53"/>
        <v>7.7320933199999997</v>
      </c>
    </row>
    <row r="3426" spans="1:4" ht="15" customHeight="1" x14ac:dyDescent="0.2">
      <c r="A3426" s="98">
        <v>42149.625</v>
      </c>
      <c r="B3426" s="17">
        <v>4.1155520000000001</v>
      </c>
      <c r="C3426" s="97">
        <v>50</v>
      </c>
      <c r="D3426" s="21">
        <f t="shared" si="53"/>
        <v>6.8729718399999999</v>
      </c>
    </row>
    <row r="3427" spans="1:4" ht="15" customHeight="1" x14ac:dyDescent="0.2">
      <c r="A3427" s="98">
        <v>42149.666666666664</v>
      </c>
      <c r="B3427" s="17">
        <v>5.1444400000000003</v>
      </c>
      <c r="C3427" s="97">
        <v>60</v>
      </c>
      <c r="D3427" s="21">
        <f t="shared" si="53"/>
        <v>8.5912147999999995</v>
      </c>
    </row>
    <row r="3428" spans="1:4" ht="15" customHeight="1" x14ac:dyDescent="0.2">
      <c r="A3428" s="98">
        <v>42149.708333333336</v>
      </c>
      <c r="B3428" s="17">
        <v>5.1444400000000003</v>
      </c>
      <c r="C3428" s="97">
        <v>70</v>
      </c>
      <c r="D3428" s="21">
        <f t="shared" si="53"/>
        <v>8.5912147999999995</v>
      </c>
    </row>
    <row r="3429" spans="1:4" ht="15" customHeight="1" x14ac:dyDescent="0.2">
      <c r="A3429" s="98">
        <v>42149.75</v>
      </c>
      <c r="B3429" s="17">
        <v>5.6588840000000005</v>
      </c>
      <c r="C3429" s="97">
        <v>60</v>
      </c>
      <c r="D3429" s="21">
        <f t="shared" si="53"/>
        <v>9.4503362800000001</v>
      </c>
    </row>
    <row r="3430" spans="1:4" ht="15" customHeight="1" x14ac:dyDescent="0.2">
      <c r="A3430" s="98">
        <v>42149.791666666664</v>
      </c>
      <c r="B3430" s="17">
        <v>5.1444400000000003</v>
      </c>
      <c r="C3430" s="97">
        <v>50</v>
      </c>
      <c r="D3430" s="21">
        <f t="shared" si="53"/>
        <v>8.5912147999999995</v>
      </c>
    </row>
    <row r="3431" spans="1:4" ht="15" customHeight="1" x14ac:dyDescent="0.2">
      <c r="A3431" s="98">
        <v>42149.833333333336</v>
      </c>
      <c r="B3431" s="17">
        <v>4.1155520000000001</v>
      </c>
      <c r="C3431" s="97">
        <v>50</v>
      </c>
      <c r="D3431" s="21">
        <f t="shared" si="53"/>
        <v>6.8729718399999999</v>
      </c>
    </row>
    <row r="3432" spans="1:4" ht="15" customHeight="1" x14ac:dyDescent="0.2">
      <c r="A3432" s="98">
        <v>42149.875</v>
      </c>
      <c r="B3432" s="17">
        <v>3.0866639999999999</v>
      </c>
      <c r="C3432" s="97">
        <v>40</v>
      </c>
      <c r="D3432" s="21">
        <f t="shared" si="53"/>
        <v>5.1547288799999995</v>
      </c>
    </row>
    <row r="3433" spans="1:4" ht="15" customHeight="1" x14ac:dyDescent="0.2">
      <c r="A3433" s="98">
        <v>42149.916666666664</v>
      </c>
      <c r="B3433" s="17">
        <v>1.5433319999999999</v>
      </c>
      <c r="C3433" s="97">
        <v>360</v>
      </c>
      <c r="D3433" s="21">
        <f t="shared" si="53"/>
        <v>2.5773644399999998</v>
      </c>
    </row>
    <row r="3434" spans="1:4" ht="15" customHeight="1" x14ac:dyDescent="0.2">
      <c r="A3434" s="98">
        <v>42149.958333333336</v>
      </c>
      <c r="B3434" s="17">
        <v>0</v>
      </c>
      <c r="C3434" s="97">
        <v>0</v>
      </c>
      <c r="D3434" s="21">
        <f t="shared" si="53"/>
        <v>0</v>
      </c>
    </row>
    <row r="3435" spans="1:4" ht="15" customHeight="1" x14ac:dyDescent="0.2">
      <c r="A3435" s="98">
        <v>42150</v>
      </c>
      <c r="B3435" s="17">
        <v>1.028888</v>
      </c>
      <c r="C3435" s="97">
        <v>320</v>
      </c>
      <c r="D3435" s="21">
        <f t="shared" si="53"/>
        <v>1.71824296</v>
      </c>
    </row>
    <row r="3436" spans="1:4" ht="15" customHeight="1" x14ac:dyDescent="0.2">
      <c r="A3436" s="98">
        <v>42150.041666666664</v>
      </c>
      <c r="B3436" s="17">
        <v>1.028888</v>
      </c>
      <c r="C3436" s="97">
        <v>300</v>
      </c>
      <c r="D3436" s="21">
        <f t="shared" si="53"/>
        <v>1.71824296</v>
      </c>
    </row>
    <row r="3437" spans="1:4" ht="15" customHeight="1" x14ac:dyDescent="0.2">
      <c r="A3437" s="98">
        <v>42150.083333333336</v>
      </c>
      <c r="B3437" s="17">
        <v>0</v>
      </c>
      <c r="C3437" s="97">
        <v>0</v>
      </c>
      <c r="D3437" s="21">
        <f t="shared" si="53"/>
        <v>0</v>
      </c>
    </row>
    <row r="3438" spans="1:4" ht="15" customHeight="1" x14ac:dyDescent="0.2">
      <c r="A3438" s="98">
        <v>42150.125</v>
      </c>
      <c r="B3438" s="17">
        <v>0</v>
      </c>
      <c r="C3438" s="97">
        <v>0</v>
      </c>
      <c r="D3438" s="21">
        <f t="shared" si="53"/>
        <v>0</v>
      </c>
    </row>
    <row r="3439" spans="1:4" ht="15" customHeight="1" x14ac:dyDescent="0.2">
      <c r="A3439" s="98">
        <v>42150.166666666664</v>
      </c>
      <c r="B3439" s="17">
        <v>1.028888</v>
      </c>
      <c r="C3439" s="97">
        <v>330</v>
      </c>
      <c r="D3439" s="21">
        <f t="shared" si="53"/>
        <v>1.71824296</v>
      </c>
    </row>
    <row r="3440" spans="1:4" ht="15" customHeight="1" x14ac:dyDescent="0.2">
      <c r="A3440" s="98">
        <v>42150.208333333336</v>
      </c>
      <c r="B3440" s="17">
        <v>0</v>
      </c>
      <c r="C3440" s="97">
        <v>0</v>
      </c>
      <c r="D3440" s="21">
        <f t="shared" si="53"/>
        <v>0</v>
      </c>
    </row>
    <row r="3441" spans="1:4" ht="15" customHeight="1" x14ac:dyDescent="0.2">
      <c r="A3441" s="98">
        <v>42150.25</v>
      </c>
      <c r="B3441" s="17">
        <v>0</v>
      </c>
      <c r="C3441" s="97">
        <v>0</v>
      </c>
      <c r="D3441" s="21">
        <f t="shared" si="53"/>
        <v>0</v>
      </c>
    </row>
    <row r="3442" spans="1:4" ht="15" customHeight="1" x14ac:dyDescent="0.2">
      <c r="A3442" s="98">
        <v>42150.291666666664</v>
      </c>
      <c r="B3442" s="17">
        <v>1.028888</v>
      </c>
      <c r="C3442" s="97">
        <v>290</v>
      </c>
      <c r="D3442" s="21">
        <f t="shared" si="53"/>
        <v>1.71824296</v>
      </c>
    </row>
    <row r="3443" spans="1:4" ht="15" customHeight="1" x14ac:dyDescent="0.2">
      <c r="A3443" s="98">
        <v>42150.333333333336</v>
      </c>
      <c r="B3443" s="17">
        <v>0.51444400000000001</v>
      </c>
      <c r="C3443" s="97">
        <v>320</v>
      </c>
      <c r="D3443" s="21">
        <f t="shared" si="53"/>
        <v>0.85912147999999999</v>
      </c>
    </row>
    <row r="3444" spans="1:4" ht="15" customHeight="1" x14ac:dyDescent="0.2">
      <c r="A3444" s="98">
        <v>42150.375</v>
      </c>
      <c r="B3444" s="17">
        <v>0.51444400000000001</v>
      </c>
      <c r="C3444" s="97">
        <v>340</v>
      </c>
      <c r="D3444" s="21">
        <f t="shared" si="53"/>
        <v>0.85912147999999999</v>
      </c>
    </row>
    <row r="3445" spans="1:4" ht="15" customHeight="1" x14ac:dyDescent="0.2">
      <c r="A3445" s="98">
        <v>42150.416666666664</v>
      </c>
      <c r="B3445" s="17">
        <v>1.028888</v>
      </c>
      <c r="C3445" s="97">
        <v>280</v>
      </c>
      <c r="D3445" s="21">
        <f t="shared" si="53"/>
        <v>1.71824296</v>
      </c>
    </row>
    <row r="3446" spans="1:4" ht="15" customHeight="1" x14ac:dyDescent="0.2">
      <c r="A3446" s="98">
        <v>42150.458333333336</v>
      </c>
      <c r="B3446" s="17">
        <v>1.5433319999999999</v>
      </c>
      <c r="C3446" s="97">
        <v>300</v>
      </c>
      <c r="D3446" s="21">
        <f t="shared" si="53"/>
        <v>2.5773644399999998</v>
      </c>
    </row>
    <row r="3447" spans="1:4" ht="15" customHeight="1" x14ac:dyDescent="0.2">
      <c r="A3447" s="98">
        <v>42150.5</v>
      </c>
      <c r="B3447" s="17">
        <v>1.028888</v>
      </c>
      <c r="C3447" s="97">
        <v>270</v>
      </c>
      <c r="D3447" s="21">
        <f t="shared" si="53"/>
        <v>1.71824296</v>
      </c>
    </row>
    <row r="3448" spans="1:4" ht="15" customHeight="1" x14ac:dyDescent="0.2">
      <c r="A3448" s="98">
        <v>42150.541666666664</v>
      </c>
      <c r="B3448" s="17">
        <v>1.5433319999999999</v>
      </c>
      <c r="C3448" s="97">
        <v>120</v>
      </c>
      <c r="D3448" s="21">
        <f t="shared" si="53"/>
        <v>2.5773644399999998</v>
      </c>
    </row>
    <row r="3449" spans="1:4" ht="15" customHeight="1" x14ac:dyDescent="0.2">
      <c r="A3449" s="98">
        <v>42150.583333333336</v>
      </c>
      <c r="B3449" s="17">
        <v>3.0866639999999999</v>
      </c>
      <c r="C3449" s="97">
        <v>160</v>
      </c>
      <c r="D3449" s="21">
        <f t="shared" si="53"/>
        <v>5.1547288799999995</v>
      </c>
    </row>
    <row r="3450" spans="1:4" ht="15" customHeight="1" x14ac:dyDescent="0.2">
      <c r="A3450" s="98">
        <v>42150.625</v>
      </c>
      <c r="B3450" s="17">
        <v>4.1155520000000001</v>
      </c>
      <c r="C3450" s="97">
        <v>120</v>
      </c>
      <c r="D3450" s="21">
        <f t="shared" si="53"/>
        <v>6.8729718399999999</v>
      </c>
    </row>
    <row r="3451" spans="1:4" ht="15" customHeight="1" x14ac:dyDescent="0.2">
      <c r="A3451" s="98">
        <v>42150.666666666664</v>
      </c>
      <c r="B3451" s="17">
        <v>3.0866639999999999</v>
      </c>
      <c r="C3451" s="97">
        <v>70</v>
      </c>
      <c r="D3451" s="21">
        <f t="shared" si="53"/>
        <v>5.1547288799999995</v>
      </c>
    </row>
    <row r="3452" spans="1:4" ht="15" customHeight="1" x14ac:dyDescent="0.2">
      <c r="A3452" s="98">
        <v>42150.708333333336</v>
      </c>
      <c r="B3452" s="17">
        <v>4.1155520000000001</v>
      </c>
      <c r="C3452" s="97">
        <v>120</v>
      </c>
      <c r="D3452" s="21">
        <f t="shared" si="53"/>
        <v>6.8729718399999999</v>
      </c>
    </row>
    <row r="3453" spans="1:4" ht="15" customHeight="1" x14ac:dyDescent="0.2">
      <c r="A3453" s="98">
        <v>42150.75</v>
      </c>
      <c r="B3453" s="17">
        <v>3.601108</v>
      </c>
      <c r="C3453" s="97">
        <v>100</v>
      </c>
      <c r="D3453" s="21">
        <f t="shared" si="53"/>
        <v>6.0138503599999993</v>
      </c>
    </row>
    <row r="3454" spans="1:4" ht="15" customHeight="1" x14ac:dyDescent="0.2">
      <c r="A3454" s="98">
        <v>42150.791666666664</v>
      </c>
      <c r="B3454" s="17">
        <v>3.601108</v>
      </c>
      <c r="C3454" s="97">
        <v>160</v>
      </c>
      <c r="D3454" s="21">
        <f t="shared" si="53"/>
        <v>6.0138503599999993</v>
      </c>
    </row>
    <row r="3455" spans="1:4" ht="15" customHeight="1" x14ac:dyDescent="0.2">
      <c r="A3455" s="98">
        <v>42150.833333333336</v>
      </c>
      <c r="B3455" s="17">
        <v>2.5722200000000002</v>
      </c>
      <c r="C3455" s="97">
        <v>160</v>
      </c>
      <c r="D3455" s="21">
        <f t="shared" si="53"/>
        <v>4.2956073999999997</v>
      </c>
    </row>
    <row r="3456" spans="1:4" ht="15" customHeight="1" x14ac:dyDescent="0.2">
      <c r="A3456" s="98">
        <v>42150.875</v>
      </c>
      <c r="B3456" s="17">
        <v>2.057776</v>
      </c>
      <c r="C3456" s="97">
        <v>170</v>
      </c>
      <c r="D3456" s="21">
        <f t="shared" si="53"/>
        <v>3.43648592</v>
      </c>
    </row>
    <row r="3457" spans="1:4" ht="15" customHeight="1" x14ac:dyDescent="0.2">
      <c r="A3457" s="98">
        <v>42150.916666666664</v>
      </c>
      <c r="B3457" s="17">
        <v>0</v>
      </c>
      <c r="C3457" s="97">
        <v>0</v>
      </c>
      <c r="D3457" s="21">
        <f t="shared" si="53"/>
        <v>0</v>
      </c>
    </row>
    <row r="3458" spans="1:4" ht="15" customHeight="1" x14ac:dyDescent="0.2">
      <c r="A3458" s="98">
        <v>42150.958333333336</v>
      </c>
      <c r="B3458" s="17">
        <v>1.028888</v>
      </c>
      <c r="C3458" s="97">
        <v>310</v>
      </c>
      <c r="D3458" s="21">
        <f t="shared" si="53"/>
        <v>1.71824296</v>
      </c>
    </row>
    <row r="3459" spans="1:4" ht="15" customHeight="1" x14ac:dyDescent="0.2">
      <c r="A3459" s="98">
        <v>42151</v>
      </c>
      <c r="B3459" s="17">
        <v>1.5433319999999999</v>
      </c>
      <c r="C3459" s="97">
        <v>320</v>
      </c>
      <c r="D3459" s="21">
        <f t="shared" si="53"/>
        <v>2.5773644399999998</v>
      </c>
    </row>
    <row r="3460" spans="1:4" ht="15" customHeight="1" x14ac:dyDescent="0.2">
      <c r="A3460" s="98">
        <v>42151.041666666664</v>
      </c>
      <c r="B3460" s="17">
        <v>0.51444400000000001</v>
      </c>
      <c r="C3460" s="97">
        <v>310</v>
      </c>
      <c r="D3460" s="21">
        <f t="shared" si="53"/>
        <v>0.85912147999999999</v>
      </c>
    </row>
    <row r="3461" spans="1:4" ht="15" customHeight="1" x14ac:dyDescent="0.2">
      <c r="A3461" s="98">
        <v>42151.083333333336</v>
      </c>
      <c r="B3461" s="17">
        <v>1.028888</v>
      </c>
      <c r="C3461" s="97">
        <v>330</v>
      </c>
      <c r="D3461" s="21">
        <f t="shared" ref="D3461:D3524" si="54">$B$1*B3461</f>
        <v>1.71824296</v>
      </c>
    </row>
    <row r="3462" spans="1:4" ht="15" customHeight="1" x14ac:dyDescent="0.2">
      <c r="A3462" s="98">
        <v>42151.125</v>
      </c>
      <c r="B3462" s="17">
        <v>1.5433319999999999</v>
      </c>
      <c r="C3462" s="97">
        <v>330</v>
      </c>
      <c r="D3462" s="21">
        <f t="shared" si="54"/>
        <v>2.5773644399999998</v>
      </c>
    </row>
    <row r="3463" spans="1:4" ht="15" customHeight="1" x14ac:dyDescent="0.2">
      <c r="A3463" s="98">
        <v>42151.166666666664</v>
      </c>
      <c r="B3463" s="17">
        <v>1.028888</v>
      </c>
      <c r="C3463" s="97">
        <v>320</v>
      </c>
      <c r="D3463" s="21">
        <f t="shared" si="54"/>
        <v>1.71824296</v>
      </c>
    </row>
    <row r="3464" spans="1:4" ht="15" customHeight="1" x14ac:dyDescent="0.2">
      <c r="A3464" s="98">
        <v>42151.208333333336</v>
      </c>
      <c r="B3464" s="17">
        <v>1.5433319999999999</v>
      </c>
      <c r="C3464" s="97">
        <v>290</v>
      </c>
      <c r="D3464" s="21">
        <f t="shared" si="54"/>
        <v>2.5773644399999998</v>
      </c>
    </row>
    <row r="3465" spans="1:4" ht="15" customHeight="1" x14ac:dyDescent="0.2">
      <c r="A3465" s="98">
        <v>42151.25</v>
      </c>
      <c r="B3465" s="17">
        <v>1.028888</v>
      </c>
      <c r="C3465" s="97">
        <v>310</v>
      </c>
      <c r="D3465" s="21">
        <f t="shared" si="54"/>
        <v>1.71824296</v>
      </c>
    </row>
    <row r="3466" spans="1:4" ht="15" customHeight="1" x14ac:dyDescent="0.2">
      <c r="A3466" s="98">
        <v>42151.291666666664</v>
      </c>
      <c r="B3466" s="17">
        <v>2.057776</v>
      </c>
      <c r="C3466" s="97">
        <v>270</v>
      </c>
      <c r="D3466" s="21">
        <f t="shared" si="54"/>
        <v>3.43648592</v>
      </c>
    </row>
    <row r="3467" spans="1:4" ht="15" customHeight="1" x14ac:dyDescent="0.2">
      <c r="A3467" s="98">
        <v>42151.333333333336</v>
      </c>
      <c r="B3467" s="17">
        <v>1.028888</v>
      </c>
      <c r="C3467" s="97">
        <v>320</v>
      </c>
      <c r="D3467" s="21">
        <f t="shared" si="54"/>
        <v>1.71824296</v>
      </c>
    </row>
    <row r="3468" spans="1:4" ht="15" customHeight="1" x14ac:dyDescent="0.2">
      <c r="A3468" s="98">
        <v>42151.375</v>
      </c>
      <c r="B3468" s="17">
        <v>0</v>
      </c>
      <c r="C3468" s="97">
        <v>0</v>
      </c>
      <c r="D3468" s="21">
        <f t="shared" si="54"/>
        <v>0</v>
      </c>
    </row>
    <row r="3469" spans="1:4" ht="15" customHeight="1" x14ac:dyDescent="0.2">
      <c r="A3469" s="98">
        <v>42151.416666666664</v>
      </c>
      <c r="B3469" s="17">
        <v>0</v>
      </c>
      <c r="C3469" s="97">
        <v>0</v>
      </c>
      <c r="D3469" s="21">
        <f t="shared" si="54"/>
        <v>0</v>
      </c>
    </row>
    <row r="3470" spans="1:4" ht="15" customHeight="1" x14ac:dyDescent="0.2">
      <c r="A3470" s="98">
        <v>42151.458333333336</v>
      </c>
      <c r="B3470" s="17">
        <v>0</v>
      </c>
      <c r="C3470" s="97">
        <v>0</v>
      </c>
      <c r="D3470" s="21">
        <f t="shared" si="54"/>
        <v>0</v>
      </c>
    </row>
    <row r="3471" spans="1:4" ht="15" customHeight="1" x14ac:dyDescent="0.2">
      <c r="A3471" s="98">
        <v>42151.5</v>
      </c>
      <c r="B3471" s="17">
        <v>1.5433319999999999</v>
      </c>
      <c r="C3471" s="97">
        <v>310</v>
      </c>
      <c r="D3471" s="21">
        <f t="shared" si="54"/>
        <v>2.5773644399999998</v>
      </c>
    </row>
    <row r="3472" spans="1:4" ht="15" customHeight="1" x14ac:dyDescent="0.2">
      <c r="A3472" s="98">
        <v>42151.541666666664</v>
      </c>
      <c r="B3472" s="17">
        <v>1.5433319999999999</v>
      </c>
      <c r="C3472" s="97">
        <v>310</v>
      </c>
      <c r="D3472" s="21">
        <f t="shared" si="54"/>
        <v>2.5773644399999998</v>
      </c>
    </row>
    <row r="3473" spans="1:4" ht="15" customHeight="1" x14ac:dyDescent="0.2">
      <c r="A3473" s="98">
        <v>42151.583333333336</v>
      </c>
      <c r="B3473" s="17">
        <v>3.0866639999999999</v>
      </c>
      <c r="C3473" s="97">
        <v>40</v>
      </c>
      <c r="D3473" s="21">
        <f t="shared" si="54"/>
        <v>5.1547288799999995</v>
      </c>
    </row>
    <row r="3474" spans="1:4" ht="15" customHeight="1" x14ac:dyDescent="0.2">
      <c r="A3474" s="98">
        <v>42151.625</v>
      </c>
      <c r="B3474" s="17">
        <v>4.1155520000000001</v>
      </c>
      <c r="C3474" s="97">
        <v>40</v>
      </c>
      <c r="D3474" s="21">
        <f t="shared" si="54"/>
        <v>6.8729718399999999</v>
      </c>
    </row>
    <row r="3475" spans="1:4" ht="15" customHeight="1" x14ac:dyDescent="0.2">
      <c r="A3475" s="98">
        <v>42151.666666666664</v>
      </c>
      <c r="B3475" s="17">
        <v>5.1444400000000003</v>
      </c>
      <c r="C3475" s="97">
        <v>60</v>
      </c>
      <c r="D3475" s="21">
        <f t="shared" si="54"/>
        <v>8.5912147999999995</v>
      </c>
    </row>
    <row r="3476" spans="1:4" ht="15" customHeight="1" x14ac:dyDescent="0.2">
      <c r="A3476" s="98">
        <v>42151.708333333336</v>
      </c>
      <c r="B3476" s="17">
        <v>5.1444400000000003</v>
      </c>
      <c r="C3476" s="97">
        <v>60</v>
      </c>
      <c r="D3476" s="21">
        <f t="shared" si="54"/>
        <v>8.5912147999999995</v>
      </c>
    </row>
    <row r="3477" spans="1:4" ht="15" customHeight="1" x14ac:dyDescent="0.2">
      <c r="A3477" s="98">
        <v>42151.75</v>
      </c>
      <c r="B3477" s="17">
        <v>6.1733279999999997</v>
      </c>
      <c r="C3477" s="97">
        <v>40</v>
      </c>
      <c r="D3477" s="21">
        <f t="shared" si="54"/>
        <v>10.309457759999999</v>
      </c>
    </row>
    <row r="3478" spans="1:4" ht="15" customHeight="1" x14ac:dyDescent="0.2">
      <c r="A3478" s="98">
        <v>42151.791666666664</v>
      </c>
      <c r="B3478" s="17">
        <v>6.1733279999999997</v>
      </c>
      <c r="C3478" s="97">
        <v>40</v>
      </c>
      <c r="D3478" s="21">
        <f t="shared" si="54"/>
        <v>10.309457759999999</v>
      </c>
    </row>
    <row r="3479" spans="1:4" ht="15" customHeight="1" x14ac:dyDescent="0.2">
      <c r="A3479" s="98">
        <v>42151.833333333336</v>
      </c>
      <c r="B3479" s="17">
        <v>3.601108</v>
      </c>
      <c r="C3479" s="97">
        <v>30</v>
      </c>
      <c r="D3479" s="21">
        <f t="shared" si="54"/>
        <v>6.0138503599999993</v>
      </c>
    </row>
    <row r="3480" spans="1:4" ht="15" customHeight="1" x14ac:dyDescent="0.2">
      <c r="A3480" s="98">
        <v>42151.875</v>
      </c>
      <c r="B3480" s="17">
        <v>2.057776</v>
      </c>
      <c r="C3480" s="97">
        <v>20</v>
      </c>
      <c r="D3480" s="21">
        <f t="shared" si="54"/>
        <v>3.43648592</v>
      </c>
    </row>
    <row r="3481" spans="1:4" ht="15" customHeight="1" x14ac:dyDescent="0.2">
      <c r="A3481" s="98">
        <v>42151.916666666664</v>
      </c>
      <c r="B3481" s="17">
        <v>2.5722200000000002</v>
      </c>
      <c r="C3481" s="97">
        <v>20</v>
      </c>
      <c r="D3481" s="21">
        <f t="shared" si="54"/>
        <v>4.2956073999999997</v>
      </c>
    </row>
    <row r="3482" spans="1:4" ht="15" customHeight="1" x14ac:dyDescent="0.2">
      <c r="A3482" s="98">
        <v>42151.958333333336</v>
      </c>
      <c r="B3482" s="17">
        <v>4.1155520000000001</v>
      </c>
      <c r="C3482" s="97">
        <v>20</v>
      </c>
      <c r="D3482" s="21">
        <f t="shared" si="54"/>
        <v>6.8729718399999999</v>
      </c>
    </row>
    <row r="3483" spans="1:4" ht="15" customHeight="1" x14ac:dyDescent="0.2">
      <c r="A3483" s="98">
        <v>42152</v>
      </c>
      <c r="B3483" s="17">
        <v>4.1155520000000001</v>
      </c>
      <c r="C3483" s="97">
        <v>10</v>
      </c>
      <c r="D3483" s="21">
        <f t="shared" si="54"/>
        <v>6.8729718399999999</v>
      </c>
    </row>
    <row r="3484" spans="1:4" ht="15" customHeight="1" x14ac:dyDescent="0.2">
      <c r="A3484" s="98">
        <v>42152.041666666664</v>
      </c>
      <c r="B3484" s="17">
        <v>3.0866639999999999</v>
      </c>
      <c r="C3484" s="97">
        <v>20</v>
      </c>
      <c r="D3484" s="21">
        <f t="shared" si="54"/>
        <v>5.1547288799999995</v>
      </c>
    </row>
    <row r="3485" spans="1:4" ht="15" customHeight="1" x14ac:dyDescent="0.2">
      <c r="A3485" s="98">
        <v>42152.083333333336</v>
      </c>
      <c r="B3485" s="17">
        <v>4.6299960000000002</v>
      </c>
      <c r="C3485" s="97">
        <v>10</v>
      </c>
      <c r="D3485" s="21">
        <f t="shared" si="54"/>
        <v>7.7320933199999997</v>
      </c>
    </row>
    <row r="3486" spans="1:4" ht="15" customHeight="1" x14ac:dyDescent="0.2">
      <c r="A3486" s="98">
        <v>42152.125</v>
      </c>
      <c r="B3486" s="17">
        <v>3.0866639999999999</v>
      </c>
      <c r="C3486" s="97">
        <v>360</v>
      </c>
      <c r="D3486" s="21">
        <f t="shared" si="54"/>
        <v>5.1547288799999995</v>
      </c>
    </row>
    <row r="3487" spans="1:4" ht="15" customHeight="1" x14ac:dyDescent="0.2">
      <c r="A3487" s="98">
        <v>42152.166666666664</v>
      </c>
      <c r="B3487" s="17">
        <v>4.1155520000000001</v>
      </c>
      <c r="C3487" s="97">
        <v>30</v>
      </c>
      <c r="D3487" s="21">
        <f t="shared" si="54"/>
        <v>6.8729718399999999</v>
      </c>
    </row>
    <row r="3488" spans="1:4" ht="15" customHeight="1" x14ac:dyDescent="0.2">
      <c r="A3488" s="98">
        <v>42152.208333333336</v>
      </c>
      <c r="B3488" s="17">
        <v>2.057776</v>
      </c>
      <c r="C3488" s="97">
        <v>320</v>
      </c>
      <c r="D3488" s="21">
        <f t="shared" si="54"/>
        <v>3.43648592</v>
      </c>
    </row>
    <row r="3489" spans="1:4" ht="15" customHeight="1" x14ac:dyDescent="0.2">
      <c r="A3489" s="98">
        <v>42152.25</v>
      </c>
      <c r="B3489" s="17">
        <v>3.0866639999999999</v>
      </c>
      <c r="C3489" s="97">
        <v>30</v>
      </c>
      <c r="D3489" s="21">
        <f t="shared" si="54"/>
        <v>5.1547288799999995</v>
      </c>
    </row>
    <row r="3490" spans="1:4" ht="15" customHeight="1" x14ac:dyDescent="0.2">
      <c r="A3490" s="98">
        <v>42152.291666666664</v>
      </c>
      <c r="B3490" s="17">
        <v>5.1444400000000003</v>
      </c>
      <c r="C3490" s="97">
        <v>10</v>
      </c>
      <c r="D3490" s="21">
        <f t="shared" si="54"/>
        <v>8.5912147999999995</v>
      </c>
    </row>
    <row r="3491" spans="1:4" ht="15" customHeight="1" x14ac:dyDescent="0.2">
      <c r="A3491" s="98">
        <v>42152.333333333336</v>
      </c>
      <c r="B3491" s="17">
        <v>4.1155520000000001</v>
      </c>
      <c r="C3491" s="97">
        <v>10</v>
      </c>
      <c r="D3491" s="21">
        <f t="shared" si="54"/>
        <v>6.8729718399999999</v>
      </c>
    </row>
    <row r="3492" spans="1:4" ht="15" customHeight="1" x14ac:dyDescent="0.2">
      <c r="A3492" s="98">
        <v>42152.375</v>
      </c>
      <c r="B3492" s="17">
        <v>4.1155520000000001</v>
      </c>
      <c r="C3492" s="97">
        <v>10</v>
      </c>
      <c r="D3492" s="21">
        <f t="shared" si="54"/>
        <v>6.8729718399999999</v>
      </c>
    </row>
    <row r="3493" spans="1:4" ht="15" customHeight="1" x14ac:dyDescent="0.2">
      <c r="A3493" s="98">
        <v>42152.416666666664</v>
      </c>
      <c r="B3493" s="17">
        <v>3.0866639999999999</v>
      </c>
      <c r="C3493" s="97">
        <v>360</v>
      </c>
      <c r="D3493" s="21">
        <f t="shared" si="54"/>
        <v>5.1547288799999995</v>
      </c>
    </row>
    <row r="3494" spans="1:4" ht="15" customHeight="1" x14ac:dyDescent="0.2">
      <c r="A3494" s="98">
        <v>42152.458333333336</v>
      </c>
      <c r="B3494" s="17">
        <v>5.1444400000000003</v>
      </c>
      <c r="C3494" s="97">
        <v>30</v>
      </c>
      <c r="D3494" s="21">
        <f t="shared" si="54"/>
        <v>8.5912147999999995</v>
      </c>
    </row>
    <row r="3495" spans="1:4" ht="15" customHeight="1" x14ac:dyDescent="0.2">
      <c r="A3495" s="98">
        <v>42152.5</v>
      </c>
      <c r="B3495" s="17">
        <v>6.1733279999999997</v>
      </c>
      <c r="C3495" s="97">
        <v>20</v>
      </c>
      <c r="D3495" s="21">
        <f t="shared" si="54"/>
        <v>10.309457759999999</v>
      </c>
    </row>
    <row r="3496" spans="1:4" ht="15" customHeight="1" x14ac:dyDescent="0.2">
      <c r="A3496" s="98">
        <v>42152.541666666664</v>
      </c>
      <c r="B3496" s="17">
        <v>7.202216</v>
      </c>
      <c r="C3496" s="97">
        <v>20</v>
      </c>
      <c r="D3496" s="21">
        <f t="shared" si="54"/>
        <v>12.027700719999999</v>
      </c>
    </row>
    <row r="3497" spans="1:4" ht="15" customHeight="1" x14ac:dyDescent="0.2">
      <c r="A3497" s="98">
        <v>42152.583333333336</v>
      </c>
      <c r="B3497" s="17">
        <v>6.1733279999999997</v>
      </c>
      <c r="C3497" s="97">
        <v>360</v>
      </c>
      <c r="D3497" s="21">
        <f t="shared" si="54"/>
        <v>10.309457759999999</v>
      </c>
    </row>
    <row r="3498" spans="1:4" ht="15" customHeight="1" x14ac:dyDescent="0.2">
      <c r="A3498" s="98">
        <v>42152.625</v>
      </c>
      <c r="B3498" s="17">
        <v>7.202216</v>
      </c>
      <c r="C3498" s="97">
        <v>10</v>
      </c>
      <c r="D3498" s="21">
        <f t="shared" si="54"/>
        <v>12.027700719999999</v>
      </c>
    </row>
    <row r="3499" spans="1:4" ht="15" customHeight="1" x14ac:dyDescent="0.2">
      <c r="A3499" s="98">
        <v>42152.666666666664</v>
      </c>
      <c r="B3499" s="17">
        <v>6.1733279999999997</v>
      </c>
      <c r="C3499" s="97">
        <v>10</v>
      </c>
      <c r="D3499" s="21">
        <f t="shared" si="54"/>
        <v>10.309457759999999</v>
      </c>
    </row>
    <row r="3500" spans="1:4" ht="15" customHeight="1" x14ac:dyDescent="0.2">
      <c r="A3500" s="98">
        <v>42152.708333333336</v>
      </c>
      <c r="B3500" s="17">
        <v>6.1733279999999997</v>
      </c>
      <c r="C3500" s="97">
        <v>10</v>
      </c>
      <c r="D3500" s="21">
        <f t="shared" si="54"/>
        <v>10.309457759999999</v>
      </c>
    </row>
    <row r="3501" spans="1:4" ht="15" customHeight="1" x14ac:dyDescent="0.2">
      <c r="A3501" s="98">
        <v>42152.75</v>
      </c>
      <c r="B3501" s="17">
        <v>6.6877719999999998</v>
      </c>
      <c r="C3501" s="97">
        <v>20</v>
      </c>
      <c r="D3501" s="21">
        <f t="shared" si="54"/>
        <v>11.16857924</v>
      </c>
    </row>
    <row r="3502" spans="1:4" ht="15" customHeight="1" x14ac:dyDescent="0.2">
      <c r="A3502" s="98">
        <v>42152.791666666664</v>
      </c>
      <c r="B3502" s="17">
        <v>7.202216</v>
      </c>
      <c r="C3502" s="97">
        <v>40</v>
      </c>
      <c r="D3502" s="21">
        <f t="shared" si="54"/>
        <v>12.027700719999999</v>
      </c>
    </row>
    <row r="3503" spans="1:4" ht="15" customHeight="1" x14ac:dyDescent="0.2">
      <c r="A3503" s="98">
        <v>42152.833333333336</v>
      </c>
      <c r="B3503" s="17">
        <v>7.7166600000000001</v>
      </c>
      <c r="C3503" s="97">
        <v>50</v>
      </c>
      <c r="D3503" s="21">
        <f t="shared" si="54"/>
        <v>12.886822199999999</v>
      </c>
    </row>
    <row r="3504" spans="1:4" ht="15" customHeight="1" x14ac:dyDescent="0.2">
      <c r="A3504" s="98">
        <v>42152.875</v>
      </c>
      <c r="B3504" s="17">
        <v>7.202216</v>
      </c>
      <c r="C3504" s="97">
        <v>50</v>
      </c>
      <c r="D3504" s="21">
        <f t="shared" si="54"/>
        <v>12.027700719999999</v>
      </c>
    </row>
    <row r="3505" spans="1:4" ht="15" customHeight="1" x14ac:dyDescent="0.2">
      <c r="A3505" s="98">
        <v>42152.916666666664</v>
      </c>
      <c r="B3505" s="17">
        <v>6.1733279999999997</v>
      </c>
      <c r="C3505" s="97">
        <v>50</v>
      </c>
      <c r="D3505" s="21">
        <f t="shared" si="54"/>
        <v>10.309457759999999</v>
      </c>
    </row>
    <row r="3506" spans="1:4" ht="15" customHeight="1" x14ac:dyDescent="0.2">
      <c r="A3506" s="98">
        <v>42152.958333333336</v>
      </c>
      <c r="B3506" s="17">
        <v>4.1155520000000001</v>
      </c>
      <c r="C3506" s="97">
        <v>10</v>
      </c>
      <c r="D3506" s="21">
        <f t="shared" si="54"/>
        <v>6.8729718399999999</v>
      </c>
    </row>
    <row r="3507" spans="1:4" ht="15" customHeight="1" x14ac:dyDescent="0.2">
      <c r="A3507" s="98">
        <v>42153</v>
      </c>
      <c r="B3507" s="17">
        <v>5.6588840000000005</v>
      </c>
      <c r="C3507" s="97">
        <v>30</v>
      </c>
      <c r="D3507" s="21">
        <f t="shared" si="54"/>
        <v>9.4503362800000001</v>
      </c>
    </row>
    <row r="3508" spans="1:4" ht="15" customHeight="1" x14ac:dyDescent="0.2">
      <c r="A3508" s="98">
        <v>42153.041666666664</v>
      </c>
      <c r="B3508" s="17">
        <v>6.1733279999999997</v>
      </c>
      <c r="C3508" s="97">
        <v>30</v>
      </c>
      <c r="D3508" s="21">
        <f t="shared" si="54"/>
        <v>10.309457759999999</v>
      </c>
    </row>
    <row r="3509" spans="1:4" ht="15" customHeight="1" x14ac:dyDescent="0.2">
      <c r="A3509" s="98">
        <v>42153.083333333336</v>
      </c>
      <c r="B3509" s="17">
        <v>5.6588840000000005</v>
      </c>
      <c r="C3509" s="97">
        <v>20</v>
      </c>
      <c r="D3509" s="21">
        <f t="shared" si="54"/>
        <v>9.4503362800000001</v>
      </c>
    </row>
    <row r="3510" spans="1:4" ht="15" customHeight="1" x14ac:dyDescent="0.2">
      <c r="A3510" s="98">
        <v>42153.125</v>
      </c>
      <c r="B3510" s="17">
        <v>5.6588840000000005</v>
      </c>
      <c r="C3510" s="97">
        <v>30</v>
      </c>
      <c r="D3510" s="21">
        <f t="shared" si="54"/>
        <v>9.4503362800000001</v>
      </c>
    </row>
    <row r="3511" spans="1:4" ht="15" customHeight="1" x14ac:dyDescent="0.2">
      <c r="A3511" s="98">
        <v>42153.166666666664</v>
      </c>
      <c r="B3511" s="17">
        <v>6.1733279999999997</v>
      </c>
      <c r="C3511" s="97">
        <v>20</v>
      </c>
      <c r="D3511" s="21">
        <f t="shared" si="54"/>
        <v>10.309457759999999</v>
      </c>
    </row>
    <row r="3512" spans="1:4" ht="15" customHeight="1" x14ac:dyDescent="0.2">
      <c r="A3512" s="98">
        <v>42153.208333333336</v>
      </c>
      <c r="B3512" s="17">
        <v>5.1444400000000003</v>
      </c>
      <c r="C3512" s="97">
        <v>10</v>
      </c>
      <c r="D3512" s="21">
        <f t="shared" si="54"/>
        <v>8.5912147999999995</v>
      </c>
    </row>
    <row r="3513" spans="1:4" ht="15" customHeight="1" x14ac:dyDescent="0.2">
      <c r="A3513" s="98">
        <v>42153.25</v>
      </c>
      <c r="B3513" s="17">
        <v>5.1444400000000003</v>
      </c>
      <c r="C3513" s="97">
        <v>30</v>
      </c>
      <c r="D3513" s="21">
        <f t="shared" si="54"/>
        <v>8.5912147999999995</v>
      </c>
    </row>
    <row r="3514" spans="1:4" ht="15" customHeight="1" x14ac:dyDescent="0.2">
      <c r="A3514" s="98">
        <v>42153.291666666664</v>
      </c>
      <c r="B3514" s="17">
        <v>3.601108</v>
      </c>
      <c r="C3514" s="97">
        <v>20</v>
      </c>
      <c r="D3514" s="21">
        <f t="shared" si="54"/>
        <v>6.0138503599999993</v>
      </c>
    </row>
    <row r="3515" spans="1:4" ht="15" customHeight="1" x14ac:dyDescent="0.2">
      <c r="A3515" s="98">
        <v>42153.333333333336</v>
      </c>
      <c r="B3515" s="17">
        <v>1.5433319999999999</v>
      </c>
      <c r="C3515" s="97">
        <v>340</v>
      </c>
      <c r="D3515" s="21">
        <f t="shared" si="54"/>
        <v>2.5773644399999998</v>
      </c>
    </row>
    <row r="3516" spans="1:4" ht="15" customHeight="1" x14ac:dyDescent="0.2">
      <c r="A3516" s="98">
        <v>42153.375</v>
      </c>
      <c r="B3516" s="17">
        <v>3.0866639999999999</v>
      </c>
      <c r="C3516" s="97">
        <v>20</v>
      </c>
      <c r="D3516" s="21">
        <f t="shared" si="54"/>
        <v>5.1547288799999995</v>
      </c>
    </row>
    <row r="3517" spans="1:4" ht="15" customHeight="1" x14ac:dyDescent="0.2">
      <c r="A3517" s="98">
        <v>42153.416666666664</v>
      </c>
      <c r="B3517" s="17">
        <v>2.5722200000000002</v>
      </c>
      <c r="C3517" s="97">
        <v>360</v>
      </c>
      <c r="D3517" s="21">
        <f t="shared" si="54"/>
        <v>4.2956073999999997</v>
      </c>
    </row>
    <row r="3518" spans="1:4" ht="15" customHeight="1" x14ac:dyDescent="0.2">
      <c r="A3518" s="98">
        <v>42153.458333333336</v>
      </c>
      <c r="B3518" s="17">
        <v>4.1155520000000001</v>
      </c>
      <c r="C3518" s="97">
        <v>20</v>
      </c>
      <c r="D3518" s="21">
        <f t="shared" si="54"/>
        <v>6.8729718399999999</v>
      </c>
    </row>
    <row r="3519" spans="1:4" ht="15" customHeight="1" x14ac:dyDescent="0.2">
      <c r="A3519" s="98">
        <v>42153.5</v>
      </c>
      <c r="B3519" s="17">
        <v>4.1155520000000001</v>
      </c>
      <c r="C3519" s="97">
        <v>30</v>
      </c>
      <c r="D3519" s="21">
        <f t="shared" si="54"/>
        <v>6.8729718399999999</v>
      </c>
    </row>
    <row r="3520" spans="1:4" ht="15" customHeight="1" x14ac:dyDescent="0.2">
      <c r="A3520" s="98">
        <v>42153.541666666664</v>
      </c>
      <c r="B3520" s="17">
        <v>4.1155520000000001</v>
      </c>
      <c r="C3520" s="97">
        <v>20</v>
      </c>
      <c r="D3520" s="21">
        <f t="shared" si="54"/>
        <v>6.8729718399999999</v>
      </c>
    </row>
    <row r="3521" spans="1:4" ht="15" customHeight="1" x14ac:dyDescent="0.2">
      <c r="A3521" s="98">
        <v>42153.583333333336</v>
      </c>
      <c r="B3521" s="17">
        <v>2.057776</v>
      </c>
      <c r="C3521" s="97">
        <v>20</v>
      </c>
      <c r="D3521" s="21">
        <f t="shared" si="54"/>
        <v>3.43648592</v>
      </c>
    </row>
    <row r="3522" spans="1:4" ht="15" customHeight="1" x14ac:dyDescent="0.2">
      <c r="A3522" s="98">
        <v>42153.625</v>
      </c>
      <c r="B3522" s="17">
        <v>1.5433319999999999</v>
      </c>
      <c r="C3522" s="97">
        <v>140</v>
      </c>
      <c r="D3522" s="21">
        <f t="shared" si="54"/>
        <v>2.5773644399999998</v>
      </c>
    </row>
    <row r="3523" spans="1:4" ht="15" customHeight="1" x14ac:dyDescent="0.2">
      <c r="A3523" s="98">
        <v>42153.666666666664</v>
      </c>
      <c r="B3523" s="17">
        <v>9.7744359999999997</v>
      </c>
      <c r="C3523" s="97">
        <v>190</v>
      </c>
      <c r="D3523" s="21">
        <f t="shared" si="54"/>
        <v>16.32330812</v>
      </c>
    </row>
    <row r="3524" spans="1:4" ht="15" customHeight="1" x14ac:dyDescent="0.2">
      <c r="A3524" s="98">
        <v>42153.708333333336</v>
      </c>
      <c r="B3524" s="17">
        <v>5.1444400000000003</v>
      </c>
      <c r="C3524" s="97">
        <v>210</v>
      </c>
      <c r="D3524" s="21">
        <f t="shared" si="54"/>
        <v>8.5912147999999995</v>
      </c>
    </row>
    <row r="3525" spans="1:4" ht="15" customHeight="1" x14ac:dyDescent="0.2">
      <c r="A3525" s="98">
        <v>42153.75</v>
      </c>
      <c r="B3525" s="17">
        <v>3.0866639999999999</v>
      </c>
      <c r="C3525" s="97">
        <v>180</v>
      </c>
      <c r="D3525" s="21">
        <f t="shared" ref="D3525:D3588" si="55">$B$1*B3525</f>
        <v>5.1547288799999995</v>
      </c>
    </row>
    <row r="3526" spans="1:4" ht="15" customHeight="1" x14ac:dyDescent="0.2">
      <c r="A3526" s="98">
        <v>42153.791666666664</v>
      </c>
      <c r="B3526" s="17">
        <v>2.5722200000000002</v>
      </c>
      <c r="C3526" s="97">
        <v>170</v>
      </c>
      <c r="D3526" s="21">
        <f t="shared" si="55"/>
        <v>4.2956073999999997</v>
      </c>
    </row>
    <row r="3527" spans="1:4" ht="15" customHeight="1" x14ac:dyDescent="0.2">
      <c r="A3527" s="98">
        <v>42153.833333333336</v>
      </c>
      <c r="B3527" s="17">
        <v>1.028888</v>
      </c>
      <c r="C3527" s="97">
        <v>250</v>
      </c>
      <c r="D3527" s="21">
        <f t="shared" si="55"/>
        <v>1.71824296</v>
      </c>
    </row>
    <row r="3528" spans="1:4" ht="15" customHeight="1" x14ac:dyDescent="0.2">
      <c r="A3528" s="98">
        <v>42153.875</v>
      </c>
      <c r="B3528" s="17">
        <v>1.5433319999999999</v>
      </c>
      <c r="C3528" s="97">
        <v>290</v>
      </c>
      <c r="D3528" s="21">
        <f t="shared" si="55"/>
        <v>2.5773644399999998</v>
      </c>
    </row>
    <row r="3529" spans="1:4" ht="15" customHeight="1" x14ac:dyDescent="0.2">
      <c r="A3529" s="98">
        <v>42153.916666666664</v>
      </c>
      <c r="B3529" s="17">
        <v>0</v>
      </c>
      <c r="C3529" s="97">
        <v>0</v>
      </c>
      <c r="D3529" s="21">
        <f t="shared" si="55"/>
        <v>0</v>
      </c>
    </row>
    <row r="3530" spans="1:4" ht="15" customHeight="1" x14ac:dyDescent="0.2">
      <c r="A3530" s="98">
        <v>42153.958333333336</v>
      </c>
      <c r="B3530" s="17">
        <v>1.028888</v>
      </c>
      <c r="C3530" s="97">
        <v>320</v>
      </c>
      <c r="D3530" s="21">
        <f t="shared" si="55"/>
        <v>1.71824296</v>
      </c>
    </row>
    <row r="3531" spans="1:4" ht="15" customHeight="1" x14ac:dyDescent="0.2">
      <c r="A3531" s="98">
        <v>42154</v>
      </c>
      <c r="B3531" s="17">
        <v>1.028888</v>
      </c>
      <c r="C3531" s="97">
        <v>320</v>
      </c>
      <c r="D3531" s="21">
        <f t="shared" si="55"/>
        <v>1.71824296</v>
      </c>
    </row>
    <row r="3532" spans="1:4" ht="15" customHeight="1" x14ac:dyDescent="0.2">
      <c r="A3532" s="98">
        <v>42154.041666666664</v>
      </c>
      <c r="B3532" s="17">
        <v>1.028888</v>
      </c>
      <c r="C3532" s="97">
        <v>310</v>
      </c>
      <c r="D3532" s="21">
        <f t="shared" si="55"/>
        <v>1.71824296</v>
      </c>
    </row>
    <row r="3533" spans="1:4" ht="15" customHeight="1" x14ac:dyDescent="0.2">
      <c r="A3533" s="98">
        <v>42154.083333333336</v>
      </c>
      <c r="B3533" s="17">
        <v>2.057776</v>
      </c>
      <c r="C3533" s="97">
        <v>20</v>
      </c>
      <c r="D3533" s="21">
        <f t="shared" si="55"/>
        <v>3.43648592</v>
      </c>
    </row>
    <row r="3534" spans="1:4" ht="15" customHeight="1" x14ac:dyDescent="0.2">
      <c r="A3534" s="98">
        <v>42154.125</v>
      </c>
      <c r="B3534" s="17">
        <v>1.028888</v>
      </c>
      <c r="C3534" s="97">
        <v>320</v>
      </c>
      <c r="D3534" s="21">
        <f t="shared" si="55"/>
        <v>1.71824296</v>
      </c>
    </row>
    <row r="3535" spans="1:4" ht="15" customHeight="1" x14ac:dyDescent="0.2">
      <c r="A3535" s="98">
        <v>42154.166666666664</v>
      </c>
      <c r="B3535" s="17">
        <v>1.028888</v>
      </c>
      <c r="C3535" s="97">
        <v>300</v>
      </c>
      <c r="D3535" s="21">
        <f t="shared" si="55"/>
        <v>1.71824296</v>
      </c>
    </row>
    <row r="3536" spans="1:4" ht="15" customHeight="1" x14ac:dyDescent="0.2">
      <c r="A3536" s="98">
        <v>42154.208333333336</v>
      </c>
      <c r="B3536" s="17">
        <v>0</v>
      </c>
      <c r="C3536" s="97">
        <v>0</v>
      </c>
      <c r="D3536" s="21">
        <f t="shared" si="55"/>
        <v>0</v>
      </c>
    </row>
    <row r="3537" spans="1:4" ht="15" customHeight="1" x14ac:dyDescent="0.2">
      <c r="A3537" s="98">
        <v>42154.25</v>
      </c>
      <c r="B3537" s="17">
        <v>1.5433319999999999</v>
      </c>
      <c r="C3537" s="97">
        <v>290</v>
      </c>
      <c r="D3537" s="21">
        <f t="shared" si="55"/>
        <v>2.5773644399999998</v>
      </c>
    </row>
    <row r="3538" spans="1:4" ht="15" customHeight="1" x14ac:dyDescent="0.2">
      <c r="A3538" s="98">
        <v>42154.291666666664</v>
      </c>
      <c r="B3538" s="17">
        <v>0</v>
      </c>
      <c r="C3538" s="97">
        <v>0</v>
      </c>
      <c r="D3538" s="21">
        <f t="shared" si="55"/>
        <v>0</v>
      </c>
    </row>
    <row r="3539" spans="1:4" ht="15" customHeight="1" x14ac:dyDescent="0.2">
      <c r="A3539" s="98">
        <v>42154.333333333336</v>
      </c>
      <c r="B3539" s="17">
        <v>1.5433319999999999</v>
      </c>
      <c r="C3539" s="97">
        <v>10</v>
      </c>
      <c r="D3539" s="21">
        <f t="shared" si="55"/>
        <v>2.5773644399999998</v>
      </c>
    </row>
    <row r="3540" spans="1:4" ht="15" customHeight="1" x14ac:dyDescent="0.2">
      <c r="A3540" s="98">
        <v>42154.375</v>
      </c>
      <c r="B3540" s="17">
        <v>1.5433319999999999</v>
      </c>
      <c r="C3540" s="97">
        <v>350</v>
      </c>
      <c r="D3540" s="21">
        <f t="shared" si="55"/>
        <v>2.5773644399999998</v>
      </c>
    </row>
    <row r="3541" spans="1:4" ht="15" customHeight="1" x14ac:dyDescent="0.2">
      <c r="A3541" s="98">
        <v>42154.416666666664</v>
      </c>
      <c r="B3541" s="17">
        <v>1.5433319999999999</v>
      </c>
      <c r="C3541" s="97">
        <v>330</v>
      </c>
      <c r="D3541" s="21">
        <f t="shared" si="55"/>
        <v>2.5773644399999998</v>
      </c>
    </row>
    <row r="3542" spans="1:4" ht="15" customHeight="1" x14ac:dyDescent="0.2">
      <c r="A3542" s="98">
        <v>42154.458333333336</v>
      </c>
      <c r="B3542" s="17">
        <v>1.028888</v>
      </c>
      <c r="C3542" s="97">
        <v>290</v>
      </c>
      <c r="D3542" s="21">
        <f t="shared" si="55"/>
        <v>1.71824296</v>
      </c>
    </row>
    <row r="3543" spans="1:4" ht="15" customHeight="1" x14ac:dyDescent="0.2">
      <c r="A3543" s="98">
        <v>42154.5</v>
      </c>
      <c r="B3543" s="17">
        <v>1.028888</v>
      </c>
      <c r="C3543" s="97">
        <v>360</v>
      </c>
      <c r="D3543" s="21">
        <f t="shared" si="55"/>
        <v>1.71824296</v>
      </c>
    </row>
    <row r="3544" spans="1:4" ht="15" customHeight="1" x14ac:dyDescent="0.2">
      <c r="A3544" s="98">
        <v>42154.541666666664</v>
      </c>
      <c r="B3544" s="17">
        <v>1.5433319999999999</v>
      </c>
      <c r="C3544" s="97">
        <v>350</v>
      </c>
      <c r="D3544" s="21">
        <f t="shared" si="55"/>
        <v>2.5773644399999998</v>
      </c>
    </row>
    <row r="3545" spans="1:4" ht="15" customHeight="1" x14ac:dyDescent="0.2">
      <c r="A3545" s="98">
        <v>42154.583333333336</v>
      </c>
      <c r="B3545" s="17">
        <v>3.0866639999999999</v>
      </c>
      <c r="C3545" s="97">
        <v>60</v>
      </c>
      <c r="D3545" s="21">
        <f t="shared" si="55"/>
        <v>5.1547288799999995</v>
      </c>
    </row>
    <row r="3546" spans="1:4" ht="15" customHeight="1" x14ac:dyDescent="0.2">
      <c r="A3546" s="98">
        <v>42154.625</v>
      </c>
      <c r="B3546" s="17">
        <v>3.601108</v>
      </c>
      <c r="C3546" s="97">
        <v>30</v>
      </c>
      <c r="D3546" s="21">
        <f t="shared" si="55"/>
        <v>6.0138503599999993</v>
      </c>
    </row>
    <row r="3547" spans="1:4" ht="15" customHeight="1" x14ac:dyDescent="0.2">
      <c r="A3547" s="98">
        <v>42154.666666666664</v>
      </c>
      <c r="B3547" s="17">
        <v>4.6299960000000002</v>
      </c>
      <c r="C3547" s="97">
        <v>60</v>
      </c>
      <c r="D3547" s="21">
        <f t="shared" si="55"/>
        <v>7.7320933199999997</v>
      </c>
    </row>
    <row r="3548" spans="1:4" ht="15" customHeight="1" x14ac:dyDescent="0.2">
      <c r="A3548" s="98">
        <v>42154.708333333336</v>
      </c>
      <c r="B3548" s="17">
        <v>5.6588840000000005</v>
      </c>
      <c r="C3548" s="97">
        <v>70</v>
      </c>
      <c r="D3548" s="21">
        <f t="shared" si="55"/>
        <v>9.4503362800000001</v>
      </c>
    </row>
    <row r="3549" spans="1:4" ht="15" customHeight="1" x14ac:dyDescent="0.2">
      <c r="A3549" s="98">
        <v>42154.75</v>
      </c>
      <c r="B3549" s="17">
        <v>5.1444400000000003</v>
      </c>
      <c r="C3549" s="97">
        <v>70</v>
      </c>
      <c r="D3549" s="21">
        <f t="shared" si="55"/>
        <v>8.5912147999999995</v>
      </c>
    </row>
    <row r="3550" spans="1:4" ht="15" customHeight="1" x14ac:dyDescent="0.2">
      <c r="A3550" s="98">
        <v>42154.791666666664</v>
      </c>
      <c r="B3550" s="17">
        <v>4.6299960000000002</v>
      </c>
      <c r="C3550" s="97">
        <v>50</v>
      </c>
      <c r="D3550" s="21">
        <f t="shared" si="55"/>
        <v>7.7320933199999997</v>
      </c>
    </row>
    <row r="3551" spans="1:4" ht="15" customHeight="1" x14ac:dyDescent="0.2">
      <c r="A3551" s="98">
        <v>42154.833333333336</v>
      </c>
      <c r="B3551" s="17">
        <v>3.0866639999999999</v>
      </c>
      <c r="C3551" s="97">
        <v>70</v>
      </c>
      <c r="D3551" s="21">
        <f t="shared" si="55"/>
        <v>5.1547288799999995</v>
      </c>
    </row>
    <row r="3552" spans="1:4" ht="15" customHeight="1" x14ac:dyDescent="0.2">
      <c r="A3552" s="98">
        <v>42154.875</v>
      </c>
      <c r="B3552" s="17">
        <v>2.057776</v>
      </c>
      <c r="C3552" s="97">
        <v>140</v>
      </c>
      <c r="D3552" s="21">
        <f t="shared" si="55"/>
        <v>3.43648592</v>
      </c>
    </row>
    <row r="3553" spans="1:4" ht="15" customHeight="1" x14ac:dyDescent="0.2">
      <c r="A3553" s="98">
        <v>42154.916666666664</v>
      </c>
      <c r="B3553" s="17">
        <v>2.057776</v>
      </c>
      <c r="C3553" s="97">
        <v>160</v>
      </c>
      <c r="D3553" s="21">
        <f t="shared" si="55"/>
        <v>3.43648592</v>
      </c>
    </row>
    <row r="3554" spans="1:4" ht="15" customHeight="1" x14ac:dyDescent="0.2">
      <c r="A3554" s="98">
        <v>42154.958333333336</v>
      </c>
      <c r="B3554" s="17">
        <v>0</v>
      </c>
      <c r="C3554" s="97">
        <v>0</v>
      </c>
      <c r="D3554" s="21">
        <f t="shared" si="55"/>
        <v>0</v>
      </c>
    </row>
    <row r="3555" spans="1:4" ht="15" customHeight="1" x14ac:dyDescent="0.2">
      <c r="A3555" s="98">
        <v>42155</v>
      </c>
      <c r="B3555" s="17">
        <v>1.028888</v>
      </c>
      <c r="C3555" s="97">
        <v>40</v>
      </c>
      <c r="D3555" s="21">
        <f t="shared" si="55"/>
        <v>1.71824296</v>
      </c>
    </row>
    <row r="3556" spans="1:4" ht="15" customHeight="1" x14ac:dyDescent="0.2">
      <c r="A3556" s="98">
        <v>42155.041666666664</v>
      </c>
      <c r="B3556" s="17">
        <v>2.057776</v>
      </c>
      <c r="C3556" s="97">
        <v>360</v>
      </c>
      <c r="D3556" s="21">
        <f t="shared" si="55"/>
        <v>3.43648592</v>
      </c>
    </row>
    <row r="3557" spans="1:4" ht="15" customHeight="1" x14ac:dyDescent="0.2">
      <c r="A3557" s="98">
        <v>42155.083333333336</v>
      </c>
      <c r="B3557" s="17">
        <v>2.057776</v>
      </c>
      <c r="C3557" s="97">
        <v>10</v>
      </c>
      <c r="D3557" s="21">
        <f t="shared" si="55"/>
        <v>3.43648592</v>
      </c>
    </row>
    <row r="3558" spans="1:4" ht="15" customHeight="1" x14ac:dyDescent="0.2">
      <c r="A3558" s="98">
        <v>42155.125</v>
      </c>
      <c r="B3558" s="17">
        <v>2.057776</v>
      </c>
      <c r="C3558" s="97">
        <v>10</v>
      </c>
      <c r="D3558" s="21">
        <f t="shared" si="55"/>
        <v>3.43648592</v>
      </c>
    </row>
    <row r="3559" spans="1:4" ht="15" customHeight="1" x14ac:dyDescent="0.2">
      <c r="A3559" s="98">
        <v>42155.166666666664</v>
      </c>
      <c r="B3559" s="17">
        <v>1.5433319999999999</v>
      </c>
      <c r="C3559" s="97">
        <v>350</v>
      </c>
      <c r="D3559" s="21">
        <f t="shared" si="55"/>
        <v>2.5773644399999998</v>
      </c>
    </row>
    <row r="3560" spans="1:4" ht="15" customHeight="1" x14ac:dyDescent="0.2">
      <c r="A3560" s="98">
        <v>42155.208333333336</v>
      </c>
      <c r="B3560" s="17">
        <v>1.5433319999999999</v>
      </c>
      <c r="C3560" s="97">
        <v>30</v>
      </c>
      <c r="D3560" s="21">
        <f t="shared" si="55"/>
        <v>2.5773644399999998</v>
      </c>
    </row>
    <row r="3561" spans="1:4" ht="15" customHeight="1" x14ac:dyDescent="0.2">
      <c r="A3561" s="98">
        <v>42155.25</v>
      </c>
      <c r="B3561" s="17">
        <v>0.51444400000000001</v>
      </c>
      <c r="C3561" s="97">
        <v>360</v>
      </c>
      <c r="D3561" s="21">
        <f t="shared" si="55"/>
        <v>0.85912147999999999</v>
      </c>
    </row>
    <row r="3562" spans="1:4" ht="15" customHeight="1" x14ac:dyDescent="0.2">
      <c r="A3562" s="98">
        <v>42155.291666666664</v>
      </c>
      <c r="B3562" s="17">
        <v>0</v>
      </c>
      <c r="C3562" s="97">
        <v>0</v>
      </c>
      <c r="D3562" s="21">
        <f t="shared" si="55"/>
        <v>0</v>
      </c>
    </row>
    <row r="3563" spans="1:4" ht="15" customHeight="1" x14ac:dyDescent="0.2">
      <c r="A3563" s="98">
        <v>42155.333333333336</v>
      </c>
      <c r="B3563" s="17">
        <v>0</v>
      </c>
      <c r="C3563" s="97">
        <v>0</v>
      </c>
      <c r="D3563" s="21">
        <f t="shared" si="55"/>
        <v>0</v>
      </c>
    </row>
    <row r="3564" spans="1:4" ht="15" customHeight="1" x14ac:dyDescent="0.2">
      <c r="A3564" s="98">
        <v>42155.375</v>
      </c>
      <c r="B3564" s="17">
        <v>0</v>
      </c>
      <c r="C3564" s="97">
        <v>0</v>
      </c>
      <c r="D3564" s="21">
        <f t="shared" si="55"/>
        <v>0</v>
      </c>
    </row>
    <row r="3565" spans="1:4" ht="15" customHeight="1" x14ac:dyDescent="0.2">
      <c r="A3565" s="98">
        <v>42155.416666666664</v>
      </c>
      <c r="B3565" s="17">
        <v>1.028888</v>
      </c>
      <c r="C3565" s="97">
        <v>40</v>
      </c>
      <c r="D3565" s="21">
        <f t="shared" si="55"/>
        <v>1.71824296</v>
      </c>
    </row>
    <row r="3566" spans="1:4" ht="15" customHeight="1" x14ac:dyDescent="0.2">
      <c r="A3566" s="98">
        <v>42155.458333333336</v>
      </c>
      <c r="B3566" s="17">
        <v>1.028888</v>
      </c>
      <c r="C3566" s="97">
        <v>350</v>
      </c>
      <c r="D3566" s="21">
        <f t="shared" si="55"/>
        <v>1.71824296</v>
      </c>
    </row>
    <row r="3567" spans="1:4" ht="15" customHeight="1" x14ac:dyDescent="0.2">
      <c r="A3567" s="98">
        <v>42155.5</v>
      </c>
      <c r="B3567" s="17">
        <v>0</v>
      </c>
      <c r="C3567" s="97">
        <v>0</v>
      </c>
      <c r="D3567" s="21">
        <f t="shared" si="55"/>
        <v>0</v>
      </c>
    </row>
    <row r="3568" spans="1:4" ht="15" customHeight="1" x14ac:dyDescent="0.2">
      <c r="A3568" s="98">
        <v>42155.541666666664</v>
      </c>
      <c r="B3568" s="17">
        <v>2.5722200000000002</v>
      </c>
      <c r="C3568" s="97">
        <v>160</v>
      </c>
      <c r="D3568" s="21">
        <f t="shared" si="55"/>
        <v>4.2956073999999997</v>
      </c>
    </row>
    <row r="3569" spans="1:4" ht="15" customHeight="1" x14ac:dyDescent="0.2">
      <c r="A3569" s="98">
        <v>42155.583333333336</v>
      </c>
      <c r="B3569" s="17">
        <v>3.601108</v>
      </c>
      <c r="C3569" s="97">
        <v>150</v>
      </c>
      <c r="D3569" s="21">
        <f t="shared" si="55"/>
        <v>6.0138503599999993</v>
      </c>
    </row>
    <row r="3570" spans="1:4" ht="15" customHeight="1" x14ac:dyDescent="0.2">
      <c r="A3570" s="98">
        <v>42155.625</v>
      </c>
      <c r="B3570" s="17">
        <v>3.0866639999999999</v>
      </c>
      <c r="C3570" s="97">
        <v>120</v>
      </c>
      <c r="D3570" s="21">
        <f t="shared" si="55"/>
        <v>5.1547288799999995</v>
      </c>
    </row>
    <row r="3571" spans="1:4" ht="15" customHeight="1" x14ac:dyDescent="0.2">
      <c r="A3571" s="98">
        <v>42155.666666666664</v>
      </c>
      <c r="B3571" s="17">
        <v>4.1155520000000001</v>
      </c>
      <c r="C3571" s="97">
        <v>80</v>
      </c>
      <c r="D3571" s="21">
        <f t="shared" si="55"/>
        <v>6.8729718399999999</v>
      </c>
    </row>
    <row r="3572" spans="1:4" ht="15" customHeight="1" x14ac:dyDescent="0.2">
      <c r="A3572" s="98">
        <v>42155.708333333336</v>
      </c>
      <c r="B3572" s="17">
        <v>3.601108</v>
      </c>
      <c r="C3572" s="97">
        <v>100</v>
      </c>
      <c r="D3572" s="21">
        <f t="shared" si="55"/>
        <v>6.0138503599999993</v>
      </c>
    </row>
    <row r="3573" spans="1:4" ht="15" customHeight="1" x14ac:dyDescent="0.2">
      <c r="A3573" s="98">
        <v>42155.75</v>
      </c>
      <c r="B3573" s="17">
        <v>3.601108</v>
      </c>
      <c r="C3573" s="97">
        <v>80</v>
      </c>
      <c r="D3573" s="21">
        <f t="shared" si="55"/>
        <v>6.0138503599999993</v>
      </c>
    </row>
    <row r="3574" spans="1:4" ht="15" customHeight="1" x14ac:dyDescent="0.2">
      <c r="A3574" s="98">
        <v>42155.791666666664</v>
      </c>
      <c r="B3574" s="17">
        <v>3.0866639999999999</v>
      </c>
      <c r="C3574" s="97">
        <v>80</v>
      </c>
      <c r="D3574" s="21">
        <f t="shared" si="55"/>
        <v>5.1547288799999995</v>
      </c>
    </row>
    <row r="3575" spans="1:4" ht="15" customHeight="1" x14ac:dyDescent="0.2">
      <c r="A3575" s="98">
        <v>42155.833333333336</v>
      </c>
      <c r="B3575" s="17">
        <v>2.057776</v>
      </c>
      <c r="C3575" s="97">
        <v>50</v>
      </c>
      <c r="D3575" s="21">
        <f t="shared" si="55"/>
        <v>3.43648592</v>
      </c>
    </row>
    <row r="3576" spans="1:4" ht="15" customHeight="1" x14ac:dyDescent="0.2">
      <c r="A3576" s="98">
        <v>42155.875</v>
      </c>
      <c r="B3576" s="17">
        <v>3.0866639999999999</v>
      </c>
      <c r="C3576" s="97">
        <v>40</v>
      </c>
      <c r="D3576" s="21">
        <f t="shared" si="55"/>
        <v>5.1547288799999995</v>
      </c>
    </row>
    <row r="3577" spans="1:4" ht="15" customHeight="1" x14ac:dyDescent="0.2">
      <c r="A3577" s="98">
        <v>42155.916666666664</v>
      </c>
      <c r="B3577" s="17">
        <v>2.057776</v>
      </c>
      <c r="C3577" s="97">
        <v>50</v>
      </c>
      <c r="D3577" s="21">
        <f t="shared" si="55"/>
        <v>3.43648592</v>
      </c>
    </row>
    <row r="3578" spans="1:4" ht="15" customHeight="1" x14ac:dyDescent="0.2">
      <c r="A3578" s="98">
        <v>42155.958333333336</v>
      </c>
      <c r="B3578" s="17">
        <v>2.057776</v>
      </c>
      <c r="C3578" s="97">
        <v>20</v>
      </c>
      <c r="D3578" s="21">
        <f t="shared" si="55"/>
        <v>3.43648592</v>
      </c>
    </row>
    <row r="3579" spans="1:4" ht="15" customHeight="1" x14ac:dyDescent="0.2">
      <c r="A3579" s="98">
        <v>42156</v>
      </c>
      <c r="B3579" s="17">
        <v>2.057776</v>
      </c>
      <c r="C3579" s="97">
        <v>350</v>
      </c>
      <c r="D3579" s="21">
        <f t="shared" si="55"/>
        <v>3.43648592</v>
      </c>
    </row>
    <row r="3580" spans="1:4" ht="15" customHeight="1" x14ac:dyDescent="0.2">
      <c r="A3580" s="98">
        <v>42156.041666666664</v>
      </c>
      <c r="B3580" s="17">
        <v>2.057776</v>
      </c>
      <c r="C3580" s="97">
        <v>360</v>
      </c>
      <c r="D3580" s="21">
        <f t="shared" si="55"/>
        <v>3.43648592</v>
      </c>
    </row>
    <row r="3581" spans="1:4" ht="15" customHeight="1" x14ac:dyDescent="0.2">
      <c r="A3581" s="98">
        <v>42156.083333333336</v>
      </c>
      <c r="B3581" s="17">
        <v>2.057776</v>
      </c>
      <c r="C3581" s="97">
        <v>10</v>
      </c>
      <c r="D3581" s="21">
        <f t="shared" si="55"/>
        <v>3.43648592</v>
      </c>
    </row>
    <row r="3582" spans="1:4" ht="15" customHeight="1" x14ac:dyDescent="0.2">
      <c r="A3582" s="98">
        <v>42156.125</v>
      </c>
      <c r="B3582" s="17">
        <v>2.057776</v>
      </c>
      <c r="C3582" s="97">
        <v>360</v>
      </c>
      <c r="D3582" s="21">
        <f t="shared" si="55"/>
        <v>3.43648592</v>
      </c>
    </row>
    <row r="3583" spans="1:4" ht="15" customHeight="1" x14ac:dyDescent="0.2">
      <c r="A3583" s="98">
        <v>42156.166666666664</v>
      </c>
      <c r="B3583" s="17">
        <v>2.057776</v>
      </c>
      <c r="C3583" s="97">
        <v>20</v>
      </c>
      <c r="D3583" s="21">
        <f t="shared" si="55"/>
        <v>3.43648592</v>
      </c>
    </row>
    <row r="3584" spans="1:4" ht="15" customHeight="1" x14ac:dyDescent="0.2">
      <c r="A3584" s="98">
        <v>42156.208333333336</v>
      </c>
      <c r="B3584" s="17">
        <v>3.0866639999999999</v>
      </c>
      <c r="C3584" s="97">
        <v>20</v>
      </c>
      <c r="D3584" s="21">
        <f t="shared" si="55"/>
        <v>5.1547288799999995</v>
      </c>
    </row>
    <row r="3585" spans="1:4" ht="15" customHeight="1" x14ac:dyDescent="0.2">
      <c r="A3585" s="98">
        <v>42156.25</v>
      </c>
      <c r="B3585" s="17">
        <v>3.601108</v>
      </c>
      <c r="C3585" s="97">
        <v>10</v>
      </c>
      <c r="D3585" s="21">
        <f t="shared" si="55"/>
        <v>6.0138503599999993</v>
      </c>
    </row>
    <row r="3586" spans="1:4" ht="15" customHeight="1" x14ac:dyDescent="0.2">
      <c r="A3586" s="98">
        <v>42156.291666666664</v>
      </c>
      <c r="B3586" s="17">
        <v>2.057776</v>
      </c>
      <c r="C3586" s="97">
        <v>350</v>
      </c>
      <c r="D3586" s="21">
        <f t="shared" si="55"/>
        <v>3.43648592</v>
      </c>
    </row>
    <row r="3587" spans="1:4" ht="15" customHeight="1" x14ac:dyDescent="0.2">
      <c r="A3587" s="98">
        <v>42156.333333333336</v>
      </c>
      <c r="B3587" s="17">
        <v>2.057776</v>
      </c>
      <c r="C3587" s="97">
        <v>10</v>
      </c>
      <c r="D3587" s="21">
        <f t="shared" si="55"/>
        <v>3.43648592</v>
      </c>
    </row>
    <row r="3588" spans="1:4" ht="15" customHeight="1" x14ac:dyDescent="0.2">
      <c r="A3588" s="98">
        <v>42156.375</v>
      </c>
      <c r="B3588" s="17">
        <v>1.028888</v>
      </c>
      <c r="C3588" s="97">
        <v>360</v>
      </c>
      <c r="D3588" s="21">
        <f t="shared" si="55"/>
        <v>1.71824296</v>
      </c>
    </row>
    <row r="3589" spans="1:4" ht="15" customHeight="1" x14ac:dyDescent="0.2">
      <c r="A3589" s="98">
        <v>42156.416666666664</v>
      </c>
      <c r="B3589" s="17">
        <v>1.5433319999999999</v>
      </c>
      <c r="C3589" s="97">
        <v>300</v>
      </c>
      <c r="D3589" s="21">
        <f t="shared" ref="D3589:D3652" si="56">$B$1*B3589</f>
        <v>2.5773644399999998</v>
      </c>
    </row>
    <row r="3590" spans="1:4" ht="15" customHeight="1" x14ac:dyDescent="0.2">
      <c r="A3590" s="98">
        <v>42156.458333333336</v>
      </c>
      <c r="B3590" s="17">
        <v>1.028888</v>
      </c>
      <c r="C3590" s="97">
        <v>300</v>
      </c>
      <c r="D3590" s="21">
        <f t="shared" si="56"/>
        <v>1.71824296</v>
      </c>
    </row>
    <row r="3591" spans="1:4" ht="15" customHeight="1" x14ac:dyDescent="0.2">
      <c r="A3591" s="98">
        <v>42156.5</v>
      </c>
      <c r="B3591" s="17">
        <v>2.057776</v>
      </c>
      <c r="C3591" s="97">
        <v>330</v>
      </c>
      <c r="D3591" s="21">
        <f t="shared" si="56"/>
        <v>3.43648592</v>
      </c>
    </row>
    <row r="3592" spans="1:4" ht="15" customHeight="1" x14ac:dyDescent="0.2">
      <c r="A3592" s="98">
        <v>42156.541666666664</v>
      </c>
      <c r="B3592" s="17">
        <v>3.601108</v>
      </c>
      <c r="C3592" s="97">
        <v>10</v>
      </c>
      <c r="D3592" s="21">
        <f t="shared" si="56"/>
        <v>6.0138503599999993</v>
      </c>
    </row>
    <row r="3593" spans="1:4" ht="15" customHeight="1" x14ac:dyDescent="0.2">
      <c r="A3593" s="98">
        <v>42156.583333333336</v>
      </c>
      <c r="B3593" s="17">
        <v>4.6299960000000002</v>
      </c>
      <c r="C3593" s="97">
        <v>30</v>
      </c>
      <c r="D3593" s="21">
        <f t="shared" si="56"/>
        <v>7.7320933199999997</v>
      </c>
    </row>
    <row r="3594" spans="1:4" ht="15" customHeight="1" x14ac:dyDescent="0.2">
      <c r="A3594" s="98">
        <v>42156.625</v>
      </c>
      <c r="B3594" s="17">
        <v>3.601108</v>
      </c>
      <c r="C3594" s="97">
        <v>20</v>
      </c>
      <c r="D3594" s="21">
        <f t="shared" si="56"/>
        <v>6.0138503599999993</v>
      </c>
    </row>
    <row r="3595" spans="1:4" ht="15" customHeight="1" x14ac:dyDescent="0.2">
      <c r="A3595" s="98">
        <v>42156.666666666664</v>
      </c>
      <c r="B3595" s="17">
        <v>6.1733279999999997</v>
      </c>
      <c r="C3595" s="97">
        <v>60</v>
      </c>
      <c r="D3595" s="21">
        <f t="shared" si="56"/>
        <v>10.309457759999999</v>
      </c>
    </row>
    <row r="3596" spans="1:4" ht="15" customHeight="1" x14ac:dyDescent="0.2">
      <c r="A3596" s="98">
        <v>42156.708333333336</v>
      </c>
      <c r="B3596" s="17">
        <v>5.1444400000000003</v>
      </c>
      <c r="C3596" s="97">
        <v>50</v>
      </c>
      <c r="D3596" s="21">
        <f t="shared" si="56"/>
        <v>8.5912147999999995</v>
      </c>
    </row>
    <row r="3597" spans="1:4" ht="15" customHeight="1" x14ac:dyDescent="0.2">
      <c r="A3597" s="98">
        <v>42156.75</v>
      </c>
      <c r="B3597" s="17">
        <v>5.1444400000000003</v>
      </c>
      <c r="C3597" s="97">
        <v>60</v>
      </c>
      <c r="D3597" s="21">
        <f t="shared" si="56"/>
        <v>8.5912147999999995</v>
      </c>
    </row>
    <row r="3598" spans="1:4" ht="15" customHeight="1" x14ac:dyDescent="0.2">
      <c r="A3598" s="98">
        <v>42156.791666666664</v>
      </c>
      <c r="B3598" s="17">
        <v>7.202216</v>
      </c>
      <c r="C3598" s="97">
        <v>190</v>
      </c>
      <c r="D3598" s="21">
        <f t="shared" si="56"/>
        <v>12.027700719999999</v>
      </c>
    </row>
    <row r="3599" spans="1:4" ht="15" customHeight="1" x14ac:dyDescent="0.2">
      <c r="A3599" s="98">
        <v>42156.833333333336</v>
      </c>
      <c r="B3599" s="17">
        <v>6.1733279999999997</v>
      </c>
      <c r="C3599" s="97">
        <v>210</v>
      </c>
      <c r="D3599" s="21">
        <f t="shared" si="56"/>
        <v>10.309457759999999</v>
      </c>
    </row>
    <row r="3600" spans="1:4" ht="15" customHeight="1" x14ac:dyDescent="0.2">
      <c r="A3600" s="98">
        <v>42156.875</v>
      </c>
      <c r="B3600" s="17">
        <v>6.1733279999999997</v>
      </c>
      <c r="C3600" s="97">
        <v>200</v>
      </c>
      <c r="D3600" s="21">
        <f t="shared" si="56"/>
        <v>10.309457759999999</v>
      </c>
    </row>
    <row r="3601" spans="1:4" ht="15" customHeight="1" x14ac:dyDescent="0.2">
      <c r="A3601" s="98">
        <v>42156.916666666664</v>
      </c>
      <c r="B3601" s="17">
        <v>6.1733279999999997</v>
      </c>
      <c r="C3601" s="97">
        <v>220</v>
      </c>
      <c r="D3601" s="21">
        <f t="shared" si="56"/>
        <v>10.309457759999999</v>
      </c>
    </row>
    <row r="3602" spans="1:4" ht="15" customHeight="1" x14ac:dyDescent="0.2">
      <c r="A3602" s="98">
        <v>42156.958333333336</v>
      </c>
      <c r="B3602" s="17">
        <v>6.6877719999999998</v>
      </c>
      <c r="C3602" s="97">
        <v>200</v>
      </c>
      <c r="D3602" s="21">
        <f t="shared" si="56"/>
        <v>11.16857924</v>
      </c>
    </row>
    <row r="3603" spans="1:4" ht="15" customHeight="1" x14ac:dyDescent="0.2">
      <c r="A3603" s="98">
        <v>42157</v>
      </c>
      <c r="B3603" s="17">
        <v>5.1444400000000003</v>
      </c>
      <c r="C3603" s="97">
        <v>200</v>
      </c>
      <c r="D3603" s="21">
        <f t="shared" si="56"/>
        <v>8.5912147999999995</v>
      </c>
    </row>
    <row r="3604" spans="1:4" ht="15" customHeight="1" x14ac:dyDescent="0.2">
      <c r="A3604" s="98">
        <v>42157.041666666664</v>
      </c>
      <c r="B3604" s="17">
        <v>6.1733279999999997</v>
      </c>
      <c r="C3604" s="97">
        <v>200</v>
      </c>
      <c r="D3604" s="21">
        <f t="shared" si="56"/>
        <v>10.309457759999999</v>
      </c>
    </row>
    <row r="3605" spans="1:4" ht="15" customHeight="1" x14ac:dyDescent="0.2">
      <c r="A3605" s="98">
        <v>42157.083333333336</v>
      </c>
      <c r="B3605" s="17">
        <v>5.1444400000000003</v>
      </c>
      <c r="C3605" s="97">
        <v>210</v>
      </c>
      <c r="D3605" s="21">
        <f t="shared" si="56"/>
        <v>8.5912147999999995</v>
      </c>
    </row>
    <row r="3606" spans="1:4" ht="15" customHeight="1" x14ac:dyDescent="0.2">
      <c r="A3606" s="98">
        <v>42157.125</v>
      </c>
      <c r="B3606" s="17">
        <v>5.6588840000000005</v>
      </c>
      <c r="C3606" s="97">
        <v>220</v>
      </c>
      <c r="D3606" s="21">
        <f t="shared" si="56"/>
        <v>9.4503362800000001</v>
      </c>
    </row>
    <row r="3607" spans="1:4" ht="15" customHeight="1" x14ac:dyDescent="0.2">
      <c r="A3607" s="98">
        <v>42157.166666666664</v>
      </c>
      <c r="B3607" s="17">
        <v>4.1155520000000001</v>
      </c>
      <c r="C3607" s="97">
        <v>220</v>
      </c>
      <c r="D3607" s="21">
        <f t="shared" si="56"/>
        <v>6.8729718399999999</v>
      </c>
    </row>
    <row r="3608" spans="1:4" ht="15" customHeight="1" x14ac:dyDescent="0.2">
      <c r="A3608" s="98">
        <v>42157.208333333336</v>
      </c>
      <c r="B3608" s="17">
        <v>4.1155520000000001</v>
      </c>
      <c r="C3608" s="97">
        <v>220</v>
      </c>
      <c r="D3608" s="21">
        <f t="shared" si="56"/>
        <v>6.8729718399999999</v>
      </c>
    </row>
    <row r="3609" spans="1:4" ht="15" customHeight="1" x14ac:dyDescent="0.2">
      <c r="A3609" s="98">
        <v>42157.25</v>
      </c>
      <c r="B3609" s="17">
        <v>5.6588840000000005</v>
      </c>
      <c r="C3609" s="97">
        <v>220</v>
      </c>
      <c r="D3609" s="21">
        <f t="shared" si="56"/>
        <v>9.4503362800000001</v>
      </c>
    </row>
    <row r="3610" spans="1:4" ht="15" customHeight="1" x14ac:dyDescent="0.2">
      <c r="A3610" s="98">
        <v>42157.291666666664</v>
      </c>
      <c r="B3610" s="17">
        <v>4.6299960000000002</v>
      </c>
      <c r="C3610" s="97">
        <v>220</v>
      </c>
      <c r="D3610" s="21">
        <f t="shared" si="56"/>
        <v>7.7320933199999997</v>
      </c>
    </row>
    <row r="3611" spans="1:4" ht="15" customHeight="1" x14ac:dyDescent="0.2">
      <c r="A3611" s="98">
        <v>42157.333333333336</v>
      </c>
      <c r="B3611" s="17">
        <v>6.1733279999999997</v>
      </c>
      <c r="C3611" s="97">
        <v>220</v>
      </c>
      <c r="D3611" s="21">
        <f t="shared" si="56"/>
        <v>10.309457759999999</v>
      </c>
    </row>
    <row r="3612" spans="1:4" ht="15" customHeight="1" x14ac:dyDescent="0.2">
      <c r="A3612" s="98">
        <v>42157.375</v>
      </c>
      <c r="B3612" s="17">
        <v>2.057776</v>
      </c>
      <c r="C3612" s="97">
        <v>260</v>
      </c>
      <c r="D3612" s="21">
        <f t="shared" si="56"/>
        <v>3.43648592</v>
      </c>
    </row>
    <row r="3613" spans="1:4" ht="15" customHeight="1" x14ac:dyDescent="0.2">
      <c r="A3613" s="98">
        <v>42157.416666666664</v>
      </c>
      <c r="B3613" s="17">
        <v>2.057776</v>
      </c>
      <c r="C3613" s="97">
        <v>270</v>
      </c>
      <c r="D3613" s="21">
        <f t="shared" si="56"/>
        <v>3.43648592</v>
      </c>
    </row>
    <row r="3614" spans="1:4" ht="15" customHeight="1" x14ac:dyDescent="0.2">
      <c r="A3614" s="98">
        <v>42157.458333333336</v>
      </c>
      <c r="B3614" s="17">
        <v>3.0866639999999999</v>
      </c>
      <c r="C3614" s="97">
        <v>220</v>
      </c>
      <c r="D3614" s="21">
        <f t="shared" si="56"/>
        <v>5.1547288799999995</v>
      </c>
    </row>
    <row r="3615" spans="1:4" ht="15" customHeight="1" x14ac:dyDescent="0.2">
      <c r="A3615" s="98">
        <v>42157.5</v>
      </c>
      <c r="B3615" s="17">
        <v>6.1733279999999997</v>
      </c>
      <c r="C3615" s="97">
        <v>210</v>
      </c>
      <c r="D3615" s="21">
        <f t="shared" si="56"/>
        <v>10.309457759999999</v>
      </c>
    </row>
    <row r="3616" spans="1:4" ht="15" customHeight="1" x14ac:dyDescent="0.2">
      <c r="A3616" s="98">
        <v>42157.541666666664</v>
      </c>
      <c r="B3616" s="17">
        <v>6.1733279999999997</v>
      </c>
      <c r="C3616" s="97">
        <v>220</v>
      </c>
      <c r="D3616" s="21">
        <f t="shared" si="56"/>
        <v>10.309457759999999</v>
      </c>
    </row>
    <row r="3617" spans="1:4" ht="15" customHeight="1" x14ac:dyDescent="0.2">
      <c r="A3617" s="98">
        <v>42157.583333333336</v>
      </c>
      <c r="B3617" s="17">
        <v>6.1733279999999997</v>
      </c>
      <c r="C3617" s="97">
        <v>190</v>
      </c>
      <c r="D3617" s="21">
        <f t="shared" si="56"/>
        <v>10.309457759999999</v>
      </c>
    </row>
    <row r="3618" spans="1:4" ht="15" customHeight="1" x14ac:dyDescent="0.2">
      <c r="A3618" s="98">
        <v>42157.625</v>
      </c>
      <c r="B3618" s="17">
        <v>6.1733279999999997</v>
      </c>
      <c r="C3618" s="97">
        <v>190</v>
      </c>
      <c r="D3618" s="21">
        <f t="shared" si="56"/>
        <v>10.309457759999999</v>
      </c>
    </row>
    <row r="3619" spans="1:4" ht="15" customHeight="1" x14ac:dyDescent="0.2">
      <c r="A3619" s="98">
        <v>42157.666666666664</v>
      </c>
      <c r="B3619" s="17">
        <v>6.1733279999999997</v>
      </c>
      <c r="C3619" s="97">
        <v>210</v>
      </c>
      <c r="D3619" s="21">
        <f t="shared" si="56"/>
        <v>10.309457759999999</v>
      </c>
    </row>
    <row r="3620" spans="1:4" ht="15" customHeight="1" x14ac:dyDescent="0.2">
      <c r="A3620" s="98">
        <v>42157.708333333336</v>
      </c>
      <c r="B3620" s="17">
        <v>5.6588840000000005</v>
      </c>
      <c r="C3620" s="97">
        <v>210</v>
      </c>
      <c r="D3620" s="21">
        <f t="shared" si="56"/>
        <v>9.4503362800000001</v>
      </c>
    </row>
    <row r="3621" spans="1:4" ht="15" customHeight="1" x14ac:dyDescent="0.2">
      <c r="A3621" s="98">
        <v>42157.75</v>
      </c>
      <c r="B3621" s="17">
        <v>4.6299960000000002</v>
      </c>
      <c r="C3621" s="97">
        <v>200</v>
      </c>
      <c r="D3621" s="21">
        <f t="shared" si="56"/>
        <v>7.7320933199999997</v>
      </c>
    </row>
    <row r="3622" spans="1:4" ht="15" customHeight="1" x14ac:dyDescent="0.2">
      <c r="A3622" s="98">
        <v>42157.791666666664</v>
      </c>
      <c r="B3622" s="17">
        <v>5.6588840000000005</v>
      </c>
      <c r="C3622" s="97">
        <v>210</v>
      </c>
      <c r="D3622" s="21">
        <f t="shared" si="56"/>
        <v>9.4503362800000001</v>
      </c>
    </row>
    <row r="3623" spans="1:4" ht="15" customHeight="1" x14ac:dyDescent="0.2">
      <c r="A3623" s="98">
        <v>42157.833333333336</v>
      </c>
      <c r="B3623" s="17">
        <v>4.6299960000000002</v>
      </c>
      <c r="C3623" s="97">
        <v>210</v>
      </c>
      <c r="D3623" s="21">
        <f t="shared" si="56"/>
        <v>7.7320933199999997</v>
      </c>
    </row>
    <row r="3624" spans="1:4" ht="15" customHeight="1" x14ac:dyDescent="0.2">
      <c r="A3624" s="98">
        <v>42157.875</v>
      </c>
      <c r="B3624" s="17">
        <v>4.1155520000000001</v>
      </c>
      <c r="C3624" s="97">
        <v>220</v>
      </c>
      <c r="D3624" s="21">
        <f t="shared" si="56"/>
        <v>6.8729718399999999</v>
      </c>
    </row>
    <row r="3625" spans="1:4" ht="15" customHeight="1" x14ac:dyDescent="0.2">
      <c r="A3625" s="98">
        <v>42157.916666666664</v>
      </c>
      <c r="B3625" s="17">
        <v>3.601108</v>
      </c>
      <c r="C3625" s="97">
        <v>230</v>
      </c>
      <c r="D3625" s="21">
        <f t="shared" si="56"/>
        <v>6.0138503599999993</v>
      </c>
    </row>
    <row r="3626" spans="1:4" ht="15" customHeight="1" x14ac:dyDescent="0.2">
      <c r="A3626" s="98">
        <v>42157.958333333336</v>
      </c>
      <c r="B3626" s="17">
        <v>4.6299960000000002</v>
      </c>
      <c r="C3626" s="97">
        <v>230</v>
      </c>
      <c r="D3626" s="21">
        <f t="shared" si="56"/>
        <v>7.7320933199999997</v>
      </c>
    </row>
    <row r="3627" spans="1:4" ht="15" customHeight="1" x14ac:dyDescent="0.2">
      <c r="A3627" s="98">
        <v>42158</v>
      </c>
      <c r="B3627" s="17">
        <v>4.1155520000000001</v>
      </c>
      <c r="C3627" s="97">
        <v>220</v>
      </c>
      <c r="D3627" s="21">
        <f t="shared" si="56"/>
        <v>6.8729718399999999</v>
      </c>
    </row>
    <row r="3628" spans="1:4" ht="15" customHeight="1" x14ac:dyDescent="0.2">
      <c r="A3628" s="98">
        <v>42158.041666666664</v>
      </c>
      <c r="B3628" s="17">
        <v>4.6299960000000002</v>
      </c>
      <c r="C3628" s="97">
        <v>230</v>
      </c>
      <c r="D3628" s="21">
        <f t="shared" si="56"/>
        <v>7.7320933199999997</v>
      </c>
    </row>
    <row r="3629" spans="1:4" ht="15" customHeight="1" x14ac:dyDescent="0.2">
      <c r="A3629" s="98">
        <v>42158.083333333336</v>
      </c>
      <c r="B3629" s="17">
        <v>3.0866639999999999</v>
      </c>
      <c r="C3629" s="97">
        <v>240</v>
      </c>
      <c r="D3629" s="21">
        <f t="shared" si="56"/>
        <v>5.1547288799999995</v>
      </c>
    </row>
    <row r="3630" spans="1:4" ht="15" customHeight="1" x14ac:dyDescent="0.2">
      <c r="A3630" s="98">
        <v>42158.125</v>
      </c>
      <c r="B3630" s="17">
        <v>3.601108</v>
      </c>
      <c r="C3630" s="97">
        <v>230</v>
      </c>
      <c r="D3630" s="21">
        <f t="shared" si="56"/>
        <v>6.0138503599999993</v>
      </c>
    </row>
    <row r="3631" spans="1:4" ht="15" customHeight="1" x14ac:dyDescent="0.2">
      <c r="A3631" s="98">
        <v>42158.166666666664</v>
      </c>
      <c r="B3631" s="17">
        <v>3.0866639999999999</v>
      </c>
      <c r="C3631" s="97">
        <v>240</v>
      </c>
      <c r="D3631" s="21">
        <f t="shared" si="56"/>
        <v>5.1547288799999995</v>
      </c>
    </row>
    <row r="3632" spans="1:4" ht="15" customHeight="1" x14ac:dyDescent="0.2">
      <c r="A3632" s="98">
        <v>42158.208333333336</v>
      </c>
      <c r="B3632" s="17">
        <v>2.057776</v>
      </c>
      <c r="C3632" s="97">
        <v>250</v>
      </c>
      <c r="D3632" s="21">
        <f t="shared" si="56"/>
        <v>3.43648592</v>
      </c>
    </row>
    <row r="3633" spans="1:4" ht="15" customHeight="1" x14ac:dyDescent="0.2">
      <c r="A3633" s="98">
        <v>42158.25</v>
      </c>
      <c r="B3633" s="17">
        <v>2.057776</v>
      </c>
      <c r="C3633" s="97">
        <v>110</v>
      </c>
      <c r="D3633" s="21">
        <f t="shared" si="56"/>
        <v>3.43648592</v>
      </c>
    </row>
    <row r="3634" spans="1:4" ht="15" customHeight="1" x14ac:dyDescent="0.2">
      <c r="A3634" s="98">
        <v>42158.291666666664</v>
      </c>
      <c r="B3634" s="17">
        <v>1.028888</v>
      </c>
      <c r="C3634" s="97">
        <v>240</v>
      </c>
      <c r="D3634" s="21">
        <f t="shared" si="56"/>
        <v>1.71824296</v>
      </c>
    </row>
    <row r="3635" spans="1:4" ht="15" customHeight="1" x14ac:dyDescent="0.2">
      <c r="A3635" s="98">
        <v>42158.333333333336</v>
      </c>
      <c r="B3635" s="17">
        <v>3.0866639999999999</v>
      </c>
      <c r="C3635" s="97">
        <v>230</v>
      </c>
      <c r="D3635" s="21">
        <f t="shared" si="56"/>
        <v>5.1547288799999995</v>
      </c>
    </row>
    <row r="3636" spans="1:4" ht="15" customHeight="1" x14ac:dyDescent="0.2">
      <c r="A3636" s="98">
        <v>42158.375</v>
      </c>
      <c r="B3636" s="17">
        <v>3.0866639999999999</v>
      </c>
      <c r="C3636" s="97">
        <v>230</v>
      </c>
      <c r="D3636" s="21">
        <f t="shared" si="56"/>
        <v>5.1547288799999995</v>
      </c>
    </row>
    <row r="3637" spans="1:4" ht="15" customHeight="1" x14ac:dyDescent="0.2">
      <c r="A3637" s="98">
        <v>42158.416666666664</v>
      </c>
      <c r="B3637" s="17">
        <v>2.057776</v>
      </c>
      <c r="C3637" s="97">
        <v>260</v>
      </c>
      <c r="D3637" s="21">
        <f t="shared" si="56"/>
        <v>3.43648592</v>
      </c>
    </row>
    <row r="3638" spans="1:4" ht="15" customHeight="1" x14ac:dyDescent="0.2">
      <c r="A3638" s="98">
        <v>42158.458333333336</v>
      </c>
      <c r="B3638" s="17">
        <v>3.0866639999999999</v>
      </c>
      <c r="C3638" s="97">
        <v>230</v>
      </c>
      <c r="D3638" s="21">
        <f t="shared" si="56"/>
        <v>5.1547288799999995</v>
      </c>
    </row>
    <row r="3639" spans="1:4" ht="15" customHeight="1" x14ac:dyDescent="0.2">
      <c r="A3639" s="98">
        <v>42158.5</v>
      </c>
      <c r="B3639" s="17">
        <v>3.0866639999999999</v>
      </c>
      <c r="C3639" s="97">
        <v>220</v>
      </c>
      <c r="D3639" s="21">
        <f t="shared" si="56"/>
        <v>5.1547288799999995</v>
      </c>
    </row>
    <row r="3640" spans="1:4" ht="15" customHeight="1" x14ac:dyDescent="0.2">
      <c r="A3640" s="98">
        <v>42158.541666666664</v>
      </c>
      <c r="B3640" s="17">
        <v>2.5722200000000002</v>
      </c>
      <c r="C3640" s="97">
        <v>240</v>
      </c>
      <c r="D3640" s="21">
        <f t="shared" si="56"/>
        <v>4.2956073999999997</v>
      </c>
    </row>
    <row r="3641" spans="1:4" ht="15" customHeight="1" x14ac:dyDescent="0.2">
      <c r="A3641" s="98">
        <v>42158.583333333336</v>
      </c>
      <c r="B3641" s="17">
        <v>2.057776</v>
      </c>
      <c r="C3641" s="97">
        <v>280</v>
      </c>
      <c r="D3641" s="21">
        <f t="shared" si="56"/>
        <v>3.43648592</v>
      </c>
    </row>
    <row r="3642" spans="1:4" ht="15" customHeight="1" x14ac:dyDescent="0.2">
      <c r="A3642" s="98">
        <v>42158.625</v>
      </c>
      <c r="B3642" s="17">
        <v>2.057776</v>
      </c>
      <c r="C3642" s="97">
        <v>290</v>
      </c>
      <c r="D3642" s="21">
        <f t="shared" si="56"/>
        <v>3.43648592</v>
      </c>
    </row>
    <row r="3643" spans="1:4" ht="15" customHeight="1" x14ac:dyDescent="0.2">
      <c r="A3643" s="98">
        <v>42158.666666666664</v>
      </c>
      <c r="B3643" s="17">
        <v>3.601108</v>
      </c>
      <c r="C3643" s="97">
        <v>200</v>
      </c>
      <c r="D3643" s="21">
        <f t="shared" si="56"/>
        <v>6.0138503599999993</v>
      </c>
    </row>
    <row r="3644" spans="1:4" ht="15" customHeight="1" x14ac:dyDescent="0.2">
      <c r="A3644" s="98">
        <v>42158.708333333336</v>
      </c>
      <c r="B3644" s="17">
        <v>5.1444400000000003</v>
      </c>
      <c r="C3644" s="97">
        <v>210</v>
      </c>
      <c r="D3644" s="21">
        <f t="shared" si="56"/>
        <v>8.5912147999999995</v>
      </c>
    </row>
    <row r="3645" spans="1:4" ht="15" customHeight="1" x14ac:dyDescent="0.2">
      <c r="A3645" s="98">
        <v>42158.75</v>
      </c>
      <c r="B3645" s="17">
        <v>2.5722200000000002</v>
      </c>
      <c r="C3645" s="97">
        <v>260</v>
      </c>
      <c r="D3645" s="21">
        <f t="shared" si="56"/>
        <v>4.2956073999999997</v>
      </c>
    </row>
    <row r="3646" spans="1:4" ht="15" customHeight="1" x14ac:dyDescent="0.2">
      <c r="A3646" s="98">
        <v>42158.791666666664</v>
      </c>
      <c r="B3646" s="17">
        <v>1.5433319999999999</v>
      </c>
      <c r="C3646" s="97">
        <v>300</v>
      </c>
      <c r="D3646" s="21">
        <f t="shared" si="56"/>
        <v>2.5773644399999998</v>
      </c>
    </row>
    <row r="3647" spans="1:4" ht="15" customHeight="1" x14ac:dyDescent="0.2">
      <c r="A3647" s="98">
        <v>42158.833333333336</v>
      </c>
      <c r="B3647" s="17">
        <v>1.028888</v>
      </c>
      <c r="C3647" s="97">
        <v>280</v>
      </c>
      <c r="D3647" s="21">
        <f t="shared" si="56"/>
        <v>1.71824296</v>
      </c>
    </row>
    <row r="3648" spans="1:4" ht="15" customHeight="1" x14ac:dyDescent="0.2">
      <c r="A3648" s="98">
        <v>42158.875</v>
      </c>
      <c r="B3648" s="17">
        <v>0</v>
      </c>
      <c r="C3648" s="97">
        <v>0</v>
      </c>
      <c r="D3648" s="21">
        <f t="shared" si="56"/>
        <v>0</v>
      </c>
    </row>
    <row r="3649" spans="1:4" ht="15" customHeight="1" x14ac:dyDescent="0.2">
      <c r="A3649" s="98">
        <v>42158.916666666664</v>
      </c>
      <c r="B3649" s="17">
        <v>1.028888</v>
      </c>
      <c r="C3649" s="97">
        <v>250</v>
      </c>
      <c r="D3649" s="21">
        <f t="shared" si="56"/>
        <v>1.71824296</v>
      </c>
    </row>
    <row r="3650" spans="1:4" ht="15" customHeight="1" x14ac:dyDescent="0.2">
      <c r="A3650" s="98">
        <v>42158.958333333336</v>
      </c>
      <c r="B3650" s="17">
        <v>1.028888</v>
      </c>
      <c r="C3650" s="97">
        <v>320</v>
      </c>
      <c r="D3650" s="21">
        <f t="shared" si="56"/>
        <v>1.71824296</v>
      </c>
    </row>
    <row r="3651" spans="1:4" ht="15" customHeight="1" x14ac:dyDescent="0.2">
      <c r="A3651" s="98">
        <v>42159</v>
      </c>
      <c r="B3651" s="17">
        <v>2.057776</v>
      </c>
      <c r="C3651" s="97">
        <v>310</v>
      </c>
      <c r="D3651" s="21">
        <f t="shared" si="56"/>
        <v>3.43648592</v>
      </c>
    </row>
    <row r="3652" spans="1:4" ht="15" customHeight="1" x14ac:dyDescent="0.2">
      <c r="A3652" s="98">
        <v>42159.041666666664</v>
      </c>
      <c r="B3652" s="17">
        <v>1.028888</v>
      </c>
      <c r="C3652" s="97">
        <v>310</v>
      </c>
      <c r="D3652" s="21">
        <f t="shared" si="56"/>
        <v>1.71824296</v>
      </c>
    </row>
    <row r="3653" spans="1:4" ht="15" customHeight="1" x14ac:dyDescent="0.2">
      <c r="A3653" s="98">
        <v>42159.083333333336</v>
      </c>
      <c r="B3653" s="17">
        <v>1.5433319999999999</v>
      </c>
      <c r="C3653" s="97">
        <v>300</v>
      </c>
      <c r="D3653" s="21">
        <f t="shared" ref="D3653:D3716" si="57">$B$1*B3653</f>
        <v>2.5773644399999998</v>
      </c>
    </row>
    <row r="3654" spans="1:4" ht="15" customHeight="1" x14ac:dyDescent="0.2">
      <c r="A3654" s="98">
        <v>42159.125</v>
      </c>
      <c r="B3654" s="17">
        <v>2.057776</v>
      </c>
      <c r="C3654" s="97">
        <v>300</v>
      </c>
      <c r="D3654" s="21">
        <f t="shared" si="57"/>
        <v>3.43648592</v>
      </c>
    </row>
    <row r="3655" spans="1:4" ht="15" customHeight="1" x14ac:dyDescent="0.2">
      <c r="A3655" s="98">
        <v>42159.166666666664</v>
      </c>
      <c r="B3655" s="17">
        <v>1.5433319999999999</v>
      </c>
      <c r="C3655" s="97">
        <v>310</v>
      </c>
      <c r="D3655" s="21">
        <f t="shared" si="57"/>
        <v>2.5773644399999998</v>
      </c>
    </row>
    <row r="3656" spans="1:4" ht="15" customHeight="1" x14ac:dyDescent="0.2">
      <c r="A3656" s="98">
        <v>42159.208333333336</v>
      </c>
      <c r="B3656" s="17">
        <v>1.5433319999999999</v>
      </c>
      <c r="C3656" s="97">
        <v>270</v>
      </c>
      <c r="D3656" s="21">
        <f t="shared" si="57"/>
        <v>2.5773644399999998</v>
      </c>
    </row>
    <row r="3657" spans="1:4" ht="15" customHeight="1" x14ac:dyDescent="0.2">
      <c r="A3657" s="98">
        <v>42159.25</v>
      </c>
      <c r="B3657" s="17">
        <v>1.028888</v>
      </c>
      <c r="C3657" s="97">
        <v>330</v>
      </c>
      <c r="D3657" s="21">
        <f t="shared" si="57"/>
        <v>1.71824296</v>
      </c>
    </row>
    <row r="3658" spans="1:4" ht="15" customHeight="1" x14ac:dyDescent="0.2">
      <c r="A3658" s="98">
        <v>42159.291666666664</v>
      </c>
      <c r="B3658" s="17">
        <v>1.028888</v>
      </c>
      <c r="C3658" s="97">
        <v>290</v>
      </c>
      <c r="D3658" s="21">
        <f t="shared" si="57"/>
        <v>1.71824296</v>
      </c>
    </row>
    <row r="3659" spans="1:4" ht="15" customHeight="1" x14ac:dyDescent="0.2">
      <c r="A3659" s="98">
        <v>42159.333333333336</v>
      </c>
      <c r="B3659" s="17">
        <v>0.51444400000000001</v>
      </c>
      <c r="C3659" s="97">
        <v>320</v>
      </c>
      <c r="D3659" s="21">
        <f t="shared" si="57"/>
        <v>0.85912147999999999</v>
      </c>
    </row>
    <row r="3660" spans="1:4" ht="15" customHeight="1" x14ac:dyDescent="0.2">
      <c r="A3660" s="98">
        <v>42159.375</v>
      </c>
      <c r="B3660" s="17">
        <v>1.028888</v>
      </c>
      <c r="C3660" s="97">
        <v>340</v>
      </c>
      <c r="D3660" s="21">
        <f t="shared" si="57"/>
        <v>1.71824296</v>
      </c>
    </row>
    <row r="3661" spans="1:4" ht="15" customHeight="1" x14ac:dyDescent="0.2">
      <c r="A3661" s="98">
        <v>42159.416666666664</v>
      </c>
      <c r="B3661" s="17">
        <v>0</v>
      </c>
      <c r="C3661" s="97">
        <v>0</v>
      </c>
      <c r="D3661" s="21">
        <f t="shared" si="57"/>
        <v>0</v>
      </c>
    </row>
    <row r="3662" spans="1:4" ht="15" customHeight="1" x14ac:dyDescent="0.2">
      <c r="A3662" s="98">
        <v>42159.458333333336</v>
      </c>
      <c r="B3662" s="17">
        <v>3.0866639999999999</v>
      </c>
      <c r="C3662" s="97">
        <v>220</v>
      </c>
      <c r="D3662" s="21">
        <f t="shared" si="57"/>
        <v>5.1547288799999995</v>
      </c>
    </row>
    <row r="3663" spans="1:4" ht="15" customHeight="1" x14ac:dyDescent="0.2">
      <c r="A3663" s="98">
        <v>42159.5</v>
      </c>
      <c r="B3663" s="17">
        <v>3.0866639999999999</v>
      </c>
      <c r="C3663" s="97">
        <v>220</v>
      </c>
      <c r="D3663" s="21">
        <f t="shared" si="57"/>
        <v>5.1547288799999995</v>
      </c>
    </row>
    <row r="3664" spans="1:4" ht="15" customHeight="1" x14ac:dyDescent="0.2">
      <c r="A3664" s="98">
        <v>42159.541666666664</v>
      </c>
      <c r="B3664" s="17">
        <v>3.0866639999999999</v>
      </c>
      <c r="C3664" s="97">
        <v>200</v>
      </c>
      <c r="D3664" s="21">
        <f t="shared" si="57"/>
        <v>5.1547288799999995</v>
      </c>
    </row>
    <row r="3665" spans="1:4" ht="15" customHeight="1" x14ac:dyDescent="0.2">
      <c r="A3665" s="98">
        <v>42159.583333333336</v>
      </c>
      <c r="B3665" s="17">
        <v>3.601108</v>
      </c>
      <c r="C3665" s="97">
        <v>170</v>
      </c>
      <c r="D3665" s="21">
        <f t="shared" si="57"/>
        <v>6.0138503599999993</v>
      </c>
    </row>
    <row r="3666" spans="1:4" ht="15" customHeight="1" x14ac:dyDescent="0.2">
      <c r="A3666" s="98">
        <v>42159.625</v>
      </c>
      <c r="B3666" s="17">
        <v>3.601108</v>
      </c>
      <c r="C3666" s="97">
        <v>160</v>
      </c>
      <c r="D3666" s="21">
        <f t="shared" si="57"/>
        <v>6.0138503599999993</v>
      </c>
    </row>
    <row r="3667" spans="1:4" ht="15" customHeight="1" x14ac:dyDescent="0.2">
      <c r="A3667" s="98">
        <v>42159.666666666664</v>
      </c>
      <c r="B3667" s="17">
        <v>4.6299960000000002</v>
      </c>
      <c r="C3667" s="97">
        <v>160</v>
      </c>
      <c r="D3667" s="21">
        <f t="shared" si="57"/>
        <v>7.7320933199999997</v>
      </c>
    </row>
    <row r="3668" spans="1:4" ht="15" customHeight="1" x14ac:dyDescent="0.2">
      <c r="A3668" s="98">
        <v>42159.708333333336</v>
      </c>
      <c r="B3668" s="17">
        <v>5.1444400000000003</v>
      </c>
      <c r="C3668" s="97">
        <v>190</v>
      </c>
      <c r="D3668" s="21">
        <f t="shared" si="57"/>
        <v>8.5912147999999995</v>
      </c>
    </row>
    <row r="3669" spans="1:4" ht="15" customHeight="1" x14ac:dyDescent="0.2">
      <c r="A3669" s="98">
        <v>42159.75</v>
      </c>
      <c r="B3669" s="17">
        <v>4.1155520000000001</v>
      </c>
      <c r="C3669" s="97">
        <v>160</v>
      </c>
      <c r="D3669" s="21">
        <f t="shared" si="57"/>
        <v>6.8729718399999999</v>
      </c>
    </row>
    <row r="3670" spans="1:4" ht="15" customHeight="1" x14ac:dyDescent="0.2">
      <c r="A3670" s="98">
        <v>42159.791666666664</v>
      </c>
      <c r="B3670" s="17">
        <v>3.601108</v>
      </c>
      <c r="C3670" s="97">
        <v>160</v>
      </c>
      <c r="D3670" s="21">
        <f t="shared" si="57"/>
        <v>6.0138503599999993</v>
      </c>
    </row>
    <row r="3671" spans="1:4" ht="15" customHeight="1" x14ac:dyDescent="0.2">
      <c r="A3671" s="98">
        <v>42159.833333333336</v>
      </c>
      <c r="B3671" s="17">
        <v>2.5722200000000002</v>
      </c>
      <c r="C3671" s="97">
        <v>170</v>
      </c>
      <c r="D3671" s="21">
        <f t="shared" si="57"/>
        <v>4.2956073999999997</v>
      </c>
    </row>
    <row r="3672" spans="1:4" ht="15" customHeight="1" x14ac:dyDescent="0.2">
      <c r="A3672" s="98">
        <v>42159.875</v>
      </c>
      <c r="B3672" s="17">
        <v>2.5722200000000002</v>
      </c>
      <c r="C3672" s="97">
        <v>160</v>
      </c>
      <c r="D3672" s="21">
        <f t="shared" si="57"/>
        <v>4.2956073999999997</v>
      </c>
    </row>
    <row r="3673" spans="1:4" ht="15" customHeight="1" x14ac:dyDescent="0.2">
      <c r="A3673" s="98">
        <v>42159.916666666664</v>
      </c>
      <c r="B3673" s="17">
        <v>1.5433319999999999</v>
      </c>
      <c r="C3673" s="97">
        <v>160</v>
      </c>
      <c r="D3673" s="21">
        <f t="shared" si="57"/>
        <v>2.5773644399999998</v>
      </c>
    </row>
    <row r="3674" spans="1:4" ht="15" customHeight="1" x14ac:dyDescent="0.2">
      <c r="A3674" s="98">
        <v>42159.958333333336</v>
      </c>
      <c r="B3674" s="17">
        <v>2.057776</v>
      </c>
      <c r="C3674" s="97">
        <v>210</v>
      </c>
      <c r="D3674" s="21">
        <f t="shared" si="57"/>
        <v>3.43648592</v>
      </c>
    </row>
    <row r="3675" spans="1:4" ht="15" customHeight="1" x14ac:dyDescent="0.2">
      <c r="A3675" s="98">
        <v>42160</v>
      </c>
      <c r="B3675" s="17">
        <v>1.5433319999999999</v>
      </c>
      <c r="C3675" s="97">
        <v>190</v>
      </c>
      <c r="D3675" s="21">
        <f t="shared" si="57"/>
        <v>2.5773644399999998</v>
      </c>
    </row>
    <row r="3676" spans="1:4" ht="15" customHeight="1" x14ac:dyDescent="0.2">
      <c r="A3676" s="98">
        <v>42160.041666666664</v>
      </c>
      <c r="B3676" s="17">
        <v>1.028888</v>
      </c>
      <c r="C3676" s="97">
        <v>240</v>
      </c>
      <c r="D3676" s="21">
        <f t="shared" si="57"/>
        <v>1.71824296</v>
      </c>
    </row>
    <row r="3677" spans="1:4" ht="15" customHeight="1" x14ac:dyDescent="0.2">
      <c r="A3677" s="98">
        <v>42160.083333333336</v>
      </c>
      <c r="B3677" s="17">
        <v>0.51444400000000001</v>
      </c>
      <c r="C3677" s="97">
        <v>350</v>
      </c>
      <c r="D3677" s="21">
        <f t="shared" si="57"/>
        <v>0.85912147999999999</v>
      </c>
    </row>
    <row r="3678" spans="1:4" ht="15" customHeight="1" x14ac:dyDescent="0.2">
      <c r="A3678" s="98">
        <v>42160.125</v>
      </c>
      <c r="B3678" s="17">
        <v>0</v>
      </c>
      <c r="C3678" s="97">
        <v>0</v>
      </c>
      <c r="D3678" s="21">
        <f t="shared" si="57"/>
        <v>0</v>
      </c>
    </row>
    <row r="3679" spans="1:4" ht="15" customHeight="1" x14ac:dyDescent="0.2">
      <c r="A3679" s="98">
        <v>42160.166666666664</v>
      </c>
      <c r="B3679" s="17">
        <v>0</v>
      </c>
      <c r="C3679" s="97">
        <v>0</v>
      </c>
      <c r="D3679" s="21">
        <f t="shared" si="57"/>
        <v>0</v>
      </c>
    </row>
    <row r="3680" spans="1:4" ht="15" customHeight="1" x14ac:dyDescent="0.2">
      <c r="A3680" s="98">
        <v>42160.208333333336</v>
      </c>
      <c r="B3680" s="17">
        <v>0</v>
      </c>
      <c r="C3680" s="97">
        <v>0</v>
      </c>
      <c r="D3680" s="21">
        <f t="shared" si="57"/>
        <v>0</v>
      </c>
    </row>
    <row r="3681" spans="1:4" ht="15" customHeight="1" x14ac:dyDescent="0.2">
      <c r="A3681" s="98">
        <v>42160.25</v>
      </c>
      <c r="B3681" s="17">
        <v>2.057776</v>
      </c>
      <c r="C3681" s="97">
        <v>310</v>
      </c>
      <c r="D3681" s="21">
        <f t="shared" si="57"/>
        <v>3.43648592</v>
      </c>
    </row>
    <row r="3682" spans="1:4" ht="15" customHeight="1" x14ac:dyDescent="0.2">
      <c r="A3682" s="98">
        <v>42160.291666666664</v>
      </c>
      <c r="B3682" s="17">
        <v>0</v>
      </c>
      <c r="C3682" s="97">
        <v>0</v>
      </c>
      <c r="D3682" s="21">
        <f t="shared" si="57"/>
        <v>0</v>
      </c>
    </row>
    <row r="3683" spans="1:4" ht="15" customHeight="1" x14ac:dyDescent="0.2">
      <c r="A3683" s="98">
        <v>42160.333333333336</v>
      </c>
      <c r="B3683" s="17">
        <v>0</v>
      </c>
      <c r="C3683" s="97">
        <v>0</v>
      </c>
      <c r="D3683" s="21">
        <f t="shared" si="57"/>
        <v>0</v>
      </c>
    </row>
    <row r="3684" spans="1:4" ht="15" customHeight="1" x14ac:dyDescent="0.2">
      <c r="A3684" s="98">
        <v>42160.375</v>
      </c>
      <c r="B3684" s="17">
        <v>0</v>
      </c>
      <c r="C3684" s="97">
        <v>0</v>
      </c>
      <c r="D3684" s="21">
        <f t="shared" si="57"/>
        <v>0</v>
      </c>
    </row>
    <row r="3685" spans="1:4" ht="15" customHeight="1" x14ac:dyDescent="0.2">
      <c r="A3685" s="98">
        <v>42160.416666666664</v>
      </c>
      <c r="B3685" s="17">
        <v>1.028888</v>
      </c>
      <c r="C3685" s="97">
        <v>310</v>
      </c>
      <c r="D3685" s="21">
        <f t="shared" si="57"/>
        <v>1.71824296</v>
      </c>
    </row>
    <row r="3686" spans="1:4" ht="15" customHeight="1" x14ac:dyDescent="0.2">
      <c r="A3686" s="98">
        <v>42160.458333333336</v>
      </c>
      <c r="B3686" s="17">
        <v>2.057776</v>
      </c>
      <c r="C3686" s="97">
        <v>290</v>
      </c>
      <c r="D3686" s="21">
        <f t="shared" si="57"/>
        <v>3.43648592</v>
      </c>
    </row>
    <row r="3687" spans="1:4" ht="15" customHeight="1" x14ac:dyDescent="0.2">
      <c r="A3687" s="98">
        <v>42160.5</v>
      </c>
      <c r="B3687" s="17">
        <v>3.0866639999999999</v>
      </c>
      <c r="C3687" s="97">
        <v>170</v>
      </c>
      <c r="D3687" s="21">
        <f t="shared" si="57"/>
        <v>5.1547288799999995</v>
      </c>
    </row>
    <row r="3688" spans="1:4" ht="15" customHeight="1" x14ac:dyDescent="0.2">
      <c r="A3688" s="98">
        <v>42160.541666666664</v>
      </c>
      <c r="B3688" s="17">
        <v>4.1155520000000001</v>
      </c>
      <c r="C3688" s="97">
        <v>150</v>
      </c>
      <c r="D3688" s="21">
        <f t="shared" si="57"/>
        <v>6.8729718399999999</v>
      </c>
    </row>
    <row r="3689" spans="1:4" ht="15" customHeight="1" x14ac:dyDescent="0.2">
      <c r="A3689" s="98">
        <v>42160.583333333336</v>
      </c>
      <c r="B3689" s="17">
        <v>3.601108</v>
      </c>
      <c r="C3689" s="97">
        <v>170</v>
      </c>
      <c r="D3689" s="21">
        <f t="shared" si="57"/>
        <v>6.0138503599999993</v>
      </c>
    </row>
    <row r="3690" spans="1:4" ht="15" customHeight="1" x14ac:dyDescent="0.2">
      <c r="A3690" s="98">
        <v>42160.625</v>
      </c>
      <c r="B3690" s="17">
        <v>3.601108</v>
      </c>
      <c r="C3690" s="97">
        <v>160</v>
      </c>
      <c r="D3690" s="21">
        <f t="shared" si="57"/>
        <v>6.0138503599999993</v>
      </c>
    </row>
    <row r="3691" spans="1:4" ht="15" customHeight="1" x14ac:dyDescent="0.2">
      <c r="A3691" s="98">
        <v>42160.666666666664</v>
      </c>
      <c r="B3691" s="17">
        <v>3.0866639999999999</v>
      </c>
      <c r="C3691" s="97">
        <v>170</v>
      </c>
      <c r="D3691" s="21">
        <f t="shared" si="57"/>
        <v>5.1547288799999995</v>
      </c>
    </row>
    <row r="3692" spans="1:4" ht="15" customHeight="1" x14ac:dyDescent="0.2">
      <c r="A3692" s="98">
        <v>42160.708333333336</v>
      </c>
      <c r="B3692" s="17">
        <v>3.0866639999999999</v>
      </c>
      <c r="C3692" s="97">
        <v>160</v>
      </c>
      <c r="D3692" s="21">
        <f t="shared" si="57"/>
        <v>5.1547288799999995</v>
      </c>
    </row>
    <row r="3693" spans="1:4" ht="15" customHeight="1" x14ac:dyDescent="0.2">
      <c r="A3693" s="98">
        <v>42160.75</v>
      </c>
      <c r="B3693" s="17">
        <v>3.0866639999999999</v>
      </c>
      <c r="C3693" s="97">
        <v>180</v>
      </c>
      <c r="D3693" s="21">
        <f t="shared" si="57"/>
        <v>5.1547288799999995</v>
      </c>
    </row>
    <row r="3694" spans="1:4" ht="15" customHeight="1" x14ac:dyDescent="0.2">
      <c r="A3694" s="98">
        <v>42160.791666666664</v>
      </c>
      <c r="B3694" s="17">
        <v>3.0866639999999999</v>
      </c>
      <c r="C3694" s="97">
        <v>140</v>
      </c>
      <c r="D3694" s="21">
        <f t="shared" si="57"/>
        <v>5.1547288799999995</v>
      </c>
    </row>
    <row r="3695" spans="1:4" ht="15" customHeight="1" x14ac:dyDescent="0.2">
      <c r="A3695" s="98">
        <v>42160.833333333336</v>
      </c>
      <c r="B3695" s="17">
        <v>3.0866639999999999</v>
      </c>
      <c r="C3695" s="97">
        <v>150</v>
      </c>
      <c r="D3695" s="21">
        <f t="shared" si="57"/>
        <v>5.1547288799999995</v>
      </c>
    </row>
    <row r="3696" spans="1:4" ht="15" customHeight="1" x14ac:dyDescent="0.2">
      <c r="A3696" s="98">
        <v>42160.875</v>
      </c>
      <c r="B3696" s="17">
        <v>1.028888</v>
      </c>
      <c r="C3696" s="97">
        <v>220</v>
      </c>
      <c r="D3696" s="21">
        <f t="shared" si="57"/>
        <v>1.71824296</v>
      </c>
    </row>
    <row r="3697" spans="1:4" ht="15" customHeight="1" x14ac:dyDescent="0.2">
      <c r="A3697" s="98">
        <v>42160.916666666664</v>
      </c>
      <c r="B3697" s="17">
        <v>0</v>
      </c>
      <c r="C3697" s="97">
        <v>0</v>
      </c>
      <c r="D3697" s="21">
        <f t="shared" si="57"/>
        <v>0</v>
      </c>
    </row>
    <row r="3698" spans="1:4" ht="15" customHeight="1" x14ac:dyDescent="0.2">
      <c r="A3698" s="98">
        <v>42160.958333333336</v>
      </c>
      <c r="B3698" s="17">
        <v>2.057776</v>
      </c>
      <c r="C3698" s="97">
        <v>300</v>
      </c>
      <c r="D3698" s="21">
        <f t="shared" si="57"/>
        <v>3.43648592</v>
      </c>
    </row>
    <row r="3699" spans="1:4" ht="15" customHeight="1" x14ac:dyDescent="0.2">
      <c r="A3699" s="98">
        <v>42161</v>
      </c>
      <c r="B3699" s="17">
        <v>1.028888</v>
      </c>
      <c r="C3699" s="97">
        <v>320</v>
      </c>
      <c r="D3699" s="21">
        <f t="shared" si="57"/>
        <v>1.71824296</v>
      </c>
    </row>
    <row r="3700" spans="1:4" ht="15" customHeight="1" x14ac:dyDescent="0.2">
      <c r="A3700" s="98">
        <v>42161.041666666664</v>
      </c>
      <c r="B3700" s="17">
        <v>1.028888</v>
      </c>
      <c r="C3700" s="97">
        <v>320</v>
      </c>
      <c r="D3700" s="21">
        <f t="shared" si="57"/>
        <v>1.71824296</v>
      </c>
    </row>
    <row r="3701" spans="1:4" ht="15" customHeight="1" x14ac:dyDescent="0.2">
      <c r="A3701" s="98">
        <v>42161.083333333336</v>
      </c>
      <c r="B3701" s="17">
        <v>2.057776</v>
      </c>
      <c r="C3701" s="97">
        <v>340</v>
      </c>
      <c r="D3701" s="21">
        <f t="shared" si="57"/>
        <v>3.43648592</v>
      </c>
    </row>
    <row r="3702" spans="1:4" ht="15" customHeight="1" x14ac:dyDescent="0.2">
      <c r="A3702" s="98">
        <v>42161.125</v>
      </c>
      <c r="B3702" s="17">
        <v>1.028888</v>
      </c>
      <c r="C3702" s="97">
        <v>340</v>
      </c>
      <c r="D3702" s="21">
        <f t="shared" si="57"/>
        <v>1.71824296</v>
      </c>
    </row>
    <row r="3703" spans="1:4" ht="15" customHeight="1" x14ac:dyDescent="0.2">
      <c r="A3703" s="98">
        <v>42161.166666666664</v>
      </c>
      <c r="B3703" s="17">
        <v>1.5433319999999999</v>
      </c>
      <c r="C3703" s="97">
        <v>320</v>
      </c>
      <c r="D3703" s="21">
        <f t="shared" si="57"/>
        <v>2.5773644399999998</v>
      </c>
    </row>
    <row r="3704" spans="1:4" ht="15" customHeight="1" x14ac:dyDescent="0.2">
      <c r="A3704" s="98">
        <v>42161.208333333336</v>
      </c>
      <c r="B3704" s="17">
        <v>1.028888</v>
      </c>
      <c r="C3704" s="97">
        <v>330</v>
      </c>
      <c r="D3704" s="21">
        <f t="shared" si="57"/>
        <v>1.71824296</v>
      </c>
    </row>
    <row r="3705" spans="1:4" ht="15" customHeight="1" x14ac:dyDescent="0.2">
      <c r="A3705" s="98">
        <v>42161.25</v>
      </c>
      <c r="B3705" s="17">
        <v>1.5433319999999999</v>
      </c>
      <c r="C3705" s="97">
        <v>310</v>
      </c>
      <c r="D3705" s="21">
        <f t="shared" si="57"/>
        <v>2.5773644399999998</v>
      </c>
    </row>
    <row r="3706" spans="1:4" ht="15" customHeight="1" x14ac:dyDescent="0.2">
      <c r="A3706" s="98">
        <v>42161.291666666664</v>
      </c>
      <c r="B3706" s="17">
        <v>1.028888</v>
      </c>
      <c r="C3706" s="97">
        <v>310</v>
      </c>
      <c r="D3706" s="21">
        <f t="shared" si="57"/>
        <v>1.71824296</v>
      </c>
    </row>
    <row r="3707" spans="1:4" ht="15" customHeight="1" x14ac:dyDescent="0.2">
      <c r="A3707" s="98">
        <v>42161.333333333336</v>
      </c>
      <c r="B3707" s="17">
        <v>1.028888</v>
      </c>
      <c r="C3707" s="97">
        <v>270</v>
      </c>
      <c r="D3707" s="21">
        <f t="shared" si="57"/>
        <v>1.71824296</v>
      </c>
    </row>
    <row r="3708" spans="1:4" ht="15" customHeight="1" x14ac:dyDescent="0.2">
      <c r="A3708" s="98">
        <v>42161.375</v>
      </c>
      <c r="B3708" s="17">
        <v>1.028888</v>
      </c>
      <c r="C3708" s="97">
        <v>330</v>
      </c>
      <c r="D3708" s="21">
        <f t="shared" si="57"/>
        <v>1.71824296</v>
      </c>
    </row>
    <row r="3709" spans="1:4" ht="15" customHeight="1" x14ac:dyDescent="0.2">
      <c r="A3709" s="98">
        <v>42161.416666666664</v>
      </c>
      <c r="B3709" s="17">
        <v>1.028888</v>
      </c>
      <c r="C3709" s="97">
        <v>310</v>
      </c>
      <c r="D3709" s="21">
        <f t="shared" si="57"/>
        <v>1.71824296</v>
      </c>
    </row>
    <row r="3710" spans="1:4" ht="15" customHeight="1" x14ac:dyDescent="0.2">
      <c r="A3710" s="98">
        <v>42161.458333333336</v>
      </c>
      <c r="B3710" s="17">
        <v>2.057776</v>
      </c>
      <c r="C3710" s="97">
        <v>300</v>
      </c>
      <c r="D3710" s="21">
        <f t="shared" si="57"/>
        <v>3.43648592</v>
      </c>
    </row>
    <row r="3711" spans="1:4" ht="15" customHeight="1" x14ac:dyDescent="0.2">
      <c r="A3711" s="98">
        <v>42161.5</v>
      </c>
      <c r="B3711" s="17">
        <v>2.057776</v>
      </c>
      <c r="C3711" s="97">
        <v>310</v>
      </c>
      <c r="D3711" s="21">
        <f t="shared" si="57"/>
        <v>3.43648592</v>
      </c>
    </row>
    <row r="3712" spans="1:4" ht="15" customHeight="1" x14ac:dyDescent="0.2">
      <c r="A3712" s="98">
        <v>42161.541666666664</v>
      </c>
      <c r="B3712" s="17">
        <v>2.057776</v>
      </c>
      <c r="C3712" s="97">
        <v>10</v>
      </c>
      <c r="D3712" s="21">
        <f t="shared" si="57"/>
        <v>3.43648592</v>
      </c>
    </row>
    <row r="3713" spans="1:4" ht="15" customHeight="1" x14ac:dyDescent="0.2">
      <c r="A3713" s="98">
        <v>42161.583333333336</v>
      </c>
      <c r="B3713" s="17">
        <v>3.0866639999999999</v>
      </c>
      <c r="C3713" s="97">
        <v>40</v>
      </c>
      <c r="D3713" s="21">
        <f t="shared" si="57"/>
        <v>5.1547288799999995</v>
      </c>
    </row>
    <row r="3714" spans="1:4" ht="15" customHeight="1" x14ac:dyDescent="0.2">
      <c r="A3714" s="98">
        <v>42161.625</v>
      </c>
      <c r="B3714" s="17">
        <v>3.601108</v>
      </c>
      <c r="C3714" s="97">
        <v>80</v>
      </c>
      <c r="D3714" s="21">
        <f t="shared" si="57"/>
        <v>6.0138503599999993</v>
      </c>
    </row>
    <row r="3715" spans="1:4" ht="15" customHeight="1" x14ac:dyDescent="0.2">
      <c r="A3715" s="98">
        <v>42161.666666666664</v>
      </c>
      <c r="B3715" s="17">
        <v>5.1444400000000003</v>
      </c>
      <c r="C3715" s="97">
        <v>70</v>
      </c>
      <c r="D3715" s="21">
        <f t="shared" si="57"/>
        <v>8.5912147999999995</v>
      </c>
    </row>
    <row r="3716" spans="1:4" ht="15" customHeight="1" x14ac:dyDescent="0.2">
      <c r="A3716" s="98">
        <v>42161.708333333336</v>
      </c>
      <c r="B3716" s="17">
        <v>5.1444400000000003</v>
      </c>
      <c r="C3716" s="97">
        <v>70</v>
      </c>
      <c r="D3716" s="21">
        <f t="shared" si="57"/>
        <v>8.5912147999999995</v>
      </c>
    </row>
    <row r="3717" spans="1:4" ht="15" customHeight="1" x14ac:dyDescent="0.2">
      <c r="A3717" s="98">
        <v>42161.75</v>
      </c>
      <c r="B3717" s="17">
        <v>5.1444400000000003</v>
      </c>
      <c r="C3717" s="97">
        <v>70</v>
      </c>
      <c r="D3717" s="21">
        <f t="shared" ref="D3717:D3780" si="58">$B$1*B3717</f>
        <v>8.5912147999999995</v>
      </c>
    </row>
    <row r="3718" spans="1:4" ht="15" customHeight="1" x14ac:dyDescent="0.2">
      <c r="A3718" s="98">
        <v>42161.791666666664</v>
      </c>
      <c r="B3718" s="17">
        <v>5.1444400000000003</v>
      </c>
      <c r="C3718" s="97">
        <v>60</v>
      </c>
      <c r="D3718" s="21">
        <f t="shared" si="58"/>
        <v>8.5912147999999995</v>
      </c>
    </row>
    <row r="3719" spans="1:4" ht="15" customHeight="1" x14ac:dyDescent="0.2">
      <c r="A3719" s="98">
        <v>42161.833333333336</v>
      </c>
      <c r="B3719" s="17">
        <v>4.1155520000000001</v>
      </c>
      <c r="C3719" s="97">
        <v>60</v>
      </c>
      <c r="D3719" s="21">
        <f t="shared" si="58"/>
        <v>6.8729718399999999</v>
      </c>
    </row>
    <row r="3720" spans="1:4" ht="15" customHeight="1" x14ac:dyDescent="0.2">
      <c r="A3720" s="98">
        <v>42161.875</v>
      </c>
      <c r="B3720" s="17">
        <v>3.0866639999999999</v>
      </c>
      <c r="C3720" s="97">
        <v>50</v>
      </c>
      <c r="D3720" s="21">
        <f t="shared" si="58"/>
        <v>5.1547288799999995</v>
      </c>
    </row>
    <row r="3721" spans="1:4" ht="15" customHeight="1" x14ac:dyDescent="0.2">
      <c r="A3721" s="98">
        <v>42161.916666666664</v>
      </c>
      <c r="B3721" s="17">
        <v>1.5433319999999999</v>
      </c>
      <c r="C3721" s="97">
        <v>40</v>
      </c>
      <c r="D3721" s="21">
        <f t="shared" si="58"/>
        <v>2.5773644399999998</v>
      </c>
    </row>
    <row r="3722" spans="1:4" ht="15" customHeight="1" x14ac:dyDescent="0.2">
      <c r="A3722" s="98">
        <v>42161.958333333336</v>
      </c>
      <c r="B3722" s="17">
        <v>1.5433319999999999</v>
      </c>
      <c r="C3722" s="97">
        <v>330</v>
      </c>
      <c r="D3722" s="21">
        <f t="shared" si="58"/>
        <v>2.5773644399999998</v>
      </c>
    </row>
    <row r="3723" spans="1:4" ht="15" customHeight="1" x14ac:dyDescent="0.2">
      <c r="A3723" s="98">
        <v>42162</v>
      </c>
      <c r="B3723" s="17">
        <v>1.5433319999999999</v>
      </c>
      <c r="C3723" s="97">
        <v>330</v>
      </c>
      <c r="D3723" s="21">
        <f t="shared" si="58"/>
        <v>2.5773644399999998</v>
      </c>
    </row>
    <row r="3724" spans="1:4" ht="15" customHeight="1" x14ac:dyDescent="0.2">
      <c r="A3724" s="98">
        <v>42162.041666666664</v>
      </c>
      <c r="B3724" s="17">
        <v>2.057776</v>
      </c>
      <c r="C3724" s="97">
        <v>310</v>
      </c>
      <c r="D3724" s="21">
        <f t="shared" si="58"/>
        <v>3.43648592</v>
      </c>
    </row>
    <row r="3725" spans="1:4" ht="15" customHeight="1" x14ac:dyDescent="0.2">
      <c r="A3725" s="98">
        <v>42162.083333333336</v>
      </c>
      <c r="B3725" s="17">
        <v>1.028888</v>
      </c>
      <c r="C3725" s="97">
        <v>300</v>
      </c>
      <c r="D3725" s="21">
        <f t="shared" si="58"/>
        <v>1.71824296</v>
      </c>
    </row>
    <row r="3726" spans="1:4" ht="15" customHeight="1" x14ac:dyDescent="0.2">
      <c r="A3726" s="98">
        <v>42162.125</v>
      </c>
      <c r="B3726" s="17">
        <v>1.5433319999999999</v>
      </c>
      <c r="C3726" s="97">
        <v>300</v>
      </c>
      <c r="D3726" s="21">
        <f t="shared" si="58"/>
        <v>2.5773644399999998</v>
      </c>
    </row>
    <row r="3727" spans="1:4" ht="15" customHeight="1" x14ac:dyDescent="0.2">
      <c r="A3727" s="98">
        <v>42162.166666666664</v>
      </c>
      <c r="B3727" s="17">
        <v>0</v>
      </c>
      <c r="C3727" s="97">
        <v>0</v>
      </c>
      <c r="D3727" s="21">
        <f t="shared" si="58"/>
        <v>0</v>
      </c>
    </row>
    <row r="3728" spans="1:4" ht="15" customHeight="1" x14ac:dyDescent="0.2">
      <c r="A3728" s="98">
        <v>42162.208333333336</v>
      </c>
      <c r="B3728" s="17">
        <v>1.028888</v>
      </c>
      <c r="C3728" s="97">
        <v>300</v>
      </c>
      <c r="D3728" s="21">
        <f t="shared" si="58"/>
        <v>1.71824296</v>
      </c>
    </row>
    <row r="3729" spans="1:4" ht="15" customHeight="1" x14ac:dyDescent="0.2">
      <c r="A3729" s="98">
        <v>42162.25</v>
      </c>
      <c r="B3729" s="17">
        <v>1.028888</v>
      </c>
      <c r="C3729" s="97">
        <v>340</v>
      </c>
      <c r="D3729" s="21">
        <f t="shared" si="58"/>
        <v>1.71824296</v>
      </c>
    </row>
    <row r="3730" spans="1:4" ht="15" customHeight="1" x14ac:dyDescent="0.2">
      <c r="A3730" s="98">
        <v>42162.291666666664</v>
      </c>
      <c r="B3730" s="17">
        <v>2.057776</v>
      </c>
      <c r="C3730" s="97">
        <v>300</v>
      </c>
      <c r="D3730" s="21">
        <f t="shared" si="58"/>
        <v>3.43648592</v>
      </c>
    </row>
    <row r="3731" spans="1:4" ht="15" customHeight="1" x14ac:dyDescent="0.2">
      <c r="A3731" s="98">
        <v>42162.333333333336</v>
      </c>
      <c r="B3731" s="17">
        <v>2.057776</v>
      </c>
      <c r="C3731" s="97">
        <v>330</v>
      </c>
      <c r="D3731" s="21">
        <f t="shared" si="58"/>
        <v>3.43648592</v>
      </c>
    </row>
    <row r="3732" spans="1:4" ht="15" customHeight="1" x14ac:dyDescent="0.2">
      <c r="A3732" s="98">
        <v>42162.375</v>
      </c>
      <c r="B3732" s="17">
        <v>0</v>
      </c>
      <c r="C3732" s="97">
        <v>0</v>
      </c>
      <c r="D3732" s="21">
        <f t="shared" si="58"/>
        <v>0</v>
      </c>
    </row>
    <row r="3733" spans="1:4" ht="15" customHeight="1" x14ac:dyDescent="0.2">
      <c r="A3733" s="98">
        <v>42162.416666666664</v>
      </c>
      <c r="B3733" s="17">
        <v>1.028888</v>
      </c>
      <c r="C3733" s="97">
        <v>340</v>
      </c>
      <c r="D3733" s="21">
        <f t="shared" si="58"/>
        <v>1.71824296</v>
      </c>
    </row>
    <row r="3734" spans="1:4" ht="15" customHeight="1" x14ac:dyDescent="0.2">
      <c r="A3734" s="98">
        <v>42162.458333333336</v>
      </c>
      <c r="B3734" s="17">
        <v>2.057776</v>
      </c>
      <c r="C3734" s="97">
        <v>310</v>
      </c>
      <c r="D3734" s="21">
        <f t="shared" si="58"/>
        <v>3.43648592</v>
      </c>
    </row>
    <row r="3735" spans="1:4" ht="15" customHeight="1" x14ac:dyDescent="0.2">
      <c r="A3735" s="98">
        <v>42162.5</v>
      </c>
      <c r="B3735" s="17">
        <v>3.0866639999999999</v>
      </c>
      <c r="C3735" s="97">
        <v>300</v>
      </c>
      <c r="D3735" s="21">
        <f t="shared" si="58"/>
        <v>5.1547288799999995</v>
      </c>
    </row>
    <row r="3736" spans="1:4" ht="15" customHeight="1" x14ac:dyDescent="0.2">
      <c r="A3736" s="98">
        <v>42162.541666666664</v>
      </c>
      <c r="B3736" s="17">
        <v>2.057776</v>
      </c>
      <c r="C3736" s="97">
        <v>330</v>
      </c>
      <c r="D3736" s="21">
        <f t="shared" si="58"/>
        <v>3.43648592</v>
      </c>
    </row>
    <row r="3737" spans="1:4" ht="15" customHeight="1" x14ac:dyDescent="0.2">
      <c r="A3737" s="98">
        <v>42162.583333333336</v>
      </c>
      <c r="B3737" s="17">
        <v>4.1155520000000001</v>
      </c>
      <c r="C3737" s="97">
        <v>40</v>
      </c>
      <c r="D3737" s="21">
        <f t="shared" si="58"/>
        <v>6.8729718399999999</v>
      </c>
    </row>
    <row r="3738" spans="1:4" ht="15" customHeight="1" x14ac:dyDescent="0.2">
      <c r="A3738" s="98">
        <v>42162.625</v>
      </c>
      <c r="B3738" s="17">
        <v>4.1155520000000001</v>
      </c>
      <c r="C3738" s="97">
        <v>20</v>
      </c>
      <c r="D3738" s="21">
        <f t="shared" si="58"/>
        <v>6.8729718399999999</v>
      </c>
    </row>
    <row r="3739" spans="1:4" ht="15" customHeight="1" x14ac:dyDescent="0.2">
      <c r="A3739" s="98">
        <v>42162.666666666664</v>
      </c>
      <c r="B3739" s="17">
        <v>4.6299960000000002</v>
      </c>
      <c r="C3739" s="97">
        <v>40</v>
      </c>
      <c r="D3739" s="21">
        <f t="shared" si="58"/>
        <v>7.7320933199999997</v>
      </c>
    </row>
    <row r="3740" spans="1:4" ht="15" customHeight="1" x14ac:dyDescent="0.2">
      <c r="A3740" s="98">
        <v>42162.708333333336</v>
      </c>
      <c r="B3740" s="17">
        <v>5.6588840000000005</v>
      </c>
      <c r="C3740" s="97">
        <v>60</v>
      </c>
      <c r="D3740" s="21">
        <f t="shared" si="58"/>
        <v>9.4503362800000001</v>
      </c>
    </row>
    <row r="3741" spans="1:4" ht="15" customHeight="1" x14ac:dyDescent="0.2">
      <c r="A3741" s="98">
        <v>42162.75</v>
      </c>
      <c r="B3741" s="17">
        <v>5.1444400000000003</v>
      </c>
      <c r="C3741" s="97">
        <v>60</v>
      </c>
      <c r="D3741" s="21">
        <f t="shared" si="58"/>
        <v>8.5912147999999995</v>
      </c>
    </row>
    <row r="3742" spans="1:4" ht="15" customHeight="1" x14ac:dyDescent="0.2">
      <c r="A3742" s="98">
        <v>42162.791666666664</v>
      </c>
      <c r="B3742" s="17">
        <v>5.6588840000000005</v>
      </c>
      <c r="C3742" s="97">
        <v>60</v>
      </c>
      <c r="D3742" s="21">
        <f t="shared" si="58"/>
        <v>9.4503362800000001</v>
      </c>
    </row>
    <row r="3743" spans="1:4" ht="15" customHeight="1" x14ac:dyDescent="0.2">
      <c r="A3743" s="98">
        <v>42162.833333333336</v>
      </c>
      <c r="B3743" s="17">
        <v>3.601108</v>
      </c>
      <c r="C3743" s="97">
        <v>50</v>
      </c>
      <c r="D3743" s="21">
        <f t="shared" si="58"/>
        <v>6.0138503599999993</v>
      </c>
    </row>
    <row r="3744" spans="1:4" ht="15" customHeight="1" x14ac:dyDescent="0.2">
      <c r="A3744" s="98">
        <v>42162.875</v>
      </c>
      <c r="B3744" s="17">
        <v>2.057776</v>
      </c>
      <c r="C3744" s="97">
        <v>50</v>
      </c>
      <c r="D3744" s="21">
        <f t="shared" si="58"/>
        <v>3.43648592</v>
      </c>
    </row>
    <row r="3745" spans="1:4" ht="15" customHeight="1" x14ac:dyDescent="0.2">
      <c r="A3745" s="98">
        <v>42162.916666666664</v>
      </c>
      <c r="B3745" s="17">
        <v>1.028888</v>
      </c>
      <c r="C3745" s="97">
        <v>300</v>
      </c>
      <c r="D3745" s="21">
        <f t="shared" si="58"/>
        <v>1.71824296</v>
      </c>
    </row>
    <row r="3746" spans="1:4" ht="15" customHeight="1" x14ac:dyDescent="0.2">
      <c r="A3746" s="98">
        <v>42162.958333333336</v>
      </c>
      <c r="B3746" s="17">
        <v>1.5433319999999999</v>
      </c>
      <c r="C3746" s="97">
        <v>340</v>
      </c>
      <c r="D3746" s="21">
        <f t="shared" si="58"/>
        <v>2.5773644399999998</v>
      </c>
    </row>
    <row r="3747" spans="1:4" ht="15" customHeight="1" x14ac:dyDescent="0.2">
      <c r="A3747" s="98">
        <v>42163</v>
      </c>
      <c r="B3747" s="17">
        <v>1.5433319999999999</v>
      </c>
      <c r="C3747" s="97">
        <v>290</v>
      </c>
      <c r="D3747" s="21">
        <f t="shared" si="58"/>
        <v>2.5773644399999998</v>
      </c>
    </row>
    <row r="3748" spans="1:4" ht="15" customHeight="1" x14ac:dyDescent="0.2">
      <c r="A3748" s="98">
        <v>42163.041666666664</v>
      </c>
      <c r="B3748" s="17">
        <v>1.028888</v>
      </c>
      <c r="C3748" s="97">
        <v>330</v>
      </c>
      <c r="D3748" s="21">
        <f t="shared" si="58"/>
        <v>1.71824296</v>
      </c>
    </row>
    <row r="3749" spans="1:4" ht="15" customHeight="1" x14ac:dyDescent="0.2">
      <c r="A3749" s="98">
        <v>42163.083333333336</v>
      </c>
      <c r="B3749" s="17">
        <v>0</v>
      </c>
      <c r="C3749" s="97">
        <v>0</v>
      </c>
      <c r="D3749" s="21">
        <f t="shared" si="58"/>
        <v>0</v>
      </c>
    </row>
    <row r="3750" spans="1:4" ht="15" customHeight="1" x14ac:dyDescent="0.2">
      <c r="A3750" s="98">
        <v>42163.125</v>
      </c>
      <c r="B3750" s="17">
        <v>1.028888</v>
      </c>
      <c r="C3750" s="97">
        <v>330</v>
      </c>
      <c r="D3750" s="21">
        <f t="shared" si="58"/>
        <v>1.71824296</v>
      </c>
    </row>
    <row r="3751" spans="1:4" ht="15" customHeight="1" x14ac:dyDescent="0.2">
      <c r="A3751" s="98">
        <v>42163.166666666664</v>
      </c>
      <c r="B3751" s="17">
        <v>2.057776</v>
      </c>
      <c r="C3751" s="97">
        <v>320</v>
      </c>
      <c r="D3751" s="21">
        <f t="shared" si="58"/>
        <v>3.43648592</v>
      </c>
    </row>
    <row r="3752" spans="1:4" ht="15" customHeight="1" x14ac:dyDescent="0.2">
      <c r="A3752" s="98">
        <v>42163.208333333336</v>
      </c>
      <c r="B3752" s="17">
        <v>2.057776</v>
      </c>
      <c r="C3752" s="97">
        <v>340</v>
      </c>
      <c r="D3752" s="21">
        <f t="shared" si="58"/>
        <v>3.43648592</v>
      </c>
    </row>
    <row r="3753" spans="1:4" ht="15" customHeight="1" x14ac:dyDescent="0.2">
      <c r="A3753" s="98">
        <v>42163.25</v>
      </c>
      <c r="B3753" s="17">
        <v>1.028888</v>
      </c>
      <c r="C3753" s="97">
        <v>300</v>
      </c>
      <c r="D3753" s="21">
        <f t="shared" si="58"/>
        <v>1.71824296</v>
      </c>
    </row>
    <row r="3754" spans="1:4" ht="15" customHeight="1" x14ac:dyDescent="0.2">
      <c r="A3754" s="98">
        <v>42163.291666666664</v>
      </c>
      <c r="B3754" s="17">
        <v>1.028888</v>
      </c>
      <c r="C3754" s="97">
        <v>320</v>
      </c>
      <c r="D3754" s="21">
        <f t="shared" si="58"/>
        <v>1.71824296</v>
      </c>
    </row>
    <row r="3755" spans="1:4" ht="15" customHeight="1" x14ac:dyDescent="0.2">
      <c r="A3755" s="98">
        <v>42163.333333333336</v>
      </c>
      <c r="B3755" s="17">
        <v>1.028888</v>
      </c>
      <c r="C3755" s="97">
        <v>330</v>
      </c>
      <c r="D3755" s="21">
        <f t="shared" si="58"/>
        <v>1.71824296</v>
      </c>
    </row>
    <row r="3756" spans="1:4" ht="15" customHeight="1" x14ac:dyDescent="0.2">
      <c r="A3756" s="98">
        <v>42163.375</v>
      </c>
      <c r="B3756" s="17">
        <v>1.028888</v>
      </c>
      <c r="C3756" s="97">
        <v>290</v>
      </c>
      <c r="D3756" s="21">
        <f t="shared" si="58"/>
        <v>1.71824296</v>
      </c>
    </row>
    <row r="3757" spans="1:4" ht="15" customHeight="1" x14ac:dyDescent="0.2">
      <c r="A3757" s="98">
        <v>42163.416666666664</v>
      </c>
      <c r="B3757" s="17">
        <v>0</v>
      </c>
      <c r="C3757" s="97">
        <v>0</v>
      </c>
      <c r="D3757" s="21">
        <f t="shared" si="58"/>
        <v>0</v>
      </c>
    </row>
    <row r="3758" spans="1:4" ht="15" customHeight="1" x14ac:dyDescent="0.2">
      <c r="A3758" s="98">
        <v>42163.458333333336</v>
      </c>
      <c r="B3758" s="17">
        <v>1.5433319999999999</v>
      </c>
      <c r="C3758" s="97">
        <v>310</v>
      </c>
      <c r="D3758" s="21">
        <f t="shared" si="58"/>
        <v>2.5773644399999998</v>
      </c>
    </row>
    <row r="3759" spans="1:4" ht="15" customHeight="1" x14ac:dyDescent="0.2">
      <c r="A3759" s="98">
        <v>42163.5</v>
      </c>
      <c r="B3759" s="17">
        <v>2.5722200000000002</v>
      </c>
      <c r="C3759" s="97">
        <v>330</v>
      </c>
      <c r="D3759" s="21">
        <f t="shared" si="58"/>
        <v>4.2956073999999997</v>
      </c>
    </row>
    <row r="3760" spans="1:4" ht="15" customHeight="1" x14ac:dyDescent="0.2">
      <c r="A3760" s="98">
        <v>42163.541666666664</v>
      </c>
      <c r="B3760" s="17">
        <v>2.057776</v>
      </c>
      <c r="C3760" s="97">
        <v>330</v>
      </c>
      <c r="D3760" s="21">
        <f t="shared" si="58"/>
        <v>3.43648592</v>
      </c>
    </row>
    <row r="3761" spans="1:4" ht="15" customHeight="1" x14ac:dyDescent="0.2">
      <c r="A3761" s="98">
        <v>42163.583333333336</v>
      </c>
      <c r="B3761" s="17">
        <v>2.5722200000000002</v>
      </c>
      <c r="C3761" s="97">
        <v>10</v>
      </c>
      <c r="D3761" s="21">
        <f t="shared" si="58"/>
        <v>4.2956073999999997</v>
      </c>
    </row>
    <row r="3762" spans="1:4" ht="15" customHeight="1" x14ac:dyDescent="0.2">
      <c r="A3762" s="98">
        <v>42163.625</v>
      </c>
      <c r="B3762" s="17">
        <v>3.601108</v>
      </c>
      <c r="C3762" s="97">
        <v>360</v>
      </c>
      <c r="D3762" s="21">
        <f t="shared" si="58"/>
        <v>6.0138503599999993</v>
      </c>
    </row>
    <row r="3763" spans="1:4" ht="15" customHeight="1" x14ac:dyDescent="0.2">
      <c r="A3763" s="98">
        <v>42163.666666666664</v>
      </c>
      <c r="B3763" s="17">
        <v>4.1155520000000001</v>
      </c>
      <c r="C3763" s="97">
        <v>350</v>
      </c>
      <c r="D3763" s="21">
        <f t="shared" si="58"/>
        <v>6.8729718399999999</v>
      </c>
    </row>
    <row r="3764" spans="1:4" ht="15" customHeight="1" x14ac:dyDescent="0.2">
      <c r="A3764" s="98">
        <v>42163.708333333336</v>
      </c>
      <c r="B3764" s="17">
        <v>3.0866639999999999</v>
      </c>
      <c r="C3764" s="97">
        <v>60</v>
      </c>
      <c r="D3764" s="21">
        <f t="shared" si="58"/>
        <v>5.1547288799999995</v>
      </c>
    </row>
    <row r="3765" spans="1:4" ht="15" customHeight="1" x14ac:dyDescent="0.2">
      <c r="A3765" s="98">
        <v>42163.75</v>
      </c>
      <c r="B3765" s="17">
        <v>5.1444400000000003</v>
      </c>
      <c r="C3765" s="97">
        <v>70</v>
      </c>
      <c r="D3765" s="21">
        <f t="shared" si="58"/>
        <v>8.5912147999999995</v>
      </c>
    </row>
    <row r="3766" spans="1:4" ht="15" customHeight="1" x14ac:dyDescent="0.2">
      <c r="A3766" s="98">
        <v>42163.791666666664</v>
      </c>
      <c r="B3766" s="17">
        <v>4.6299960000000002</v>
      </c>
      <c r="C3766" s="97">
        <v>50</v>
      </c>
      <c r="D3766" s="21">
        <f t="shared" si="58"/>
        <v>7.7320933199999997</v>
      </c>
    </row>
    <row r="3767" spans="1:4" ht="15" customHeight="1" x14ac:dyDescent="0.2">
      <c r="A3767" s="98">
        <v>42163.833333333336</v>
      </c>
      <c r="B3767" s="17">
        <v>3.0866639999999999</v>
      </c>
      <c r="C3767" s="97">
        <v>60</v>
      </c>
      <c r="D3767" s="21">
        <f t="shared" si="58"/>
        <v>5.1547288799999995</v>
      </c>
    </row>
    <row r="3768" spans="1:4" ht="15" customHeight="1" x14ac:dyDescent="0.2">
      <c r="A3768" s="98">
        <v>42163.875</v>
      </c>
      <c r="B3768" s="17">
        <v>3.0866639999999999</v>
      </c>
      <c r="C3768" s="97">
        <v>50</v>
      </c>
      <c r="D3768" s="21">
        <f t="shared" si="58"/>
        <v>5.1547288799999995</v>
      </c>
    </row>
    <row r="3769" spans="1:4" ht="15" customHeight="1" x14ac:dyDescent="0.2">
      <c r="A3769" s="98">
        <v>42163.916666666664</v>
      </c>
      <c r="B3769" s="17">
        <v>2.057776</v>
      </c>
      <c r="C3769" s="97">
        <v>330</v>
      </c>
      <c r="D3769" s="21">
        <f t="shared" si="58"/>
        <v>3.43648592</v>
      </c>
    </row>
    <row r="3770" spans="1:4" ht="15" customHeight="1" x14ac:dyDescent="0.2">
      <c r="A3770" s="98">
        <v>42163.958333333336</v>
      </c>
      <c r="B3770" s="17">
        <v>2.057776</v>
      </c>
      <c r="C3770" s="97">
        <v>350</v>
      </c>
      <c r="D3770" s="21">
        <f t="shared" si="58"/>
        <v>3.43648592</v>
      </c>
    </row>
    <row r="3771" spans="1:4" ht="15" customHeight="1" x14ac:dyDescent="0.2">
      <c r="A3771" s="98">
        <v>42164</v>
      </c>
      <c r="B3771" s="17">
        <v>2.057776</v>
      </c>
      <c r="C3771" s="97">
        <v>360</v>
      </c>
      <c r="D3771" s="21">
        <f t="shared" si="58"/>
        <v>3.43648592</v>
      </c>
    </row>
    <row r="3772" spans="1:4" ht="15" customHeight="1" x14ac:dyDescent="0.2">
      <c r="A3772" s="98">
        <v>42164.041666666664</v>
      </c>
      <c r="B3772" s="17">
        <v>1.5433319999999999</v>
      </c>
      <c r="C3772" s="97">
        <v>300</v>
      </c>
      <c r="D3772" s="21">
        <f t="shared" si="58"/>
        <v>2.5773644399999998</v>
      </c>
    </row>
    <row r="3773" spans="1:4" ht="15" customHeight="1" x14ac:dyDescent="0.2">
      <c r="A3773" s="98">
        <v>42164.083333333336</v>
      </c>
      <c r="B3773" s="17">
        <v>1.5433319999999999</v>
      </c>
      <c r="C3773" s="97">
        <v>320</v>
      </c>
      <c r="D3773" s="21">
        <f t="shared" si="58"/>
        <v>2.5773644399999998</v>
      </c>
    </row>
    <row r="3774" spans="1:4" ht="15" customHeight="1" x14ac:dyDescent="0.2">
      <c r="A3774" s="98">
        <v>42164.125</v>
      </c>
      <c r="B3774" s="17">
        <v>2.057776</v>
      </c>
      <c r="C3774" s="97">
        <v>300</v>
      </c>
      <c r="D3774" s="21">
        <f t="shared" si="58"/>
        <v>3.43648592</v>
      </c>
    </row>
    <row r="3775" spans="1:4" ht="15" customHeight="1" x14ac:dyDescent="0.2">
      <c r="A3775" s="98">
        <v>42164.166666666664</v>
      </c>
      <c r="B3775" s="17">
        <v>0</v>
      </c>
      <c r="C3775" s="97">
        <v>0</v>
      </c>
      <c r="D3775" s="21">
        <f t="shared" si="58"/>
        <v>0</v>
      </c>
    </row>
    <row r="3776" spans="1:4" ht="15" customHeight="1" x14ac:dyDescent="0.2">
      <c r="A3776" s="98">
        <v>42164.208333333336</v>
      </c>
      <c r="B3776" s="17">
        <v>0</v>
      </c>
      <c r="C3776" s="97">
        <v>0</v>
      </c>
      <c r="D3776" s="21">
        <f t="shared" si="58"/>
        <v>0</v>
      </c>
    </row>
    <row r="3777" spans="1:4" ht="15" customHeight="1" x14ac:dyDescent="0.2">
      <c r="A3777" s="98">
        <v>42164.25</v>
      </c>
      <c r="B3777" s="17">
        <v>1.028888</v>
      </c>
      <c r="C3777" s="97">
        <v>330</v>
      </c>
      <c r="D3777" s="21">
        <f t="shared" si="58"/>
        <v>1.71824296</v>
      </c>
    </row>
    <row r="3778" spans="1:4" ht="15" customHeight="1" x14ac:dyDescent="0.2">
      <c r="A3778" s="98">
        <v>42164.291666666664</v>
      </c>
      <c r="B3778" s="17">
        <v>1.028888</v>
      </c>
      <c r="C3778" s="97">
        <v>330</v>
      </c>
      <c r="D3778" s="21">
        <f t="shared" si="58"/>
        <v>1.71824296</v>
      </c>
    </row>
    <row r="3779" spans="1:4" ht="15" customHeight="1" x14ac:dyDescent="0.2">
      <c r="A3779" s="98">
        <v>42164.333333333336</v>
      </c>
      <c r="B3779" s="17">
        <v>1.5433319999999999</v>
      </c>
      <c r="C3779" s="97">
        <v>330</v>
      </c>
      <c r="D3779" s="21">
        <f t="shared" si="58"/>
        <v>2.5773644399999998</v>
      </c>
    </row>
    <row r="3780" spans="1:4" ht="15" customHeight="1" x14ac:dyDescent="0.2">
      <c r="A3780" s="98">
        <v>42164.375</v>
      </c>
      <c r="B3780" s="17">
        <v>1.028888</v>
      </c>
      <c r="C3780" s="97">
        <v>320</v>
      </c>
      <c r="D3780" s="21">
        <f t="shared" si="58"/>
        <v>1.71824296</v>
      </c>
    </row>
    <row r="3781" spans="1:4" ht="15" customHeight="1" x14ac:dyDescent="0.2">
      <c r="A3781" s="98">
        <v>42164.416666666664</v>
      </c>
      <c r="B3781" s="17">
        <v>0.51444400000000001</v>
      </c>
      <c r="C3781" s="97">
        <v>330</v>
      </c>
      <c r="D3781" s="21">
        <f t="shared" ref="D3781:D3844" si="59">$B$1*B3781</f>
        <v>0.85912147999999999</v>
      </c>
    </row>
    <row r="3782" spans="1:4" ht="15" customHeight="1" x14ac:dyDescent="0.2">
      <c r="A3782" s="98">
        <v>42164.458333333336</v>
      </c>
      <c r="B3782" s="17">
        <v>2.057776</v>
      </c>
      <c r="C3782" s="97">
        <v>290</v>
      </c>
      <c r="D3782" s="21">
        <f t="shared" si="59"/>
        <v>3.43648592</v>
      </c>
    </row>
    <row r="3783" spans="1:4" ht="15" customHeight="1" x14ac:dyDescent="0.2">
      <c r="A3783" s="98">
        <v>42164.5</v>
      </c>
      <c r="B3783" s="17">
        <v>0</v>
      </c>
      <c r="C3783" s="97">
        <v>0</v>
      </c>
      <c r="D3783" s="21">
        <f t="shared" si="59"/>
        <v>0</v>
      </c>
    </row>
    <row r="3784" spans="1:4" ht="15" customHeight="1" x14ac:dyDescent="0.2">
      <c r="A3784" s="98">
        <v>42164.541666666664</v>
      </c>
      <c r="B3784" s="17">
        <v>1.5433319999999999</v>
      </c>
      <c r="C3784" s="97">
        <v>20</v>
      </c>
      <c r="D3784" s="21">
        <f t="shared" si="59"/>
        <v>2.5773644399999998</v>
      </c>
    </row>
    <row r="3785" spans="1:4" ht="15" customHeight="1" x14ac:dyDescent="0.2">
      <c r="A3785" s="98">
        <v>42164.583333333336</v>
      </c>
      <c r="B3785" s="17">
        <v>2.5722200000000002</v>
      </c>
      <c r="C3785" s="97">
        <v>40</v>
      </c>
      <c r="D3785" s="21">
        <f t="shared" si="59"/>
        <v>4.2956073999999997</v>
      </c>
    </row>
    <row r="3786" spans="1:4" ht="15" customHeight="1" x14ac:dyDescent="0.2">
      <c r="A3786" s="98">
        <v>42164.625</v>
      </c>
      <c r="B3786" s="17">
        <v>3.601108</v>
      </c>
      <c r="C3786" s="97">
        <v>60</v>
      </c>
      <c r="D3786" s="21">
        <f t="shared" si="59"/>
        <v>6.0138503599999993</v>
      </c>
    </row>
    <row r="3787" spans="1:4" ht="15" customHeight="1" x14ac:dyDescent="0.2">
      <c r="A3787" s="98">
        <v>42164.666666666664</v>
      </c>
      <c r="B3787" s="17">
        <v>3.601108</v>
      </c>
      <c r="C3787" s="97">
        <v>60</v>
      </c>
      <c r="D3787" s="21">
        <f t="shared" si="59"/>
        <v>6.0138503599999993</v>
      </c>
    </row>
    <row r="3788" spans="1:4" ht="15" customHeight="1" x14ac:dyDescent="0.2">
      <c r="A3788" s="98">
        <v>42164.708333333336</v>
      </c>
      <c r="B3788" s="17">
        <v>6.1733279999999997</v>
      </c>
      <c r="C3788" s="97">
        <v>70</v>
      </c>
      <c r="D3788" s="21">
        <f t="shared" si="59"/>
        <v>10.309457759999999</v>
      </c>
    </row>
    <row r="3789" spans="1:4" ht="15" customHeight="1" x14ac:dyDescent="0.2">
      <c r="A3789" s="98">
        <v>42164.75</v>
      </c>
      <c r="B3789" s="17">
        <v>5.1444400000000003</v>
      </c>
      <c r="C3789" s="97">
        <v>70</v>
      </c>
      <c r="D3789" s="21">
        <f t="shared" si="59"/>
        <v>8.5912147999999995</v>
      </c>
    </row>
    <row r="3790" spans="1:4" ht="15" customHeight="1" x14ac:dyDescent="0.2">
      <c r="A3790" s="98">
        <v>42164.791666666664</v>
      </c>
      <c r="B3790" s="17">
        <v>5.1444400000000003</v>
      </c>
      <c r="C3790" s="97">
        <v>40</v>
      </c>
      <c r="D3790" s="21">
        <f t="shared" si="59"/>
        <v>8.5912147999999995</v>
      </c>
    </row>
    <row r="3791" spans="1:4" ht="15" customHeight="1" x14ac:dyDescent="0.2">
      <c r="A3791" s="98">
        <v>42164.833333333336</v>
      </c>
      <c r="B3791" s="17">
        <v>5.1444400000000003</v>
      </c>
      <c r="C3791" s="97">
        <v>50</v>
      </c>
      <c r="D3791" s="21">
        <f t="shared" si="59"/>
        <v>8.5912147999999995</v>
      </c>
    </row>
    <row r="3792" spans="1:4" ht="15" customHeight="1" x14ac:dyDescent="0.2">
      <c r="A3792" s="98">
        <v>42164.875</v>
      </c>
      <c r="B3792" s="17">
        <v>4.1155520000000001</v>
      </c>
      <c r="C3792" s="97">
        <v>30</v>
      </c>
      <c r="D3792" s="21">
        <f t="shared" si="59"/>
        <v>6.8729718399999999</v>
      </c>
    </row>
    <row r="3793" spans="1:4" ht="15" customHeight="1" x14ac:dyDescent="0.2">
      <c r="A3793" s="98">
        <v>42164.916666666664</v>
      </c>
      <c r="B3793" s="17">
        <v>4.1155520000000001</v>
      </c>
      <c r="C3793" s="97">
        <v>20</v>
      </c>
      <c r="D3793" s="21">
        <f t="shared" si="59"/>
        <v>6.8729718399999999</v>
      </c>
    </row>
    <row r="3794" spans="1:4" ht="15" customHeight="1" x14ac:dyDescent="0.2">
      <c r="A3794" s="98">
        <v>42164.958333333336</v>
      </c>
      <c r="B3794" s="17">
        <v>4.1155520000000001</v>
      </c>
      <c r="C3794" s="97">
        <v>10</v>
      </c>
      <c r="D3794" s="21">
        <f t="shared" si="59"/>
        <v>6.8729718399999999</v>
      </c>
    </row>
    <row r="3795" spans="1:4" ht="15" customHeight="1" x14ac:dyDescent="0.2">
      <c r="A3795" s="98">
        <v>42165</v>
      </c>
      <c r="B3795" s="17">
        <v>1.5433319999999999</v>
      </c>
      <c r="C3795" s="97">
        <v>330</v>
      </c>
      <c r="D3795" s="21">
        <f t="shared" si="59"/>
        <v>2.5773644399999998</v>
      </c>
    </row>
    <row r="3796" spans="1:4" ht="15" customHeight="1" x14ac:dyDescent="0.2">
      <c r="A3796" s="98">
        <v>42165.041666666664</v>
      </c>
      <c r="B3796" s="17">
        <v>2.057776</v>
      </c>
      <c r="C3796" s="97">
        <v>360</v>
      </c>
      <c r="D3796" s="21">
        <f t="shared" si="59"/>
        <v>3.43648592</v>
      </c>
    </row>
    <row r="3797" spans="1:4" ht="15" customHeight="1" x14ac:dyDescent="0.2">
      <c r="A3797" s="98">
        <v>42165.083333333336</v>
      </c>
      <c r="B3797" s="17">
        <v>1.028888</v>
      </c>
      <c r="C3797" s="97">
        <v>320</v>
      </c>
      <c r="D3797" s="21">
        <f t="shared" si="59"/>
        <v>1.71824296</v>
      </c>
    </row>
    <row r="3798" spans="1:4" ht="15" customHeight="1" x14ac:dyDescent="0.2">
      <c r="A3798" s="98">
        <v>42165.125</v>
      </c>
      <c r="B3798" s="17">
        <v>1.5433319999999999</v>
      </c>
      <c r="C3798" s="97">
        <v>360</v>
      </c>
      <c r="D3798" s="21">
        <f t="shared" si="59"/>
        <v>2.5773644399999998</v>
      </c>
    </row>
    <row r="3799" spans="1:4" ht="15" customHeight="1" x14ac:dyDescent="0.2">
      <c r="A3799" s="98">
        <v>42165.166666666664</v>
      </c>
      <c r="B3799" s="17">
        <v>1.028888</v>
      </c>
      <c r="C3799" s="97">
        <v>30</v>
      </c>
      <c r="D3799" s="21">
        <f t="shared" si="59"/>
        <v>1.71824296</v>
      </c>
    </row>
    <row r="3800" spans="1:4" ht="15" customHeight="1" x14ac:dyDescent="0.2">
      <c r="A3800" s="98">
        <v>42165.208333333336</v>
      </c>
      <c r="B3800" s="17">
        <v>0</v>
      </c>
      <c r="C3800" s="97">
        <v>0</v>
      </c>
      <c r="D3800" s="21">
        <f t="shared" si="59"/>
        <v>0</v>
      </c>
    </row>
    <row r="3801" spans="1:4" ht="15" customHeight="1" x14ac:dyDescent="0.2">
      <c r="A3801" s="98">
        <v>42165.25</v>
      </c>
      <c r="B3801" s="17">
        <v>1.028888</v>
      </c>
      <c r="C3801" s="97">
        <v>340</v>
      </c>
      <c r="D3801" s="21">
        <f t="shared" si="59"/>
        <v>1.71824296</v>
      </c>
    </row>
    <row r="3802" spans="1:4" ht="15" customHeight="1" x14ac:dyDescent="0.2">
      <c r="A3802" s="98">
        <v>42165.291666666664</v>
      </c>
      <c r="B3802" s="17">
        <v>1.5433319999999999</v>
      </c>
      <c r="C3802" s="97">
        <v>290</v>
      </c>
      <c r="D3802" s="21">
        <f t="shared" si="59"/>
        <v>2.5773644399999998</v>
      </c>
    </row>
    <row r="3803" spans="1:4" ht="15" customHeight="1" x14ac:dyDescent="0.2">
      <c r="A3803" s="98">
        <v>42165.333333333336</v>
      </c>
      <c r="B3803" s="17">
        <v>0.51444400000000001</v>
      </c>
      <c r="C3803" s="97">
        <v>300</v>
      </c>
      <c r="D3803" s="21">
        <f t="shared" si="59"/>
        <v>0.85912147999999999</v>
      </c>
    </row>
    <row r="3804" spans="1:4" ht="15" customHeight="1" x14ac:dyDescent="0.2">
      <c r="A3804" s="98">
        <v>42165.375</v>
      </c>
      <c r="B3804" s="17">
        <v>1.028888</v>
      </c>
      <c r="C3804" s="97">
        <v>310</v>
      </c>
      <c r="D3804" s="21">
        <f t="shared" si="59"/>
        <v>1.71824296</v>
      </c>
    </row>
    <row r="3805" spans="1:4" ht="15" customHeight="1" x14ac:dyDescent="0.2">
      <c r="A3805" s="98">
        <v>42165.416666666664</v>
      </c>
      <c r="B3805" s="17">
        <v>1.028888</v>
      </c>
      <c r="C3805" s="97">
        <v>10</v>
      </c>
      <c r="D3805" s="21">
        <f t="shared" si="59"/>
        <v>1.71824296</v>
      </c>
    </row>
    <row r="3806" spans="1:4" ht="15" customHeight="1" x14ac:dyDescent="0.2">
      <c r="A3806" s="98">
        <v>42165.458333333336</v>
      </c>
      <c r="B3806" s="17">
        <v>1.028888</v>
      </c>
      <c r="C3806" s="97">
        <v>320</v>
      </c>
      <c r="D3806" s="21">
        <f t="shared" si="59"/>
        <v>1.71824296</v>
      </c>
    </row>
    <row r="3807" spans="1:4" ht="15" customHeight="1" x14ac:dyDescent="0.2">
      <c r="A3807" s="98">
        <v>42165.5</v>
      </c>
      <c r="B3807" s="17">
        <v>1.5433319999999999</v>
      </c>
      <c r="C3807" s="97">
        <v>330</v>
      </c>
      <c r="D3807" s="21">
        <f t="shared" si="59"/>
        <v>2.5773644399999998</v>
      </c>
    </row>
    <row r="3808" spans="1:4" ht="15" customHeight="1" x14ac:dyDescent="0.2">
      <c r="A3808" s="98">
        <v>42165.541666666664</v>
      </c>
      <c r="B3808" s="17">
        <v>2.5722200000000002</v>
      </c>
      <c r="C3808" s="97">
        <v>330</v>
      </c>
      <c r="D3808" s="21">
        <f t="shared" si="59"/>
        <v>4.2956073999999997</v>
      </c>
    </row>
    <row r="3809" spans="1:4" ht="15" customHeight="1" x14ac:dyDescent="0.2">
      <c r="A3809" s="98">
        <v>42165.583333333336</v>
      </c>
      <c r="B3809" s="17">
        <v>2.5722200000000002</v>
      </c>
      <c r="C3809" s="97">
        <v>10</v>
      </c>
      <c r="D3809" s="21">
        <f t="shared" si="59"/>
        <v>4.2956073999999997</v>
      </c>
    </row>
    <row r="3810" spans="1:4" ht="15" customHeight="1" x14ac:dyDescent="0.2">
      <c r="A3810" s="98">
        <v>42165.625</v>
      </c>
      <c r="B3810" s="17">
        <v>3.0866639999999999</v>
      </c>
      <c r="C3810" s="97">
        <v>320</v>
      </c>
      <c r="D3810" s="21">
        <f t="shared" si="59"/>
        <v>5.1547288799999995</v>
      </c>
    </row>
    <row r="3811" spans="1:4" ht="15" customHeight="1" x14ac:dyDescent="0.2">
      <c r="A3811" s="98">
        <v>42165.666666666664</v>
      </c>
      <c r="B3811" s="17">
        <v>4.1155520000000001</v>
      </c>
      <c r="C3811" s="97">
        <v>350</v>
      </c>
      <c r="D3811" s="21">
        <f t="shared" si="59"/>
        <v>6.8729718399999999</v>
      </c>
    </row>
    <row r="3812" spans="1:4" ht="15" customHeight="1" x14ac:dyDescent="0.2">
      <c r="A3812" s="98">
        <v>42165.708333333336</v>
      </c>
      <c r="B3812" s="17">
        <v>5.6588840000000005</v>
      </c>
      <c r="C3812" s="97">
        <v>20</v>
      </c>
      <c r="D3812" s="21">
        <f t="shared" si="59"/>
        <v>9.4503362800000001</v>
      </c>
    </row>
    <row r="3813" spans="1:4" ht="15" customHeight="1" x14ac:dyDescent="0.2">
      <c r="A3813" s="98">
        <v>42165.75</v>
      </c>
      <c r="B3813" s="17">
        <v>5.1444400000000003</v>
      </c>
      <c r="C3813" s="97">
        <v>360</v>
      </c>
      <c r="D3813" s="21">
        <f t="shared" si="59"/>
        <v>8.5912147999999995</v>
      </c>
    </row>
    <row r="3814" spans="1:4" ht="15" customHeight="1" x14ac:dyDescent="0.2">
      <c r="A3814" s="98">
        <v>42165.791666666664</v>
      </c>
      <c r="B3814" s="17">
        <v>5.6588840000000005</v>
      </c>
      <c r="C3814" s="97">
        <v>60</v>
      </c>
      <c r="D3814" s="21">
        <f t="shared" si="59"/>
        <v>9.4503362800000001</v>
      </c>
    </row>
    <row r="3815" spans="1:4" ht="15" customHeight="1" x14ac:dyDescent="0.2">
      <c r="A3815" s="98">
        <v>42165.833333333336</v>
      </c>
      <c r="B3815" s="17">
        <v>6.1733279999999997</v>
      </c>
      <c r="C3815" s="97">
        <v>50</v>
      </c>
      <c r="D3815" s="21">
        <f t="shared" si="59"/>
        <v>10.309457759999999</v>
      </c>
    </row>
    <row r="3816" spans="1:4" ht="15" customHeight="1" x14ac:dyDescent="0.2">
      <c r="A3816" s="98">
        <v>42165.875</v>
      </c>
      <c r="B3816" s="17">
        <v>6.6877719999999998</v>
      </c>
      <c r="C3816" s="97">
        <v>40</v>
      </c>
      <c r="D3816" s="21">
        <f t="shared" si="59"/>
        <v>11.16857924</v>
      </c>
    </row>
    <row r="3817" spans="1:4" ht="15" customHeight="1" x14ac:dyDescent="0.2">
      <c r="A3817" s="98">
        <v>42165.916666666664</v>
      </c>
      <c r="B3817" s="17">
        <v>5.1444400000000003</v>
      </c>
      <c r="C3817" s="97">
        <v>30</v>
      </c>
      <c r="D3817" s="21">
        <f t="shared" si="59"/>
        <v>8.5912147999999995</v>
      </c>
    </row>
    <row r="3818" spans="1:4" ht="15" customHeight="1" x14ac:dyDescent="0.2">
      <c r="A3818" s="98">
        <v>42165.958333333336</v>
      </c>
      <c r="B3818" s="17">
        <v>4.1155520000000001</v>
      </c>
      <c r="C3818" s="97">
        <v>20</v>
      </c>
      <c r="D3818" s="21">
        <f t="shared" si="59"/>
        <v>6.8729718399999999</v>
      </c>
    </row>
    <row r="3819" spans="1:4" ht="15" customHeight="1" x14ac:dyDescent="0.2">
      <c r="A3819" s="98">
        <v>42166</v>
      </c>
      <c r="B3819" s="17">
        <v>5.1444400000000003</v>
      </c>
      <c r="C3819" s="97">
        <v>20</v>
      </c>
      <c r="D3819" s="21">
        <f t="shared" si="59"/>
        <v>8.5912147999999995</v>
      </c>
    </row>
    <row r="3820" spans="1:4" ht="15" customHeight="1" x14ac:dyDescent="0.2">
      <c r="A3820" s="98">
        <v>42166.041666666664</v>
      </c>
      <c r="B3820" s="17">
        <v>5.1444400000000003</v>
      </c>
      <c r="C3820" s="97">
        <v>20</v>
      </c>
      <c r="D3820" s="21">
        <f t="shared" si="59"/>
        <v>8.5912147999999995</v>
      </c>
    </row>
    <row r="3821" spans="1:4" ht="15" customHeight="1" x14ac:dyDescent="0.2">
      <c r="A3821" s="98">
        <v>42166.083333333336</v>
      </c>
      <c r="B3821" s="17">
        <v>3.0866639999999999</v>
      </c>
      <c r="C3821" s="97">
        <v>360</v>
      </c>
      <c r="D3821" s="21">
        <f t="shared" si="59"/>
        <v>5.1547288799999995</v>
      </c>
    </row>
    <row r="3822" spans="1:4" ht="15" customHeight="1" x14ac:dyDescent="0.2">
      <c r="A3822" s="98">
        <v>42166.125</v>
      </c>
      <c r="B3822" s="17">
        <v>2.057776</v>
      </c>
      <c r="C3822" s="97">
        <v>330</v>
      </c>
      <c r="D3822" s="21">
        <f t="shared" si="59"/>
        <v>3.43648592</v>
      </c>
    </row>
    <row r="3823" spans="1:4" ht="15" customHeight="1" x14ac:dyDescent="0.2">
      <c r="A3823" s="98">
        <v>42166.166666666664</v>
      </c>
      <c r="B3823" s="17">
        <v>1.5433319999999999</v>
      </c>
      <c r="C3823" s="97">
        <v>290</v>
      </c>
      <c r="D3823" s="21">
        <f t="shared" si="59"/>
        <v>2.5773644399999998</v>
      </c>
    </row>
    <row r="3824" spans="1:4" ht="15" customHeight="1" x14ac:dyDescent="0.2">
      <c r="A3824" s="98">
        <v>42166.208333333336</v>
      </c>
      <c r="B3824" s="17">
        <v>1.028888</v>
      </c>
      <c r="C3824" s="97">
        <v>290</v>
      </c>
      <c r="D3824" s="21">
        <f t="shared" si="59"/>
        <v>1.71824296</v>
      </c>
    </row>
    <row r="3825" spans="1:4" ht="15" customHeight="1" x14ac:dyDescent="0.2">
      <c r="A3825" s="98">
        <v>42166.25</v>
      </c>
      <c r="B3825" s="17">
        <v>1.028888</v>
      </c>
      <c r="C3825" s="97">
        <v>290</v>
      </c>
      <c r="D3825" s="21">
        <f t="shared" si="59"/>
        <v>1.71824296</v>
      </c>
    </row>
    <row r="3826" spans="1:4" ht="15" customHeight="1" x14ac:dyDescent="0.2">
      <c r="A3826" s="98">
        <v>42166.291666666664</v>
      </c>
      <c r="B3826" s="17">
        <v>1.028888</v>
      </c>
      <c r="C3826" s="97">
        <v>290</v>
      </c>
      <c r="D3826" s="21">
        <f t="shared" si="59"/>
        <v>1.71824296</v>
      </c>
    </row>
    <row r="3827" spans="1:4" ht="15" customHeight="1" x14ac:dyDescent="0.2">
      <c r="A3827" s="98">
        <v>42166.333333333336</v>
      </c>
      <c r="B3827" s="17">
        <v>1.028888</v>
      </c>
      <c r="C3827" s="97">
        <v>340</v>
      </c>
      <c r="D3827" s="21">
        <f t="shared" si="59"/>
        <v>1.71824296</v>
      </c>
    </row>
    <row r="3828" spans="1:4" ht="15" customHeight="1" x14ac:dyDescent="0.2">
      <c r="A3828" s="98">
        <v>42166.375</v>
      </c>
      <c r="B3828" s="17">
        <v>1.028888</v>
      </c>
      <c r="C3828" s="97">
        <v>290</v>
      </c>
      <c r="D3828" s="21">
        <f t="shared" si="59"/>
        <v>1.71824296</v>
      </c>
    </row>
    <row r="3829" spans="1:4" ht="15" customHeight="1" x14ac:dyDescent="0.2">
      <c r="A3829" s="98">
        <v>42166.416666666664</v>
      </c>
      <c r="B3829" s="17">
        <v>0</v>
      </c>
      <c r="C3829" s="97">
        <v>0</v>
      </c>
      <c r="D3829" s="21">
        <f t="shared" si="59"/>
        <v>0</v>
      </c>
    </row>
    <row r="3830" spans="1:4" ht="15" customHeight="1" x14ac:dyDescent="0.2">
      <c r="A3830" s="98">
        <v>42166.458333333336</v>
      </c>
      <c r="B3830" s="17">
        <v>1.5433319999999999</v>
      </c>
      <c r="C3830" s="97">
        <v>300</v>
      </c>
      <c r="D3830" s="21">
        <f t="shared" si="59"/>
        <v>2.5773644399999998</v>
      </c>
    </row>
    <row r="3831" spans="1:4" ht="15" customHeight="1" x14ac:dyDescent="0.2">
      <c r="A3831" s="98">
        <v>42166.5</v>
      </c>
      <c r="B3831" s="17">
        <v>2.057776</v>
      </c>
      <c r="C3831" s="97">
        <v>340</v>
      </c>
      <c r="D3831" s="21">
        <f t="shared" si="59"/>
        <v>3.43648592</v>
      </c>
    </row>
    <row r="3832" spans="1:4" ht="15" customHeight="1" x14ac:dyDescent="0.2">
      <c r="A3832" s="98">
        <v>42166.541666666664</v>
      </c>
      <c r="B3832" s="17">
        <v>4.1155520000000001</v>
      </c>
      <c r="C3832" s="97">
        <v>10</v>
      </c>
      <c r="D3832" s="21">
        <f t="shared" si="59"/>
        <v>6.8729718399999999</v>
      </c>
    </row>
    <row r="3833" spans="1:4" ht="15" customHeight="1" x14ac:dyDescent="0.2">
      <c r="A3833" s="98">
        <v>42166.583333333336</v>
      </c>
      <c r="B3833" s="17">
        <v>3.601108</v>
      </c>
      <c r="C3833" s="97">
        <v>360</v>
      </c>
      <c r="D3833" s="21">
        <f t="shared" si="59"/>
        <v>6.0138503599999993</v>
      </c>
    </row>
    <row r="3834" spans="1:4" ht="15" customHeight="1" x14ac:dyDescent="0.2">
      <c r="A3834" s="98">
        <v>42166.625</v>
      </c>
      <c r="B3834" s="17">
        <v>4.1155520000000001</v>
      </c>
      <c r="C3834" s="97">
        <v>10</v>
      </c>
      <c r="D3834" s="21">
        <f t="shared" si="59"/>
        <v>6.8729718399999999</v>
      </c>
    </row>
    <row r="3835" spans="1:4" ht="15" customHeight="1" x14ac:dyDescent="0.2">
      <c r="A3835" s="98">
        <v>42166.666666666664</v>
      </c>
      <c r="B3835" s="17">
        <v>5.1444400000000003</v>
      </c>
      <c r="C3835" s="97">
        <v>20</v>
      </c>
      <c r="D3835" s="21">
        <f t="shared" si="59"/>
        <v>8.5912147999999995</v>
      </c>
    </row>
    <row r="3836" spans="1:4" ht="15" customHeight="1" x14ac:dyDescent="0.2">
      <c r="A3836" s="98">
        <v>42166.708333333336</v>
      </c>
      <c r="B3836" s="17">
        <v>5.1444400000000003</v>
      </c>
      <c r="C3836" s="97">
        <v>10</v>
      </c>
      <c r="D3836" s="21">
        <f t="shared" si="59"/>
        <v>8.5912147999999995</v>
      </c>
    </row>
    <row r="3837" spans="1:4" ht="15" customHeight="1" x14ac:dyDescent="0.2">
      <c r="A3837" s="98">
        <v>42166.75</v>
      </c>
      <c r="B3837" s="17">
        <v>7.202216</v>
      </c>
      <c r="C3837" s="97">
        <v>60</v>
      </c>
      <c r="D3837" s="21">
        <f t="shared" si="59"/>
        <v>12.027700719999999</v>
      </c>
    </row>
    <row r="3838" spans="1:4" ht="15" customHeight="1" x14ac:dyDescent="0.2">
      <c r="A3838" s="98">
        <v>42166.791666666664</v>
      </c>
      <c r="B3838" s="17">
        <v>6.1733279999999997</v>
      </c>
      <c r="C3838" s="97">
        <v>40</v>
      </c>
      <c r="D3838" s="21">
        <f t="shared" si="59"/>
        <v>10.309457759999999</v>
      </c>
    </row>
    <row r="3839" spans="1:4" ht="15" customHeight="1" x14ac:dyDescent="0.2">
      <c r="A3839" s="98">
        <v>42166.833333333336</v>
      </c>
      <c r="B3839" s="17">
        <v>6.6877719999999998</v>
      </c>
      <c r="C3839" s="97">
        <v>40</v>
      </c>
      <c r="D3839" s="21">
        <f t="shared" si="59"/>
        <v>11.16857924</v>
      </c>
    </row>
    <row r="3840" spans="1:4" ht="15" customHeight="1" x14ac:dyDescent="0.2">
      <c r="A3840" s="98">
        <v>42166.875</v>
      </c>
      <c r="B3840" s="17">
        <v>6.6877719999999998</v>
      </c>
      <c r="C3840" s="97">
        <v>30</v>
      </c>
      <c r="D3840" s="21">
        <f t="shared" si="59"/>
        <v>11.16857924</v>
      </c>
    </row>
    <row r="3841" spans="1:4" ht="15" customHeight="1" x14ac:dyDescent="0.2">
      <c r="A3841" s="98">
        <v>42166.916666666664</v>
      </c>
      <c r="B3841" s="17">
        <v>6.1733279999999997</v>
      </c>
      <c r="C3841" s="97">
        <v>20</v>
      </c>
      <c r="D3841" s="21">
        <f t="shared" si="59"/>
        <v>10.309457759999999</v>
      </c>
    </row>
    <row r="3842" spans="1:4" ht="15" customHeight="1" x14ac:dyDescent="0.2">
      <c r="A3842" s="98">
        <v>42166.958333333336</v>
      </c>
      <c r="B3842" s="17">
        <v>5.1444400000000003</v>
      </c>
      <c r="C3842" s="97">
        <v>30</v>
      </c>
      <c r="D3842" s="21">
        <f t="shared" si="59"/>
        <v>8.5912147999999995</v>
      </c>
    </row>
    <row r="3843" spans="1:4" ht="15" customHeight="1" x14ac:dyDescent="0.2">
      <c r="A3843" s="98">
        <v>42167</v>
      </c>
      <c r="B3843" s="17">
        <v>4.1155520000000001</v>
      </c>
      <c r="C3843" s="97">
        <v>30</v>
      </c>
      <c r="D3843" s="21">
        <f t="shared" si="59"/>
        <v>6.8729718399999999</v>
      </c>
    </row>
    <row r="3844" spans="1:4" ht="15" customHeight="1" x14ac:dyDescent="0.2">
      <c r="A3844" s="98">
        <v>42167.041666666664</v>
      </c>
      <c r="B3844" s="17">
        <v>2.057776</v>
      </c>
      <c r="C3844" s="97">
        <v>360</v>
      </c>
      <c r="D3844" s="21">
        <f t="shared" si="59"/>
        <v>3.43648592</v>
      </c>
    </row>
    <row r="3845" spans="1:4" ht="15" customHeight="1" x14ac:dyDescent="0.2">
      <c r="A3845" s="98">
        <v>42167.083333333336</v>
      </c>
      <c r="B3845" s="17">
        <v>1.028888</v>
      </c>
      <c r="C3845" s="97">
        <v>340</v>
      </c>
      <c r="D3845" s="21">
        <f t="shared" ref="D3845:D3908" si="60">$B$1*B3845</f>
        <v>1.71824296</v>
      </c>
    </row>
    <row r="3846" spans="1:4" ht="15" customHeight="1" x14ac:dyDescent="0.2">
      <c r="A3846" s="98">
        <v>42167.125</v>
      </c>
      <c r="B3846" s="17">
        <v>0</v>
      </c>
      <c r="C3846" s="97">
        <v>0</v>
      </c>
      <c r="D3846" s="21">
        <f t="shared" si="60"/>
        <v>0</v>
      </c>
    </row>
    <row r="3847" spans="1:4" ht="15" customHeight="1" x14ac:dyDescent="0.2">
      <c r="A3847" s="98">
        <v>42167.166666666664</v>
      </c>
      <c r="B3847" s="17">
        <v>1.028888</v>
      </c>
      <c r="C3847" s="97">
        <v>270</v>
      </c>
      <c r="D3847" s="21">
        <f t="shared" si="60"/>
        <v>1.71824296</v>
      </c>
    </row>
    <row r="3848" spans="1:4" ht="15" customHeight="1" x14ac:dyDescent="0.2">
      <c r="A3848" s="98">
        <v>42167.208333333336</v>
      </c>
      <c r="B3848" s="17">
        <v>0</v>
      </c>
      <c r="C3848" s="97">
        <v>0</v>
      </c>
      <c r="D3848" s="21">
        <f t="shared" si="60"/>
        <v>0</v>
      </c>
    </row>
    <row r="3849" spans="1:4" ht="15" customHeight="1" x14ac:dyDescent="0.2">
      <c r="A3849" s="98">
        <v>42167.25</v>
      </c>
      <c r="B3849" s="17">
        <v>1.028888</v>
      </c>
      <c r="C3849" s="97">
        <v>340</v>
      </c>
      <c r="D3849" s="21">
        <f t="shared" si="60"/>
        <v>1.71824296</v>
      </c>
    </row>
    <row r="3850" spans="1:4" ht="15" customHeight="1" x14ac:dyDescent="0.2">
      <c r="A3850" s="98">
        <v>42167.291666666664</v>
      </c>
      <c r="B3850" s="17">
        <v>0</v>
      </c>
      <c r="C3850" s="97">
        <v>0</v>
      </c>
      <c r="D3850" s="21">
        <f t="shared" si="60"/>
        <v>0</v>
      </c>
    </row>
    <row r="3851" spans="1:4" ht="15" customHeight="1" x14ac:dyDescent="0.2">
      <c r="A3851" s="98">
        <v>42167.333333333336</v>
      </c>
      <c r="B3851" s="17">
        <v>1.5433319999999999</v>
      </c>
      <c r="C3851" s="97">
        <v>360</v>
      </c>
      <c r="D3851" s="21">
        <f t="shared" si="60"/>
        <v>2.5773644399999998</v>
      </c>
    </row>
    <row r="3852" spans="1:4" ht="15" customHeight="1" x14ac:dyDescent="0.2">
      <c r="A3852" s="98">
        <v>42167.375</v>
      </c>
      <c r="B3852" s="17">
        <v>1.028888</v>
      </c>
      <c r="C3852" s="97">
        <v>340</v>
      </c>
      <c r="D3852" s="21">
        <f t="shared" si="60"/>
        <v>1.71824296</v>
      </c>
    </row>
    <row r="3853" spans="1:4" ht="15" customHeight="1" x14ac:dyDescent="0.2">
      <c r="A3853" s="98">
        <v>42167.416666666664</v>
      </c>
      <c r="B3853" s="17">
        <v>1.028888</v>
      </c>
      <c r="C3853" s="97">
        <v>10</v>
      </c>
      <c r="D3853" s="21">
        <f t="shared" si="60"/>
        <v>1.71824296</v>
      </c>
    </row>
    <row r="3854" spans="1:4" ht="15" customHeight="1" x14ac:dyDescent="0.2">
      <c r="A3854" s="98">
        <v>42167.458333333336</v>
      </c>
      <c r="B3854" s="17">
        <v>2.5722200000000002</v>
      </c>
      <c r="C3854" s="97">
        <v>30</v>
      </c>
      <c r="D3854" s="21">
        <f t="shared" si="60"/>
        <v>4.2956073999999997</v>
      </c>
    </row>
    <row r="3855" spans="1:4" ht="15" customHeight="1" x14ac:dyDescent="0.2">
      <c r="A3855" s="98">
        <v>42167.5</v>
      </c>
      <c r="B3855" s="17">
        <v>2.5722200000000002</v>
      </c>
      <c r="C3855" s="97">
        <v>300</v>
      </c>
      <c r="D3855" s="21">
        <f t="shared" si="60"/>
        <v>4.2956073999999997</v>
      </c>
    </row>
    <row r="3856" spans="1:4" ht="15" customHeight="1" x14ac:dyDescent="0.2">
      <c r="A3856" s="98">
        <v>42167.541666666664</v>
      </c>
      <c r="B3856" s="17">
        <v>3.601108</v>
      </c>
      <c r="C3856" s="97">
        <v>10</v>
      </c>
      <c r="D3856" s="21">
        <f t="shared" si="60"/>
        <v>6.0138503599999993</v>
      </c>
    </row>
    <row r="3857" spans="1:4" ht="15" customHeight="1" x14ac:dyDescent="0.2">
      <c r="A3857" s="98">
        <v>42167.583333333336</v>
      </c>
      <c r="B3857" s="17">
        <v>3.601108</v>
      </c>
      <c r="C3857" s="97">
        <v>10</v>
      </c>
      <c r="D3857" s="21">
        <f t="shared" si="60"/>
        <v>6.0138503599999993</v>
      </c>
    </row>
    <row r="3858" spans="1:4" ht="15" customHeight="1" x14ac:dyDescent="0.2">
      <c r="A3858" s="98">
        <v>42167.625</v>
      </c>
      <c r="B3858" s="17">
        <v>2.5722200000000002</v>
      </c>
      <c r="C3858" s="97">
        <v>360</v>
      </c>
      <c r="D3858" s="21">
        <f t="shared" si="60"/>
        <v>4.2956073999999997</v>
      </c>
    </row>
    <row r="3859" spans="1:4" ht="15" customHeight="1" x14ac:dyDescent="0.2">
      <c r="A3859" s="98">
        <v>42167.666666666664</v>
      </c>
      <c r="B3859" s="17">
        <v>2.5722200000000002</v>
      </c>
      <c r="C3859" s="97">
        <v>30</v>
      </c>
      <c r="D3859" s="21">
        <f t="shared" si="60"/>
        <v>4.2956073999999997</v>
      </c>
    </row>
    <row r="3860" spans="1:4" ht="15" customHeight="1" x14ac:dyDescent="0.2">
      <c r="A3860" s="98">
        <v>42167.708333333336</v>
      </c>
      <c r="B3860" s="17">
        <v>4.6299960000000002</v>
      </c>
      <c r="C3860" s="97">
        <v>70</v>
      </c>
      <c r="D3860" s="21">
        <f t="shared" si="60"/>
        <v>7.7320933199999997</v>
      </c>
    </row>
    <row r="3861" spans="1:4" ht="15" customHeight="1" x14ac:dyDescent="0.2">
      <c r="A3861" s="98">
        <v>42167.75</v>
      </c>
      <c r="B3861" s="17">
        <v>4.6299960000000002</v>
      </c>
      <c r="C3861" s="97">
        <v>60</v>
      </c>
      <c r="D3861" s="21">
        <f t="shared" si="60"/>
        <v>7.7320933199999997</v>
      </c>
    </row>
    <row r="3862" spans="1:4" ht="15" customHeight="1" x14ac:dyDescent="0.2">
      <c r="A3862" s="98">
        <v>42167.791666666664</v>
      </c>
      <c r="B3862" s="17">
        <v>4.6299960000000002</v>
      </c>
      <c r="C3862" s="97">
        <v>70</v>
      </c>
      <c r="D3862" s="21">
        <f t="shared" si="60"/>
        <v>7.7320933199999997</v>
      </c>
    </row>
    <row r="3863" spans="1:4" ht="15" customHeight="1" x14ac:dyDescent="0.2">
      <c r="A3863" s="98">
        <v>42167.833333333336</v>
      </c>
      <c r="B3863" s="17">
        <v>3.601108</v>
      </c>
      <c r="C3863" s="97">
        <v>70</v>
      </c>
      <c r="D3863" s="21">
        <f t="shared" si="60"/>
        <v>6.0138503599999993</v>
      </c>
    </row>
    <row r="3864" spans="1:4" ht="15" customHeight="1" x14ac:dyDescent="0.2">
      <c r="A3864" s="98">
        <v>42167.875</v>
      </c>
      <c r="B3864" s="17">
        <v>3.601108</v>
      </c>
      <c r="C3864" s="97">
        <v>60</v>
      </c>
      <c r="D3864" s="21">
        <f t="shared" si="60"/>
        <v>6.0138503599999993</v>
      </c>
    </row>
    <row r="3865" spans="1:4" ht="15" customHeight="1" x14ac:dyDescent="0.2">
      <c r="A3865" s="98">
        <v>42167.916666666664</v>
      </c>
      <c r="B3865" s="17">
        <v>2.5722200000000002</v>
      </c>
      <c r="C3865" s="97">
        <v>60</v>
      </c>
      <c r="D3865" s="21">
        <f t="shared" si="60"/>
        <v>4.2956073999999997</v>
      </c>
    </row>
    <row r="3866" spans="1:4" ht="15" customHeight="1" x14ac:dyDescent="0.2">
      <c r="A3866" s="98">
        <v>42167.958333333336</v>
      </c>
      <c r="B3866" s="17">
        <v>1.5433319999999999</v>
      </c>
      <c r="C3866" s="97">
        <v>40</v>
      </c>
      <c r="D3866" s="21">
        <f t="shared" si="60"/>
        <v>2.5773644399999998</v>
      </c>
    </row>
    <row r="3867" spans="1:4" ht="15" customHeight="1" x14ac:dyDescent="0.2">
      <c r="A3867" s="98">
        <v>42168</v>
      </c>
      <c r="B3867" s="17">
        <v>0</v>
      </c>
      <c r="C3867" s="97">
        <v>0</v>
      </c>
      <c r="D3867" s="21">
        <f t="shared" si="60"/>
        <v>0</v>
      </c>
    </row>
    <row r="3868" spans="1:4" ht="15" customHeight="1" x14ac:dyDescent="0.2">
      <c r="A3868" s="98">
        <v>42168.041666666664</v>
      </c>
      <c r="B3868" s="17">
        <v>1.028888</v>
      </c>
      <c r="C3868" s="97">
        <v>270</v>
      </c>
      <c r="D3868" s="21">
        <f t="shared" si="60"/>
        <v>1.71824296</v>
      </c>
    </row>
    <row r="3869" spans="1:4" ht="15" customHeight="1" x14ac:dyDescent="0.2">
      <c r="A3869" s="98">
        <v>42168.083333333336</v>
      </c>
      <c r="B3869" s="17">
        <v>2.057776</v>
      </c>
      <c r="C3869" s="97">
        <v>140</v>
      </c>
      <c r="D3869" s="21">
        <f t="shared" si="60"/>
        <v>3.43648592</v>
      </c>
    </row>
    <row r="3870" spans="1:4" ht="15" customHeight="1" x14ac:dyDescent="0.2">
      <c r="A3870" s="98">
        <v>42168.125</v>
      </c>
      <c r="B3870" s="17">
        <v>2.057776</v>
      </c>
      <c r="C3870" s="97">
        <v>180</v>
      </c>
      <c r="D3870" s="21">
        <f t="shared" si="60"/>
        <v>3.43648592</v>
      </c>
    </row>
    <row r="3871" spans="1:4" ht="15" customHeight="1" x14ac:dyDescent="0.2">
      <c r="A3871" s="98">
        <v>42168.166666666664</v>
      </c>
      <c r="B3871" s="17">
        <v>1.5433319999999999</v>
      </c>
      <c r="C3871" s="97">
        <v>200</v>
      </c>
      <c r="D3871" s="21">
        <f t="shared" si="60"/>
        <v>2.5773644399999998</v>
      </c>
    </row>
    <row r="3872" spans="1:4" ht="15" customHeight="1" x14ac:dyDescent="0.2">
      <c r="A3872" s="98">
        <v>42168.208333333336</v>
      </c>
      <c r="B3872" s="17">
        <v>3.0866639999999999</v>
      </c>
      <c r="C3872" s="97">
        <v>230</v>
      </c>
      <c r="D3872" s="21">
        <f t="shared" si="60"/>
        <v>5.1547288799999995</v>
      </c>
    </row>
    <row r="3873" spans="1:4" ht="15" customHeight="1" x14ac:dyDescent="0.2">
      <c r="A3873" s="98">
        <v>42168.25</v>
      </c>
      <c r="B3873" s="17">
        <v>0</v>
      </c>
      <c r="C3873" s="97">
        <v>0</v>
      </c>
      <c r="D3873" s="21">
        <f t="shared" si="60"/>
        <v>0</v>
      </c>
    </row>
    <row r="3874" spans="1:4" ht="15" customHeight="1" x14ac:dyDescent="0.2">
      <c r="A3874" s="98">
        <v>42168.291666666664</v>
      </c>
      <c r="B3874" s="17">
        <v>1.028888</v>
      </c>
      <c r="C3874" s="97">
        <v>350</v>
      </c>
      <c r="D3874" s="21">
        <f t="shared" si="60"/>
        <v>1.71824296</v>
      </c>
    </row>
    <row r="3875" spans="1:4" ht="15" customHeight="1" x14ac:dyDescent="0.2">
      <c r="A3875" s="98">
        <v>42168.333333333336</v>
      </c>
      <c r="B3875" s="17">
        <v>1.028888</v>
      </c>
      <c r="C3875" s="97">
        <v>320</v>
      </c>
      <c r="D3875" s="21">
        <f t="shared" si="60"/>
        <v>1.71824296</v>
      </c>
    </row>
    <row r="3876" spans="1:4" ht="15" customHeight="1" x14ac:dyDescent="0.2">
      <c r="A3876" s="98">
        <v>42168.375</v>
      </c>
      <c r="B3876" s="17">
        <v>1.028888</v>
      </c>
      <c r="C3876" s="97">
        <v>310</v>
      </c>
      <c r="D3876" s="21">
        <f t="shared" si="60"/>
        <v>1.71824296</v>
      </c>
    </row>
    <row r="3877" spans="1:4" ht="15" customHeight="1" x14ac:dyDescent="0.2">
      <c r="A3877" s="98">
        <v>42168.416666666664</v>
      </c>
      <c r="B3877" s="17">
        <v>1.028888</v>
      </c>
      <c r="C3877" s="97">
        <v>300</v>
      </c>
      <c r="D3877" s="21">
        <f t="shared" si="60"/>
        <v>1.71824296</v>
      </c>
    </row>
    <row r="3878" spans="1:4" ht="15" customHeight="1" x14ac:dyDescent="0.2">
      <c r="A3878" s="98">
        <v>42168.458333333336</v>
      </c>
      <c r="B3878" s="17">
        <v>1.028888</v>
      </c>
      <c r="C3878" s="97">
        <v>320</v>
      </c>
      <c r="D3878" s="21">
        <f t="shared" si="60"/>
        <v>1.71824296</v>
      </c>
    </row>
    <row r="3879" spans="1:4" ht="15" customHeight="1" x14ac:dyDescent="0.2">
      <c r="A3879" s="98">
        <v>42168.5</v>
      </c>
      <c r="B3879" s="17">
        <v>2.5722200000000002</v>
      </c>
      <c r="C3879" s="97">
        <v>330</v>
      </c>
      <c r="D3879" s="21">
        <f t="shared" si="60"/>
        <v>4.2956073999999997</v>
      </c>
    </row>
    <row r="3880" spans="1:4" ht="15" customHeight="1" x14ac:dyDescent="0.2">
      <c r="A3880" s="98">
        <v>42168.541666666664</v>
      </c>
      <c r="B3880" s="17">
        <v>2.057776</v>
      </c>
      <c r="C3880" s="97">
        <v>40</v>
      </c>
      <c r="D3880" s="21">
        <f t="shared" si="60"/>
        <v>3.43648592</v>
      </c>
    </row>
    <row r="3881" spans="1:4" ht="15" customHeight="1" x14ac:dyDescent="0.2">
      <c r="A3881" s="98">
        <v>42168.583333333336</v>
      </c>
      <c r="B3881" s="17">
        <v>1.5433319999999999</v>
      </c>
      <c r="C3881" s="97">
        <v>330</v>
      </c>
      <c r="D3881" s="21">
        <f t="shared" si="60"/>
        <v>2.5773644399999998</v>
      </c>
    </row>
    <row r="3882" spans="1:4" ht="15" customHeight="1" x14ac:dyDescent="0.2">
      <c r="A3882" s="98">
        <v>42168.625</v>
      </c>
      <c r="B3882" s="17">
        <v>4.1155520000000001</v>
      </c>
      <c r="C3882" s="97">
        <v>10</v>
      </c>
      <c r="D3882" s="21">
        <f t="shared" si="60"/>
        <v>6.8729718399999999</v>
      </c>
    </row>
    <row r="3883" spans="1:4" ht="15" customHeight="1" x14ac:dyDescent="0.2">
      <c r="A3883" s="98">
        <v>42168.666666666664</v>
      </c>
      <c r="B3883" s="17">
        <v>5.6588840000000005</v>
      </c>
      <c r="C3883" s="97">
        <v>20</v>
      </c>
      <c r="D3883" s="21">
        <f t="shared" si="60"/>
        <v>9.4503362800000001</v>
      </c>
    </row>
    <row r="3884" spans="1:4" ht="15" customHeight="1" x14ac:dyDescent="0.2">
      <c r="A3884" s="98">
        <v>42168.708333333336</v>
      </c>
      <c r="B3884" s="17">
        <v>4.6299960000000002</v>
      </c>
      <c r="C3884" s="97">
        <v>60</v>
      </c>
      <c r="D3884" s="21">
        <f t="shared" si="60"/>
        <v>7.7320933199999997</v>
      </c>
    </row>
    <row r="3885" spans="1:4" ht="15" customHeight="1" x14ac:dyDescent="0.2">
      <c r="A3885" s="98">
        <v>42168.75</v>
      </c>
      <c r="B3885" s="17">
        <v>6.6877719999999998</v>
      </c>
      <c r="C3885" s="97">
        <v>60</v>
      </c>
      <c r="D3885" s="21">
        <f t="shared" si="60"/>
        <v>11.16857924</v>
      </c>
    </row>
    <row r="3886" spans="1:4" ht="15" customHeight="1" x14ac:dyDescent="0.2">
      <c r="A3886" s="98">
        <v>42168.791666666664</v>
      </c>
      <c r="B3886" s="17">
        <v>6.1733279999999997</v>
      </c>
      <c r="C3886" s="97">
        <v>50</v>
      </c>
      <c r="D3886" s="21">
        <f t="shared" si="60"/>
        <v>10.309457759999999</v>
      </c>
    </row>
    <row r="3887" spans="1:4" ht="15" customHeight="1" x14ac:dyDescent="0.2">
      <c r="A3887" s="98">
        <v>42168.833333333336</v>
      </c>
      <c r="B3887" s="17">
        <v>5.6588840000000005</v>
      </c>
      <c r="C3887" s="97">
        <v>50</v>
      </c>
      <c r="D3887" s="21">
        <f t="shared" si="60"/>
        <v>9.4503362800000001</v>
      </c>
    </row>
    <row r="3888" spans="1:4" ht="15" customHeight="1" x14ac:dyDescent="0.2">
      <c r="A3888" s="98">
        <v>42168.875</v>
      </c>
      <c r="B3888" s="17">
        <v>5.1444400000000003</v>
      </c>
      <c r="C3888" s="97">
        <v>40</v>
      </c>
      <c r="D3888" s="21">
        <f t="shared" si="60"/>
        <v>8.5912147999999995</v>
      </c>
    </row>
    <row r="3889" spans="1:4" ht="15" customHeight="1" x14ac:dyDescent="0.2">
      <c r="A3889" s="98">
        <v>42168.916666666664</v>
      </c>
      <c r="B3889" s="17">
        <v>3.601108</v>
      </c>
      <c r="C3889" s="97">
        <v>30</v>
      </c>
      <c r="D3889" s="21">
        <f t="shared" si="60"/>
        <v>6.0138503599999993</v>
      </c>
    </row>
    <row r="3890" spans="1:4" ht="15" customHeight="1" x14ac:dyDescent="0.2">
      <c r="A3890" s="98">
        <v>42168.958333333336</v>
      </c>
      <c r="B3890" s="17">
        <v>2.057776</v>
      </c>
      <c r="C3890" s="97">
        <v>320</v>
      </c>
      <c r="D3890" s="21">
        <f t="shared" si="60"/>
        <v>3.43648592</v>
      </c>
    </row>
    <row r="3891" spans="1:4" ht="15" customHeight="1" x14ac:dyDescent="0.2">
      <c r="A3891" s="98">
        <v>42169</v>
      </c>
      <c r="B3891" s="17">
        <v>2.5722200000000002</v>
      </c>
      <c r="C3891" s="97">
        <v>330</v>
      </c>
      <c r="D3891" s="21">
        <f t="shared" si="60"/>
        <v>4.2956073999999997</v>
      </c>
    </row>
    <row r="3892" spans="1:4" ht="15" customHeight="1" x14ac:dyDescent="0.2">
      <c r="A3892" s="98">
        <v>42169.041666666664</v>
      </c>
      <c r="B3892" s="17">
        <v>1.5433319999999999</v>
      </c>
      <c r="C3892" s="97">
        <v>340</v>
      </c>
      <c r="D3892" s="21">
        <f t="shared" si="60"/>
        <v>2.5773644399999998</v>
      </c>
    </row>
    <row r="3893" spans="1:4" ht="15" customHeight="1" x14ac:dyDescent="0.2">
      <c r="A3893" s="98">
        <v>42169.083333333336</v>
      </c>
      <c r="B3893" s="17">
        <v>2.5722200000000002</v>
      </c>
      <c r="C3893" s="97">
        <v>350</v>
      </c>
      <c r="D3893" s="21">
        <f t="shared" si="60"/>
        <v>4.2956073999999997</v>
      </c>
    </row>
    <row r="3894" spans="1:4" ht="15" customHeight="1" x14ac:dyDescent="0.2">
      <c r="A3894" s="98">
        <v>42169.125</v>
      </c>
      <c r="B3894" s="17">
        <v>3.0866639999999999</v>
      </c>
      <c r="C3894" s="97">
        <v>330</v>
      </c>
      <c r="D3894" s="21">
        <f t="shared" si="60"/>
        <v>5.1547288799999995</v>
      </c>
    </row>
    <row r="3895" spans="1:4" ht="15" customHeight="1" x14ac:dyDescent="0.2">
      <c r="A3895" s="98">
        <v>42169.166666666664</v>
      </c>
      <c r="B3895" s="17">
        <v>4.1155520000000001</v>
      </c>
      <c r="C3895" s="97">
        <v>350</v>
      </c>
      <c r="D3895" s="21">
        <f t="shared" si="60"/>
        <v>6.8729718399999999</v>
      </c>
    </row>
    <row r="3896" spans="1:4" ht="15" customHeight="1" x14ac:dyDescent="0.2">
      <c r="A3896" s="98">
        <v>42169.208333333336</v>
      </c>
      <c r="B3896" s="17">
        <v>4.6299960000000002</v>
      </c>
      <c r="C3896" s="97">
        <v>360</v>
      </c>
      <c r="D3896" s="21">
        <f t="shared" si="60"/>
        <v>7.7320933199999997</v>
      </c>
    </row>
    <row r="3897" spans="1:4" ht="15" customHeight="1" x14ac:dyDescent="0.2">
      <c r="A3897" s="98">
        <v>42169.25</v>
      </c>
      <c r="B3897" s="17">
        <v>4.6299960000000002</v>
      </c>
      <c r="C3897" s="97">
        <v>10</v>
      </c>
      <c r="D3897" s="21">
        <f t="shared" si="60"/>
        <v>7.7320933199999997</v>
      </c>
    </row>
    <row r="3898" spans="1:4" ht="15" customHeight="1" x14ac:dyDescent="0.2">
      <c r="A3898" s="98">
        <v>42169.291666666664</v>
      </c>
      <c r="B3898" s="17">
        <v>2.5722200000000002</v>
      </c>
      <c r="C3898" s="97">
        <v>350</v>
      </c>
      <c r="D3898" s="21">
        <f t="shared" si="60"/>
        <v>4.2956073999999997</v>
      </c>
    </row>
    <row r="3899" spans="1:4" ht="15" customHeight="1" x14ac:dyDescent="0.2">
      <c r="A3899" s="98">
        <v>42169.333333333336</v>
      </c>
      <c r="B3899" s="17">
        <v>3.0866639999999999</v>
      </c>
      <c r="C3899" s="97">
        <v>280</v>
      </c>
      <c r="D3899" s="21">
        <f t="shared" si="60"/>
        <v>5.1547288799999995</v>
      </c>
    </row>
    <row r="3900" spans="1:4" ht="15" customHeight="1" x14ac:dyDescent="0.2">
      <c r="A3900" s="98">
        <v>42169.375</v>
      </c>
      <c r="B3900" s="17">
        <v>2.5722200000000002</v>
      </c>
      <c r="C3900" s="97">
        <v>320</v>
      </c>
      <c r="D3900" s="21">
        <f t="shared" si="60"/>
        <v>4.2956073999999997</v>
      </c>
    </row>
    <row r="3901" spans="1:4" ht="15" customHeight="1" x14ac:dyDescent="0.2">
      <c r="A3901" s="98">
        <v>42169.416666666664</v>
      </c>
      <c r="B3901" s="17">
        <v>1.5433319999999999</v>
      </c>
      <c r="C3901" s="97">
        <v>330</v>
      </c>
      <c r="D3901" s="21">
        <f t="shared" si="60"/>
        <v>2.5773644399999998</v>
      </c>
    </row>
    <row r="3902" spans="1:4" ht="15" customHeight="1" x14ac:dyDescent="0.2">
      <c r="A3902" s="98">
        <v>42169.458333333336</v>
      </c>
      <c r="B3902" s="17">
        <v>1.5433319999999999</v>
      </c>
      <c r="C3902" s="97">
        <v>300</v>
      </c>
      <c r="D3902" s="21">
        <f t="shared" si="60"/>
        <v>2.5773644399999998</v>
      </c>
    </row>
    <row r="3903" spans="1:4" ht="15" customHeight="1" x14ac:dyDescent="0.2">
      <c r="A3903" s="98">
        <v>42169.5</v>
      </c>
      <c r="B3903" s="17">
        <v>1.5433319999999999</v>
      </c>
      <c r="C3903" s="97">
        <v>310</v>
      </c>
      <c r="D3903" s="21">
        <f t="shared" si="60"/>
        <v>2.5773644399999998</v>
      </c>
    </row>
    <row r="3904" spans="1:4" ht="15" customHeight="1" x14ac:dyDescent="0.2">
      <c r="A3904" s="98">
        <v>42169.541666666664</v>
      </c>
      <c r="B3904" s="17">
        <v>4.6299960000000002</v>
      </c>
      <c r="C3904" s="97">
        <v>10</v>
      </c>
      <c r="D3904" s="21">
        <f t="shared" si="60"/>
        <v>7.7320933199999997</v>
      </c>
    </row>
    <row r="3905" spans="1:4" ht="15" customHeight="1" x14ac:dyDescent="0.2">
      <c r="A3905" s="98">
        <v>42169.583333333336</v>
      </c>
      <c r="B3905" s="17">
        <v>4.6299960000000002</v>
      </c>
      <c r="C3905" s="97">
        <v>20</v>
      </c>
      <c r="D3905" s="21">
        <f t="shared" si="60"/>
        <v>7.7320933199999997</v>
      </c>
    </row>
    <row r="3906" spans="1:4" ht="15" customHeight="1" x14ac:dyDescent="0.2">
      <c r="A3906" s="98">
        <v>42169.625</v>
      </c>
      <c r="B3906" s="17">
        <v>5.6588840000000005</v>
      </c>
      <c r="C3906" s="97">
        <v>360</v>
      </c>
      <c r="D3906" s="21">
        <f t="shared" si="60"/>
        <v>9.4503362800000001</v>
      </c>
    </row>
    <row r="3907" spans="1:4" ht="15" customHeight="1" x14ac:dyDescent="0.2">
      <c r="A3907" s="98">
        <v>42169.666666666664</v>
      </c>
      <c r="B3907" s="17">
        <v>5.6588840000000005</v>
      </c>
      <c r="C3907" s="97">
        <v>10</v>
      </c>
      <c r="D3907" s="21">
        <f t="shared" si="60"/>
        <v>9.4503362800000001</v>
      </c>
    </row>
    <row r="3908" spans="1:4" ht="15" customHeight="1" x14ac:dyDescent="0.2">
      <c r="A3908" s="98">
        <v>42169.708333333336</v>
      </c>
      <c r="B3908" s="17">
        <v>5.1444400000000003</v>
      </c>
      <c r="C3908" s="97">
        <v>10</v>
      </c>
      <c r="D3908" s="21">
        <f t="shared" si="60"/>
        <v>8.5912147999999995</v>
      </c>
    </row>
    <row r="3909" spans="1:4" ht="15" customHeight="1" x14ac:dyDescent="0.2">
      <c r="A3909" s="98">
        <v>42169.75</v>
      </c>
      <c r="B3909" s="17">
        <v>6.1733279999999997</v>
      </c>
      <c r="C3909" s="97">
        <v>60</v>
      </c>
      <c r="D3909" s="21">
        <f t="shared" ref="D3909:D3972" si="61">$B$1*B3909</f>
        <v>10.309457759999999</v>
      </c>
    </row>
    <row r="3910" spans="1:4" ht="15" customHeight="1" x14ac:dyDescent="0.2">
      <c r="A3910" s="98">
        <v>42169.791666666664</v>
      </c>
      <c r="B3910" s="17">
        <v>5.6588840000000005</v>
      </c>
      <c r="C3910" s="97">
        <v>50</v>
      </c>
      <c r="D3910" s="21">
        <f t="shared" si="61"/>
        <v>9.4503362800000001</v>
      </c>
    </row>
    <row r="3911" spans="1:4" ht="15" customHeight="1" x14ac:dyDescent="0.2">
      <c r="A3911" s="98">
        <v>42169.833333333336</v>
      </c>
      <c r="B3911" s="17">
        <v>6.1733279999999997</v>
      </c>
      <c r="C3911" s="97">
        <v>40</v>
      </c>
      <c r="D3911" s="21">
        <f t="shared" si="61"/>
        <v>10.309457759999999</v>
      </c>
    </row>
    <row r="3912" spans="1:4" ht="15" customHeight="1" x14ac:dyDescent="0.2">
      <c r="A3912" s="98">
        <v>42169.875</v>
      </c>
      <c r="B3912" s="17">
        <v>6.6877719999999998</v>
      </c>
      <c r="C3912" s="97">
        <v>40</v>
      </c>
      <c r="D3912" s="21">
        <f t="shared" si="61"/>
        <v>11.16857924</v>
      </c>
    </row>
    <row r="3913" spans="1:4" ht="15" customHeight="1" x14ac:dyDescent="0.2">
      <c r="A3913" s="98">
        <v>42169.916666666664</v>
      </c>
      <c r="B3913" s="17">
        <v>5.6588840000000005</v>
      </c>
      <c r="C3913" s="97">
        <v>40</v>
      </c>
      <c r="D3913" s="21">
        <f t="shared" si="61"/>
        <v>9.4503362800000001</v>
      </c>
    </row>
    <row r="3914" spans="1:4" ht="15" customHeight="1" x14ac:dyDescent="0.2">
      <c r="A3914" s="98">
        <v>42169.958333333336</v>
      </c>
      <c r="B3914" s="17">
        <v>4.6299960000000002</v>
      </c>
      <c r="C3914" s="97">
        <v>10</v>
      </c>
      <c r="D3914" s="21">
        <f t="shared" si="61"/>
        <v>7.7320933199999997</v>
      </c>
    </row>
    <row r="3915" spans="1:4" ht="15" customHeight="1" x14ac:dyDescent="0.2">
      <c r="A3915" s="98">
        <v>42170</v>
      </c>
      <c r="B3915" s="17">
        <v>5.6588840000000005</v>
      </c>
      <c r="C3915" s="97">
        <v>10</v>
      </c>
      <c r="D3915" s="21">
        <f t="shared" si="61"/>
        <v>9.4503362800000001</v>
      </c>
    </row>
    <row r="3916" spans="1:4" ht="15" customHeight="1" x14ac:dyDescent="0.2">
      <c r="A3916" s="98">
        <v>42170.041666666664</v>
      </c>
      <c r="B3916" s="17">
        <v>5.6588840000000005</v>
      </c>
      <c r="C3916" s="97">
        <v>350</v>
      </c>
      <c r="D3916" s="21">
        <f t="shared" si="61"/>
        <v>9.4503362800000001</v>
      </c>
    </row>
    <row r="3917" spans="1:4" ht="15" customHeight="1" x14ac:dyDescent="0.2">
      <c r="A3917" s="98">
        <v>42170.083333333336</v>
      </c>
      <c r="B3917" s="17">
        <v>4.6299960000000002</v>
      </c>
      <c r="C3917" s="97">
        <v>350</v>
      </c>
      <c r="D3917" s="21">
        <f t="shared" si="61"/>
        <v>7.7320933199999997</v>
      </c>
    </row>
    <row r="3918" spans="1:4" ht="15" customHeight="1" x14ac:dyDescent="0.2">
      <c r="A3918" s="98">
        <v>42170.125</v>
      </c>
      <c r="B3918" s="17">
        <v>5.1444400000000003</v>
      </c>
      <c r="C3918" s="97">
        <v>10</v>
      </c>
      <c r="D3918" s="21">
        <f t="shared" si="61"/>
        <v>8.5912147999999995</v>
      </c>
    </row>
    <row r="3919" spans="1:4" ht="15" customHeight="1" x14ac:dyDescent="0.2">
      <c r="A3919" s="98">
        <v>42170.166666666664</v>
      </c>
      <c r="B3919" s="17">
        <v>4.1155520000000001</v>
      </c>
      <c r="C3919" s="97">
        <v>360</v>
      </c>
      <c r="D3919" s="21">
        <f t="shared" si="61"/>
        <v>6.8729718399999999</v>
      </c>
    </row>
    <row r="3920" spans="1:4" ht="15" customHeight="1" x14ac:dyDescent="0.2">
      <c r="A3920" s="98">
        <v>42170.208333333336</v>
      </c>
      <c r="B3920" s="17">
        <v>3.0866639999999999</v>
      </c>
      <c r="C3920" s="97">
        <v>350</v>
      </c>
      <c r="D3920" s="21">
        <f t="shared" si="61"/>
        <v>5.1547288799999995</v>
      </c>
    </row>
    <row r="3921" spans="1:4" ht="15" customHeight="1" x14ac:dyDescent="0.2">
      <c r="A3921" s="98">
        <v>42170.25</v>
      </c>
      <c r="B3921" s="17">
        <v>2.5722200000000002</v>
      </c>
      <c r="C3921" s="97">
        <v>350</v>
      </c>
      <c r="D3921" s="21">
        <f t="shared" si="61"/>
        <v>4.2956073999999997</v>
      </c>
    </row>
    <row r="3922" spans="1:4" ht="15" customHeight="1" x14ac:dyDescent="0.2">
      <c r="A3922" s="98">
        <v>42170.291666666664</v>
      </c>
      <c r="B3922" s="17">
        <v>1.5433319999999999</v>
      </c>
      <c r="C3922" s="97">
        <v>360</v>
      </c>
      <c r="D3922" s="21">
        <f t="shared" si="61"/>
        <v>2.5773644399999998</v>
      </c>
    </row>
    <row r="3923" spans="1:4" ht="15" customHeight="1" x14ac:dyDescent="0.2">
      <c r="A3923" s="98">
        <v>42170.333333333336</v>
      </c>
      <c r="B3923" s="17">
        <v>1.5433319999999999</v>
      </c>
      <c r="C3923" s="97">
        <v>40</v>
      </c>
      <c r="D3923" s="21">
        <f t="shared" si="61"/>
        <v>2.5773644399999998</v>
      </c>
    </row>
    <row r="3924" spans="1:4" ht="15" customHeight="1" x14ac:dyDescent="0.2">
      <c r="A3924" s="98">
        <v>42170.375</v>
      </c>
      <c r="B3924" s="17">
        <v>2.057776</v>
      </c>
      <c r="C3924" s="97">
        <v>30</v>
      </c>
      <c r="D3924" s="21">
        <f t="shared" si="61"/>
        <v>3.43648592</v>
      </c>
    </row>
    <row r="3925" spans="1:4" ht="15" customHeight="1" x14ac:dyDescent="0.2">
      <c r="A3925" s="98">
        <v>42170.416666666664</v>
      </c>
      <c r="B3925" s="17">
        <v>3.0866639999999999</v>
      </c>
      <c r="C3925" s="97">
        <v>40</v>
      </c>
      <c r="D3925" s="21">
        <f t="shared" si="61"/>
        <v>5.1547288799999995</v>
      </c>
    </row>
    <row r="3926" spans="1:4" ht="15" customHeight="1" x14ac:dyDescent="0.2">
      <c r="A3926" s="98">
        <v>42170.458333333336</v>
      </c>
      <c r="B3926" s="17">
        <v>4.1155520000000001</v>
      </c>
      <c r="C3926" s="97">
        <v>30</v>
      </c>
      <c r="D3926" s="21">
        <f t="shared" si="61"/>
        <v>6.8729718399999999</v>
      </c>
    </row>
    <row r="3927" spans="1:4" ht="15" customHeight="1" x14ac:dyDescent="0.2">
      <c r="A3927" s="98">
        <v>42170.5</v>
      </c>
      <c r="B3927" s="17">
        <v>3.0866639999999999</v>
      </c>
      <c r="C3927" s="97">
        <v>40</v>
      </c>
      <c r="D3927" s="21">
        <f t="shared" si="61"/>
        <v>5.1547288799999995</v>
      </c>
    </row>
    <row r="3928" spans="1:4" ht="15" customHeight="1" x14ac:dyDescent="0.2">
      <c r="A3928" s="98">
        <v>42170.541666666664</v>
      </c>
      <c r="B3928" s="17">
        <v>3.0866639999999999</v>
      </c>
      <c r="C3928" s="97">
        <v>360</v>
      </c>
      <c r="D3928" s="21">
        <f t="shared" si="61"/>
        <v>5.1547288799999995</v>
      </c>
    </row>
    <row r="3929" spans="1:4" ht="15" customHeight="1" x14ac:dyDescent="0.2">
      <c r="A3929" s="98">
        <v>42170.583333333336</v>
      </c>
      <c r="B3929" s="17">
        <v>2.5722200000000002</v>
      </c>
      <c r="C3929" s="97">
        <v>20</v>
      </c>
      <c r="D3929" s="21">
        <f t="shared" si="61"/>
        <v>4.2956073999999997</v>
      </c>
    </row>
    <row r="3930" spans="1:4" ht="15" customHeight="1" x14ac:dyDescent="0.2">
      <c r="A3930" s="98">
        <v>42170.625</v>
      </c>
      <c r="B3930" s="17">
        <v>3.0866639999999999</v>
      </c>
      <c r="C3930" s="97">
        <v>20</v>
      </c>
      <c r="D3930" s="21">
        <f t="shared" si="61"/>
        <v>5.1547288799999995</v>
      </c>
    </row>
    <row r="3931" spans="1:4" ht="15" customHeight="1" x14ac:dyDescent="0.2">
      <c r="A3931" s="98">
        <v>42170.666666666664</v>
      </c>
      <c r="B3931" s="17">
        <v>3.601108</v>
      </c>
      <c r="C3931" s="97">
        <v>10</v>
      </c>
      <c r="D3931" s="21">
        <f t="shared" si="61"/>
        <v>6.0138503599999993</v>
      </c>
    </row>
    <row r="3932" spans="1:4" ht="15" customHeight="1" x14ac:dyDescent="0.2">
      <c r="A3932" s="98">
        <v>42170.708333333336</v>
      </c>
      <c r="B3932" s="17">
        <v>5.1444400000000003</v>
      </c>
      <c r="C3932" s="97">
        <v>10</v>
      </c>
      <c r="D3932" s="21">
        <f t="shared" si="61"/>
        <v>8.5912147999999995</v>
      </c>
    </row>
    <row r="3933" spans="1:4" ht="15" customHeight="1" x14ac:dyDescent="0.2">
      <c r="A3933" s="98">
        <v>42170.75</v>
      </c>
      <c r="B3933" s="17">
        <v>4.1155520000000001</v>
      </c>
      <c r="C3933" s="97">
        <v>20</v>
      </c>
      <c r="D3933" s="21">
        <f t="shared" si="61"/>
        <v>6.8729718399999999</v>
      </c>
    </row>
    <row r="3934" spans="1:4" ht="15" customHeight="1" x14ac:dyDescent="0.2">
      <c r="A3934" s="98">
        <v>42170.791666666664</v>
      </c>
      <c r="B3934" s="17">
        <v>3.601108</v>
      </c>
      <c r="C3934" s="97">
        <v>90</v>
      </c>
      <c r="D3934" s="21">
        <f t="shared" si="61"/>
        <v>6.0138503599999993</v>
      </c>
    </row>
    <row r="3935" spans="1:4" ht="15" customHeight="1" x14ac:dyDescent="0.2">
      <c r="A3935" s="98">
        <v>42170.833333333336</v>
      </c>
      <c r="B3935" s="17">
        <v>10.288880000000001</v>
      </c>
      <c r="C3935" s="97">
        <v>200</v>
      </c>
      <c r="D3935" s="21">
        <f t="shared" si="61"/>
        <v>17.182429599999999</v>
      </c>
    </row>
    <row r="3936" spans="1:4" ht="15" customHeight="1" x14ac:dyDescent="0.2">
      <c r="A3936" s="98">
        <v>42170.916666666664</v>
      </c>
      <c r="B3936" s="17">
        <v>4.6299960000000002</v>
      </c>
      <c r="C3936" s="97">
        <v>230</v>
      </c>
      <c r="D3936" s="21">
        <f t="shared" si="61"/>
        <v>7.7320933199999997</v>
      </c>
    </row>
    <row r="3937" spans="1:4" ht="15" customHeight="1" x14ac:dyDescent="0.2">
      <c r="A3937" s="98">
        <v>42170.958333333336</v>
      </c>
      <c r="B3937" s="17">
        <v>6.1733279999999997</v>
      </c>
      <c r="C3937" s="97">
        <v>240</v>
      </c>
      <c r="D3937" s="21">
        <f t="shared" si="61"/>
        <v>10.309457759999999</v>
      </c>
    </row>
    <row r="3938" spans="1:4" ht="15" customHeight="1" x14ac:dyDescent="0.2">
      <c r="A3938" s="98">
        <v>42171</v>
      </c>
      <c r="B3938" s="17">
        <v>3.0866639999999999</v>
      </c>
      <c r="C3938" s="97">
        <v>240</v>
      </c>
      <c r="D3938" s="21">
        <f t="shared" si="61"/>
        <v>5.1547288799999995</v>
      </c>
    </row>
    <row r="3939" spans="1:4" ht="15" customHeight="1" x14ac:dyDescent="0.2">
      <c r="A3939" s="98">
        <v>42171.041666666664</v>
      </c>
      <c r="B3939" s="17">
        <v>4.1155520000000001</v>
      </c>
      <c r="C3939" s="97">
        <v>240</v>
      </c>
      <c r="D3939" s="21">
        <f t="shared" si="61"/>
        <v>6.8729718399999999</v>
      </c>
    </row>
    <row r="3940" spans="1:4" ht="15" customHeight="1" x14ac:dyDescent="0.2">
      <c r="A3940" s="98">
        <v>42171.083333333336</v>
      </c>
      <c r="B3940" s="17">
        <v>5.6588840000000005</v>
      </c>
      <c r="C3940" s="97">
        <v>210</v>
      </c>
      <c r="D3940" s="21">
        <f t="shared" si="61"/>
        <v>9.4503362800000001</v>
      </c>
    </row>
    <row r="3941" spans="1:4" ht="15" customHeight="1" x14ac:dyDescent="0.2">
      <c r="A3941" s="98">
        <v>42171.125</v>
      </c>
      <c r="B3941" s="17">
        <v>6.6877719999999998</v>
      </c>
      <c r="C3941" s="97">
        <v>220</v>
      </c>
      <c r="D3941" s="21">
        <f t="shared" si="61"/>
        <v>11.16857924</v>
      </c>
    </row>
    <row r="3942" spans="1:4" ht="15" customHeight="1" x14ac:dyDescent="0.2">
      <c r="A3942" s="98">
        <v>42171.166666666664</v>
      </c>
      <c r="B3942" s="17">
        <v>6.6877719999999998</v>
      </c>
      <c r="C3942" s="97">
        <v>220</v>
      </c>
      <c r="D3942" s="21">
        <f t="shared" si="61"/>
        <v>11.16857924</v>
      </c>
    </row>
    <row r="3943" spans="1:4" ht="15" customHeight="1" x14ac:dyDescent="0.2">
      <c r="A3943" s="98">
        <v>42171.208333333336</v>
      </c>
      <c r="B3943" s="17">
        <v>5.1444400000000003</v>
      </c>
      <c r="C3943" s="97">
        <v>220</v>
      </c>
      <c r="D3943" s="21">
        <f t="shared" si="61"/>
        <v>8.5912147999999995</v>
      </c>
    </row>
    <row r="3944" spans="1:4" ht="15" customHeight="1" x14ac:dyDescent="0.2">
      <c r="A3944" s="98">
        <v>42171.25</v>
      </c>
      <c r="B3944" s="17">
        <v>4.1155520000000001</v>
      </c>
      <c r="C3944" s="97">
        <v>230</v>
      </c>
      <c r="D3944" s="21">
        <f t="shared" si="61"/>
        <v>6.8729718399999999</v>
      </c>
    </row>
    <row r="3945" spans="1:4" ht="15" customHeight="1" x14ac:dyDescent="0.2">
      <c r="A3945" s="98">
        <v>42171.291666666664</v>
      </c>
      <c r="B3945" s="17">
        <v>4.1155520000000001</v>
      </c>
      <c r="C3945" s="97">
        <v>220</v>
      </c>
      <c r="D3945" s="21">
        <f t="shared" si="61"/>
        <v>6.8729718399999999</v>
      </c>
    </row>
    <row r="3946" spans="1:4" ht="15" customHeight="1" x14ac:dyDescent="0.2">
      <c r="A3946" s="98">
        <v>42171.333333333336</v>
      </c>
      <c r="B3946" s="17">
        <v>3.601108</v>
      </c>
      <c r="C3946" s="97">
        <v>220</v>
      </c>
      <c r="D3946" s="21">
        <f t="shared" si="61"/>
        <v>6.0138503599999993</v>
      </c>
    </row>
    <row r="3947" spans="1:4" ht="15" customHeight="1" x14ac:dyDescent="0.2">
      <c r="A3947" s="98">
        <v>42171.375</v>
      </c>
      <c r="B3947" s="17">
        <v>4.1155520000000001</v>
      </c>
      <c r="C3947" s="97">
        <v>230</v>
      </c>
      <c r="D3947" s="21">
        <f t="shared" si="61"/>
        <v>6.8729718399999999</v>
      </c>
    </row>
    <row r="3948" spans="1:4" ht="15" customHeight="1" x14ac:dyDescent="0.2">
      <c r="A3948" s="98">
        <v>42171.416666666664</v>
      </c>
      <c r="B3948" s="17">
        <v>5.1444400000000003</v>
      </c>
      <c r="C3948" s="97">
        <v>220</v>
      </c>
      <c r="D3948" s="21">
        <f t="shared" si="61"/>
        <v>8.5912147999999995</v>
      </c>
    </row>
    <row r="3949" spans="1:4" ht="15" customHeight="1" x14ac:dyDescent="0.2">
      <c r="A3949" s="98">
        <v>42171.458333333336</v>
      </c>
      <c r="B3949" s="17">
        <v>5.1444400000000003</v>
      </c>
      <c r="C3949" s="97">
        <v>190</v>
      </c>
      <c r="D3949" s="21">
        <f t="shared" si="61"/>
        <v>8.5912147999999995</v>
      </c>
    </row>
    <row r="3950" spans="1:4" ht="15" customHeight="1" x14ac:dyDescent="0.2">
      <c r="A3950" s="98">
        <v>42171.5</v>
      </c>
      <c r="B3950" s="17">
        <v>5.1444400000000003</v>
      </c>
      <c r="C3950" s="97">
        <v>210</v>
      </c>
      <c r="D3950" s="21">
        <f t="shared" si="61"/>
        <v>8.5912147999999995</v>
      </c>
    </row>
    <row r="3951" spans="1:4" ht="15" customHeight="1" x14ac:dyDescent="0.2">
      <c r="A3951" s="98">
        <v>42171.541666666664</v>
      </c>
      <c r="B3951" s="17">
        <v>4.1155520000000001</v>
      </c>
      <c r="C3951" s="97">
        <v>210</v>
      </c>
      <c r="D3951" s="21">
        <f t="shared" si="61"/>
        <v>6.8729718399999999</v>
      </c>
    </row>
    <row r="3952" spans="1:4" ht="15" customHeight="1" x14ac:dyDescent="0.2">
      <c r="A3952" s="98">
        <v>42171.583333333336</v>
      </c>
      <c r="B3952" s="17">
        <v>4.6299960000000002</v>
      </c>
      <c r="C3952" s="97">
        <v>210</v>
      </c>
      <c r="D3952" s="21">
        <f t="shared" si="61"/>
        <v>7.7320933199999997</v>
      </c>
    </row>
    <row r="3953" spans="1:4" ht="15" customHeight="1" x14ac:dyDescent="0.2">
      <c r="A3953" s="98">
        <v>42171.625</v>
      </c>
      <c r="B3953" s="17">
        <v>3.0866639999999999</v>
      </c>
      <c r="C3953" s="97">
        <v>250</v>
      </c>
      <c r="D3953" s="21">
        <f t="shared" si="61"/>
        <v>5.1547288799999995</v>
      </c>
    </row>
    <row r="3954" spans="1:4" ht="15" customHeight="1" x14ac:dyDescent="0.2">
      <c r="A3954" s="98">
        <v>42172.708333333336</v>
      </c>
      <c r="B3954" s="17">
        <v>1.028888</v>
      </c>
      <c r="C3954" s="97">
        <v>70</v>
      </c>
      <c r="D3954" s="21">
        <f t="shared" si="61"/>
        <v>1.71824296</v>
      </c>
    </row>
    <row r="3955" spans="1:4" ht="15" customHeight="1" x14ac:dyDescent="0.2">
      <c r="A3955" s="98">
        <v>42172.791666666664</v>
      </c>
      <c r="B3955" s="17">
        <v>1.028888</v>
      </c>
      <c r="C3955" s="97">
        <v>190</v>
      </c>
      <c r="D3955" s="21">
        <f t="shared" si="61"/>
        <v>1.71824296</v>
      </c>
    </row>
    <row r="3956" spans="1:4" ht="15" customHeight="1" x14ac:dyDescent="0.2">
      <c r="A3956" s="98">
        <v>42172.833333333336</v>
      </c>
      <c r="B3956" s="17">
        <v>1.028888</v>
      </c>
      <c r="C3956" s="97">
        <v>130</v>
      </c>
      <c r="D3956" s="21">
        <f t="shared" si="61"/>
        <v>1.71824296</v>
      </c>
    </row>
    <row r="3957" spans="1:4" ht="15" customHeight="1" x14ac:dyDescent="0.2">
      <c r="A3957" s="98">
        <v>42172.875</v>
      </c>
      <c r="B3957" s="17">
        <v>2.057776</v>
      </c>
      <c r="C3957" s="97">
        <v>110</v>
      </c>
      <c r="D3957" s="21">
        <f t="shared" si="61"/>
        <v>3.43648592</v>
      </c>
    </row>
    <row r="3958" spans="1:4" ht="15" customHeight="1" x14ac:dyDescent="0.2">
      <c r="A3958" s="98">
        <v>42172.916666666664</v>
      </c>
      <c r="B3958" s="17">
        <v>1.5433319999999999</v>
      </c>
      <c r="C3958" s="97">
        <v>360</v>
      </c>
      <c r="D3958" s="21">
        <f t="shared" si="61"/>
        <v>2.5773644399999998</v>
      </c>
    </row>
    <row r="3959" spans="1:4" ht="15" customHeight="1" x14ac:dyDescent="0.2">
      <c r="A3959" s="98">
        <v>42172.958333333336</v>
      </c>
      <c r="B3959" s="17">
        <v>0</v>
      </c>
      <c r="C3959" s="97">
        <v>0</v>
      </c>
      <c r="D3959" s="21">
        <f t="shared" si="61"/>
        <v>0</v>
      </c>
    </row>
    <row r="3960" spans="1:4" ht="15" customHeight="1" x14ac:dyDescent="0.2">
      <c r="A3960" s="98">
        <v>42173</v>
      </c>
      <c r="B3960" s="17">
        <v>0</v>
      </c>
      <c r="C3960" s="97">
        <v>0</v>
      </c>
      <c r="D3960" s="21">
        <f t="shared" si="61"/>
        <v>0</v>
      </c>
    </row>
    <row r="3961" spans="1:4" ht="15" customHeight="1" x14ac:dyDescent="0.2">
      <c r="A3961" s="98">
        <v>42173.041666666664</v>
      </c>
      <c r="B3961" s="17">
        <v>1.5433319999999999</v>
      </c>
      <c r="C3961" s="97">
        <v>260</v>
      </c>
      <c r="D3961" s="21">
        <f t="shared" si="61"/>
        <v>2.5773644399999998</v>
      </c>
    </row>
    <row r="3962" spans="1:4" ht="15" customHeight="1" x14ac:dyDescent="0.2">
      <c r="A3962" s="98">
        <v>42173.083333333336</v>
      </c>
      <c r="B3962" s="17">
        <v>1.028888</v>
      </c>
      <c r="C3962" s="97">
        <v>350</v>
      </c>
      <c r="D3962" s="21">
        <f t="shared" si="61"/>
        <v>1.71824296</v>
      </c>
    </row>
    <row r="3963" spans="1:4" ht="15" customHeight="1" x14ac:dyDescent="0.2">
      <c r="A3963" s="98">
        <v>42173.125</v>
      </c>
      <c r="B3963" s="17">
        <v>0.51444400000000001</v>
      </c>
      <c r="C3963" s="97">
        <v>290</v>
      </c>
      <c r="D3963" s="21">
        <f t="shared" si="61"/>
        <v>0.85912147999999999</v>
      </c>
    </row>
    <row r="3964" spans="1:4" ht="15" customHeight="1" x14ac:dyDescent="0.2">
      <c r="A3964" s="98">
        <v>42173.166666666664</v>
      </c>
      <c r="B3964" s="17">
        <v>1.028888</v>
      </c>
      <c r="C3964" s="97">
        <v>360</v>
      </c>
      <c r="D3964" s="21">
        <f t="shared" si="61"/>
        <v>1.71824296</v>
      </c>
    </row>
    <row r="3965" spans="1:4" ht="15" customHeight="1" x14ac:dyDescent="0.2">
      <c r="A3965" s="98">
        <v>42173.208333333336</v>
      </c>
      <c r="B3965" s="17">
        <v>1.028888</v>
      </c>
      <c r="C3965" s="97">
        <v>310</v>
      </c>
      <c r="D3965" s="21">
        <f t="shared" si="61"/>
        <v>1.71824296</v>
      </c>
    </row>
    <row r="3966" spans="1:4" ht="15" customHeight="1" x14ac:dyDescent="0.2">
      <c r="A3966" s="98">
        <v>42173.25</v>
      </c>
      <c r="B3966" s="17">
        <v>1.028888</v>
      </c>
      <c r="C3966" s="97">
        <v>330</v>
      </c>
      <c r="D3966" s="21">
        <f t="shared" si="61"/>
        <v>1.71824296</v>
      </c>
    </row>
    <row r="3967" spans="1:4" ht="15" customHeight="1" x14ac:dyDescent="0.2">
      <c r="A3967" s="98">
        <v>42173.291666666664</v>
      </c>
      <c r="B3967" s="17">
        <v>1.028888</v>
      </c>
      <c r="C3967" s="97">
        <v>330</v>
      </c>
      <c r="D3967" s="21">
        <f t="shared" si="61"/>
        <v>1.71824296</v>
      </c>
    </row>
    <row r="3968" spans="1:4" ht="15" customHeight="1" x14ac:dyDescent="0.2">
      <c r="A3968" s="98">
        <v>42173.333333333336</v>
      </c>
      <c r="B3968" s="17">
        <v>0.51444400000000001</v>
      </c>
      <c r="C3968" s="97">
        <v>330</v>
      </c>
      <c r="D3968" s="21">
        <f t="shared" si="61"/>
        <v>0.85912147999999999</v>
      </c>
    </row>
    <row r="3969" spans="1:4" ht="15" customHeight="1" x14ac:dyDescent="0.2">
      <c r="A3969" s="98">
        <v>42173.375</v>
      </c>
      <c r="B3969" s="17">
        <v>1.5433319999999999</v>
      </c>
      <c r="C3969" s="97">
        <v>320</v>
      </c>
      <c r="D3969" s="21">
        <f t="shared" si="61"/>
        <v>2.5773644399999998</v>
      </c>
    </row>
    <row r="3970" spans="1:4" ht="15" customHeight="1" x14ac:dyDescent="0.2">
      <c r="A3970" s="98">
        <v>42173.416666666664</v>
      </c>
      <c r="B3970" s="17">
        <v>1.5433319999999999</v>
      </c>
      <c r="C3970" s="97">
        <v>350</v>
      </c>
      <c r="D3970" s="21">
        <f t="shared" si="61"/>
        <v>2.5773644399999998</v>
      </c>
    </row>
    <row r="3971" spans="1:4" ht="15" customHeight="1" x14ac:dyDescent="0.2">
      <c r="A3971" s="98">
        <v>42173.458333333336</v>
      </c>
      <c r="B3971" s="17">
        <v>2.057776</v>
      </c>
      <c r="C3971" s="97">
        <v>320</v>
      </c>
      <c r="D3971" s="21">
        <f t="shared" si="61"/>
        <v>3.43648592</v>
      </c>
    </row>
    <row r="3972" spans="1:4" ht="15" customHeight="1" x14ac:dyDescent="0.2">
      <c r="A3972" s="98">
        <v>42173.5</v>
      </c>
      <c r="B3972" s="17">
        <v>5.1444400000000003</v>
      </c>
      <c r="C3972" s="97">
        <v>20</v>
      </c>
      <c r="D3972" s="21">
        <f t="shared" si="61"/>
        <v>8.5912147999999995</v>
      </c>
    </row>
    <row r="3973" spans="1:4" ht="15" customHeight="1" x14ac:dyDescent="0.2">
      <c r="A3973" s="98">
        <v>42173.541666666664</v>
      </c>
      <c r="B3973" s="17">
        <v>5.1444400000000003</v>
      </c>
      <c r="C3973" s="97">
        <v>10</v>
      </c>
      <c r="D3973" s="21">
        <f t="shared" ref="D3973:D4036" si="62">$B$1*B3973</f>
        <v>8.5912147999999995</v>
      </c>
    </row>
    <row r="3974" spans="1:4" ht="15" customHeight="1" x14ac:dyDescent="0.2">
      <c r="A3974" s="98">
        <v>42173.583333333336</v>
      </c>
      <c r="B3974" s="17">
        <v>5.1444400000000003</v>
      </c>
      <c r="C3974" s="97">
        <v>10</v>
      </c>
      <c r="D3974" s="21">
        <f t="shared" si="62"/>
        <v>8.5912147999999995</v>
      </c>
    </row>
    <row r="3975" spans="1:4" ht="15" customHeight="1" x14ac:dyDescent="0.2">
      <c r="A3975" s="98">
        <v>42173.625</v>
      </c>
      <c r="B3975" s="17">
        <v>6.1733279999999997</v>
      </c>
      <c r="C3975" s="97">
        <v>20</v>
      </c>
      <c r="D3975" s="21">
        <f t="shared" si="62"/>
        <v>10.309457759999999</v>
      </c>
    </row>
    <row r="3976" spans="1:4" ht="15" customHeight="1" x14ac:dyDescent="0.2">
      <c r="A3976" s="98">
        <v>42173.666666666664</v>
      </c>
      <c r="B3976" s="17">
        <v>6.1733279999999997</v>
      </c>
      <c r="C3976" s="97">
        <v>20</v>
      </c>
      <c r="D3976" s="21">
        <f t="shared" si="62"/>
        <v>10.309457759999999</v>
      </c>
    </row>
    <row r="3977" spans="1:4" ht="15" customHeight="1" x14ac:dyDescent="0.2">
      <c r="A3977" s="98">
        <v>42173.708333333336</v>
      </c>
      <c r="B3977" s="17">
        <v>5.6588840000000005</v>
      </c>
      <c r="C3977" s="97">
        <v>40</v>
      </c>
      <c r="D3977" s="21">
        <f t="shared" si="62"/>
        <v>9.4503362800000001</v>
      </c>
    </row>
    <row r="3978" spans="1:4" ht="15" customHeight="1" x14ac:dyDescent="0.2">
      <c r="A3978" s="98">
        <v>42173.75</v>
      </c>
      <c r="B3978" s="17">
        <v>5.1444400000000003</v>
      </c>
      <c r="C3978" s="97">
        <v>60</v>
      </c>
      <c r="D3978" s="21">
        <f t="shared" si="62"/>
        <v>8.5912147999999995</v>
      </c>
    </row>
    <row r="3979" spans="1:4" ht="15" customHeight="1" x14ac:dyDescent="0.2">
      <c r="A3979" s="98">
        <v>42173.791666666664</v>
      </c>
      <c r="B3979" s="17">
        <v>4.6299960000000002</v>
      </c>
      <c r="C3979" s="97">
        <v>70</v>
      </c>
      <c r="D3979" s="21">
        <f t="shared" si="62"/>
        <v>7.7320933199999997</v>
      </c>
    </row>
    <row r="3980" spans="1:4" ht="15" customHeight="1" x14ac:dyDescent="0.2">
      <c r="A3980" s="98">
        <v>42173.833333333336</v>
      </c>
      <c r="B3980" s="17">
        <v>5.1444400000000003</v>
      </c>
      <c r="C3980" s="97">
        <v>50</v>
      </c>
      <c r="D3980" s="21">
        <f t="shared" si="62"/>
        <v>8.5912147999999995</v>
      </c>
    </row>
    <row r="3981" spans="1:4" ht="15" customHeight="1" x14ac:dyDescent="0.2">
      <c r="A3981" s="98">
        <v>42173.875</v>
      </c>
      <c r="B3981" s="17">
        <v>5.1444400000000003</v>
      </c>
      <c r="C3981" s="97">
        <v>40</v>
      </c>
      <c r="D3981" s="21">
        <f t="shared" si="62"/>
        <v>8.5912147999999995</v>
      </c>
    </row>
    <row r="3982" spans="1:4" ht="15" customHeight="1" x14ac:dyDescent="0.2">
      <c r="A3982" s="98">
        <v>42173.916666666664</v>
      </c>
      <c r="B3982" s="17">
        <v>4.6299960000000002</v>
      </c>
      <c r="C3982" s="97">
        <v>40</v>
      </c>
      <c r="D3982" s="21">
        <f t="shared" si="62"/>
        <v>7.7320933199999997</v>
      </c>
    </row>
    <row r="3983" spans="1:4" ht="15" customHeight="1" x14ac:dyDescent="0.2">
      <c r="A3983" s="98">
        <v>42173.958333333336</v>
      </c>
      <c r="B3983" s="17">
        <v>5.1444400000000003</v>
      </c>
      <c r="C3983" s="97">
        <v>30</v>
      </c>
      <c r="D3983" s="21">
        <f t="shared" si="62"/>
        <v>8.5912147999999995</v>
      </c>
    </row>
    <row r="3984" spans="1:4" ht="15" customHeight="1" x14ac:dyDescent="0.2">
      <c r="A3984" s="98">
        <v>42174</v>
      </c>
      <c r="B3984" s="17">
        <v>5.6588840000000005</v>
      </c>
      <c r="C3984" s="97">
        <v>30</v>
      </c>
      <c r="D3984" s="21">
        <f t="shared" si="62"/>
        <v>9.4503362800000001</v>
      </c>
    </row>
    <row r="3985" spans="1:4" ht="15" customHeight="1" x14ac:dyDescent="0.2">
      <c r="A3985" s="98">
        <v>42174.041666666664</v>
      </c>
      <c r="B3985" s="17">
        <v>5.6588840000000005</v>
      </c>
      <c r="C3985" s="97">
        <v>20</v>
      </c>
      <c r="D3985" s="21">
        <f t="shared" si="62"/>
        <v>9.4503362800000001</v>
      </c>
    </row>
    <row r="3986" spans="1:4" ht="15" customHeight="1" x14ac:dyDescent="0.2">
      <c r="A3986" s="98">
        <v>42174.083333333336</v>
      </c>
      <c r="B3986" s="17">
        <v>4.1155520000000001</v>
      </c>
      <c r="C3986" s="97">
        <v>20</v>
      </c>
      <c r="D3986" s="21">
        <f t="shared" si="62"/>
        <v>6.8729718399999999</v>
      </c>
    </row>
    <row r="3987" spans="1:4" ht="15" customHeight="1" x14ac:dyDescent="0.2">
      <c r="A3987" s="98">
        <v>42174.125</v>
      </c>
      <c r="B3987" s="17">
        <v>3.0866639999999999</v>
      </c>
      <c r="C3987" s="97">
        <v>360</v>
      </c>
      <c r="D3987" s="21">
        <f t="shared" si="62"/>
        <v>5.1547288799999995</v>
      </c>
    </row>
    <row r="3988" spans="1:4" ht="15" customHeight="1" x14ac:dyDescent="0.2">
      <c r="A3988" s="98">
        <v>42174.166666666664</v>
      </c>
      <c r="B3988" s="17">
        <v>1.5433319999999999</v>
      </c>
      <c r="C3988" s="97">
        <v>300</v>
      </c>
      <c r="D3988" s="21">
        <f t="shared" si="62"/>
        <v>2.5773644399999998</v>
      </c>
    </row>
    <row r="3989" spans="1:4" ht="15" customHeight="1" x14ac:dyDescent="0.2">
      <c r="A3989" s="98">
        <v>42174.208333333336</v>
      </c>
      <c r="B3989" s="17">
        <v>1.5433319999999999</v>
      </c>
      <c r="C3989" s="97">
        <v>310</v>
      </c>
      <c r="D3989" s="21">
        <f t="shared" si="62"/>
        <v>2.5773644399999998</v>
      </c>
    </row>
    <row r="3990" spans="1:4" ht="15" customHeight="1" x14ac:dyDescent="0.2">
      <c r="A3990" s="98">
        <v>42174.25</v>
      </c>
      <c r="B3990" s="17">
        <v>1.5433319999999999</v>
      </c>
      <c r="C3990" s="97">
        <v>340</v>
      </c>
      <c r="D3990" s="21">
        <f t="shared" si="62"/>
        <v>2.5773644399999998</v>
      </c>
    </row>
    <row r="3991" spans="1:4" ht="15" customHeight="1" x14ac:dyDescent="0.2">
      <c r="A3991" s="98">
        <v>42174.291666666664</v>
      </c>
      <c r="B3991" s="17">
        <v>1.028888</v>
      </c>
      <c r="C3991" s="97">
        <v>270</v>
      </c>
      <c r="D3991" s="21">
        <f t="shared" si="62"/>
        <v>1.71824296</v>
      </c>
    </row>
    <row r="3992" spans="1:4" ht="15" customHeight="1" x14ac:dyDescent="0.2">
      <c r="A3992" s="98">
        <v>42174.333333333336</v>
      </c>
      <c r="B3992" s="17">
        <v>2.057776</v>
      </c>
      <c r="C3992" s="97">
        <v>270</v>
      </c>
      <c r="D3992" s="21">
        <f t="shared" si="62"/>
        <v>3.43648592</v>
      </c>
    </row>
    <row r="3993" spans="1:4" ht="15" customHeight="1" x14ac:dyDescent="0.2">
      <c r="A3993" s="98">
        <v>42174.375</v>
      </c>
      <c r="B3993" s="17">
        <v>0</v>
      </c>
      <c r="C3993" s="97">
        <v>0</v>
      </c>
      <c r="D3993" s="21">
        <f t="shared" si="62"/>
        <v>0</v>
      </c>
    </row>
    <row r="3994" spans="1:4" ht="15" customHeight="1" x14ac:dyDescent="0.2">
      <c r="A3994" s="98">
        <v>42174.416666666664</v>
      </c>
      <c r="B3994" s="17">
        <v>2.057776</v>
      </c>
      <c r="C3994" s="97">
        <v>170</v>
      </c>
      <c r="D3994" s="21">
        <f t="shared" si="62"/>
        <v>3.43648592</v>
      </c>
    </row>
    <row r="3995" spans="1:4" ht="15" customHeight="1" x14ac:dyDescent="0.2">
      <c r="A3995" s="98">
        <v>42174.458333333336</v>
      </c>
      <c r="B3995" s="17">
        <v>3.601108</v>
      </c>
      <c r="C3995" s="97">
        <v>210</v>
      </c>
      <c r="D3995" s="21">
        <f t="shared" si="62"/>
        <v>6.0138503599999993</v>
      </c>
    </row>
    <row r="3996" spans="1:4" ht="15" customHeight="1" x14ac:dyDescent="0.2">
      <c r="A3996" s="98">
        <v>42174.5</v>
      </c>
      <c r="B3996" s="17">
        <v>6.6877719999999998</v>
      </c>
      <c r="C3996" s="97">
        <v>220</v>
      </c>
      <c r="D3996" s="21">
        <f t="shared" si="62"/>
        <v>11.16857924</v>
      </c>
    </row>
    <row r="3997" spans="1:4" ht="15" customHeight="1" x14ac:dyDescent="0.2">
      <c r="A3997" s="98">
        <v>42174.541666666664</v>
      </c>
      <c r="B3997" s="17">
        <v>8.7455479999999994</v>
      </c>
      <c r="C3997" s="97">
        <v>200</v>
      </c>
      <c r="D3997" s="21">
        <f t="shared" si="62"/>
        <v>14.605065159999999</v>
      </c>
    </row>
    <row r="3998" spans="1:4" ht="15" customHeight="1" x14ac:dyDescent="0.2">
      <c r="A3998" s="98">
        <v>42174.583333333336</v>
      </c>
      <c r="B3998" s="17">
        <v>6.6877719999999998</v>
      </c>
      <c r="C3998" s="97">
        <v>210</v>
      </c>
      <c r="D3998" s="21">
        <f t="shared" si="62"/>
        <v>11.16857924</v>
      </c>
    </row>
    <row r="3999" spans="1:4" ht="15" customHeight="1" x14ac:dyDescent="0.2">
      <c r="A3999" s="98">
        <v>42174.625</v>
      </c>
      <c r="B3999" s="17">
        <v>7.7166600000000001</v>
      </c>
      <c r="C3999" s="97">
        <v>190</v>
      </c>
      <c r="D3999" s="21">
        <f t="shared" si="62"/>
        <v>12.886822199999999</v>
      </c>
    </row>
    <row r="4000" spans="1:4" ht="15" customHeight="1" x14ac:dyDescent="0.2">
      <c r="A4000" s="98">
        <v>42174.666666666664</v>
      </c>
      <c r="B4000" s="17">
        <v>7.7166600000000001</v>
      </c>
      <c r="C4000" s="97">
        <v>200</v>
      </c>
      <c r="D4000" s="21">
        <f t="shared" si="62"/>
        <v>12.886822199999999</v>
      </c>
    </row>
    <row r="4001" spans="1:4" ht="15" customHeight="1" x14ac:dyDescent="0.2">
      <c r="A4001" s="98">
        <v>42174.708333333336</v>
      </c>
      <c r="B4001" s="17">
        <v>8.7455479999999994</v>
      </c>
      <c r="C4001" s="97">
        <v>210</v>
      </c>
      <c r="D4001" s="21">
        <f t="shared" si="62"/>
        <v>14.605065159999999</v>
      </c>
    </row>
    <row r="4002" spans="1:4" ht="15" customHeight="1" x14ac:dyDescent="0.2">
      <c r="A4002" s="98">
        <v>42174.75</v>
      </c>
      <c r="B4002" s="17">
        <v>7.202216</v>
      </c>
      <c r="C4002" s="97">
        <v>200</v>
      </c>
      <c r="D4002" s="21">
        <f t="shared" si="62"/>
        <v>12.027700719999999</v>
      </c>
    </row>
    <row r="4003" spans="1:4" ht="15" customHeight="1" x14ac:dyDescent="0.2">
      <c r="A4003" s="98">
        <v>42174.791666666664</v>
      </c>
      <c r="B4003" s="17">
        <v>7.7166600000000001</v>
      </c>
      <c r="C4003" s="97">
        <v>200</v>
      </c>
      <c r="D4003" s="21">
        <f t="shared" si="62"/>
        <v>12.886822199999999</v>
      </c>
    </row>
    <row r="4004" spans="1:4" ht="15" customHeight="1" x14ac:dyDescent="0.2">
      <c r="A4004" s="98">
        <v>42174.875</v>
      </c>
      <c r="B4004" s="17">
        <v>8.2311040000000002</v>
      </c>
      <c r="C4004" s="97">
        <v>200</v>
      </c>
      <c r="D4004" s="21">
        <f t="shared" si="62"/>
        <v>13.74594368</v>
      </c>
    </row>
    <row r="4005" spans="1:4" ht="15" customHeight="1" x14ac:dyDescent="0.2">
      <c r="A4005" s="98">
        <v>42174.916666666664</v>
      </c>
      <c r="B4005" s="17">
        <v>7.7166600000000001</v>
      </c>
      <c r="C4005" s="97">
        <v>220</v>
      </c>
      <c r="D4005" s="21">
        <f t="shared" si="62"/>
        <v>12.886822199999999</v>
      </c>
    </row>
    <row r="4006" spans="1:4" ht="15" customHeight="1" x14ac:dyDescent="0.2">
      <c r="A4006" s="98">
        <v>42174.958333333336</v>
      </c>
      <c r="B4006" s="17">
        <v>7.202216</v>
      </c>
      <c r="C4006" s="97">
        <v>220</v>
      </c>
      <c r="D4006" s="21">
        <f t="shared" si="62"/>
        <v>12.027700719999999</v>
      </c>
    </row>
    <row r="4007" spans="1:4" ht="15" customHeight="1" x14ac:dyDescent="0.2">
      <c r="A4007" s="98">
        <v>42175</v>
      </c>
      <c r="B4007" s="17">
        <v>7.202216</v>
      </c>
      <c r="C4007" s="97">
        <v>220</v>
      </c>
      <c r="D4007" s="21">
        <f t="shared" si="62"/>
        <v>12.027700719999999</v>
      </c>
    </row>
    <row r="4008" spans="1:4" ht="15" customHeight="1" x14ac:dyDescent="0.2">
      <c r="A4008" s="98">
        <v>42175.041666666664</v>
      </c>
      <c r="B4008" s="17">
        <v>4.6299960000000002</v>
      </c>
      <c r="C4008" s="97">
        <v>230</v>
      </c>
      <c r="D4008" s="21">
        <f t="shared" si="62"/>
        <v>7.7320933199999997</v>
      </c>
    </row>
    <row r="4009" spans="1:4" ht="15" customHeight="1" x14ac:dyDescent="0.2">
      <c r="A4009" s="98">
        <v>42175.083333333336</v>
      </c>
      <c r="B4009" s="17">
        <v>5.1444400000000003</v>
      </c>
      <c r="C4009" s="97">
        <v>230</v>
      </c>
      <c r="D4009" s="21">
        <f t="shared" si="62"/>
        <v>8.5912147999999995</v>
      </c>
    </row>
    <row r="4010" spans="1:4" ht="15" customHeight="1" x14ac:dyDescent="0.2">
      <c r="A4010" s="98">
        <v>42175.125</v>
      </c>
      <c r="B4010" s="17">
        <v>4.1155520000000001</v>
      </c>
      <c r="C4010" s="97">
        <v>230</v>
      </c>
      <c r="D4010" s="21">
        <f t="shared" si="62"/>
        <v>6.8729718399999999</v>
      </c>
    </row>
    <row r="4011" spans="1:4" ht="15" customHeight="1" x14ac:dyDescent="0.2">
      <c r="A4011" s="98">
        <v>42175.166666666664</v>
      </c>
      <c r="B4011" s="17">
        <v>5.1444400000000003</v>
      </c>
      <c r="C4011" s="97">
        <v>230</v>
      </c>
      <c r="D4011" s="21">
        <f t="shared" si="62"/>
        <v>8.5912147999999995</v>
      </c>
    </row>
    <row r="4012" spans="1:4" ht="15" customHeight="1" x14ac:dyDescent="0.2">
      <c r="A4012" s="98">
        <v>42175.208333333336</v>
      </c>
      <c r="B4012" s="17">
        <v>8.2311040000000002</v>
      </c>
      <c r="C4012" s="97">
        <v>150</v>
      </c>
      <c r="D4012" s="21">
        <f t="shared" si="62"/>
        <v>13.74594368</v>
      </c>
    </row>
    <row r="4013" spans="1:4" ht="15" customHeight="1" x14ac:dyDescent="0.2">
      <c r="A4013" s="98">
        <v>42175.25</v>
      </c>
      <c r="B4013" s="17">
        <v>8.2311040000000002</v>
      </c>
      <c r="C4013" s="97">
        <v>170</v>
      </c>
      <c r="D4013" s="21">
        <f t="shared" si="62"/>
        <v>13.74594368</v>
      </c>
    </row>
    <row r="4014" spans="1:4" ht="15" customHeight="1" x14ac:dyDescent="0.2">
      <c r="A4014" s="98">
        <v>42175.291666666664</v>
      </c>
      <c r="B4014" s="17">
        <v>8.7455479999999994</v>
      </c>
      <c r="C4014" s="97">
        <v>150</v>
      </c>
      <c r="D4014" s="21">
        <f t="shared" si="62"/>
        <v>14.605065159999999</v>
      </c>
    </row>
    <row r="4015" spans="1:4" ht="15" customHeight="1" x14ac:dyDescent="0.2">
      <c r="A4015" s="98">
        <v>42175.333333333336</v>
      </c>
      <c r="B4015" s="17">
        <v>8.2311040000000002</v>
      </c>
      <c r="C4015" s="97">
        <v>170</v>
      </c>
      <c r="D4015" s="21">
        <f t="shared" si="62"/>
        <v>13.74594368</v>
      </c>
    </row>
    <row r="4016" spans="1:4" ht="15" customHeight="1" x14ac:dyDescent="0.2">
      <c r="A4016" s="98">
        <v>42175.375</v>
      </c>
      <c r="B4016" s="17">
        <v>9.7744359999999997</v>
      </c>
      <c r="C4016" s="97">
        <v>170</v>
      </c>
      <c r="D4016" s="21">
        <f t="shared" si="62"/>
        <v>16.32330812</v>
      </c>
    </row>
    <row r="4017" spans="1:4" ht="15" customHeight="1" x14ac:dyDescent="0.2">
      <c r="A4017" s="98">
        <v>42175.416666666664</v>
      </c>
      <c r="B4017" s="17">
        <v>9.7744359999999997</v>
      </c>
      <c r="C4017" s="97">
        <v>170</v>
      </c>
      <c r="D4017" s="21">
        <f t="shared" si="62"/>
        <v>16.32330812</v>
      </c>
    </row>
    <row r="4018" spans="1:4" ht="15" customHeight="1" x14ac:dyDescent="0.2">
      <c r="A4018" s="98">
        <v>42175.458333333336</v>
      </c>
      <c r="B4018" s="17">
        <v>9.2599920000000004</v>
      </c>
      <c r="C4018" s="97">
        <v>160</v>
      </c>
      <c r="D4018" s="21">
        <f t="shared" si="62"/>
        <v>15.464186639999999</v>
      </c>
    </row>
    <row r="4019" spans="1:4" ht="15" customHeight="1" x14ac:dyDescent="0.2">
      <c r="A4019" s="98">
        <v>42175.5</v>
      </c>
      <c r="B4019" s="17">
        <v>9.2599920000000004</v>
      </c>
      <c r="C4019" s="97">
        <v>170</v>
      </c>
      <c r="D4019" s="21">
        <f t="shared" si="62"/>
        <v>15.464186639999999</v>
      </c>
    </row>
    <row r="4020" spans="1:4" ht="15" customHeight="1" x14ac:dyDescent="0.2">
      <c r="A4020" s="98">
        <v>42175.541666666664</v>
      </c>
      <c r="B4020" s="17">
        <v>8.2311040000000002</v>
      </c>
      <c r="C4020" s="97">
        <v>160</v>
      </c>
      <c r="D4020" s="21">
        <f t="shared" si="62"/>
        <v>13.74594368</v>
      </c>
    </row>
    <row r="4021" spans="1:4" ht="15" customHeight="1" x14ac:dyDescent="0.2">
      <c r="A4021" s="98">
        <v>42175.583333333336</v>
      </c>
      <c r="B4021" s="17">
        <v>7.202216</v>
      </c>
      <c r="C4021" s="97">
        <v>160</v>
      </c>
      <c r="D4021" s="21">
        <f t="shared" si="62"/>
        <v>12.027700719999999</v>
      </c>
    </row>
    <row r="4022" spans="1:4" ht="15" customHeight="1" x14ac:dyDescent="0.2">
      <c r="A4022" s="98">
        <v>42175.625</v>
      </c>
      <c r="B4022" s="17">
        <v>7.7166600000000001</v>
      </c>
      <c r="C4022" s="97">
        <v>160</v>
      </c>
      <c r="D4022" s="21">
        <f t="shared" si="62"/>
        <v>12.886822199999999</v>
      </c>
    </row>
    <row r="4023" spans="1:4" ht="15" customHeight="1" x14ac:dyDescent="0.2">
      <c r="A4023" s="98">
        <v>42175.666666666664</v>
      </c>
      <c r="B4023" s="17">
        <v>7.7166600000000001</v>
      </c>
      <c r="C4023" s="97">
        <v>170</v>
      </c>
      <c r="D4023" s="21">
        <f t="shared" si="62"/>
        <v>12.886822199999999</v>
      </c>
    </row>
    <row r="4024" spans="1:4" ht="15" customHeight="1" x14ac:dyDescent="0.2">
      <c r="A4024" s="98">
        <v>42175.708333333336</v>
      </c>
      <c r="B4024" s="17">
        <v>7.202216</v>
      </c>
      <c r="C4024" s="97">
        <v>170</v>
      </c>
      <c r="D4024" s="21">
        <f t="shared" si="62"/>
        <v>12.027700719999999</v>
      </c>
    </row>
    <row r="4025" spans="1:4" ht="15" customHeight="1" x14ac:dyDescent="0.2">
      <c r="A4025" s="98">
        <v>42175.75</v>
      </c>
      <c r="B4025" s="17">
        <v>7.202216</v>
      </c>
      <c r="C4025" s="97">
        <v>180</v>
      </c>
      <c r="D4025" s="21">
        <f t="shared" si="62"/>
        <v>12.027700719999999</v>
      </c>
    </row>
    <row r="4026" spans="1:4" ht="15" customHeight="1" x14ac:dyDescent="0.2">
      <c r="A4026" s="98">
        <v>42175.791666666664</v>
      </c>
      <c r="B4026" s="17">
        <v>5.1444400000000003</v>
      </c>
      <c r="C4026" s="97">
        <v>200</v>
      </c>
      <c r="D4026" s="21">
        <f t="shared" si="62"/>
        <v>8.5912147999999995</v>
      </c>
    </row>
    <row r="4027" spans="1:4" ht="15" customHeight="1" x14ac:dyDescent="0.2">
      <c r="A4027" s="98">
        <v>42175.833333333336</v>
      </c>
      <c r="B4027" s="17">
        <v>7.7166600000000001</v>
      </c>
      <c r="C4027" s="97">
        <v>30</v>
      </c>
      <c r="D4027" s="21">
        <f t="shared" si="62"/>
        <v>12.886822199999999</v>
      </c>
    </row>
    <row r="4028" spans="1:4" ht="15" customHeight="1" x14ac:dyDescent="0.2">
      <c r="A4028" s="98">
        <v>42175.875</v>
      </c>
      <c r="B4028" s="17">
        <v>3.0866639999999999</v>
      </c>
      <c r="C4028" s="97">
        <v>160</v>
      </c>
      <c r="D4028" s="21">
        <f t="shared" si="62"/>
        <v>5.1547288799999995</v>
      </c>
    </row>
    <row r="4029" spans="1:4" ht="15" customHeight="1" x14ac:dyDescent="0.2">
      <c r="A4029" s="98">
        <v>42175.916666666664</v>
      </c>
      <c r="B4029" s="17">
        <v>4.1155520000000001</v>
      </c>
      <c r="C4029" s="97">
        <v>220</v>
      </c>
      <c r="D4029" s="21">
        <f t="shared" si="62"/>
        <v>6.8729718399999999</v>
      </c>
    </row>
    <row r="4030" spans="1:4" ht="15" customHeight="1" x14ac:dyDescent="0.2">
      <c r="A4030" s="98">
        <v>42175.958333333336</v>
      </c>
      <c r="B4030" s="17">
        <v>3.601108</v>
      </c>
      <c r="C4030" s="97">
        <v>220</v>
      </c>
      <c r="D4030" s="21">
        <f t="shared" si="62"/>
        <v>6.0138503599999993</v>
      </c>
    </row>
    <row r="4031" spans="1:4" ht="15" customHeight="1" x14ac:dyDescent="0.2">
      <c r="A4031" s="98">
        <v>42176</v>
      </c>
      <c r="B4031" s="17">
        <v>3.0866639999999999</v>
      </c>
      <c r="C4031" s="97">
        <v>180</v>
      </c>
      <c r="D4031" s="21">
        <f t="shared" si="62"/>
        <v>5.1547288799999995</v>
      </c>
    </row>
    <row r="4032" spans="1:4" ht="15" customHeight="1" x14ac:dyDescent="0.2">
      <c r="A4032" s="98">
        <v>42176.041666666664</v>
      </c>
      <c r="B4032" s="17">
        <v>3.0866639999999999</v>
      </c>
      <c r="C4032" s="97">
        <v>220</v>
      </c>
      <c r="D4032" s="21">
        <f t="shared" si="62"/>
        <v>5.1547288799999995</v>
      </c>
    </row>
    <row r="4033" spans="1:4" ht="15" customHeight="1" x14ac:dyDescent="0.2">
      <c r="A4033" s="98">
        <v>42176.083333333336</v>
      </c>
      <c r="B4033" s="17">
        <v>4.1155520000000001</v>
      </c>
      <c r="C4033" s="97">
        <v>220</v>
      </c>
      <c r="D4033" s="21">
        <f t="shared" si="62"/>
        <v>6.8729718399999999</v>
      </c>
    </row>
    <row r="4034" spans="1:4" ht="15" customHeight="1" x14ac:dyDescent="0.2">
      <c r="A4034" s="98">
        <v>42176.125</v>
      </c>
      <c r="B4034" s="17">
        <v>4.1155520000000001</v>
      </c>
      <c r="C4034" s="97">
        <v>220</v>
      </c>
      <c r="D4034" s="21">
        <f t="shared" si="62"/>
        <v>6.8729718399999999</v>
      </c>
    </row>
    <row r="4035" spans="1:4" ht="15" customHeight="1" x14ac:dyDescent="0.2">
      <c r="A4035" s="98">
        <v>42176.166666666664</v>
      </c>
      <c r="B4035" s="17">
        <v>4.1155520000000001</v>
      </c>
      <c r="C4035" s="97">
        <v>220</v>
      </c>
      <c r="D4035" s="21">
        <f t="shared" si="62"/>
        <v>6.8729718399999999</v>
      </c>
    </row>
    <row r="4036" spans="1:4" ht="15" customHeight="1" x14ac:dyDescent="0.2">
      <c r="A4036" s="98">
        <v>42176.208333333336</v>
      </c>
      <c r="B4036" s="17">
        <v>4.1155520000000001</v>
      </c>
      <c r="C4036" s="97">
        <v>220</v>
      </c>
      <c r="D4036" s="21">
        <f t="shared" si="62"/>
        <v>6.8729718399999999</v>
      </c>
    </row>
    <row r="4037" spans="1:4" ht="15" customHeight="1" x14ac:dyDescent="0.2">
      <c r="A4037" s="98">
        <v>42176.25</v>
      </c>
      <c r="B4037" s="17">
        <v>3.601108</v>
      </c>
      <c r="C4037" s="97">
        <v>230</v>
      </c>
      <c r="D4037" s="21">
        <f t="shared" ref="D4037:D4100" si="63">$B$1*B4037</f>
        <v>6.0138503599999993</v>
      </c>
    </row>
    <row r="4038" spans="1:4" ht="15" customHeight="1" x14ac:dyDescent="0.2">
      <c r="A4038" s="98">
        <v>42176.291666666664</v>
      </c>
      <c r="B4038" s="17">
        <v>3.0866639999999999</v>
      </c>
      <c r="C4038" s="97">
        <v>210</v>
      </c>
      <c r="D4038" s="21">
        <f t="shared" si="63"/>
        <v>5.1547288799999995</v>
      </c>
    </row>
    <row r="4039" spans="1:4" ht="15" customHeight="1" x14ac:dyDescent="0.2">
      <c r="A4039" s="98">
        <v>42176.333333333336</v>
      </c>
      <c r="B4039" s="17">
        <v>5.6588840000000005</v>
      </c>
      <c r="C4039" s="97">
        <v>230</v>
      </c>
      <c r="D4039" s="21">
        <f t="shared" si="63"/>
        <v>9.4503362800000001</v>
      </c>
    </row>
    <row r="4040" spans="1:4" ht="15" customHeight="1" x14ac:dyDescent="0.2">
      <c r="A4040" s="98">
        <v>42176.375</v>
      </c>
      <c r="B4040" s="17">
        <v>3.0866639999999999</v>
      </c>
      <c r="C4040" s="97">
        <v>230</v>
      </c>
      <c r="D4040" s="21">
        <f t="shared" si="63"/>
        <v>5.1547288799999995</v>
      </c>
    </row>
    <row r="4041" spans="1:4" ht="15" customHeight="1" x14ac:dyDescent="0.2">
      <c r="A4041" s="98">
        <v>42176.416666666664</v>
      </c>
      <c r="B4041" s="17">
        <v>1.5433319999999999</v>
      </c>
      <c r="C4041" s="97">
        <v>30</v>
      </c>
      <c r="D4041" s="21">
        <f t="shared" si="63"/>
        <v>2.5773644399999998</v>
      </c>
    </row>
    <row r="4042" spans="1:4" ht="15" customHeight="1" x14ac:dyDescent="0.2">
      <c r="A4042" s="98">
        <v>42176.458333333336</v>
      </c>
      <c r="B4042" s="17">
        <v>3.0866639999999999</v>
      </c>
      <c r="C4042" s="97">
        <v>230</v>
      </c>
      <c r="D4042" s="21">
        <f t="shared" si="63"/>
        <v>5.1547288799999995</v>
      </c>
    </row>
    <row r="4043" spans="1:4" ht="15" customHeight="1" x14ac:dyDescent="0.2">
      <c r="A4043" s="98">
        <v>42176.5</v>
      </c>
      <c r="B4043" s="17">
        <v>5.1444400000000003</v>
      </c>
      <c r="C4043" s="97">
        <v>210</v>
      </c>
      <c r="D4043" s="21">
        <f t="shared" si="63"/>
        <v>8.5912147999999995</v>
      </c>
    </row>
    <row r="4044" spans="1:4" ht="15" customHeight="1" x14ac:dyDescent="0.2">
      <c r="A4044" s="98">
        <v>42176.541666666664</v>
      </c>
      <c r="B4044" s="17">
        <v>5.6588840000000005</v>
      </c>
      <c r="C4044" s="97">
        <v>210</v>
      </c>
      <c r="D4044" s="21">
        <f t="shared" si="63"/>
        <v>9.4503362800000001</v>
      </c>
    </row>
    <row r="4045" spans="1:4" ht="15" customHeight="1" x14ac:dyDescent="0.2">
      <c r="A4045" s="98">
        <v>42176.583333333336</v>
      </c>
      <c r="B4045" s="17">
        <v>5.6588840000000005</v>
      </c>
      <c r="C4045" s="97">
        <v>190</v>
      </c>
      <c r="D4045" s="21">
        <f t="shared" si="63"/>
        <v>9.4503362800000001</v>
      </c>
    </row>
    <row r="4046" spans="1:4" ht="15" customHeight="1" x14ac:dyDescent="0.2">
      <c r="A4046" s="98">
        <v>42176.625</v>
      </c>
      <c r="B4046" s="17">
        <v>4.6299960000000002</v>
      </c>
      <c r="C4046" s="97">
        <v>180</v>
      </c>
      <c r="D4046" s="21">
        <f t="shared" si="63"/>
        <v>7.7320933199999997</v>
      </c>
    </row>
    <row r="4047" spans="1:4" ht="15" customHeight="1" x14ac:dyDescent="0.2">
      <c r="A4047" s="98">
        <v>42176.666666666664</v>
      </c>
      <c r="B4047" s="17">
        <v>5.6588840000000005</v>
      </c>
      <c r="C4047" s="97">
        <v>180</v>
      </c>
      <c r="D4047" s="21">
        <f t="shared" si="63"/>
        <v>9.4503362800000001</v>
      </c>
    </row>
    <row r="4048" spans="1:4" ht="15" customHeight="1" x14ac:dyDescent="0.2">
      <c r="A4048" s="98">
        <v>42176.708333333336</v>
      </c>
      <c r="B4048" s="17">
        <v>5.1444400000000003</v>
      </c>
      <c r="C4048" s="97">
        <v>170</v>
      </c>
      <c r="D4048" s="21">
        <f t="shared" si="63"/>
        <v>8.5912147999999995</v>
      </c>
    </row>
    <row r="4049" spans="1:4" ht="15" customHeight="1" x14ac:dyDescent="0.2">
      <c r="A4049" s="98">
        <v>42176.75</v>
      </c>
      <c r="B4049" s="17">
        <v>4.6299960000000002</v>
      </c>
      <c r="C4049" s="97">
        <v>180</v>
      </c>
      <c r="D4049" s="21">
        <f t="shared" si="63"/>
        <v>7.7320933199999997</v>
      </c>
    </row>
    <row r="4050" spans="1:4" ht="15" customHeight="1" x14ac:dyDescent="0.2">
      <c r="A4050" s="98">
        <v>42176.791666666664</v>
      </c>
      <c r="B4050" s="17">
        <v>4.6299960000000002</v>
      </c>
      <c r="C4050" s="97">
        <v>180</v>
      </c>
      <c r="D4050" s="21">
        <f t="shared" si="63"/>
        <v>7.7320933199999997</v>
      </c>
    </row>
    <row r="4051" spans="1:4" ht="15" customHeight="1" x14ac:dyDescent="0.2">
      <c r="A4051" s="98">
        <v>42176.833333333336</v>
      </c>
      <c r="B4051" s="17">
        <v>4.6299960000000002</v>
      </c>
      <c r="C4051" s="97">
        <v>190</v>
      </c>
      <c r="D4051" s="21">
        <f t="shared" si="63"/>
        <v>7.7320933199999997</v>
      </c>
    </row>
    <row r="4052" spans="1:4" ht="15" customHeight="1" x14ac:dyDescent="0.2">
      <c r="A4052" s="98">
        <v>42176.875</v>
      </c>
      <c r="B4052" s="17">
        <v>6.1733279999999997</v>
      </c>
      <c r="C4052" s="97">
        <v>210</v>
      </c>
      <c r="D4052" s="21">
        <f t="shared" si="63"/>
        <v>10.309457759999999</v>
      </c>
    </row>
    <row r="4053" spans="1:4" ht="15" customHeight="1" x14ac:dyDescent="0.2">
      <c r="A4053" s="98">
        <v>42176.916666666664</v>
      </c>
      <c r="B4053" s="17">
        <v>6.1733279999999997</v>
      </c>
      <c r="C4053" s="97">
        <v>210</v>
      </c>
      <c r="D4053" s="21">
        <f t="shared" si="63"/>
        <v>10.309457759999999</v>
      </c>
    </row>
    <row r="4054" spans="1:4" ht="15" customHeight="1" x14ac:dyDescent="0.2">
      <c r="A4054" s="98">
        <v>42176.958333333336</v>
      </c>
      <c r="B4054" s="17">
        <v>6.1733279999999997</v>
      </c>
      <c r="C4054" s="97">
        <v>220</v>
      </c>
      <c r="D4054" s="21">
        <f t="shared" si="63"/>
        <v>10.309457759999999</v>
      </c>
    </row>
    <row r="4055" spans="1:4" ht="15" customHeight="1" x14ac:dyDescent="0.2">
      <c r="A4055" s="98">
        <v>42177</v>
      </c>
      <c r="B4055" s="17">
        <v>4.1155520000000001</v>
      </c>
      <c r="C4055" s="97">
        <v>230</v>
      </c>
      <c r="D4055" s="21">
        <f t="shared" si="63"/>
        <v>6.8729718399999999</v>
      </c>
    </row>
    <row r="4056" spans="1:4" ht="15" customHeight="1" x14ac:dyDescent="0.2">
      <c r="A4056" s="98">
        <v>42177.041666666664</v>
      </c>
      <c r="B4056" s="17">
        <v>4.1155520000000001</v>
      </c>
      <c r="C4056" s="97">
        <v>200</v>
      </c>
      <c r="D4056" s="21">
        <f t="shared" si="63"/>
        <v>6.8729718399999999</v>
      </c>
    </row>
    <row r="4057" spans="1:4" ht="15" customHeight="1" x14ac:dyDescent="0.2">
      <c r="A4057" s="98">
        <v>42177.083333333336</v>
      </c>
      <c r="B4057" s="17">
        <v>2.057776</v>
      </c>
      <c r="C4057" s="97">
        <v>150</v>
      </c>
      <c r="D4057" s="21">
        <f t="shared" si="63"/>
        <v>3.43648592</v>
      </c>
    </row>
    <row r="4058" spans="1:4" ht="15" customHeight="1" x14ac:dyDescent="0.2">
      <c r="A4058" s="98">
        <v>42177.125</v>
      </c>
      <c r="B4058" s="17">
        <v>2.057776</v>
      </c>
      <c r="C4058" s="97">
        <v>210</v>
      </c>
      <c r="D4058" s="21">
        <f t="shared" si="63"/>
        <v>3.43648592</v>
      </c>
    </row>
    <row r="4059" spans="1:4" ht="15" customHeight="1" x14ac:dyDescent="0.2">
      <c r="A4059" s="98">
        <v>42177.166666666664</v>
      </c>
      <c r="B4059" s="17">
        <v>2.057776</v>
      </c>
      <c r="C4059" s="97">
        <v>190</v>
      </c>
      <c r="D4059" s="21">
        <f t="shared" si="63"/>
        <v>3.43648592</v>
      </c>
    </row>
    <row r="4060" spans="1:4" ht="15" customHeight="1" x14ac:dyDescent="0.2">
      <c r="A4060" s="98">
        <v>42177.208333333336</v>
      </c>
      <c r="B4060" s="17">
        <v>1.028888</v>
      </c>
      <c r="C4060" s="97">
        <v>130</v>
      </c>
      <c r="D4060" s="21">
        <f t="shared" si="63"/>
        <v>1.71824296</v>
      </c>
    </row>
    <row r="4061" spans="1:4" ht="15" customHeight="1" x14ac:dyDescent="0.2">
      <c r="A4061" s="98">
        <v>42177.25</v>
      </c>
      <c r="B4061" s="17">
        <v>1.5433319999999999</v>
      </c>
      <c r="C4061" s="97">
        <v>330</v>
      </c>
      <c r="D4061" s="21">
        <f t="shared" si="63"/>
        <v>2.5773644399999998</v>
      </c>
    </row>
    <row r="4062" spans="1:4" ht="15" customHeight="1" x14ac:dyDescent="0.2">
      <c r="A4062" s="98">
        <v>42177.291666666664</v>
      </c>
      <c r="B4062" s="17">
        <v>2.057776</v>
      </c>
      <c r="C4062" s="97">
        <v>290</v>
      </c>
      <c r="D4062" s="21">
        <f t="shared" si="63"/>
        <v>3.43648592</v>
      </c>
    </row>
    <row r="4063" spans="1:4" ht="15" customHeight="1" x14ac:dyDescent="0.2">
      <c r="A4063" s="98">
        <v>42177.333333333336</v>
      </c>
      <c r="B4063" s="17">
        <v>1.028888</v>
      </c>
      <c r="C4063" s="97">
        <v>280</v>
      </c>
      <c r="D4063" s="21">
        <f t="shared" si="63"/>
        <v>1.71824296</v>
      </c>
    </row>
    <row r="4064" spans="1:4" ht="15" customHeight="1" x14ac:dyDescent="0.2">
      <c r="A4064" s="98">
        <v>42177.375</v>
      </c>
      <c r="B4064" s="17">
        <v>2.057776</v>
      </c>
      <c r="C4064" s="97">
        <v>300</v>
      </c>
      <c r="D4064" s="21">
        <f t="shared" si="63"/>
        <v>3.43648592</v>
      </c>
    </row>
    <row r="4065" spans="1:4" ht="15" customHeight="1" x14ac:dyDescent="0.2">
      <c r="A4065" s="98">
        <v>42177.416666666664</v>
      </c>
      <c r="B4065" s="17">
        <v>1.5433319999999999</v>
      </c>
      <c r="C4065" s="97">
        <v>300</v>
      </c>
      <c r="D4065" s="21">
        <f t="shared" si="63"/>
        <v>2.5773644399999998</v>
      </c>
    </row>
    <row r="4066" spans="1:4" ht="15" customHeight="1" x14ac:dyDescent="0.2">
      <c r="A4066" s="98">
        <v>42177.458333333336</v>
      </c>
      <c r="B4066" s="17">
        <v>1.028888</v>
      </c>
      <c r="C4066" s="97">
        <v>280</v>
      </c>
      <c r="D4066" s="21">
        <f t="shared" si="63"/>
        <v>1.71824296</v>
      </c>
    </row>
    <row r="4067" spans="1:4" ht="15" customHeight="1" x14ac:dyDescent="0.2">
      <c r="A4067" s="98">
        <v>42177.5</v>
      </c>
      <c r="B4067" s="17">
        <v>1.028888</v>
      </c>
      <c r="C4067" s="97">
        <v>90</v>
      </c>
      <c r="D4067" s="21">
        <f t="shared" si="63"/>
        <v>1.71824296</v>
      </c>
    </row>
    <row r="4068" spans="1:4" ht="15" customHeight="1" x14ac:dyDescent="0.2">
      <c r="A4068" s="98">
        <v>42177.541666666664</v>
      </c>
      <c r="B4068" s="17">
        <v>1.028888</v>
      </c>
      <c r="C4068" s="97">
        <v>10</v>
      </c>
      <c r="D4068" s="21">
        <f t="shared" si="63"/>
        <v>1.71824296</v>
      </c>
    </row>
    <row r="4069" spans="1:4" ht="15" customHeight="1" x14ac:dyDescent="0.2">
      <c r="A4069" s="98">
        <v>42177.583333333336</v>
      </c>
      <c r="B4069" s="17">
        <v>2.057776</v>
      </c>
      <c r="C4069" s="97">
        <v>140</v>
      </c>
      <c r="D4069" s="21">
        <f t="shared" si="63"/>
        <v>3.43648592</v>
      </c>
    </row>
    <row r="4070" spans="1:4" ht="15" customHeight="1" x14ac:dyDescent="0.2">
      <c r="A4070" s="98">
        <v>42177.625</v>
      </c>
      <c r="B4070" s="17">
        <v>4.1155520000000001</v>
      </c>
      <c r="C4070" s="97">
        <v>140</v>
      </c>
      <c r="D4070" s="21">
        <f t="shared" si="63"/>
        <v>6.8729718399999999</v>
      </c>
    </row>
    <row r="4071" spans="1:4" ht="15" customHeight="1" x14ac:dyDescent="0.2">
      <c r="A4071" s="98">
        <v>42177.666666666664</v>
      </c>
      <c r="B4071" s="17">
        <v>5.1444400000000003</v>
      </c>
      <c r="C4071" s="97">
        <v>160</v>
      </c>
      <c r="D4071" s="21">
        <f t="shared" si="63"/>
        <v>8.5912147999999995</v>
      </c>
    </row>
    <row r="4072" spans="1:4" ht="15" customHeight="1" x14ac:dyDescent="0.2">
      <c r="A4072" s="98">
        <v>42177.708333333336</v>
      </c>
      <c r="B4072" s="17">
        <v>5.1444400000000003</v>
      </c>
      <c r="C4072" s="97">
        <v>160</v>
      </c>
      <c r="D4072" s="21">
        <f t="shared" si="63"/>
        <v>8.5912147999999995</v>
      </c>
    </row>
    <row r="4073" spans="1:4" ht="15" customHeight="1" x14ac:dyDescent="0.2">
      <c r="A4073" s="98">
        <v>42177.75</v>
      </c>
      <c r="B4073" s="17">
        <v>4.1155520000000001</v>
      </c>
      <c r="C4073" s="97">
        <v>160</v>
      </c>
      <c r="D4073" s="21">
        <f t="shared" si="63"/>
        <v>6.8729718399999999</v>
      </c>
    </row>
    <row r="4074" spans="1:4" ht="15" customHeight="1" x14ac:dyDescent="0.2">
      <c r="A4074" s="98">
        <v>42177.791666666664</v>
      </c>
      <c r="B4074" s="17">
        <v>3.0866639999999999</v>
      </c>
      <c r="C4074" s="97">
        <v>150</v>
      </c>
      <c r="D4074" s="21">
        <f t="shared" si="63"/>
        <v>5.1547288799999995</v>
      </c>
    </row>
    <row r="4075" spans="1:4" ht="15" customHeight="1" x14ac:dyDescent="0.2">
      <c r="A4075" s="98">
        <v>42177.833333333336</v>
      </c>
      <c r="B4075" s="17">
        <v>2.5722200000000002</v>
      </c>
      <c r="C4075" s="97">
        <v>130</v>
      </c>
      <c r="D4075" s="21">
        <f t="shared" si="63"/>
        <v>4.2956073999999997</v>
      </c>
    </row>
    <row r="4076" spans="1:4" ht="15" customHeight="1" x14ac:dyDescent="0.2">
      <c r="A4076" s="98">
        <v>42177.875</v>
      </c>
      <c r="B4076" s="17">
        <v>2.057776</v>
      </c>
      <c r="C4076" s="97">
        <v>150</v>
      </c>
      <c r="D4076" s="21">
        <f t="shared" si="63"/>
        <v>3.43648592</v>
      </c>
    </row>
    <row r="4077" spans="1:4" ht="15" customHeight="1" x14ac:dyDescent="0.2">
      <c r="A4077" s="98">
        <v>42177.916666666664</v>
      </c>
      <c r="B4077" s="17">
        <v>1.028888</v>
      </c>
      <c r="C4077" s="97">
        <v>280</v>
      </c>
      <c r="D4077" s="21">
        <f t="shared" si="63"/>
        <v>1.71824296</v>
      </c>
    </row>
    <row r="4078" spans="1:4" ht="15" customHeight="1" x14ac:dyDescent="0.2">
      <c r="A4078" s="98">
        <v>42177.958333333336</v>
      </c>
      <c r="B4078" s="17">
        <v>1.5433319999999999</v>
      </c>
      <c r="C4078" s="97">
        <v>350</v>
      </c>
      <c r="D4078" s="21">
        <f t="shared" si="63"/>
        <v>2.5773644399999998</v>
      </c>
    </row>
    <row r="4079" spans="1:4" ht="15" customHeight="1" x14ac:dyDescent="0.2">
      <c r="A4079" s="98">
        <v>42178</v>
      </c>
      <c r="B4079" s="17">
        <v>1.028888</v>
      </c>
      <c r="C4079" s="97">
        <v>300</v>
      </c>
      <c r="D4079" s="21">
        <f t="shared" si="63"/>
        <v>1.71824296</v>
      </c>
    </row>
    <row r="4080" spans="1:4" ht="15" customHeight="1" x14ac:dyDescent="0.2">
      <c r="A4080" s="98">
        <v>42178.041666666664</v>
      </c>
      <c r="B4080" s="17">
        <v>1.028888</v>
      </c>
      <c r="C4080" s="97">
        <v>300</v>
      </c>
      <c r="D4080" s="21">
        <f t="shared" si="63"/>
        <v>1.71824296</v>
      </c>
    </row>
    <row r="4081" spans="1:4" ht="15" customHeight="1" x14ac:dyDescent="0.2">
      <c r="A4081" s="98">
        <v>42178.083333333336</v>
      </c>
      <c r="B4081" s="17">
        <v>1.5433319999999999</v>
      </c>
      <c r="C4081" s="97">
        <v>330</v>
      </c>
      <c r="D4081" s="21">
        <f t="shared" si="63"/>
        <v>2.5773644399999998</v>
      </c>
    </row>
    <row r="4082" spans="1:4" ht="15" customHeight="1" x14ac:dyDescent="0.2">
      <c r="A4082" s="98">
        <v>42178.125</v>
      </c>
      <c r="B4082" s="17">
        <v>1.5433319999999999</v>
      </c>
      <c r="C4082" s="97">
        <v>290</v>
      </c>
      <c r="D4082" s="21">
        <f t="shared" si="63"/>
        <v>2.5773644399999998</v>
      </c>
    </row>
    <row r="4083" spans="1:4" ht="15" customHeight="1" x14ac:dyDescent="0.2">
      <c r="A4083" s="98">
        <v>42178.166666666664</v>
      </c>
      <c r="B4083" s="17">
        <v>1.028888</v>
      </c>
      <c r="C4083" s="97">
        <v>300</v>
      </c>
      <c r="D4083" s="21">
        <f t="shared" si="63"/>
        <v>1.71824296</v>
      </c>
    </row>
    <row r="4084" spans="1:4" ht="15" customHeight="1" x14ac:dyDescent="0.2">
      <c r="A4084" s="98">
        <v>42178.208333333336</v>
      </c>
      <c r="B4084" s="17">
        <v>2.057776</v>
      </c>
      <c r="C4084" s="97">
        <v>290</v>
      </c>
      <c r="D4084" s="21">
        <f t="shared" si="63"/>
        <v>3.43648592</v>
      </c>
    </row>
    <row r="4085" spans="1:4" ht="15" customHeight="1" x14ac:dyDescent="0.2">
      <c r="A4085" s="98">
        <v>42178.25</v>
      </c>
      <c r="B4085" s="17">
        <v>1.028888</v>
      </c>
      <c r="C4085" s="97">
        <v>280</v>
      </c>
      <c r="D4085" s="21">
        <f t="shared" si="63"/>
        <v>1.71824296</v>
      </c>
    </row>
    <row r="4086" spans="1:4" ht="15" customHeight="1" x14ac:dyDescent="0.2">
      <c r="A4086" s="98">
        <v>42178.291666666664</v>
      </c>
      <c r="B4086" s="17">
        <v>0.51444400000000001</v>
      </c>
      <c r="C4086" s="97">
        <v>310</v>
      </c>
      <c r="D4086" s="21">
        <f t="shared" si="63"/>
        <v>0.85912147999999999</v>
      </c>
    </row>
    <row r="4087" spans="1:4" ht="15" customHeight="1" x14ac:dyDescent="0.2">
      <c r="A4087" s="98">
        <v>42178.333333333336</v>
      </c>
      <c r="B4087" s="17">
        <v>1.028888</v>
      </c>
      <c r="C4087" s="97">
        <v>280</v>
      </c>
      <c r="D4087" s="21">
        <f t="shared" si="63"/>
        <v>1.71824296</v>
      </c>
    </row>
    <row r="4088" spans="1:4" ht="15" customHeight="1" x14ac:dyDescent="0.2">
      <c r="A4088" s="98">
        <v>42178.375</v>
      </c>
      <c r="B4088" s="17">
        <v>1.028888</v>
      </c>
      <c r="C4088" s="97">
        <v>290</v>
      </c>
      <c r="D4088" s="21">
        <f t="shared" si="63"/>
        <v>1.71824296</v>
      </c>
    </row>
    <row r="4089" spans="1:4" ht="15" customHeight="1" x14ac:dyDescent="0.2">
      <c r="A4089" s="98">
        <v>42178.416666666664</v>
      </c>
      <c r="B4089" s="17">
        <v>1.028888</v>
      </c>
      <c r="C4089" s="97">
        <v>340</v>
      </c>
      <c r="D4089" s="21">
        <f t="shared" si="63"/>
        <v>1.71824296</v>
      </c>
    </row>
    <row r="4090" spans="1:4" ht="15" customHeight="1" x14ac:dyDescent="0.2">
      <c r="A4090" s="98">
        <v>42178.458333333336</v>
      </c>
      <c r="B4090" s="17">
        <v>2.057776</v>
      </c>
      <c r="C4090" s="97">
        <v>290</v>
      </c>
      <c r="D4090" s="21">
        <f t="shared" si="63"/>
        <v>3.43648592</v>
      </c>
    </row>
    <row r="4091" spans="1:4" ht="15" customHeight="1" x14ac:dyDescent="0.2">
      <c r="A4091" s="98">
        <v>42178.5</v>
      </c>
      <c r="B4091" s="17">
        <v>3.0866639999999999</v>
      </c>
      <c r="C4091" s="97">
        <v>320</v>
      </c>
      <c r="D4091" s="21">
        <f t="shared" si="63"/>
        <v>5.1547288799999995</v>
      </c>
    </row>
    <row r="4092" spans="1:4" ht="15" customHeight="1" x14ac:dyDescent="0.2">
      <c r="A4092" s="98">
        <v>42178.541666666664</v>
      </c>
      <c r="B4092" s="17">
        <v>2.057776</v>
      </c>
      <c r="C4092" s="97">
        <v>320</v>
      </c>
      <c r="D4092" s="21">
        <f t="shared" si="63"/>
        <v>3.43648592</v>
      </c>
    </row>
    <row r="4093" spans="1:4" ht="15" customHeight="1" x14ac:dyDescent="0.2">
      <c r="A4093" s="98">
        <v>42178.583333333336</v>
      </c>
      <c r="B4093" s="17">
        <v>2.057776</v>
      </c>
      <c r="C4093" s="97">
        <v>360</v>
      </c>
      <c r="D4093" s="21">
        <f t="shared" si="63"/>
        <v>3.43648592</v>
      </c>
    </row>
    <row r="4094" spans="1:4" ht="15" customHeight="1" x14ac:dyDescent="0.2">
      <c r="A4094" s="98">
        <v>42178.625</v>
      </c>
      <c r="B4094" s="17">
        <v>1.028888</v>
      </c>
      <c r="C4094" s="97">
        <v>50</v>
      </c>
      <c r="D4094" s="21">
        <f t="shared" si="63"/>
        <v>1.71824296</v>
      </c>
    </row>
    <row r="4095" spans="1:4" ht="15" customHeight="1" x14ac:dyDescent="0.2">
      <c r="A4095" s="98">
        <v>42178.666666666664</v>
      </c>
      <c r="B4095" s="17">
        <v>3.0866639999999999</v>
      </c>
      <c r="C4095" s="97">
        <v>90</v>
      </c>
      <c r="D4095" s="21">
        <f t="shared" si="63"/>
        <v>5.1547288799999995</v>
      </c>
    </row>
    <row r="4096" spans="1:4" ht="15" customHeight="1" x14ac:dyDescent="0.2">
      <c r="A4096" s="98">
        <v>42178.708333333336</v>
      </c>
      <c r="B4096" s="17">
        <v>3.601108</v>
      </c>
      <c r="C4096" s="97">
        <v>70</v>
      </c>
      <c r="D4096" s="21">
        <f t="shared" si="63"/>
        <v>6.0138503599999993</v>
      </c>
    </row>
    <row r="4097" spans="1:4" ht="15" customHeight="1" x14ac:dyDescent="0.2">
      <c r="A4097" s="98">
        <v>42178.75</v>
      </c>
      <c r="B4097" s="17">
        <v>4.1155520000000001</v>
      </c>
      <c r="C4097" s="97">
        <v>70</v>
      </c>
      <c r="D4097" s="21">
        <f t="shared" si="63"/>
        <v>6.8729718399999999</v>
      </c>
    </row>
    <row r="4098" spans="1:4" ht="15" customHeight="1" x14ac:dyDescent="0.2">
      <c r="A4098" s="98">
        <v>42178.791666666664</v>
      </c>
      <c r="B4098" s="17">
        <v>5.1444400000000003</v>
      </c>
      <c r="C4098" s="97">
        <v>60</v>
      </c>
      <c r="D4098" s="21">
        <f t="shared" si="63"/>
        <v>8.5912147999999995</v>
      </c>
    </row>
    <row r="4099" spans="1:4" ht="15" customHeight="1" x14ac:dyDescent="0.2">
      <c r="A4099" s="98">
        <v>42178.833333333336</v>
      </c>
      <c r="B4099" s="17">
        <v>3.601108</v>
      </c>
      <c r="C4099" s="97">
        <v>60</v>
      </c>
      <c r="D4099" s="21">
        <f t="shared" si="63"/>
        <v>6.0138503599999993</v>
      </c>
    </row>
    <row r="4100" spans="1:4" ht="15" customHeight="1" x14ac:dyDescent="0.2">
      <c r="A4100" s="98">
        <v>42178.875</v>
      </c>
      <c r="B4100" s="17">
        <v>2.5722200000000002</v>
      </c>
      <c r="C4100" s="97">
        <v>60</v>
      </c>
      <c r="D4100" s="21">
        <f t="shared" si="63"/>
        <v>4.2956073999999997</v>
      </c>
    </row>
    <row r="4101" spans="1:4" ht="15" customHeight="1" x14ac:dyDescent="0.2">
      <c r="A4101" s="98">
        <v>42178.916666666664</v>
      </c>
      <c r="B4101" s="17">
        <v>1.028888</v>
      </c>
      <c r="C4101" s="97">
        <v>360</v>
      </c>
      <c r="D4101" s="21">
        <f t="shared" ref="D4101:D4164" si="64">$B$1*B4101</f>
        <v>1.71824296</v>
      </c>
    </row>
    <row r="4102" spans="1:4" ht="15" customHeight="1" x14ac:dyDescent="0.2">
      <c r="A4102" s="98">
        <v>42178.958333333336</v>
      </c>
      <c r="B4102" s="17">
        <v>1.5433319999999999</v>
      </c>
      <c r="C4102" s="97">
        <v>360</v>
      </c>
      <c r="D4102" s="21">
        <f t="shared" si="64"/>
        <v>2.5773644399999998</v>
      </c>
    </row>
    <row r="4103" spans="1:4" ht="15" customHeight="1" x14ac:dyDescent="0.2">
      <c r="A4103" s="98">
        <v>42179</v>
      </c>
      <c r="B4103" s="17">
        <v>5.1444400000000003</v>
      </c>
      <c r="C4103" s="97">
        <v>10</v>
      </c>
      <c r="D4103" s="21">
        <f t="shared" si="64"/>
        <v>8.5912147999999995</v>
      </c>
    </row>
    <row r="4104" spans="1:4" ht="15" customHeight="1" x14ac:dyDescent="0.2">
      <c r="A4104" s="98">
        <v>42179.041666666664</v>
      </c>
      <c r="B4104" s="17">
        <v>1.028888</v>
      </c>
      <c r="C4104" s="97">
        <v>270</v>
      </c>
      <c r="D4104" s="21">
        <f t="shared" si="64"/>
        <v>1.71824296</v>
      </c>
    </row>
    <row r="4105" spans="1:4" ht="15" customHeight="1" x14ac:dyDescent="0.2">
      <c r="A4105" s="98">
        <v>42179.083333333336</v>
      </c>
      <c r="B4105" s="17">
        <v>1.5433319999999999</v>
      </c>
      <c r="C4105" s="97">
        <v>300</v>
      </c>
      <c r="D4105" s="21">
        <f t="shared" si="64"/>
        <v>2.5773644399999998</v>
      </c>
    </row>
    <row r="4106" spans="1:4" ht="15" customHeight="1" x14ac:dyDescent="0.2">
      <c r="A4106" s="98">
        <v>42179.125</v>
      </c>
      <c r="B4106" s="17">
        <v>1.028888</v>
      </c>
      <c r="C4106" s="97">
        <v>280</v>
      </c>
      <c r="D4106" s="21">
        <f t="shared" si="64"/>
        <v>1.71824296</v>
      </c>
    </row>
    <row r="4107" spans="1:4" ht="15" customHeight="1" x14ac:dyDescent="0.2">
      <c r="A4107" s="98">
        <v>42179.166666666664</v>
      </c>
      <c r="B4107" s="17">
        <v>1.028888</v>
      </c>
      <c r="C4107" s="97">
        <v>330</v>
      </c>
      <c r="D4107" s="21">
        <f t="shared" si="64"/>
        <v>1.71824296</v>
      </c>
    </row>
    <row r="4108" spans="1:4" ht="15" customHeight="1" x14ac:dyDescent="0.2">
      <c r="A4108" s="98">
        <v>42179.291666666664</v>
      </c>
      <c r="B4108" s="17">
        <v>1.028888</v>
      </c>
      <c r="C4108" s="97">
        <v>280</v>
      </c>
      <c r="D4108" s="21">
        <f t="shared" si="64"/>
        <v>1.71824296</v>
      </c>
    </row>
    <row r="4109" spans="1:4" ht="15" customHeight="1" x14ac:dyDescent="0.2">
      <c r="A4109" s="98">
        <v>42179.333333333336</v>
      </c>
      <c r="B4109" s="17">
        <v>1.5433319999999999</v>
      </c>
      <c r="C4109" s="97">
        <v>290</v>
      </c>
      <c r="D4109" s="21">
        <f t="shared" si="64"/>
        <v>2.5773644399999998</v>
      </c>
    </row>
    <row r="4110" spans="1:4" ht="15" customHeight="1" x14ac:dyDescent="0.2">
      <c r="A4110" s="98">
        <v>42179.375</v>
      </c>
      <c r="B4110" s="17">
        <v>0</v>
      </c>
      <c r="C4110" s="97">
        <v>0</v>
      </c>
      <c r="D4110" s="21">
        <f t="shared" si="64"/>
        <v>0</v>
      </c>
    </row>
    <row r="4111" spans="1:4" ht="15" customHeight="1" x14ac:dyDescent="0.2">
      <c r="A4111" s="98">
        <v>42179.416666666664</v>
      </c>
      <c r="B4111" s="17">
        <v>1.5433319999999999</v>
      </c>
      <c r="C4111" s="97">
        <v>180</v>
      </c>
      <c r="D4111" s="21">
        <f t="shared" si="64"/>
        <v>2.5773644399999998</v>
      </c>
    </row>
    <row r="4112" spans="1:4" ht="15" customHeight="1" x14ac:dyDescent="0.2">
      <c r="A4112" s="98">
        <v>42179.458333333336</v>
      </c>
      <c r="B4112" s="17">
        <v>4.1155520000000001</v>
      </c>
      <c r="C4112" s="97">
        <v>230</v>
      </c>
      <c r="D4112" s="21">
        <f t="shared" si="64"/>
        <v>6.8729718399999999</v>
      </c>
    </row>
    <row r="4113" spans="1:4" ht="15" customHeight="1" x14ac:dyDescent="0.2">
      <c r="A4113" s="98">
        <v>42179.5</v>
      </c>
      <c r="B4113" s="17">
        <v>5.6588840000000005</v>
      </c>
      <c r="C4113" s="97">
        <v>210</v>
      </c>
      <c r="D4113" s="21">
        <f t="shared" si="64"/>
        <v>9.4503362800000001</v>
      </c>
    </row>
    <row r="4114" spans="1:4" ht="15" customHeight="1" x14ac:dyDescent="0.2">
      <c r="A4114" s="98">
        <v>42179.541666666664</v>
      </c>
      <c r="B4114" s="17">
        <v>7.7166600000000001</v>
      </c>
      <c r="C4114" s="97">
        <v>210</v>
      </c>
      <c r="D4114" s="21">
        <f t="shared" si="64"/>
        <v>12.886822199999999</v>
      </c>
    </row>
    <row r="4115" spans="1:4" ht="15" customHeight="1" x14ac:dyDescent="0.2">
      <c r="A4115" s="98">
        <v>42179.583333333336</v>
      </c>
      <c r="B4115" s="17">
        <v>8.7455479999999994</v>
      </c>
      <c r="C4115" s="97">
        <v>220</v>
      </c>
      <c r="D4115" s="21">
        <f t="shared" si="64"/>
        <v>14.605065159999999</v>
      </c>
    </row>
    <row r="4116" spans="1:4" ht="15" customHeight="1" x14ac:dyDescent="0.2">
      <c r="A4116" s="98">
        <v>42179.625</v>
      </c>
      <c r="B4116" s="17">
        <v>7.202216</v>
      </c>
      <c r="C4116" s="97">
        <v>210</v>
      </c>
      <c r="D4116" s="21">
        <f t="shared" si="64"/>
        <v>12.027700719999999</v>
      </c>
    </row>
    <row r="4117" spans="1:4" ht="15" customHeight="1" x14ac:dyDescent="0.2">
      <c r="A4117" s="98">
        <v>42179.666666666664</v>
      </c>
      <c r="B4117" s="17">
        <v>6.6877719999999998</v>
      </c>
      <c r="C4117" s="97">
        <v>170</v>
      </c>
      <c r="D4117" s="21">
        <f t="shared" si="64"/>
        <v>11.16857924</v>
      </c>
    </row>
    <row r="4118" spans="1:4" ht="15" customHeight="1" x14ac:dyDescent="0.2">
      <c r="A4118" s="98">
        <v>42179.708333333336</v>
      </c>
      <c r="B4118" s="17">
        <v>7.202216</v>
      </c>
      <c r="C4118" s="97">
        <v>170</v>
      </c>
      <c r="D4118" s="21">
        <f t="shared" si="64"/>
        <v>12.027700719999999</v>
      </c>
    </row>
    <row r="4119" spans="1:4" ht="15" customHeight="1" x14ac:dyDescent="0.2">
      <c r="A4119" s="98">
        <v>42179.75</v>
      </c>
      <c r="B4119" s="17">
        <v>8.2311040000000002</v>
      </c>
      <c r="C4119" s="97">
        <v>180</v>
      </c>
      <c r="D4119" s="21">
        <f t="shared" si="64"/>
        <v>13.74594368</v>
      </c>
    </row>
    <row r="4120" spans="1:4" ht="15" customHeight="1" x14ac:dyDescent="0.2">
      <c r="A4120" s="98">
        <v>42179.791666666664</v>
      </c>
      <c r="B4120" s="17">
        <v>6.1733279999999997</v>
      </c>
      <c r="C4120" s="97">
        <v>180</v>
      </c>
      <c r="D4120" s="21">
        <f t="shared" si="64"/>
        <v>10.309457759999999</v>
      </c>
    </row>
    <row r="4121" spans="1:4" ht="15" customHeight="1" x14ac:dyDescent="0.2">
      <c r="A4121" s="98">
        <v>42179.833333333336</v>
      </c>
      <c r="B4121" s="17">
        <v>6.1733279999999997</v>
      </c>
      <c r="C4121" s="97">
        <v>190</v>
      </c>
      <c r="D4121" s="21">
        <f t="shared" si="64"/>
        <v>10.309457759999999</v>
      </c>
    </row>
    <row r="4122" spans="1:4" ht="15" customHeight="1" x14ac:dyDescent="0.2">
      <c r="A4122" s="98">
        <v>42179.875</v>
      </c>
      <c r="B4122" s="17">
        <v>5.6588840000000005</v>
      </c>
      <c r="C4122" s="97">
        <v>220</v>
      </c>
      <c r="D4122" s="21">
        <f t="shared" si="64"/>
        <v>9.4503362800000001</v>
      </c>
    </row>
    <row r="4123" spans="1:4" ht="15" customHeight="1" x14ac:dyDescent="0.2">
      <c r="A4123" s="98">
        <v>42179.916666666664</v>
      </c>
      <c r="B4123" s="17">
        <v>6.1733279999999997</v>
      </c>
      <c r="C4123" s="97">
        <v>200</v>
      </c>
      <c r="D4123" s="21">
        <f t="shared" si="64"/>
        <v>10.309457759999999</v>
      </c>
    </row>
    <row r="4124" spans="1:4" ht="15" customHeight="1" x14ac:dyDescent="0.2">
      <c r="A4124" s="98">
        <v>42179.958333333336</v>
      </c>
      <c r="B4124" s="17">
        <v>3.601108</v>
      </c>
      <c r="C4124" s="97">
        <v>230</v>
      </c>
      <c r="D4124" s="21">
        <f t="shared" si="64"/>
        <v>6.0138503599999993</v>
      </c>
    </row>
    <row r="4125" spans="1:4" ht="15" customHeight="1" x14ac:dyDescent="0.2">
      <c r="A4125" s="98">
        <v>42180</v>
      </c>
      <c r="B4125" s="17">
        <v>7.202216</v>
      </c>
      <c r="C4125" s="97">
        <v>190</v>
      </c>
      <c r="D4125" s="21">
        <f t="shared" si="64"/>
        <v>12.027700719999999</v>
      </c>
    </row>
    <row r="4126" spans="1:4" ht="15" customHeight="1" x14ac:dyDescent="0.2">
      <c r="A4126" s="98">
        <v>42180.041666666664</v>
      </c>
      <c r="B4126" s="17">
        <v>6.1733279999999997</v>
      </c>
      <c r="C4126" s="97">
        <v>200</v>
      </c>
      <c r="D4126" s="21">
        <f t="shared" si="64"/>
        <v>10.309457759999999</v>
      </c>
    </row>
    <row r="4127" spans="1:4" ht="15" customHeight="1" x14ac:dyDescent="0.2">
      <c r="A4127" s="98">
        <v>42180.083333333336</v>
      </c>
      <c r="B4127" s="17">
        <v>7.202216</v>
      </c>
      <c r="C4127" s="97">
        <v>190</v>
      </c>
      <c r="D4127" s="21">
        <f t="shared" si="64"/>
        <v>12.027700719999999</v>
      </c>
    </row>
    <row r="4128" spans="1:4" ht="15" customHeight="1" x14ac:dyDescent="0.2">
      <c r="A4128" s="98">
        <v>42180.125</v>
      </c>
      <c r="B4128" s="17">
        <v>6.1733279999999997</v>
      </c>
      <c r="C4128" s="97">
        <v>170</v>
      </c>
      <c r="D4128" s="21">
        <f t="shared" si="64"/>
        <v>10.309457759999999</v>
      </c>
    </row>
    <row r="4129" spans="1:4" ht="15" customHeight="1" x14ac:dyDescent="0.2">
      <c r="A4129" s="98">
        <v>42180.166666666664</v>
      </c>
      <c r="B4129" s="17">
        <v>6.1733279999999997</v>
      </c>
      <c r="C4129" s="97">
        <v>210</v>
      </c>
      <c r="D4129" s="21">
        <f t="shared" si="64"/>
        <v>10.309457759999999</v>
      </c>
    </row>
    <row r="4130" spans="1:4" ht="15" customHeight="1" x14ac:dyDescent="0.2">
      <c r="A4130" s="98">
        <v>42180.208333333336</v>
      </c>
      <c r="B4130" s="17">
        <v>6.1733279999999997</v>
      </c>
      <c r="C4130" s="97">
        <v>210</v>
      </c>
      <c r="D4130" s="21">
        <f t="shared" si="64"/>
        <v>10.309457759999999</v>
      </c>
    </row>
    <row r="4131" spans="1:4" ht="15" customHeight="1" x14ac:dyDescent="0.2">
      <c r="A4131" s="98">
        <v>42180.25</v>
      </c>
      <c r="B4131" s="17">
        <v>6.6877719999999998</v>
      </c>
      <c r="C4131" s="97">
        <v>220</v>
      </c>
      <c r="D4131" s="21">
        <f t="shared" si="64"/>
        <v>11.16857924</v>
      </c>
    </row>
    <row r="4132" spans="1:4" ht="15" customHeight="1" x14ac:dyDescent="0.2">
      <c r="A4132" s="98">
        <v>42180.291666666664</v>
      </c>
      <c r="B4132" s="17">
        <v>5.6588840000000005</v>
      </c>
      <c r="C4132" s="97">
        <v>210</v>
      </c>
      <c r="D4132" s="21">
        <f t="shared" si="64"/>
        <v>9.4503362800000001</v>
      </c>
    </row>
    <row r="4133" spans="1:4" ht="15" customHeight="1" x14ac:dyDescent="0.2">
      <c r="A4133" s="98">
        <v>42180.333333333336</v>
      </c>
      <c r="B4133" s="17">
        <v>6.6877719999999998</v>
      </c>
      <c r="C4133" s="97">
        <v>200</v>
      </c>
      <c r="D4133" s="21">
        <f t="shared" si="64"/>
        <v>11.16857924</v>
      </c>
    </row>
    <row r="4134" spans="1:4" ht="15" customHeight="1" x14ac:dyDescent="0.2">
      <c r="A4134" s="98">
        <v>42180.375</v>
      </c>
      <c r="B4134" s="17">
        <v>5.1444400000000003</v>
      </c>
      <c r="C4134" s="97">
        <v>200</v>
      </c>
      <c r="D4134" s="21">
        <f t="shared" si="64"/>
        <v>8.5912147999999995</v>
      </c>
    </row>
    <row r="4135" spans="1:4" ht="15" customHeight="1" x14ac:dyDescent="0.2">
      <c r="A4135" s="98">
        <v>42180.416666666664</v>
      </c>
      <c r="B4135" s="17">
        <v>5.1444400000000003</v>
      </c>
      <c r="C4135" s="97">
        <v>220</v>
      </c>
      <c r="D4135" s="21">
        <f t="shared" si="64"/>
        <v>8.5912147999999995</v>
      </c>
    </row>
    <row r="4136" spans="1:4" ht="15" customHeight="1" x14ac:dyDescent="0.2">
      <c r="A4136" s="98">
        <v>42180.458333333336</v>
      </c>
      <c r="B4136" s="17">
        <v>6.1733279999999997</v>
      </c>
      <c r="C4136" s="97">
        <v>220</v>
      </c>
      <c r="D4136" s="21">
        <f t="shared" si="64"/>
        <v>10.309457759999999</v>
      </c>
    </row>
    <row r="4137" spans="1:4" ht="15" customHeight="1" x14ac:dyDescent="0.2">
      <c r="A4137" s="98">
        <v>42180.5</v>
      </c>
      <c r="B4137" s="17">
        <v>3.601108</v>
      </c>
      <c r="C4137" s="97">
        <v>190</v>
      </c>
      <c r="D4137" s="21">
        <f t="shared" si="64"/>
        <v>6.0138503599999993</v>
      </c>
    </row>
    <row r="4138" spans="1:4" ht="15" customHeight="1" x14ac:dyDescent="0.2">
      <c r="A4138" s="98">
        <v>42180.541666666664</v>
      </c>
      <c r="B4138" s="17">
        <v>4.1155520000000001</v>
      </c>
      <c r="C4138" s="97">
        <v>240</v>
      </c>
      <c r="D4138" s="21">
        <f t="shared" si="64"/>
        <v>6.8729718399999999</v>
      </c>
    </row>
    <row r="4139" spans="1:4" ht="15" customHeight="1" x14ac:dyDescent="0.2">
      <c r="A4139" s="98">
        <v>42180.583333333336</v>
      </c>
      <c r="B4139" s="17">
        <v>6.1733279999999997</v>
      </c>
      <c r="C4139" s="97">
        <v>210</v>
      </c>
      <c r="D4139" s="21">
        <f t="shared" si="64"/>
        <v>10.309457759999999</v>
      </c>
    </row>
    <row r="4140" spans="1:4" ht="15" customHeight="1" x14ac:dyDescent="0.2">
      <c r="A4140" s="98">
        <v>42180.666666666664</v>
      </c>
      <c r="B4140" s="17">
        <v>8.2311040000000002</v>
      </c>
      <c r="C4140" s="97">
        <v>210</v>
      </c>
      <c r="D4140" s="21">
        <f t="shared" si="64"/>
        <v>13.74594368</v>
      </c>
    </row>
    <row r="4141" spans="1:4" ht="15" customHeight="1" x14ac:dyDescent="0.2">
      <c r="A4141" s="98">
        <v>42180.708333333336</v>
      </c>
      <c r="B4141" s="17">
        <v>6.1733279999999997</v>
      </c>
      <c r="C4141" s="97">
        <v>220</v>
      </c>
      <c r="D4141" s="21">
        <f t="shared" si="64"/>
        <v>10.309457759999999</v>
      </c>
    </row>
    <row r="4142" spans="1:4" ht="15" customHeight="1" x14ac:dyDescent="0.2">
      <c r="A4142" s="98">
        <v>42180.75</v>
      </c>
      <c r="B4142" s="17">
        <v>6.1733279999999997</v>
      </c>
      <c r="C4142" s="97">
        <v>210</v>
      </c>
      <c r="D4142" s="21">
        <f t="shared" si="64"/>
        <v>10.309457759999999</v>
      </c>
    </row>
    <row r="4143" spans="1:4" ht="15" customHeight="1" x14ac:dyDescent="0.2">
      <c r="A4143" s="98">
        <v>42180.791666666664</v>
      </c>
      <c r="B4143" s="17">
        <v>4.6299960000000002</v>
      </c>
      <c r="C4143" s="97">
        <v>200</v>
      </c>
      <c r="D4143" s="21">
        <f t="shared" si="64"/>
        <v>7.7320933199999997</v>
      </c>
    </row>
    <row r="4144" spans="1:4" ht="15" customHeight="1" x14ac:dyDescent="0.2">
      <c r="A4144" s="98">
        <v>42180.833333333336</v>
      </c>
      <c r="B4144" s="17">
        <v>3.601108</v>
      </c>
      <c r="C4144" s="97">
        <v>210</v>
      </c>
      <c r="D4144" s="21">
        <f t="shared" si="64"/>
        <v>6.0138503599999993</v>
      </c>
    </row>
    <row r="4145" spans="1:4" ht="15" customHeight="1" x14ac:dyDescent="0.2">
      <c r="A4145" s="98">
        <v>42180.875</v>
      </c>
      <c r="B4145" s="17">
        <v>6.1733279999999997</v>
      </c>
      <c r="C4145" s="97">
        <v>230</v>
      </c>
      <c r="D4145" s="21">
        <f t="shared" si="64"/>
        <v>10.309457759999999</v>
      </c>
    </row>
    <row r="4146" spans="1:4" ht="15" customHeight="1" x14ac:dyDescent="0.2">
      <c r="A4146" s="98">
        <v>42180.916666666664</v>
      </c>
      <c r="B4146" s="17">
        <v>1.028888</v>
      </c>
      <c r="C4146" s="97">
        <v>290</v>
      </c>
      <c r="D4146" s="21">
        <f t="shared" si="64"/>
        <v>1.71824296</v>
      </c>
    </row>
    <row r="4147" spans="1:4" ht="15" customHeight="1" x14ac:dyDescent="0.2">
      <c r="A4147" s="98">
        <v>42180.958333333336</v>
      </c>
      <c r="B4147" s="17">
        <v>2.5722200000000002</v>
      </c>
      <c r="C4147" s="97">
        <v>250</v>
      </c>
      <c r="D4147" s="21">
        <f t="shared" si="64"/>
        <v>4.2956073999999997</v>
      </c>
    </row>
    <row r="4148" spans="1:4" ht="15" customHeight="1" x14ac:dyDescent="0.2">
      <c r="A4148" s="98">
        <v>42181</v>
      </c>
      <c r="B4148" s="17">
        <v>3.0866639999999999</v>
      </c>
      <c r="C4148" s="97">
        <v>240</v>
      </c>
      <c r="D4148" s="21">
        <f t="shared" si="64"/>
        <v>5.1547288799999995</v>
      </c>
    </row>
    <row r="4149" spans="1:4" ht="15" customHeight="1" x14ac:dyDescent="0.2">
      <c r="A4149" s="98">
        <v>42181.041666666664</v>
      </c>
      <c r="B4149" s="17">
        <v>3.0866639999999999</v>
      </c>
      <c r="C4149" s="97">
        <v>220</v>
      </c>
      <c r="D4149" s="21">
        <f t="shared" si="64"/>
        <v>5.1547288799999995</v>
      </c>
    </row>
    <row r="4150" spans="1:4" ht="15" customHeight="1" x14ac:dyDescent="0.2">
      <c r="A4150" s="98">
        <v>42181.083333333336</v>
      </c>
      <c r="B4150" s="17">
        <v>4.1155520000000001</v>
      </c>
      <c r="C4150" s="97">
        <v>220</v>
      </c>
      <c r="D4150" s="21">
        <f t="shared" si="64"/>
        <v>6.8729718399999999</v>
      </c>
    </row>
    <row r="4151" spans="1:4" ht="15" customHeight="1" x14ac:dyDescent="0.2">
      <c r="A4151" s="98">
        <v>42181.125</v>
      </c>
      <c r="B4151" s="17">
        <v>6.1733279999999997</v>
      </c>
      <c r="C4151" s="97">
        <v>230</v>
      </c>
      <c r="D4151" s="21">
        <f t="shared" si="64"/>
        <v>10.309457759999999</v>
      </c>
    </row>
    <row r="4152" spans="1:4" ht="15" customHeight="1" x14ac:dyDescent="0.2">
      <c r="A4152" s="98">
        <v>42181.166666666664</v>
      </c>
      <c r="B4152" s="17">
        <v>3.0866639999999999</v>
      </c>
      <c r="C4152" s="97">
        <v>240</v>
      </c>
      <c r="D4152" s="21">
        <f t="shared" si="64"/>
        <v>5.1547288799999995</v>
      </c>
    </row>
    <row r="4153" spans="1:4" ht="15" customHeight="1" x14ac:dyDescent="0.2">
      <c r="A4153" s="98">
        <v>42181.208333333336</v>
      </c>
      <c r="B4153" s="17">
        <v>5.1444400000000003</v>
      </c>
      <c r="C4153" s="97">
        <v>230</v>
      </c>
      <c r="D4153" s="21">
        <f t="shared" si="64"/>
        <v>8.5912147999999995</v>
      </c>
    </row>
    <row r="4154" spans="1:4" ht="15" customHeight="1" x14ac:dyDescent="0.2">
      <c r="A4154" s="98">
        <v>42181.25</v>
      </c>
      <c r="B4154" s="17">
        <v>3.0866639999999999</v>
      </c>
      <c r="C4154" s="97">
        <v>230</v>
      </c>
      <c r="D4154" s="21">
        <f t="shared" si="64"/>
        <v>5.1547288799999995</v>
      </c>
    </row>
    <row r="4155" spans="1:4" ht="15" customHeight="1" x14ac:dyDescent="0.2">
      <c r="A4155" s="98">
        <v>42181.291666666664</v>
      </c>
      <c r="B4155" s="17">
        <v>4.1155520000000001</v>
      </c>
      <c r="C4155" s="97">
        <v>230</v>
      </c>
      <c r="D4155" s="21">
        <f t="shared" si="64"/>
        <v>6.8729718399999999</v>
      </c>
    </row>
    <row r="4156" spans="1:4" ht="15" customHeight="1" x14ac:dyDescent="0.2">
      <c r="A4156" s="98">
        <v>42181.333333333336</v>
      </c>
      <c r="B4156" s="17">
        <v>2.5722200000000002</v>
      </c>
      <c r="C4156" s="97">
        <v>180</v>
      </c>
      <c r="D4156" s="21">
        <f t="shared" si="64"/>
        <v>4.2956073999999997</v>
      </c>
    </row>
    <row r="4157" spans="1:4" ht="15" customHeight="1" x14ac:dyDescent="0.2">
      <c r="A4157" s="98">
        <v>42181.375</v>
      </c>
      <c r="B4157" s="17">
        <v>3.0866639999999999</v>
      </c>
      <c r="C4157" s="97">
        <v>210</v>
      </c>
      <c r="D4157" s="21">
        <f t="shared" si="64"/>
        <v>5.1547288799999995</v>
      </c>
    </row>
    <row r="4158" spans="1:4" ht="15" customHeight="1" x14ac:dyDescent="0.2">
      <c r="A4158" s="98">
        <v>42181.416666666664</v>
      </c>
      <c r="B4158" s="17">
        <v>6.6877719999999998</v>
      </c>
      <c r="C4158" s="97">
        <v>220</v>
      </c>
      <c r="D4158" s="21">
        <f t="shared" si="64"/>
        <v>11.16857924</v>
      </c>
    </row>
    <row r="4159" spans="1:4" ht="15" customHeight="1" x14ac:dyDescent="0.2">
      <c r="A4159" s="98">
        <v>42181.458333333336</v>
      </c>
      <c r="B4159" s="17">
        <v>5.1444400000000003</v>
      </c>
      <c r="C4159" s="97">
        <v>240</v>
      </c>
      <c r="D4159" s="21">
        <f t="shared" si="64"/>
        <v>8.5912147999999995</v>
      </c>
    </row>
    <row r="4160" spans="1:4" ht="15" customHeight="1" x14ac:dyDescent="0.2">
      <c r="A4160" s="98">
        <v>42181.5</v>
      </c>
      <c r="B4160" s="17">
        <v>4.1155520000000001</v>
      </c>
      <c r="C4160" s="97">
        <v>220</v>
      </c>
      <c r="D4160" s="21">
        <f t="shared" si="64"/>
        <v>6.8729718399999999</v>
      </c>
    </row>
    <row r="4161" spans="1:4" ht="15" customHeight="1" x14ac:dyDescent="0.2">
      <c r="A4161" s="98">
        <v>42181.541666666664</v>
      </c>
      <c r="B4161" s="17">
        <v>6.1733279999999997</v>
      </c>
      <c r="C4161" s="97">
        <v>210</v>
      </c>
      <c r="D4161" s="21">
        <f t="shared" si="64"/>
        <v>10.309457759999999</v>
      </c>
    </row>
    <row r="4162" spans="1:4" ht="15" customHeight="1" x14ac:dyDescent="0.2">
      <c r="A4162" s="98">
        <v>42181.583333333336</v>
      </c>
      <c r="B4162" s="17">
        <v>7.202216</v>
      </c>
      <c r="C4162" s="97">
        <v>180</v>
      </c>
      <c r="D4162" s="21">
        <f t="shared" si="64"/>
        <v>12.027700719999999</v>
      </c>
    </row>
    <row r="4163" spans="1:4" ht="15" customHeight="1" x14ac:dyDescent="0.2">
      <c r="A4163" s="98">
        <v>42181.625</v>
      </c>
      <c r="B4163" s="17">
        <v>6.1733279999999997</v>
      </c>
      <c r="C4163" s="97">
        <v>200</v>
      </c>
      <c r="D4163" s="21">
        <f t="shared" si="64"/>
        <v>10.309457759999999</v>
      </c>
    </row>
    <row r="4164" spans="1:4" ht="15" customHeight="1" x14ac:dyDescent="0.2">
      <c r="A4164" s="98">
        <v>42181.666666666664</v>
      </c>
      <c r="B4164" s="17">
        <v>6.1733279999999997</v>
      </c>
      <c r="C4164" s="97">
        <v>200</v>
      </c>
      <c r="D4164" s="21">
        <f t="shared" si="64"/>
        <v>10.309457759999999</v>
      </c>
    </row>
    <row r="4165" spans="1:4" ht="15" customHeight="1" x14ac:dyDescent="0.2">
      <c r="A4165" s="98">
        <v>42181.708333333336</v>
      </c>
      <c r="B4165" s="17">
        <v>6.6877719999999998</v>
      </c>
      <c r="C4165" s="97">
        <v>170</v>
      </c>
      <c r="D4165" s="21">
        <f t="shared" ref="D4165:D4228" si="65">$B$1*B4165</f>
        <v>11.16857924</v>
      </c>
    </row>
    <row r="4166" spans="1:4" ht="15" customHeight="1" x14ac:dyDescent="0.2">
      <c r="A4166" s="98">
        <v>42181.75</v>
      </c>
      <c r="B4166" s="17">
        <v>5.6588840000000005</v>
      </c>
      <c r="C4166" s="97">
        <v>160</v>
      </c>
      <c r="D4166" s="21">
        <f t="shared" si="65"/>
        <v>9.4503362800000001</v>
      </c>
    </row>
    <row r="4167" spans="1:4" ht="15" customHeight="1" x14ac:dyDescent="0.2">
      <c r="A4167" s="98">
        <v>42181.791666666664</v>
      </c>
      <c r="B4167" s="17">
        <v>3.601108</v>
      </c>
      <c r="C4167" s="97">
        <v>160</v>
      </c>
      <c r="D4167" s="21">
        <f t="shared" si="65"/>
        <v>6.0138503599999993</v>
      </c>
    </row>
    <row r="4168" spans="1:4" ht="15" customHeight="1" x14ac:dyDescent="0.2">
      <c r="A4168" s="98">
        <v>42181.833333333336</v>
      </c>
      <c r="B4168" s="17">
        <v>1.028888</v>
      </c>
      <c r="C4168" s="97">
        <v>130</v>
      </c>
      <c r="D4168" s="21">
        <f t="shared" si="65"/>
        <v>1.71824296</v>
      </c>
    </row>
    <row r="4169" spans="1:4" ht="15" customHeight="1" x14ac:dyDescent="0.2">
      <c r="A4169" s="98">
        <v>42181.875</v>
      </c>
      <c r="B4169" s="17">
        <v>3.0866639999999999</v>
      </c>
      <c r="C4169" s="97">
        <v>200</v>
      </c>
      <c r="D4169" s="21">
        <f t="shared" si="65"/>
        <v>5.1547288799999995</v>
      </c>
    </row>
    <row r="4170" spans="1:4" ht="15" customHeight="1" x14ac:dyDescent="0.2">
      <c r="A4170" s="98">
        <v>42181.916666666664</v>
      </c>
      <c r="B4170" s="17">
        <v>2.5722200000000002</v>
      </c>
      <c r="C4170" s="97">
        <v>210</v>
      </c>
      <c r="D4170" s="21">
        <f t="shared" si="65"/>
        <v>4.2956073999999997</v>
      </c>
    </row>
    <row r="4171" spans="1:4" ht="15" customHeight="1" x14ac:dyDescent="0.2">
      <c r="A4171" s="98">
        <v>42181.958333333336</v>
      </c>
      <c r="B4171" s="17">
        <v>4.6299960000000002</v>
      </c>
      <c r="C4171" s="97">
        <v>230</v>
      </c>
      <c r="D4171" s="21">
        <f t="shared" si="65"/>
        <v>7.7320933199999997</v>
      </c>
    </row>
    <row r="4172" spans="1:4" ht="15" customHeight="1" x14ac:dyDescent="0.2">
      <c r="A4172" s="98">
        <v>42182</v>
      </c>
      <c r="B4172" s="17">
        <v>3.0866639999999999</v>
      </c>
      <c r="C4172" s="97">
        <v>240</v>
      </c>
      <c r="D4172" s="21">
        <f t="shared" si="65"/>
        <v>5.1547288799999995</v>
      </c>
    </row>
    <row r="4173" spans="1:4" ht="15" customHeight="1" x14ac:dyDescent="0.2">
      <c r="A4173" s="98">
        <v>42182.041666666664</v>
      </c>
      <c r="B4173" s="17">
        <v>3.0866639999999999</v>
      </c>
      <c r="C4173" s="97">
        <v>210</v>
      </c>
      <c r="D4173" s="21">
        <f t="shared" si="65"/>
        <v>5.1547288799999995</v>
      </c>
    </row>
    <row r="4174" spans="1:4" ht="15" customHeight="1" x14ac:dyDescent="0.2">
      <c r="A4174" s="98">
        <v>42182.083333333336</v>
      </c>
      <c r="B4174" s="17">
        <v>2.057776</v>
      </c>
      <c r="C4174" s="97">
        <v>230</v>
      </c>
      <c r="D4174" s="21">
        <f t="shared" si="65"/>
        <v>3.43648592</v>
      </c>
    </row>
    <row r="4175" spans="1:4" ht="15" customHeight="1" x14ac:dyDescent="0.2">
      <c r="A4175" s="98">
        <v>42182.125</v>
      </c>
      <c r="B4175" s="17">
        <v>2.057776</v>
      </c>
      <c r="C4175" s="97">
        <v>210</v>
      </c>
      <c r="D4175" s="21">
        <f t="shared" si="65"/>
        <v>3.43648592</v>
      </c>
    </row>
    <row r="4176" spans="1:4" ht="15" customHeight="1" x14ac:dyDescent="0.2">
      <c r="A4176" s="98">
        <v>42182.166666666664</v>
      </c>
      <c r="B4176" s="17">
        <v>3.0866639999999999</v>
      </c>
      <c r="C4176" s="97">
        <v>240</v>
      </c>
      <c r="D4176" s="21">
        <f t="shared" si="65"/>
        <v>5.1547288799999995</v>
      </c>
    </row>
    <row r="4177" spans="1:4" ht="15" customHeight="1" x14ac:dyDescent="0.2">
      <c r="A4177" s="98">
        <v>42182.208333333336</v>
      </c>
      <c r="B4177" s="17">
        <v>2.057776</v>
      </c>
      <c r="C4177" s="97">
        <v>300</v>
      </c>
      <c r="D4177" s="21">
        <f t="shared" si="65"/>
        <v>3.43648592</v>
      </c>
    </row>
    <row r="4178" spans="1:4" ht="15" customHeight="1" x14ac:dyDescent="0.2">
      <c r="A4178" s="98">
        <v>42182.25</v>
      </c>
      <c r="B4178" s="17">
        <v>3.0866639999999999</v>
      </c>
      <c r="C4178" s="97">
        <v>220</v>
      </c>
      <c r="D4178" s="21">
        <f t="shared" si="65"/>
        <v>5.1547288799999995</v>
      </c>
    </row>
    <row r="4179" spans="1:4" ht="15" customHeight="1" x14ac:dyDescent="0.2">
      <c r="A4179" s="98">
        <v>42182.291666666664</v>
      </c>
      <c r="B4179" s="17">
        <v>2.057776</v>
      </c>
      <c r="C4179" s="97">
        <v>270</v>
      </c>
      <c r="D4179" s="21">
        <f t="shared" si="65"/>
        <v>3.43648592</v>
      </c>
    </row>
    <row r="4180" spans="1:4" ht="15" customHeight="1" x14ac:dyDescent="0.2">
      <c r="A4180" s="98">
        <v>42182.333333333336</v>
      </c>
      <c r="B4180" s="17">
        <v>5.1444400000000003</v>
      </c>
      <c r="C4180" s="97">
        <v>120</v>
      </c>
      <c r="D4180" s="21">
        <f t="shared" si="65"/>
        <v>8.5912147999999995</v>
      </c>
    </row>
    <row r="4181" spans="1:4" ht="15" customHeight="1" x14ac:dyDescent="0.2">
      <c r="A4181" s="98">
        <v>42182.375</v>
      </c>
      <c r="B4181" s="17">
        <v>5.1444400000000003</v>
      </c>
      <c r="C4181" s="97">
        <v>140</v>
      </c>
      <c r="D4181" s="21">
        <f t="shared" si="65"/>
        <v>8.5912147999999995</v>
      </c>
    </row>
    <row r="4182" spans="1:4" ht="15" customHeight="1" x14ac:dyDescent="0.2">
      <c r="A4182" s="98">
        <v>42182.416666666664</v>
      </c>
      <c r="B4182" s="17">
        <v>3.601108</v>
      </c>
      <c r="C4182" s="97">
        <v>140</v>
      </c>
      <c r="D4182" s="21">
        <f t="shared" si="65"/>
        <v>6.0138503599999993</v>
      </c>
    </row>
    <row r="4183" spans="1:4" ht="15" customHeight="1" x14ac:dyDescent="0.2">
      <c r="A4183" s="98">
        <v>42182.458333333336</v>
      </c>
      <c r="B4183" s="17">
        <v>4.6299960000000002</v>
      </c>
      <c r="C4183" s="97">
        <v>150</v>
      </c>
      <c r="D4183" s="21">
        <f t="shared" si="65"/>
        <v>7.7320933199999997</v>
      </c>
    </row>
    <row r="4184" spans="1:4" ht="15" customHeight="1" x14ac:dyDescent="0.2">
      <c r="A4184" s="98">
        <v>42182.5</v>
      </c>
      <c r="B4184" s="17">
        <v>6.6877719999999998</v>
      </c>
      <c r="C4184" s="97">
        <v>170</v>
      </c>
      <c r="D4184" s="21">
        <f t="shared" si="65"/>
        <v>11.16857924</v>
      </c>
    </row>
    <row r="4185" spans="1:4" ht="15" customHeight="1" x14ac:dyDescent="0.2">
      <c r="A4185" s="98">
        <v>42182.541666666664</v>
      </c>
      <c r="B4185" s="17">
        <v>4.1155520000000001</v>
      </c>
      <c r="C4185" s="97">
        <v>150</v>
      </c>
      <c r="D4185" s="21">
        <f t="shared" si="65"/>
        <v>6.8729718399999999</v>
      </c>
    </row>
    <row r="4186" spans="1:4" ht="15" customHeight="1" x14ac:dyDescent="0.2">
      <c r="A4186" s="98">
        <v>42182.583333333336</v>
      </c>
      <c r="B4186" s="17">
        <v>5.6588840000000005</v>
      </c>
      <c r="C4186" s="97">
        <v>150</v>
      </c>
      <c r="D4186" s="21">
        <f t="shared" si="65"/>
        <v>9.4503362800000001</v>
      </c>
    </row>
    <row r="4187" spans="1:4" ht="15" customHeight="1" x14ac:dyDescent="0.2">
      <c r="A4187" s="98">
        <v>42182.625</v>
      </c>
      <c r="B4187" s="17">
        <v>6.6877719999999998</v>
      </c>
      <c r="C4187" s="97">
        <v>160</v>
      </c>
      <c r="D4187" s="21">
        <f t="shared" si="65"/>
        <v>11.16857924</v>
      </c>
    </row>
    <row r="4188" spans="1:4" ht="15" customHeight="1" x14ac:dyDescent="0.2">
      <c r="A4188" s="98">
        <v>42182.666666666664</v>
      </c>
      <c r="B4188" s="17">
        <v>6.1733279999999997</v>
      </c>
      <c r="C4188" s="97">
        <v>150</v>
      </c>
      <c r="D4188" s="21">
        <f t="shared" si="65"/>
        <v>10.309457759999999</v>
      </c>
    </row>
    <row r="4189" spans="1:4" ht="15" customHeight="1" x14ac:dyDescent="0.2">
      <c r="A4189" s="98">
        <v>42182.708333333336</v>
      </c>
      <c r="B4189" s="17">
        <v>5.6588840000000005</v>
      </c>
      <c r="C4189" s="97">
        <v>150</v>
      </c>
      <c r="D4189" s="21">
        <f t="shared" si="65"/>
        <v>9.4503362800000001</v>
      </c>
    </row>
    <row r="4190" spans="1:4" ht="15" customHeight="1" x14ac:dyDescent="0.2">
      <c r="A4190" s="98">
        <v>42182.75</v>
      </c>
      <c r="B4190" s="17">
        <v>5.6588840000000005</v>
      </c>
      <c r="C4190" s="97">
        <v>140</v>
      </c>
      <c r="D4190" s="21">
        <f t="shared" si="65"/>
        <v>9.4503362800000001</v>
      </c>
    </row>
    <row r="4191" spans="1:4" ht="15" customHeight="1" x14ac:dyDescent="0.2">
      <c r="A4191" s="98">
        <v>42182.791666666664</v>
      </c>
      <c r="B4191" s="17">
        <v>4.6299960000000002</v>
      </c>
      <c r="C4191" s="97">
        <v>160</v>
      </c>
      <c r="D4191" s="21">
        <f t="shared" si="65"/>
        <v>7.7320933199999997</v>
      </c>
    </row>
    <row r="4192" spans="1:4" ht="15" customHeight="1" x14ac:dyDescent="0.2">
      <c r="A4192" s="98">
        <v>42182.833333333336</v>
      </c>
      <c r="B4192" s="17">
        <v>4.6299960000000002</v>
      </c>
      <c r="C4192" s="97">
        <v>140</v>
      </c>
      <c r="D4192" s="21">
        <f t="shared" si="65"/>
        <v>7.7320933199999997</v>
      </c>
    </row>
    <row r="4193" spans="1:4" ht="15" customHeight="1" x14ac:dyDescent="0.2">
      <c r="A4193" s="98">
        <v>42182.875</v>
      </c>
      <c r="B4193" s="17">
        <v>3.601108</v>
      </c>
      <c r="C4193" s="97">
        <v>170</v>
      </c>
      <c r="D4193" s="21">
        <f t="shared" si="65"/>
        <v>6.0138503599999993</v>
      </c>
    </row>
    <row r="4194" spans="1:4" ht="15" customHeight="1" x14ac:dyDescent="0.2">
      <c r="A4194" s="98">
        <v>42182.916666666664</v>
      </c>
      <c r="B4194" s="17">
        <v>3.0866639999999999</v>
      </c>
      <c r="C4194" s="97">
        <v>180</v>
      </c>
      <c r="D4194" s="21">
        <f t="shared" si="65"/>
        <v>5.1547288799999995</v>
      </c>
    </row>
    <row r="4195" spans="1:4" ht="15" customHeight="1" x14ac:dyDescent="0.2">
      <c r="A4195" s="98">
        <v>42182.958333333336</v>
      </c>
      <c r="B4195" s="17">
        <v>3.0866639999999999</v>
      </c>
      <c r="C4195" s="97">
        <v>220</v>
      </c>
      <c r="D4195" s="21">
        <f t="shared" si="65"/>
        <v>5.1547288799999995</v>
      </c>
    </row>
    <row r="4196" spans="1:4" ht="15" customHeight="1" x14ac:dyDescent="0.2">
      <c r="A4196" s="98">
        <v>42183</v>
      </c>
      <c r="B4196" s="17">
        <v>1.5433319999999999</v>
      </c>
      <c r="C4196" s="97">
        <v>340</v>
      </c>
      <c r="D4196" s="21">
        <f t="shared" si="65"/>
        <v>2.5773644399999998</v>
      </c>
    </row>
    <row r="4197" spans="1:4" ht="15" customHeight="1" x14ac:dyDescent="0.2">
      <c r="A4197" s="98">
        <v>42183.041666666664</v>
      </c>
      <c r="B4197" s="17">
        <v>1.5433319999999999</v>
      </c>
      <c r="C4197" s="97">
        <v>300</v>
      </c>
      <c r="D4197" s="21">
        <f t="shared" si="65"/>
        <v>2.5773644399999998</v>
      </c>
    </row>
    <row r="4198" spans="1:4" ht="15" customHeight="1" x14ac:dyDescent="0.2">
      <c r="A4198" s="98">
        <v>42183.083333333336</v>
      </c>
      <c r="B4198" s="17">
        <v>1.028888</v>
      </c>
      <c r="C4198" s="97">
        <v>330</v>
      </c>
      <c r="D4198" s="21">
        <f t="shared" si="65"/>
        <v>1.71824296</v>
      </c>
    </row>
    <row r="4199" spans="1:4" ht="15" customHeight="1" x14ac:dyDescent="0.2">
      <c r="A4199" s="98">
        <v>42183.125</v>
      </c>
      <c r="B4199" s="17">
        <v>1.028888</v>
      </c>
      <c r="C4199" s="97">
        <v>300</v>
      </c>
      <c r="D4199" s="21">
        <f t="shared" si="65"/>
        <v>1.71824296</v>
      </c>
    </row>
    <row r="4200" spans="1:4" ht="15" customHeight="1" x14ac:dyDescent="0.2">
      <c r="A4200" s="98">
        <v>42183.166666666664</v>
      </c>
      <c r="B4200" s="17">
        <v>1.5433319999999999</v>
      </c>
      <c r="C4200" s="97">
        <v>340</v>
      </c>
      <c r="D4200" s="21">
        <f t="shared" si="65"/>
        <v>2.5773644399999998</v>
      </c>
    </row>
    <row r="4201" spans="1:4" ht="15" customHeight="1" x14ac:dyDescent="0.2">
      <c r="A4201" s="98">
        <v>42183.208333333336</v>
      </c>
      <c r="B4201" s="17">
        <v>1.5433319999999999</v>
      </c>
      <c r="C4201" s="97">
        <v>350</v>
      </c>
      <c r="D4201" s="21">
        <f t="shared" si="65"/>
        <v>2.5773644399999998</v>
      </c>
    </row>
    <row r="4202" spans="1:4" ht="15" customHeight="1" x14ac:dyDescent="0.2">
      <c r="A4202" s="98">
        <v>42183.25</v>
      </c>
      <c r="B4202" s="17">
        <v>1.5433319999999999</v>
      </c>
      <c r="C4202" s="97">
        <v>270</v>
      </c>
      <c r="D4202" s="21">
        <f t="shared" si="65"/>
        <v>2.5773644399999998</v>
      </c>
    </row>
    <row r="4203" spans="1:4" ht="15" customHeight="1" x14ac:dyDescent="0.2">
      <c r="A4203" s="98">
        <v>42183.291666666664</v>
      </c>
      <c r="B4203" s="17">
        <v>1.5433319999999999</v>
      </c>
      <c r="C4203" s="97">
        <v>300</v>
      </c>
      <c r="D4203" s="21">
        <f t="shared" si="65"/>
        <v>2.5773644399999998</v>
      </c>
    </row>
    <row r="4204" spans="1:4" ht="15" customHeight="1" x14ac:dyDescent="0.2">
      <c r="A4204" s="98">
        <v>42183.333333333336</v>
      </c>
      <c r="B4204" s="17">
        <v>1.028888</v>
      </c>
      <c r="C4204" s="97">
        <v>290</v>
      </c>
      <c r="D4204" s="21">
        <f t="shared" si="65"/>
        <v>1.71824296</v>
      </c>
    </row>
    <row r="4205" spans="1:4" ht="15" customHeight="1" x14ac:dyDescent="0.2">
      <c r="A4205" s="98">
        <v>42183.375</v>
      </c>
      <c r="B4205" s="17">
        <v>1.5433319999999999</v>
      </c>
      <c r="C4205" s="97">
        <v>300</v>
      </c>
      <c r="D4205" s="21">
        <f t="shared" si="65"/>
        <v>2.5773644399999998</v>
      </c>
    </row>
    <row r="4206" spans="1:4" ht="15" customHeight="1" x14ac:dyDescent="0.2">
      <c r="A4206" s="98">
        <v>42183.416666666664</v>
      </c>
      <c r="B4206" s="17">
        <v>1.028888</v>
      </c>
      <c r="C4206" s="97">
        <v>60</v>
      </c>
      <c r="D4206" s="21">
        <f t="shared" si="65"/>
        <v>1.71824296</v>
      </c>
    </row>
    <row r="4207" spans="1:4" ht="15" customHeight="1" x14ac:dyDescent="0.2">
      <c r="A4207" s="98">
        <v>42183.458333333336</v>
      </c>
      <c r="B4207" s="17">
        <v>1.5433319999999999</v>
      </c>
      <c r="C4207" s="97">
        <v>270</v>
      </c>
      <c r="D4207" s="21">
        <f t="shared" si="65"/>
        <v>2.5773644399999998</v>
      </c>
    </row>
    <row r="4208" spans="1:4" ht="15" customHeight="1" x14ac:dyDescent="0.2">
      <c r="A4208" s="98">
        <v>42183.5</v>
      </c>
      <c r="B4208" s="17">
        <v>2.057776</v>
      </c>
      <c r="C4208" s="97">
        <v>270</v>
      </c>
      <c r="D4208" s="21">
        <f t="shared" si="65"/>
        <v>3.43648592</v>
      </c>
    </row>
    <row r="4209" spans="1:4" ht="15" customHeight="1" x14ac:dyDescent="0.2">
      <c r="A4209" s="98">
        <v>42183.541666666664</v>
      </c>
      <c r="B4209" s="17">
        <v>3.0866639999999999</v>
      </c>
      <c r="C4209" s="97">
        <v>200</v>
      </c>
      <c r="D4209" s="21">
        <f t="shared" si="65"/>
        <v>5.1547288799999995</v>
      </c>
    </row>
    <row r="4210" spans="1:4" ht="15" customHeight="1" x14ac:dyDescent="0.2">
      <c r="A4210" s="98">
        <v>42183.583333333336</v>
      </c>
      <c r="B4210" s="17">
        <v>3.601108</v>
      </c>
      <c r="C4210" s="97">
        <v>170</v>
      </c>
      <c r="D4210" s="21">
        <f t="shared" si="65"/>
        <v>6.0138503599999993</v>
      </c>
    </row>
    <row r="4211" spans="1:4" ht="15" customHeight="1" x14ac:dyDescent="0.2">
      <c r="A4211" s="98">
        <v>42183.625</v>
      </c>
      <c r="B4211" s="17">
        <v>4.6299960000000002</v>
      </c>
      <c r="C4211" s="97">
        <v>150</v>
      </c>
      <c r="D4211" s="21">
        <f t="shared" si="65"/>
        <v>7.7320933199999997</v>
      </c>
    </row>
    <row r="4212" spans="1:4" ht="15" customHeight="1" x14ac:dyDescent="0.2">
      <c r="A4212" s="98">
        <v>42183.666666666664</v>
      </c>
      <c r="B4212" s="17">
        <v>5.1444400000000003</v>
      </c>
      <c r="C4212" s="97">
        <v>160</v>
      </c>
      <c r="D4212" s="21">
        <f t="shared" si="65"/>
        <v>8.5912147999999995</v>
      </c>
    </row>
    <row r="4213" spans="1:4" ht="15" customHeight="1" x14ac:dyDescent="0.2">
      <c r="A4213" s="98">
        <v>42183.708333333336</v>
      </c>
      <c r="B4213" s="17">
        <v>3.601108</v>
      </c>
      <c r="C4213" s="97">
        <v>180</v>
      </c>
      <c r="D4213" s="21">
        <f t="shared" si="65"/>
        <v>6.0138503599999993</v>
      </c>
    </row>
    <row r="4214" spans="1:4" ht="15" customHeight="1" x14ac:dyDescent="0.2">
      <c r="A4214" s="98">
        <v>42183.75</v>
      </c>
      <c r="B4214" s="17">
        <v>2.5722200000000002</v>
      </c>
      <c r="C4214" s="97">
        <v>200</v>
      </c>
      <c r="D4214" s="21">
        <f t="shared" si="65"/>
        <v>4.2956073999999997</v>
      </c>
    </row>
    <row r="4215" spans="1:4" ht="15" customHeight="1" x14ac:dyDescent="0.2">
      <c r="A4215" s="98">
        <v>42183.791666666664</v>
      </c>
      <c r="B4215" s="17">
        <v>2.5722200000000002</v>
      </c>
      <c r="C4215" s="97">
        <v>270</v>
      </c>
      <c r="D4215" s="21">
        <f t="shared" si="65"/>
        <v>4.2956073999999997</v>
      </c>
    </row>
    <row r="4216" spans="1:4" ht="15" customHeight="1" x14ac:dyDescent="0.2">
      <c r="A4216" s="98">
        <v>42183.833333333336</v>
      </c>
      <c r="B4216" s="17">
        <v>1.5433319999999999</v>
      </c>
      <c r="C4216" s="97">
        <v>300</v>
      </c>
      <c r="D4216" s="21">
        <f t="shared" si="65"/>
        <v>2.5773644399999998</v>
      </c>
    </row>
    <row r="4217" spans="1:4" ht="15" customHeight="1" x14ac:dyDescent="0.2">
      <c r="A4217" s="98">
        <v>42183.875</v>
      </c>
      <c r="B4217" s="17">
        <v>2.057776</v>
      </c>
      <c r="C4217" s="97">
        <v>290</v>
      </c>
      <c r="D4217" s="21">
        <f t="shared" si="65"/>
        <v>3.43648592</v>
      </c>
    </row>
    <row r="4218" spans="1:4" ht="15" customHeight="1" x14ac:dyDescent="0.2">
      <c r="A4218" s="98">
        <v>42183.916666666664</v>
      </c>
      <c r="B4218" s="17">
        <v>2.057776</v>
      </c>
      <c r="C4218" s="97">
        <v>320</v>
      </c>
      <c r="D4218" s="21">
        <f t="shared" si="65"/>
        <v>3.43648592</v>
      </c>
    </row>
    <row r="4219" spans="1:4" ht="15" customHeight="1" x14ac:dyDescent="0.2">
      <c r="A4219" s="98">
        <v>42183.958333333336</v>
      </c>
      <c r="B4219" s="17">
        <v>1.5433319999999999</v>
      </c>
      <c r="C4219" s="97">
        <v>350</v>
      </c>
      <c r="D4219" s="21">
        <f t="shared" si="65"/>
        <v>2.5773644399999998</v>
      </c>
    </row>
    <row r="4220" spans="1:4" ht="15" customHeight="1" x14ac:dyDescent="0.2">
      <c r="A4220" s="98">
        <v>42184</v>
      </c>
      <c r="B4220" s="17">
        <v>1.5433319999999999</v>
      </c>
      <c r="C4220" s="97">
        <v>270</v>
      </c>
      <c r="D4220" s="21">
        <f t="shared" si="65"/>
        <v>2.5773644399999998</v>
      </c>
    </row>
    <row r="4221" spans="1:4" ht="15" customHeight="1" x14ac:dyDescent="0.2">
      <c r="A4221" s="98">
        <v>42184.041666666664</v>
      </c>
      <c r="B4221" s="17">
        <v>1.028888</v>
      </c>
      <c r="C4221" s="97">
        <v>310</v>
      </c>
      <c r="D4221" s="21">
        <f t="shared" si="65"/>
        <v>1.71824296</v>
      </c>
    </row>
    <row r="4222" spans="1:4" ht="15" customHeight="1" x14ac:dyDescent="0.2">
      <c r="A4222" s="98">
        <v>42184.083333333336</v>
      </c>
      <c r="B4222" s="17">
        <v>2.057776</v>
      </c>
      <c r="C4222" s="97">
        <v>340</v>
      </c>
      <c r="D4222" s="21">
        <f t="shared" si="65"/>
        <v>3.43648592</v>
      </c>
    </row>
    <row r="4223" spans="1:4" ht="15" customHeight="1" x14ac:dyDescent="0.2">
      <c r="A4223" s="98">
        <v>42184.125</v>
      </c>
      <c r="B4223" s="17">
        <v>1.5433319999999999</v>
      </c>
      <c r="C4223" s="97">
        <v>210</v>
      </c>
      <c r="D4223" s="21">
        <f t="shared" si="65"/>
        <v>2.5773644399999998</v>
      </c>
    </row>
    <row r="4224" spans="1:4" ht="15" customHeight="1" x14ac:dyDescent="0.2">
      <c r="A4224" s="98">
        <v>42184.166666666664</v>
      </c>
      <c r="B4224" s="17">
        <v>2.057776</v>
      </c>
      <c r="C4224" s="97">
        <v>300</v>
      </c>
      <c r="D4224" s="21">
        <f t="shared" si="65"/>
        <v>3.43648592</v>
      </c>
    </row>
    <row r="4225" spans="1:4" ht="15" customHeight="1" x14ac:dyDescent="0.2">
      <c r="A4225" s="98">
        <v>42184.208333333336</v>
      </c>
      <c r="B4225" s="17">
        <v>1.5433319999999999</v>
      </c>
      <c r="C4225" s="97">
        <v>320</v>
      </c>
      <c r="D4225" s="21">
        <f t="shared" si="65"/>
        <v>2.5773644399999998</v>
      </c>
    </row>
    <row r="4226" spans="1:4" ht="15" customHeight="1" x14ac:dyDescent="0.2">
      <c r="A4226" s="98">
        <v>42184.25</v>
      </c>
      <c r="B4226" s="17">
        <v>1.5433319999999999</v>
      </c>
      <c r="C4226" s="97">
        <v>280</v>
      </c>
      <c r="D4226" s="21">
        <f t="shared" si="65"/>
        <v>2.5773644399999998</v>
      </c>
    </row>
    <row r="4227" spans="1:4" ht="15" customHeight="1" x14ac:dyDescent="0.2">
      <c r="A4227" s="98">
        <v>42184.291666666664</v>
      </c>
      <c r="B4227" s="17">
        <v>0</v>
      </c>
      <c r="C4227" s="97">
        <v>0</v>
      </c>
      <c r="D4227" s="21">
        <f t="shared" si="65"/>
        <v>0</v>
      </c>
    </row>
    <row r="4228" spans="1:4" ht="15" customHeight="1" x14ac:dyDescent="0.2">
      <c r="A4228" s="98">
        <v>42184.333333333336</v>
      </c>
      <c r="B4228" s="17">
        <v>0</v>
      </c>
      <c r="C4228" s="97">
        <v>0</v>
      </c>
      <c r="D4228" s="21">
        <f t="shared" si="65"/>
        <v>0</v>
      </c>
    </row>
    <row r="4229" spans="1:4" ht="15" customHeight="1" x14ac:dyDescent="0.2">
      <c r="A4229" s="98">
        <v>42184.375</v>
      </c>
      <c r="B4229" s="17">
        <v>1.028888</v>
      </c>
      <c r="C4229" s="97">
        <v>320</v>
      </c>
      <c r="D4229" s="21">
        <f t="shared" ref="D4229:D4292" si="66">$B$1*B4229</f>
        <v>1.71824296</v>
      </c>
    </row>
    <row r="4230" spans="1:4" ht="15" customHeight="1" x14ac:dyDescent="0.2">
      <c r="A4230" s="98">
        <v>42184.416666666664</v>
      </c>
      <c r="B4230" s="17">
        <v>1.5433319999999999</v>
      </c>
      <c r="C4230" s="97">
        <v>280</v>
      </c>
      <c r="D4230" s="21">
        <f t="shared" si="66"/>
        <v>2.5773644399999998</v>
      </c>
    </row>
    <row r="4231" spans="1:4" ht="15" customHeight="1" x14ac:dyDescent="0.2">
      <c r="A4231" s="98">
        <v>42184.458333333336</v>
      </c>
      <c r="B4231" s="17">
        <v>1.5433319999999999</v>
      </c>
      <c r="C4231" s="97">
        <v>300</v>
      </c>
      <c r="D4231" s="21">
        <f t="shared" si="66"/>
        <v>2.5773644399999998</v>
      </c>
    </row>
    <row r="4232" spans="1:4" ht="15" customHeight="1" x14ac:dyDescent="0.2">
      <c r="A4232" s="98">
        <v>42184.5</v>
      </c>
      <c r="B4232" s="17">
        <v>1.5433319999999999</v>
      </c>
      <c r="C4232" s="97">
        <v>300</v>
      </c>
      <c r="D4232" s="21">
        <f t="shared" si="66"/>
        <v>2.5773644399999998</v>
      </c>
    </row>
    <row r="4233" spans="1:4" ht="15" customHeight="1" x14ac:dyDescent="0.2">
      <c r="A4233" s="98">
        <v>42184.541666666664</v>
      </c>
      <c r="B4233" s="17">
        <v>2.057776</v>
      </c>
      <c r="C4233" s="97">
        <v>290</v>
      </c>
      <c r="D4233" s="21">
        <f t="shared" si="66"/>
        <v>3.43648592</v>
      </c>
    </row>
    <row r="4234" spans="1:4" ht="15" customHeight="1" x14ac:dyDescent="0.2">
      <c r="A4234" s="98">
        <v>42184.583333333336</v>
      </c>
      <c r="B4234" s="17">
        <v>0</v>
      </c>
      <c r="C4234" s="97">
        <v>0</v>
      </c>
      <c r="D4234" s="21">
        <f t="shared" si="66"/>
        <v>0</v>
      </c>
    </row>
    <row r="4235" spans="1:4" ht="15" customHeight="1" x14ac:dyDescent="0.2">
      <c r="A4235" s="98">
        <v>42184.625</v>
      </c>
      <c r="B4235" s="17">
        <v>2.5722200000000002</v>
      </c>
      <c r="C4235" s="97">
        <v>150</v>
      </c>
      <c r="D4235" s="21">
        <f t="shared" si="66"/>
        <v>4.2956073999999997</v>
      </c>
    </row>
    <row r="4236" spans="1:4" ht="15" customHeight="1" x14ac:dyDescent="0.2">
      <c r="A4236" s="98">
        <v>42184.666666666664</v>
      </c>
      <c r="B4236" s="17">
        <v>5.1444400000000003</v>
      </c>
      <c r="C4236" s="97">
        <v>80</v>
      </c>
      <c r="D4236" s="21">
        <f t="shared" si="66"/>
        <v>8.5912147999999995</v>
      </c>
    </row>
    <row r="4237" spans="1:4" ht="15" customHeight="1" x14ac:dyDescent="0.2">
      <c r="A4237" s="98">
        <v>42184.708333333336</v>
      </c>
      <c r="B4237" s="17">
        <v>5.1444400000000003</v>
      </c>
      <c r="C4237" s="97">
        <v>80</v>
      </c>
      <c r="D4237" s="21">
        <f t="shared" si="66"/>
        <v>8.5912147999999995</v>
      </c>
    </row>
    <row r="4238" spans="1:4" ht="15" customHeight="1" x14ac:dyDescent="0.2">
      <c r="A4238" s="98">
        <v>42184.75</v>
      </c>
      <c r="B4238" s="17">
        <v>2.057776</v>
      </c>
      <c r="C4238" s="97">
        <v>40</v>
      </c>
      <c r="D4238" s="21">
        <f t="shared" si="66"/>
        <v>3.43648592</v>
      </c>
    </row>
    <row r="4239" spans="1:4" ht="15" customHeight="1" x14ac:dyDescent="0.2">
      <c r="A4239" s="98">
        <v>42184.791666666664</v>
      </c>
      <c r="B4239" s="17">
        <v>4.6299960000000002</v>
      </c>
      <c r="C4239" s="97">
        <v>80</v>
      </c>
      <c r="D4239" s="21">
        <f t="shared" si="66"/>
        <v>7.7320933199999997</v>
      </c>
    </row>
    <row r="4240" spans="1:4" ht="15" customHeight="1" x14ac:dyDescent="0.2">
      <c r="A4240" s="98">
        <v>42184.833333333336</v>
      </c>
      <c r="B4240" s="17">
        <v>2.057776</v>
      </c>
      <c r="C4240" s="97">
        <v>60</v>
      </c>
      <c r="D4240" s="21">
        <f t="shared" si="66"/>
        <v>3.43648592</v>
      </c>
    </row>
    <row r="4241" spans="1:4" ht="15" customHeight="1" x14ac:dyDescent="0.2">
      <c r="A4241" s="98">
        <v>42184.875</v>
      </c>
      <c r="B4241" s="17">
        <v>1.5433319999999999</v>
      </c>
      <c r="C4241" s="97">
        <v>40</v>
      </c>
      <c r="D4241" s="21">
        <f t="shared" si="66"/>
        <v>2.5773644399999998</v>
      </c>
    </row>
    <row r="4242" spans="1:4" ht="15" customHeight="1" x14ac:dyDescent="0.2">
      <c r="A4242" s="98">
        <v>42184.916666666664</v>
      </c>
      <c r="B4242" s="17">
        <v>1.5433319999999999</v>
      </c>
      <c r="C4242" s="97">
        <v>340</v>
      </c>
      <c r="D4242" s="21">
        <f t="shared" si="66"/>
        <v>2.5773644399999998</v>
      </c>
    </row>
    <row r="4243" spans="1:4" ht="15" customHeight="1" x14ac:dyDescent="0.2">
      <c r="A4243" s="98">
        <v>42184.958333333336</v>
      </c>
      <c r="B4243" s="17">
        <v>1.5433319999999999</v>
      </c>
      <c r="C4243" s="97">
        <v>320</v>
      </c>
      <c r="D4243" s="21">
        <f t="shared" si="66"/>
        <v>2.5773644399999998</v>
      </c>
    </row>
    <row r="4244" spans="1:4" ht="15" customHeight="1" x14ac:dyDescent="0.2">
      <c r="A4244" s="98">
        <v>42185</v>
      </c>
      <c r="B4244" s="17">
        <v>1.028888</v>
      </c>
      <c r="C4244" s="97">
        <v>350</v>
      </c>
      <c r="D4244" s="21">
        <f t="shared" si="66"/>
        <v>1.71824296</v>
      </c>
    </row>
    <row r="4245" spans="1:4" ht="15" customHeight="1" x14ac:dyDescent="0.2">
      <c r="A4245" s="98">
        <v>42185.041666666664</v>
      </c>
      <c r="B4245" s="17">
        <v>1.028888</v>
      </c>
      <c r="C4245" s="97">
        <v>320</v>
      </c>
      <c r="D4245" s="21">
        <f t="shared" si="66"/>
        <v>1.71824296</v>
      </c>
    </row>
    <row r="4246" spans="1:4" ht="15" customHeight="1" x14ac:dyDescent="0.2">
      <c r="A4246" s="98">
        <v>42185.083333333336</v>
      </c>
      <c r="B4246" s="17">
        <v>0</v>
      </c>
      <c r="C4246" s="97">
        <v>0</v>
      </c>
      <c r="D4246" s="21">
        <f t="shared" si="66"/>
        <v>0</v>
      </c>
    </row>
    <row r="4247" spans="1:4" ht="15" customHeight="1" x14ac:dyDescent="0.2">
      <c r="A4247" s="98">
        <v>42185.125</v>
      </c>
      <c r="B4247" s="17">
        <v>1.028888</v>
      </c>
      <c r="C4247" s="97">
        <v>140</v>
      </c>
      <c r="D4247" s="21">
        <f t="shared" si="66"/>
        <v>1.71824296</v>
      </c>
    </row>
    <row r="4248" spans="1:4" ht="15" customHeight="1" x14ac:dyDescent="0.2">
      <c r="A4248" s="98">
        <v>42185.166666666664</v>
      </c>
      <c r="B4248" s="17">
        <v>0</v>
      </c>
      <c r="C4248" s="97">
        <v>0</v>
      </c>
      <c r="D4248" s="21">
        <f t="shared" si="66"/>
        <v>0</v>
      </c>
    </row>
    <row r="4249" spans="1:4" ht="15" customHeight="1" x14ac:dyDescent="0.2">
      <c r="A4249" s="98">
        <v>42185.208333333336</v>
      </c>
      <c r="B4249" s="17">
        <v>1.5433319999999999</v>
      </c>
      <c r="C4249" s="97">
        <v>320</v>
      </c>
      <c r="D4249" s="21">
        <f t="shared" si="66"/>
        <v>2.5773644399999998</v>
      </c>
    </row>
    <row r="4250" spans="1:4" ht="15" customHeight="1" x14ac:dyDescent="0.2">
      <c r="A4250" s="98">
        <v>42185.25</v>
      </c>
      <c r="B4250" s="17">
        <v>1.5433319999999999</v>
      </c>
      <c r="C4250" s="97">
        <v>310</v>
      </c>
      <c r="D4250" s="21">
        <f t="shared" si="66"/>
        <v>2.5773644399999998</v>
      </c>
    </row>
    <row r="4251" spans="1:4" ht="15" customHeight="1" x14ac:dyDescent="0.2">
      <c r="A4251" s="98">
        <v>42185.291666666664</v>
      </c>
      <c r="B4251" s="17">
        <v>1.028888</v>
      </c>
      <c r="C4251" s="97">
        <v>320</v>
      </c>
      <c r="D4251" s="21">
        <f t="shared" si="66"/>
        <v>1.71824296</v>
      </c>
    </row>
    <row r="4252" spans="1:4" ht="15" customHeight="1" x14ac:dyDescent="0.2">
      <c r="A4252" s="98">
        <v>42185.333333333336</v>
      </c>
      <c r="B4252" s="17">
        <v>0</v>
      </c>
      <c r="C4252" s="97">
        <v>0</v>
      </c>
      <c r="D4252" s="21">
        <f t="shared" si="66"/>
        <v>0</v>
      </c>
    </row>
    <row r="4253" spans="1:4" ht="15" customHeight="1" x14ac:dyDescent="0.2">
      <c r="A4253" s="98">
        <v>42185.375</v>
      </c>
      <c r="B4253" s="17">
        <v>0</v>
      </c>
      <c r="C4253" s="97">
        <v>0</v>
      </c>
      <c r="D4253" s="21">
        <f t="shared" si="66"/>
        <v>0</v>
      </c>
    </row>
    <row r="4254" spans="1:4" ht="15" customHeight="1" x14ac:dyDescent="0.2">
      <c r="A4254" s="98">
        <v>42185.416666666664</v>
      </c>
      <c r="B4254" s="17">
        <v>1.5433319999999999</v>
      </c>
      <c r="C4254" s="97">
        <v>310</v>
      </c>
      <c r="D4254" s="21">
        <f t="shared" si="66"/>
        <v>2.5773644399999998</v>
      </c>
    </row>
    <row r="4255" spans="1:4" ht="15" customHeight="1" x14ac:dyDescent="0.2">
      <c r="A4255" s="98">
        <v>42185.458333333336</v>
      </c>
      <c r="B4255" s="17">
        <v>2.5722200000000002</v>
      </c>
      <c r="C4255" s="97">
        <v>310</v>
      </c>
      <c r="D4255" s="21">
        <f t="shared" si="66"/>
        <v>4.2956073999999997</v>
      </c>
    </row>
    <row r="4256" spans="1:4" ht="15" customHeight="1" x14ac:dyDescent="0.2">
      <c r="A4256" s="98">
        <v>42185.5</v>
      </c>
      <c r="B4256" s="17">
        <v>2.057776</v>
      </c>
      <c r="C4256" s="97">
        <v>320</v>
      </c>
      <c r="D4256" s="21">
        <f t="shared" si="66"/>
        <v>3.43648592</v>
      </c>
    </row>
    <row r="4257" spans="1:4" ht="15" customHeight="1" x14ac:dyDescent="0.2">
      <c r="A4257" s="98">
        <v>42185.541666666664</v>
      </c>
      <c r="B4257" s="17">
        <v>2.057776</v>
      </c>
      <c r="C4257" s="97">
        <v>30</v>
      </c>
      <c r="D4257" s="21">
        <f t="shared" si="66"/>
        <v>3.43648592</v>
      </c>
    </row>
    <row r="4258" spans="1:4" ht="15" customHeight="1" x14ac:dyDescent="0.2">
      <c r="A4258" s="98">
        <v>42185.583333333336</v>
      </c>
      <c r="B4258" s="17">
        <v>4.6299960000000002</v>
      </c>
      <c r="C4258" s="97">
        <v>20</v>
      </c>
      <c r="D4258" s="21">
        <f t="shared" si="66"/>
        <v>7.7320933199999997</v>
      </c>
    </row>
    <row r="4259" spans="1:4" ht="15" customHeight="1" x14ac:dyDescent="0.2">
      <c r="A4259" s="98">
        <v>42185.625</v>
      </c>
      <c r="B4259" s="17">
        <v>3.601108</v>
      </c>
      <c r="C4259" s="97">
        <v>20</v>
      </c>
      <c r="D4259" s="21">
        <f t="shared" si="66"/>
        <v>6.0138503599999993</v>
      </c>
    </row>
    <row r="4260" spans="1:4" ht="15" customHeight="1" x14ac:dyDescent="0.2">
      <c r="A4260" s="98">
        <v>42185.666666666664</v>
      </c>
      <c r="B4260" s="17">
        <v>4.6299960000000002</v>
      </c>
      <c r="C4260" s="97">
        <v>10</v>
      </c>
      <c r="D4260" s="21">
        <f t="shared" si="66"/>
        <v>7.7320933199999997</v>
      </c>
    </row>
    <row r="4261" spans="1:4" ht="15" customHeight="1" x14ac:dyDescent="0.2">
      <c r="A4261" s="98">
        <v>42185.708333333336</v>
      </c>
      <c r="B4261" s="17">
        <v>5.6588840000000005</v>
      </c>
      <c r="C4261" s="97">
        <v>50</v>
      </c>
      <c r="D4261" s="21">
        <f t="shared" si="66"/>
        <v>9.4503362800000001</v>
      </c>
    </row>
    <row r="4262" spans="1:4" ht="15" customHeight="1" x14ac:dyDescent="0.2">
      <c r="A4262" s="98">
        <v>42185.75</v>
      </c>
      <c r="B4262" s="17">
        <v>6.1733279999999997</v>
      </c>
      <c r="C4262" s="97">
        <v>60</v>
      </c>
      <c r="D4262" s="21">
        <f t="shared" si="66"/>
        <v>10.309457759999999</v>
      </c>
    </row>
    <row r="4263" spans="1:4" ht="15" customHeight="1" x14ac:dyDescent="0.2">
      <c r="A4263" s="98">
        <v>42185.791666666664</v>
      </c>
      <c r="B4263" s="17">
        <v>5.6588840000000005</v>
      </c>
      <c r="C4263" s="97">
        <v>40</v>
      </c>
      <c r="D4263" s="21">
        <f t="shared" si="66"/>
        <v>9.4503362800000001</v>
      </c>
    </row>
    <row r="4264" spans="1:4" ht="15" customHeight="1" x14ac:dyDescent="0.2">
      <c r="A4264" s="98">
        <v>42185.833333333336</v>
      </c>
      <c r="B4264" s="17">
        <v>6.1733279999999997</v>
      </c>
      <c r="C4264" s="97">
        <v>40</v>
      </c>
      <c r="D4264" s="21">
        <f t="shared" si="66"/>
        <v>10.309457759999999</v>
      </c>
    </row>
    <row r="4265" spans="1:4" ht="15" customHeight="1" x14ac:dyDescent="0.2">
      <c r="A4265" s="98">
        <v>42185.875</v>
      </c>
      <c r="B4265" s="17">
        <v>5.6588840000000005</v>
      </c>
      <c r="C4265" s="97">
        <v>50</v>
      </c>
      <c r="D4265" s="21">
        <f t="shared" si="66"/>
        <v>9.4503362800000001</v>
      </c>
    </row>
    <row r="4266" spans="1:4" ht="15" customHeight="1" x14ac:dyDescent="0.2">
      <c r="A4266" s="98">
        <v>42185.916666666664</v>
      </c>
      <c r="B4266" s="17">
        <v>4.6299960000000002</v>
      </c>
      <c r="C4266" s="97">
        <v>40</v>
      </c>
      <c r="D4266" s="21">
        <f t="shared" si="66"/>
        <v>7.7320933199999997</v>
      </c>
    </row>
    <row r="4267" spans="1:4" ht="15" customHeight="1" x14ac:dyDescent="0.2">
      <c r="A4267" s="98">
        <v>42185.958333333336</v>
      </c>
      <c r="B4267" s="17">
        <v>4.6299960000000002</v>
      </c>
      <c r="C4267" s="97">
        <v>30</v>
      </c>
      <c r="D4267" s="21">
        <f t="shared" si="66"/>
        <v>7.7320933199999997</v>
      </c>
    </row>
    <row r="4268" spans="1:4" ht="15" customHeight="1" x14ac:dyDescent="0.2">
      <c r="A4268" s="98">
        <v>42186</v>
      </c>
      <c r="B4268" s="17">
        <v>4.1155520000000001</v>
      </c>
      <c r="C4268" s="97">
        <v>20</v>
      </c>
      <c r="D4268" s="21">
        <f t="shared" si="66"/>
        <v>6.8729718399999999</v>
      </c>
    </row>
    <row r="4269" spans="1:4" ht="15" customHeight="1" x14ac:dyDescent="0.2">
      <c r="A4269" s="98">
        <v>42186.041666666664</v>
      </c>
      <c r="B4269" s="17">
        <v>4.1155520000000001</v>
      </c>
      <c r="C4269" s="97">
        <v>30</v>
      </c>
      <c r="D4269" s="21">
        <f t="shared" si="66"/>
        <v>6.8729718399999999</v>
      </c>
    </row>
    <row r="4270" spans="1:4" ht="15" customHeight="1" x14ac:dyDescent="0.2">
      <c r="A4270" s="98">
        <v>42186.083333333336</v>
      </c>
      <c r="B4270" s="17">
        <v>2.057776</v>
      </c>
      <c r="C4270" s="97">
        <v>10</v>
      </c>
      <c r="D4270" s="21">
        <f t="shared" si="66"/>
        <v>3.43648592</v>
      </c>
    </row>
    <row r="4271" spans="1:4" ht="15" customHeight="1" x14ac:dyDescent="0.2">
      <c r="A4271" s="98">
        <v>42186.125</v>
      </c>
      <c r="B4271" s="17">
        <v>3.601108</v>
      </c>
      <c r="C4271" s="97">
        <v>20</v>
      </c>
      <c r="D4271" s="21">
        <f t="shared" si="66"/>
        <v>6.0138503599999993</v>
      </c>
    </row>
    <row r="4272" spans="1:4" ht="15" customHeight="1" x14ac:dyDescent="0.2">
      <c r="A4272" s="98">
        <v>42186.166666666664</v>
      </c>
      <c r="B4272" s="17">
        <v>3.0866639999999999</v>
      </c>
      <c r="C4272" s="97">
        <v>20</v>
      </c>
      <c r="D4272" s="21">
        <f t="shared" si="66"/>
        <v>5.1547288799999995</v>
      </c>
    </row>
    <row r="4273" spans="1:4" ht="15" customHeight="1" x14ac:dyDescent="0.2">
      <c r="A4273" s="98">
        <v>42186.208333333336</v>
      </c>
      <c r="B4273" s="17">
        <v>1.028888</v>
      </c>
      <c r="C4273" s="97">
        <v>330</v>
      </c>
      <c r="D4273" s="21">
        <f t="shared" si="66"/>
        <v>1.71824296</v>
      </c>
    </row>
    <row r="4274" spans="1:4" ht="15" customHeight="1" x14ac:dyDescent="0.2">
      <c r="A4274" s="98">
        <v>42186.25</v>
      </c>
      <c r="B4274" s="17">
        <v>2.5722200000000002</v>
      </c>
      <c r="C4274" s="97">
        <v>360</v>
      </c>
      <c r="D4274" s="21">
        <f t="shared" si="66"/>
        <v>4.2956073999999997</v>
      </c>
    </row>
    <row r="4275" spans="1:4" ht="15" customHeight="1" x14ac:dyDescent="0.2">
      <c r="A4275" s="98">
        <v>42186.291666666664</v>
      </c>
      <c r="B4275" s="17">
        <v>1.5433319999999999</v>
      </c>
      <c r="C4275" s="97">
        <v>290</v>
      </c>
      <c r="D4275" s="21">
        <f t="shared" si="66"/>
        <v>2.5773644399999998</v>
      </c>
    </row>
    <row r="4276" spans="1:4" ht="15" customHeight="1" x14ac:dyDescent="0.2">
      <c r="A4276" s="98">
        <v>42186.333333333336</v>
      </c>
      <c r="B4276" s="17">
        <v>1.5433319999999999</v>
      </c>
      <c r="C4276" s="97">
        <v>320</v>
      </c>
      <c r="D4276" s="21">
        <f t="shared" si="66"/>
        <v>2.5773644399999998</v>
      </c>
    </row>
    <row r="4277" spans="1:4" ht="15" customHeight="1" x14ac:dyDescent="0.2">
      <c r="A4277" s="98">
        <v>42186.375</v>
      </c>
      <c r="B4277" s="17">
        <v>1.028888</v>
      </c>
      <c r="C4277" s="97">
        <v>290</v>
      </c>
      <c r="D4277" s="21">
        <f t="shared" si="66"/>
        <v>1.71824296</v>
      </c>
    </row>
    <row r="4278" spans="1:4" ht="15" customHeight="1" x14ac:dyDescent="0.2">
      <c r="A4278" s="98">
        <v>42186.416666666664</v>
      </c>
      <c r="B4278" s="17">
        <v>1.5433319999999999</v>
      </c>
      <c r="C4278" s="97">
        <v>300</v>
      </c>
      <c r="D4278" s="21">
        <f t="shared" si="66"/>
        <v>2.5773644399999998</v>
      </c>
    </row>
    <row r="4279" spans="1:4" ht="15" customHeight="1" x14ac:dyDescent="0.2">
      <c r="A4279" s="98">
        <v>42186.458333333336</v>
      </c>
      <c r="B4279" s="17">
        <v>1.5433319999999999</v>
      </c>
      <c r="C4279" s="97">
        <v>320</v>
      </c>
      <c r="D4279" s="21">
        <f t="shared" si="66"/>
        <v>2.5773644399999998</v>
      </c>
    </row>
    <row r="4280" spans="1:4" ht="15" customHeight="1" x14ac:dyDescent="0.2">
      <c r="A4280" s="98">
        <v>42186.5</v>
      </c>
      <c r="B4280" s="17">
        <v>3.0866639999999999</v>
      </c>
      <c r="C4280" s="97">
        <v>360</v>
      </c>
      <c r="D4280" s="21">
        <f t="shared" si="66"/>
        <v>5.1547288799999995</v>
      </c>
    </row>
    <row r="4281" spans="1:4" ht="15" customHeight="1" x14ac:dyDescent="0.2">
      <c r="A4281" s="98">
        <v>42186.541666666664</v>
      </c>
      <c r="B4281" s="17">
        <v>5.6588840000000005</v>
      </c>
      <c r="C4281" s="97">
        <v>20</v>
      </c>
      <c r="D4281" s="21">
        <f t="shared" si="66"/>
        <v>9.4503362800000001</v>
      </c>
    </row>
    <row r="4282" spans="1:4" ht="15" customHeight="1" x14ac:dyDescent="0.2">
      <c r="A4282" s="98">
        <v>42186.583333333336</v>
      </c>
      <c r="B4282" s="17">
        <v>4.1155520000000001</v>
      </c>
      <c r="C4282" s="97">
        <v>360</v>
      </c>
      <c r="D4282" s="21">
        <f t="shared" si="66"/>
        <v>6.8729718399999999</v>
      </c>
    </row>
    <row r="4283" spans="1:4" ht="15" customHeight="1" x14ac:dyDescent="0.2">
      <c r="A4283" s="98">
        <v>42186.625</v>
      </c>
      <c r="B4283" s="17">
        <v>5.6588840000000005</v>
      </c>
      <c r="C4283" s="97">
        <v>20</v>
      </c>
      <c r="D4283" s="21">
        <f t="shared" si="66"/>
        <v>9.4503362800000001</v>
      </c>
    </row>
    <row r="4284" spans="1:4" ht="15" customHeight="1" x14ac:dyDescent="0.2">
      <c r="A4284" s="98">
        <v>42186.666666666664</v>
      </c>
      <c r="B4284" s="17">
        <v>6.1733279999999997</v>
      </c>
      <c r="C4284" s="97">
        <v>30</v>
      </c>
      <c r="D4284" s="21">
        <f t="shared" si="66"/>
        <v>10.309457759999999</v>
      </c>
    </row>
    <row r="4285" spans="1:4" ht="15" customHeight="1" x14ac:dyDescent="0.2">
      <c r="A4285" s="98">
        <v>42186.708333333336</v>
      </c>
      <c r="B4285" s="17">
        <v>4.6299960000000002</v>
      </c>
      <c r="C4285" s="97">
        <v>60</v>
      </c>
      <c r="D4285" s="21">
        <f t="shared" si="66"/>
        <v>7.7320933199999997</v>
      </c>
    </row>
    <row r="4286" spans="1:4" ht="15" customHeight="1" x14ac:dyDescent="0.2">
      <c r="A4286" s="98">
        <v>42186.75</v>
      </c>
      <c r="B4286" s="17">
        <v>6.6877719999999998</v>
      </c>
      <c r="C4286" s="97">
        <v>50</v>
      </c>
      <c r="D4286" s="21">
        <f t="shared" si="66"/>
        <v>11.16857924</v>
      </c>
    </row>
    <row r="4287" spans="1:4" ht="15" customHeight="1" x14ac:dyDescent="0.2">
      <c r="A4287" s="98">
        <v>42186.791666666664</v>
      </c>
      <c r="B4287" s="17">
        <v>5.6588840000000005</v>
      </c>
      <c r="C4287" s="97">
        <v>50</v>
      </c>
      <c r="D4287" s="21">
        <f t="shared" si="66"/>
        <v>9.4503362800000001</v>
      </c>
    </row>
    <row r="4288" spans="1:4" ht="15" customHeight="1" x14ac:dyDescent="0.2">
      <c r="A4288" s="98">
        <v>42186.833333333336</v>
      </c>
      <c r="B4288" s="17">
        <v>5.1444400000000003</v>
      </c>
      <c r="C4288" s="97">
        <v>50</v>
      </c>
      <c r="D4288" s="21">
        <f t="shared" si="66"/>
        <v>8.5912147999999995</v>
      </c>
    </row>
    <row r="4289" spans="1:4" ht="15" customHeight="1" x14ac:dyDescent="0.2">
      <c r="A4289" s="98">
        <v>42186.875</v>
      </c>
      <c r="B4289" s="17">
        <v>5.6588840000000005</v>
      </c>
      <c r="C4289" s="97">
        <v>50</v>
      </c>
      <c r="D4289" s="21">
        <f t="shared" si="66"/>
        <v>9.4503362800000001</v>
      </c>
    </row>
    <row r="4290" spans="1:4" ht="15" customHeight="1" x14ac:dyDescent="0.2">
      <c r="A4290" s="98">
        <v>42186.916666666664</v>
      </c>
      <c r="B4290" s="17">
        <v>4.1155520000000001</v>
      </c>
      <c r="C4290" s="97">
        <v>30</v>
      </c>
      <c r="D4290" s="21">
        <f t="shared" si="66"/>
        <v>6.8729718399999999</v>
      </c>
    </row>
    <row r="4291" spans="1:4" ht="15" customHeight="1" x14ac:dyDescent="0.2">
      <c r="A4291" s="98">
        <v>42186.958333333336</v>
      </c>
      <c r="B4291" s="17">
        <v>5.1444400000000003</v>
      </c>
      <c r="C4291" s="97">
        <v>30</v>
      </c>
      <c r="D4291" s="21">
        <f t="shared" si="66"/>
        <v>8.5912147999999995</v>
      </c>
    </row>
    <row r="4292" spans="1:4" ht="15" customHeight="1" x14ac:dyDescent="0.2">
      <c r="A4292" s="98">
        <v>42187</v>
      </c>
      <c r="B4292" s="17">
        <v>2.057776</v>
      </c>
      <c r="C4292" s="97">
        <v>360</v>
      </c>
      <c r="D4292" s="21">
        <f t="shared" si="66"/>
        <v>3.43648592</v>
      </c>
    </row>
    <row r="4293" spans="1:4" ht="15" customHeight="1" x14ac:dyDescent="0.2">
      <c r="A4293" s="98">
        <v>42187.041666666664</v>
      </c>
      <c r="B4293" s="17">
        <v>1.5433319999999999</v>
      </c>
      <c r="C4293" s="97">
        <v>320</v>
      </c>
      <c r="D4293" s="21">
        <f t="shared" ref="D4293:D4356" si="67">$B$1*B4293</f>
        <v>2.5773644399999998</v>
      </c>
    </row>
    <row r="4294" spans="1:4" ht="15" customHeight="1" x14ac:dyDescent="0.2">
      <c r="A4294" s="98">
        <v>42187.083333333336</v>
      </c>
      <c r="B4294" s="17">
        <v>2.5722200000000002</v>
      </c>
      <c r="C4294" s="97">
        <v>20</v>
      </c>
      <c r="D4294" s="21">
        <f t="shared" si="67"/>
        <v>4.2956073999999997</v>
      </c>
    </row>
    <row r="4295" spans="1:4" ht="15" customHeight="1" x14ac:dyDescent="0.2">
      <c r="A4295" s="98">
        <v>42187.125</v>
      </c>
      <c r="B4295" s="17">
        <v>2.057776</v>
      </c>
      <c r="C4295" s="97">
        <v>10</v>
      </c>
      <c r="D4295" s="21">
        <f t="shared" si="67"/>
        <v>3.43648592</v>
      </c>
    </row>
    <row r="4296" spans="1:4" ht="15" customHeight="1" x14ac:dyDescent="0.2">
      <c r="A4296" s="98">
        <v>42187.166666666664</v>
      </c>
      <c r="B4296" s="17">
        <v>2.5722200000000002</v>
      </c>
      <c r="C4296" s="97">
        <v>10</v>
      </c>
      <c r="D4296" s="21">
        <f t="shared" si="67"/>
        <v>4.2956073999999997</v>
      </c>
    </row>
    <row r="4297" spans="1:4" ht="15" customHeight="1" x14ac:dyDescent="0.2">
      <c r="A4297" s="98">
        <v>42187.208333333336</v>
      </c>
      <c r="B4297" s="17">
        <v>2.057776</v>
      </c>
      <c r="C4297" s="97">
        <v>330</v>
      </c>
      <c r="D4297" s="21">
        <f t="shared" si="67"/>
        <v>3.43648592</v>
      </c>
    </row>
    <row r="4298" spans="1:4" ht="15" customHeight="1" x14ac:dyDescent="0.2">
      <c r="A4298" s="98">
        <v>42187.25</v>
      </c>
      <c r="B4298" s="17">
        <v>0</v>
      </c>
      <c r="C4298" s="97">
        <v>0</v>
      </c>
      <c r="D4298" s="21">
        <f t="shared" si="67"/>
        <v>0</v>
      </c>
    </row>
    <row r="4299" spans="1:4" ht="15" customHeight="1" x14ac:dyDescent="0.2">
      <c r="A4299" s="98">
        <v>42187.291666666664</v>
      </c>
      <c r="B4299" s="17">
        <v>1.028888</v>
      </c>
      <c r="C4299" s="97">
        <v>340</v>
      </c>
      <c r="D4299" s="21">
        <f t="shared" si="67"/>
        <v>1.71824296</v>
      </c>
    </row>
    <row r="4300" spans="1:4" ht="15" customHeight="1" x14ac:dyDescent="0.2">
      <c r="A4300" s="98">
        <v>42187.333333333336</v>
      </c>
      <c r="B4300" s="17">
        <v>1.028888</v>
      </c>
      <c r="C4300" s="97">
        <v>280</v>
      </c>
      <c r="D4300" s="21">
        <f t="shared" si="67"/>
        <v>1.71824296</v>
      </c>
    </row>
    <row r="4301" spans="1:4" ht="15" customHeight="1" x14ac:dyDescent="0.2">
      <c r="A4301" s="98">
        <v>42187.375</v>
      </c>
      <c r="B4301" s="17">
        <v>1.028888</v>
      </c>
      <c r="C4301" s="97">
        <v>320</v>
      </c>
      <c r="D4301" s="21">
        <f t="shared" si="67"/>
        <v>1.71824296</v>
      </c>
    </row>
    <row r="4302" spans="1:4" ht="15" customHeight="1" x14ac:dyDescent="0.2">
      <c r="A4302" s="98">
        <v>42187.416666666664</v>
      </c>
      <c r="B4302" s="17">
        <v>1.028888</v>
      </c>
      <c r="C4302" s="97">
        <v>310</v>
      </c>
      <c r="D4302" s="21">
        <f t="shared" si="67"/>
        <v>1.71824296</v>
      </c>
    </row>
    <row r="4303" spans="1:4" ht="15" customHeight="1" x14ac:dyDescent="0.2">
      <c r="A4303" s="98">
        <v>42187.458333333336</v>
      </c>
      <c r="B4303" s="17">
        <v>1.5433319999999999</v>
      </c>
      <c r="C4303" s="97">
        <v>300</v>
      </c>
      <c r="D4303" s="21">
        <f t="shared" si="67"/>
        <v>2.5773644399999998</v>
      </c>
    </row>
    <row r="4304" spans="1:4" ht="15" customHeight="1" x14ac:dyDescent="0.2">
      <c r="A4304" s="98">
        <v>42187.5</v>
      </c>
      <c r="B4304" s="17">
        <v>1.5433319999999999</v>
      </c>
      <c r="C4304" s="97">
        <v>300</v>
      </c>
      <c r="D4304" s="21">
        <f t="shared" si="67"/>
        <v>2.5773644399999998</v>
      </c>
    </row>
    <row r="4305" spans="1:4" ht="15" customHeight="1" x14ac:dyDescent="0.2">
      <c r="A4305" s="98">
        <v>42187.541666666664</v>
      </c>
      <c r="B4305" s="17">
        <v>2.057776</v>
      </c>
      <c r="C4305" s="97">
        <v>340</v>
      </c>
      <c r="D4305" s="21">
        <f t="shared" si="67"/>
        <v>3.43648592</v>
      </c>
    </row>
    <row r="4306" spans="1:4" ht="15" customHeight="1" x14ac:dyDescent="0.2">
      <c r="A4306" s="98">
        <v>42187.583333333336</v>
      </c>
      <c r="B4306" s="17">
        <v>1.5433319999999999</v>
      </c>
      <c r="C4306" s="97">
        <v>320</v>
      </c>
      <c r="D4306" s="21">
        <f t="shared" si="67"/>
        <v>2.5773644399999998</v>
      </c>
    </row>
    <row r="4307" spans="1:4" ht="15" customHeight="1" x14ac:dyDescent="0.2">
      <c r="A4307" s="98">
        <v>42187.625</v>
      </c>
      <c r="B4307" s="17">
        <v>1.028888</v>
      </c>
      <c r="C4307" s="97">
        <v>40</v>
      </c>
      <c r="D4307" s="21">
        <f t="shared" si="67"/>
        <v>1.71824296</v>
      </c>
    </row>
    <row r="4308" spans="1:4" ht="15" customHeight="1" x14ac:dyDescent="0.2">
      <c r="A4308" s="98">
        <v>42187.666666666664</v>
      </c>
      <c r="B4308" s="17">
        <v>2.057776</v>
      </c>
      <c r="C4308" s="97">
        <v>360</v>
      </c>
      <c r="D4308" s="21">
        <f t="shared" si="67"/>
        <v>3.43648592</v>
      </c>
    </row>
    <row r="4309" spans="1:4" ht="15" customHeight="1" x14ac:dyDescent="0.2">
      <c r="A4309" s="98">
        <v>42187.708333333336</v>
      </c>
      <c r="B4309" s="17">
        <v>4.1155520000000001</v>
      </c>
      <c r="C4309" s="97">
        <v>70</v>
      </c>
      <c r="D4309" s="21">
        <f t="shared" si="67"/>
        <v>6.8729718399999999</v>
      </c>
    </row>
    <row r="4310" spans="1:4" ht="15" customHeight="1" x14ac:dyDescent="0.2">
      <c r="A4310" s="98">
        <v>42187.75</v>
      </c>
      <c r="B4310" s="17">
        <v>3.601108</v>
      </c>
      <c r="C4310" s="97">
        <v>70</v>
      </c>
      <c r="D4310" s="21">
        <f t="shared" si="67"/>
        <v>6.0138503599999993</v>
      </c>
    </row>
    <row r="4311" spans="1:4" ht="15" customHeight="1" x14ac:dyDescent="0.2">
      <c r="A4311" s="98">
        <v>42187.791666666664</v>
      </c>
      <c r="B4311" s="17">
        <v>5.1444400000000003</v>
      </c>
      <c r="C4311" s="97">
        <v>160</v>
      </c>
      <c r="D4311" s="21">
        <f t="shared" si="67"/>
        <v>8.5912147999999995</v>
      </c>
    </row>
    <row r="4312" spans="1:4" ht="15" customHeight="1" x14ac:dyDescent="0.2">
      <c r="A4312" s="98">
        <v>42187.833333333336</v>
      </c>
      <c r="B4312" s="17">
        <v>3.601108</v>
      </c>
      <c r="C4312" s="97">
        <v>170</v>
      </c>
      <c r="D4312" s="21">
        <f t="shared" si="67"/>
        <v>6.0138503599999993</v>
      </c>
    </row>
    <row r="4313" spans="1:4" ht="15" customHeight="1" x14ac:dyDescent="0.2">
      <c r="A4313" s="98">
        <v>42187.875</v>
      </c>
      <c r="B4313" s="17">
        <v>2.057776</v>
      </c>
      <c r="C4313" s="97">
        <v>170</v>
      </c>
      <c r="D4313" s="21">
        <f t="shared" si="67"/>
        <v>3.43648592</v>
      </c>
    </row>
    <row r="4314" spans="1:4" ht="15" customHeight="1" x14ac:dyDescent="0.2">
      <c r="A4314" s="98">
        <v>42187.916666666664</v>
      </c>
      <c r="B4314" s="17">
        <v>1.5433319999999999</v>
      </c>
      <c r="C4314" s="97">
        <v>190</v>
      </c>
      <c r="D4314" s="21">
        <f t="shared" si="67"/>
        <v>2.5773644399999998</v>
      </c>
    </row>
    <row r="4315" spans="1:4" ht="15" customHeight="1" x14ac:dyDescent="0.2">
      <c r="A4315" s="98">
        <v>42187.958333333336</v>
      </c>
      <c r="B4315" s="17">
        <v>1.028888</v>
      </c>
      <c r="C4315" s="97">
        <v>320</v>
      </c>
      <c r="D4315" s="21">
        <f t="shared" si="67"/>
        <v>1.71824296</v>
      </c>
    </row>
    <row r="4316" spans="1:4" ht="15" customHeight="1" x14ac:dyDescent="0.2">
      <c r="A4316" s="98">
        <v>42188</v>
      </c>
      <c r="B4316" s="17">
        <v>1.5433319999999999</v>
      </c>
      <c r="C4316" s="97">
        <v>310</v>
      </c>
      <c r="D4316" s="21">
        <f t="shared" si="67"/>
        <v>2.5773644399999998</v>
      </c>
    </row>
    <row r="4317" spans="1:4" ht="15" customHeight="1" x14ac:dyDescent="0.2">
      <c r="A4317" s="98">
        <v>42188.041666666664</v>
      </c>
      <c r="B4317" s="17">
        <v>1.5433319999999999</v>
      </c>
      <c r="C4317" s="97">
        <v>320</v>
      </c>
      <c r="D4317" s="21">
        <f t="shared" si="67"/>
        <v>2.5773644399999998</v>
      </c>
    </row>
    <row r="4318" spans="1:4" ht="15" customHeight="1" x14ac:dyDescent="0.2">
      <c r="A4318" s="98">
        <v>42188.083333333336</v>
      </c>
      <c r="B4318" s="17">
        <v>1.5433319999999999</v>
      </c>
      <c r="C4318" s="97">
        <v>290</v>
      </c>
      <c r="D4318" s="21">
        <f t="shared" si="67"/>
        <v>2.5773644399999998</v>
      </c>
    </row>
    <row r="4319" spans="1:4" ht="15" customHeight="1" x14ac:dyDescent="0.2">
      <c r="A4319" s="98">
        <v>42188.125</v>
      </c>
      <c r="B4319" s="17">
        <v>1.028888</v>
      </c>
      <c r="C4319" s="97">
        <v>310</v>
      </c>
      <c r="D4319" s="21">
        <f t="shared" si="67"/>
        <v>1.71824296</v>
      </c>
    </row>
    <row r="4320" spans="1:4" ht="15" customHeight="1" x14ac:dyDescent="0.2">
      <c r="A4320" s="98">
        <v>42188.166666666664</v>
      </c>
      <c r="B4320" s="17">
        <v>0</v>
      </c>
      <c r="C4320" s="97">
        <v>0</v>
      </c>
      <c r="D4320" s="21">
        <f t="shared" si="67"/>
        <v>0</v>
      </c>
    </row>
    <row r="4321" spans="1:4" ht="15" customHeight="1" x14ac:dyDescent="0.2">
      <c r="A4321" s="98">
        <v>42188.208333333336</v>
      </c>
      <c r="B4321" s="17">
        <v>0</v>
      </c>
      <c r="C4321" s="97">
        <v>0</v>
      </c>
      <c r="D4321" s="21">
        <f t="shared" si="67"/>
        <v>0</v>
      </c>
    </row>
    <row r="4322" spans="1:4" ht="15" customHeight="1" x14ac:dyDescent="0.2">
      <c r="A4322" s="98">
        <v>42188.25</v>
      </c>
      <c r="B4322" s="17">
        <v>0</v>
      </c>
      <c r="C4322" s="97">
        <v>0</v>
      </c>
      <c r="D4322" s="21">
        <f t="shared" si="67"/>
        <v>0</v>
      </c>
    </row>
    <row r="4323" spans="1:4" ht="15" customHeight="1" x14ac:dyDescent="0.2">
      <c r="A4323" s="98">
        <v>42188.291666666664</v>
      </c>
      <c r="B4323" s="17">
        <v>1.5433319999999999</v>
      </c>
      <c r="C4323" s="97">
        <v>320</v>
      </c>
      <c r="D4323" s="21">
        <f t="shared" si="67"/>
        <v>2.5773644399999998</v>
      </c>
    </row>
    <row r="4324" spans="1:4" ht="15" customHeight="1" x14ac:dyDescent="0.2">
      <c r="A4324" s="98">
        <v>42188.333333333336</v>
      </c>
      <c r="B4324" s="17">
        <v>1.028888</v>
      </c>
      <c r="C4324" s="97">
        <v>360</v>
      </c>
      <c r="D4324" s="21">
        <f t="shared" si="67"/>
        <v>1.71824296</v>
      </c>
    </row>
    <row r="4325" spans="1:4" ht="15" customHeight="1" x14ac:dyDescent="0.2">
      <c r="A4325" s="98">
        <v>42188.375</v>
      </c>
      <c r="B4325" s="17">
        <v>1.028888</v>
      </c>
      <c r="C4325" s="97">
        <v>320</v>
      </c>
      <c r="D4325" s="21">
        <f t="shared" si="67"/>
        <v>1.71824296</v>
      </c>
    </row>
    <row r="4326" spans="1:4" ht="15" customHeight="1" x14ac:dyDescent="0.2">
      <c r="A4326" s="98">
        <v>42188.416666666664</v>
      </c>
      <c r="B4326" s="17">
        <v>1.028888</v>
      </c>
      <c r="C4326" s="97">
        <v>360</v>
      </c>
      <c r="D4326" s="21">
        <f t="shared" si="67"/>
        <v>1.71824296</v>
      </c>
    </row>
    <row r="4327" spans="1:4" ht="15" customHeight="1" x14ac:dyDescent="0.2">
      <c r="A4327" s="98">
        <v>42188.458333333336</v>
      </c>
      <c r="B4327" s="17">
        <v>1.028888</v>
      </c>
      <c r="C4327" s="97">
        <v>330</v>
      </c>
      <c r="D4327" s="21">
        <f t="shared" si="67"/>
        <v>1.71824296</v>
      </c>
    </row>
    <row r="4328" spans="1:4" ht="15" customHeight="1" x14ac:dyDescent="0.2">
      <c r="A4328" s="98">
        <v>42188.5</v>
      </c>
      <c r="B4328" s="17">
        <v>1.5433319999999999</v>
      </c>
      <c r="C4328" s="97">
        <v>350</v>
      </c>
      <c r="D4328" s="21">
        <f t="shared" si="67"/>
        <v>2.5773644399999998</v>
      </c>
    </row>
    <row r="4329" spans="1:4" ht="15" customHeight="1" x14ac:dyDescent="0.2">
      <c r="A4329" s="98">
        <v>42188.541666666664</v>
      </c>
      <c r="B4329" s="17">
        <v>3.601108</v>
      </c>
      <c r="C4329" s="97">
        <v>10</v>
      </c>
      <c r="D4329" s="21">
        <f t="shared" si="67"/>
        <v>6.0138503599999993</v>
      </c>
    </row>
    <row r="4330" spans="1:4" ht="15" customHeight="1" x14ac:dyDescent="0.2">
      <c r="A4330" s="98">
        <v>42188.583333333336</v>
      </c>
      <c r="B4330" s="17">
        <v>4.6299960000000002</v>
      </c>
      <c r="C4330" s="97">
        <v>360</v>
      </c>
      <c r="D4330" s="21">
        <f t="shared" si="67"/>
        <v>7.7320933199999997</v>
      </c>
    </row>
    <row r="4331" spans="1:4" ht="15" customHeight="1" x14ac:dyDescent="0.2">
      <c r="A4331" s="98">
        <v>42188.625</v>
      </c>
      <c r="B4331" s="17">
        <v>5.1444400000000003</v>
      </c>
      <c r="C4331" s="97">
        <v>360</v>
      </c>
      <c r="D4331" s="21">
        <f t="shared" si="67"/>
        <v>8.5912147999999995</v>
      </c>
    </row>
    <row r="4332" spans="1:4" ht="15" customHeight="1" x14ac:dyDescent="0.2">
      <c r="A4332" s="98">
        <v>42188.666666666664</v>
      </c>
      <c r="B4332" s="17">
        <v>3.601108</v>
      </c>
      <c r="C4332" s="97">
        <v>30</v>
      </c>
      <c r="D4332" s="21">
        <f t="shared" si="67"/>
        <v>6.0138503599999993</v>
      </c>
    </row>
    <row r="4333" spans="1:4" ht="15" customHeight="1" x14ac:dyDescent="0.2">
      <c r="A4333" s="98">
        <v>42188.708333333336</v>
      </c>
      <c r="B4333" s="17">
        <v>5.1444400000000003</v>
      </c>
      <c r="C4333" s="97">
        <v>70</v>
      </c>
      <c r="D4333" s="21">
        <f t="shared" si="67"/>
        <v>8.5912147999999995</v>
      </c>
    </row>
    <row r="4334" spans="1:4" ht="15" customHeight="1" x14ac:dyDescent="0.2">
      <c r="A4334" s="98">
        <v>42188.75</v>
      </c>
      <c r="B4334" s="17">
        <v>5.6588840000000005</v>
      </c>
      <c r="C4334" s="97">
        <v>30</v>
      </c>
      <c r="D4334" s="21">
        <f t="shared" si="67"/>
        <v>9.4503362800000001</v>
      </c>
    </row>
    <row r="4335" spans="1:4" ht="15" customHeight="1" x14ac:dyDescent="0.2">
      <c r="A4335" s="98">
        <v>42188.791666666664</v>
      </c>
      <c r="B4335" s="17">
        <v>2.5722200000000002</v>
      </c>
      <c r="C4335" s="97">
        <v>30</v>
      </c>
      <c r="D4335" s="21">
        <f t="shared" si="67"/>
        <v>4.2956073999999997</v>
      </c>
    </row>
    <row r="4336" spans="1:4" ht="15" customHeight="1" x14ac:dyDescent="0.2">
      <c r="A4336" s="98">
        <v>42188.833333333336</v>
      </c>
      <c r="B4336" s="17">
        <v>3.0866639999999999</v>
      </c>
      <c r="C4336" s="97">
        <v>30</v>
      </c>
      <c r="D4336" s="21">
        <f t="shared" si="67"/>
        <v>5.1547288799999995</v>
      </c>
    </row>
    <row r="4337" spans="1:4" ht="15" customHeight="1" x14ac:dyDescent="0.2">
      <c r="A4337" s="98">
        <v>42188.875</v>
      </c>
      <c r="B4337" s="17">
        <v>2.5722200000000002</v>
      </c>
      <c r="C4337" s="97">
        <v>30</v>
      </c>
      <c r="D4337" s="21">
        <f t="shared" si="67"/>
        <v>4.2956073999999997</v>
      </c>
    </row>
    <row r="4338" spans="1:4" ht="15" customHeight="1" x14ac:dyDescent="0.2">
      <c r="A4338" s="98">
        <v>42188.916666666664</v>
      </c>
      <c r="B4338" s="17">
        <v>1.028888</v>
      </c>
      <c r="C4338" s="97">
        <v>340</v>
      </c>
      <c r="D4338" s="21">
        <f t="shared" si="67"/>
        <v>1.71824296</v>
      </c>
    </row>
    <row r="4339" spans="1:4" ht="15" customHeight="1" x14ac:dyDescent="0.2">
      <c r="A4339" s="98">
        <v>42188.958333333336</v>
      </c>
      <c r="B4339" s="17">
        <v>2.5722200000000002</v>
      </c>
      <c r="C4339" s="97">
        <v>10</v>
      </c>
      <c r="D4339" s="21">
        <f t="shared" si="67"/>
        <v>4.2956073999999997</v>
      </c>
    </row>
    <row r="4340" spans="1:4" ht="15" customHeight="1" x14ac:dyDescent="0.2">
      <c r="A4340" s="98">
        <v>42189</v>
      </c>
      <c r="B4340" s="17">
        <v>2.5722200000000002</v>
      </c>
      <c r="C4340" s="97">
        <v>20</v>
      </c>
      <c r="D4340" s="21">
        <f t="shared" si="67"/>
        <v>4.2956073999999997</v>
      </c>
    </row>
    <row r="4341" spans="1:4" ht="15" customHeight="1" x14ac:dyDescent="0.2">
      <c r="A4341" s="98">
        <v>42189.041666666664</v>
      </c>
      <c r="B4341" s="17">
        <v>1.028888</v>
      </c>
      <c r="C4341" s="97">
        <v>310</v>
      </c>
      <c r="D4341" s="21">
        <f t="shared" si="67"/>
        <v>1.71824296</v>
      </c>
    </row>
    <row r="4342" spans="1:4" ht="15" customHeight="1" x14ac:dyDescent="0.2">
      <c r="A4342" s="98">
        <v>42189.083333333336</v>
      </c>
      <c r="B4342" s="17">
        <v>3.601108</v>
      </c>
      <c r="C4342" s="97">
        <v>10</v>
      </c>
      <c r="D4342" s="21">
        <f t="shared" si="67"/>
        <v>6.0138503599999993</v>
      </c>
    </row>
    <row r="4343" spans="1:4" ht="15" customHeight="1" x14ac:dyDescent="0.2">
      <c r="A4343" s="98">
        <v>42189.125</v>
      </c>
      <c r="B4343" s="17">
        <v>4.1155520000000001</v>
      </c>
      <c r="C4343" s="97">
        <v>10</v>
      </c>
      <c r="D4343" s="21">
        <f t="shared" si="67"/>
        <v>6.8729718399999999</v>
      </c>
    </row>
    <row r="4344" spans="1:4" ht="15" customHeight="1" x14ac:dyDescent="0.2">
      <c r="A4344" s="98">
        <v>42189.166666666664</v>
      </c>
      <c r="B4344" s="17">
        <v>4.1155520000000001</v>
      </c>
      <c r="C4344" s="97">
        <v>20</v>
      </c>
      <c r="D4344" s="21">
        <f t="shared" si="67"/>
        <v>6.8729718399999999</v>
      </c>
    </row>
    <row r="4345" spans="1:4" ht="15" customHeight="1" x14ac:dyDescent="0.2">
      <c r="A4345" s="98">
        <v>42189.208333333336</v>
      </c>
      <c r="B4345" s="17">
        <v>5.6588840000000005</v>
      </c>
      <c r="C4345" s="97">
        <v>30</v>
      </c>
      <c r="D4345" s="21">
        <f t="shared" si="67"/>
        <v>9.4503362800000001</v>
      </c>
    </row>
    <row r="4346" spans="1:4" ht="15" customHeight="1" x14ac:dyDescent="0.2">
      <c r="A4346" s="98">
        <v>42189.25</v>
      </c>
      <c r="B4346" s="17">
        <v>2.057776</v>
      </c>
      <c r="C4346" s="97">
        <v>10</v>
      </c>
      <c r="D4346" s="21">
        <f t="shared" si="67"/>
        <v>3.43648592</v>
      </c>
    </row>
    <row r="4347" spans="1:4" ht="15" customHeight="1" x14ac:dyDescent="0.2">
      <c r="A4347" s="98">
        <v>42189.291666666664</v>
      </c>
      <c r="B4347" s="17">
        <v>1.028888</v>
      </c>
      <c r="C4347" s="97">
        <v>340</v>
      </c>
      <c r="D4347" s="21">
        <f t="shared" si="67"/>
        <v>1.71824296</v>
      </c>
    </row>
    <row r="4348" spans="1:4" ht="15" customHeight="1" x14ac:dyDescent="0.2">
      <c r="A4348" s="98">
        <v>42189.333333333336</v>
      </c>
      <c r="B4348" s="17">
        <v>2.5722200000000002</v>
      </c>
      <c r="C4348" s="97">
        <v>10</v>
      </c>
      <c r="D4348" s="21">
        <f t="shared" si="67"/>
        <v>4.2956073999999997</v>
      </c>
    </row>
    <row r="4349" spans="1:4" ht="15" customHeight="1" x14ac:dyDescent="0.2">
      <c r="A4349" s="98">
        <v>42189.375</v>
      </c>
      <c r="B4349" s="17">
        <v>2.5722200000000002</v>
      </c>
      <c r="C4349" s="97">
        <v>340</v>
      </c>
      <c r="D4349" s="21">
        <f t="shared" si="67"/>
        <v>4.2956073999999997</v>
      </c>
    </row>
    <row r="4350" spans="1:4" ht="15" customHeight="1" x14ac:dyDescent="0.2">
      <c r="A4350" s="98">
        <v>42189.416666666664</v>
      </c>
      <c r="B4350" s="17">
        <v>2.5722200000000002</v>
      </c>
      <c r="C4350" s="97">
        <v>340</v>
      </c>
      <c r="D4350" s="21">
        <f t="shared" si="67"/>
        <v>4.2956073999999997</v>
      </c>
    </row>
    <row r="4351" spans="1:4" ht="15" customHeight="1" x14ac:dyDescent="0.2">
      <c r="A4351" s="98">
        <v>42189.458333333336</v>
      </c>
      <c r="B4351" s="17">
        <v>3.0866639999999999</v>
      </c>
      <c r="C4351" s="97">
        <v>350</v>
      </c>
      <c r="D4351" s="21">
        <f t="shared" si="67"/>
        <v>5.1547288799999995</v>
      </c>
    </row>
    <row r="4352" spans="1:4" ht="15" customHeight="1" x14ac:dyDescent="0.2">
      <c r="A4352" s="98">
        <v>42189.5</v>
      </c>
      <c r="B4352" s="17">
        <v>4.1155520000000001</v>
      </c>
      <c r="C4352" s="97">
        <v>360</v>
      </c>
      <c r="D4352" s="21">
        <f t="shared" si="67"/>
        <v>6.8729718399999999</v>
      </c>
    </row>
    <row r="4353" spans="1:4" ht="15" customHeight="1" x14ac:dyDescent="0.2">
      <c r="A4353" s="98">
        <v>42189.541666666664</v>
      </c>
      <c r="B4353" s="17">
        <v>5.6588840000000005</v>
      </c>
      <c r="C4353" s="97">
        <v>20</v>
      </c>
      <c r="D4353" s="21">
        <f t="shared" si="67"/>
        <v>9.4503362800000001</v>
      </c>
    </row>
    <row r="4354" spans="1:4" ht="15" customHeight="1" x14ac:dyDescent="0.2">
      <c r="A4354" s="98">
        <v>42189.583333333336</v>
      </c>
      <c r="B4354" s="17">
        <v>4.6299960000000002</v>
      </c>
      <c r="C4354" s="97">
        <v>10</v>
      </c>
      <c r="D4354" s="21">
        <f t="shared" si="67"/>
        <v>7.7320933199999997</v>
      </c>
    </row>
    <row r="4355" spans="1:4" ht="15" customHeight="1" x14ac:dyDescent="0.2">
      <c r="A4355" s="98">
        <v>42189.625</v>
      </c>
      <c r="B4355" s="17">
        <v>5.1444400000000003</v>
      </c>
      <c r="C4355" s="97">
        <v>20</v>
      </c>
      <c r="D4355" s="21">
        <f t="shared" si="67"/>
        <v>8.5912147999999995</v>
      </c>
    </row>
    <row r="4356" spans="1:4" ht="15" customHeight="1" x14ac:dyDescent="0.2">
      <c r="A4356" s="98">
        <v>42189.666666666664</v>
      </c>
      <c r="B4356" s="17">
        <v>5.6588840000000005</v>
      </c>
      <c r="C4356" s="97">
        <v>20</v>
      </c>
      <c r="D4356" s="21">
        <f t="shared" si="67"/>
        <v>9.4503362800000001</v>
      </c>
    </row>
    <row r="4357" spans="1:4" ht="15" customHeight="1" x14ac:dyDescent="0.2">
      <c r="A4357" s="98">
        <v>42189.708333333336</v>
      </c>
      <c r="B4357" s="17">
        <v>5.1444400000000003</v>
      </c>
      <c r="C4357" s="97">
        <v>10</v>
      </c>
      <c r="D4357" s="21">
        <f t="shared" ref="D4357:D4420" si="68">$B$1*B4357</f>
        <v>8.5912147999999995</v>
      </c>
    </row>
    <row r="4358" spans="1:4" ht="15" customHeight="1" x14ac:dyDescent="0.2">
      <c r="A4358" s="98">
        <v>42189.75</v>
      </c>
      <c r="B4358" s="17">
        <v>3.601108</v>
      </c>
      <c r="C4358" s="97">
        <v>10</v>
      </c>
      <c r="D4358" s="21">
        <f t="shared" si="68"/>
        <v>6.0138503599999993</v>
      </c>
    </row>
    <row r="4359" spans="1:4" ht="15" customHeight="1" x14ac:dyDescent="0.2">
      <c r="A4359" s="98">
        <v>42189.791666666664</v>
      </c>
      <c r="B4359" s="17">
        <v>4.6299960000000002</v>
      </c>
      <c r="C4359" s="97">
        <v>20</v>
      </c>
      <c r="D4359" s="21">
        <f t="shared" si="68"/>
        <v>7.7320933199999997</v>
      </c>
    </row>
    <row r="4360" spans="1:4" ht="15" customHeight="1" x14ac:dyDescent="0.2">
      <c r="A4360" s="98">
        <v>42189.833333333336</v>
      </c>
      <c r="B4360" s="17">
        <v>3.601108</v>
      </c>
      <c r="C4360" s="97">
        <v>20</v>
      </c>
      <c r="D4360" s="21">
        <f t="shared" si="68"/>
        <v>6.0138503599999993</v>
      </c>
    </row>
    <row r="4361" spans="1:4" ht="15" customHeight="1" x14ac:dyDescent="0.2">
      <c r="A4361" s="98">
        <v>42189.875</v>
      </c>
      <c r="B4361" s="17">
        <v>3.0866639999999999</v>
      </c>
      <c r="C4361" s="97">
        <v>40</v>
      </c>
      <c r="D4361" s="21">
        <f t="shared" si="68"/>
        <v>5.1547288799999995</v>
      </c>
    </row>
    <row r="4362" spans="1:4" ht="15" customHeight="1" x14ac:dyDescent="0.2">
      <c r="A4362" s="98">
        <v>42189.916666666664</v>
      </c>
      <c r="B4362" s="17">
        <v>3.0866639999999999</v>
      </c>
      <c r="C4362" s="97">
        <v>40</v>
      </c>
      <c r="D4362" s="21">
        <f t="shared" si="68"/>
        <v>5.1547288799999995</v>
      </c>
    </row>
    <row r="4363" spans="1:4" ht="15" customHeight="1" x14ac:dyDescent="0.2">
      <c r="A4363" s="98">
        <v>42189.958333333336</v>
      </c>
      <c r="B4363" s="17">
        <v>1.028888</v>
      </c>
      <c r="C4363" s="97">
        <v>310</v>
      </c>
      <c r="D4363" s="21">
        <f t="shared" si="68"/>
        <v>1.71824296</v>
      </c>
    </row>
    <row r="4364" spans="1:4" ht="15" customHeight="1" x14ac:dyDescent="0.2">
      <c r="A4364" s="98">
        <v>42190</v>
      </c>
      <c r="B4364" s="17">
        <v>1.5433319999999999</v>
      </c>
      <c r="C4364" s="97">
        <v>50</v>
      </c>
      <c r="D4364" s="21">
        <f t="shared" si="68"/>
        <v>2.5773644399999998</v>
      </c>
    </row>
    <row r="4365" spans="1:4" ht="15" customHeight="1" x14ac:dyDescent="0.2">
      <c r="A4365" s="98">
        <v>42190.041666666664</v>
      </c>
      <c r="B4365" s="17">
        <v>7.202216</v>
      </c>
      <c r="C4365" s="97">
        <v>180</v>
      </c>
      <c r="D4365" s="21">
        <f t="shared" si="68"/>
        <v>12.027700719999999</v>
      </c>
    </row>
    <row r="4366" spans="1:4" ht="15" customHeight="1" x14ac:dyDescent="0.2">
      <c r="A4366" s="98">
        <v>42190.083333333336</v>
      </c>
      <c r="B4366" s="17">
        <v>8.7455479999999994</v>
      </c>
      <c r="C4366" s="97">
        <v>200</v>
      </c>
      <c r="D4366" s="21">
        <f t="shared" si="68"/>
        <v>14.605065159999999</v>
      </c>
    </row>
    <row r="4367" spans="1:4" ht="15" customHeight="1" x14ac:dyDescent="0.2">
      <c r="A4367" s="98">
        <v>42190.125</v>
      </c>
      <c r="B4367" s="17">
        <v>7.202216</v>
      </c>
      <c r="C4367" s="97">
        <v>210</v>
      </c>
      <c r="D4367" s="21">
        <f t="shared" si="68"/>
        <v>12.027700719999999</v>
      </c>
    </row>
    <row r="4368" spans="1:4" ht="15" customHeight="1" x14ac:dyDescent="0.2">
      <c r="A4368" s="98">
        <v>42190.166666666664</v>
      </c>
      <c r="B4368" s="17">
        <v>7.202216</v>
      </c>
      <c r="C4368" s="97">
        <v>210</v>
      </c>
      <c r="D4368" s="21">
        <f t="shared" si="68"/>
        <v>12.027700719999999</v>
      </c>
    </row>
    <row r="4369" spans="1:4" ht="15" customHeight="1" x14ac:dyDescent="0.2">
      <c r="A4369" s="98">
        <v>42190.208333333336</v>
      </c>
      <c r="B4369" s="17">
        <v>8.2311040000000002</v>
      </c>
      <c r="C4369" s="97">
        <v>210</v>
      </c>
      <c r="D4369" s="21">
        <f t="shared" si="68"/>
        <v>13.74594368</v>
      </c>
    </row>
    <row r="4370" spans="1:4" ht="15" customHeight="1" x14ac:dyDescent="0.2">
      <c r="A4370" s="98">
        <v>42190.25</v>
      </c>
      <c r="B4370" s="17">
        <v>9.2599920000000004</v>
      </c>
      <c r="C4370" s="97">
        <v>210</v>
      </c>
      <c r="D4370" s="21">
        <f t="shared" si="68"/>
        <v>15.464186639999999</v>
      </c>
    </row>
    <row r="4371" spans="1:4" ht="15" customHeight="1" x14ac:dyDescent="0.2">
      <c r="A4371" s="98">
        <v>42190.291666666664</v>
      </c>
      <c r="B4371" s="17">
        <v>8.2311040000000002</v>
      </c>
      <c r="C4371" s="97">
        <v>200</v>
      </c>
      <c r="D4371" s="21">
        <f t="shared" si="68"/>
        <v>13.74594368</v>
      </c>
    </row>
    <row r="4372" spans="1:4" ht="15" customHeight="1" x14ac:dyDescent="0.2">
      <c r="A4372" s="98">
        <v>42190.333333333336</v>
      </c>
      <c r="B4372" s="17">
        <v>7.7166600000000001</v>
      </c>
      <c r="C4372" s="97">
        <v>200</v>
      </c>
      <c r="D4372" s="21">
        <f t="shared" si="68"/>
        <v>12.886822199999999</v>
      </c>
    </row>
    <row r="4373" spans="1:4" ht="15" customHeight="1" x14ac:dyDescent="0.2">
      <c r="A4373" s="98">
        <v>42190.375</v>
      </c>
      <c r="B4373" s="17">
        <v>8.2311040000000002</v>
      </c>
      <c r="C4373" s="97">
        <v>210</v>
      </c>
      <c r="D4373" s="21">
        <f t="shared" si="68"/>
        <v>13.74594368</v>
      </c>
    </row>
    <row r="4374" spans="1:4" ht="15" customHeight="1" x14ac:dyDescent="0.2">
      <c r="A4374" s="98">
        <v>42190.416666666664</v>
      </c>
      <c r="B4374" s="17">
        <v>7.202216</v>
      </c>
      <c r="C4374" s="97">
        <v>210</v>
      </c>
      <c r="D4374" s="21">
        <f t="shared" si="68"/>
        <v>12.027700719999999</v>
      </c>
    </row>
    <row r="4375" spans="1:4" ht="15" customHeight="1" x14ac:dyDescent="0.2">
      <c r="A4375" s="98">
        <v>42190.458333333336</v>
      </c>
      <c r="B4375" s="17">
        <v>6.1733279999999997</v>
      </c>
      <c r="C4375" s="97">
        <v>220</v>
      </c>
      <c r="D4375" s="21">
        <f t="shared" si="68"/>
        <v>10.309457759999999</v>
      </c>
    </row>
    <row r="4376" spans="1:4" ht="15" customHeight="1" x14ac:dyDescent="0.2">
      <c r="A4376" s="98">
        <v>42190.5</v>
      </c>
      <c r="B4376" s="17">
        <v>6.6877719999999998</v>
      </c>
      <c r="C4376" s="97">
        <v>230</v>
      </c>
      <c r="D4376" s="21">
        <f t="shared" si="68"/>
        <v>11.16857924</v>
      </c>
    </row>
    <row r="4377" spans="1:4" ht="15" customHeight="1" x14ac:dyDescent="0.2">
      <c r="A4377" s="98">
        <v>42190.541666666664</v>
      </c>
      <c r="B4377" s="17">
        <v>7.202216</v>
      </c>
      <c r="C4377" s="97">
        <v>220</v>
      </c>
      <c r="D4377" s="21">
        <f t="shared" si="68"/>
        <v>12.027700719999999</v>
      </c>
    </row>
    <row r="4378" spans="1:4" ht="15" customHeight="1" x14ac:dyDescent="0.2">
      <c r="A4378" s="98">
        <v>42190.583333333336</v>
      </c>
      <c r="B4378" s="17">
        <v>7.202216</v>
      </c>
      <c r="C4378" s="97">
        <v>200</v>
      </c>
      <c r="D4378" s="21">
        <f t="shared" si="68"/>
        <v>12.027700719999999</v>
      </c>
    </row>
    <row r="4379" spans="1:4" ht="15" customHeight="1" x14ac:dyDescent="0.2">
      <c r="A4379" s="98">
        <v>42190.625</v>
      </c>
      <c r="B4379" s="17">
        <v>7.202216</v>
      </c>
      <c r="C4379" s="97">
        <v>200</v>
      </c>
      <c r="D4379" s="21">
        <f t="shared" si="68"/>
        <v>12.027700719999999</v>
      </c>
    </row>
    <row r="4380" spans="1:4" ht="15" customHeight="1" x14ac:dyDescent="0.2">
      <c r="A4380" s="98">
        <v>42190.666666666664</v>
      </c>
      <c r="B4380" s="17">
        <v>7.202216</v>
      </c>
      <c r="C4380" s="97">
        <v>190</v>
      </c>
      <c r="D4380" s="21">
        <f t="shared" si="68"/>
        <v>12.027700719999999</v>
      </c>
    </row>
    <row r="4381" spans="1:4" ht="15" customHeight="1" x14ac:dyDescent="0.2">
      <c r="A4381" s="98">
        <v>42190.75</v>
      </c>
      <c r="B4381" s="17">
        <v>6.1733279999999997</v>
      </c>
      <c r="C4381" s="97">
        <v>200</v>
      </c>
      <c r="D4381" s="21">
        <f t="shared" si="68"/>
        <v>10.309457759999999</v>
      </c>
    </row>
    <row r="4382" spans="1:4" ht="15" customHeight="1" x14ac:dyDescent="0.2">
      <c r="A4382" s="98">
        <v>42190.791666666664</v>
      </c>
      <c r="B4382" s="17">
        <v>6.1733279999999997</v>
      </c>
      <c r="C4382" s="97">
        <v>230</v>
      </c>
      <c r="D4382" s="21">
        <f t="shared" si="68"/>
        <v>10.309457759999999</v>
      </c>
    </row>
    <row r="4383" spans="1:4" ht="15" customHeight="1" x14ac:dyDescent="0.2">
      <c r="A4383" s="98">
        <v>42190.833333333336</v>
      </c>
      <c r="B4383" s="17">
        <v>6.1733279999999997</v>
      </c>
      <c r="C4383" s="97">
        <v>210</v>
      </c>
      <c r="D4383" s="21">
        <f t="shared" si="68"/>
        <v>10.309457759999999</v>
      </c>
    </row>
    <row r="4384" spans="1:4" ht="15" customHeight="1" x14ac:dyDescent="0.2">
      <c r="A4384" s="98">
        <v>42190.875</v>
      </c>
      <c r="B4384" s="17">
        <v>5.1444400000000003</v>
      </c>
      <c r="C4384" s="97">
        <v>220</v>
      </c>
      <c r="D4384" s="21">
        <f t="shared" si="68"/>
        <v>8.5912147999999995</v>
      </c>
    </row>
    <row r="4385" spans="1:4" ht="15" customHeight="1" x14ac:dyDescent="0.2">
      <c r="A4385" s="98">
        <v>42190.916666666664</v>
      </c>
      <c r="B4385" s="17">
        <v>3.601108</v>
      </c>
      <c r="C4385" s="97">
        <v>220</v>
      </c>
      <c r="D4385" s="21">
        <f t="shared" si="68"/>
        <v>6.0138503599999993</v>
      </c>
    </row>
    <row r="4386" spans="1:4" ht="15" customHeight="1" x14ac:dyDescent="0.2">
      <c r="A4386" s="98">
        <v>42190.958333333336</v>
      </c>
      <c r="B4386" s="17">
        <v>4.6299960000000002</v>
      </c>
      <c r="C4386" s="97">
        <v>210</v>
      </c>
      <c r="D4386" s="21">
        <f t="shared" si="68"/>
        <v>7.7320933199999997</v>
      </c>
    </row>
    <row r="4387" spans="1:4" ht="15" customHeight="1" x14ac:dyDescent="0.2">
      <c r="A4387" s="98">
        <v>42191</v>
      </c>
      <c r="B4387" s="17">
        <v>5.6588840000000005</v>
      </c>
      <c r="C4387" s="97">
        <v>200</v>
      </c>
      <c r="D4387" s="21">
        <f t="shared" si="68"/>
        <v>9.4503362800000001</v>
      </c>
    </row>
    <row r="4388" spans="1:4" ht="15" customHeight="1" x14ac:dyDescent="0.2">
      <c r="A4388" s="98">
        <v>42191.041666666664</v>
      </c>
      <c r="B4388" s="17">
        <v>4.6299960000000002</v>
      </c>
      <c r="C4388" s="97">
        <v>200</v>
      </c>
      <c r="D4388" s="21">
        <f t="shared" si="68"/>
        <v>7.7320933199999997</v>
      </c>
    </row>
    <row r="4389" spans="1:4" ht="15" customHeight="1" x14ac:dyDescent="0.2">
      <c r="A4389" s="98">
        <v>42191.083333333336</v>
      </c>
      <c r="B4389" s="17">
        <v>4.6299960000000002</v>
      </c>
      <c r="C4389" s="97">
        <v>210</v>
      </c>
      <c r="D4389" s="21">
        <f t="shared" si="68"/>
        <v>7.7320933199999997</v>
      </c>
    </row>
    <row r="4390" spans="1:4" ht="15" customHeight="1" x14ac:dyDescent="0.2">
      <c r="A4390" s="98">
        <v>42191.125</v>
      </c>
      <c r="B4390" s="17">
        <v>4.6299960000000002</v>
      </c>
      <c r="C4390" s="97">
        <v>200</v>
      </c>
      <c r="D4390" s="21">
        <f t="shared" si="68"/>
        <v>7.7320933199999997</v>
      </c>
    </row>
    <row r="4391" spans="1:4" ht="15" customHeight="1" x14ac:dyDescent="0.2">
      <c r="A4391" s="98">
        <v>42191.166666666664</v>
      </c>
      <c r="B4391" s="17">
        <v>4.6299960000000002</v>
      </c>
      <c r="C4391" s="97">
        <v>210</v>
      </c>
      <c r="D4391" s="21">
        <f t="shared" si="68"/>
        <v>7.7320933199999997</v>
      </c>
    </row>
    <row r="4392" spans="1:4" ht="15" customHeight="1" x14ac:dyDescent="0.2">
      <c r="A4392" s="98">
        <v>42191.208333333336</v>
      </c>
      <c r="B4392" s="17">
        <v>3.601108</v>
      </c>
      <c r="C4392" s="97">
        <v>190</v>
      </c>
      <c r="D4392" s="21">
        <f t="shared" si="68"/>
        <v>6.0138503599999993</v>
      </c>
    </row>
    <row r="4393" spans="1:4" ht="15" customHeight="1" x14ac:dyDescent="0.2">
      <c r="A4393" s="98">
        <v>42191.25</v>
      </c>
      <c r="B4393" s="17">
        <v>3.0866639999999999</v>
      </c>
      <c r="C4393" s="97">
        <v>220</v>
      </c>
      <c r="D4393" s="21">
        <f t="shared" si="68"/>
        <v>5.1547288799999995</v>
      </c>
    </row>
    <row r="4394" spans="1:4" ht="15" customHeight="1" x14ac:dyDescent="0.2">
      <c r="A4394" s="98">
        <v>42191.291666666664</v>
      </c>
      <c r="B4394" s="17">
        <v>3.601108</v>
      </c>
      <c r="C4394" s="97">
        <v>220</v>
      </c>
      <c r="D4394" s="21">
        <f t="shared" si="68"/>
        <v>6.0138503599999993</v>
      </c>
    </row>
    <row r="4395" spans="1:4" ht="15" customHeight="1" x14ac:dyDescent="0.2">
      <c r="A4395" s="98">
        <v>42191.333333333336</v>
      </c>
      <c r="B4395" s="17">
        <v>1.5433319999999999</v>
      </c>
      <c r="C4395" s="97">
        <v>200</v>
      </c>
      <c r="D4395" s="21">
        <f t="shared" si="68"/>
        <v>2.5773644399999998</v>
      </c>
    </row>
    <row r="4396" spans="1:4" ht="15" customHeight="1" x14ac:dyDescent="0.2">
      <c r="A4396" s="98">
        <v>42191.375</v>
      </c>
      <c r="B4396" s="17">
        <v>1.028888</v>
      </c>
      <c r="C4396" s="97">
        <v>240</v>
      </c>
      <c r="D4396" s="21">
        <f t="shared" si="68"/>
        <v>1.71824296</v>
      </c>
    </row>
    <row r="4397" spans="1:4" ht="15" customHeight="1" x14ac:dyDescent="0.2">
      <c r="A4397" s="98">
        <v>42191.416666666664</v>
      </c>
      <c r="B4397" s="17">
        <v>3.0866639999999999</v>
      </c>
      <c r="C4397" s="97">
        <v>230</v>
      </c>
      <c r="D4397" s="21">
        <f t="shared" si="68"/>
        <v>5.1547288799999995</v>
      </c>
    </row>
    <row r="4398" spans="1:4" ht="15" customHeight="1" x14ac:dyDescent="0.2">
      <c r="A4398" s="98">
        <v>42191.458333333336</v>
      </c>
      <c r="B4398" s="17">
        <v>4.1155520000000001</v>
      </c>
      <c r="C4398" s="97">
        <v>210</v>
      </c>
      <c r="D4398" s="21">
        <f t="shared" si="68"/>
        <v>6.8729718399999999</v>
      </c>
    </row>
    <row r="4399" spans="1:4" ht="15" customHeight="1" x14ac:dyDescent="0.2">
      <c r="A4399" s="98">
        <v>42191.5</v>
      </c>
      <c r="B4399" s="17">
        <v>3.0866639999999999</v>
      </c>
      <c r="C4399" s="97">
        <v>220</v>
      </c>
      <c r="D4399" s="21">
        <f t="shared" si="68"/>
        <v>5.1547288799999995</v>
      </c>
    </row>
    <row r="4400" spans="1:4" ht="15" customHeight="1" x14ac:dyDescent="0.2">
      <c r="A4400" s="98">
        <v>42191.541666666664</v>
      </c>
      <c r="B4400" s="17">
        <v>6.1733279999999997</v>
      </c>
      <c r="C4400" s="97">
        <v>210</v>
      </c>
      <c r="D4400" s="21">
        <f t="shared" si="68"/>
        <v>10.309457759999999</v>
      </c>
    </row>
    <row r="4401" spans="1:4" ht="15" customHeight="1" x14ac:dyDescent="0.2">
      <c r="A4401" s="98">
        <v>42191.583333333336</v>
      </c>
      <c r="B4401" s="17">
        <v>4.6299960000000002</v>
      </c>
      <c r="C4401" s="97">
        <v>200</v>
      </c>
      <c r="D4401" s="21">
        <f t="shared" si="68"/>
        <v>7.7320933199999997</v>
      </c>
    </row>
    <row r="4402" spans="1:4" ht="15" customHeight="1" x14ac:dyDescent="0.2">
      <c r="A4402" s="98">
        <v>42191.625</v>
      </c>
      <c r="B4402" s="17">
        <v>4.1155520000000001</v>
      </c>
      <c r="C4402" s="97">
        <v>220</v>
      </c>
      <c r="D4402" s="21">
        <f t="shared" si="68"/>
        <v>6.8729718399999999</v>
      </c>
    </row>
    <row r="4403" spans="1:4" ht="15" customHeight="1" x14ac:dyDescent="0.2">
      <c r="A4403" s="98">
        <v>42191.666666666664</v>
      </c>
      <c r="B4403" s="17">
        <v>4.6299960000000002</v>
      </c>
      <c r="C4403" s="97">
        <v>190</v>
      </c>
      <c r="D4403" s="21">
        <f t="shared" si="68"/>
        <v>7.7320933199999997</v>
      </c>
    </row>
    <row r="4404" spans="1:4" ht="15" customHeight="1" x14ac:dyDescent="0.2">
      <c r="A4404" s="98">
        <v>42191.708333333336</v>
      </c>
      <c r="B4404" s="17">
        <v>4.1155520000000001</v>
      </c>
      <c r="C4404" s="97">
        <v>220</v>
      </c>
      <c r="D4404" s="21">
        <f t="shared" si="68"/>
        <v>6.8729718399999999</v>
      </c>
    </row>
    <row r="4405" spans="1:4" ht="15" customHeight="1" x14ac:dyDescent="0.2">
      <c r="A4405" s="98">
        <v>42191.75</v>
      </c>
      <c r="B4405" s="17">
        <v>4.1155520000000001</v>
      </c>
      <c r="C4405" s="97">
        <v>220</v>
      </c>
      <c r="D4405" s="21">
        <f t="shared" si="68"/>
        <v>6.8729718399999999</v>
      </c>
    </row>
    <row r="4406" spans="1:4" ht="15" customHeight="1" x14ac:dyDescent="0.2">
      <c r="A4406" s="98">
        <v>42191.791666666664</v>
      </c>
      <c r="B4406" s="17">
        <v>4.1155520000000001</v>
      </c>
      <c r="C4406" s="97">
        <v>220</v>
      </c>
      <c r="D4406" s="21">
        <f t="shared" si="68"/>
        <v>6.8729718399999999</v>
      </c>
    </row>
    <row r="4407" spans="1:4" ht="15" customHeight="1" x14ac:dyDescent="0.2">
      <c r="A4407" s="98">
        <v>42191.833333333336</v>
      </c>
      <c r="B4407" s="17">
        <v>3.0866639999999999</v>
      </c>
      <c r="C4407" s="97">
        <v>220</v>
      </c>
      <c r="D4407" s="21">
        <f t="shared" si="68"/>
        <v>5.1547288799999995</v>
      </c>
    </row>
    <row r="4408" spans="1:4" ht="15" customHeight="1" x14ac:dyDescent="0.2">
      <c r="A4408" s="98">
        <v>42191.875</v>
      </c>
      <c r="B4408" s="17">
        <v>3.0866639999999999</v>
      </c>
      <c r="C4408" s="97">
        <v>220</v>
      </c>
      <c r="D4408" s="21">
        <f t="shared" si="68"/>
        <v>5.1547288799999995</v>
      </c>
    </row>
    <row r="4409" spans="1:4" ht="15" customHeight="1" x14ac:dyDescent="0.2">
      <c r="A4409" s="98">
        <v>42191.916666666664</v>
      </c>
      <c r="B4409" s="17">
        <v>3.601108</v>
      </c>
      <c r="C4409" s="97">
        <v>200</v>
      </c>
      <c r="D4409" s="21">
        <f t="shared" si="68"/>
        <v>6.0138503599999993</v>
      </c>
    </row>
    <row r="4410" spans="1:4" ht="15" customHeight="1" x14ac:dyDescent="0.2">
      <c r="A4410" s="98">
        <v>42191.958333333336</v>
      </c>
      <c r="B4410" s="17">
        <v>2.057776</v>
      </c>
      <c r="C4410" s="97">
        <v>290</v>
      </c>
      <c r="D4410" s="21">
        <f t="shared" si="68"/>
        <v>3.43648592</v>
      </c>
    </row>
    <row r="4411" spans="1:4" ht="15" customHeight="1" x14ac:dyDescent="0.2">
      <c r="A4411" s="98">
        <v>42192</v>
      </c>
      <c r="B4411" s="17">
        <v>2.057776</v>
      </c>
      <c r="C4411" s="97">
        <v>300</v>
      </c>
      <c r="D4411" s="21">
        <f t="shared" si="68"/>
        <v>3.43648592</v>
      </c>
    </row>
    <row r="4412" spans="1:4" ht="15" customHeight="1" x14ac:dyDescent="0.2">
      <c r="A4412" s="98">
        <v>42192.041666666664</v>
      </c>
      <c r="B4412" s="17">
        <v>2.057776</v>
      </c>
      <c r="C4412" s="97">
        <v>230</v>
      </c>
      <c r="D4412" s="21">
        <f t="shared" si="68"/>
        <v>3.43648592</v>
      </c>
    </row>
    <row r="4413" spans="1:4" ht="15" customHeight="1" x14ac:dyDescent="0.2">
      <c r="A4413" s="98">
        <v>42192.083333333336</v>
      </c>
      <c r="B4413" s="17">
        <v>1.028888</v>
      </c>
      <c r="C4413" s="97">
        <v>320</v>
      </c>
      <c r="D4413" s="21">
        <f t="shared" si="68"/>
        <v>1.71824296</v>
      </c>
    </row>
    <row r="4414" spans="1:4" ht="15" customHeight="1" x14ac:dyDescent="0.2">
      <c r="A4414" s="98">
        <v>42192.125</v>
      </c>
      <c r="B4414" s="17">
        <v>3.0866639999999999</v>
      </c>
      <c r="C4414" s="97">
        <v>150</v>
      </c>
      <c r="D4414" s="21">
        <f t="shared" si="68"/>
        <v>5.1547288799999995</v>
      </c>
    </row>
    <row r="4415" spans="1:4" ht="15" customHeight="1" x14ac:dyDescent="0.2">
      <c r="A4415" s="98">
        <v>42192.166666666664</v>
      </c>
      <c r="B4415" s="17">
        <v>2.057776</v>
      </c>
      <c r="C4415" s="97">
        <v>140</v>
      </c>
      <c r="D4415" s="21">
        <f t="shared" si="68"/>
        <v>3.43648592</v>
      </c>
    </row>
    <row r="4416" spans="1:4" ht="15" customHeight="1" x14ac:dyDescent="0.2">
      <c r="A4416" s="98">
        <v>42192.208333333336</v>
      </c>
      <c r="B4416" s="17">
        <v>3.0866639999999999</v>
      </c>
      <c r="C4416" s="97">
        <v>250</v>
      </c>
      <c r="D4416" s="21">
        <f t="shared" si="68"/>
        <v>5.1547288799999995</v>
      </c>
    </row>
    <row r="4417" spans="1:4" ht="15" customHeight="1" x14ac:dyDescent="0.2">
      <c r="A4417" s="98">
        <v>42192.25</v>
      </c>
      <c r="B4417" s="17">
        <v>0</v>
      </c>
      <c r="C4417" s="97">
        <v>0</v>
      </c>
      <c r="D4417" s="21">
        <f t="shared" si="68"/>
        <v>0</v>
      </c>
    </row>
    <row r="4418" spans="1:4" ht="15" customHeight="1" x14ac:dyDescent="0.2">
      <c r="A4418" s="98">
        <v>42192.291666666664</v>
      </c>
      <c r="B4418" s="17">
        <v>2.057776</v>
      </c>
      <c r="C4418" s="97">
        <v>300</v>
      </c>
      <c r="D4418" s="21">
        <f t="shared" si="68"/>
        <v>3.43648592</v>
      </c>
    </row>
    <row r="4419" spans="1:4" ht="15" customHeight="1" x14ac:dyDescent="0.2">
      <c r="A4419" s="98">
        <v>42192.333333333336</v>
      </c>
      <c r="B4419" s="17">
        <v>0</v>
      </c>
      <c r="C4419" s="97">
        <v>0</v>
      </c>
      <c r="D4419" s="21">
        <f t="shared" si="68"/>
        <v>0</v>
      </c>
    </row>
    <row r="4420" spans="1:4" ht="15" customHeight="1" x14ac:dyDescent="0.2">
      <c r="A4420" s="98">
        <v>42192.375</v>
      </c>
      <c r="B4420" s="17">
        <v>2.057776</v>
      </c>
      <c r="C4420" s="97">
        <v>240</v>
      </c>
      <c r="D4420" s="21">
        <f t="shared" si="68"/>
        <v>3.43648592</v>
      </c>
    </row>
    <row r="4421" spans="1:4" ht="15" customHeight="1" x14ac:dyDescent="0.2">
      <c r="A4421" s="98">
        <v>42192.416666666664</v>
      </c>
      <c r="B4421" s="17">
        <v>2.057776</v>
      </c>
      <c r="C4421" s="97">
        <v>270</v>
      </c>
      <c r="D4421" s="21">
        <f t="shared" ref="D4421:D4484" si="69">$B$1*B4421</f>
        <v>3.43648592</v>
      </c>
    </row>
    <row r="4422" spans="1:4" ht="15" customHeight="1" x14ac:dyDescent="0.2">
      <c r="A4422" s="98">
        <v>42192.458333333336</v>
      </c>
      <c r="B4422" s="17">
        <v>2.057776</v>
      </c>
      <c r="C4422" s="97">
        <v>320</v>
      </c>
      <c r="D4422" s="21">
        <f t="shared" si="69"/>
        <v>3.43648592</v>
      </c>
    </row>
    <row r="4423" spans="1:4" ht="15" customHeight="1" x14ac:dyDescent="0.2">
      <c r="A4423" s="98">
        <v>42192.5</v>
      </c>
      <c r="B4423" s="17">
        <v>2.057776</v>
      </c>
      <c r="C4423" s="97">
        <v>310</v>
      </c>
      <c r="D4423" s="21">
        <f t="shared" si="69"/>
        <v>3.43648592</v>
      </c>
    </row>
    <row r="4424" spans="1:4" ht="15" customHeight="1" x14ac:dyDescent="0.2">
      <c r="A4424" s="98">
        <v>42192.541666666664</v>
      </c>
      <c r="B4424" s="17">
        <v>3.0866639999999999</v>
      </c>
      <c r="C4424" s="97">
        <v>270</v>
      </c>
      <c r="D4424" s="21">
        <f t="shared" si="69"/>
        <v>5.1547288799999995</v>
      </c>
    </row>
    <row r="4425" spans="1:4" ht="15" customHeight="1" x14ac:dyDescent="0.2">
      <c r="A4425" s="98">
        <v>42192.583333333336</v>
      </c>
      <c r="B4425" s="17">
        <v>2.5722200000000002</v>
      </c>
      <c r="C4425" s="97">
        <v>290</v>
      </c>
      <c r="D4425" s="21">
        <f t="shared" si="69"/>
        <v>4.2956073999999997</v>
      </c>
    </row>
    <row r="4426" spans="1:4" ht="15" customHeight="1" x14ac:dyDescent="0.2">
      <c r="A4426" s="98">
        <v>42192.625</v>
      </c>
      <c r="B4426" s="17">
        <v>3.0866639999999999</v>
      </c>
      <c r="C4426" s="97">
        <v>310</v>
      </c>
      <c r="D4426" s="21">
        <f t="shared" si="69"/>
        <v>5.1547288799999995</v>
      </c>
    </row>
    <row r="4427" spans="1:4" ht="15" customHeight="1" x14ac:dyDescent="0.2">
      <c r="A4427" s="98">
        <v>42192.666666666664</v>
      </c>
      <c r="B4427" s="17">
        <v>0.51444400000000001</v>
      </c>
      <c r="C4427" s="97">
        <v>50</v>
      </c>
      <c r="D4427" s="21">
        <f t="shared" si="69"/>
        <v>0.85912147999999999</v>
      </c>
    </row>
    <row r="4428" spans="1:4" ht="15" customHeight="1" x14ac:dyDescent="0.2">
      <c r="A4428" s="98">
        <v>42192.708333333336</v>
      </c>
      <c r="B4428" s="17">
        <v>1.5433319999999999</v>
      </c>
      <c r="C4428" s="97">
        <v>140</v>
      </c>
      <c r="D4428" s="21">
        <f t="shared" si="69"/>
        <v>2.5773644399999998</v>
      </c>
    </row>
    <row r="4429" spans="1:4" ht="15" customHeight="1" x14ac:dyDescent="0.2">
      <c r="A4429" s="98">
        <v>42192.75</v>
      </c>
      <c r="B4429" s="17">
        <v>2.057776</v>
      </c>
      <c r="C4429" s="97">
        <v>150</v>
      </c>
      <c r="D4429" s="21">
        <f t="shared" si="69"/>
        <v>3.43648592</v>
      </c>
    </row>
    <row r="4430" spans="1:4" ht="15" customHeight="1" x14ac:dyDescent="0.2">
      <c r="A4430" s="98">
        <v>42192.791666666664</v>
      </c>
      <c r="B4430" s="17">
        <v>1.5433319999999999</v>
      </c>
      <c r="C4430" s="97">
        <v>100</v>
      </c>
      <c r="D4430" s="21">
        <f t="shared" si="69"/>
        <v>2.5773644399999998</v>
      </c>
    </row>
    <row r="4431" spans="1:4" ht="15" customHeight="1" x14ac:dyDescent="0.2">
      <c r="A4431" s="98">
        <v>42192.833333333336</v>
      </c>
      <c r="B4431" s="17">
        <v>0</v>
      </c>
      <c r="C4431" s="97">
        <v>0</v>
      </c>
      <c r="D4431" s="21">
        <f t="shared" si="69"/>
        <v>0</v>
      </c>
    </row>
    <row r="4432" spans="1:4" ht="15" customHeight="1" x14ac:dyDescent="0.2">
      <c r="A4432" s="98">
        <v>42192.875</v>
      </c>
      <c r="B4432" s="17">
        <v>2.057776</v>
      </c>
      <c r="C4432" s="97">
        <v>280</v>
      </c>
      <c r="D4432" s="21">
        <f t="shared" si="69"/>
        <v>3.43648592</v>
      </c>
    </row>
    <row r="4433" spans="1:4" ht="15" customHeight="1" x14ac:dyDescent="0.2">
      <c r="A4433" s="98">
        <v>42192.916666666664</v>
      </c>
      <c r="B4433" s="17">
        <v>1.5433319999999999</v>
      </c>
      <c r="C4433" s="97">
        <v>330</v>
      </c>
      <c r="D4433" s="21">
        <f t="shared" si="69"/>
        <v>2.5773644399999998</v>
      </c>
    </row>
    <row r="4434" spans="1:4" ht="15" customHeight="1" x14ac:dyDescent="0.2">
      <c r="A4434" s="98">
        <v>42192.958333333336</v>
      </c>
      <c r="B4434" s="17">
        <v>1.5433319999999999</v>
      </c>
      <c r="C4434" s="97">
        <v>320</v>
      </c>
      <c r="D4434" s="21">
        <f t="shared" si="69"/>
        <v>2.5773644399999998</v>
      </c>
    </row>
    <row r="4435" spans="1:4" ht="15" customHeight="1" x14ac:dyDescent="0.2">
      <c r="A4435" s="98">
        <v>42193</v>
      </c>
      <c r="B4435" s="17">
        <v>1.5433319999999999</v>
      </c>
      <c r="C4435" s="97">
        <v>290</v>
      </c>
      <c r="D4435" s="21">
        <f t="shared" si="69"/>
        <v>2.5773644399999998</v>
      </c>
    </row>
    <row r="4436" spans="1:4" ht="15" customHeight="1" x14ac:dyDescent="0.2">
      <c r="A4436" s="98">
        <v>42193.041666666664</v>
      </c>
      <c r="B4436" s="17">
        <v>1.028888</v>
      </c>
      <c r="C4436" s="97">
        <v>300</v>
      </c>
      <c r="D4436" s="21">
        <f t="shared" si="69"/>
        <v>1.71824296</v>
      </c>
    </row>
    <row r="4437" spans="1:4" ht="15" customHeight="1" x14ac:dyDescent="0.2">
      <c r="A4437" s="98">
        <v>42193.083333333336</v>
      </c>
      <c r="B4437" s="17">
        <v>1.028888</v>
      </c>
      <c r="C4437" s="97">
        <v>340</v>
      </c>
      <c r="D4437" s="21">
        <f t="shared" si="69"/>
        <v>1.71824296</v>
      </c>
    </row>
    <row r="4438" spans="1:4" ht="15" customHeight="1" x14ac:dyDescent="0.2">
      <c r="A4438" s="98">
        <v>42193.125</v>
      </c>
      <c r="B4438" s="17">
        <v>1.5433319999999999</v>
      </c>
      <c r="C4438" s="97">
        <v>300</v>
      </c>
      <c r="D4438" s="21">
        <f t="shared" si="69"/>
        <v>2.5773644399999998</v>
      </c>
    </row>
    <row r="4439" spans="1:4" ht="15" customHeight="1" x14ac:dyDescent="0.2">
      <c r="A4439" s="98">
        <v>42193.166666666664</v>
      </c>
      <c r="B4439" s="17">
        <v>1.028888</v>
      </c>
      <c r="C4439" s="97">
        <v>310</v>
      </c>
      <c r="D4439" s="21">
        <f t="shared" si="69"/>
        <v>1.71824296</v>
      </c>
    </row>
    <row r="4440" spans="1:4" ht="15" customHeight="1" x14ac:dyDescent="0.2">
      <c r="A4440" s="98">
        <v>42193.208333333336</v>
      </c>
      <c r="B4440" s="17">
        <v>1.028888</v>
      </c>
      <c r="C4440" s="97">
        <v>330</v>
      </c>
      <c r="D4440" s="21">
        <f t="shared" si="69"/>
        <v>1.71824296</v>
      </c>
    </row>
    <row r="4441" spans="1:4" ht="15" customHeight="1" x14ac:dyDescent="0.2">
      <c r="A4441" s="98">
        <v>42193.25</v>
      </c>
      <c r="B4441" s="17">
        <v>2.057776</v>
      </c>
      <c r="C4441" s="97">
        <v>340</v>
      </c>
      <c r="D4441" s="21">
        <f t="shared" si="69"/>
        <v>3.43648592</v>
      </c>
    </row>
    <row r="4442" spans="1:4" ht="15" customHeight="1" x14ac:dyDescent="0.2">
      <c r="A4442" s="98">
        <v>42193.291666666664</v>
      </c>
      <c r="B4442" s="17">
        <v>0</v>
      </c>
      <c r="C4442" s="97">
        <v>0</v>
      </c>
      <c r="D4442" s="21">
        <f t="shared" si="69"/>
        <v>0</v>
      </c>
    </row>
    <row r="4443" spans="1:4" ht="15" customHeight="1" x14ac:dyDescent="0.2">
      <c r="A4443" s="98">
        <v>42193.333333333336</v>
      </c>
      <c r="B4443" s="17">
        <v>1.028888</v>
      </c>
      <c r="C4443" s="97">
        <v>260</v>
      </c>
      <c r="D4443" s="21">
        <f t="shared" si="69"/>
        <v>1.71824296</v>
      </c>
    </row>
    <row r="4444" spans="1:4" ht="15" customHeight="1" x14ac:dyDescent="0.2">
      <c r="A4444" s="98">
        <v>42193.375</v>
      </c>
      <c r="B4444" s="17">
        <v>1.028888</v>
      </c>
      <c r="C4444" s="97">
        <v>320</v>
      </c>
      <c r="D4444" s="21">
        <f t="shared" si="69"/>
        <v>1.71824296</v>
      </c>
    </row>
    <row r="4445" spans="1:4" ht="15" customHeight="1" x14ac:dyDescent="0.2">
      <c r="A4445" s="98">
        <v>42193.416666666664</v>
      </c>
      <c r="B4445" s="17">
        <v>1.028888</v>
      </c>
      <c r="C4445" s="97">
        <v>310</v>
      </c>
      <c r="D4445" s="21">
        <f t="shared" si="69"/>
        <v>1.71824296</v>
      </c>
    </row>
    <row r="4446" spans="1:4" ht="15" customHeight="1" x14ac:dyDescent="0.2">
      <c r="A4446" s="98">
        <v>42193.458333333336</v>
      </c>
      <c r="B4446" s="17">
        <v>1.028888</v>
      </c>
      <c r="C4446" s="97">
        <v>350</v>
      </c>
      <c r="D4446" s="21">
        <f t="shared" si="69"/>
        <v>1.71824296</v>
      </c>
    </row>
    <row r="4447" spans="1:4" ht="15" customHeight="1" x14ac:dyDescent="0.2">
      <c r="A4447" s="98">
        <v>42193.5</v>
      </c>
      <c r="B4447" s="17">
        <v>2.057776</v>
      </c>
      <c r="C4447" s="97">
        <v>320</v>
      </c>
      <c r="D4447" s="21">
        <f t="shared" si="69"/>
        <v>3.43648592</v>
      </c>
    </row>
    <row r="4448" spans="1:4" ht="15" customHeight="1" x14ac:dyDescent="0.2">
      <c r="A4448" s="98">
        <v>42193.541666666664</v>
      </c>
      <c r="B4448" s="17">
        <v>3.601108</v>
      </c>
      <c r="C4448" s="97">
        <v>10</v>
      </c>
      <c r="D4448" s="21">
        <f t="shared" si="69"/>
        <v>6.0138503599999993</v>
      </c>
    </row>
    <row r="4449" spans="1:4" ht="15" customHeight="1" x14ac:dyDescent="0.2">
      <c r="A4449" s="98">
        <v>42193.583333333336</v>
      </c>
      <c r="B4449" s="17">
        <v>3.601108</v>
      </c>
      <c r="C4449" s="97">
        <v>20</v>
      </c>
      <c r="D4449" s="21">
        <f t="shared" si="69"/>
        <v>6.0138503599999993</v>
      </c>
    </row>
    <row r="4450" spans="1:4" ht="15" customHeight="1" x14ac:dyDescent="0.2">
      <c r="A4450" s="98">
        <v>42193.625</v>
      </c>
      <c r="B4450" s="17">
        <v>4.1155520000000001</v>
      </c>
      <c r="C4450" s="97">
        <v>30</v>
      </c>
      <c r="D4450" s="21">
        <f t="shared" si="69"/>
        <v>6.8729718399999999</v>
      </c>
    </row>
    <row r="4451" spans="1:4" ht="15" customHeight="1" x14ac:dyDescent="0.2">
      <c r="A4451" s="98">
        <v>42193.666666666664</v>
      </c>
      <c r="B4451" s="17">
        <v>3.601108</v>
      </c>
      <c r="C4451" s="97">
        <v>20</v>
      </c>
      <c r="D4451" s="21">
        <f t="shared" si="69"/>
        <v>6.0138503599999993</v>
      </c>
    </row>
    <row r="4452" spans="1:4" ht="15" customHeight="1" x14ac:dyDescent="0.2">
      <c r="A4452" s="98">
        <v>42193.708333333336</v>
      </c>
      <c r="B4452" s="17">
        <v>4.1155520000000001</v>
      </c>
      <c r="C4452" s="97">
        <v>20</v>
      </c>
      <c r="D4452" s="21">
        <f t="shared" si="69"/>
        <v>6.8729718399999999</v>
      </c>
    </row>
    <row r="4453" spans="1:4" ht="15" customHeight="1" x14ac:dyDescent="0.2">
      <c r="A4453" s="98">
        <v>42193.75</v>
      </c>
      <c r="B4453" s="17">
        <v>5.1444400000000003</v>
      </c>
      <c r="C4453" s="97">
        <v>70</v>
      </c>
      <c r="D4453" s="21">
        <f t="shared" si="69"/>
        <v>8.5912147999999995</v>
      </c>
    </row>
    <row r="4454" spans="1:4" ht="15" customHeight="1" x14ac:dyDescent="0.2">
      <c r="A4454" s="98">
        <v>42193.791666666664</v>
      </c>
      <c r="B4454" s="17">
        <v>4.1155520000000001</v>
      </c>
      <c r="C4454" s="97">
        <v>60</v>
      </c>
      <c r="D4454" s="21">
        <f t="shared" si="69"/>
        <v>6.8729718399999999</v>
      </c>
    </row>
    <row r="4455" spans="1:4" ht="15" customHeight="1" x14ac:dyDescent="0.2">
      <c r="A4455" s="98">
        <v>42193.833333333336</v>
      </c>
      <c r="B4455" s="17">
        <v>3.601108</v>
      </c>
      <c r="C4455" s="97">
        <v>50</v>
      </c>
      <c r="D4455" s="21">
        <f t="shared" si="69"/>
        <v>6.0138503599999993</v>
      </c>
    </row>
    <row r="4456" spans="1:4" ht="15" customHeight="1" x14ac:dyDescent="0.2">
      <c r="A4456" s="98">
        <v>42193.875</v>
      </c>
      <c r="B4456" s="17">
        <v>3.0866639999999999</v>
      </c>
      <c r="C4456" s="97">
        <v>50</v>
      </c>
      <c r="D4456" s="21">
        <f t="shared" si="69"/>
        <v>5.1547288799999995</v>
      </c>
    </row>
    <row r="4457" spans="1:4" ht="15" customHeight="1" x14ac:dyDescent="0.2">
      <c r="A4457" s="98">
        <v>42193.916666666664</v>
      </c>
      <c r="B4457" s="17">
        <v>2.057776</v>
      </c>
      <c r="C4457" s="97">
        <v>30</v>
      </c>
      <c r="D4457" s="21">
        <f t="shared" si="69"/>
        <v>3.43648592</v>
      </c>
    </row>
    <row r="4458" spans="1:4" ht="15" customHeight="1" x14ac:dyDescent="0.2">
      <c r="A4458" s="98">
        <v>42193.958333333336</v>
      </c>
      <c r="B4458" s="17">
        <v>2.5722200000000002</v>
      </c>
      <c r="C4458" s="97">
        <v>10</v>
      </c>
      <c r="D4458" s="21">
        <f t="shared" si="69"/>
        <v>4.2956073999999997</v>
      </c>
    </row>
    <row r="4459" spans="1:4" ht="15" customHeight="1" x14ac:dyDescent="0.2">
      <c r="A4459" s="98">
        <v>42194</v>
      </c>
      <c r="B4459" s="17">
        <v>2.057776</v>
      </c>
      <c r="C4459" s="97">
        <v>10</v>
      </c>
      <c r="D4459" s="21">
        <f t="shared" si="69"/>
        <v>3.43648592</v>
      </c>
    </row>
    <row r="4460" spans="1:4" ht="15" customHeight="1" x14ac:dyDescent="0.2">
      <c r="A4460" s="98">
        <v>42194.041666666664</v>
      </c>
      <c r="B4460" s="17">
        <v>1.5433319999999999</v>
      </c>
      <c r="C4460" s="97">
        <v>10</v>
      </c>
      <c r="D4460" s="21">
        <f t="shared" si="69"/>
        <v>2.5773644399999998</v>
      </c>
    </row>
    <row r="4461" spans="1:4" ht="15" customHeight="1" x14ac:dyDescent="0.2">
      <c r="A4461" s="98">
        <v>42194.083333333336</v>
      </c>
      <c r="B4461" s="17">
        <v>1.028888</v>
      </c>
      <c r="C4461" s="97">
        <v>340</v>
      </c>
      <c r="D4461" s="21">
        <f t="shared" si="69"/>
        <v>1.71824296</v>
      </c>
    </row>
    <row r="4462" spans="1:4" ht="15" customHeight="1" x14ac:dyDescent="0.2">
      <c r="A4462" s="98">
        <v>42194.125</v>
      </c>
      <c r="B4462" s="17">
        <v>2.5722200000000002</v>
      </c>
      <c r="C4462" s="97">
        <v>10</v>
      </c>
      <c r="D4462" s="21">
        <f t="shared" si="69"/>
        <v>4.2956073999999997</v>
      </c>
    </row>
    <row r="4463" spans="1:4" ht="15" customHeight="1" x14ac:dyDescent="0.2">
      <c r="A4463" s="98">
        <v>42194.166666666664</v>
      </c>
      <c r="B4463" s="17">
        <v>2.057776</v>
      </c>
      <c r="C4463" s="97">
        <v>320</v>
      </c>
      <c r="D4463" s="21">
        <f t="shared" si="69"/>
        <v>3.43648592</v>
      </c>
    </row>
    <row r="4464" spans="1:4" ht="15" customHeight="1" x14ac:dyDescent="0.2">
      <c r="A4464" s="98">
        <v>42194.208333333336</v>
      </c>
      <c r="B4464" s="17">
        <v>2.057776</v>
      </c>
      <c r="C4464" s="97">
        <v>300</v>
      </c>
      <c r="D4464" s="21">
        <f t="shared" si="69"/>
        <v>3.43648592</v>
      </c>
    </row>
    <row r="4465" spans="1:4" ht="15" customHeight="1" x14ac:dyDescent="0.2">
      <c r="A4465" s="98">
        <v>42194.25</v>
      </c>
      <c r="B4465" s="17">
        <v>1.5433319999999999</v>
      </c>
      <c r="C4465" s="97">
        <v>330</v>
      </c>
      <c r="D4465" s="21">
        <f t="shared" si="69"/>
        <v>2.5773644399999998</v>
      </c>
    </row>
    <row r="4466" spans="1:4" ht="15" customHeight="1" x14ac:dyDescent="0.2">
      <c r="A4466" s="98">
        <v>42194.291666666664</v>
      </c>
      <c r="B4466" s="17">
        <v>2.057776</v>
      </c>
      <c r="C4466" s="97">
        <v>280</v>
      </c>
      <c r="D4466" s="21">
        <f t="shared" si="69"/>
        <v>3.43648592</v>
      </c>
    </row>
    <row r="4467" spans="1:4" ht="15" customHeight="1" x14ac:dyDescent="0.2">
      <c r="A4467" s="98">
        <v>42194.333333333336</v>
      </c>
      <c r="B4467" s="17">
        <v>2.057776</v>
      </c>
      <c r="C4467" s="97">
        <v>290</v>
      </c>
      <c r="D4467" s="21">
        <f t="shared" si="69"/>
        <v>3.43648592</v>
      </c>
    </row>
    <row r="4468" spans="1:4" ht="15" customHeight="1" x14ac:dyDescent="0.2">
      <c r="A4468" s="98">
        <v>42194.375</v>
      </c>
      <c r="B4468" s="17">
        <v>0</v>
      </c>
      <c r="C4468" s="97">
        <v>0</v>
      </c>
      <c r="D4468" s="21">
        <f t="shared" si="69"/>
        <v>0</v>
      </c>
    </row>
    <row r="4469" spans="1:4" ht="15" customHeight="1" x14ac:dyDescent="0.2">
      <c r="A4469" s="98">
        <v>42194.416666666664</v>
      </c>
      <c r="B4469" s="17">
        <v>1.5433319999999999</v>
      </c>
      <c r="C4469" s="97">
        <v>50</v>
      </c>
      <c r="D4469" s="21">
        <f t="shared" si="69"/>
        <v>2.5773644399999998</v>
      </c>
    </row>
    <row r="4470" spans="1:4" ht="15" customHeight="1" x14ac:dyDescent="0.2">
      <c r="A4470" s="98">
        <v>42194.458333333336</v>
      </c>
      <c r="B4470" s="17">
        <v>1.5433319999999999</v>
      </c>
      <c r="C4470" s="97">
        <v>50</v>
      </c>
      <c r="D4470" s="21">
        <f t="shared" si="69"/>
        <v>2.5773644399999998</v>
      </c>
    </row>
    <row r="4471" spans="1:4" ht="15" customHeight="1" x14ac:dyDescent="0.2">
      <c r="A4471" s="98">
        <v>42194.5</v>
      </c>
      <c r="B4471" s="17">
        <v>2.057776</v>
      </c>
      <c r="C4471" s="97">
        <v>30</v>
      </c>
      <c r="D4471" s="21">
        <f t="shared" si="69"/>
        <v>3.43648592</v>
      </c>
    </row>
    <row r="4472" spans="1:4" ht="15" customHeight="1" x14ac:dyDescent="0.2">
      <c r="A4472" s="98">
        <v>42194.541666666664</v>
      </c>
      <c r="B4472" s="17">
        <v>2.5722200000000002</v>
      </c>
      <c r="C4472" s="97">
        <v>20</v>
      </c>
      <c r="D4472" s="21">
        <f t="shared" si="69"/>
        <v>4.2956073999999997</v>
      </c>
    </row>
    <row r="4473" spans="1:4" ht="15" customHeight="1" x14ac:dyDescent="0.2">
      <c r="A4473" s="98">
        <v>42194.583333333336</v>
      </c>
      <c r="B4473" s="17">
        <v>2.5722200000000002</v>
      </c>
      <c r="C4473" s="97">
        <v>20</v>
      </c>
      <c r="D4473" s="21">
        <f t="shared" si="69"/>
        <v>4.2956073999999997</v>
      </c>
    </row>
    <row r="4474" spans="1:4" ht="15" customHeight="1" x14ac:dyDescent="0.2">
      <c r="A4474" s="98">
        <v>42194.625</v>
      </c>
      <c r="B4474" s="17">
        <v>3.601108</v>
      </c>
      <c r="C4474" s="97">
        <v>10</v>
      </c>
      <c r="D4474" s="21">
        <f t="shared" si="69"/>
        <v>6.0138503599999993</v>
      </c>
    </row>
    <row r="4475" spans="1:4" ht="15" customHeight="1" x14ac:dyDescent="0.2">
      <c r="A4475" s="98">
        <v>42194.666666666664</v>
      </c>
      <c r="B4475" s="17">
        <v>4.6299960000000002</v>
      </c>
      <c r="C4475" s="97">
        <v>20</v>
      </c>
      <c r="D4475" s="21">
        <f t="shared" si="69"/>
        <v>7.7320933199999997</v>
      </c>
    </row>
    <row r="4476" spans="1:4" ht="15" customHeight="1" x14ac:dyDescent="0.2">
      <c r="A4476" s="98">
        <v>42194.708333333336</v>
      </c>
      <c r="B4476" s="17">
        <v>4.6299960000000002</v>
      </c>
      <c r="C4476" s="97">
        <v>30</v>
      </c>
      <c r="D4476" s="21">
        <f t="shared" si="69"/>
        <v>7.7320933199999997</v>
      </c>
    </row>
    <row r="4477" spans="1:4" ht="15" customHeight="1" x14ac:dyDescent="0.2">
      <c r="A4477" s="98">
        <v>42194.75</v>
      </c>
      <c r="B4477" s="17">
        <v>4.1155520000000001</v>
      </c>
      <c r="C4477" s="97">
        <v>30</v>
      </c>
      <c r="D4477" s="21">
        <f t="shared" si="69"/>
        <v>6.8729718399999999</v>
      </c>
    </row>
    <row r="4478" spans="1:4" ht="15" customHeight="1" x14ac:dyDescent="0.2">
      <c r="A4478" s="98">
        <v>42194.791666666664</v>
      </c>
      <c r="B4478" s="17">
        <v>3.601108</v>
      </c>
      <c r="C4478" s="97">
        <v>60</v>
      </c>
      <c r="D4478" s="21">
        <f t="shared" si="69"/>
        <v>6.0138503599999993</v>
      </c>
    </row>
    <row r="4479" spans="1:4" ht="15" customHeight="1" x14ac:dyDescent="0.2">
      <c r="A4479" s="98">
        <v>42194.833333333336</v>
      </c>
      <c r="B4479" s="17">
        <v>4.1155520000000001</v>
      </c>
      <c r="C4479" s="97">
        <v>50</v>
      </c>
      <c r="D4479" s="21">
        <f t="shared" si="69"/>
        <v>6.8729718399999999</v>
      </c>
    </row>
    <row r="4480" spans="1:4" ht="15" customHeight="1" x14ac:dyDescent="0.2">
      <c r="A4480" s="98">
        <v>42194.875</v>
      </c>
      <c r="B4480" s="17">
        <v>3.601108</v>
      </c>
      <c r="C4480" s="97">
        <v>50</v>
      </c>
      <c r="D4480" s="21">
        <f t="shared" si="69"/>
        <v>6.0138503599999993</v>
      </c>
    </row>
    <row r="4481" spans="1:4" ht="15" customHeight="1" x14ac:dyDescent="0.2">
      <c r="A4481" s="98">
        <v>42194.916666666664</v>
      </c>
      <c r="B4481" s="17">
        <v>3.601108</v>
      </c>
      <c r="C4481" s="97">
        <v>20</v>
      </c>
      <c r="D4481" s="21">
        <f t="shared" si="69"/>
        <v>6.0138503599999993</v>
      </c>
    </row>
    <row r="4482" spans="1:4" ht="15" customHeight="1" x14ac:dyDescent="0.2">
      <c r="A4482" s="98">
        <v>42194.958333333336</v>
      </c>
      <c r="B4482" s="17">
        <v>3.0866639999999999</v>
      </c>
      <c r="C4482" s="97">
        <v>20</v>
      </c>
      <c r="D4482" s="21">
        <f t="shared" si="69"/>
        <v>5.1547288799999995</v>
      </c>
    </row>
    <row r="4483" spans="1:4" ht="15" customHeight="1" x14ac:dyDescent="0.2">
      <c r="A4483" s="98">
        <v>42195</v>
      </c>
      <c r="B4483" s="17">
        <v>2.5722200000000002</v>
      </c>
      <c r="C4483" s="97">
        <v>20</v>
      </c>
      <c r="D4483" s="21">
        <f t="shared" si="69"/>
        <v>4.2956073999999997</v>
      </c>
    </row>
    <row r="4484" spans="1:4" ht="15" customHeight="1" x14ac:dyDescent="0.2">
      <c r="A4484" s="98">
        <v>42195.041666666664</v>
      </c>
      <c r="B4484" s="17">
        <v>3.601108</v>
      </c>
      <c r="C4484" s="97">
        <v>40</v>
      </c>
      <c r="D4484" s="21">
        <f t="shared" si="69"/>
        <v>6.0138503599999993</v>
      </c>
    </row>
    <row r="4485" spans="1:4" ht="15" customHeight="1" x14ac:dyDescent="0.2">
      <c r="A4485" s="98">
        <v>42195.083333333336</v>
      </c>
      <c r="B4485" s="17">
        <v>3.601108</v>
      </c>
      <c r="C4485" s="97">
        <v>20</v>
      </c>
      <c r="D4485" s="21">
        <f t="shared" ref="D4485:D4548" si="70">$B$1*B4485</f>
        <v>6.0138503599999993</v>
      </c>
    </row>
    <row r="4486" spans="1:4" ht="15" customHeight="1" x14ac:dyDescent="0.2">
      <c r="A4486" s="98">
        <v>42195.125</v>
      </c>
      <c r="B4486" s="17">
        <v>2.5722200000000002</v>
      </c>
      <c r="C4486" s="97">
        <v>10</v>
      </c>
      <c r="D4486" s="21">
        <f t="shared" si="70"/>
        <v>4.2956073999999997</v>
      </c>
    </row>
    <row r="4487" spans="1:4" ht="15" customHeight="1" x14ac:dyDescent="0.2">
      <c r="A4487" s="98">
        <v>42195.166666666664</v>
      </c>
      <c r="B4487" s="17">
        <v>1.5433319999999999</v>
      </c>
      <c r="C4487" s="97">
        <v>350</v>
      </c>
      <c r="D4487" s="21">
        <f t="shared" si="70"/>
        <v>2.5773644399999998</v>
      </c>
    </row>
    <row r="4488" spans="1:4" ht="15" customHeight="1" x14ac:dyDescent="0.2">
      <c r="A4488" s="98">
        <v>42195.208333333336</v>
      </c>
      <c r="B4488" s="17">
        <v>1.5433319999999999</v>
      </c>
      <c r="C4488" s="97">
        <v>320</v>
      </c>
      <c r="D4488" s="21">
        <f t="shared" si="70"/>
        <v>2.5773644399999998</v>
      </c>
    </row>
    <row r="4489" spans="1:4" ht="15" customHeight="1" x14ac:dyDescent="0.2">
      <c r="A4489" s="98">
        <v>42195.25</v>
      </c>
      <c r="B4489" s="17">
        <v>1.5433319999999999</v>
      </c>
      <c r="C4489" s="97">
        <v>240</v>
      </c>
      <c r="D4489" s="21">
        <f t="shared" si="70"/>
        <v>2.5773644399999998</v>
      </c>
    </row>
    <row r="4490" spans="1:4" ht="15" customHeight="1" x14ac:dyDescent="0.2">
      <c r="A4490" s="98">
        <v>42195.291666666664</v>
      </c>
      <c r="B4490" s="17">
        <v>2.057776</v>
      </c>
      <c r="C4490" s="97">
        <v>210</v>
      </c>
      <c r="D4490" s="21">
        <f t="shared" si="70"/>
        <v>3.43648592</v>
      </c>
    </row>
    <row r="4491" spans="1:4" ht="15" customHeight="1" x14ac:dyDescent="0.2">
      <c r="A4491" s="98">
        <v>42195.333333333336</v>
      </c>
      <c r="B4491" s="17">
        <v>1.028888</v>
      </c>
      <c r="C4491" s="97">
        <v>350</v>
      </c>
      <c r="D4491" s="21">
        <f t="shared" si="70"/>
        <v>1.71824296</v>
      </c>
    </row>
    <row r="4492" spans="1:4" ht="15" customHeight="1" x14ac:dyDescent="0.2">
      <c r="A4492" s="98">
        <v>42195.375</v>
      </c>
      <c r="B4492" s="17">
        <v>1.5433319999999999</v>
      </c>
      <c r="C4492" s="97">
        <v>350</v>
      </c>
      <c r="D4492" s="21">
        <f t="shared" si="70"/>
        <v>2.5773644399999998</v>
      </c>
    </row>
    <row r="4493" spans="1:4" ht="15" customHeight="1" x14ac:dyDescent="0.2">
      <c r="A4493" s="98">
        <v>42195.416666666664</v>
      </c>
      <c r="B4493" s="17">
        <v>1.5433319999999999</v>
      </c>
      <c r="C4493" s="97">
        <v>330</v>
      </c>
      <c r="D4493" s="21">
        <f t="shared" si="70"/>
        <v>2.5773644399999998</v>
      </c>
    </row>
    <row r="4494" spans="1:4" ht="15" customHeight="1" x14ac:dyDescent="0.2">
      <c r="A4494" s="98">
        <v>42195.458333333336</v>
      </c>
      <c r="B4494" s="17">
        <v>0</v>
      </c>
      <c r="C4494" s="97">
        <v>0</v>
      </c>
      <c r="D4494" s="21">
        <f t="shared" si="70"/>
        <v>0</v>
      </c>
    </row>
    <row r="4495" spans="1:4" ht="15" customHeight="1" x14ac:dyDescent="0.2">
      <c r="A4495" s="98">
        <v>42195.5</v>
      </c>
      <c r="B4495" s="17">
        <v>2.057776</v>
      </c>
      <c r="C4495" s="97">
        <v>200</v>
      </c>
      <c r="D4495" s="21">
        <f t="shared" si="70"/>
        <v>3.43648592</v>
      </c>
    </row>
    <row r="4496" spans="1:4" ht="15" customHeight="1" x14ac:dyDescent="0.2">
      <c r="A4496" s="98">
        <v>42195.541666666664</v>
      </c>
      <c r="B4496" s="17">
        <v>4.1155520000000001</v>
      </c>
      <c r="C4496" s="97">
        <v>150</v>
      </c>
      <c r="D4496" s="21">
        <f t="shared" si="70"/>
        <v>6.8729718399999999</v>
      </c>
    </row>
    <row r="4497" spans="1:4" ht="15" customHeight="1" x14ac:dyDescent="0.2">
      <c r="A4497" s="98">
        <v>42195.583333333336</v>
      </c>
      <c r="B4497" s="17">
        <v>5.1444400000000003</v>
      </c>
      <c r="C4497" s="97">
        <v>150</v>
      </c>
      <c r="D4497" s="21">
        <f t="shared" si="70"/>
        <v>8.5912147999999995</v>
      </c>
    </row>
    <row r="4498" spans="1:4" ht="15" customHeight="1" x14ac:dyDescent="0.2">
      <c r="A4498" s="98">
        <v>42195.625</v>
      </c>
      <c r="B4498" s="17">
        <v>6.1733279999999997</v>
      </c>
      <c r="C4498" s="97">
        <v>160</v>
      </c>
      <c r="D4498" s="21">
        <f t="shared" si="70"/>
        <v>10.309457759999999</v>
      </c>
    </row>
    <row r="4499" spans="1:4" ht="15" customHeight="1" x14ac:dyDescent="0.2">
      <c r="A4499" s="98">
        <v>42195.666666666664</v>
      </c>
      <c r="B4499" s="17">
        <v>5.1444400000000003</v>
      </c>
      <c r="C4499" s="97">
        <v>150</v>
      </c>
      <c r="D4499" s="21">
        <f t="shared" si="70"/>
        <v>8.5912147999999995</v>
      </c>
    </row>
    <row r="4500" spans="1:4" ht="15" customHeight="1" x14ac:dyDescent="0.2">
      <c r="A4500" s="98">
        <v>42195.708333333336</v>
      </c>
      <c r="B4500" s="17">
        <v>6.1733279999999997</v>
      </c>
      <c r="C4500" s="97">
        <v>160</v>
      </c>
      <c r="D4500" s="21">
        <f t="shared" si="70"/>
        <v>10.309457759999999</v>
      </c>
    </row>
    <row r="4501" spans="1:4" ht="15" customHeight="1" x14ac:dyDescent="0.2">
      <c r="A4501" s="98">
        <v>42195.75</v>
      </c>
      <c r="B4501" s="17">
        <v>5.1444400000000003</v>
      </c>
      <c r="C4501" s="97">
        <v>160</v>
      </c>
      <c r="D4501" s="21">
        <f t="shared" si="70"/>
        <v>8.5912147999999995</v>
      </c>
    </row>
    <row r="4502" spans="1:4" ht="15" customHeight="1" x14ac:dyDescent="0.2">
      <c r="A4502" s="98">
        <v>42195.791666666664</v>
      </c>
      <c r="B4502" s="17">
        <v>4.6299960000000002</v>
      </c>
      <c r="C4502" s="97">
        <v>150</v>
      </c>
      <c r="D4502" s="21">
        <f t="shared" si="70"/>
        <v>7.7320933199999997</v>
      </c>
    </row>
    <row r="4503" spans="1:4" ht="15" customHeight="1" x14ac:dyDescent="0.2">
      <c r="A4503" s="98">
        <v>42195.833333333336</v>
      </c>
      <c r="B4503" s="17">
        <v>2.057776</v>
      </c>
      <c r="C4503" s="97">
        <v>160</v>
      </c>
      <c r="D4503" s="21">
        <f t="shared" si="70"/>
        <v>3.43648592</v>
      </c>
    </row>
    <row r="4504" spans="1:4" ht="15" customHeight="1" x14ac:dyDescent="0.2">
      <c r="A4504" s="98">
        <v>42195.875</v>
      </c>
      <c r="B4504" s="17">
        <v>2.057776</v>
      </c>
      <c r="C4504" s="97">
        <v>140</v>
      </c>
      <c r="D4504" s="21">
        <f t="shared" si="70"/>
        <v>3.43648592</v>
      </c>
    </row>
    <row r="4505" spans="1:4" ht="15" customHeight="1" x14ac:dyDescent="0.2">
      <c r="A4505" s="98">
        <v>42195.916666666664</v>
      </c>
      <c r="B4505" s="17">
        <v>0.51444400000000001</v>
      </c>
      <c r="C4505" s="97">
        <v>180</v>
      </c>
      <c r="D4505" s="21">
        <f t="shared" si="70"/>
        <v>0.85912147999999999</v>
      </c>
    </row>
    <row r="4506" spans="1:4" ht="15" customHeight="1" x14ac:dyDescent="0.2">
      <c r="A4506" s="98">
        <v>42195.958333333336</v>
      </c>
      <c r="B4506" s="17">
        <v>0</v>
      </c>
      <c r="C4506" s="97">
        <v>0</v>
      </c>
      <c r="D4506" s="21">
        <f t="shared" si="70"/>
        <v>0</v>
      </c>
    </row>
    <row r="4507" spans="1:4" ht="15" customHeight="1" x14ac:dyDescent="0.2">
      <c r="A4507" s="98">
        <v>42196</v>
      </c>
      <c r="B4507" s="17">
        <v>1.5433319999999999</v>
      </c>
      <c r="C4507" s="97">
        <v>320</v>
      </c>
      <c r="D4507" s="21">
        <f t="shared" si="70"/>
        <v>2.5773644399999998</v>
      </c>
    </row>
    <row r="4508" spans="1:4" ht="15" customHeight="1" x14ac:dyDescent="0.2">
      <c r="A4508" s="98">
        <v>42196.041666666664</v>
      </c>
      <c r="B4508" s="17">
        <v>0.51444400000000001</v>
      </c>
      <c r="C4508" s="97">
        <v>290</v>
      </c>
      <c r="D4508" s="21">
        <f t="shared" si="70"/>
        <v>0.85912147999999999</v>
      </c>
    </row>
    <row r="4509" spans="1:4" ht="15" customHeight="1" x14ac:dyDescent="0.2">
      <c r="A4509" s="98">
        <v>42196.083333333336</v>
      </c>
      <c r="B4509" s="17">
        <v>0.51444400000000001</v>
      </c>
      <c r="C4509" s="97">
        <v>360</v>
      </c>
      <c r="D4509" s="21">
        <f t="shared" si="70"/>
        <v>0.85912147999999999</v>
      </c>
    </row>
    <row r="4510" spans="1:4" ht="15" customHeight="1" x14ac:dyDescent="0.2">
      <c r="A4510" s="98">
        <v>42196.125</v>
      </c>
      <c r="B4510" s="17">
        <v>0.51444400000000001</v>
      </c>
      <c r="C4510" s="97">
        <v>300</v>
      </c>
      <c r="D4510" s="21">
        <f t="shared" si="70"/>
        <v>0.85912147999999999</v>
      </c>
    </row>
    <row r="4511" spans="1:4" ht="15" customHeight="1" x14ac:dyDescent="0.2">
      <c r="A4511" s="98">
        <v>42196.166666666664</v>
      </c>
      <c r="B4511" s="17">
        <v>1.028888</v>
      </c>
      <c r="C4511" s="97">
        <v>330</v>
      </c>
      <c r="D4511" s="21">
        <f t="shared" si="70"/>
        <v>1.71824296</v>
      </c>
    </row>
    <row r="4512" spans="1:4" ht="15" customHeight="1" x14ac:dyDescent="0.2">
      <c r="A4512" s="98">
        <v>42196.208333333336</v>
      </c>
      <c r="B4512" s="17">
        <v>1.028888</v>
      </c>
      <c r="C4512" s="97">
        <v>320</v>
      </c>
      <c r="D4512" s="21">
        <f t="shared" si="70"/>
        <v>1.71824296</v>
      </c>
    </row>
    <row r="4513" spans="1:4" ht="15" customHeight="1" x14ac:dyDescent="0.2">
      <c r="A4513" s="98">
        <v>42196.25</v>
      </c>
      <c r="B4513" s="17">
        <v>1.028888</v>
      </c>
      <c r="C4513" s="97">
        <v>320</v>
      </c>
      <c r="D4513" s="21">
        <f t="shared" si="70"/>
        <v>1.71824296</v>
      </c>
    </row>
    <row r="4514" spans="1:4" ht="15" customHeight="1" x14ac:dyDescent="0.2">
      <c r="A4514" s="98">
        <v>42196.291666666664</v>
      </c>
      <c r="B4514" s="17">
        <v>1.028888</v>
      </c>
      <c r="C4514" s="97">
        <v>300</v>
      </c>
      <c r="D4514" s="21">
        <f t="shared" si="70"/>
        <v>1.71824296</v>
      </c>
    </row>
    <row r="4515" spans="1:4" ht="15" customHeight="1" x14ac:dyDescent="0.2">
      <c r="A4515" s="98">
        <v>42196.333333333336</v>
      </c>
      <c r="B4515" s="17">
        <v>0.51444400000000001</v>
      </c>
      <c r="C4515" s="97">
        <v>330</v>
      </c>
      <c r="D4515" s="21">
        <f t="shared" si="70"/>
        <v>0.85912147999999999</v>
      </c>
    </row>
    <row r="4516" spans="1:4" ht="15" customHeight="1" x14ac:dyDescent="0.2">
      <c r="A4516" s="98">
        <v>42196.375</v>
      </c>
      <c r="B4516" s="17">
        <v>0.51444400000000001</v>
      </c>
      <c r="C4516" s="97">
        <v>310</v>
      </c>
      <c r="D4516" s="21">
        <f t="shared" si="70"/>
        <v>0.85912147999999999</v>
      </c>
    </row>
    <row r="4517" spans="1:4" ht="15" customHeight="1" x14ac:dyDescent="0.2">
      <c r="A4517" s="98">
        <v>42196.416666666664</v>
      </c>
      <c r="B4517" s="17">
        <v>1.028888</v>
      </c>
      <c r="C4517" s="97">
        <v>270</v>
      </c>
      <c r="D4517" s="21">
        <f t="shared" si="70"/>
        <v>1.71824296</v>
      </c>
    </row>
    <row r="4518" spans="1:4" ht="15" customHeight="1" x14ac:dyDescent="0.2">
      <c r="A4518" s="98">
        <v>42196.458333333336</v>
      </c>
      <c r="B4518" s="17">
        <v>1.028888</v>
      </c>
      <c r="C4518" s="97">
        <v>300</v>
      </c>
      <c r="D4518" s="21">
        <f t="shared" si="70"/>
        <v>1.71824296</v>
      </c>
    </row>
    <row r="4519" spans="1:4" ht="15" customHeight="1" x14ac:dyDescent="0.2">
      <c r="A4519" s="98">
        <v>42196.5</v>
      </c>
      <c r="B4519" s="17">
        <v>2.5722200000000002</v>
      </c>
      <c r="C4519" s="97">
        <v>330</v>
      </c>
      <c r="D4519" s="21">
        <f t="shared" si="70"/>
        <v>4.2956073999999997</v>
      </c>
    </row>
    <row r="4520" spans="1:4" ht="15" customHeight="1" x14ac:dyDescent="0.2">
      <c r="A4520" s="98">
        <v>42196.541666666664</v>
      </c>
      <c r="B4520" s="17">
        <v>3.601108</v>
      </c>
      <c r="C4520" s="97">
        <v>360</v>
      </c>
      <c r="D4520" s="21">
        <f t="shared" si="70"/>
        <v>6.0138503599999993</v>
      </c>
    </row>
    <row r="4521" spans="1:4" ht="15" customHeight="1" x14ac:dyDescent="0.2">
      <c r="A4521" s="98">
        <v>42196.583333333336</v>
      </c>
      <c r="B4521" s="17">
        <v>4.6299960000000002</v>
      </c>
      <c r="C4521" s="97">
        <v>40</v>
      </c>
      <c r="D4521" s="21">
        <f t="shared" si="70"/>
        <v>7.7320933199999997</v>
      </c>
    </row>
    <row r="4522" spans="1:4" ht="15" customHeight="1" x14ac:dyDescent="0.2">
      <c r="A4522" s="98">
        <v>42196.625</v>
      </c>
      <c r="B4522" s="17">
        <v>4.1155520000000001</v>
      </c>
      <c r="C4522" s="97">
        <v>40</v>
      </c>
      <c r="D4522" s="21">
        <f t="shared" si="70"/>
        <v>6.8729718399999999</v>
      </c>
    </row>
    <row r="4523" spans="1:4" ht="15" customHeight="1" x14ac:dyDescent="0.2">
      <c r="A4523" s="98">
        <v>42196.666666666664</v>
      </c>
      <c r="B4523" s="17">
        <v>5.1444400000000003</v>
      </c>
      <c r="C4523" s="97">
        <v>60</v>
      </c>
      <c r="D4523" s="21">
        <f t="shared" si="70"/>
        <v>8.5912147999999995</v>
      </c>
    </row>
    <row r="4524" spans="1:4" ht="15" customHeight="1" x14ac:dyDescent="0.2">
      <c r="A4524" s="98">
        <v>42196.708333333336</v>
      </c>
      <c r="B4524" s="17">
        <v>5.6588840000000005</v>
      </c>
      <c r="C4524" s="97">
        <v>60</v>
      </c>
      <c r="D4524" s="21">
        <f t="shared" si="70"/>
        <v>9.4503362800000001</v>
      </c>
    </row>
    <row r="4525" spans="1:4" ht="15" customHeight="1" x14ac:dyDescent="0.2">
      <c r="A4525" s="98">
        <v>42196.75</v>
      </c>
      <c r="B4525" s="17">
        <v>5.6588840000000005</v>
      </c>
      <c r="C4525" s="97">
        <v>50</v>
      </c>
      <c r="D4525" s="21">
        <f t="shared" si="70"/>
        <v>9.4503362800000001</v>
      </c>
    </row>
    <row r="4526" spans="1:4" ht="15" customHeight="1" x14ac:dyDescent="0.2">
      <c r="A4526" s="98">
        <v>42196.791666666664</v>
      </c>
      <c r="B4526" s="17">
        <v>6.1733279999999997</v>
      </c>
      <c r="C4526" s="97">
        <v>50</v>
      </c>
      <c r="D4526" s="21">
        <f t="shared" si="70"/>
        <v>10.309457759999999</v>
      </c>
    </row>
    <row r="4527" spans="1:4" ht="15" customHeight="1" x14ac:dyDescent="0.2">
      <c r="A4527" s="98">
        <v>42196.833333333336</v>
      </c>
      <c r="B4527" s="17">
        <v>7.202216</v>
      </c>
      <c r="C4527" s="97">
        <v>50</v>
      </c>
      <c r="D4527" s="21">
        <f t="shared" si="70"/>
        <v>12.027700719999999</v>
      </c>
    </row>
    <row r="4528" spans="1:4" ht="15" customHeight="1" x14ac:dyDescent="0.2">
      <c r="A4528" s="98">
        <v>42196.875</v>
      </c>
      <c r="B4528" s="17">
        <v>4.6299960000000002</v>
      </c>
      <c r="C4528" s="97">
        <v>30</v>
      </c>
      <c r="D4528" s="21">
        <f t="shared" si="70"/>
        <v>7.7320933199999997</v>
      </c>
    </row>
    <row r="4529" spans="1:4" ht="15" customHeight="1" x14ac:dyDescent="0.2">
      <c r="A4529" s="98">
        <v>42196.916666666664</v>
      </c>
      <c r="B4529" s="17">
        <v>4.1155520000000001</v>
      </c>
      <c r="C4529" s="97">
        <v>20</v>
      </c>
      <c r="D4529" s="21">
        <f t="shared" si="70"/>
        <v>6.8729718399999999</v>
      </c>
    </row>
    <row r="4530" spans="1:4" ht="15" customHeight="1" x14ac:dyDescent="0.2">
      <c r="A4530" s="98">
        <v>42196.958333333336</v>
      </c>
      <c r="B4530" s="17">
        <v>3.0866639999999999</v>
      </c>
      <c r="C4530" s="97">
        <v>20</v>
      </c>
      <c r="D4530" s="21">
        <f t="shared" si="70"/>
        <v>5.1547288799999995</v>
      </c>
    </row>
    <row r="4531" spans="1:4" ht="15" customHeight="1" x14ac:dyDescent="0.2">
      <c r="A4531" s="98">
        <v>42197</v>
      </c>
      <c r="B4531" s="17">
        <v>3.0866639999999999</v>
      </c>
      <c r="C4531" s="97">
        <v>10</v>
      </c>
      <c r="D4531" s="21">
        <f t="shared" si="70"/>
        <v>5.1547288799999995</v>
      </c>
    </row>
    <row r="4532" spans="1:4" ht="15" customHeight="1" x14ac:dyDescent="0.2">
      <c r="A4532" s="98">
        <v>42197.041666666664</v>
      </c>
      <c r="B4532" s="17">
        <v>4.1155520000000001</v>
      </c>
      <c r="C4532" s="97">
        <v>10</v>
      </c>
      <c r="D4532" s="21">
        <f t="shared" si="70"/>
        <v>6.8729718399999999</v>
      </c>
    </row>
    <row r="4533" spans="1:4" ht="15" customHeight="1" x14ac:dyDescent="0.2">
      <c r="A4533" s="98">
        <v>42197.083333333336</v>
      </c>
      <c r="B4533" s="17">
        <v>3.0866639999999999</v>
      </c>
      <c r="C4533" s="97">
        <v>10</v>
      </c>
      <c r="D4533" s="21">
        <f t="shared" si="70"/>
        <v>5.1547288799999995</v>
      </c>
    </row>
    <row r="4534" spans="1:4" ht="15" customHeight="1" x14ac:dyDescent="0.2">
      <c r="A4534" s="98">
        <v>42197.125</v>
      </c>
      <c r="B4534" s="17">
        <v>4.1155520000000001</v>
      </c>
      <c r="C4534" s="97">
        <v>20</v>
      </c>
      <c r="D4534" s="21">
        <f t="shared" si="70"/>
        <v>6.8729718399999999</v>
      </c>
    </row>
    <row r="4535" spans="1:4" ht="15" customHeight="1" x14ac:dyDescent="0.2">
      <c r="A4535" s="98">
        <v>42197.166666666664</v>
      </c>
      <c r="B4535" s="17">
        <v>4.1155520000000001</v>
      </c>
      <c r="C4535" s="97">
        <v>10</v>
      </c>
      <c r="D4535" s="21">
        <f t="shared" si="70"/>
        <v>6.8729718399999999</v>
      </c>
    </row>
    <row r="4536" spans="1:4" ht="15" customHeight="1" x14ac:dyDescent="0.2">
      <c r="A4536" s="98">
        <v>42197.208333333336</v>
      </c>
      <c r="B4536" s="17">
        <v>5.6588840000000005</v>
      </c>
      <c r="C4536" s="97">
        <v>20</v>
      </c>
      <c r="D4536" s="21">
        <f t="shared" si="70"/>
        <v>9.4503362800000001</v>
      </c>
    </row>
    <row r="4537" spans="1:4" ht="15" customHeight="1" x14ac:dyDescent="0.2">
      <c r="A4537" s="98">
        <v>42197.25</v>
      </c>
      <c r="B4537" s="17">
        <v>4.1155520000000001</v>
      </c>
      <c r="C4537" s="97">
        <v>10</v>
      </c>
      <c r="D4537" s="21">
        <f t="shared" si="70"/>
        <v>6.8729718399999999</v>
      </c>
    </row>
    <row r="4538" spans="1:4" ht="15" customHeight="1" x14ac:dyDescent="0.2">
      <c r="A4538" s="98">
        <v>42197.291666666664</v>
      </c>
      <c r="B4538" s="17">
        <v>3.0866639999999999</v>
      </c>
      <c r="C4538" s="97">
        <v>30</v>
      </c>
      <c r="D4538" s="21">
        <f t="shared" si="70"/>
        <v>5.1547288799999995</v>
      </c>
    </row>
    <row r="4539" spans="1:4" ht="15" customHeight="1" x14ac:dyDescent="0.2">
      <c r="A4539" s="98">
        <v>42197.333333333336</v>
      </c>
      <c r="B4539" s="17">
        <v>2.5722200000000002</v>
      </c>
      <c r="C4539" s="97">
        <v>20</v>
      </c>
      <c r="D4539" s="21">
        <f t="shared" si="70"/>
        <v>4.2956073999999997</v>
      </c>
    </row>
    <row r="4540" spans="1:4" ht="15" customHeight="1" x14ac:dyDescent="0.2">
      <c r="A4540" s="98">
        <v>42197.375</v>
      </c>
      <c r="B4540" s="17">
        <v>2.5722200000000002</v>
      </c>
      <c r="C4540" s="97">
        <v>10</v>
      </c>
      <c r="D4540" s="21">
        <f t="shared" si="70"/>
        <v>4.2956073999999997</v>
      </c>
    </row>
    <row r="4541" spans="1:4" ht="15" customHeight="1" x14ac:dyDescent="0.2">
      <c r="A4541" s="98">
        <v>42197.416666666664</v>
      </c>
      <c r="B4541" s="17">
        <v>1.5433319999999999</v>
      </c>
      <c r="C4541" s="97">
        <v>40</v>
      </c>
      <c r="D4541" s="21">
        <f t="shared" si="70"/>
        <v>2.5773644399999998</v>
      </c>
    </row>
    <row r="4542" spans="1:4" ht="15" customHeight="1" x14ac:dyDescent="0.2">
      <c r="A4542" s="98">
        <v>42197.458333333336</v>
      </c>
      <c r="B4542" s="17">
        <v>2.5722200000000002</v>
      </c>
      <c r="C4542" s="97">
        <v>20</v>
      </c>
      <c r="D4542" s="21">
        <f t="shared" si="70"/>
        <v>4.2956073999999997</v>
      </c>
    </row>
    <row r="4543" spans="1:4" ht="15" customHeight="1" x14ac:dyDescent="0.2">
      <c r="A4543" s="98">
        <v>42197.5</v>
      </c>
      <c r="B4543" s="17">
        <v>4.1155520000000001</v>
      </c>
      <c r="C4543" s="97">
        <v>360</v>
      </c>
      <c r="D4543" s="21">
        <f t="shared" si="70"/>
        <v>6.8729718399999999</v>
      </c>
    </row>
    <row r="4544" spans="1:4" ht="15" customHeight="1" x14ac:dyDescent="0.2">
      <c r="A4544" s="98">
        <v>42197.541666666664</v>
      </c>
      <c r="B4544" s="17">
        <v>3.0866639999999999</v>
      </c>
      <c r="C4544" s="97">
        <v>360</v>
      </c>
      <c r="D4544" s="21">
        <f t="shared" si="70"/>
        <v>5.1547288799999995</v>
      </c>
    </row>
    <row r="4545" spans="1:4" ht="15" customHeight="1" x14ac:dyDescent="0.2">
      <c r="A4545" s="98">
        <v>42197.583333333336</v>
      </c>
      <c r="B4545" s="17">
        <v>3.601108</v>
      </c>
      <c r="C4545" s="97">
        <v>10</v>
      </c>
      <c r="D4545" s="21">
        <f t="shared" si="70"/>
        <v>6.0138503599999993</v>
      </c>
    </row>
    <row r="4546" spans="1:4" ht="15" customHeight="1" x14ac:dyDescent="0.2">
      <c r="A4546" s="98">
        <v>42197.625</v>
      </c>
      <c r="B4546" s="17">
        <v>4.6299960000000002</v>
      </c>
      <c r="C4546" s="97">
        <v>20</v>
      </c>
      <c r="D4546" s="21">
        <f t="shared" si="70"/>
        <v>7.7320933199999997</v>
      </c>
    </row>
    <row r="4547" spans="1:4" ht="15" customHeight="1" x14ac:dyDescent="0.2">
      <c r="A4547" s="98">
        <v>42197.666666666664</v>
      </c>
      <c r="B4547" s="17">
        <v>4.1155520000000001</v>
      </c>
      <c r="C4547" s="97">
        <v>20</v>
      </c>
      <c r="D4547" s="21">
        <f t="shared" si="70"/>
        <v>6.8729718399999999</v>
      </c>
    </row>
    <row r="4548" spans="1:4" ht="15" customHeight="1" x14ac:dyDescent="0.2">
      <c r="A4548" s="98">
        <v>42197.708333333336</v>
      </c>
      <c r="B4548" s="17">
        <v>5.1444400000000003</v>
      </c>
      <c r="C4548" s="97">
        <v>60</v>
      </c>
      <c r="D4548" s="21">
        <f t="shared" si="70"/>
        <v>8.5912147999999995</v>
      </c>
    </row>
    <row r="4549" spans="1:4" ht="15" customHeight="1" x14ac:dyDescent="0.2">
      <c r="A4549" s="98">
        <v>42197.75</v>
      </c>
      <c r="B4549" s="17">
        <v>4.6299960000000002</v>
      </c>
      <c r="C4549" s="97">
        <v>50</v>
      </c>
      <c r="D4549" s="21">
        <f t="shared" ref="D4549:D4612" si="71">$B$1*B4549</f>
        <v>7.7320933199999997</v>
      </c>
    </row>
    <row r="4550" spans="1:4" ht="15" customHeight="1" x14ac:dyDescent="0.2">
      <c r="A4550" s="98">
        <v>42197.791666666664</v>
      </c>
      <c r="B4550" s="17">
        <v>5.1444400000000003</v>
      </c>
      <c r="C4550" s="97">
        <v>50</v>
      </c>
      <c r="D4550" s="21">
        <f t="shared" si="71"/>
        <v>8.5912147999999995</v>
      </c>
    </row>
    <row r="4551" spans="1:4" ht="15" customHeight="1" x14ac:dyDescent="0.2">
      <c r="A4551" s="98">
        <v>42197.833333333336</v>
      </c>
      <c r="B4551" s="17">
        <v>5.1444400000000003</v>
      </c>
      <c r="C4551" s="97">
        <v>30</v>
      </c>
      <c r="D4551" s="21">
        <f t="shared" si="71"/>
        <v>8.5912147999999995</v>
      </c>
    </row>
    <row r="4552" spans="1:4" ht="15" customHeight="1" x14ac:dyDescent="0.2">
      <c r="A4552" s="98">
        <v>42197.875</v>
      </c>
      <c r="B4552" s="17">
        <v>5.1444400000000003</v>
      </c>
      <c r="C4552" s="97">
        <v>20</v>
      </c>
      <c r="D4552" s="21">
        <f t="shared" si="71"/>
        <v>8.5912147999999995</v>
      </c>
    </row>
    <row r="4553" spans="1:4" ht="15" customHeight="1" x14ac:dyDescent="0.2">
      <c r="A4553" s="98">
        <v>42197.916666666664</v>
      </c>
      <c r="B4553" s="17">
        <v>5.6588840000000005</v>
      </c>
      <c r="C4553" s="97">
        <v>30</v>
      </c>
      <c r="D4553" s="21">
        <f t="shared" si="71"/>
        <v>9.4503362800000001</v>
      </c>
    </row>
    <row r="4554" spans="1:4" ht="15" customHeight="1" x14ac:dyDescent="0.2">
      <c r="A4554" s="98">
        <v>42197.958333333336</v>
      </c>
      <c r="B4554" s="17">
        <v>5.1444400000000003</v>
      </c>
      <c r="C4554" s="97">
        <v>30</v>
      </c>
      <c r="D4554" s="21">
        <f t="shared" si="71"/>
        <v>8.5912147999999995</v>
      </c>
    </row>
    <row r="4555" spans="1:4" ht="15" customHeight="1" x14ac:dyDescent="0.2">
      <c r="A4555" s="98">
        <v>42198</v>
      </c>
      <c r="B4555" s="17">
        <v>5.6588840000000005</v>
      </c>
      <c r="C4555" s="97">
        <v>30</v>
      </c>
      <c r="D4555" s="21">
        <f t="shared" si="71"/>
        <v>9.4503362800000001</v>
      </c>
    </row>
    <row r="4556" spans="1:4" ht="15" customHeight="1" x14ac:dyDescent="0.2">
      <c r="A4556" s="98">
        <v>42198.041666666664</v>
      </c>
      <c r="B4556" s="17">
        <v>5.1444400000000003</v>
      </c>
      <c r="C4556" s="97">
        <v>20</v>
      </c>
      <c r="D4556" s="21">
        <f t="shared" si="71"/>
        <v>8.5912147999999995</v>
      </c>
    </row>
    <row r="4557" spans="1:4" ht="15" customHeight="1" x14ac:dyDescent="0.2">
      <c r="A4557" s="98">
        <v>42198.083333333336</v>
      </c>
      <c r="B4557" s="17">
        <v>5.1444400000000003</v>
      </c>
      <c r="C4557" s="97">
        <v>20</v>
      </c>
      <c r="D4557" s="21">
        <f t="shared" si="71"/>
        <v>8.5912147999999995</v>
      </c>
    </row>
    <row r="4558" spans="1:4" ht="15" customHeight="1" x14ac:dyDescent="0.2">
      <c r="A4558" s="98">
        <v>42198.125</v>
      </c>
      <c r="B4558" s="17">
        <v>3.601108</v>
      </c>
      <c r="C4558" s="97">
        <v>20</v>
      </c>
      <c r="D4558" s="21">
        <f t="shared" si="71"/>
        <v>6.0138503599999993</v>
      </c>
    </row>
    <row r="4559" spans="1:4" ht="15" customHeight="1" x14ac:dyDescent="0.2">
      <c r="A4559" s="98">
        <v>42198.166666666664</v>
      </c>
      <c r="B4559" s="17">
        <v>4.1155520000000001</v>
      </c>
      <c r="C4559" s="97">
        <v>30</v>
      </c>
      <c r="D4559" s="21">
        <f t="shared" si="71"/>
        <v>6.8729718399999999</v>
      </c>
    </row>
    <row r="4560" spans="1:4" ht="15" customHeight="1" x14ac:dyDescent="0.2">
      <c r="A4560" s="98">
        <v>42198.208333333336</v>
      </c>
      <c r="B4560" s="17">
        <v>3.601108</v>
      </c>
      <c r="C4560" s="97">
        <v>30</v>
      </c>
      <c r="D4560" s="21">
        <f t="shared" si="71"/>
        <v>6.0138503599999993</v>
      </c>
    </row>
    <row r="4561" spans="1:4" ht="15" customHeight="1" x14ac:dyDescent="0.2">
      <c r="A4561" s="98">
        <v>42198.25</v>
      </c>
      <c r="B4561" s="17">
        <v>3.0866639999999999</v>
      </c>
      <c r="C4561" s="97">
        <v>20</v>
      </c>
      <c r="D4561" s="21">
        <f t="shared" si="71"/>
        <v>5.1547288799999995</v>
      </c>
    </row>
    <row r="4562" spans="1:4" ht="15" customHeight="1" x14ac:dyDescent="0.2">
      <c r="A4562" s="98">
        <v>42198.291666666664</v>
      </c>
      <c r="B4562" s="17">
        <v>2.057776</v>
      </c>
      <c r="C4562" s="97">
        <v>360</v>
      </c>
      <c r="D4562" s="21">
        <f t="shared" si="71"/>
        <v>3.43648592</v>
      </c>
    </row>
    <row r="4563" spans="1:4" ht="15" customHeight="1" x14ac:dyDescent="0.2">
      <c r="A4563" s="98">
        <v>42198.333333333336</v>
      </c>
      <c r="B4563" s="17">
        <v>1.5433319999999999</v>
      </c>
      <c r="C4563" s="97">
        <v>310</v>
      </c>
      <c r="D4563" s="21">
        <f t="shared" si="71"/>
        <v>2.5773644399999998</v>
      </c>
    </row>
    <row r="4564" spans="1:4" ht="15" customHeight="1" x14ac:dyDescent="0.2">
      <c r="A4564" s="98">
        <v>42198.375</v>
      </c>
      <c r="B4564" s="17">
        <v>1.028888</v>
      </c>
      <c r="C4564" s="97">
        <v>290</v>
      </c>
      <c r="D4564" s="21">
        <f t="shared" si="71"/>
        <v>1.71824296</v>
      </c>
    </row>
    <row r="4565" spans="1:4" ht="15" customHeight="1" x14ac:dyDescent="0.2">
      <c r="A4565" s="98">
        <v>42198.416666666664</v>
      </c>
      <c r="B4565" s="17">
        <v>1.5433319999999999</v>
      </c>
      <c r="C4565" s="97">
        <v>270</v>
      </c>
      <c r="D4565" s="21">
        <f t="shared" si="71"/>
        <v>2.5773644399999998</v>
      </c>
    </row>
    <row r="4566" spans="1:4" ht="15" customHeight="1" x14ac:dyDescent="0.2">
      <c r="A4566" s="98">
        <v>42198.458333333336</v>
      </c>
      <c r="B4566" s="17">
        <v>0.51444400000000001</v>
      </c>
      <c r="C4566" s="97">
        <v>280</v>
      </c>
      <c r="D4566" s="21">
        <f t="shared" si="71"/>
        <v>0.85912147999999999</v>
      </c>
    </row>
    <row r="4567" spans="1:4" ht="15" customHeight="1" x14ac:dyDescent="0.2">
      <c r="A4567" s="98">
        <v>42198.5</v>
      </c>
      <c r="B4567" s="17">
        <v>0.51444400000000001</v>
      </c>
      <c r="C4567" s="97">
        <v>330</v>
      </c>
      <c r="D4567" s="21">
        <f t="shared" si="71"/>
        <v>0.85912147999999999</v>
      </c>
    </row>
    <row r="4568" spans="1:4" ht="15" customHeight="1" x14ac:dyDescent="0.2">
      <c r="A4568" s="98">
        <v>42198.541666666664</v>
      </c>
      <c r="B4568" s="17">
        <v>5.1444400000000003</v>
      </c>
      <c r="C4568" s="97">
        <v>30</v>
      </c>
      <c r="D4568" s="21">
        <f t="shared" si="71"/>
        <v>8.5912147999999995</v>
      </c>
    </row>
    <row r="4569" spans="1:4" ht="15" customHeight="1" x14ac:dyDescent="0.2">
      <c r="A4569" s="98">
        <v>42198.583333333336</v>
      </c>
      <c r="B4569" s="17">
        <v>4.6299960000000002</v>
      </c>
      <c r="C4569" s="97">
        <v>10</v>
      </c>
      <c r="D4569" s="21">
        <f t="shared" si="71"/>
        <v>7.7320933199999997</v>
      </c>
    </row>
    <row r="4570" spans="1:4" ht="15" customHeight="1" x14ac:dyDescent="0.2">
      <c r="A4570" s="98">
        <v>42198.625</v>
      </c>
      <c r="B4570" s="17">
        <v>4.1155520000000001</v>
      </c>
      <c r="C4570" s="97">
        <v>360</v>
      </c>
      <c r="D4570" s="21">
        <f t="shared" si="71"/>
        <v>6.8729718399999999</v>
      </c>
    </row>
    <row r="4571" spans="1:4" ht="15" customHeight="1" x14ac:dyDescent="0.2">
      <c r="A4571" s="98">
        <v>42198.666666666664</v>
      </c>
      <c r="B4571" s="17">
        <v>5.6588840000000005</v>
      </c>
      <c r="C4571" s="97">
        <v>50</v>
      </c>
      <c r="D4571" s="21">
        <f t="shared" si="71"/>
        <v>9.4503362800000001</v>
      </c>
    </row>
    <row r="4572" spans="1:4" ht="15" customHeight="1" x14ac:dyDescent="0.2">
      <c r="A4572" s="98">
        <v>42198.708333333336</v>
      </c>
      <c r="B4572" s="17">
        <v>5.6588840000000005</v>
      </c>
      <c r="C4572" s="97">
        <v>60</v>
      </c>
      <c r="D4572" s="21">
        <f t="shared" si="71"/>
        <v>9.4503362800000001</v>
      </c>
    </row>
    <row r="4573" spans="1:4" ht="15" customHeight="1" x14ac:dyDescent="0.2">
      <c r="A4573" s="98">
        <v>42198.75</v>
      </c>
      <c r="B4573" s="17">
        <v>6.1733279999999997</v>
      </c>
      <c r="C4573" s="97">
        <v>60</v>
      </c>
      <c r="D4573" s="21">
        <f t="shared" si="71"/>
        <v>10.309457759999999</v>
      </c>
    </row>
    <row r="4574" spans="1:4" ht="15" customHeight="1" x14ac:dyDescent="0.2">
      <c r="A4574" s="98">
        <v>42198.791666666664</v>
      </c>
      <c r="B4574" s="17">
        <v>6.1733279999999997</v>
      </c>
      <c r="C4574" s="97">
        <v>50</v>
      </c>
      <c r="D4574" s="21">
        <f t="shared" si="71"/>
        <v>10.309457759999999</v>
      </c>
    </row>
    <row r="4575" spans="1:4" ht="15" customHeight="1" x14ac:dyDescent="0.2">
      <c r="A4575" s="98">
        <v>42198.833333333336</v>
      </c>
      <c r="B4575" s="17">
        <v>5.6588840000000005</v>
      </c>
      <c r="C4575" s="97">
        <v>60</v>
      </c>
      <c r="D4575" s="21">
        <f t="shared" si="71"/>
        <v>9.4503362800000001</v>
      </c>
    </row>
    <row r="4576" spans="1:4" ht="15" customHeight="1" x14ac:dyDescent="0.2">
      <c r="A4576" s="98">
        <v>42198.875</v>
      </c>
      <c r="B4576" s="17">
        <v>5.1444400000000003</v>
      </c>
      <c r="C4576" s="97">
        <v>50</v>
      </c>
      <c r="D4576" s="21">
        <f t="shared" si="71"/>
        <v>8.5912147999999995</v>
      </c>
    </row>
    <row r="4577" spans="1:4" ht="15" customHeight="1" x14ac:dyDescent="0.2">
      <c r="A4577" s="98">
        <v>42198.916666666664</v>
      </c>
      <c r="B4577" s="17">
        <v>3.0866639999999999</v>
      </c>
      <c r="C4577" s="97">
        <v>20</v>
      </c>
      <c r="D4577" s="21">
        <f t="shared" si="71"/>
        <v>5.1547288799999995</v>
      </c>
    </row>
    <row r="4578" spans="1:4" ht="15" customHeight="1" x14ac:dyDescent="0.2">
      <c r="A4578" s="98">
        <v>42198.958333333336</v>
      </c>
      <c r="B4578" s="17">
        <v>1.5433319999999999</v>
      </c>
      <c r="C4578" s="97">
        <v>320</v>
      </c>
      <c r="D4578" s="21">
        <f t="shared" si="71"/>
        <v>2.5773644399999998</v>
      </c>
    </row>
    <row r="4579" spans="1:4" ht="15" customHeight="1" x14ac:dyDescent="0.2">
      <c r="A4579" s="98">
        <v>42199</v>
      </c>
      <c r="B4579" s="17">
        <v>2.5722200000000002</v>
      </c>
      <c r="C4579" s="97">
        <v>10</v>
      </c>
      <c r="D4579" s="21">
        <f t="shared" si="71"/>
        <v>4.2956073999999997</v>
      </c>
    </row>
    <row r="4580" spans="1:4" ht="15" customHeight="1" x14ac:dyDescent="0.2">
      <c r="A4580" s="98">
        <v>42199.041666666664</v>
      </c>
      <c r="B4580" s="17">
        <v>1.028888</v>
      </c>
      <c r="C4580" s="97">
        <v>350</v>
      </c>
      <c r="D4580" s="21">
        <f t="shared" si="71"/>
        <v>1.71824296</v>
      </c>
    </row>
    <row r="4581" spans="1:4" ht="15" customHeight="1" x14ac:dyDescent="0.2">
      <c r="A4581" s="98">
        <v>42199.083333333336</v>
      </c>
      <c r="B4581" s="17">
        <v>1.5433319999999999</v>
      </c>
      <c r="C4581" s="97">
        <v>340</v>
      </c>
      <c r="D4581" s="21">
        <f t="shared" si="71"/>
        <v>2.5773644399999998</v>
      </c>
    </row>
    <row r="4582" spans="1:4" ht="15" customHeight="1" x14ac:dyDescent="0.2">
      <c r="A4582" s="98">
        <v>42199.125</v>
      </c>
      <c r="B4582" s="17">
        <v>1.028888</v>
      </c>
      <c r="C4582" s="97">
        <v>320</v>
      </c>
      <c r="D4582" s="21">
        <f t="shared" si="71"/>
        <v>1.71824296</v>
      </c>
    </row>
    <row r="4583" spans="1:4" ht="15" customHeight="1" x14ac:dyDescent="0.2">
      <c r="A4583" s="98">
        <v>42199.166666666664</v>
      </c>
      <c r="B4583" s="17">
        <v>1.028888</v>
      </c>
      <c r="C4583" s="97">
        <v>330</v>
      </c>
      <c r="D4583" s="21">
        <f t="shared" si="71"/>
        <v>1.71824296</v>
      </c>
    </row>
    <row r="4584" spans="1:4" ht="15" customHeight="1" x14ac:dyDescent="0.2">
      <c r="A4584" s="98">
        <v>42199.208333333336</v>
      </c>
      <c r="B4584" s="17">
        <v>1.5433319999999999</v>
      </c>
      <c r="C4584" s="97">
        <v>310</v>
      </c>
      <c r="D4584" s="21">
        <f t="shared" si="71"/>
        <v>2.5773644399999998</v>
      </c>
    </row>
    <row r="4585" spans="1:4" ht="15" customHeight="1" x14ac:dyDescent="0.2">
      <c r="A4585" s="98">
        <v>42199.25</v>
      </c>
      <c r="B4585" s="17">
        <v>0</v>
      </c>
      <c r="C4585" s="97">
        <v>0</v>
      </c>
      <c r="D4585" s="21">
        <f t="shared" si="71"/>
        <v>0</v>
      </c>
    </row>
    <row r="4586" spans="1:4" ht="15" customHeight="1" x14ac:dyDescent="0.2">
      <c r="A4586" s="98">
        <v>42199.291666666664</v>
      </c>
      <c r="B4586" s="17">
        <v>0</v>
      </c>
      <c r="C4586" s="97">
        <v>0</v>
      </c>
      <c r="D4586" s="21">
        <f t="shared" si="71"/>
        <v>0</v>
      </c>
    </row>
    <row r="4587" spans="1:4" ht="15" customHeight="1" x14ac:dyDescent="0.2">
      <c r="A4587" s="98">
        <v>42199.333333333336</v>
      </c>
      <c r="B4587" s="17">
        <v>1.028888</v>
      </c>
      <c r="C4587" s="97">
        <v>300</v>
      </c>
      <c r="D4587" s="21">
        <f t="shared" si="71"/>
        <v>1.71824296</v>
      </c>
    </row>
    <row r="4588" spans="1:4" ht="15" customHeight="1" x14ac:dyDescent="0.2">
      <c r="A4588" s="98">
        <v>42199.375</v>
      </c>
      <c r="B4588" s="17">
        <v>0</v>
      </c>
      <c r="C4588" s="97">
        <v>0</v>
      </c>
      <c r="D4588" s="21">
        <f t="shared" si="71"/>
        <v>0</v>
      </c>
    </row>
    <row r="4589" spans="1:4" ht="15" customHeight="1" x14ac:dyDescent="0.2">
      <c r="A4589" s="98">
        <v>42199.416666666664</v>
      </c>
      <c r="B4589" s="17">
        <v>1.028888</v>
      </c>
      <c r="C4589" s="97">
        <v>360</v>
      </c>
      <c r="D4589" s="21">
        <f t="shared" si="71"/>
        <v>1.71824296</v>
      </c>
    </row>
    <row r="4590" spans="1:4" ht="15" customHeight="1" x14ac:dyDescent="0.2">
      <c r="A4590" s="98">
        <v>42199.458333333336</v>
      </c>
      <c r="B4590" s="17">
        <v>1.5433319999999999</v>
      </c>
      <c r="C4590" s="97">
        <v>290</v>
      </c>
      <c r="D4590" s="21">
        <f t="shared" si="71"/>
        <v>2.5773644399999998</v>
      </c>
    </row>
    <row r="4591" spans="1:4" ht="15" customHeight="1" x14ac:dyDescent="0.2">
      <c r="A4591" s="98">
        <v>42199.5</v>
      </c>
      <c r="B4591" s="17">
        <v>2.057776</v>
      </c>
      <c r="C4591" s="97">
        <v>300</v>
      </c>
      <c r="D4591" s="21">
        <f t="shared" si="71"/>
        <v>3.43648592</v>
      </c>
    </row>
    <row r="4592" spans="1:4" ht="15" customHeight="1" x14ac:dyDescent="0.2">
      <c r="A4592" s="98">
        <v>42199.541666666664</v>
      </c>
      <c r="B4592" s="17">
        <v>4.1155520000000001</v>
      </c>
      <c r="C4592" s="97">
        <v>360</v>
      </c>
      <c r="D4592" s="21">
        <f t="shared" si="71"/>
        <v>6.8729718399999999</v>
      </c>
    </row>
    <row r="4593" spans="1:4" ht="15" customHeight="1" x14ac:dyDescent="0.2">
      <c r="A4593" s="98">
        <v>42199.583333333336</v>
      </c>
      <c r="B4593" s="17">
        <v>4.6299960000000002</v>
      </c>
      <c r="C4593" s="97">
        <v>50</v>
      </c>
      <c r="D4593" s="21">
        <f t="shared" si="71"/>
        <v>7.7320933199999997</v>
      </c>
    </row>
    <row r="4594" spans="1:4" ht="15" customHeight="1" x14ac:dyDescent="0.2">
      <c r="A4594" s="98">
        <v>42199.625</v>
      </c>
      <c r="B4594" s="17">
        <v>3.601108</v>
      </c>
      <c r="C4594" s="97">
        <v>10</v>
      </c>
      <c r="D4594" s="21">
        <f t="shared" si="71"/>
        <v>6.0138503599999993</v>
      </c>
    </row>
    <row r="4595" spans="1:4" ht="15" customHeight="1" x14ac:dyDescent="0.2">
      <c r="A4595" s="98">
        <v>42199.666666666664</v>
      </c>
      <c r="B4595" s="17">
        <v>3.601108</v>
      </c>
      <c r="C4595" s="97">
        <v>20</v>
      </c>
      <c r="D4595" s="21">
        <f t="shared" si="71"/>
        <v>6.0138503599999993</v>
      </c>
    </row>
    <row r="4596" spans="1:4" ht="15" customHeight="1" x14ac:dyDescent="0.2">
      <c r="A4596" s="98">
        <v>42199.708333333336</v>
      </c>
      <c r="B4596" s="17">
        <v>6.1733279999999997</v>
      </c>
      <c r="C4596" s="97">
        <v>60</v>
      </c>
      <c r="D4596" s="21">
        <f t="shared" si="71"/>
        <v>10.309457759999999</v>
      </c>
    </row>
    <row r="4597" spans="1:4" ht="15" customHeight="1" x14ac:dyDescent="0.2">
      <c r="A4597" s="98">
        <v>42199.75</v>
      </c>
      <c r="B4597" s="17">
        <v>7.202216</v>
      </c>
      <c r="C4597" s="97">
        <v>50</v>
      </c>
      <c r="D4597" s="21">
        <f t="shared" si="71"/>
        <v>12.027700719999999</v>
      </c>
    </row>
    <row r="4598" spans="1:4" ht="15" customHeight="1" x14ac:dyDescent="0.2">
      <c r="A4598" s="98">
        <v>42199.791666666664</v>
      </c>
      <c r="B4598" s="17">
        <v>7.202216</v>
      </c>
      <c r="C4598" s="97">
        <v>50</v>
      </c>
      <c r="D4598" s="21">
        <f t="shared" si="71"/>
        <v>12.027700719999999</v>
      </c>
    </row>
    <row r="4599" spans="1:4" ht="15" customHeight="1" x14ac:dyDescent="0.2">
      <c r="A4599" s="98">
        <v>42199.833333333336</v>
      </c>
      <c r="B4599" s="17">
        <v>7.202216</v>
      </c>
      <c r="C4599" s="97">
        <v>50</v>
      </c>
      <c r="D4599" s="21">
        <f t="shared" si="71"/>
        <v>12.027700719999999</v>
      </c>
    </row>
    <row r="4600" spans="1:4" ht="15" customHeight="1" x14ac:dyDescent="0.2">
      <c r="A4600" s="98">
        <v>42199.875</v>
      </c>
      <c r="B4600" s="17">
        <v>6.1733279999999997</v>
      </c>
      <c r="C4600" s="97">
        <v>40</v>
      </c>
      <c r="D4600" s="21">
        <f t="shared" si="71"/>
        <v>10.309457759999999</v>
      </c>
    </row>
    <row r="4601" spans="1:4" ht="15" customHeight="1" x14ac:dyDescent="0.2">
      <c r="A4601" s="98">
        <v>42199.916666666664</v>
      </c>
      <c r="B4601" s="17">
        <v>3.0866639999999999</v>
      </c>
      <c r="C4601" s="97">
        <v>10</v>
      </c>
      <c r="D4601" s="21">
        <f t="shared" si="71"/>
        <v>5.1547288799999995</v>
      </c>
    </row>
    <row r="4602" spans="1:4" ht="15" customHeight="1" x14ac:dyDescent="0.2">
      <c r="A4602" s="98">
        <v>42199.958333333336</v>
      </c>
      <c r="B4602" s="17">
        <v>1.5433319999999999</v>
      </c>
      <c r="C4602" s="97">
        <v>300</v>
      </c>
      <c r="D4602" s="21">
        <f t="shared" si="71"/>
        <v>2.5773644399999998</v>
      </c>
    </row>
    <row r="4603" spans="1:4" ht="15" customHeight="1" x14ac:dyDescent="0.2">
      <c r="A4603" s="98">
        <v>42200</v>
      </c>
      <c r="B4603" s="17">
        <v>1.028888</v>
      </c>
      <c r="C4603" s="97">
        <v>310</v>
      </c>
      <c r="D4603" s="21">
        <f t="shared" si="71"/>
        <v>1.71824296</v>
      </c>
    </row>
    <row r="4604" spans="1:4" ht="15" customHeight="1" x14ac:dyDescent="0.2">
      <c r="A4604" s="98">
        <v>42200.041666666664</v>
      </c>
      <c r="B4604" s="17">
        <v>3.0866639999999999</v>
      </c>
      <c r="C4604" s="97">
        <v>320</v>
      </c>
      <c r="D4604" s="21">
        <f t="shared" si="71"/>
        <v>5.1547288799999995</v>
      </c>
    </row>
    <row r="4605" spans="1:4" ht="15" customHeight="1" x14ac:dyDescent="0.2">
      <c r="A4605" s="98">
        <v>42200.083333333336</v>
      </c>
      <c r="B4605" s="17">
        <v>2.5722200000000002</v>
      </c>
      <c r="C4605" s="97">
        <v>310</v>
      </c>
      <c r="D4605" s="21">
        <f t="shared" si="71"/>
        <v>4.2956073999999997</v>
      </c>
    </row>
    <row r="4606" spans="1:4" ht="15" customHeight="1" x14ac:dyDescent="0.2">
      <c r="A4606" s="98">
        <v>42200.125</v>
      </c>
      <c r="B4606" s="17">
        <v>2.057776</v>
      </c>
      <c r="C4606" s="97">
        <v>350</v>
      </c>
      <c r="D4606" s="21">
        <f t="shared" si="71"/>
        <v>3.43648592</v>
      </c>
    </row>
    <row r="4607" spans="1:4" ht="15" customHeight="1" x14ac:dyDescent="0.2">
      <c r="A4607" s="98">
        <v>42200.166666666664</v>
      </c>
      <c r="B4607" s="17">
        <v>1.028888</v>
      </c>
      <c r="C4607" s="97">
        <v>340</v>
      </c>
      <c r="D4607" s="21">
        <f t="shared" si="71"/>
        <v>1.71824296</v>
      </c>
    </row>
    <row r="4608" spans="1:4" ht="15" customHeight="1" x14ac:dyDescent="0.2">
      <c r="A4608" s="98">
        <v>42200.208333333336</v>
      </c>
      <c r="B4608" s="17">
        <v>1.5433319999999999</v>
      </c>
      <c r="C4608" s="97">
        <v>300</v>
      </c>
      <c r="D4608" s="21">
        <f t="shared" si="71"/>
        <v>2.5773644399999998</v>
      </c>
    </row>
    <row r="4609" spans="1:4" ht="15" customHeight="1" x14ac:dyDescent="0.2">
      <c r="A4609" s="98">
        <v>42200.25</v>
      </c>
      <c r="B4609" s="17">
        <v>0</v>
      </c>
      <c r="C4609" s="97">
        <v>0</v>
      </c>
      <c r="D4609" s="21">
        <f t="shared" si="71"/>
        <v>0</v>
      </c>
    </row>
    <row r="4610" spans="1:4" ht="15" customHeight="1" x14ac:dyDescent="0.2">
      <c r="A4610" s="98">
        <v>42200.291666666664</v>
      </c>
      <c r="B4610" s="17">
        <v>0</v>
      </c>
      <c r="C4610" s="97">
        <v>0</v>
      </c>
      <c r="D4610" s="21">
        <f t="shared" si="71"/>
        <v>0</v>
      </c>
    </row>
    <row r="4611" spans="1:4" ht="15" customHeight="1" x14ac:dyDescent="0.2">
      <c r="A4611" s="98">
        <v>42200.333333333336</v>
      </c>
      <c r="B4611" s="17">
        <v>1.028888</v>
      </c>
      <c r="C4611" s="97">
        <v>330</v>
      </c>
      <c r="D4611" s="21">
        <f t="shared" si="71"/>
        <v>1.71824296</v>
      </c>
    </row>
    <row r="4612" spans="1:4" ht="15" customHeight="1" x14ac:dyDescent="0.2">
      <c r="A4612" s="98">
        <v>42200.375</v>
      </c>
      <c r="B4612" s="17">
        <v>1.028888</v>
      </c>
      <c r="C4612" s="97">
        <v>310</v>
      </c>
      <c r="D4612" s="21">
        <f t="shared" si="71"/>
        <v>1.71824296</v>
      </c>
    </row>
    <row r="4613" spans="1:4" ht="15" customHeight="1" x14ac:dyDescent="0.2">
      <c r="A4613" s="98">
        <v>42200.416666666664</v>
      </c>
      <c r="B4613" s="17">
        <v>0</v>
      </c>
      <c r="C4613" s="97">
        <v>0</v>
      </c>
      <c r="D4613" s="21">
        <f t="shared" ref="D4613:D4676" si="72">$B$1*B4613</f>
        <v>0</v>
      </c>
    </row>
    <row r="4614" spans="1:4" ht="15" customHeight="1" x14ac:dyDescent="0.2">
      <c r="A4614" s="98">
        <v>42200.458333333336</v>
      </c>
      <c r="B4614" s="17">
        <v>0.51444400000000001</v>
      </c>
      <c r="C4614" s="97">
        <v>330</v>
      </c>
      <c r="D4614" s="21">
        <f t="shared" si="72"/>
        <v>0.85912147999999999</v>
      </c>
    </row>
    <row r="4615" spans="1:4" ht="15" customHeight="1" x14ac:dyDescent="0.2">
      <c r="A4615" s="98">
        <v>42200.5</v>
      </c>
      <c r="B4615" s="17">
        <v>0.51444400000000001</v>
      </c>
      <c r="C4615" s="97">
        <v>340</v>
      </c>
      <c r="D4615" s="21">
        <f t="shared" si="72"/>
        <v>0.85912147999999999</v>
      </c>
    </row>
    <row r="4616" spans="1:4" ht="15" customHeight="1" x14ac:dyDescent="0.2">
      <c r="A4616" s="98">
        <v>42200.541666666664</v>
      </c>
      <c r="B4616" s="17">
        <v>4.1155520000000001</v>
      </c>
      <c r="C4616" s="97">
        <v>10</v>
      </c>
      <c r="D4616" s="21">
        <f t="shared" si="72"/>
        <v>6.8729718399999999</v>
      </c>
    </row>
    <row r="4617" spans="1:4" ht="15" customHeight="1" x14ac:dyDescent="0.2">
      <c r="A4617" s="98">
        <v>42200.583333333336</v>
      </c>
      <c r="B4617" s="17">
        <v>5.1444400000000003</v>
      </c>
      <c r="C4617" s="97">
        <v>40</v>
      </c>
      <c r="D4617" s="21">
        <f t="shared" si="72"/>
        <v>8.5912147999999995</v>
      </c>
    </row>
    <row r="4618" spans="1:4" ht="15" customHeight="1" x14ac:dyDescent="0.2">
      <c r="A4618" s="98">
        <v>42200.625</v>
      </c>
      <c r="B4618" s="17">
        <v>6.6877719999999998</v>
      </c>
      <c r="C4618" s="97">
        <v>50</v>
      </c>
      <c r="D4618" s="21">
        <f t="shared" si="72"/>
        <v>11.16857924</v>
      </c>
    </row>
    <row r="4619" spans="1:4" ht="15" customHeight="1" x14ac:dyDescent="0.2">
      <c r="A4619" s="98">
        <v>42200.666666666664</v>
      </c>
      <c r="B4619" s="17">
        <v>6.6877719999999998</v>
      </c>
      <c r="C4619" s="97">
        <v>40</v>
      </c>
      <c r="D4619" s="21">
        <f t="shared" si="72"/>
        <v>11.16857924</v>
      </c>
    </row>
    <row r="4620" spans="1:4" ht="15" customHeight="1" x14ac:dyDescent="0.2">
      <c r="A4620" s="98">
        <v>42200.708333333336</v>
      </c>
      <c r="B4620" s="17">
        <v>5.1444400000000003</v>
      </c>
      <c r="C4620" s="97">
        <v>40</v>
      </c>
      <c r="D4620" s="21">
        <f t="shared" si="72"/>
        <v>8.5912147999999995</v>
      </c>
    </row>
    <row r="4621" spans="1:4" ht="15" customHeight="1" x14ac:dyDescent="0.2">
      <c r="A4621" s="98">
        <v>42200.75</v>
      </c>
      <c r="B4621" s="17">
        <v>6.1733279999999997</v>
      </c>
      <c r="C4621" s="97">
        <v>40</v>
      </c>
      <c r="D4621" s="21">
        <f t="shared" si="72"/>
        <v>10.309457759999999</v>
      </c>
    </row>
    <row r="4622" spans="1:4" ht="15" customHeight="1" x14ac:dyDescent="0.2">
      <c r="A4622" s="98">
        <v>42200.791666666664</v>
      </c>
      <c r="B4622" s="17">
        <v>6.1733279999999997</v>
      </c>
      <c r="C4622" s="97">
        <v>50</v>
      </c>
      <c r="D4622" s="21">
        <f t="shared" si="72"/>
        <v>10.309457759999999</v>
      </c>
    </row>
    <row r="4623" spans="1:4" ht="15" customHeight="1" x14ac:dyDescent="0.2">
      <c r="A4623" s="98">
        <v>42200.833333333336</v>
      </c>
      <c r="B4623" s="17">
        <v>5.1444400000000003</v>
      </c>
      <c r="C4623" s="97">
        <v>50</v>
      </c>
      <c r="D4623" s="21">
        <f t="shared" si="72"/>
        <v>8.5912147999999995</v>
      </c>
    </row>
    <row r="4624" spans="1:4" ht="15" customHeight="1" x14ac:dyDescent="0.2">
      <c r="A4624" s="98">
        <v>42200.875</v>
      </c>
      <c r="B4624" s="17">
        <v>6.1733279999999997</v>
      </c>
      <c r="C4624" s="97">
        <v>50</v>
      </c>
      <c r="D4624" s="21">
        <f t="shared" si="72"/>
        <v>10.309457759999999</v>
      </c>
    </row>
    <row r="4625" spans="1:4" ht="15" customHeight="1" x14ac:dyDescent="0.2">
      <c r="A4625" s="98">
        <v>42200.916666666664</v>
      </c>
      <c r="B4625" s="17">
        <v>4.1155520000000001</v>
      </c>
      <c r="C4625" s="97">
        <v>40</v>
      </c>
      <c r="D4625" s="21">
        <f t="shared" si="72"/>
        <v>6.8729718399999999</v>
      </c>
    </row>
    <row r="4626" spans="1:4" ht="15" customHeight="1" x14ac:dyDescent="0.2">
      <c r="A4626" s="98">
        <v>42200.958333333336</v>
      </c>
      <c r="B4626" s="17">
        <v>2.5722200000000002</v>
      </c>
      <c r="C4626" s="97">
        <v>40</v>
      </c>
      <c r="D4626" s="21">
        <f t="shared" si="72"/>
        <v>4.2956073999999997</v>
      </c>
    </row>
    <row r="4627" spans="1:4" ht="15" customHeight="1" x14ac:dyDescent="0.2">
      <c r="A4627" s="98">
        <v>42201</v>
      </c>
      <c r="B4627" s="17">
        <v>1.5433319999999999</v>
      </c>
      <c r="C4627" s="97">
        <v>10</v>
      </c>
      <c r="D4627" s="21">
        <f t="shared" si="72"/>
        <v>2.5773644399999998</v>
      </c>
    </row>
    <row r="4628" spans="1:4" ht="15" customHeight="1" x14ac:dyDescent="0.2">
      <c r="A4628" s="98">
        <v>42201.041666666664</v>
      </c>
      <c r="B4628" s="17">
        <v>1.028888</v>
      </c>
      <c r="C4628" s="97">
        <v>310</v>
      </c>
      <c r="D4628" s="21">
        <f t="shared" si="72"/>
        <v>1.71824296</v>
      </c>
    </row>
    <row r="4629" spans="1:4" ht="15" customHeight="1" x14ac:dyDescent="0.2">
      <c r="A4629" s="98">
        <v>42201.083333333336</v>
      </c>
      <c r="B4629" s="17">
        <v>2.057776</v>
      </c>
      <c r="C4629" s="97">
        <v>290</v>
      </c>
      <c r="D4629" s="21">
        <f t="shared" si="72"/>
        <v>3.43648592</v>
      </c>
    </row>
    <row r="4630" spans="1:4" ht="15" customHeight="1" x14ac:dyDescent="0.2">
      <c r="A4630" s="98">
        <v>42201.125</v>
      </c>
      <c r="B4630" s="17">
        <v>1.028888</v>
      </c>
      <c r="C4630" s="97">
        <v>330</v>
      </c>
      <c r="D4630" s="21">
        <f t="shared" si="72"/>
        <v>1.71824296</v>
      </c>
    </row>
    <row r="4631" spans="1:4" ht="15" customHeight="1" x14ac:dyDescent="0.2">
      <c r="A4631" s="98">
        <v>42201.166666666664</v>
      </c>
      <c r="B4631" s="17">
        <v>1.028888</v>
      </c>
      <c r="C4631" s="97">
        <v>330</v>
      </c>
      <c r="D4631" s="21">
        <f t="shared" si="72"/>
        <v>1.71824296</v>
      </c>
    </row>
    <row r="4632" spans="1:4" ht="15" customHeight="1" x14ac:dyDescent="0.2">
      <c r="A4632" s="98">
        <v>42201.208333333336</v>
      </c>
      <c r="B4632" s="17">
        <v>1.028888</v>
      </c>
      <c r="C4632" s="97">
        <v>330</v>
      </c>
      <c r="D4632" s="21">
        <f t="shared" si="72"/>
        <v>1.71824296</v>
      </c>
    </row>
    <row r="4633" spans="1:4" ht="15" customHeight="1" x14ac:dyDescent="0.2">
      <c r="A4633" s="98">
        <v>42201.25</v>
      </c>
      <c r="B4633" s="17">
        <v>1.5433319999999999</v>
      </c>
      <c r="C4633" s="97">
        <v>320</v>
      </c>
      <c r="D4633" s="21">
        <f t="shared" si="72"/>
        <v>2.5773644399999998</v>
      </c>
    </row>
    <row r="4634" spans="1:4" ht="15" customHeight="1" x14ac:dyDescent="0.2">
      <c r="A4634" s="98">
        <v>42201.291666666664</v>
      </c>
      <c r="B4634" s="17">
        <v>1.028888</v>
      </c>
      <c r="C4634" s="97">
        <v>300</v>
      </c>
      <c r="D4634" s="21">
        <f t="shared" si="72"/>
        <v>1.71824296</v>
      </c>
    </row>
    <row r="4635" spans="1:4" ht="15" customHeight="1" x14ac:dyDescent="0.2">
      <c r="A4635" s="98">
        <v>42201.333333333336</v>
      </c>
      <c r="B4635" s="17">
        <v>2.5722200000000002</v>
      </c>
      <c r="C4635" s="97">
        <v>10</v>
      </c>
      <c r="D4635" s="21">
        <f t="shared" si="72"/>
        <v>4.2956073999999997</v>
      </c>
    </row>
    <row r="4636" spans="1:4" ht="15" customHeight="1" x14ac:dyDescent="0.2">
      <c r="A4636" s="98">
        <v>42201.375</v>
      </c>
      <c r="B4636" s="17">
        <v>2.057776</v>
      </c>
      <c r="C4636" s="97">
        <v>290</v>
      </c>
      <c r="D4636" s="21">
        <f t="shared" si="72"/>
        <v>3.43648592</v>
      </c>
    </row>
    <row r="4637" spans="1:4" ht="15" customHeight="1" x14ac:dyDescent="0.2">
      <c r="A4637" s="98">
        <v>42201.416666666664</v>
      </c>
      <c r="B4637" s="17">
        <v>1.028888</v>
      </c>
      <c r="C4637" s="97">
        <v>300</v>
      </c>
      <c r="D4637" s="21">
        <f t="shared" si="72"/>
        <v>1.71824296</v>
      </c>
    </row>
    <row r="4638" spans="1:4" ht="15" customHeight="1" x14ac:dyDescent="0.2">
      <c r="A4638" s="98">
        <v>42201.458333333336</v>
      </c>
      <c r="B4638" s="17">
        <v>2.5722200000000002</v>
      </c>
      <c r="C4638" s="97">
        <v>270</v>
      </c>
      <c r="D4638" s="21">
        <f t="shared" si="72"/>
        <v>4.2956073999999997</v>
      </c>
    </row>
    <row r="4639" spans="1:4" ht="15" customHeight="1" x14ac:dyDescent="0.2">
      <c r="A4639" s="98">
        <v>42201.5</v>
      </c>
      <c r="B4639" s="17">
        <v>1.028888</v>
      </c>
      <c r="C4639" s="97">
        <v>250</v>
      </c>
      <c r="D4639" s="21">
        <f t="shared" si="72"/>
        <v>1.71824296</v>
      </c>
    </row>
    <row r="4640" spans="1:4" ht="15" customHeight="1" x14ac:dyDescent="0.2">
      <c r="A4640" s="98">
        <v>42201.541666666664</v>
      </c>
      <c r="B4640" s="17">
        <v>3.0866639999999999</v>
      </c>
      <c r="C4640" s="97">
        <v>340</v>
      </c>
      <c r="D4640" s="21">
        <f t="shared" si="72"/>
        <v>5.1547288799999995</v>
      </c>
    </row>
    <row r="4641" spans="1:4" ht="15" customHeight="1" x14ac:dyDescent="0.2">
      <c r="A4641" s="98">
        <v>42201.583333333336</v>
      </c>
      <c r="B4641" s="17">
        <v>4.1155520000000001</v>
      </c>
      <c r="C4641" s="97">
        <v>30</v>
      </c>
      <c r="D4641" s="21">
        <f t="shared" si="72"/>
        <v>6.8729718399999999</v>
      </c>
    </row>
    <row r="4642" spans="1:4" ht="15" customHeight="1" x14ac:dyDescent="0.2">
      <c r="A4642" s="98">
        <v>42201.625</v>
      </c>
      <c r="B4642" s="17">
        <v>5.1444400000000003</v>
      </c>
      <c r="C4642" s="97">
        <v>80</v>
      </c>
      <c r="D4642" s="21">
        <f t="shared" si="72"/>
        <v>8.5912147999999995</v>
      </c>
    </row>
    <row r="4643" spans="1:4" ht="15" customHeight="1" x14ac:dyDescent="0.2">
      <c r="A4643" s="98">
        <v>42201.666666666664</v>
      </c>
      <c r="B4643" s="17">
        <v>4.6299960000000002</v>
      </c>
      <c r="C4643" s="97">
        <v>60</v>
      </c>
      <c r="D4643" s="21">
        <f t="shared" si="72"/>
        <v>7.7320933199999997</v>
      </c>
    </row>
    <row r="4644" spans="1:4" ht="15" customHeight="1" x14ac:dyDescent="0.2">
      <c r="A4644" s="98">
        <v>42201.708333333336</v>
      </c>
      <c r="B4644" s="17">
        <v>6.6877719999999998</v>
      </c>
      <c r="C4644" s="97">
        <v>60</v>
      </c>
      <c r="D4644" s="21">
        <f t="shared" si="72"/>
        <v>11.16857924</v>
      </c>
    </row>
    <row r="4645" spans="1:4" ht="15" customHeight="1" x14ac:dyDescent="0.2">
      <c r="A4645" s="98">
        <v>42201.75</v>
      </c>
      <c r="B4645" s="17">
        <v>7.202216</v>
      </c>
      <c r="C4645" s="97">
        <v>40</v>
      </c>
      <c r="D4645" s="21">
        <f t="shared" si="72"/>
        <v>12.027700719999999</v>
      </c>
    </row>
    <row r="4646" spans="1:4" ht="15" customHeight="1" x14ac:dyDescent="0.2">
      <c r="A4646" s="98">
        <v>42201.791666666664</v>
      </c>
      <c r="B4646" s="17">
        <v>2.5722200000000002</v>
      </c>
      <c r="C4646" s="97">
        <v>20</v>
      </c>
      <c r="D4646" s="21">
        <f t="shared" si="72"/>
        <v>4.2956073999999997</v>
      </c>
    </row>
    <row r="4647" spans="1:4" ht="15" customHeight="1" x14ac:dyDescent="0.2">
      <c r="A4647" s="98">
        <v>42201.833333333336</v>
      </c>
      <c r="B4647" s="17">
        <v>3.0866639999999999</v>
      </c>
      <c r="C4647" s="97">
        <v>20</v>
      </c>
      <c r="D4647" s="21">
        <f t="shared" si="72"/>
        <v>5.1547288799999995</v>
      </c>
    </row>
    <row r="4648" spans="1:4" ht="15" customHeight="1" x14ac:dyDescent="0.2">
      <c r="A4648" s="98">
        <v>42201.875</v>
      </c>
      <c r="B4648" s="17">
        <v>2.057776</v>
      </c>
      <c r="C4648" s="97">
        <v>340</v>
      </c>
      <c r="D4648" s="21">
        <f t="shared" si="72"/>
        <v>3.43648592</v>
      </c>
    </row>
    <row r="4649" spans="1:4" ht="15" customHeight="1" x14ac:dyDescent="0.2">
      <c r="A4649" s="98">
        <v>42201.916666666664</v>
      </c>
      <c r="B4649" s="17">
        <v>1.5433319999999999</v>
      </c>
      <c r="C4649" s="97">
        <v>300</v>
      </c>
      <c r="D4649" s="21">
        <f t="shared" si="72"/>
        <v>2.5773644399999998</v>
      </c>
    </row>
    <row r="4650" spans="1:4" ht="15" customHeight="1" x14ac:dyDescent="0.2">
      <c r="A4650" s="98">
        <v>42201.958333333336</v>
      </c>
      <c r="B4650" s="17">
        <v>1.028888</v>
      </c>
      <c r="C4650" s="97">
        <v>320</v>
      </c>
      <c r="D4650" s="21">
        <f t="shared" si="72"/>
        <v>1.71824296</v>
      </c>
    </row>
    <row r="4651" spans="1:4" ht="15" customHeight="1" x14ac:dyDescent="0.2">
      <c r="A4651" s="98">
        <v>42202</v>
      </c>
      <c r="B4651" s="17">
        <v>1.5433319999999999</v>
      </c>
      <c r="C4651" s="97">
        <v>330</v>
      </c>
      <c r="D4651" s="21">
        <f t="shared" si="72"/>
        <v>2.5773644399999998</v>
      </c>
    </row>
    <row r="4652" spans="1:4" ht="15" customHeight="1" x14ac:dyDescent="0.2">
      <c r="A4652" s="98">
        <v>42202.041666666664</v>
      </c>
      <c r="B4652" s="17">
        <v>1.5433319999999999</v>
      </c>
      <c r="C4652" s="97">
        <v>320</v>
      </c>
      <c r="D4652" s="21">
        <f t="shared" si="72"/>
        <v>2.5773644399999998</v>
      </c>
    </row>
    <row r="4653" spans="1:4" ht="15" customHeight="1" x14ac:dyDescent="0.2">
      <c r="A4653" s="98">
        <v>42202.083333333336</v>
      </c>
      <c r="B4653" s="17">
        <v>2.057776</v>
      </c>
      <c r="C4653" s="97">
        <v>350</v>
      </c>
      <c r="D4653" s="21">
        <f t="shared" si="72"/>
        <v>3.43648592</v>
      </c>
    </row>
    <row r="4654" spans="1:4" ht="15" customHeight="1" x14ac:dyDescent="0.2">
      <c r="A4654" s="98">
        <v>42202.125</v>
      </c>
      <c r="B4654" s="17">
        <v>1.5433319999999999</v>
      </c>
      <c r="C4654" s="97">
        <v>270</v>
      </c>
      <c r="D4654" s="21">
        <f t="shared" si="72"/>
        <v>2.5773644399999998</v>
      </c>
    </row>
    <row r="4655" spans="1:4" ht="15" customHeight="1" x14ac:dyDescent="0.2">
      <c r="A4655" s="98">
        <v>42202.166666666664</v>
      </c>
      <c r="B4655" s="17">
        <v>2.057776</v>
      </c>
      <c r="C4655" s="97">
        <v>30</v>
      </c>
      <c r="D4655" s="21">
        <f t="shared" si="72"/>
        <v>3.43648592</v>
      </c>
    </row>
    <row r="4656" spans="1:4" ht="15" customHeight="1" x14ac:dyDescent="0.2">
      <c r="A4656" s="98">
        <v>42202.208333333336</v>
      </c>
      <c r="B4656" s="17">
        <v>5.1444400000000003</v>
      </c>
      <c r="C4656" s="97">
        <v>50</v>
      </c>
      <c r="D4656" s="21">
        <f t="shared" si="72"/>
        <v>8.5912147999999995</v>
      </c>
    </row>
    <row r="4657" spans="1:4" ht="15" customHeight="1" x14ac:dyDescent="0.2">
      <c r="A4657" s="98">
        <v>42202.25</v>
      </c>
      <c r="B4657" s="17">
        <v>2.057776</v>
      </c>
      <c r="C4657" s="97">
        <v>270</v>
      </c>
      <c r="D4657" s="21">
        <f t="shared" si="72"/>
        <v>3.43648592</v>
      </c>
    </row>
    <row r="4658" spans="1:4" ht="15" customHeight="1" x14ac:dyDescent="0.2">
      <c r="A4658" s="98">
        <v>42202.291666666664</v>
      </c>
      <c r="B4658" s="17">
        <v>0</v>
      </c>
      <c r="C4658" s="97">
        <v>0</v>
      </c>
      <c r="D4658" s="21">
        <f t="shared" si="72"/>
        <v>0</v>
      </c>
    </row>
    <row r="4659" spans="1:4" ht="15" customHeight="1" x14ac:dyDescent="0.2">
      <c r="A4659" s="98">
        <v>42202.333333333336</v>
      </c>
      <c r="B4659" s="17">
        <v>0</v>
      </c>
      <c r="C4659" s="97">
        <v>0</v>
      </c>
      <c r="D4659" s="21">
        <f t="shared" si="72"/>
        <v>0</v>
      </c>
    </row>
    <row r="4660" spans="1:4" ht="15" customHeight="1" x14ac:dyDescent="0.2">
      <c r="A4660" s="98">
        <v>42202.375</v>
      </c>
      <c r="B4660" s="17">
        <v>0</v>
      </c>
      <c r="C4660" s="97">
        <v>0</v>
      </c>
      <c r="D4660" s="21">
        <f t="shared" si="72"/>
        <v>0</v>
      </c>
    </row>
    <row r="4661" spans="1:4" ht="15" customHeight="1" x14ac:dyDescent="0.2">
      <c r="A4661" s="98">
        <v>42202.416666666664</v>
      </c>
      <c r="B4661" s="17">
        <v>1.028888</v>
      </c>
      <c r="C4661" s="97">
        <v>20</v>
      </c>
      <c r="D4661" s="21">
        <f t="shared" si="72"/>
        <v>1.71824296</v>
      </c>
    </row>
    <row r="4662" spans="1:4" ht="15" customHeight="1" x14ac:dyDescent="0.2">
      <c r="A4662" s="98">
        <v>42202.458333333336</v>
      </c>
      <c r="B4662" s="17">
        <v>1.028888</v>
      </c>
      <c r="C4662" s="97">
        <v>300</v>
      </c>
      <c r="D4662" s="21">
        <f t="shared" si="72"/>
        <v>1.71824296</v>
      </c>
    </row>
    <row r="4663" spans="1:4" ht="15" customHeight="1" x14ac:dyDescent="0.2">
      <c r="A4663" s="98">
        <v>42202.5</v>
      </c>
      <c r="B4663" s="17">
        <v>2.057776</v>
      </c>
      <c r="C4663" s="97">
        <v>320</v>
      </c>
      <c r="D4663" s="21">
        <f t="shared" si="72"/>
        <v>3.43648592</v>
      </c>
    </row>
    <row r="4664" spans="1:4" ht="15" customHeight="1" x14ac:dyDescent="0.2">
      <c r="A4664" s="98">
        <v>42202.541666666664</v>
      </c>
      <c r="B4664" s="17">
        <v>2.057776</v>
      </c>
      <c r="C4664" s="97">
        <v>350</v>
      </c>
      <c r="D4664" s="21">
        <f t="shared" si="72"/>
        <v>3.43648592</v>
      </c>
    </row>
    <row r="4665" spans="1:4" ht="15" customHeight="1" x14ac:dyDescent="0.2">
      <c r="A4665" s="98">
        <v>42202.583333333336</v>
      </c>
      <c r="B4665" s="17">
        <v>4.1155520000000001</v>
      </c>
      <c r="C4665" s="97">
        <v>40</v>
      </c>
      <c r="D4665" s="21">
        <f t="shared" si="72"/>
        <v>6.8729718399999999</v>
      </c>
    </row>
    <row r="4666" spans="1:4" ht="15" customHeight="1" x14ac:dyDescent="0.2">
      <c r="A4666" s="98">
        <v>42202.625</v>
      </c>
      <c r="B4666" s="17">
        <v>5.6588840000000005</v>
      </c>
      <c r="C4666" s="97">
        <v>60</v>
      </c>
      <c r="D4666" s="21">
        <f t="shared" si="72"/>
        <v>9.4503362800000001</v>
      </c>
    </row>
    <row r="4667" spans="1:4" ht="15" customHeight="1" x14ac:dyDescent="0.2">
      <c r="A4667" s="98">
        <v>42202.666666666664</v>
      </c>
      <c r="B4667" s="17">
        <v>5.1444400000000003</v>
      </c>
      <c r="C4667" s="97">
        <v>60</v>
      </c>
      <c r="D4667" s="21">
        <f t="shared" si="72"/>
        <v>8.5912147999999995</v>
      </c>
    </row>
    <row r="4668" spans="1:4" ht="15" customHeight="1" x14ac:dyDescent="0.2">
      <c r="A4668" s="98">
        <v>42202.708333333336</v>
      </c>
      <c r="B4668" s="17">
        <v>5.1444400000000003</v>
      </c>
      <c r="C4668" s="97">
        <v>40</v>
      </c>
      <c r="D4668" s="21">
        <f t="shared" si="72"/>
        <v>8.5912147999999995</v>
      </c>
    </row>
    <row r="4669" spans="1:4" ht="15" customHeight="1" x14ac:dyDescent="0.2">
      <c r="A4669" s="98">
        <v>42202.75</v>
      </c>
      <c r="B4669" s="17">
        <v>5.1444400000000003</v>
      </c>
      <c r="C4669" s="97">
        <v>70</v>
      </c>
      <c r="D4669" s="21">
        <f t="shared" si="72"/>
        <v>8.5912147999999995</v>
      </c>
    </row>
    <row r="4670" spans="1:4" ht="15" customHeight="1" x14ac:dyDescent="0.2">
      <c r="A4670" s="98">
        <v>42202.791666666664</v>
      </c>
      <c r="B4670" s="17">
        <v>5.1444400000000003</v>
      </c>
      <c r="C4670" s="97">
        <v>50</v>
      </c>
      <c r="D4670" s="21">
        <f t="shared" si="72"/>
        <v>8.5912147999999995</v>
      </c>
    </row>
    <row r="4671" spans="1:4" ht="15" customHeight="1" x14ac:dyDescent="0.2">
      <c r="A4671" s="98">
        <v>42202.833333333336</v>
      </c>
      <c r="B4671" s="17">
        <v>3.601108</v>
      </c>
      <c r="C4671" s="97">
        <v>60</v>
      </c>
      <c r="D4671" s="21">
        <f t="shared" si="72"/>
        <v>6.0138503599999993</v>
      </c>
    </row>
    <row r="4672" spans="1:4" ht="15" customHeight="1" x14ac:dyDescent="0.2">
      <c r="A4672" s="98">
        <v>42202.875</v>
      </c>
      <c r="B4672" s="17">
        <v>2.5722200000000002</v>
      </c>
      <c r="C4672" s="97">
        <v>50</v>
      </c>
      <c r="D4672" s="21">
        <f t="shared" si="72"/>
        <v>4.2956073999999997</v>
      </c>
    </row>
    <row r="4673" spans="1:4" ht="15" customHeight="1" x14ac:dyDescent="0.2">
      <c r="A4673" s="98">
        <v>42202.916666666664</v>
      </c>
      <c r="B4673" s="17">
        <v>3.0866639999999999</v>
      </c>
      <c r="C4673" s="97">
        <v>50</v>
      </c>
      <c r="D4673" s="21">
        <f t="shared" si="72"/>
        <v>5.1547288799999995</v>
      </c>
    </row>
    <row r="4674" spans="1:4" ht="15" customHeight="1" x14ac:dyDescent="0.2">
      <c r="A4674" s="98">
        <v>42202.958333333336</v>
      </c>
      <c r="B4674" s="17">
        <v>1.5433319999999999</v>
      </c>
      <c r="C4674" s="97">
        <v>50</v>
      </c>
      <c r="D4674" s="21">
        <f t="shared" si="72"/>
        <v>2.5773644399999998</v>
      </c>
    </row>
    <row r="4675" spans="1:4" ht="15" customHeight="1" x14ac:dyDescent="0.2">
      <c r="A4675" s="98">
        <v>42203</v>
      </c>
      <c r="B4675" s="17">
        <v>1.028888</v>
      </c>
      <c r="C4675" s="97">
        <v>360</v>
      </c>
      <c r="D4675" s="21">
        <f t="shared" si="72"/>
        <v>1.71824296</v>
      </c>
    </row>
    <row r="4676" spans="1:4" ht="15" customHeight="1" x14ac:dyDescent="0.2">
      <c r="A4676" s="98">
        <v>42203.041666666664</v>
      </c>
      <c r="B4676" s="17">
        <v>2.057776</v>
      </c>
      <c r="C4676" s="97">
        <v>310</v>
      </c>
      <c r="D4676" s="21">
        <f t="shared" si="72"/>
        <v>3.43648592</v>
      </c>
    </row>
    <row r="4677" spans="1:4" ht="15" customHeight="1" x14ac:dyDescent="0.2">
      <c r="A4677" s="98">
        <v>42203.083333333336</v>
      </c>
      <c r="B4677" s="17">
        <v>1.028888</v>
      </c>
      <c r="C4677" s="97">
        <v>310</v>
      </c>
      <c r="D4677" s="21">
        <f t="shared" ref="D4677:D4740" si="73">$B$1*B4677</f>
        <v>1.71824296</v>
      </c>
    </row>
    <row r="4678" spans="1:4" ht="15" customHeight="1" x14ac:dyDescent="0.2">
      <c r="A4678" s="98">
        <v>42203.125</v>
      </c>
      <c r="B4678" s="17">
        <v>1.028888</v>
      </c>
      <c r="C4678" s="97">
        <v>350</v>
      </c>
      <c r="D4678" s="21">
        <f t="shared" si="73"/>
        <v>1.71824296</v>
      </c>
    </row>
    <row r="4679" spans="1:4" ht="15" customHeight="1" x14ac:dyDescent="0.2">
      <c r="A4679" s="98">
        <v>42203.166666666664</v>
      </c>
      <c r="B4679" s="17">
        <v>1.5433319999999999</v>
      </c>
      <c r="C4679" s="97">
        <v>310</v>
      </c>
      <c r="D4679" s="21">
        <f t="shared" si="73"/>
        <v>2.5773644399999998</v>
      </c>
    </row>
    <row r="4680" spans="1:4" ht="15" customHeight="1" x14ac:dyDescent="0.2">
      <c r="A4680" s="98">
        <v>42203.208333333336</v>
      </c>
      <c r="B4680" s="17">
        <v>0.51444400000000001</v>
      </c>
      <c r="C4680" s="97">
        <v>320</v>
      </c>
      <c r="D4680" s="21">
        <f t="shared" si="73"/>
        <v>0.85912147999999999</v>
      </c>
    </row>
    <row r="4681" spans="1:4" ht="15" customHeight="1" x14ac:dyDescent="0.2">
      <c r="A4681" s="98">
        <v>42203.25</v>
      </c>
      <c r="B4681" s="17">
        <v>0.51444400000000001</v>
      </c>
      <c r="C4681" s="97">
        <v>320</v>
      </c>
      <c r="D4681" s="21">
        <f t="shared" si="73"/>
        <v>0.85912147999999999</v>
      </c>
    </row>
    <row r="4682" spans="1:4" ht="15" customHeight="1" x14ac:dyDescent="0.2">
      <c r="A4682" s="98">
        <v>42203.291666666664</v>
      </c>
      <c r="B4682" s="17">
        <v>2.057776</v>
      </c>
      <c r="C4682" s="97">
        <v>360</v>
      </c>
      <c r="D4682" s="21">
        <f t="shared" si="73"/>
        <v>3.43648592</v>
      </c>
    </row>
    <row r="4683" spans="1:4" ht="15" customHeight="1" x14ac:dyDescent="0.2">
      <c r="A4683" s="98">
        <v>42203.333333333336</v>
      </c>
      <c r="B4683" s="17">
        <v>0.51444400000000001</v>
      </c>
      <c r="C4683" s="97">
        <v>200</v>
      </c>
      <c r="D4683" s="21">
        <f t="shared" si="73"/>
        <v>0.85912147999999999</v>
      </c>
    </row>
    <row r="4684" spans="1:4" ht="15" customHeight="1" x14ac:dyDescent="0.2">
      <c r="A4684" s="98">
        <v>42203.375</v>
      </c>
      <c r="B4684" s="17">
        <v>1.028888</v>
      </c>
      <c r="C4684" s="97">
        <v>280</v>
      </c>
      <c r="D4684" s="21">
        <f t="shared" si="73"/>
        <v>1.71824296</v>
      </c>
    </row>
    <row r="4685" spans="1:4" ht="15" customHeight="1" x14ac:dyDescent="0.2">
      <c r="A4685" s="98">
        <v>42203.416666666664</v>
      </c>
      <c r="B4685" s="17">
        <v>1.028888</v>
      </c>
      <c r="C4685" s="97">
        <v>320</v>
      </c>
      <c r="D4685" s="21">
        <f t="shared" si="73"/>
        <v>1.71824296</v>
      </c>
    </row>
    <row r="4686" spans="1:4" ht="15" customHeight="1" x14ac:dyDescent="0.2">
      <c r="A4686" s="98">
        <v>42203.458333333336</v>
      </c>
      <c r="B4686" s="17">
        <v>2.5722200000000002</v>
      </c>
      <c r="C4686" s="97">
        <v>300</v>
      </c>
      <c r="D4686" s="21">
        <f t="shared" si="73"/>
        <v>4.2956073999999997</v>
      </c>
    </row>
    <row r="4687" spans="1:4" ht="15" customHeight="1" x14ac:dyDescent="0.2">
      <c r="A4687" s="98">
        <v>42203.5</v>
      </c>
      <c r="B4687" s="17">
        <v>2.5722200000000002</v>
      </c>
      <c r="C4687" s="97">
        <v>290</v>
      </c>
      <c r="D4687" s="21">
        <f t="shared" si="73"/>
        <v>4.2956073999999997</v>
      </c>
    </row>
    <row r="4688" spans="1:4" ht="15" customHeight="1" x14ac:dyDescent="0.2">
      <c r="A4688" s="98">
        <v>42203.541666666664</v>
      </c>
      <c r="B4688" s="17">
        <v>3.0866639999999999</v>
      </c>
      <c r="C4688" s="97">
        <v>320</v>
      </c>
      <c r="D4688" s="21">
        <f t="shared" si="73"/>
        <v>5.1547288799999995</v>
      </c>
    </row>
    <row r="4689" spans="1:4" ht="15" customHeight="1" x14ac:dyDescent="0.2">
      <c r="A4689" s="98">
        <v>42203.583333333336</v>
      </c>
      <c r="B4689" s="17">
        <v>2.5722200000000002</v>
      </c>
      <c r="C4689" s="97">
        <v>20</v>
      </c>
      <c r="D4689" s="21">
        <f t="shared" si="73"/>
        <v>4.2956073999999997</v>
      </c>
    </row>
    <row r="4690" spans="1:4" ht="15" customHeight="1" x14ac:dyDescent="0.2">
      <c r="A4690" s="98">
        <v>42203.625</v>
      </c>
      <c r="B4690" s="17">
        <v>3.0866639999999999</v>
      </c>
      <c r="C4690" s="97">
        <v>340</v>
      </c>
      <c r="D4690" s="21">
        <f t="shared" si="73"/>
        <v>5.1547288799999995</v>
      </c>
    </row>
    <row r="4691" spans="1:4" ht="15" customHeight="1" x14ac:dyDescent="0.2">
      <c r="A4691" s="98">
        <v>42203.666666666664</v>
      </c>
      <c r="B4691" s="17">
        <v>5.1444400000000003</v>
      </c>
      <c r="C4691" s="97">
        <v>30</v>
      </c>
      <c r="D4691" s="21">
        <f t="shared" si="73"/>
        <v>8.5912147999999995</v>
      </c>
    </row>
    <row r="4692" spans="1:4" ht="15" customHeight="1" x14ac:dyDescent="0.2">
      <c r="A4692" s="98">
        <v>42203.708333333336</v>
      </c>
      <c r="B4692" s="17">
        <v>4.6299960000000002</v>
      </c>
      <c r="C4692" s="97">
        <v>50</v>
      </c>
      <c r="D4692" s="21">
        <f t="shared" si="73"/>
        <v>7.7320933199999997</v>
      </c>
    </row>
    <row r="4693" spans="1:4" ht="15" customHeight="1" x14ac:dyDescent="0.2">
      <c r="A4693" s="98">
        <v>42203.75</v>
      </c>
      <c r="B4693" s="17">
        <v>4.1155520000000001</v>
      </c>
      <c r="C4693" s="97">
        <v>60</v>
      </c>
      <c r="D4693" s="21">
        <f t="shared" si="73"/>
        <v>6.8729718399999999</v>
      </c>
    </row>
    <row r="4694" spans="1:4" ht="15" customHeight="1" x14ac:dyDescent="0.2">
      <c r="A4694" s="98">
        <v>42203.791666666664</v>
      </c>
      <c r="B4694" s="17">
        <v>5.1444400000000003</v>
      </c>
      <c r="C4694" s="97">
        <v>60</v>
      </c>
      <c r="D4694" s="21">
        <f t="shared" si="73"/>
        <v>8.5912147999999995</v>
      </c>
    </row>
    <row r="4695" spans="1:4" ht="15" customHeight="1" x14ac:dyDescent="0.2">
      <c r="A4695" s="98">
        <v>42203.833333333336</v>
      </c>
      <c r="B4695" s="17">
        <v>3.601108</v>
      </c>
      <c r="C4695" s="97">
        <v>50</v>
      </c>
      <c r="D4695" s="21">
        <f t="shared" si="73"/>
        <v>6.0138503599999993</v>
      </c>
    </row>
    <row r="4696" spans="1:4" ht="15" customHeight="1" x14ac:dyDescent="0.2">
      <c r="A4696" s="98">
        <v>42203.875</v>
      </c>
      <c r="B4696" s="17">
        <v>3.0866639999999999</v>
      </c>
      <c r="C4696" s="97">
        <v>40</v>
      </c>
      <c r="D4696" s="21">
        <f t="shared" si="73"/>
        <v>5.1547288799999995</v>
      </c>
    </row>
    <row r="4697" spans="1:4" ht="15" customHeight="1" x14ac:dyDescent="0.2">
      <c r="A4697" s="98">
        <v>42203.916666666664</v>
      </c>
      <c r="B4697" s="17">
        <v>1.028888</v>
      </c>
      <c r="C4697" s="97">
        <v>30</v>
      </c>
      <c r="D4697" s="21">
        <f t="shared" si="73"/>
        <v>1.71824296</v>
      </c>
    </row>
    <row r="4698" spans="1:4" ht="15" customHeight="1" x14ac:dyDescent="0.2">
      <c r="A4698" s="98">
        <v>42203.958333333336</v>
      </c>
      <c r="B4698" s="17">
        <v>1.028888</v>
      </c>
      <c r="C4698" s="97">
        <v>330</v>
      </c>
      <c r="D4698" s="21">
        <f t="shared" si="73"/>
        <v>1.71824296</v>
      </c>
    </row>
    <row r="4699" spans="1:4" ht="15" customHeight="1" x14ac:dyDescent="0.2">
      <c r="A4699" s="98">
        <v>42204</v>
      </c>
      <c r="B4699" s="17">
        <v>1.5433319999999999</v>
      </c>
      <c r="C4699" s="97">
        <v>310</v>
      </c>
      <c r="D4699" s="21">
        <f t="shared" si="73"/>
        <v>2.5773644399999998</v>
      </c>
    </row>
    <row r="4700" spans="1:4" ht="15" customHeight="1" x14ac:dyDescent="0.2">
      <c r="A4700" s="98">
        <v>42204.041666666664</v>
      </c>
      <c r="B4700" s="17">
        <v>1.5433319999999999</v>
      </c>
      <c r="C4700" s="97">
        <v>320</v>
      </c>
      <c r="D4700" s="21">
        <f t="shared" si="73"/>
        <v>2.5773644399999998</v>
      </c>
    </row>
    <row r="4701" spans="1:4" ht="15" customHeight="1" x14ac:dyDescent="0.2">
      <c r="A4701" s="98">
        <v>42204.083333333336</v>
      </c>
      <c r="B4701" s="17">
        <v>1.028888</v>
      </c>
      <c r="C4701" s="97">
        <v>290</v>
      </c>
      <c r="D4701" s="21">
        <f t="shared" si="73"/>
        <v>1.71824296</v>
      </c>
    </row>
    <row r="4702" spans="1:4" ht="15" customHeight="1" x14ac:dyDescent="0.2">
      <c r="A4702" s="98">
        <v>42204.125</v>
      </c>
      <c r="B4702" s="17">
        <v>1.028888</v>
      </c>
      <c r="C4702" s="97">
        <v>310</v>
      </c>
      <c r="D4702" s="21">
        <f t="shared" si="73"/>
        <v>1.71824296</v>
      </c>
    </row>
    <row r="4703" spans="1:4" ht="15" customHeight="1" x14ac:dyDescent="0.2">
      <c r="A4703" s="98">
        <v>42204.166666666664</v>
      </c>
      <c r="B4703" s="17">
        <v>1.028888</v>
      </c>
      <c r="C4703" s="97">
        <v>330</v>
      </c>
      <c r="D4703" s="21">
        <f t="shared" si="73"/>
        <v>1.71824296</v>
      </c>
    </row>
    <row r="4704" spans="1:4" ht="15" customHeight="1" x14ac:dyDescent="0.2">
      <c r="A4704" s="98">
        <v>42204.208333333336</v>
      </c>
      <c r="B4704" s="17">
        <v>2.057776</v>
      </c>
      <c r="C4704" s="97">
        <v>230</v>
      </c>
      <c r="D4704" s="21">
        <f t="shared" si="73"/>
        <v>3.43648592</v>
      </c>
    </row>
    <row r="4705" spans="1:4" ht="15" customHeight="1" x14ac:dyDescent="0.2">
      <c r="A4705" s="98">
        <v>42204.25</v>
      </c>
      <c r="B4705" s="17">
        <v>1.5433319999999999</v>
      </c>
      <c r="C4705" s="97">
        <v>300</v>
      </c>
      <c r="D4705" s="21">
        <f t="shared" si="73"/>
        <v>2.5773644399999998</v>
      </c>
    </row>
    <row r="4706" spans="1:4" ht="15" customHeight="1" x14ac:dyDescent="0.2">
      <c r="A4706" s="98">
        <v>42204.291666666664</v>
      </c>
      <c r="B4706" s="17">
        <v>1.028888</v>
      </c>
      <c r="C4706" s="97">
        <v>340</v>
      </c>
      <c r="D4706" s="21">
        <f t="shared" si="73"/>
        <v>1.71824296</v>
      </c>
    </row>
    <row r="4707" spans="1:4" ht="15" customHeight="1" x14ac:dyDescent="0.2">
      <c r="A4707" s="98">
        <v>42204.333333333336</v>
      </c>
      <c r="B4707" s="17">
        <v>1.028888</v>
      </c>
      <c r="C4707" s="97">
        <v>200</v>
      </c>
      <c r="D4707" s="21">
        <f t="shared" si="73"/>
        <v>1.71824296</v>
      </c>
    </row>
    <row r="4708" spans="1:4" ht="15" customHeight="1" x14ac:dyDescent="0.2">
      <c r="A4708" s="98">
        <v>42204.375</v>
      </c>
      <c r="B4708" s="17">
        <v>1.5433319999999999</v>
      </c>
      <c r="C4708" s="97">
        <v>270</v>
      </c>
      <c r="D4708" s="21">
        <f t="shared" si="73"/>
        <v>2.5773644399999998</v>
      </c>
    </row>
    <row r="4709" spans="1:4" ht="15" customHeight="1" x14ac:dyDescent="0.2">
      <c r="A4709" s="98">
        <v>42204.416666666664</v>
      </c>
      <c r="B4709" s="17">
        <v>2.057776</v>
      </c>
      <c r="C4709" s="97">
        <v>270</v>
      </c>
      <c r="D4709" s="21">
        <f t="shared" si="73"/>
        <v>3.43648592</v>
      </c>
    </row>
    <row r="4710" spans="1:4" ht="15" customHeight="1" x14ac:dyDescent="0.2">
      <c r="A4710" s="98">
        <v>42204.458333333336</v>
      </c>
      <c r="B4710" s="17">
        <v>2.5722200000000002</v>
      </c>
      <c r="C4710" s="97">
        <v>330</v>
      </c>
      <c r="D4710" s="21">
        <f t="shared" si="73"/>
        <v>4.2956073999999997</v>
      </c>
    </row>
    <row r="4711" spans="1:4" ht="15" customHeight="1" x14ac:dyDescent="0.2">
      <c r="A4711" s="98">
        <v>42204.5</v>
      </c>
      <c r="B4711" s="17">
        <v>2.057776</v>
      </c>
      <c r="C4711" s="97">
        <v>280</v>
      </c>
      <c r="D4711" s="21">
        <f t="shared" si="73"/>
        <v>3.43648592</v>
      </c>
    </row>
    <row r="4712" spans="1:4" ht="15" customHeight="1" x14ac:dyDescent="0.2">
      <c r="A4712" s="98">
        <v>42204.541666666664</v>
      </c>
      <c r="B4712" s="17">
        <v>2.057776</v>
      </c>
      <c r="C4712" s="97">
        <v>290</v>
      </c>
      <c r="D4712" s="21">
        <f t="shared" si="73"/>
        <v>3.43648592</v>
      </c>
    </row>
    <row r="4713" spans="1:4" ht="15" customHeight="1" x14ac:dyDescent="0.2">
      <c r="A4713" s="98">
        <v>42204.583333333336</v>
      </c>
      <c r="B4713" s="17">
        <v>2.057776</v>
      </c>
      <c r="C4713" s="97">
        <v>30</v>
      </c>
      <c r="D4713" s="21">
        <f t="shared" si="73"/>
        <v>3.43648592</v>
      </c>
    </row>
    <row r="4714" spans="1:4" ht="15" customHeight="1" x14ac:dyDescent="0.2">
      <c r="A4714" s="98">
        <v>42204.625</v>
      </c>
      <c r="B4714" s="17">
        <v>4.6299960000000002</v>
      </c>
      <c r="C4714" s="97">
        <v>40</v>
      </c>
      <c r="D4714" s="21">
        <f t="shared" si="73"/>
        <v>7.7320933199999997</v>
      </c>
    </row>
    <row r="4715" spans="1:4" ht="15" customHeight="1" x14ac:dyDescent="0.2">
      <c r="A4715" s="98">
        <v>42204.666666666664</v>
      </c>
      <c r="B4715" s="17">
        <v>5.1444400000000003</v>
      </c>
      <c r="C4715" s="97">
        <v>60</v>
      </c>
      <c r="D4715" s="21">
        <f t="shared" si="73"/>
        <v>8.5912147999999995</v>
      </c>
    </row>
    <row r="4716" spans="1:4" ht="15" customHeight="1" x14ac:dyDescent="0.2">
      <c r="A4716" s="98">
        <v>42204.708333333336</v>
      </c>
      <c r="B4716" s="17">
        <v>5.6588840000000005</v>
      </c>
      <c r="C4716" s="97">
        <v>50</v>
      </c>
      <c r="D4716" s="21">
        <f t="shared" si="73"/>
        <v>9.4503362800000001</v>
      </c>
    </row>
    <row r="4717" spans="1:4" ht="15" customHeight="1" x14ac:dyDescent="0.2">
      <c r="A4717" s="98">
        <v>42204.75</v>
      </c>
      <c r="B4717" s="17">
        <v>4.6299960000000002</v>
      </c>
      <c r="C4717" s="97">
        <v>70</v>
      </c>
      <c r="D4717" s="21">
        <f t="shared" si="73"/>
        <v>7.7320933199999997</v>
      </c>
    </row>
    <row r="4718" spans="1:4" ht="15" customHeight="1" x14ac:dyDescent="0.2">
      <c r="A4718" s="98">
        <v>42204.791666666664</v>
      </c>
      <c r="B4718" s="17">
        <v>4.6299960000000002</v>
      </c>
      <c r="C4718" s="97">
        <v>60</v>
      </c>
      <c r="D4718" s="21">
        <f t="shared" si="73"/>
        <v>7.7320933199999997</v>
      </c>
    </row>
    <row r="4719" spans="1:4" ht="15" customHeight="1" x14ac:dyDescent="0.2">
      <c r="A4719" s="98">
        <v>42204.833333333336</v>
      </c>
      <c r="B4719" s="17">
        <v>2.5722200000000002</v>
      </c>
      <c r="C4719" s="97">
        <v>50</v>
      </c>
      <c r="D4719" s="21">
        <f t="shared" si="73"/>
        <v>4.2956073999999997</v>
      </c>
    </row>
    <row r="4720" spans="1:4" ht="15" customHeight="1" x14ac:dyDescent="0.2">
      <c r="A4720" s="98">
        <v>42204.875</v>
      </c>
      <c r="B4720" s="17">
        <v>2.5722200000000002</v>
      </c>
      <c r="C4720" s="97">
        <v>50</v>
      </c>
      <c r="D4720" s="21">
        <f t="shared" si="73"/>
        <v>4.2956073999999997</v>
      </c>
    </row>
    <row r="4721" spans="1:4" ht="15" customHeight="1" x14ac:dyDescent="0.2">
      <c r="A4721" s="98">
        <v>42204.916666666664</v>
      </c>
      <c r="B4721" s="17">
        <v>2.057776</v>
      </c>
      <c r="C4721" s="97">
        <v>330</v>
      </c>
      <c r="D4721" s="21">
        <f t="shared" si="73"/>
        <v>3.43648592</v>
      </c>
    </row>
    <row r="4722" spans="1:4" ht="15" customHeight="1" x14ac:dyDescent="0.2">
      <c r="A4722" s="98">
        <v>42204.958333333336</v>
      </c>
      <c r="B4722" s="17">
        <v>1.5433319999999999</v>
      </c>
      <c r="C4722" s="97">
        <v>320</v>
      </c>
      <c r="D4722" s="21">
        <f t="shared" si="73"/>
        <v>2.5773644399999998</v>
      </c>
    </row>
    <row r="4723" spans="1:4" ht="15" customHeight="1" x14ac:dyDescent="0.2">
      <c r="A4723" s="98">
        <v>42205</v>
      </c>
      <c r="B4723" s="17">
        <v>1.028888</v>
      </c>
      <c r="C4723" s="97">
        <v>290</v>
      </c>
      <c r="D4723" s="21">
        <f t="shared" si="73"/>
        <v>1.71824296</v>
      </c>
    </row>
    <row r="4724" spans="1:4" ht="15" customHeight="1" x14ac:dyDescent="0.2">
      <c r="A4724" s="98">
        <v>42205.041666666664</v>
      </c>
      <c r="B4724" s="17">
        <v>1.028888</v>
      </c>
      <c r="C4724" s="97">
        <v>320</v>
      </c>
      <c r="D4724" s="21">
        <f t="shared" si="73"/>
        <v>1.71824296</v>
      </c>
    </row>
    <row r="4725" spans="1:4" ht="15" customHeight="1" x14ac:dyDescent="0.2">
      <c r="A4725" s="98">
        <v>42205.083333333336</v>
      </c>
      <c r="B4725" s="17">
        <v>1.028888</v>
      </c>
      <c r="C4725" s="97">
        <v>330</v>
      </c>
      <c r="D4725" s="21">
        <f t="shared" si="73"/>
        <v>1.71824296</v>
      </c>
    </row>
    <row r="4726" spans="1:4" ht="15" customHeight="1" x14ac:dyDescent="0.2">
      <c r="A4726" s="98">
        <v>42205.125</v>
      </c>
      <c r="B4726" s="17">
        <v>0.51444400000000001</v>
      </c>
      <c r="C4726" s="97">
        <v>320</v>
      </c>
      <c r="D4726" s="21">
        <f t="shared" si="73"/>
        <v>0.85912147999999999</v>
      </c>
    </row>
    <row r="4727" spans="1:4" ht="15" customHeight="1" x14ac:dyDescent="0.2">
      <c r="A4727" s="98">
        <v>42205.166666666664</v>
      </c>
      <c r="B4727" s="17">
        <v>1.5433319999999999</v>
      </c>
      <c r="C4727" s="97">
        <v>290</v>
      </c>
      <c r="D4727" s="21">
        <f t="shared" si="73"/>
        <v>2.5773644399999998</v>
      </c>
    </row>
    <row r="4728" spans="1:4" ht="15" customHeight="1" x14ac:dyDescent="0.2">
      <c r="A4728" s="98">
        <v>42205.208333333336</v>
      </c>
      <c r="B4728" s="17">
        <v>0.51444400000000001</v>
      </c>
      <c r="C4728" s="97">
        <v>320</v>
      </c>
      <c r="D4728" s="21">
        <f t="shared" si="73"/>
        <v>0.85912147999999999</v>
      </c>
    </row>
    <row r="4729" spans="1:4" ht="15" customHeight="1" x14ac:dyDescent="0.2">
      <c r="A4729" s="98">
        <v>42205.25</v>
      </c>
      <c r="B4729" s="17">
        <v>0.51444400000000001</v>
      </c>
      <c r="C4729" s="97">
        <v>10</v>
      </c>
      <c r="D4729" s="21">
        <f t="shared" si="73"/>
        <v>0.85912147999999999</v>
      </c>
    </row>
    <row r="4730" spans="1:4" ht="15" customHeight="1" x14ac:dyDescent="0.2">
      <c r="A4730" s="98">
        <v>42205.291666666664</v>
      </c>
      <c r="B4730" s="17">
        <v>0</v>
      </c>
      <c r="C4730" s="97">
        <v>0</v>
      </c>
      <c r="D4730" s="21">
        <f t="shared" si="73"/>
        <v>0</v>
      </c>
    </row>
    <row r="4731" spans="1:4" ht="15" customHeight="1" x14ac:dyDescent="0.2">
      <c r="A4731" s="98">
        <v>42205.333333333336</v>
      </c>
      <c r="B4731" s="17">
        <v>0</v>
      </c>
      <c r="C4731" s="97">
        <v>0</v>
      </c>
      <c r="D4731" s="21">
        <f t="shared" si="73"/>
        <v>0</v>
      </c>
    </row>
    <row r="4732" spans="1:4" ht="15" customHeight="1" x14ac:dyDescent="0.2">
      <c r="A4732" s="98">
        <v>42205.375</v>
      </c>
      <c r="B4732" s="17">
        <v>1.5433319999999999</v>
      </c>
      <c r="C4732" s="97">
        <v>300</v>
      </c>
      <c r="D4732" s="21">
        <f t="shared" si="73"/>
        <v>2.5773644399999998</v>
      </c>
    </row>
    <row r="4733" spans="1:4" ht="15" customHeight="1" x14ac:dyDescent="0.2">
      <c r="A4733" s="98">
        <v>42205.416666666664</v>
      </c>
      <c r="B4733" s="17">
        <v>2.057776</v>
      </c>
      <c r="C4733" s="97">
        <v>270</v>
      </c>
      <c r="D4733" s="21">
        <f t="shared" si="73"/>
        <v>3.43648592</v>
      </c>
    </row>
    <row r="4734" spans="1:4" ht="15" customHeight="1" x14ac:dyDescent="0.2">
      <c r="A4734" s="98">
        <v>42205.458333333336</v>
      </c>
      <c r="B4734" s="17">
        <v>1.5433319999999999</v>
      </c>
      <c r="C4734" s="97">
        <v>330</v>
      </c>
      <c r="D4734" s="21">
        <f t="shared" si="73"/>
        <v>2.5773644399999998</v>
      </c>
    </row>
    <row r="4735" spans="1:4" ht="15" customHeight="1" x14ac:dyDescent="0.2">
      <c r="A4735" s="98">
        <v>42205.5</v>
      </c>
      <c r="B4735" s="17">
        <v>1.028888</v>
      </c>
      <c r="C4735" s="97">
        <v>120</v>
      </c>
      <c r="D4735" s="21">
        <f t="shared" si="73"/>
        <v>1.71824296</v>
      </c>
    </row>
    <row r="4736" spans="1:4" ht="15" customHeight="1" x14ac:dyDescent="0.2">
      <c r="A4736" s="98">
        <v>42205.541666666664</v>
      </c>
      <c r="B4736" s="17">
        <v>1.028888</v>
      </c>
      <c r="C4736" s="97">
        <v>80</v>
      </c>
      <c r="D4736" s="21">
        <f t="shared" si="73"/>
        <v>1.71824296</v>
      </c>
    </row>
    <row r="4737" spans="1:4" ht="15" customHeight="1" x14ac:dyDescent="0.2">
      <c r="A4737" s="98">
        <v>42205.583333333336</v>
      </c>
      <c r="B4737" s="17">
        <v>4.1155520000000001</v>
      </c>
      <c r="C4737" s="97">
        <v>70</v>
      </c>
      <c r="D4737" s="21">
        <f t="shared" si="73"/>
        <v>6.8729718399999999</v>
      </c>
    </row>
    <row r="4738" spans="1:4" ht="15" customHeight="1" x14ac:dyDescent="0.2">
      <c r="A4738" s="98">
        <v>42205.625</v>
      </c>
      <c r="B4738" s="17">
        <v>2.5722200000000002</v>
      </c>
      <c r="C4738" s="97">
        <v>90</v>
      </c>
      <c r="D4738" s="21">
        <f t="shared" si="73"/>
        <v>4.2956073999999997</v>
      </c>
    </row>
    <row r="4739" spans="1:4" ht="15" customHeight="1" x14ac:dyDescent="0.2">
      <c r="A4739" s="98">
        <v>42205.666666666664</v>
      </c>
      <c r="B4739" s="17">
        <v>2.057776</v>
      </c>
      <c r="C4739" s="97">
        <v>10</v>
      </c>
      <c r="D4739" s="21">
        <f t="shared" si="73"/>
        <v>3.43648592</v>
      </c>
    </row>
    <row r="4740" spans="1:4" ht="15" customHeight="1" x14ac:dyDescent="0.2">
      <c r="A4740" s="98">
        <v>42205.708333333336</v>
      </c>
      <c r="B4740" s="17">
        <v>3.601108</v>
      </c>
      <c r="C4740" s="97">
        <v>30</v>
      </c>
      <c r="D4740" s="21">
        <f t="shared" si="73"/>
        <v>6.0138503599999993</v>
      </c>
    </row>
    <row r="4741" spans="1:4" ht="15" customHeight="1" x14ac:dyDescent="0.2">
      <c r="A4741" s="98">
        <v>42205.75</v>
      </c>
      <c r="B4741" s="17">
        <v>4.1155520000000001</v>
      </c>
      <c r="C4741" s="97">
        <v>30</v>
      </c>
      <c r="D4741" s="21">
        <f t="shared" ref="D4741:D4804" si="74">$B$1*B4741</f>
        <v>6.8729718399999999</v>
      </c>
    </row>
    <row r="4742" spans="1:4" ht="15" customHeight="1" x14ac:dyDescent="0.2">
      <c r="A4742" s="98">
        <v>42205.791666666664</v>
      </c>
      <c r="B4742" s="17">
        <v>3.0866639999999999</v>
      </c>
      <c r="C4742" s="97">
        <v>10</v>
      </c>
      <c r="D4742" s="21">
        <f t="shared" si="74"/>
        <v>5.1547288799999995</v>
      </c>
    </row>
    <row r="4743" spans="1:4" ht="15" customHeight="1" x14ac:dyDescent="0.2">
      <c r="A4743" s="98">
        <v>42205.833333333336</v>
      </c>
      <c r="B4743" s="17">
        <v>2.5722200000000002</v>
      </c>
      <c r="C4743" s="97">
        <v>10</v>
      </c>
      <c r="D4743" s="21">
        <f t="shared" si="74"/>
        <v>4.2956073999999997</v>
      </c>
    </row>
    <row r="4744" spans="1:4" ht="15" customHeight="1" x14ac:dyDescent="0.2">
      <c r="A4744" s="98">
        <v>42205.875</v>
      </c>
      <c r="B4744" s="17">
        <v>2.057776</v>
      </c>
      <c r="C4744" s="97">
        <v>10</v>
      </c>
      <c r="D4744" s="21">
        <f t="shared" si="74"/>
        <v>3.43648592</v>
      </c>
    </row>
    <row r="4745" spans="1:4" ht="15" customHeight="1" x14ac:dyDescent="0.2">
      <c r="A4745" s="98">
        <v>42205.916666666664</v>
      </c>
      <c r="B4745" s="17">
        <v>1.5433319999999999</v>
      </c>
      <c r="C4745" s="97">
        <v>340</v>
      </c>
      <c r="D4745" s="21">
        <f t="shared" si="74"/>
        <v>2.5773644399999998</v>
      </c>
    </row>
    <row r="4746" spans="1:4" ht="15" customHeight="1" x14ac:dyDescent="0.2">
      <c r="A4746" s="98">
        <v>42205.958333333336</v>
      </c>
      <c r="B4746" s="17">
        <v>3.0866639999999999</v>
      </c>
      <c r="C4746" s="97">
        <v>20</v>
      </c>
      <c r="D4746" s="21">
        <f t="shared" si="74"/>
        <v>5.1547288799999995</v>
      </c>
    </row>
    <row r="4747" spans="1:4" ht="15" customHeight="1" x14ac:dyDescent="0.2">
      <c r="A4747" s="98">
        <v>42206</v>
      </c>
      <c r="B4747" s="17">
        <v>1.5433319999999999</v>
      </c>
      <c r="C4747" s="97">
        <v>310</v>
      </c>
      <c r="D4747" s="21">
        <f t="shared" si="74"/>
        <v>2.5773644399999998</v>
      </c>
    </row>
    <row r="4748" spans="1:4" ht="15" customHeight="1" x14ac:dyDescent="0.2">
      <c r="A4748" s="98">
        <v>42206.041666666664</v>
      </c>
      <c r="B4748" s="17">
        <v>0</v>
      </c>
      <c r="C4748" s="97">
        <v>0</v>
      </c>
      <c r="D4748" s="21">
        <f t="shared" si="74"/>
        <v>0</v>
      </c>
    </row>
    <row r="4749" spans="1:4" ht="15" customHeight="1" x14ac:dyDescent="0.2">
      <c r="A4749" s="98">
        <v>42206.083333333336</v>
      </c>
      <c r="B4749" s="17">
        <v>0</v>
      </c>
      <c r="C4749" s="97">
        <v>0</v>
      </c>
      <c r="D4749" s="21">
        <f t="shared" si="74"/>
        <v>0</v>
      </c>
    </row>
    <row r="4750" spans="1:4" ht="15" customHeight="1" x14ac:dyDescent="0.2">
      <c r="A4750" s="98">
        <v>42206.125</v>
      </c>
      <c r="B4750" s="17">
        <v>0</v>
      </c>
      <c r="C4750" s="97">
        <v>0</v>
      </c>
      <c r="D4750" s="21">
        <f t="shared" si="74"/>
        <v>0</v>
      </c>
    </row>
    <row r="4751" spans="1:4" ht="15" customHeight="1" x14ac:dyDescent="0.2">
      <c r="A4751" s="98">
        <v>42206.166666666664</v>
      </c>
      <c r="B4751" s="17">
        <v>2.057776</v>
      </c>
      <c r="C4751" s="97">
        <v>50</v>
      </c>
      <c r="D4751" s="21">
        <f t="shared" si="74"/>
        <v>3.43648592</v>
      </c>
    </row>
    <row r="4752" spans="1:4" ht="15" customHeight="1" x14ac:dyDescent="0.2">
      <c r="A4752" s="98">
        <v>42206.208333333336</v>
      </c>
      <c r="B4752" s="17">
        <v>3.0866639999999999</v>
      </c>
      <c r="C4752" s="97">
        <v>20</v>
      </c>
      <c r="D4752" s="21">
        <f t="shared" si="74"/>
        <v>5.1547288799999995</v>
      </c>
    </row>
    <row r="4753" spans="1:4" ht="15" customHeight="1" x14ac:dyDescent="0.2">
      <c r="A4753" s="98">
        <v>42206.25</v>
      </c>
      <c r="B4753" s="17">
        <v>3.0866639999999999</v>
      </c>
      <c r="C4753" s="97">
        <v>310</v>
      </c>
      <c r="D4753" s="21">
        <f t="shared" si="74"/>
        <v>5.1547288799999995</v>
      </c>
    </row>
    <row r="4754" spans="1:4" ht="15" customHeight="1" x14ac:dyDescent="0.2">
      <c r="A4754" s="98">
        <v>42206.291666666664</v>
      </c>
      <c r="B4754" s="17">
        <v>2.5722200000000002</v>
      </c>
      <c r="C4754" s="97">
        <v>310</v>
      </c>
      <c r="D4754" s="21">
        <f t="shared" si="74"/>
        <v>4.2956073999999997</v>
      </c>
    </row>
    <row r="4755" spans="1:4" ht="15" customHeight="1" x14ac:dyDescent="0.2">
      <c r="A4755" s="98">
        <v>42206.333333333336</v>
      </c>
      <c r="B4755" s="17">
        <v>1.5433319999999999</v>
      </c>
      <c r="C4755" s="97">
        <v>290</v>
      </c>
      <c r="D4755" s="21">
        <f t="shared" si="74"/>
        <v>2.5773644399999998</v>
      </c>
    </row>
    <row r="4756" spans="1:4" ht="15" customHeight="1" x14ac:dyDescent="0.2">
      <c r="A4756" s="98">
        <v>42206.375</v>
      </c>
      <c r="B4756" s="17">
        <v>0</v>
      </c>
      <c r="C4756" s="97">
        <v>0</v>
      </c>
      <c r="D4756" s="21">
        <f t="shared" si="74"/>
        <v>0</v>
      </c>
    </row>
    <row r="4757" spans="1:4" ht="15" customHeight="1" x14ac:dyDescent="0.2">
      <c r="A4757" s="98">
        <v>42206.416666666664</v>
      </c>
      <c r="B4757" s="17">
        <v>1.5433319999999999</v>
      </c>
      <c r="C4757" s="97">
        <v>320</v>
      </c>
      <c r="D4757" s="21">
        <f t="shared" si="74"/>
        <v>2.5773644399999998</v>
      </c>
    </row>
    <row r="4758" spans="1:4" ht="15" customHeight="1" x14ac:dyDescent="0.2">
      <c r="A4758" s="98">
        <v>42206.458333333336</v>
      </c>
      <c r="B4758" s="17">
        <v>2.5722200000000002</v>
      </c>
      <c r="C4758" s="97">
        <v>340</v>
      </c>
      <c r="D4758" s="21">
        <f t="shared" si="74"/>
        <v>4.2956073999999997</v>
      </c>
    </row>
    <row r="4759" spans="1:4" ht="15" customHeight="1" x14ac:dyDescent="0.2">
      <c r="A4759" s="98">
        <v>42206.5</v>
      </c>
      <c r="B4759" s="17">
        <v>3.0866639999999999</v>
      </c>
      <c r="C4759" s="97">
        <v>350</v>
      </c>
      <c r="D4759" s="21">
        <f t="shared" si="74"/>
        <v>5.1547288799999995</v>
      </c>
    </row>
    <row r="4760" spans="1:4" ht="15" customHeight="1" x14ac:dyDescent="0.2">
      <c r="A4760" s="98">
        <v>42206.541666666664</v>
      </c>
      <c r="B4760" s="17">
        <v>4.6299960000000002</v>
      </c>
      <c r="C4760" s="97">
        <v>20</v>
      </c>
      <c r="D4760" s="21">
        <f t="shared" si="74"/>
        <v>7.7320933199999997</v>
      </c>
    </row>
    <row r="4761" spans="1:4" ht="15" customHeight="1" x14ac:dyDescent="0.2">
      <c r="A4761" s="98">
        <v>42206.583333333336</v>
      </c>
      <c r="B4761" s="17">
        <v>5.6588840000000005</v>
      </c>
      <c r="C4761" s="97">
        <v>30</v>
      </c>
      <c r="D4761" s="21">
        <f t="shared" si="74"/>
        <v>9.4503362800000001</v>
      </c>
    </row>
    <row r="4762" spans="1:4" ht="15" customHeight="1" x14ac:dyDescent="0.2">
      <c r="A4762" s="98">
        <v>42206.625</v>
      </c>
      <c r="B4762" s="17">
        <v>4.6299960000000002</v>
      </c>
      <c r="C4762" s="97">
        <v>10</v>
      </c>
      <c r="D4762" s="21">
        <f t="shared" si="74"/>
        <v>7.7320933199999997</v>
      </c>
    </row>
    <row r="4763" spans="1:4" ht="15" customHeight="1" x14ac:dyDescent="0.2">
      <c r="A4763" s="98">
        <v>42206.666666666664</v>
      </c>
      <c r="B4763" s="17">
        <v>5.1444400000000003</v>
      </c>
      <c r="C4763" s="97">
        <v>30</v>
      </c>
      <c r="D4763" s="21">
        <f t="shared" si="74"/>
        <v>8.5912147999999995</v>
      </c>
    </row>
    <row r="4764" spans="1:4" ht="15" customHeight="1" x14ac:dyDescent="0.2">
      <c r="A4764" s="98">
        <v>42206.708333333336</v>
      </c>
      <c r="B4764" s="17">
        <v>7.202216</v>
      </c>
      <c r="C4764" s="97">
        <v>50</v>
      </c>
      <c r="D4764" s="21">
        <f t="shared" si="74"/>
        <v>12.027700719999999</v>
      </c>
    </row>
    <row r="4765" spans="1:4" ht="15" customHeight="1" x14ac:dyDescent="0.2">
      <c r="A4765" s="98">
        <v>42206.75</v>
      </c>
      <c r="B4765" s="17">
        <v>7.202216</v>
      </c>
      <c r="C4765" s="97">
        <v>60</v>
      </c>
      <c r="D4765" s="21">
        <f t="shared" si="74"/>
        <v>12.027700719999999</v>
      </c>
    </row>
    <row r="4766" spans="1:4" ht="15" customHeight="1" x14ac:dyDescent="0.2">
      <c r="A4766" s="98">
        <v>42206.791666666664</v>
      </c>
      <c r="B4766" s="17">
        <v>7.202216</v>
      </c>
      <c r="C4766" s="97">
        <v>50</v>
      </c>
      <c r="D4766" s="21">
        <f t="shared" si="74"/>
        <v>12.027700719999999</v>
      </c>
    </row>
    <row r="4767" spans="1:4" ht="15" customHeight="1" x14ac:dyDescent="0.2">
      <c r="A4767" s="98">
        <v>42206.833333333336</v>
      </c>
      <c r="B4767" s="17">
        <v>7.202216</v>
      </c>
      <c r="C4767" s="97">
        <v>50</v>
      </c>
      <c r="D4767" s="21">
        <f t="shared" si="74"/>
        <v>12.027700719999999</v>
      </c>
    </row>
    <row r="4768" spans="1:4" ht="15" customHeight="1" x14ac:dyDescent="0.2">
      <c r="A4768" s="98">
        <v>42206.875</v>
      </c>
      <c r="B4768" s="17">
        <v>6.1733279999999997</v>
      </c>
      <c r="C4768" s="97">
        <v>40</v>
      </c>
      <c r="D4768" s="21">
        <f t="shared" si="74"/>
        <v>10.309457759999999</v>
      </c>
    </row>
    <row r="4769" spans="1:4" ht="15" customHeight="1" x14ac:dyDescent="0.2">
      <c r="A4769" s="98">
        <v>42206.916666666664</v>
      </c>
      <c r="B4769" s="17">
        <v>2.057776</v>
      </c>
      <c r="C4769" s="97">
        <v>310</v>
      </c>
      <c r="D4769" s="21">
        <f t="shared" si="74"/>
        <v>3.43648592</v>
      </c>
    </row>
    <row r="4770" spans="1:4" ht="15" customHeight="1" x14ac:dyDescent="0.2">
      <c r="A4770" s="98">
        <v>42206.958333333336</v>
      </c>
      <c r="B4770" s="17">
        <v>4.1155520000000001</v>
      </c>
      <c r="C4770" s="97">
        <v>30</v>
      </c>
      <c r="D4770" s="21">
        <f t="shared" si="74"/>
        <v>6.8729718399999999</v>
      </c>
    </row>
    <row r="4771" spans="1:4" ht="15" customHeight="1" x14ac:dyDescent="0.2">
      <c r="A4771" s="98">
        <v>42207</v>
      </c>
      <c r="B4771" s="17">
        <v>3.0866639999999999</v>
      </c>
      <c r="C4771" s="97">
        <v>20</v>
      </c>
      <c r="D4771" s="21">
        <f t="shared" si="74"/>
        <v>5.1547288799999995</v>
      </c>
    </row>
    <row r="4772" spans="1:4" ht="15" customHeight="1" x14ac:dyDescent="0.2">
      <c r="A4772" s="98">
        <v>42207.041666666664</v>
      </c>
      <c r="B4772" s="17">
        <v>4.1155520000000001</v>
      </c>
      <c r="C4772" s="97">
        <v>10</v>
      </c>
      <c r="D4772" s="21">
        <f t="shared" si="74"/>
        <v>6.8729718399999999</v>
      </c>
    </row>
    <row r="4773" spans="1:4" ht="15" customHeight="1" x14ac:dyDescent="0.2">
      <c r="A4773" s="98">
        <v>42207.083333333336</v>
      </c>
      <c r="B4773" s="17">
        <v>3.601108</v>
      </c>
      <c r="C4773" s="97">
        <v>10</v>
      </c>
      <c r="D4773" s="21">
        <f t="shared" si="74"/>
        <v>6.0138503599999993</v>
      </c>
    </row>
    <row r="4774" spans="1:4" ht="15" customHeight="1" x14ac:dyDescent="0.2">
      <c r="A4774" s="98">
        <v>42207.125</v>
      </c>
      <c r="B4774" s="17">
        <v>3.0866639999999999</v>
      </c>
      <c r="C4774" s="97">
        <v>360</v>
      </c>
      <c r="D4774" s="21">
        <f t="shared" si="74"/>
        <v>5.1547288799999995</v>
      </c>
    </row>
    <row r="4775" spans="1:4" ht="15" customHeight="1" x14ac:dyDescent="0.2">
      <c r="A4775" s="98">
        <v>42207.166666666664</v>
      </c>
      <c r="B4775" s="17">
        <v>1.028888</v>
      </c>
      <c r="C4775" s="97">
        <v>250</v>
      </c>
      <c r="D4775" s="21">
        <f t="shared" si="74"/>
        <v>1.71824296</v>
      </c>
    </row>
    <row r="4776" spans="1:4" ht="15" customHeight="1" x14ac:dyDescent="0.2">
      <c r="A4776" s="98">
        <v>42207.208333333336</v>
      </c>
      <c r="B4776" s="17">
        <v>2.057776</v>
      </c>
      <c r="C4776" s="97">
        <v>250</v>
      </c>
      <c r="D4776" s="21">
        <f t="shared" si="74"/>
        <v>3.43648592</v>
      </c>
    </row>
    <row r="4777" spans="1:4" ht="15" customHeight="1" x14ac:dyDescent="0.2">
      <c r="A4777" s="98">
        <v>42207.25</v>
      </c>
      <c r="B4777" s="17">
        <v>1.028888</v>
      </c>
      <c r="C4777" s="97">
        <v>310</v>
      </c>
      <c r="D4777" s="21">
        <f t="shared" si="74"/>
        <v>1.71824296</v>
      </c>
    </row>
    <row r="4778" spans="1:4" ht="15" customHeight="1" x14ac:dyDescent="0.2">
      <c r="A4778" s="98">
        <v>42207.291666666664</v>
      </c>
      <c r="B4778" s="17">
        <v>0</v>
      </c>
      <c r="C4778" s="97">
        <v>0</v>
      </c>
      <c r="D4778" s="21">
        <f t="shared" si="74"/>
        <v>0</v>
      </c>
    </row>
    <row r="4779" spans="1:4" ht="15" customHeight="1" x14ac:dyDescent="0.2">
      <c r="A4779" s="98">
        <v>42207.333333333336</v>
      </c>
      <c r="B4779" s="17">
        <v>2.057776</v>
      </c>
      <c r="C4779" s="97">
        <v>270</v>
      </c>
      <c r="D4779" s="21">
        <f t="shared" si="74"/>
        <v>3.43648592</v>
      </c>
    </row>
    <row r="4780" spans="1:4" ht="15" customHeight="1" x14ac:dyDescent="0.2">
      <c r="A4780" s="98">
        <v>42207.375</v>
      </c>
      <c r="B4780" s="17">
        <v>1.5433319999999999</v>
      </c>
      <c r="C4780" s="97">
        <v>30</v>
      </c>
      <c r="D4780" s="21">
        <f t="shared" si="74"/>
        <v>2.5773644399999998</v>
      </c>
    </row>
    <row r="4781" spans="1:4" ht="15" customHeight="1" x14ac:dyDescent="0.2">
      <c r="A4781" s="98">
        <v>42207.416666666664</v>
      </c>
      <c r="B4781" s="17">
        <v>1.028888</v>
      </c>
      <c r="C4781" s="97">
        <v>310</v>
      </c>
      <c r="D4781" s="21">
        <f t="shared" si="74"/>
        <v>1.71824296</v>
      </c>
    </row>
    <row r="4782" spans="1:4" ht="15" customHeight="1" x14ac:dyDescent="0.2">
      <c r="A4782" s="98">
        <v>42207.458333333336</v>
      </c>
      <c r="B4782" s="17">
        <v>5.1444400000000003</v>
      </c>
      <c r="C4782" s="97">
        <v>220</v>
      </c>
      <c r="D4782" s="21">
        <f t="shared" si="74"/>
        <v>8.5912147999999995</v>
      </c>
    </row>
    <row r="4783" spans="1:4" ht="15" customHeight="1" x14ac:dyDescent="0.2">
      <c r="A4783" s="98">
        <v>42207.5</v>
      </c>
      <c r="B4783" s="17">
        <v>5.1444400000000003</v>
      </c>
      <c r="C4783" s="97">
        <v>220</v>
      </c>
      <c r="D4783" s="21">
        <f t="shared" si="74"/>
        <v>8.5912147999999995</v>
      </c>
    </row>
    <row r="4784" spans="1:4" ht="15" customHeight="1" x14ac:dyDescent="0.2">
      <c r="A4784" s="98">
        <v>42207.541666666664</v>
      </c>
      <c r="B4784" s="17">
        <v>5.1444400000000003</v>
      </c>
      <c r="C4784" s="97">
        <v>220</v>
      </c>
      <c r="D4784" s="21">
        <f t="shared" si="74"/>
        <v>8.5912147999999995</v>
      </c>
    </row>
    <row r="4785" spans="1:4" ht="15" customHeight="1" x14ac:dyDescent="0.2">
      <c r="A4785" s="98">
        <v>42207.583333333336</v>
      </c>
      <c r="B4785" s="17">
        <v>7.202216</v>
      </c>
      <c r="C4785" s="97">
        <v>210</v>
      </c>
      <c r="D4785" s="21">
        <f t="shared" si="74"/>
        <v>12.027700719999999</v>
      </c>
    </row>
    <row r="4786" spans="1:4" ht="15" customHeight="1" x14ac:dyDescent="0.2">
      <c r="A4786" s="98">
        <v>42207.625</v>
      </c>
      <c r="B4786" s="17">
        <v>7.202216</v>
      </c>
      <c r="C4786" s="97">
        <v>220</v>
      </c>
      <c r="D4786" s="21">
        <f t="shared" si="74"/>
        <v>12.027700719999999</v>
      </c>
    </row>
    <row r="4787" spans="1:4" ht="15" customHeight="1" x14ac:dyDescent="0.2">
      <c r="A4787" s="98">
        <v>42207.666666666664</v>
      </c>
      <c r="B4787" s="17">
        <v>7.202216</v>
      </c>
      <c r="C4787" s="97">
        <v>210</v>
      </c>
      <c r="D4787" s="21">
        <f t="shared" si="74"/>
        <v>12.027700719999999</v>
      </c>
    </row>
    <row r="4788" spans="1:4" ht="15" customHeight="1" x14ac:dyDescent="0.2">
      <c r="A4788" s="98">
        <v>42207.708333333336</v>
      </c>
      <c r="B4788" s="17">
        <v>8.7455479999999994</v>
      </c>
      <c r="C4788" s="97">
        <v>190</v>
      </c>
      <c r="D4788" s="21">
        <f t="shared" si="74"/>
        <v>14.605065159999999</v>
      </c>
    </row>
    <row r="4789" spans="1:4" ht="15" customHeight="1" x14ac:dyDescent="0.2">
      <c r="A4789" s="98">
        <v>42207.75</v>
      </c>
      <c r="B4789" s="17">
        <v>8.2311040000000002</v>
      </c>
      <c r="C4789" s="97">
        <v>210</v>
      </c>
      <c r="D4789" s="21">
        <f t="shared" si="74"/>
        <v>13.74594368</v>
      </c>
    </row>
    <row r="4790" spans="1:4" ht="15" customHeight="1" x14ac:dyDescent="0.2">
      <c r="A4790" s="98">
        <v>42207.791666666664</v>
      </c>
      <c r="B4790" s="17">
        <v>7.202216</v>
      </c>
      <c r="C4790" s="97">
        <v>210</v>
      </c>
      <c r="D4790" s="21">
        <f t="shared" si="74"/>
        <v>12.027700719999999</v>
      </c>
    </row>
    <row r="4791" spans="1:4" ht="15" customHeight="1" x14ac:dyDescent="0.2">
      <c r="A4791" s="98">
        <v>42207.833333333336</v>
      </c>
      <c r="B4791" s="17">
        <v>5.6588840000000005</v>
      </c>
      <c r="C4791" s="97">
        <v>210</v>
      </c>
      <c r="D4791" s="21">
        <f t="shared" si="74"/>
        <v>9.4503362800000001</v>
      </c>
    </row>
    <row r="4792" spans="1:4" ht="15" customHeight="1" x14ac:dyDescent="0.2">
      <c r="A4792" s="98">
        <v>42207.875</v>
      </c>
      <c r="B4792" s="17">
        <v>6.6877719999999998</v>
      </c>
      <c r="C4792" s="97">
        <v>210</v>
      </c>
      <c r="D4792" s="21">
        <f t="shared" si="74"/>
        <v>11.16857924</v>
      </c>
    </row>
    <row r="4793" spans="1:4" ht="15" customHeight="1" x14ac:dyDescent="0.2">
      <c r="A4793" s="98">
        <v>42207.916666666664</v>
      </c>
      <c r="B4793" s="17">
        <v>5.1444400000000003</v>
      </c>
      <c r="C4793" s="97">
        <v>220</v>
      </c>
      <c r="D4793" s="21">
        <f t="shared" si="74"/>
        <v>8.5912147999999995</v>
      </c>
    </row>
    <row r="4794" spans="1:4" ht="15" customHeight="1" x14ac:dyDescent="0.2">
      <c r="A4794" s="98">
        <v>42207.958333333336</v>
      </c>
      <c r="B4794" s="17">
        <v>4.6299960000000002</v>
      </c>
      <c r="C4794" s="97">
        <v>230</v>
      </c>
      <c r="D4794" s="21">
        <f t="shared" si="74"/>
        <v>7.7320933199999997</v>
      </c>
    </row>
    <row r="4795" spans="1:4" ht="15" customHeight="1" x14ac:dyDescent="0.2">
      <c r="A4795" s="98">
        <v>42208</v>
      </c>
      <c r="B4795" s="17">
        <v>6.1733279999999997</v>
      </c>
      <c r="C4795" s="97">
        <v>220</v>
      </c>
      <c r="D4795" s="21">
        <f t="shared" si="74"/>
        <v>10.309457759999999</v>
      </c>
    </row>
    <row r="4796" spans="1:4" ht="15" customHeight="1" x14ac:dyDescent="0.2">
      <c r="A4796" s="98">
        <v>42208.041666666664</v>
      </c>
      <c r="B4796" s="17">
        <v>4.6299960000000002</v>
      </c>
      <c r="C4796" s="97">
        <v>230</v>
      </c>
      <c r="D4796" s="21">
        <f t="shared" si="74"/>
        <v>7.7320933199999997</v>
      </c>
    </row>
    <row r="4797" spans="1:4" ht="15" customHeight="1" x14ac:dyDescent="0.2">
      <c r="A4797" s="98">
        <v>42208.083333333336</v>
      </c>
      <c r="B4797" s="17">
        <v>6.1733279999999997</v>
      </c>
      <c r="C4797" s="97">
        <v>220</v>
      </c>
      <c r="D4797" s="21">
        <f t="shared" si="74"/>
        <v>10.309457759999999</v>
      </c>
    </row>
    <row r="4798" spans="1:4" ht="15" customHeight="1" x14ac:dyDescent="0.2">
      <c r="A4798" s="98">
        <v>42208.125</v>
      </c>
      <c r="B4798" s="17">
        <v>4.6299960000000002</v>
      </c>
      <c r="C4798" s="97">
        <v>220</v>
      </c>
      <c r="D4798" s="21">
        <f t="shared" si="74"/>
        <v>7.7320933199999997</v>
      </c>
    </row>
    <row r="4799" spans="1:4" ht="15" customHeight="1" x14ac:dyDescent="0.2">
      <c r="A4799" s="98">
        <v>42208.166666666664</v>
      </c>
      <c r="B4799" s="17">
        <v>4.1155520000000001</v>
      </c>
      <c r="C4799" s="97">
        <v>230</v>
      </c>
      <c r="D4799" s="21">
        <f t="shared" si="74"/>
        <v>6.8729718399999999</v>
      </c>
    </row>
    <row r="4800" spans="1:4" ht="15" customHeight="1" x14ac:dyDescent="0.2">
      <c r="A4800" s="98">
        <v>42208.208333333336</v>
      </c>
      <c r="B4800" s="17">
        <v>6.1733279999999997</v>
      </c>
      <c r="C4800" s="97">
        <v>190</v>
      </c>
      <c r="D4800" s="21">
        <f t="shared" si="74"/>
        <v>10.309457759999999</v>
      </c>
    </row>
    <row r="4801" spans="1:4" ht="15" customHeight="1" x14ac:dyDescent="0.2">
      <c r="A4801" s="98">
        <v>42208.25</v>
      </c>
      <c r="B4801" s="17">
        <v>4.1155520000000001</v>
      </c>
      <c r="C4801" s="97">
        <v>210</v>
      </c>
      <c r="D4801" s="21">
        <f t="shared" si="74"/>
        <v>6.8729718399999999</v>
      </c>
    </row>
    <row r="4802" spans="1:4" ht="15" customHeight="1" x14ac:dyDescent="0.2">
      <c r="A4802" s="98">
        <v>42208.291666666664</v>
      </c>
      <c r="B4802" s="17">
        <v>4.1155520000000001</v>
      </c>
      <c r="C4802" s="97">
        <v>220</v>
      </c>
      <c r="D4802" s="21">
        <f t="shared" si="74"/>
        <v>6.8729718399999999</v>
      </c>
    </row>
    <row r="4803" spans="1:4" ht="15" customHeight="1" x14ac:dyDescent="0.2">
      <c r="A4803" s="98">
        <v>42208.333333333336</v>
      </c>
      <c r="B4803" s="17">
        <v>2.057776</v>
      </c>
      <c r="C4803" s="97">
        <v>230</v>
      </c>
      <c r="D4803" s="21">
        <f t="shared" si="74"/>
        <v>3.43648592</v>
      </c>
    </row>
    <row r="4804" spans="1:4" ht="15" customHeight="1" x14ac:dyDescent="0.2">
      <c r="A4804" s="98">
        <v>42208.375</v>
      </c>
      <c r="B4804" s="17">
        <v>3.0866639999999999</v>
      </c>
      <c r="C4804" s="97">
        <v>210</v>
      </c>
      <c r="D4804" s="21">
        <f t="shared" si="74"/>
        <v>5.1547288799999995</v>
      </c>
    </row>
    <row r="4805" spans="1:4" ht="15" customHeight="1" x14ac:dyDescent="0.2">
      <c r="A4805" s="98">
        <v>42208.416666666664</v>
      </c>
      <c r="B4805" s="17">
        <v>2.057776</v>
      </c>
      <c r="C4805" s="97">
        <v>240</v>
      </c>
      <c r="D4805" s="21">
        <f t="shared" ref="D4805:D4868" si="75">$B$1*B4805</f>
        <v>3.43648592</v>
      </c>
    </row>
    <row r="4806" spans="1:4" ht="15" customHeight="1" x14ac:dyDescent="0.2">
      <c r="A4806" s="98">
        <v>42208.458333333336</v>
      </c>
      <c r="B4806" s="17">
        <v>3.601108</v>
      </c>
      <c r="C4806" s="97">
        <v>220</v>
      </c>
      <c r="D4806" s="21">
        <f t="shared" si="75"/>
        <v>6.0138503599999993</v>
      </c>
    </row>
    <row r="4807" spans="1:4" ht="15" customHeight="1" x14ac:dyDescent="0.2">
      <c r="A4807" s="98">
        <v>42208.5</v>
      </c>
      <c r="B4807" s="17">
        <v>3.0866639999999999</v>
      </c>
      <c r="C4807" s="97">
        <v>200</v>
      </c>
      <c r="D4807" s="21">
        <f t="shared" si="75"/>
        <v>5.1547288799999995</v>
      </c>
    </row>
    <row r="4808" spans="1:4" ht="15" customHeight="1" x14ac:dyDescent="0.2">
      <c r="A4808" s="98">
        <v>42208.541666666664</v>
      </c>
      <c r="B4808" s="17">
        <v>3.0866639999999999</v>
      </c>
      <c r="C4808" s="97">
        <v>200</v>
      </c>
      <c r="D4808" s="21">
        <f t="shared" si="75"/>
        <v>5.1547288799999995</v>
      </c>
    </row>
    <row r="4809" spans="1:4" ht="15" customHeight="1" x14ac:dyDescent="0.2">
      <c r="A4809" s="98">
        <v>42208.583333333336</v>
      </c>
      <c r="B4809" s="17">
        <v>3.601108</v>
      </c>
      <c r="C4809" s="97">
        <v>260</v>
      </c>
      <c r="D4809" s="21">
        <f t="shared" si="75"/>
        <v>6.0138503599999993</v>
      </c>
    </row>
    <row r="4810" spans="1:4" ht="15" customHeight="1" x14ac:dyDescent="0.2">
      <c r="A4810" s="98">
        <v>42208.625</v>
      </c>
      <c r="B4810" s="17">
        <v>3.601108</v>
      </c>
      <c r="C4810" s="97">
        <v>250</v>
      </c>
      <c r="D4810" s="21">
        <f t="shared" si="75"/>
        <v>6.0138503599999993</v>
      </c>
    </row>
    <row r="4811" spans="1:4" ht="15" customHeight="1" x14ac:dyDescent="0.2">
      <c r="A4811" s="98">
        <v>42208.666666666664</v>
      </c>
      <c r="B4811" s="17">
        <v>2.057776</v>
      </c>
      <c r="C4811" s="97">
        <v>270</v>
      </c>
      <c r="D4811" s="21">
        <f t="shared" si="75"/>
        <v>3.43648592</v>
      </c>
    </row>
    <row r="4812" spans="1:4" ht="15" customHeight="1" x14ac:dyDescent="0.2">
      <c r="A4812" s="98">
        <v>42208.708333333336</v>
      </c>
      <c r="B4812" s="17">
        <v>6.6877719999999998</v>
      </c>
      <c r="C4812" s="97">
        <v>150</v>
      </c>
      <c r="D4812" s="21">
        <f t="shared" si="75"/>
        <v>11.16857924</v>
      </c>
    </row>
    <row r="4813" spans="1:4" ht="15" customHeight="1" x14ac:dyDescent="0.2">
      <c r="A4813" s="98">
        <v>42208.75</v>
      </c>
      <c r="B4813" s="17">
        <v>6.1733279999999997</v>
      </c>
      <c r="C4813" s="97">
        <v>100</v>
      </c>
      <c r="D4813" s="21">
        <f t="shared" si="75"/>
        <v>10.309457759999999</v>
      </c>
    </row>
    <row r="4814" spans="1:4" ht="15" customHeight="1" x14ac:dyDescent="0.2">
      <c r="A4814" s="98">
        <v>42208.791666666664</v>
      </c>
      <c r="B4814" s="17">
        <v>5.6588840000000005</v>
      </c>
      <c r="C4814" s="97">
        <v>160</v>
      </c>
      <c r="D4814" s="21">
        <f t="shared" si="75"/>
        <v>9.4503362800000001</v>
      </c>
    </row>
    <row r="4815" spans="1:4" ht="15" customHeight="1" x14ac:dyDescent="0.2">
      <c r="A4815" s="98">
        <v>42208.833333333336</v>
      </c>
      <c r="B4815" s="17">
        <v>5.1444400000000003</v>
      </c>
      <c r="C4815" s="97">
        <v>160</v>
      </c>
      <c r="D4815" s="21">
        <f t="shared" si="75"/>
        <v>8.5912147999999995</v>
      </c>
    </row>
    <row r="4816" spans="1:4" ht="15" customHeight="1" x14ac:dyDescent="0.2">
      <c r="A4816" s="98">
        <v>42208.875</v>
      </c>
      <c r="B4816" s="17">
        <v>2.5722200000000002</v>
      </c>
      <c r="C4816" s="97">
        <v>190</v>
      </c>
      <c r="D4816" s="21">
        <f t="shared" si="75"/>
        <v>4.2956073999999997</v>
      </c>
    </row>
    <row r="4817" spans="1:4" ht="15" customHeight="1" x14ac:dyDescent="0.2">
      <c r="A4817" s="98">
        <v>42208.916666666664</v>
      </c>
      <c r="B4817" s="17">
        <v>1.5433319999999999</v>
      </c>
      <c r="C4817" s="97">
        <v>200</v>
      </c>
      <c r="D4817" s="21">
        <f t="shared" si="75"/>
        <v>2.5773644399999998</v>
      </c>
    </row>
    <row r="4818" spans="1:4" ht="15" customHeight="1" x14ac:dyDescent="0.2">
      <c r="A4818" s="98">
        <v>42208.958333333336</v>
      </c>
      <c r="B4818" s="17">
        <v>2.057776</v>
      </c>
      <c r="C4818" s="97">
        <v>200</v>
      </c>
      <c r="D4818" s="21">
        <f t="shared" si="75"/>
        <v>3.43648592</v>
      </c>
    </row>
    <row r="4819" spans="1:4" ht="15" customHeight="1" x14ac:dyDescent="0.2">
      <c r="A4819" s="98">
        <v>42209</v>
      </c>
      <c r="B4819" s="17">
        <v>1.028888</v>
      </c>
      <c r="C4819" s="97">
        <v>290</v>
      </c>
      <c r="D4819" s="21">
        <f t="shared" si="75"/>
        <v>1.71824296</v>
      </c>
    </row>
    <row r="4820" spans="1:4" ht="15" customHeight="1" x14ac:dyDescent="0.2">
      <c r="A4820" s="98">
        <v>42209.041666666664</v>
      </c>
      <c r="B4820" s="17">
        <v>1.5433319999999999</v>
      </c>
      <c r="C4820" s="97">
        <v>290</v>
      </c>
      <c r="D4820" s="21">
        <f t="shared" si="75"/>
        <v>2.5773644399999998</v>
      </c>
    </row>
    <row r="4821" spans="1:4" ht="15" customHeight="1" x14ac:dyDescent="0.2">
      <c r="A4821" s="98">
        <v>42209.083333333336</v>
      </c>
      <c r="B4821" s="17">
        <v>1.028888</v>
      </c>
      <c r="C4821" s="97">
        <v>180</v>
      </c>
      <c r="D4821" s="21">
        <f t="shared" si="75"/>
        <v>1.71824296</v>
      </c>
    </row>
    <row r="4822" spans="1:4" ht="15" customHeight="1" x14ac:dyDescent="0.2">
      <c r="A4822" s="98">
        <v>42209.125</v>
      </c>
      <c r="B4822" s="17">
        <v>3.601108</v>
      </c>
      <c r="C4822" s="97">
        <v>220</v>
      </c>
      <c r="D4822" s="21">
        <f t="shared" si="75"/>
        <v>6.0138503599999993</v>
      </c>
    </row>
    <row r="4823" spans="1:4" ht="15" customHeight="1" x14ac:dyDescent="0.2">
      <c r="A4823" s="98">
        <v>42209.166666666664</v>
      </c>
      <c r="B4823" s="17">
        <v>1.028888</v>
      </c>
      <c r="C4823" s="97">
        <v>300</v>
      </c>
      <c r="D4823" s="21">
        <f t="shared" si="75"/>
        <v>1.71824296</v>
      </c>
    </row>
    <row r="4824" spans="1:4" ht="15" customHeight="1" x14ac:dyDescent="0.2">
      <c r="A4824" s="98">
        <v>42209.208333333336</v>
      </c>
      <c r="B4824" s="17">
        <v>1.5433319999999999</v>
      </c>
      <c r="C4824" s="97">
        <v>280</v>
      </c>
      <c r="D4824" s="21">
        <f t="shared" si="75"/>
        <v>2.5773644399999998</v>
      </c>
    </row>
    <row r="4825" spans="1:4" ht="15" customHeight="1" x14ac:dyDescent="0.2">
      <c r="A4825" s="98">
        <v>42209.25</v>
      </c>
      <c r="B4825" s="17">
        <v>1.028888</v>
      </c>
      <c r="C4825" s="97">
        <v>320</v>
      </c>
      <c r="D4825" s="21">
        <f t="shared" si="75"/>
        <v>1.71824296</v>
      </c>
    </row>
    <row r="4826" spans="1:4" ht="15" customHeight="1" x14ac:dyDescent="0.2">
      <c r="A4826" s="98">
        <v>42209.291666666664</v>
      </c>
      <c r="B4826" s="17">
        <v>0.51444400000000001</v>
      </c>
      <c r="C4826" s="97">
        <v>200</v>
      </c>
      <c r="D4826" s="21">
        <f t="shared" si="75"/>
        <v>0.85912147999999999</v>
      </c>
    </row>
    <row r="4827" spans="1:4" ht="15" customHeight="1" x14ac:dyDescent="0.2">
      <c r="A4827" s="98">
        <v>42209.333333333336</v>
      </c>
      <c r="B4827" s="17">
        <v>0.51444400000000001</v>
      </c>
      <c r="C4827" s="97">
        <v>330</v>
      </c>
      <c r="D4827" s="21">
        <f t="shared" si="75"/>
        <v>0.85912147999999999</v>
      </c>
    </row>
    <row r="4828" spans="1:4" ht="15" customHeight="1" x14ac:dyDescent="0.2">
      <c r="A4828" s="98">
        <v>42209.375</v>
      </c>
      <c r="B4828" s="17">
        <v>2.057776</v>
      </c>
      <c r="C4828" s="97">
        <v>290</v>
      </c>
      <c r="D4828" s="21">
        <f t="shared" si="75"/>
        <v>3.43648592</v>
      </c>
    </row>
    <row r="4829" spans="1:4" ht="15" customHeight="1" x14ac:dyDescent="0.2">
      <c r="A4829" s="98">
        <v>42209.416666666664</v>
      </c>
      <c r="B4829" s="17">
        <v>1.5433319999999999</v>
      </c>
      <c r="C4829" s="97">
        <v>310</v>
      </c>
      <c r="D4829" s="21">
        <f t="shared" si="75"/>
        <v>2.5773644399999998</v>
      </c>
    </row>
    <row r="4830" spans="1:4" ht="15" customHeight="1" x14ac:dyDescent="0.2">
      <c r="A4830" s="98">
        <v>42209.458333333336</v>
      </c>
      <c r="B4830" s="17">
        <v>1.5433319999999999</v>
      </c>
      <c r="C4830" s="97">
        <v>290</v>
      </c>
      <c r="D4830" s="21">
        <f t="shared" si="75"/>
        <v>2.5773644399999998</v>
      </c>
    </row>
    <row r="4831" spans="1:4" ht="15" customHeight="1" x14ac:dyDescent="0.2">
      <c r="A4831" s="98">
        <v>42209.5</v>
      </c>
      <c r="B4831" s="17">
        <v>1.5433319999999999</v>
      </c>
      <c r="C4831" s="97">
        <v>300</v>
      </c>
      <c r="D4831" s="21">
        <f t="shared" si="75"/>
        <v>2.5773644399999998</v>
      </c>
    </row>
    <row r="4832" spans="1:4" ht="15" customHeight="1" x14ac:dyDescent="0.2">
      <c r="A4832" s="98">
        <v>42209.541666666664</v>
      </c>
      <c r="B4832" s="17">
        <v>0</v>
      </c>
      <c r="C4832" s="97">
        <v>0</v>
      </c>
      <c r="D4832" s="21">
        <f t="shared" si="75"/>
        <v>0</v>
      </c>
    </row>
    <row r="4833" spans="1:4" ht="15" customHeight="1" x14ac:dyDescent="0.2">
      <c r="A4833" s="98">
        <v>42209.583333333336</v>
      </c>
      <c r="B4833" s="17">
        <v>2.5722200000000002</v>
      </c>
      <c r="C4833" s="97">
        <v>140</v>
      </c>
      <c r="D4833" s="21">
        <f t="shared" si="75"/>
        <v>4.2956073999999997</v>
      </c>
    </row>
    <row r="4834" spans="1:4" ht="15" customHeight="1" x14ac:dyDescent="0.2">
      <c r="A4834" s="98">
        <v>42209.625</v>
      </c>
      <c r="B4834" s="17">
        <v>3.0866639999999999</v>
      </c>
      <c r="C4834" s="97">
        <v>170</v>
      </c>
      <c r="D4834" s="21">
        <f t="shared" si="75"/>
        <v>5.1547288799999995</v>
      </c>
    </row>
    <row r="4835" spans="1:4" ht="15" customHeight="1" x14ac:dyDescent="0.2">
      <c r="A4835" s="98">
        <v>42209.666666666664</v>
      </c>
      <c r="B4835" s="17">
        <v>2.057776</v>
      </c>
      <c r="C4835" s="97">
        <v>100</v>
      </c>
      <c r="D4835" s="21">
        <f t="shared" si="75"/>
        <v>3.43648592</v>
      </c>
    </row>
    <row r="4836" spans="1:4" ht="15" customHeight="1" x14ac:dyDescent="0.2">
      <c r="A4836" s="98">
        <v>42209.708333333336</v>
      </c>
      <c r="B4836" s="17">
        <v>3.601108</v>
      </c>
      <c r="C4836" s="97">
        <v>90</v>
      </c>
      <c r="D4836" s="21">
        <f t="shared" si="75"/>
        <v>6.0138503599999993</v>
      </c>
    </row>
    <row r="4837" spans="1:4" ht="15" customHeight="1" x14ac:dyDescent="0.2">
      <c r="A4837" s="98">
        <v>42209.75</v>
      </c>
      <c r="B4837" s="17">
        <v>4.6299960000000002</v>
      </c>
      <c r="C4837" s="97">
        <v>70</v>
      </c>
      <c r="D4837" s="21">
        <f t="shared" si="75"/>
        <v>7.7320933199999997</v>
      </c>
    </row>
    <row r="4838" spans="1:4" ht="15" customHeight="1" x14ac:dyDescent="0.2">
      <c r="A4838" s="98">
        <v>42209.791666666664</v>
      </c>
      <c r="B4838" s="17">
        <v>4.1155520000000001</v>
      </c>
      <c r="C4838" s="97">
        <v>60</v>
      </c>
      <c r="D4838" s="21">
        <f t="shared" si="75"/>
        <v>6.8729718399999999</v>
      </c>
    </row>
    <row r="4839" spans="1:4" ht="15" customHeight="1" x14ac:dyDescent="0.2">
      <c r="A4839" s="98">
        <v>42209.833333333336</v>
      </c>
      <c r="B4839" s="17">
        <v>4.1155520000000001</v>
      </c>
      <c r="C4839" s="97">
        <v>60</v>
      </c>
      <c r="D4839" s="21">
        <f t="shared" si="75"/>
        <v>6.8729718399999999</v>
      </c>
    </row>
    <row r="4840" spans="1:4" ht="15" customHeight="1" x14ac:dyDescent="0.2">
      <c r="A4840" s="98">
        <v>42209.875</v>
      </c>
      <c r="B4840" s="17">
        <v>3.0866639999999999</v>
      </c>
      <c r="C4840" s="97">
        <v>50</v>
      </c>
      <c r="D4840" s="21">
        <f t="shared" si="75"/>
        <v>5.1547288799999995</v>
      </c>
    </row>
    <row r="4841" spans="1:4" ht="15" customHeight="1" x14ac:dyDescent="0.2">
      <c r="A4841" s="98">
        <v>42209.916666666664</v>
      </c>
      <c r="B4841" s="17">
        <v>2.5722200000000002</v>
      </c>
      <c r="C4841" s="97">
        <v>50</v>
      </c>
      <c r="D4841" s="21">
        <f t="shared" si="75"/>
        <v>4.2956073999999997</v>
      </c>
    </row>
    <row r="4842" spans="1:4" ht="15" customHeight="1" x14ac:dyDescent="0.2">
      <c r="A4842" s="98">
        <v>42209.958333333336</v>
      </c>
      <c r="B4842" s="17">
        <v>2.5722200000000002</v>
      </c>
      <c r="C4842" s="97">
        <v>20</v>
      </c>
      <c r="D4842" s="21">
        <f t="shared" si="75"/>
        <v>4.2956073999999997</v>
      </c>
    </row>
    <row r="4843" spans="1:4" ht="15" customHeight="1" x14ac:dyDescent="0.2">
      <c r="A4843" s="98">
        <v>42210</v>
      </c>
      <c r="B4843" s="17">
        <v>2.057776</v>
      </c>
      <c r="C4843" s="97">
        <v>350</v>
      </c>
      <c r="D4843" s="21">
        <f t="shared" si="75"/>
        <v>3.43648592</v>
      </c>
    </row>
    <row r="4844" spans="1:4" ht="15" customHeight="1" x14ac:dyDescent="0.2">
      <c r="A4844" s="98">
        <v>42210.041666666664</v>
      </c>
      <c r="B4844" s="17">
        <v>1.5433319999999999</v>
      </c>
      <c r="C4844" s="97">
        <v>320</v>
      </c>
      <c r="D4844" s="21">
        <f t="shared" si="75"/>
        <v>2.5773644399999998</v>
      </c>
    </row>
    <row r="4845" spans="1:4" ht="15" customHeight="1" x14ac:dyDescent="0.2">
      <c r="A4845" s="98">
        <v>42210.083333333336</v>
      </c>
      <c r="B4845" s="17">
        <v>3.0866639999999999</v>
      </c>
      <c r="C4845" s="97">
        <v>10</v>
      </c>
      <c r="D4845" s="21">
        <f t="shared" si="75"/>
        <v>5.1547288799999995</v>
      </c>
    </row>
    <row r="4846" spans="1:4" ht="15" customHeight="1" x14ac:dyDescent="0.2">
      <c r="A4846" s="98">
        <v>42210.125</v>
      </c>
      <c r="B4846" s="17">
        <v>2.057776</v>
      </c>
      <c r="C4846" s="97">
        <v>360</v>
      </c>
      <c r="D4846" s="21">
        <f t="shared" si="75"/>
        <v>3.43648592</v>
      </c>
    </row>
    <row r="4847" spans="1:4" ht="15" customHeight="1" x14ac:dyDescent="0.2">
      <c r="A4847" s="98">
        <v>42210.166666666664</v>
      </c>
      <c r="B4847" s="17">
        <v>2.057776</v>
      </c>
      <c r="C4847" s="97">
        <v>360</v>
      </c>
      <c r="D4847" s="21">
        <f t="shared" si="75"/>
        <v>3.43648592</v>
      </c>
    </row>
    <row r="4848" spans="1:4" ht="15" customHeight="1" x14ac:dyDescent="0.2">
      <c r="A4848" s="98">
        <v>42210.208333333336</v>
      </c>
      <c r="B4848" s="17">
        <v>2.5722200000000002</v>
      </c>
      <c r="C4848" s="97">
        <v>360</v>
      </c>
      <c r="D4848" s="21">
        <f t="shared" si="75"/>
        <v>4.2956073999999997</v>
      </c>
    </row>
    <row r="4849" spans="1:4" ht="15" customHeight="1" x14ac:dyDescent="0.2">
      <c r="A4849" s="98">
        <v>42210.25</v>
      </c>
      <c r="B4849" s="17">
        <v>0</v>
      </c>
      <c r="C4849" s="97">
        <v>0</v>
      </c>
      <c r="D4849" s="21">
        <f t="shared" si="75"/>
        <v>0</v>
      </c>
    </row>
    <row r="4850" spans="1:4" ht="15" customHeight="1" x14ac:dyDescent="0.2">
      <c r="A4850" s="98">
        <v>42210.291666666664</v>
      </c>
      <c r="B4850" s="17">
        <v>0</v>
      </c>
      <c r="C4850" s="97">
        <v>0</v>
      </c>
      <c r="D4850" s="21">
        <f t="shared" si="75"/>
        <v>0</v>
      </c>
    </row>
    <row r="4851" spans="1:4" ht="15" customHeight="1" x14ac:dyDescent="0.2">
      <c r="A4851" s="98">
        <v>42210.333333333336</v>
      </c>
      <c r="B4851" s="17">
        <v>2.5722200000000002</v>
      </c>
      <c r="C4851" s="97">
        <v>340</v>
      </c>
      <c r="D4851" s="21">
        <f t="shared" si="75"/>
        <v>4.2956073999999997</v>
      </c>
    </row>
    <row r="4852" spans="1:4" ht="15" customHeight="1" x14ac:dyDescent="0.2">
      <c r="A4852" s="98">
        <v>42210.375</v>
      </c>
      <c r="B4852" s="17">
        <v>2.057776</v>
      </c>
      <c r="C4852" s="97">
        <v>340</v>
      </c>
      <c r="D4852" s="21">
        <f t="shared" si="75"/>
        <v>3.43648592</v>
      </c>
    </row>
    <row r="4853" spans="1:4" ht="15" customHeight="1" x14ac:dyDescent="0.2">
      <c r="A4853" s="98">
        <v>42210.416666666664</v>
      </c>
      <c r="B4853" s="17">
        <v>0.51444400000000001</v>
      </c>
      <c r="C4853" s="97">
        <v>180</v>
      </c>
      <c r="D4853" s="21">
        <f t="shared" si="75"/>
        <v>0.85912147999999999</v>
      </c>
    </row>
    <row r="4854" spans="1:4" ht="15" customHeight="1" x14ac:dyDescent="0.2">
      <c r="A4854" s="98">
        <v>42210.458333333336</v>
      </c>
      <c r="B4854" s="17">
        <v>1.028888</v>
      </c>
      <c r="C4854" s="97">
        <v>350</v>
      </c>
      <c r="D4854" s="21">
        <f t="shared" si="75"/>
        <v>1.71824296</v>
      </c>
    </row>
    <row r="4855" spans="1:4" ht="15" customHeight="1" x14ac:dyDescent="0.2">
      <c r="A4855" s="98">
        <v>42210.5</v>
      </c>
      <c r="B4855" s="17">
        <v>4.1155520000000001</v>
      </c>
      <c r="C4855" s="97">
        <v>350</v>
      </c>
      <c r="D4855" s="21">
        <f t="shared" si="75"/>
        <v>6.8729718399999999</v>
      </c>
    </row>
    <row r="4856" spans="1:4" ht="15" customHeight="1" x14ac:dyDescent="0.2">
      <c r="A4856" s="98">
        <v>42210.541666666664</v>
      </c>
      <c r="B4856" s="17">
        <v>5.1444400000000003</v>
      </c>
      <c r="C4856" s="97">
        <v>10</v>
      </c>
      <c r="D4856" s="21">
        <f t="shared" si="75"/>
        <v>8.5912147999999995</v>
      </c>
    </row>
    <row r="4857" spans="1:4" ht="15" customHeight="1" x14ac:dyDescent="0.2">
      <c r="A4857" s="98">
        <v>42210.583333333336</v>
      </c>
      <c r="B4857" s="17">
        <v>6.1733279999999997</v>
      </c>
      <c r="C4857" s="97">
        <v>20</v>
      </c>
      <c r="D4857" s="21">
        <f t="shared" si="75"/>
        <v>10.309457759999999</v>
      </c>
    </row>
    <row r="4858" spans="1:4" ht="15" customHeight="1" x14ac:dyDescent="0.2">
      <c r="A4858" s="98">
        <v>42210.625</v>
      </c>
      <c r="B4858" s="17">
        <v>6.1733279999999997</v>
      </c>
      <c r="C4858" s="97">
        <v>10</v>
      </c>
      <c r="D4858" s="21">
        <f t="shared" si="75"/>
        <v>10.309457759999999</v>
      </c>
    </row>
    <row r="4859" spans="1:4" ht="15" customHeight="1" x14ac:dyDescent="0.2">
      <c r="A4859" s="98">
        <v>42210.666666666664</v>
      </c>
      <c r="B4859" s="17">
        <v>5.6588840000000005</v>
      </c>
      <c r="C4859" s="97">
        <v>360</v>
      </c>
      <c r="D4859" s="21">
        <f t="shared" si="75"/>
        <v>9.4503362800000001</v>
      </c>
    </row>
    <row r="4860" spans="1:4" ht="15" customHeight="1" x14ac:dyDescent="0.2">
      <c r="A4860" s="98">
        <v>42210.708333333336</v>
      </c>
      <c r="B4860" s="17">
        <v>6.6877719999999998</v>
      </c>
      <c r="C4860" s="97">
        <v>60</v>
      </c>
      <c r="D4860" s="21">
        <f t="shared" si="75"/>
        <v>11.16857924</v>
      </c>
    </row>
    <row r="4861" spans="1:4" ht="15" customHeight="1" x14ac:dyDescent="0.2">
      <c r="A4861" s="98">
        <v>42210.75</v>
      </c>
      <c r="B4861" s="17">
        <v>7.202216</v>
      </c>
      <c r="C4861" s="97">
        <v>60</v>
      </c>
      <c r="D4861" s="21">
        <f t="shared" si="75"/>
        <v>12.027700719999999</v>
      </c>
    </row>
    <row r="4862" spans="1:4" ht="15" customHeight="1" x14ac:dyDescent="0.2">
      <c r="A4862" s="98">
        <v>42210.791666666664</v>
      </c>
      <c r="B4862" s="17">
        <v>7.7166600000000001</v>
      </c>
      <c r="C4862" s="97">
        <v>50</v>
      </c>
      <c r="D4862" s="21">
        <f t="shared" si="75"/>
        <v>12.886822199999999</v>
      </c>
    </row>
    <row r="4863" spans="1:4" ht="15" customHeight="1" x14ac:dyDescent="0.2">
      <c r="A4863" s="98">
        <v>42210.833333333336</v>
      </c>
      <c r="B4863" s="17">
        <v>8.2311040000000002</v>
      </c>
      <c r="C4863" s="97">
        <v>40</v>
      </c>
      <c r="D4863" s="21">
        <f t="shared" si="75"/>
        <v>13.74594368</v>
      </c>
    </row>
    <row r="4864" spans="1:4" ht="15" customHeight="1" x14ac:dyDescent="0.2">
      <c r="A4864" s="98">
        <v>42210.875</v>
      </c>
      <c r="B4864" s="17">
        <v>7.7166600000000001</v>
      </c>
      <c r="C4864" s="97">
        <v>40</v>
      </c>
      <c r="D4864" s="21">
        <f t="shared" si="75"/>
        <v>12.886822199999999</v>
      </c>
    </row>
    <row r="4865" spans="1:4" ht="15" customHeight="1" x14ac:dyDescent="0.2">
      <c r="A4865" s="98">
        <v>42210.916666666664</v>
      </c>
      <c r="B4865" s="17">
        <v>7.202216</v>
      </c>
      <c r="C4865" s="97">
        <v>40</v>
      </c>
      <c r="D4865" s="21">
        <f t="shared" si="75"/>
        <v>12.027700719999999</v>
      </c>
    </row>
    <row r="4866" spans="1:4" ht="15" customHeight="1" x14ac:dyDescent="0.2">
      <c r="A4866" s="98">
        <v>42210.958333333336</v>
      </c>
      <c r="B4866" s="17">
        <v>5.6588840000000005</v>
      </c>
      <c r="C4866" s="97">
        <v>30</v>
      </c>
      <c r="D4866" s="21">
        <f t="shared" si="75"/>
        <v>9.4503362800000001</v>
      </c>
    </row>
    <row r="4867" spans="1:4" ht="15" customHeight="1" x14ac:dyDescent="0.2">
      <c r="A4867" s="98">
        <v>42211</v>
      </c>
      <c r="B4867" s="17">
        <v>4.6299960000000002</v>
      </c>
      <c r="C4867" s="97">
        <v>30</v>
      </c>
      <c r="D4867" s="21">
        <f t="shared" si="75"/>
        <v>7.7320933199999997</v>
      </c>
    </row>
    <row r="4868" spans="1:4" ht="15" customHeight="1" x14ac:dyDescent="0.2">
      <c r="A4868" s="98">
        <v>42211.041666666664</v>
      </c>
      <c r="B4868" s="17">
        <v>2.057776</v>
      </c>
      <c r="C4868" s="97">
        <v>330</v>
      </c>
      <c r="D4868" s="21">
        <f t="shared" si="75"/>
        <v>3.43648592</v>
      </c>
    </row>
    <row r="4869" spans="1:4" ht="15" customHeight="1" x14ac:dyDescent="0.2">
      <c r="A4869" s="98">
        <v>42211.083333333336</v>
      </c>
      <c r="B4869" s="17">
        <v>3.601108</v>
      </c>
      <c r="C4869" s="97">
        <v>360</v>
      </c>
      <c r="D4869" s="21">
        <f t="shared" ref="D4869:D4932" si="76">$B$1*B4869</f>
        <v>6.0138503599999993</v>
      </c>
    </row>
    <row r="4870" spans="1:4" ht="15" customHeight="1" x14ac:dyDescent="0.2">
      <c r="A4870" s="98">
        <v>42211.125</v>
      </c>
      <c r="B4870" s="17">
        <v>2.5722200000000002</v>
      </c>
      <c r="C4870" s="97">
        <v>350</v>
      </c>
      <c r="D4870" s="21">
        <f t="shared" si="76"/>
        <v>4.2956073999999997</v>
      </c>
    </row>
    <row r="4871" spans="1:4" ht="15" customHeight="1" x14ac:dyDescent="0.2">
      <c r="A4871" s="98">
        <v>42211.166666666664</v>
      </c>
      <c r="B4871" s="17">
        <v>3.0866639999999999</v>
      </c>
      <c r="C4871" s="97">
        <v>360</v>
      </c>
      <c r="D4871" s="21">
        <f t="shared" si="76"/>
        <v>5.1547288799999995</v>
      </c>
    </row>
    <row r="4872" spans="1:4" ht="15" customHeight="1" x14ac:dyDescent="0.2">
      <c r="A4872" s="98">
        <v>42211.208333333336</v>
      </c>
      <c r="B4872" s="17">
        <v>3.0866639999999999</v>
      </c>
      <c r="C4872" s="97">
        <v>360</v>
      </c>
      <c r="D4872" s="21">
        <f t="shared" si="76"/>
        <v>5.1547288799999995</v>
      </c>
    </row>
    <row r="4873" spans="1:4" ht="15" customHeight="1" x14ac:dyDescent="0.2">
      <c r="A4873" s="98">
        <v>42211.25</v>
      </c>
      <c r="B4873" s="17">
        <v>2.5722200000000002</v>
      </c>
      <c r="C4873" s="97">
        <v>350</v>
      </c>
      <c r="D4873" s="21">
        <f t="shared" si="76"/>
        <v>4.2956073999999997</v>
      </c>
    </row>
    <row r="4874" spans="1:4" ht="15" customHeight="1" x14ac:dyDescent="0.2">
      <c r="A4874" s="98">
        <v>42211.291666666664</v>
      </c>
      <c r="B4874" s="17">
        <v>1.5433319999999999</v>
      </c>
      <c r="C4874" s="97">
        <v>350</v>
      </c>
      <c r="D4874" s="21">
        <f t="shared" si="76"/>
        <v>2.5773644399999998</v>
      </c>
    </row>
    <row r="4875" spans="1:4" ht="15" customHeight="1" x14ac:dyDescent="0.2">
      <c r="A4875" s="98">
        <v>42211.333333333336</v>
      </c>
      <c r="B4875" s="17">
        <v>3.0866639999999999</v>
      </c>
      <c r="C4875" s="97">
        <v>10</v>
      </c>
      <c r="D4875" s="21">
        <f t="shared" si="76"/>
        <v>5.1547288799999995</v>
      </c>
    </row>
    <row r="4876" spans="1:4" ht="15" customHeight="1" x14ac:dyDescent="0.2">
      <c r="A4876" s="98">
        <v>42211.375</v>
      </c>
      <c r="B4876" s="17">
        <v>3.0866639999999999</v>
      </c>
      <c r="C4876" s="97">
        <v>20</v>
      </c>
      <c r="D4876" s="21">
        <f t="shared" si="76"/>
        <v>5.1547288799999995</v>
      </c>
    </row>
    <row r="4877" spans="1:4" ht="15" customHeight="1" x14ac:dyDescent="0.2">
      <c r="A4877" s="98">
        <v>42211.416666666664</v>
      </c>
      <c r="B4877" s="17">
        <v>1.5433319999999999</v>
      </c>
      <c r="C4877" s="97">
        <v>20</v>
      </c>
      <c r="D4877" s="21">
        <f t="shared" si="76"/>
        <v>2.5773644399999998</v>
      </c>
    </row>
    <row r="4878" spans="1:4" ht="15" customHeight="1" x14ac:dyDescent="0.2">
      <c r="A4878" s="98">
        <v>42211.458333333336</v>
      </c>
      <c r="B4878" s="17">
        <v>3.601108</v>
      </c>
      <c r="C4878" s="97">
        <v>30</v>
      </c>
      <c r="D4878" s="21">
        <f t="shared" si="76"/>
        <v>6.0138503599999993</v>
      </c>
    </row>
    <row r="4879" spans="1:4" ht="15" customHeight="1" x14ac:dyDescent="0.2">
      <c r="A4879" s="98">
        <v>42211.5</v>
      </c>
      <c r="B4879" s="17">
        <v>4.1155520000000001</v>
      </c>
      <c r="C4879" s="97">
        <v>20</v>
      </c>
      <c r="D4879" s="21">
        <f t="shared" si="76"/>
        <v>6.8729718399999999</v>
      </c>
    </row>
    <row r="4880" spans="1:4" ht="15" customHeight="1" x14ac:dyDescent="0.2">
      <c r="A4880" s="98">
        <v>42211.541666666664</v>
      </c>
      <c r="B4880" s="17">
        <v>5.1444400000000003</v>
      </c>
      <c r="C4880" s="97">
        <v>10</v>
      </c>
      <c r="D4880" s="21">
        <f t="shared" si="76"/>
        <v>8.5912147999999995</v>
      </c>
    </row>
    <row r="4881" spans="1:4" ht="15" customHeight="1" x14ac:dyDescent="0.2">
      <c r="A4881" s="98">
        <v>42211.583333333336</v>
      </c>
      <c r="B4881" s="17">
        <v>5.1444400000000003</v>
      </c>
      <c r="C4881" s="97">
        <v>30</v>
      </c>
      <c r="D4881" s="21">
        <f t="shared" si="76"/>
        <v>8.5912147999999995</v>
      </c>
    </row>
    <row r="4882" spans="1:4" ht="15" customHeight="1" x14ac:dyDescent="0.2">
      <c r="A4882" s="98">
        <v>42211.625</v>
      </c>
      <c r="B4882" s="17">
        <v>6.1733279999999997</v>
      </c>
      <c r="C4882" s="97">
        <v>20</v>
      </c>
      <c r="D4882" s="21">
        <f t="shared" si="76"/>
        <v>10.309457759999999</v>
      </c>
    </row>
    <row r="4883" spans="1:4" ht="15" customHeight="1" x14ac:dyDescent="0.2">
      <c r="A4883" s="98">
        <v>42211.666666666664</v>
      </c>
      <c r="B4883" s="17">
        <v>5.6588840000000005</v>
      </c>
      <c r="C4883" s="97">
        <v>20</v>
      </c>
      <c r="D4883" s="21">
        <f t="shared" si="76"/>
        <v>9.4503362800000001</v>
      </c>
    </row>
    <row r="4884" spans="1:4" ht="15" customHeight="1" x14ac:dyDescent="0.2">
      <c r="A4884" s="98">
        <v>42211.708333333336</v>
      </c>
      <c r="B4884" s="17">
        <v>6.1733279999999997</v>
      </c>
      <c r="C4884" s="97">
        <v>60</v>
      </c>
      <c r="D4884" s="21">
        <f t="shared" si="76"/>
        <v>10.309457759999999</v>
      </c>
    </row>
    <row r="4885" spans="1:4" ht="15" customHeight="1" x14ac:dyDescent="0.2">
      <c r="A4885" s="98">
        <v>42211.75</v>
      </c>
      <c r="B4885" s="17">
        <v>7.202216</v>
      </c>
      <c r="C4885" s="97">
        <v>50</v>
      </c>
      <c r="D4885" s="21">
        <f t="shared" si="76"/>
        <v>12.027700719999999</v>
      </c>
    </row>
    <row r="4886" spans="1:4" ht="15" customHeight="1" x14ac:dyDescent="0.2">
      <c r="A4886" s="98">
        <v>42211.791666666664</v>
      </c>
      <c r="B4886" s="17">
        <v>7.202216</v>
      </c>
      <c r="C4886" s="97">
        <v>50</v>
      </c>
      <c r="D4886" s="21">
        <f t="shared" si="76"/>
        <v>12.027700719999999</v>
      </c>
    </row>
    <row r="4887" spans="1:4" ht="15" customHeight="1" x14ac:dyDescent="0.2">
      <c r="A4887" s="98">
        <v>42211.833333333336</v>
      </c>
      <c r="B4887" s="17">
        <v>6.1733279999999997</v>
      </c>
      <c r="C4887" s="97">
        <v>50</v>
      </c>
      <c r="D4887" s="21">
        <f t="shared" si="76"/>
        <v>10.309457759999999</v>
      </c>
    </row>
    <row r="4888" spans="1:4" ht="15" customHeight="1" x14ac:dyDescent="0.2">
      <c r="A4888" s="98">
        <v>42211.875</v>
      </c>
      <c r="B4888" s="17">
        <v>6.1733279999999997</v>
      </c>
      <c r="C4888" s="97">
        <v>50</v>
      </c>
      <c r="D4888" s="21">
        <f t="shared" si="76"/>
        <v>10.309457759999999</v>
      </c>
    </row>
    <row r="4889" spans="1:4" ht="15" customHeight="1" x14ac:dyDescent="0.2">
      <c r="A4889" s="98">
        <v>42211.916666666664</v>
      </c>
      <c r="B4889" s="17">
        <v>6.1733279999999997</v>
      </c>
      <c r="C4889" s="97">
        <v>40</v>
      </c>
      <c r="D4889" s="21">
        <f t="shared" si="76"/>
        <v>10.309457759999999</v>
      </c>
    </row>
    <row r="4890" spans="1:4" ht="15" customHeight="1" x14ac:dyDescent="0.2">
      <c r="A4890" s="98">
        <v>42211.958333333336</v>
      </c>
      <c r="B4890" s="17">
        <v>7.202216</v>
      </c>
      <c r="C4890" s="97">
        <v>30</v>
      </c>
      <c r="D4890" s="21">
        <f t="shared" si="76"/>
        <v>12.027700719999999</v>
      </c>
    </row>
    <row r="4891" spans="1:4" ht="15" customHeight="1" x14ac:dyDescent="0.2">
      <c r="A4891" s="98">
        <v>42212</v>
      </c>
      <c r="B4891" s="17">
        <v>3.0866639999999999</v>
      </c>
      <c r="C4891" s="97">
        <v>350</v>
      </c>
      <c r="D4891" s="21">
        <f t="shared" si="76"/>
        <v>5.1547288799999995</v>
      </c>
    </row>
    <row r="4892" spans="1:4" ht="15" customHeight="1" x14ac:dyDescent="0.2">
      <c r="A4892" s="98">
        <v>42212.041666666664</v>
      </c>
      <c r="B4892" s="17">
        <v>5.1444400000000003</v>
      </c>
      <c r="C4892" s="97">
        <v>10</v>
      </c>
      <c r="D4892" s="21">
        <f t="shared" si="76"/>
        <v>8.5912147999999995</v>
      </c>
    </row>
    <row r="4893" spans="1:4" ht="15" customHeight="1" x14ac:dyDescent="0.2">
      <c r="A4893" s="98">
        <v>42212.083333333336</v>
      </c>
      <c r="B4893" s="17">
        <v>3.0866639999999999</v>
      </c>
      <c r="C4893" s="97">
        <v>350</v>
      </c>
      <c r="D4893" s="21">
        <f t="shared" si="76"/>
        <v>5.1547288799999995</v>
      </c>
    </row>
    <row r="4894" spans="1:4" ht="15" customHeight="1" x14ac:dyDescent="0.2">
      <c r="A4894" s="98">
        <v>42212.125</v>
      </c>
      <c r="B4894" s="17">
        <v>2.057776</v>
      </c>
      <c r="C4894" s="97">
        <v>330</v>
      </c>
      <c r="D4894" s="21">
        <f t="shared" si="76"/>
        <v>3.43648592</v>
      </c>
    </row>
    <row r="4895" spans="1:4" ht="15" customHeight="1" x14ac:dyDescent="0.2">
      <c r="A4895" s="98">
        <v>42212.166666666664</v>
      </c>
      <c r="B4895" s="17">
        <v>2.057776</v>
      </c>
      <c r="C4895" s="97">
        <v>320</v>
      </c>
      <c r="D4895" s="21">
        <f t="shared" si="76"/>
        <v>3.43648592</v>
      </c>
    </row>
    <row r="4896" spans="1:4" ht="15" customHeight="1" x14ac:dyDescent="0.2">
      <c r="A4896" s="98">
        <v>42212.208333333336</v>
      </c>
      <c r="B4896" s="17">
        <v>2.057776</v>
      </c>
      <c r="C4896" s="97">
        <v>300</v>
      </c>
      <c r="D4896" s="21">
        <f t="shared" si="76"/>
        <v>3.43648592</v>
      </c>
    </row>
    <row r="4897" spans="1:4" ht="15" customHeight="1" x14ac:dyDescent="0.2">
      <c r="A4897" s="98">
        <v>42212.25</v>
      </c>
      <c r="B4897" s="17">
        <v>0</v>
      </c>
      <c r="C4897" s="97">
        <v>0</v>
      </c>
      <c r="D4897" s="21">
        <f t="shared" si="76"/>
        <v>0</v>
      </c>
    </row>
    <row r="4898" spans="1:4" ht="15" customHeight="1" x14ac:dyDescent="0.2">
      <c r="A4898" s="98">
        <v>42212.291666666664</v>
      </c>
      <c r="B4898" s="17">
        <v>2.057776</v>
      </c>
      <c r="C4898" s="97">
        <v>10</v>
      </c>
      <c r="D4898" s="21">
        <f t="shared" si="76"/>
        <v>3.43648592</v>
      </c>
    </row>
    <row r="4899" spans="1:4" ht="15" customHeight="1" x14ac:dyDescent="0.2">
      <c r="A4899" s="98">
        <v>42212.333333333336</v>
      </c>
      <c r="B4899" s="17">
        <v>2.5722200000000002</v>
      </c>
      <c r="C4899" s="97">
        <v>10</v>
      </c>
      <c r="D4899" s="21">
        <f t="shared" si="76"/>
        <v>4.2956073999999997</v>
      </c>
    </row>
    <row r="4900" spans="1:4" ht="15" customHeight="1" x14ac:dyDescent="0.2">
      <c r="A4900" s="98">
        <v>42212.375</v>
      </c>
      <c r="B4900" s="17">
        <v>1.5433319999999999</v>
      </c>
      <c r="C4900" s="97">
        <v>300</v>
      </c>
      <c r="D4900" s="21">
        <f t="shared" si="76"/>
        <v>2.5773644399999998</v>
      </c>
    </row>
    <row r="4901" spans="1:4" ht="15" customHeight="1" x14ac:dyDescent="0.2">
      <c r="A4901" s="98">
        <v>42212.416666666664</v>
      </c>
      <c r="B4901" s="17">
        <v>2.5722200000000002</v>
      </c>
      <c r="C4901" s="97">
        <v>10</v>
      </c>
      <c r="D4901" s="21">
        <f t="shared" si="76"/>
        <v>4.2956073999999997</v>
      </c>
    </row>
    <row r="4902" spans="1:4" ht="15" customHeight="1" x14ac:dyDescent="0.2">
      <c r="A4902" s="98">
        <v>42212.458333333336</v>
      </c>
      <c r="B4902" s="17">
        <v>3.0866639999999999</v>
      </c>
      <c r="C4902" s="97">
        <v>10</v>
      </c>
      <c r="D4902" s="21">
        <f t="shared" si="76"/>
        <v>5.1547288799999995</v>
      </c>
    </row>
    <row r="4903" spans="1:4" ht="15" customHeight="1" x14ac:dyDescent="0.2">
      <c r="A4903" s="98">
        <v>42212.5</v>
      </c>
      <c r="B4903" s="17">
        <v>5.1444400000000003</v>
      </c>
      <c r="C4903" s="97">
        <v>10</v>
      </c>
      <c r="D4903" s="21">
        <f t="shared" si="76"/>
        <v>8.5912147999999995</v>
      </c>
    </row>
    <row r="4904" spans="1:4" ht="15" customHeight="1" x14ac:dyDescent="0.2">
      <c r="A4904" s="98">
        <v>42212.541666666664</v>
      </c>
      <c r="B4904" s="17">
        <v>6.6877719999999998</v>
      </c>
      <c r="C4904" s="97">
        <v>20</v>
      </c>
      <c r="D4904" s="21">
        <f t="shared" si="76"/>
        <v>11.16857924</v>
      </c>
    </row>
    <row r="4905" spans="1:4" ht="15" customHeight="1" x14ac:dyDescent="0.2">
      <c r="A4905" s="98">
        <v>42212.583333333336</v>
      </c>
      <c r="B4905" s="17">
        <v>5.1444400000000003</v>
      </c>
      <c r="C4905" s="97">
        <v>30</v>
      </c>
      <c r="D4905" s="21">
        <f t="shared" si="76"/>
        <v>8.5912147999999995</v>
      </c>
    </row>
    <row r="4906" spans="1:4" ht="15" customHeight="1" x14ac:dyDescent="0.2">
      <c r="A4906" s="98">
        <v>42212.625</v>
      </c>
      <c r="B4906" s="17">
        <v>5.1444400000000003</v>
      </c>
      <c r="C4906" s="97">
        <v>10</v>
      </c>
      <c r="D4906" s="21">
        <f t="shared" si="76"/>
        <v>8.5912147999999995</v>
      </c>
    </row>
    <row r="4907" spans="1:4" ht="15" customHeight="1" x14ac:dyDescent="0.2">
      <c r="A4907" s="98">
        <v>42212.666666666664</v>
      </c>
      <c r="B4907" s="17">
        <v>5.1444400000000003</v>
      </c>
      <c r="C4907" s="97">
        <v>50</v>
      </c>
      <c r="D4907" s="21">
        <f t="shared" si="76"/>
        <v>8.5912147999999995</v>
      </c>
    </row>
    <row r="4908" spans="1:4" ht="15" customHeight="1" x14ac:dyDescent="0.2">
      <c r="A4908" s="98">
        <v>42212.708333333336</v>
      </c>
      <c r="B4908" s="17">
        <v>6.1733279999999997</v>
      </c>
      <c r="C4908" s="97">
        <v>40</v>
      </c>
      <c r="D4908" s="21">
        <f t="shared" si="76"/>
        <v>10.309457759999999</v>
      </c>
    </row>
    <row r="4909" spans="1:4" ht="15" customHeight="1" x14ac:dyDescent="0.2">
      <c r="A4909" s="98">
        <v>42212.75</v>
      </c>
      <c r="B4909" s="17">
        <v>6.1733279999999997</v>
      </c>
      <c r="C4909" s="97">
        <v>60</v>
      </c>
      <c r="D4909" s="21">
        <f t="shared" si="76"/>
        <v>10.309457759999999</v>
      </c>
    </row>
    <row r="4910" spans="1:4" ht="15" customHeight="1" x14ac:dyDescent="0.2">
      <c r="A4910" s="98">
        <v>42212.791666666664</v>
      </c>
      <c r="B4910" s="17">
        <v>6.6877719999999998</v>
      </c>
      <c r="C4910" s="97">
        <v>50</v>
      </c>
      <c r="D4910" s="21">
        <f t="shared" si="76"/>
        <v>11.16857924</v>
      </c>
    </row>
    <row r="4911" spans="1:4" ht="15" customHeight="1" x14ac:dyDescent="0.2">
      <c r="A4911" s="98">
        <v>42212.833333333336</v>
      </c>
      <c r="B4911" s="17">
        <v>7.202216</v>
      </c>
      <c r="C4911" s="97">
        <v>40</v>
      </c>
      <c r="D4911" s="21">
        <f t="shared" si="76"/>
        <v>12.027700719999999</v>
      </c>
    </row>
    <row r="4912" spans="1:4" ht="15" customHeight="1" x14ac:dyDescent="0.2">
      <c r="A4912" s="98">
        <v>42212.875</v>
      </c>
      <c r="B4912" s="17">
        <v>5.6588840000000005</v>
      </c>
      <c r="C4912" s="97">
        <v>40</v>
      </c>
      <c r="D4912" s="21">
        <f t="shared" si="76"/>
        <v>9.4503362800000001</v>
      </c>
    </row>
    <row r="4913" spans="1:4" ht="15" customHeight="1" x14ac:dyDescent="0.2">
      <c r="A4913" s="98">
        <v>42212.916666666664</v>
      </c>
      <c r="B4913" s="17">
        <v>3.601108</v>
      </c>
      <c r="C4913" s="97">
        <v>10</v>
      </c>
      <c r="D4913" s="21">
        <f t="shared" si="76"/>
        <v>6.0138503599999993</v>
      </c>
    </row>
    <row r="4914" spans="1:4" ht="15" customHeight="1" x14ac:dyDescent="0.2">
      <c r="A4914" s="98">
        <v>42212.958333333336</v>
      </c>
      <c r="B4914" s="17">
        <v>4.1155520000000001</v>
      </c>
      <c r="C4914" s="97">
        <v>20</v>
      </c>
      <c r="D4914" s="21">
        <f t="shared" si="76"/>
        <v>6.8729718399999999</v>
      </c>
    </row>
    <row r="4915" spans="1:4" ht="15" customHeight="1" x14ac:dyDescent="0.2">
      <c r="A4915" s="98">
        <v>42213</v>
      </c>
      <c r="B4915" s="17">
        <v>4.6299960000000002</v>
      </c>
      <c r="C4915" s="97">
        <v>20</v>
      </c>
      <c r="D4915" s="21">
        <f t="shared" si="76"/>
        <v>7.7320933199999997</v>
      </c>
    </row>
    <row r="4916" spans="1:4" ht="15" customHeight="1" x14ac:dyDescent="0.2">
      <c r="A4916" s="98">
        <v>42213.041666666664</v>
      </c>
      <c r="B4916" s="17">
        <v>4.6299960000000002</v>
      </c>
      <c r="C4916" s="97">
        <v>30</v>
      </c>
      <c r="D4916" s="21">
        <f t="shared" si="76"/>
        <v>7.7320933199999997</v>
      </c>
    </row>
    <row r="4917" spans="1:4" ht="15" customHeight="1" x14ac:dyDescent="0.2">
      <c r="A4917" s="98">
        <v>42213.083333333336</v>
      </c>
      <c r="B4917" s="17">
        <v>4.1155520000000001</v>
      </c>
      <c r="C4917" s="97">
        <v>20</v>
      </c>
      <c r="D4917" s="21">
        <f t="shared" si="76"/>
        <v>6.8729718399999999</v>
      </c>
    </row>
    <row r="4918" spans="1:4" ht="15" customHeight="1" x14ac:dyDescent="0.2">
      <c r="A4918" s="98">
        <v>42213.125</v>
      </c>
      <c r="B4918" s="17">
        <v>2.057776</v>
      </c>
      <c r="C4918" s="97">
        <v>10</v>
      </c>
      <c r="D4918" s="21">
        <f t="shared" si="76"/>
        <v>3.43648592</v>
      </c>
    </row>
    <row r="4919" spans="1:4" ht="15" customHeight="1" x14ac:dyDescent="0.2">
      <c r="A4919" s="98">
        <v>42213.166666666664</v>
      </c>
      <c r="B4919" s="17">
        <v>2.5722200000000002</v>
      </c>
      <c r="C4919" s="97">
        <v>360</v>
      </c>
      <c r="D4919" s="21">
        <f t="shared" si="76"/>
        <v>4.2956073999999997</v>
      </c>
    </row>
    <row r="4920" spans="1:4" ht="15" customHeight="1" x14ac:dyDescent="0.2">
      <c r="A4920" s="98">
        <v>42213.208333333336</v>
      </c>
      <c r="B4920" s="17">
        <v>1.5433319999999999</v>
      </c>
      <c r="C4920" s="97">
        <v>350</v>
      </c>
      <c r="D4920" s="21">
        <f t="shared" si="76"/>
        <v>2.5773644399999998</v>
      </c>
    </row>
    <row r="4921" spans="1:4" ht="15" customHeight="1" x14ac:dyDescent="0.2">
      <c r="A4921" s="98">
        <v>42213.25</v>
      </c>
      <c r="B4921" s="17">
        <v>2.5722200000000002</v>
      </c>
      <c r="C4921" s="97">
        <v>10</v>
      </c>
      <c r="D4921" s="21">
        <f t="shared" si="76"/>
        <v>4.2956073999999997</v>
      </c>
    </row>
    <row r="4922" spans="1:4" ht="15" customHeight="1" x14ac:dyDescent="0.2">
      <c r="A4922" s="98">
        <v>42213.291666666664</v>
      </c>
      <c r="B4922" s="17">
        <v>2.5722200000000002</v>
      </c>
      <c r="C4922" s="97">
        <v>350</v>
      </c>
      <c r="D4922" s="21">
        <f t="shared" si="76"/>
        <v>4.2956073999999997</v>
      </c>
    </row>
    <row r="4923" spans="1:4" ht="15" customHeight="1" x14ac:dyDescent="0.2">
      <c r="A4923" s="98">
        <v>42213.333333333336</v>
      </c>
      <c r="B4923" s="17">
        <v>4.1155520000000001</v>
      </c>
      <c r="C4923" s="97">
        <v>10</v>
      </c>
      <c r="D4923" s="21">
        <f t="shared" si="76"/>
        <v>6.8729718399999999</v>
      </c>
    </row>
    <row r="4924" spans="1:4" ht="15" customHeight="1" x14ac:dyDescent="0.2">
      <c r="A4924" s="98">
        <v>42213.375</v>
      </c>
      <c r="B4924" s="17">
        <v>1.5433319999999999</v>
      </c>
      <c r="C4924" s="97">
        <v>10</v>
      </c>
      <c r="D4924" s="21">
        <f t="shared" si="76"/>
        <v>2.5773644399999998</v>
      </c>
    </row>
    <row r="4925" spans="1:4" ht="15" customHeight="1" x14ac:dyDescent="0.2">
      <c r="A4925" s="98">
        <v>42213.416666666664</v>
      </c>
      <c r="B4925" s="17">
        <v>3.0866639999999999</v>
      </c>
      <c r="C4925" s="97">
        <v>40</v>
      </c>
      <c r="D4925" s="21">
        <f t="shared" si="76"/>
        <v>5.1547288799999995</v>
      </c>
    </row>
    <row r="4926" spans="1:4" ht="15" customHeight="1" x14ac:dyDescent="0.2">
      <c r="A4926" s="98">
        <v>42213.458333333336</v>
      </c>
      <c r="B4926" s="17">
        <v>4.1155520000000001</v>
      </c>
      <c r="C4926" s="97">
        <v>20</v>
      </c>
      <c r="D4926" s="21">
        <f t="shared" si="76"/>
        <v>6.8729718399999999</v>
      </c>
    </row>
    <row r="4927" spans="1:4" ht="15" customHeight="1" x14ac:dyDescent="0.2">
      <c r="A4927" s="98">
        <v>42213.5</v>
      </c>
      <c r="B4927" s="17">
        <v>5.1444400000000003</v>
      </c>
      <c r="C4927" s="97">
        <v>10</v>
      </c>
      <c r="D4927" s="21">
        <f t="shared" si="76"/>
        <v>8.5912147999999995</v>
      </c>
    </row>
    <row r="4928" spans="1:4" ht="15" customHeight="1" x14ac:dyDescent="0.2">
      <c r="A4928" s="98">
        <v>42213.541666666664</v>
      </c>
      <c r="B4928" s="17">
        <v>5.1444400000000003</v>
      </c>
      <c r="C4928" s="97">
        <v>10</v>
      </c>
      <c r="D4928" s="21">
        <f t="shared" si="76"/>
        <v>8.5912147999999995</v>
      </c>
    </row>
    <row r="4929" spans="1:4" ht="15" customHeight="1" x14ac:dyDescent="0.2">
      <c r="A4929" s="98">
        <v>42213.583333333336</v>
      </c>
      <c r="B4929" s="17">
        <v>6.1733279999999997</v>
      </c>
      <c r="C4929" s="97">
        <v>20</v>
      </c>
      <c r="D4929" s="21">
        <f t="shared" si="76"/>
        <v>10.309457759999999</v>
      </c>
    </row>
    <row r="4930" spans="1:4" ht="15" customHeight="1" x14ac:dyDescent="0.2">
      <c r="A4930" s="98">
        <v>42213.625</v>
      </c>
      <c r="B4930" s="17">
        <v>5.1444400000000003</v>
      </c>
      <c r="C4930" s="97">
        <v>40</v>
      </c>
      <c r="D4930" s="21">
        <f t="shared" si="76"/>
        <v>8.5912147999999995</v>
      </c>
    </row>
    <row r="4931" spans="1:4" ht="15" customHeight="1" x14ac:dyDescent="0.2">
      <c r="A4931" s="98">
        <v>42213.666666666664</v>
      </c>
      <c r="B4931" s="17">
        <v>6.6877719999999998</v>
      </c>
      <c r="C4931" s="97">
        <v>70</v>
      </c>
      <c r="D4931" s="21">
        <f t="shared" si="76"/>
        <v>11.16857924</v>
      </c>
    </row>
    <row r="4932" spans="1:4" ht="15" customHeight="1" x14ac:dyDescent="0.2">
      <c r="A4932" s="98">
        <v>42213.708333333336</v>
      </c>
      <c r="B4932" s="17">
        <v>7.202216</v>
      </c>
      <c r="C4932" s="97">
        <v>60</v>
      </c>
      <c r="D4932" s="21">
        <f t="shared" si="76"/>
        <v>12.027700719999999</v>
      </c>
    </row>
    <row r="4933" spans="1:4" ht="15" customHeight="1" x14ac:dyDescent="0.2">
      <c r="A4933" s="98">
        <v>42213.75</v>
      </c>
      <c r="B4933" s="17">
        <v>6.6877719999999998</v>
      </c>
      <c r="C4933" s="97">
        <v>50</v>
      </c>
      <c r="D4933" s="21">
        <f t="shared" ref="D4933:D4996" si="77">$B$1*B4933</f>
        <v>11.16857924</v>
      </c>
    </row>
    <row r="4934" spans="1:4" ht="15" customHeight="1" x14ac:dyDescent="0.2">
      <c r="A4934" s="98">
        <v>42213.791666666664</v>
      </c>
      <c r="B4934" s="17">
        <v>7.7166600000000001</v>
      </c>
      <c r="C4934" s="97">
        <v>50</v>
      </c>
      <c r="D4934" s="21">
        <f t="shared" si="77"/>
        <v>12.886822199999999</v>
      </c>
    </row>
    <row r="4935" spans="1:4" ht="15" customHeight="1" x14ac:dyDescent="0.2">
      <c r="A4935" s="98">
        <v>42213.833333333336</v>
      </c>
      <c r="B4935" s="17">
        <v>6.6877719999999998</v>
      </c>
      <c r="C4935" s="97">
        <v>40</v>
      </c>
      <c r="D4935" s="21">
        <f t="shared" si="77"/>
        <v>11.16857924</v>
      </c>
    </row>
    <row r="4936" spans="1:4" ht="15" customHeight="1" x14ac:dyDescent="0.2">
      <c r="A4936" s="98">
        <v>42213.875</v>
      </c>
      <c r="B4936" s="17">
        <v>6.1733279999999997</v>
      </c>
      <c r="C4936" s="97">
        <v>40</v>
      </c>
      <c r="D4936" s="21">
        <f t="shared" si="77"/>
        <v>10.309457759999999</v>
      </c>
    </row>
    <row r="4937" spans="1:4" ht="15" customHeight="1" x14ac:dyDescent="0.2">
      <c r="A4937" s="98">
        <v>42213.916666666664</v>
      </c>
      <c r="B4937" s="17">
        <v>4.6299960000000002</v>
      </c>
      <c r="C4937" s="97">
        <v>30</v>
      </c>
      <c r="D4937" s="21">
        <f t="shared" si="77"/>
        <v>7.7320933199999997</v>
      </c>
    </row>
    <row r="4938" spans="1:4" ht="15" customHeight="1" x14ac:dyDescent="0.2">
      <c r="A4938" s="98">
        <v>42213.958333333336</v>
      </c>
      <c r="B4938" s="17">
        <v>4.1155520000000001</v>
      </c>
      <c r="C4938" s="97">
        <v>20</v>
      </c>
      <c r="D4938" s="21">
        <f t="shared" si="77"/>
        <v>6.8729718399999999</v>
      </c>
    </row>
    <row r="4939" spans="1:4" ht="15" customHeight="1" x14ac:dyDescent="0.2">
      <c r="A4939" s="98">
        <v>42214</v>
      </c>
      <c r="B4939" s="17">
        <v>4.1155520000000001</v>
      </c>
      <c r="C4939" s="97">
        <v>10</v>
      </c>
      <c r="D4939" s="21">
        <f t="shared" si="77"/>
        <v>6.8729718399999999</v>
      </c>
    </row>
    <row r="4940" spans="1:4" ht="15" customHeight="1" x14ac:dyDescent="0.2">
      <c r="A4940" s="98">
        <v>42214.041666666664</v>
      </c>
      <c r="B4940" s="17">
        <v>3.601108</v>
      </c>
      <c r="C4940" s="97">
        <v>10</v>
      </c>
      <c r="D4940" s="21">
        <f t="shared" si="77"/>
        <v>6.0138503599999993</v>
      </c>
    </row>
    <row r="4941" spans="1:4" ht="15" customHeight="1" x14ac:dyDescent="0.2">
      <c r="A4941" s="98">
        <v>42214.083333333336</v>
      </c>
      <c r="B4941" s="17">
        <v>3.601108</v>
      </c>
      <c r="C4941" s="97">
        <v>10</v>
      </c>
      <c r="D4941" s="21">
        <f t="shared" si="77"/>
        <v>6.0138503599999993</v>
      </c>
    </row>
    <row r="4942" spans="1:4" ht="15" customHeight="1" x14ac:dyDescent="0.2">
      <c r="A4942" s="98">
        <v>42214.125</v>
      </c>
      <c r="B4942" s="17">
        <v>3.0866639999999999</v>
      </c>
      <c r="C4942" s="97">
        <v>20</v>
      </c>
      <c r="D4942" s="21">
        <f t="shared" si="77"/>
        <v>5.1547288799999995</v>
      </c>
    </row>
    <row r="4943" spans="1:4" ht="15" customHeight="1" x14ac:dyDescent="0.2">
      <c r="A4943" s="98">
        <v>42214.166666666664</v>
      </c>
      <c r="B4943" s="17">
        <v>3.601108</v>
      </c>
      <c r="C4943" s="97">
        <v>10</v>
      </c>
      <c r="D4943" s="21">
        <f t="shared" si="77"/>
        <v>6.0138503599999993</v>
      </c>
    </row>
    <row r="4944" spans="1:4" ht="15" customHeight="1" x14ac:dyDescent="0.2">
      <c r="A4944" s="98">
        <v>42214.208333333336</v>
      </c>
      <c r="B4944" s="17">
        <v>2.5722200000000002</v>
      </c>
      <c r="C4944" s="97">
        <v>350</v>
      </c>
      <c r="D4944" s="21">
        <f t="shared" si="77"/>
        <v>4.2956073999999997</v>
      </c>
    </row>
    <row r="4945" spans="1:4" ht="15" customHeight="1" x14ac:dyDescent="0.2">
      <c r="A4945" s="98">
        <v>42214.25</v>
      </c>
      <c r="B4945" s="17">
        <v>1.5433319999999999</v>
      </c>
      <c r="C4945" s="97">
        <v>320</v>
      </c>
      <c r="D4945" s="21">
        <f t="shared" si="77"/>
        <v>2.5773644399999998</v>
      </c>
    </row>
    <row r="4946" spans="1:4" ht="15" customHeight="1" x14ac:dyDescent="0.2">
      <c r="A4946" s="98">
        <v>42214.291666666664</v>
      </c>
      <c r="B4946" s="17">
        <v>1.5433319999999999</v>
      </c>
      <c r="C4946" s="97">
        <v>210</v>
      </c>
      <c r="D4946" s="21">
        <f t="shared" si="77"/>
        <v>2.5773644399999998</v>
      </c>
    </row>
    <row r="4947" spans="1:4" ht="15" customHeight="1" x14ac:dyDescent="0.2">
      <c r="A4947" s="98">
        <v>42214.333333333336</v>
      </c>
      <c r="B4947" s="17">
        <v>1.5433319999999999</v>
      </c>
      <c r="C4947" s="97">
        <v>10</v>
      </c>
      <c r="D4947" s="21">
        <f t="shared" si="77"/>
        <v>2.5773644399999998</v>
      </c>
    </row>
    <row r="4948" spans="1:4" ht="15" customHeight="1" x14ac:dyDescent="0.2">
      <c r="A4948" s="98">
        <v>42214.375</v>
      </c>
      <c r="B4948" s="17">
        <v>2.057776</v>
      </c>
      <c r="C4948" s="97">
        <v>10</v>
      </c>
      <c r="D4948" s="21">
        <f t="shared" si="77"/>
        <v>3.43648592</v>
      </c>
    </row>
    <row r="4949" spans="1:4" ht="15" customHeight="1" x14ac:dyDescent="0.2">
      <c r="A4949" s="98">
        <v>42214.416666666664</v>
      </c>
      <c r="B4949" s="17">
        <v>1.5433319999999999</v>
      </c>
      <c r="C4949" s="97">
        <v>290</v>
      </c>
      <c r="D4949" s="21">
        <f t="shared" si="77"/>
        <v>2.5773644399999998</v>
      </c>
    </row>
    <row r="4950" spans="1:4" ht="15" customHeight="1" x14ac:dyDescent="0.2">
      <c r="A4950" s="98">
        <v>42214.458333333336</v>
      </c>
      <c r="B4950" s="17">
        <v>1.5433319999999999</v>
      </c>
      <c r="C4950" s="97">
        <v>270</v>
      </c>
      <c r="D4950" s="21">
        <f t="shared" si="77"/>
        <v>2.5773644399999998</v>
      </c>
    </row>
    <row r="4951" spans="1:4" ht="15" customHeight="1" x14ac:dyDescent="0.2">
      <c r="A4951" s="98">
        <v>42214.5</v>
      </c>
      <c r="B4951" s="17">
        <v>1.5433319999999999</v>
      </c>
      <c r="C4951" s="97">
        <v>300</v>
      </c>
      <c r="D4951" s="21">
        <f t="shared" si="77"/>
        <v>2.5773644399999998</v>
      </c>
    </row>
    <row r="4952" spans="1:4" ht="15" customHeight="1" x14ac:dyDescent="0.2">
      <c r="A4952" s="98">
        <v>42214.541666666664</v>
      </c>
      <c r="B4952" s="17">
        <v>3.0866639999999999</v>
      </c>
      <c r="C4952" s="97">
        <v>20</v>
      </c>
      <c r="D4952" s="21">
        <f t="shared" si="77"/>
        <v>5.1547288799999995</v>
      </c>
    </row>
    <row r="4953" spans="1:4" ht="15" customHeight="1" x14ac:dyDescent="0.2">
      <c r="A4953" s="98">
        <v>42214.583333333336</v>
      </c>
      <c r="B4953" s="17">
        <v>3.601108</v>
      </c>
      <c r="C4953" s="97">
        <v>10</v>
      </c>
      <c r="D4953" s="21">
        <f t="shared" si="77"/>
        <v>6.0138503599999993</v>
      </c>
    </row>
    <row r="4954" spans="1:4" ht="15" customHeight="1" x14ac:dyDescent="0.2">
      <c r="A4954" s="98">
        <v>42214.625</v>
      </c>
      <c r="B4954" s="17">
        <v>2.5722200000000002</v>
      </c>
      <c r="C4954" s="97">
        <v>30</v>
      </c>
      <c r="D4954" s="21">
        <f t="shared" si="77"/>
        <v>4.2956073999999997</v>
      </c>
    </row>
    <row r="4955" spans="1:4" ht="15" customHeight="1" x14ac:dyDescent="0.2">
      <c r="A4955" s="98">
        <v>42214.666666666664</v>
      </c>
      <c r="B4955" s="17">
        <v>3.601108</v>
      </c>
      <c r="C4955" s="97">
        <v>10</v>
      </c>
      <c r="D4955" s="21">
        <f t="shared" si="77"/>
        <v>6.0138503599999993</v>
      </c>
    </row>
    <row r="4956" spans="1:4" ht="15" customHeight="1" x14ac:dyDescent="0.2">
      <c r="A4956" s="98">
        <v>42214.708333333336</v>
      </c>
      <c r="B4956" s="17">
        <v>5.1444400000000003</v>
      </c>
      <c r="C4956" s="97">
        <v>70</v>
      </c>
      <c r="D4956" s="21">
        <f t="shared" si="77"/>
        <v>8.5912147999999995</v>
      </c>
    </row>
    <row r="4957" spans="1:4" ht="15" customHeight="1" x14ac:dyDescent="0.2">
      <c r="A4957" s="98">
        <v>42214.75</v>
      </c>
      <c r="B4957" s="17">
        <v>5.6588840000000005</v>
      </c>
      <c r="C4957" s="97">
        <v>60</v>
      </c>
      <c r="D4957" s="21">
        <f t="shared" si="77"/>
        <v>9.4503362800000001</v>
      </c>
    </row>
    <row r="4958" spans="1:4" ht="15" customHeight="1" x14ac:dyDescent="0.2">
      <c r="A4958" s="98">
        <v>42214.791666666664</v>
      </c>
      <c r="B4958" s="17">
        <v>6.6877719999999998</v>
      </c>
      <c r="C4958" s="97">
        <v>50</v>
      </c>
      <c r="D4958" s="21">
        <f t="shared" si="77"/>
        <v>11.16857924</v>
      </c>
    </row>
    <row r="4959" spans="1:4" ht="15" customHeight="1" x14ac:dyDescent="0.2">
      <c r="A4959" s="98">
        <v>42214.833333333336</v>
      </c>
      <c r="B4959" s="17">
        <v>4.1155520000000001</v>
      </c>
      <c r="C4959" s="97">
        <v>50</v>
      </c>
      <c r="D4959" s="21">
        <f t="shared" si="77"/>
        <v>6.8729718399999999</v>
      </c>
    </row>
    <row r="4960" spans="1:4" ht="15" customHeight="1" x14ac:dyDescent="0.2">
      <c r="A4960" s="98">
        <v>42214.875</v>
      </c>
      <c r="B4960" s="17">
        <v>4.6299960000000002</v>
      </c>
      <c r="C4960" s="97">
        <v>50</v>
      </c>
      <c r="D4960" s="21">
        <f t="shared" si="77"/>
        <v>7.7320933199999997</v>
      </c>
    </row>
    <row r="4961" spans="1:4" ht="15" customHeight="1" x14ac:dyDescent="0.2">
      <c r="A4961" s="98">
        <v>42214.916666666664</v>
      </c>
      <c r="B4961" s="17">
        <v>3.601108</v>
      </c>
      <c r="C4961" s="97">
        <v>30</v>
      </c>
      <c r="D4961" s="21">
        <f t="shared" si="77"/>
        <v>6.0138503599999993</v>
      </c>
    </row>
    <row r="4962" spans="1:4" ht="15" customHeight="1" x14ac:dyDescent="0.2">
      <c r="A4962" s="98">
        <v>42214.958333333336</v>
      </c>
      <c r="B4962" s="17">
        <v>3.0866639999999999</v>
      </c>
      <c r="C4962" s="97">
        <v>20</v>
      </c>
      <c r="D4962" s="21">
        <f t="shared" si="77"/>
        <v>5.1547288799999995</v>
      </c>
    </row>
    <row r="4963" spans="1:4" ht="15" customHeight="1" x14ac:dyDescent="0.2">
      <c r="A4963" s="98">
        <v>42215</v>
      </c>
      <c r="B4963" s="17">
        <v>3.601108</v>
      </c>
      <c r="C4963" s="97">
        <v>20</v>
      </c>
      <c r="D4963" s="21">
        <f t="shared" si="77"/>
        <v>6.0138503599999993</v>
      </c>
    </row>
    <row r="4964" spans="1:4" ht="15" customHeight="1" x14ac:dyDescent="0.2">
      <c r="A4964" s="98">
        <v>42215.041666666664</v>
      </c>
      <c r="B4964" s="17">
        <v>3.601108</v>
      </c>
      <c r="C4964" s="97">
        <v>30</v>
      </c>
      <c r="D4964" s="21">
        <f t="shared" si="77"/>
        <v>6.0138503599999993</v>
      </c>
    </row>
    <row r="4965" spans="1:4" ht="15" customHeight="1" x14ac:dyDescent="0.2">
      <c r="A4965" s="98">
        <v>42215.083333333336</v>
      </c>
      <c r="B4965" s="17">
        <v>2.5722200000000002</v>
      </c>
      <c r="C4965" s="97">
        <v>10</v>
      </c>
      <c r="D4965" s="21">
        <f t="shared" si="77"/>
        <v>4.2956073999999997</v>
      </c>
    </row>
    <row r="4966" spans="1:4" ht="15" customHeight="1" x14ac:dyDescent="0.2">
      <c r="A4966" s="98">
        <v>42215.125</v>
      </c>
      <c r="B4966" s="17">
        <v>2.057776</v>
      </c>
      <c r="C4966" s="97">
        <v>350</v>
      </c>
      <c r="D4966" s="21">
        <f t="shared" si="77"/>
        <v>3.43648592</v>
      </c>
    </row>
    <row r="4967" spans="1:4" ht="15" customHeight="1" x14ac:dyDescent="0.2">
      <c r="A4967" s="98">
        <v>42215.166666666664</v>
      </c>
      <c r="B4967" s="17">
        <v>1.5433319999999999</v>
      </c>
      <c r="C4967" s="97">
        <v>310</v>
      </c>
      <c r="D4967" s="21">
        <f t="shared" si="77"/>
        <v>2.5773644399999998</v>
      </c>
    </row>
    <row r="4968" spans="1:4" ht="15" customHeight="1" x14ac:dyDescent="0.2">
      <c r="A4968" s="98">
        <v>42215.208333333336</v>
      </c>
      <c r="B4968" s="17">
        <v>2.057776</v>
      </c>
      <c r="C4968" s="97">
        <v>290</v>
      </c>
      <c r="D4968" s="21">
        <f t="shared" si="77"/>
        <v>3.43648592</v>
      </c>
    </row>
    <row r="4969" spans="1:4" ht="15" customHeight="1" x14ac:dyDescent="0.2">
      <c r="A4969" s="98">
        <v>42215.25</v>
      </c>
      <c r="B4969" s="17">
        <v>0.51444400000000001</v>
      </c>
      <c r="C4969" s="97">
        <v>290</v>
      </c>
      <c r="D4969" s="21">
        <f t="shared" si="77"/>
        <v>0.85912147999999999</v>
      </c>
    </row>
    <row r="4970" spans="1:4" ht="15" customHeight="1" x14ac:dyDescent="0.2">
      <c r="A4970" s="98">
        <v>42215.291666666664</v>
      </c>
      <c r="B4970" s="17">
        <v>0.51444400000000001</v>
      </c>
      <c r="C4970" s="97">
        <v>260</v>
      </c>
      <c r="D4970" s="21">
        <f t="shared" si="77"/>
        <v>0.85912147999999999</v>
      </c>
    </row>
    <row r="4971" spans="1:4" ht="15" customHeight="1" x14ac:dyDescent="0.2">
      <c r="A4971" s="98">
        <v>42215.333333333336</v>
      </c>
      <c r="B4971" s="17">
        <v>0.51444400000000001</v>
      </c>
      <c r="C4971" s="97">
        <v>340</v>
      </c>
      <c r="D4971" s="21">
        <f t="shared" si="77"/>
        <v>0.85912147999999999</v>
      </c>
    </row>
    <row r="4972" spans="1:4" ht="15" customHeight="1" x14ac:dyDescent="0.2">
      <c r="A4972" s="98">
        <v>42215.375</v>
      </c>
      <c r="B4972" s="17">
        <v>1.5433319999999999</v>
      </c>
      <c r="C4972" s="97">
        <v>300</v>
      </c>
      <c r="D4972" s="21">
        <f t="shared" si="77"/>
        <v>2.5773644399999998</v>
      </c>
    </row>
    <row r="4973" spans="1:4" ht="15" customHeight="1" x14ac:dyDescent="0.2">
      <c r="A4973" s="98">
        <v>42215.416666666664</v>
      </c>
      <c r="B4973" s="17">
        <v>1.5433319999999999</v>
      </c>
      <c r="C4973" s="97">
        <v>320</v>
      </c>
      <c r="D4973" s="21">
        <f t="shared" si="77"/>
        <v>2.5773644399999998</v>
      </c>
    </row>
    <row r="4974" spans="1:4" ht="15" customHeight="1" x14ac:dyDescent="0.2">
      <c r="A4974" s="98">
        <v>42215.458333333336</v>
      </c>
      <c r="B4974" s="17">
        <v>1.5433319999999999</v>
      </c>
      <c r="C4974" s="97">
        <v>300</v>
      </c>
      <c r="D4974" s="21">
        <f t="shared" si="77"/>
        <v>2.5773644399999998</v>
      </c>
    </row>
    <row r="4975" spans="1:4" ht="15" customHeight="1" x14ac:dyDescent="0.2">
      <c r="A4975" s="98">
        <v>42215.5</v>
      </c>
      <c r="B4975" s="17">
        <v>2.5722200000000002</v>
      </c>
      <c r="C4975" s="97">
        <v>310</v>
      </c>
      <c r="D4975" s="21">
        <f t="shared" si="77"/>
        <v>4.2956073999999997</v>
      </c>
    </row>
    <row r="4976" spans="1:4" ht="15" customHeight="1" x14ac:dyDescent="0.2">
      <c r="A4976" s="98">
        <v>42215.541666666664</v>
      </c>
      <c r="B4976" s="17">
        <v>2.057776</v>
      </c>
      <c r="C4976" s="97">
        <v>30</v>
      </c>
      <c r="D4976" s="21">
        <f t="shared" si="77"/>
        <v>3.43648592</v>
      </c>
    </row>
    <row r="4977" spans="1:4" ht="15" customHeight="1" x14ac:dyDescent="0.2">
      <c r="A4977" s="98">
        <v>42215.583333333336</v>
      </c>
      <c r="B4977" s="17">
        <v>2.057776</v>
      </c>
      <c r="C4977" s="97">
        <v>20</v>
      </c>
      <c r="D4977" s="21">
        <f t="shared" si="77"/>
        <v>3.43648592</v>
      </c>
    </row>
    <row r="4978" spans="1:4" ht="15" customHeight="1" x14ac:dyDescent="0.2">
      <c r="A4978" s="98">
        <v>42215.625</v>
      </c>
      <c r="B4978" s="17">
        <v>4.1155520000000001</v>
      </c>
      <c r="C4978" s="97">
        <v>170</v>
      </c>
      <c r="D4978" s="21">
        <f t="shared" si="77"/>
        <v>6.8729718399999999</v>
      </c>
    </row>
    <row r="4979" spans="1:4" ht="15" customHeight="1" x14ac:dyDescent="0.2">
      <c r="A4979" s="98">
        <v>42215.666666666664</v>
      </c>
      <c r="B4979" s="17">
        <v>4.1155520000000001</v>
      </c>
      <c r="C4979" s="97">
        <v>60</v>
      </c>
      <c r="D4979" s="21">
        <f t="shared" si="77"/>
        <v>6.8729718399999999</v>
      </c>
    </row>
    <row r="4980" spans="1:4" ht="15" customHeight="1" x14ac:dyDescent="0.2">
      <c r="A4980" s="98">
        <v>42215.708333333336</v>
      </c>
      <c r="B4980" s="17">
        <v>4.6299960000000002</v>
      </c>
      <c r="C4980" s="97">
        <v>70</v>
      </c>
      <c r="D4980" s="21">
        <f t="shared" si="77"/>
        <v>7.7320933199999997</v>
      </c>
    </row>
    <row r="4981" spans="1:4" ht="15" customHeight="1" x14ac:dyDescent="0.2">
      <c r="A4981" s="98">
        <v>42215.75</v>
      </c>
      <c r="B4981" s="17">
        <v>5.1444400000000003</v>
      </c>
      <c r="C4981" s="97">
        <v>60</v>
      </c>
      <c r="D4981" s="21">
        <f t="shared" si="77"/>
        <v>8.5912147999999995</v>
      </c>
    </row>
    <row r="4982" spans="1:4" ht="15" customHeight="1" x14ac:dyDescent="0.2">
      <c r="A4982" s="98">
        <v>42215.791666666664</v>
      </c>
      <c r="B4982" s="17">
        <v>5.6588840000000005</v>
      </c>
      <c r="C4982" s="97">
        <v>60</v>
      </c>
      <c r="D4982" s="21">
        <f t="shared" si="77"/>
        <v>9.4503362800000001</v>
      </c>
    </row>
    <row r="4983" spans="1:4" ht="15" customHeight="1" x14ac:dyDescent="0.2">
      <c r="A4983" s="98">
        <v>42215.833333333336</v>
      </c>
      <c r="B4983" s="17">
        <v>6.1733279999999997</v>
      </c>
      <c r="C4983" s="97">
        <v>60</v>
      </c>
      <c r="D4983" s="21">
        <f t="shared" si="77"/>
        <v>10.309457759999999</v>
      </c>
    </row>
    <row r="4984" spans="1:4" ht="15" customHeight="1" x14ac:dyDescent="0.2">
      <c r="A4984" s="98">
        <v>42215.875</v>
      </c>
      <c r="B4984" s="17">
        <v>5.1444400000000003</v>
      </c>
      <c r="C4984" s="97">
        <v>50</v>
      </c>
      <c r="D4984" s="21">
        <f t="shared" si="77"/>
        <v>8.5912147999999995</v>
      </c>
    </row>
    <row r="4985" spans="1:4" ht="15" customHeight="1" x14ac:dyDescent="0.2">
      <c r="A4985" s="98">
        <v>42215.916666666664</v>
      </c>
      <c r="B4985" s="17">
        <v>3.0866639999999999</v>
      </c>
      <c r="C4985" s="97">
        <v>40</v>
      </c>
      <c r="D4985" s="21">
        <f t="shared" si="77"/>
        <v>5.1547288799999995</v>
      </c>
    </row>
    <row r="4986" spans="1:4" ht="15" customHeight="1" x14ac:dyDescent="0.2">
      <c r="A4986" s="98">
        <v>42215.958333333336</v>
      </c>
      <c r="B4986" s="17">
        <v>3.0866639999999999</v>
      </c>
      <c r="C4986" s="97">
        <v>30</v>
      </c>
      <c r="D4986" s="21">
        <f t="shared" si="77"/>
        <v>5.1547288799999995</v>
      </c>
    </row>
    <row r="4987" spans="1:4" ht="15" customHeight="1" x14ac:dyDescent="0.2">
      <c r="A4987" s="98">
        <v>42216</v>
      </c>
      <c r="B4987" s="17">
        <v>2.057776</v>
      </c>
      <c r="C4987" s="97">
        <v>340</v>
      </c>
      <c r="D4987" s="21">
        <f t="shared" si="77"/>
        <v>3.43648592</v>
      </c>
    </row>
    <row r="4988" spans="1:4" ht="15" customHeight="1" x14ac:dyDescent="0.2">
      <c r="A4988" s="98">
        <v>42216.041666666664</v>
      </c>
      <c r="B4988" s="17">
        <v>1.028888</v>
      </c>
      <c r="C4988" s="97">
        <v>330</v>
      </c>
      <c r="D4988" s="21">
        <f t="shared" si="77"/>
        <v>1.71824296</v>
      </c>
    </row>
    <row r="4989" spans="1:4" ht="15" customHeight="1" x14ac:dyDescent="0.2">
      <c r="A4989" s="98">
        <v>42216.083333333336</v>
      </c>
      <c r="B4989" s="17">
        <v>1.028888</v>
      </c>
      <c r="C4989" s="97">
        <v>300</v>
      </c>
      <c r="D4989" s="21">
        <f t="shared" si="77"/>
        <v>1.71824296</v>
      </c>
    </row>
    <row r="4990" spans="1:4" ht="15" customHeight="1" x14ac:dyDescent="0.2">
      <c r="A4990" s="98">
        <v>42216.125</v>
      </c>
      <c r="B4990" s="17">
        <v>1.028888</v>
      </c>
      <c r="C4990" s="97">
        <v>320</v>
      </c>
      <c r="D4990" s="21">
        <f t="shared" si="77"/>
        <v>1.71824296</v>
      </c>
    </row>
    <row r="4991" spans="1:4" ht="15" customHeight="1" x14ac:dyDescent="0.2">
      <c r="A4991" s="98">
        <v>42216.166666666664</v>
      </c>
      <c r="B4991" s="17">
        <v>0.51444400000000001</v>
      </c>
      <c r="C4991" s="97">
        <v>280</v>
      </c>
      <c r="D4991" s="21">
        <f t="shared" si="77"/>
        <v>0.85912147999999999</v>
      </c>
    </row>
    <row r="4992" spans="1:4" ht="15" customHeight="1" x14ac:dyDescent="0.2">
      <c r="A4992" s="98">
        <v>42216.208333333336</v>
      </c>
      <c r="B4992" s="17">
        <v>1.028888</v>
      </c>
      <c r="C4992" s="97">
        <v>320</v>
      </c>
      <c r="D4992" s="21">
        <f t="shared" si="77"/>
        <v>1.71824296</v>
      </c>
    </row>
    <row r="4993" spans="1:4" ht="15" customHeight="1" x14ac:dyDescent="0.2">
      <c r="A4993" s="98">
        <v>42216.25</v>
      </c>
      <c r="B4993" s="17">
        <v>0</v>
      </c>
      <c r="C4993" s="97">
        <v>0</v>
      </c>
      <c r="D4993" s="21">
        <f t="shared" si="77"/>
        <v>0</v>
      </c>
    </row>
    <row r="4994" spans="1:4" ht="15" customHeight="1" x14ac:dyDescent="0.2">
      <c r="A4994" s="98">
        <v>42216.291666666664</v>
      </c>
      <c r="B4994" s="17">
        <v>1.028888</v>
      </c>
      <c r="C4994" s="97">
        <v>330</v>
      </c>
      <c r="D4994" s="21">
        <f t="shared" si="77"/>
        <v>1.71824296</v>
      </c>
    </row>
    <row r="4995" spans="1:4" ht="15" customHeight="1" x14ac:dyDescent="0.2">
      <c r="A4995" s="98">
        <v>42216.333333333336</v>
      </c>
      <c r="B4995" s="17">
        <v>1.028888</v>
      </c>
      <c r="C4995" s="97">
        <v>320</v>
      </c>
      <c r="D4995" s="21">
        <f t="shared" si="77"/>
        <v>1.71824296</v>
      </c>
    </row>
    <row r="4996" spans="1:4" ht="15" customHeight="1" x14ac:dyDescent="0.2">
      <c r="A4996" s="98">
        <v>42216.375</v>
      </c>
      <c r="B4996" s="17">
        <v>1.028888</v>
      </c>
      <c r="C4996" s="97">
        <v>320</v>
      </c>
      <c r="D4996" s="21">
        <f t="shared" si="77"/>
        <v>1.71824296</v>
      </c>
    </row>
    <row r="4997" spans="1:4" ht="15" customHeight="1" x14ac:dyDescent="0.2">
      <c r="A4997" s="98">
        <v>42216.416666666664</v>
      </c>
      <c r="B4997" s="17">
        <v>1.028888</v>
      </c>
      <c r="C4997" s="97">
        <v>330</v>
      </c>
      <c r="D4997" s="21">
        <f t="shared" ref="D4997:D5060" si="78">$B$1*B4997</f>
        <v>1.71824296</v>
      </c>
    </row>
    <row r="4998" spans="1:4" ht="15" customHeight="1" x14ac:dyDescent="0.2">
      <c r="A4998" s="98">
        <v>42216.458333333336</v>
      </c>
      <c r="B4998" s="17">
        <v>1.028888</v>
      </c>
      <c r="C4998" s="97">
        <v>300</v>
      </c>
      <c r="D4998" s="21">
        <f t="shared" si="78"/>
        <v>1.71824296</v>
      </c>
    </row>
    <row r="4999" spans="1:4" ht="15" customHeight="1" x14ac:dyDescent="0.2">
      <c r="A4999" s="98">
        <v>42216.5</v>
      </c>
      <c r="B4999" s="17">
        <v>1.5433319999999999</v>
      </c>
      <c r="C4999" s="97">
        <v>340</v>
      </c>
      <c r="D4999" s="21">
        <f t="shared" si="78"/>
        <v>2.5773644399999998</v>
      </c>
    </row>
    <row r="5000" spans="1:4" ht="15" customHeight="1" x14ac:dyDescent="0.2">
      <c r="A5000" s="98">
        <v>42216.541666666664</v>
      </c>
      <c r="B5000" s="17">
        <v>1.5433319999999999</v>
      </c>
      <c r="C5000" s="97">
        <v>340</v>
      </c>
      <c r="D5000" s="21">
        <f t="shared" si="78"/>
        <v>2.5773644399999998</v>
      </c>
    </row>
    <row r="5001" spans="1:4" ht="15" customHeight="1" x14ac:dyDescent="0.2">
      <c r="A5001" s="98">
        <v>42216.583333333336</v>
      </c>
      <c r="B5001" s="17">
        <v>3.601108</v>
      </c>
      <c r="C5001" s="97">
        <v>30</v>
      </c>
      <c r="D5001" s="21">
        <f t="shared" si="78"/>
        <v>6.0138503599999993</v>
      </c>
    </row>
    <row r="5002" spans="1:4" ht="15" customHeight="1" x14ac:dyDescent="0.2">
      <c r="A5002" s="98">
        <v>42216.625</v>
      </c>
      <c r="B5002" s="17">
        <v>4.6299960000000002</v>
      </c>
      <c r="C5002" s="97">
        <v>70</v>
      </c>
      <c r="D5002" s="21">
        <f t="shared" si="78"/>
        <v>7.7320933199999997</v>
      </c>
    </row>
    <row r="5003" spans="1:4" ht="15" customHeight="1" x14ac:dyDescent="0.2">
      <c r="A5003" s="98">
        <v>42216.666666666664</v>
      </c>
      <c r="B5003" s="17">
        <v>5.1444400000000003</v>
      </c>
      <c r="C5003" s="97">
        <v>70</v>
      </c>
      <c r="D5003" s="21">
        <f t="shared" si="78"/>
        <v>8.5912147999999995</v>
      </c>
    </row>
    <row r="5004" spans="1:4" ht="15" customHeight="1" x14ac:dyDescent="0.2">
      <c r="A5004" s="98">
        <v>42216.708333333336</v>
      </c>
      <c r="B5004" s="17">
        <v>6.1733279999999997</v>
      </c>
      <c r="C5004" s="97">
        <v>70</v>
      </c>
      <c r="D5004" s="21">
        <f t="shared" si="78"/>
        <v>10.309457759999999</v>
      </c>
    </row>
    <row r="5005" spans="1:4" ht="15" customHeight="1" x14ac:dyDescent="0.2">
      <c r="A5005" s="98">
        <v>42216.75</v>
      </c>
      <c r="B5005" s="17">
        <v>6.1733279999999997</v>
      </c>
      <c r="C5005" s="97">
        <v>50</v>
      </c>
      <c r="D5005" s="21">
        <f t="shared" si="78"/>
        <v>10.309457759999999</v>
      </c>
    </row>
    <row r="5006" spans="1:4" ht="15" customHeight="1" x14ac:dyDescent="0.2">
      <c r="A5006" s="98">
        <v>42216.791666666664</v>
      </c>
      <c r="B5006" s="17">
        <v>6.1733279999999997</v>
      </c>
      <c r="C5006" s="97">
        <v>60</v>
      </c>
      <c r="D5006" s="21">
        <f t="shared" si="78"/>
        <v>10.309457759999999</v>
      </c>
    </row>
    <row r="5007" spans="1:4" ht="15" customHeight="1" x14ac:dyDescent="0.2">
      <c r="A5007" s="98">
        <v>42216.833333333336</v>
      </c>
      <c r="B5007" s="17">
        <v>5.1444400000000003</v>
      </c>
      <c r="C5007" s="97">
        <v>40</v>
      </c>
      <c r="D5007" s="21">
        <f t="shared" si="78"/>
        <v>8.5912147999999995</v>
      </c>
    </row>
    <row r="5008" spans="1:4" ht="15" customHeight="1" x14ac:dyDescent="0.2">
      <c r="A5008" s="98">
        <v>42216.875</v>
      </c>
      <c r="B5008" s="17">
        <v>4.1155520000000001</v>
      </c>
      <c r="C5008" s="97">
        <v>50</v>
      </c>
      <c r="D5008" s="21">
        <f t="shared" si="78"/>
        <v>6.8729718399999999</v>
      </c>
    </row>
    <row r="5009" spans="1:4" ht="15" customHeight="1" x14ac:dyDescent="0.2">
      <c r="A5009" s="98">
        <v>42216.916666666664</v>
      </c>
      <c r="B5009" s="17">
        <v>2.057776</v>
      </c>
      <c r="C5009" s="97">
        <v>40</v>
      </c>
      <c r="D5009" s="21">
        <f t="shared" si="78"/>
        <v>3.43648592</v>
      </c>
    </row>
    <row r="5010" spans="1:4" ht="15" customHeight="1" x14ac:dyDescent="0.2">
      <c r="A5010" s="98">
        <v>42216.958333333336</v>
      </c>
      <c r="B5010" s="17">
        <v>2.057776</v>
      </c>
      <c r="C5010" s="97">
        <v>10</v>
      </c>
      <c r="D5010" s="21">
        <f t="shared" si="78"/>
        <v>3.43648592</v>
      </c>
    </row>
    <row r="5011" spans="1:4" ht="15" customHeight="1" x14ac:dyDescent="0.2">
      <c r="A5011" s="98">
        <v>42217</v>
      </c>
      <c r="B5011" s="17">
        <v>2.5722200000000002</v>
      </c>
      <c r="C5011" s="97">
        <v>30</v>
      </c>
      <c r="D5011" s="21">
        <f t="shared" si="78"/>
        <v>4.2956073999999997</v>
      </c>
    </row>
    <row r="5012" spans="1:4" ht="15" customHeight="1" x14ac:dyDescent="0.2">
      <c r="A5012" s="98">
        <v>42217.041666666664</v>
      </c>
      <c r="B5012" s="17">
        <v>2.5722200000000002</v>
      </c>
      <c r="C5012" s="97">
        <v>10</v>
      </c>
      <c r="D5012" s="21">
        <f t="shared" si="78"/>
        <v>4.2956073999999997</v>
      </c>
    </row>
    <row r="5013" spans="1:4" ht="15" customHeight="1" x14ac:dyDescent="0.2">
      <c r="A5013" s="98">
        <v>42217.083333333336</v>
      </c>
      <c r="B5013" s="17">
        <v>1.5433319999999999</v>
      </c>
      <c r="C5013" s="97">
        <v>300</v>
      </c>
      <c r="D5013" s="21">
        <f t="shared" si="78"/>
        <v>2.5773644399999998</v>
      </c>
    </row>
    <row r="5014" spans="1:4" ht="15" customHeight="1" x14ac:dyDescent="0.2">
      <c r="A5014" s="98">
        <v>42217.125</v>
      </c>
      <c r="B5014" s="17">
        <v>1.5433319999999999</v>
      </c>
      <c r="C5014" s="97">
        <v>320</v>
      </c>
      <c r="D5014" s="21">
        <f t="shared" si="78"/>
        <v>2.5773644399999998</v>
      </c>
    </row>
    <row r="5015" spans="1:4" ht="15" customHeight="1" x14ac:dyDescent="0.2">
      <c r="A5015" s="98">
        <v>42217.166666666664</v>
      </c>
      <c r="B5015" s="17">
        <v>2.057776</v>
      </c>
      <c r="C5015" s="97">
        <v>320</v>
      </c>
      <c r="D5015" s="21">
        <f t="shared" si="78"/>
        <v>3.43648592</v>
      </c>
    </row>
    <row r="5016" spans="1:4" ht="15" customHeight="1" x14ac:dyDescent="0.2">
      <c r="A5016" s="98">
        <v>42217.208333333336</v>
      </c>
      <c r="B5016" s="17">
        <v>0</v>
      </c>
      <c r="C5016" s="97">
        <v>0</v>
      </c>
      <c r="D5016" s="21">
        <f t="shared" si="78"/>
        <v>0</v>
      </c>
    </row>
    <row r="5017" spans="1:4" ht="15" customHeight="1" x14ac:dyDescent="0.2">
      <c r="A5017" s="98">
        <v>42217.25</v>
      </c>
      <c r="B5017" s="17">
        <v>0</v>
      </c>
      <c r="C5017" s="97">
        <v>0</v>
      </c>
      <c r="D5017" s="21">
        <f t="shared" si="78"/>
        <v>0</v>
      </c>
    </row>
    <row r="5018" spans="1:4" ht="15" customHeight="1" x14ac:dyDescent="0.2">
      <c r="A5018" s="98">
        <v>42217.291666666664</v>
      </c>
      <c r="B5018" s="17">
        <v>0</v>
      </c>
      <c r="C5018" s="97">
        <v>0</v>
      </c>
      <c r="D5018" s="21">
        <f t="shared" si="78"/>
        <v>0</v>
      </c>
    </row>
    <row r="5019" spans="1:4" ht="15" customHeight="1" x14ac:dyDescent="0.2">
      <c r="A5019" s="98">
        <v>42217.333333333336</v>
      </c>
      <c r="B5019" s="17">
        <v>1.028888</v>
      </c>
      <c r="C5019" s="97">
        <v>300</v>
      </c>
      <c r="D5019" s="21">
        <f t="shared" si="78"/>
        <v>1.71824296</v>
      </c>
    </row>
    <row r="5020" spans="1:4" ht="15" customHeight="1" x14ac:dyDescent="0.2">
      <c r="A5020" s="98">
        <v>42217.375</v>
      </c>
      <c r="B5020" s="17">
        <v>1.5433319999999999</v>
      </c>
      <c r="C5020" s="97">
        <v>300</v>
      </c>
      <c r="D5020" s="21">
        <f t="shared" si="78"/>
        <v>2.5773644399999998</v>
      </c>
    </row>
    <row r="5021" spans="1:4" ht="15" customHeight="1" x14ac:dyDescent="0.2">
      <c r="A5021" s="98">
        <v>42217.416666666664</v>
      </c>
      <c r="B5021" s="17">
        <v>1.028888</v>
      </c>
      <c r="C5021" s="97">
        <v>310</v>
      </c>
      <c r="D5021" s="21">
        <f t="shared" si="78"/>
        <v>1.71824296</v>
      </c>
    </row>
    <row r="5022" spans="1:4" ht="15" customHeight="1" x14ac:dyDescent="0.2">
      <c r="A5022" s="98">
        <v>42217.458333333336</v>
      </c>
      <c r="B5022" s="17">
        <v>3.0866639999999999</v>
      </c>
      <c r="C5022" s="97">
        <v>310</v>
      </c>
      <c r="D5022" s="21">
        <f t="shared" si="78"/>
        <v>5.1547288799999995</v>
      </c>
    </row>
    <row r="5023" spans="1:4" ht="15" customHeight="1" x14ac:dyDescent="0.2">
      <c r="A5023" s="98">
        <v>42217.5</v>
      </c>
      <c r="B5023" s="17">
        <v>2.057776</v>
      </c>
      <c r="C5023" s="97">
        <v>310</v>
      </c>
      <c r="D5023" s="21">
        <f t="shared" si="78"/>
        <v>3.43648592</v>
      </c>
    </row>
    <row r="5024" spans="1:4" ht="15" customHeight="1" x14ac:dyDescent="0.2">
      <c r="A5024" s="98">
        <v>42217.541666666664</v>
      </c>
      <c r="B5024" s="17">
        <v>3.0866639999999999</v>
      </c>
      <c r="C5024" s="97">
        <v>360</v>
      </c>
      <c r="D5024" s="21">
        <f t="shared" si="78"/>
        <v>5.1547288799999995</v>
      </c>
    </row>
    <row r="5025" spans="1:4" ht="15" customHeight="1" x14ac:dyDescent="0.2">
      <c r="A5025" s="98">
        <v>42217.583333333336</v>
      </c>
      <c r="B5025" s="17">
        <v>4.1155520000000001</v>
      </c>
      <c r="C5025" s="97">
        <v>20</v>
      </c>
      <c r="D5025" s="21">
        <f t="shared" si="78"/>
        <v>6.8729718399999999</v>
      </c>
    </row>
    <row r="5026" spans="1:4" ht="15" customHeight="1" x14ac:dyDescent="0.2">
      <c r="A5026" s="98">
        <v>42217.625</v>
      </c>
      <c r="B5026" s="17">
        <v>5.1444400000000003</v>
      </c>
      <c r="C5026" s="97">
        <v>10</v>
      </c>
      <c r="D5026" s="21">
        <f t="shared" si="78"/>
        <v>8.5912147999999995</v>
      </c>
    </row>
    <row r="5027" spans="1:4" ht="15" customHeight="1" x14ac:dyDescent="0.2">
      <c r="A5027" s="98">
        <v>42217.666666666664</v>
      </c>
      <c r="B5027" s="17">
        <v>4.6299960000000002</v>
      </c>
      <c r="C5027" s="97">
        <v>60</v>
      </c>
      <c r="D5027" s="21">
        <f t="shared" si="78"/>
        <v>7.7320933199999997</v>
      </c>
    </row>
    <row r="5028" spans="1:4" ht="15" customHeight="1" x14ac:dyDescent="0.2">
      <c r="A5028" s="98">
        <v>42217.708333333336</v>
      </c>
      <c r="B5028" s="17">
        <v>5.6588840000000005</v>
      </c>
      <c r="C5028" s="97">
        <v>70</v>
      </c>
      <c r="D5028" s="21">
        <f t="shared" si="78"/>
        <v>9.4503362800000001</v>
      </c>
    </row>
    <row r="5029" spans="1:4" ht="15" customHeight="1" x14ac:dyDescent="0.2">
      <c r="A5029" s="98">
        <v>42217.75</v>
      </c>
      <c r="B5029" s="17">
        <v>6.1733279999999997</v>
      </c>
      <c r="C5029" s="97">
        <v>70</v>
      </c>
      <c r="D5029" s="21">
        <f t="shared" si="78"/>
        <v>10.309457759999999</v>
      </c>
    </row>
    <row r="5030" spans="1:4" ht="15" customHeight="1" x14ac:dyDescent="0.2">
      <c r="A5030" s="98">
        <v>42217.791666666664</v>
      </c>
      <c r="B5030" s="17">
        <v>5.1444400000000003</v>
      </c>
      <c r="C5030" s="97">
        <v>60</v>
      </c>
      <c r="D5030" s="21">
        <f t="shared" si="78"/>
        <v>8.5912147999999995</v>
      </c>
    </row>
    <row r="5031" spans="1:4" ht="15" customHeight="1" x14ac:dyDescent="0.2">
      <c r="A5031" s="98">
        <v>42217.833333333336</v>
      </c>
      <c r="B5031" s="17">
        <v>4.6299960000000002</v>
      </c>
      <c r="C5031" s="97">
        <v>50</v>
      </c>
      <c r="D5031" s="21">
        <f t="shared" si="78"/>
        <v>7.7320933199999997</v>
      </c>
    </row>
    <row r="5032" spans="1:4" ht="15" customHeight="1" x14ac:dyDescent="0.2">
      <c r="A5032" s="98">
        <v>42217.875</v>
      </c>
      <c r="B5032" s="17">
        <v>5.1444400000000003</v>
      </c>
      <c r="C5032" s="97">
        <v>50</v>
      </c>
      <c r="D5032" s="21">
        <f t="shared" si="78"/>
        <v>8.5912147999999995</v>
      </c>
    </row>
    <row r="5033" spans="1:4" ht="15" customHeight="1" x14ac:dyDescent="0.2">
      <c r="A5033" s="98">
        <v>42217.916666666664</v>
      </c>
      <c r="B5033" s="17">
        <v>2.5722200000000002</v>
      </c>
      <c r="C5033" s="97">
        <v>10</v>
      </c>
      <c r="D5033" s="21">
        <f t="shared" si="78"/>
        <v>4.2956073999999997</v>
      </c>
    </row>
    <row r="5034" spans="1:4" ht="15" customHeight="1" x14ac:dyDescent="0.2">
      <c r="A5034" s="98">
        <v>42217.958333333336</v>
      </c>
      <c r="B5034" s="17">
        <v>3.0866639999999999</v>
      </c>
      <c r="C5034" s="97">
        <v>20</v>
      </c>
      <c r="D5034" s="21">
        <f t="shared" si="78"/>
        <v>5.1547288799999995</v>
      </c>
    </row>
    <row r="5035" spans="1:4" ht="15" customHeight="1" x14ac:dyDescent="0.2">
      <c r="A5035" s="98">
        <v>42218</v>
      </c>
      <c r="B5035" s="17">
        <v>4.1155520000000001</v>
      </c>
      <c r="C5035" s="97">
        <v>20</v>
      </c>
      <c r="D5035" s="21">
        <f t="shared" si="78"/>
        <v>6.8729718399999999</v>
      </c>
    </row>
    <row r="5036" spans="1:4" ht="15" customHeight="1" x14ac:dyDescent="0.2">
      <c r="A5036" s="98">
        <v>42218.041666666664</v>
      </c>
      <c r="B5036" s="17">
        <v>3.0866639999999999</v>
      </c>
      <c r="C5036" s="97">
        <v>20</v>
      </c>
      <c r="D5036" s="21">
        <f t="shared" si="78"/>
        <v>5.1547288799999995</v>
      </c>
    </row>
    <row r="5037" spans="1:4" ht="15" customHeight="1" x14ac:dyDescent="0.2">
      <c r="A5037" s="98">
        <v>42218.083333333336</v>
      </c>
      <c r="B5037" s="17">
        <v>3.0866639999999999</v>
      </c>
      <c r="C5037" s="97">
        <v>360</v>
      </c>
      <c r="D5037" s="21">
        <f t="shared" si="78"/>
        <v>5.1547288799999995</v>
      </c>
    </row>
    <row r="5038" spans="1:4" ht="15" customHeight="1" x14ac:dyDescent="0.2">
      <c r="A5038" s="98">
        <v>42218.125</v>
      </c>
      <c r="B5038" s="17">
        <v>1.5433319999999999</v>
      </c>
      <c r="C5038" s="97">
        <v>330</v>
      </c>
      <c r="D5038" s="21">
        <f t="shared" si="78"/>
        <v>2.5773644399999998</v>
      </c>
    </row>
    <row r="5039" spans="1:4" ht="15" customHeight="1" x14ac:dyDescent="0.2">
      <c r="A5039" s="98">
        <v>42218.166666666664</v>
      </c>
      <c r="B5039" s="17">
        <v>2.057776</v>
      </c>
      <c r="C5039" s="97">
        <v>300</v>
      </c>
      <c r="D5039" s="21">
        <f t="shared" si="78"/>
        <v>3.43648592</v>
      </c>
    </row>
    <row r="5040" spans="1:4" ht="15" customHeight="1" x14ac:dyDescent="0.2">
      <c r="A5040" s="98">
        <v>42218.208333333336</v>
      </c>
      <c r="B5040" s="17">
        <v>1.028888</v>
      </c>
      <c r="C5040" s="97">
        <v>340</v>
      </c>
      <c r="D5040" s="21">
        <f t="shared" si="78"/>
        <v>1.71824296</v>
      </c>
    </row>
    <row r="5041" spans="1:4" ht="15" customHeight="1" x14ac:dyDescent="0.2">
      <c r="A5041" s="98">
        <v>42218.25</v>
      </c>
      <c r="B5041" s="17">
        <v>2.057776</v>
      </c>
      <c r="C5041" s="97">
        <v>300</v>
      </c>
      <c r="D5041" s="21">
        <f t="shared" si="78"/>
        <v>3.43648592</v>
      </c>
    </row>
    <row r="5042" spans="1:4" ht="15" customHeight="1" x14ac:dyDescent="0.2">
      <c r="A5042" s="98">
        <v>42218.291666666664</v>
      </c>
      <c r="B5042" s="17">
        <v>1.028888</v>
      </c>
      <c r="C5042" s="97">
        <v>290</v>
      </c>
      <c r="D5042" s="21">
        <f t="shared" si="78"/>
        <v>1.71824296</v>
      </c>
    </row>
    <row r="5043" spans="1:4" ht="15" customHeight="1" x14ac:dyDescent="0.2">
      <c r="A5043" s="98">
        <v>42218.333333333336</v>
      </c>
      <c r="B5043" s="17">
        <v>1.028888</v>
      </c>
      <c r="C5043" s="97">
        <v>300</v>
      </c>
      <c r="D5043" s="21">
        <f t="shared" si="78"/>
        <v>1.71824296</v>
      </c>
    </row>
    <row r="5044" spans="1:4" ht="15" customHeight="1" x14ac:dyDescent="0.2">
      <c r="A5044" s="98">
        <v>42218.375</v>
      </c>
      <c r="B5044" s="17">
        <v>1.028888</v>
      </c>
      <c r="C5044" s="97">
        <v>300</v>
      </c>
      <c r="D5044" s="21">
        <f t="shared" si="78"/>
        <v>1.71824296</v>
      </c>
    </row>
    <row r="5045" spans="1:4" ht="15" customHeight="1" x14ac:dyDescent="0.2">
      <c r="A5045" s="98">
        <v>42218.416666666664</v>
      </c>
      <c r="B5045" s="17">
        <v>1.5433319999999999</v>
      </c>
      <c r="C5045" s="97">
        <v>320</v>
      </c>
      <c r="D5045" s="21">
        <f t="shared" si="78"/>
        <v>2.5773644399999998</v>
      </c>
    </row>
    <row r="5046" spans="1:4" ht="15" customHeight="1" x14ac:dyDescent="0.2">
      <c r="A5046" s="98">
        <v>42218.458333333336</v>
      </c>
      <c r="B5046" s="17">
        <v>2.057776</v>
      </c>
      <c r="C5046" s="97">
        <v>310</v>
      </c>
      <c r="D5046" s="21">
        <f t="shared" si="78"/>
        <v>3.43648592</v>
      </c>
    </row>
    <row r="5047" spans="1:4" ht="15" customHeight="1" x14ac:dyDescent="0.2">
      <c r="A5047" s="98">
        <v>42218.5</v>
      </c>
      <c r="B5047" s="17">
        <v>2.5722200000000002</v>
      </c>
      <c r="C5047" s="97">
        <v>320</v>
      </c>
      <c r="D5047" s="21">
        <f t="shared" si="78"/>
        <v>4.2956073999999997</v>
      </c>
    </row>
    <row r="5048" spans="1:4" ht="15" customHeight="1" x14ac:dyDescent="0.2">
      <c r="A5048" s="98">
        <v>42218.541666666664</v>
      </c>
      <c r="B5048" s="17">
        <v>5.1444400000000003</v>
      </c>
      <c r="C5048" s="97">
        <v>360</v>
      </c>
      <c r="D5048" s="21">
        <f t="shared" si="78"/>
        <v>8.5912147999999995</v>
      </c>
    </row>
    <row r="5049" spans="1:4" ht="15" customHeight="1" x14ac:dyDescent="0.2">
      <c r="A5049" s="98">
        <v>42218.583333333336</v>
      </c>
      <c r="B5049" s="17">
        <v>5.1444400000000003</v>
      </c>
      <c r="C5049" s="97">
        <v>10</v>
      </c>
      <c r="D5049" s="21">
        <f t="shared" si="78"/>
        <v>8.5912147999999995</v>
      </c>
    </row>
    <row r="5050" spans="1:4" ht="15" customHeight="1" x14ac:dyDescent="0.2">
      <c r="A5050" s="98">
        <v>42218.625</v>
      </c>
      <c r="B5050" s="17">
        <v>4.1155520000000001</v>
      </c>
      <c r="C5050" s="97">
        <v>30</v>
      </c>
      <c r="D5050" s="21">
        <f t="shared" si="78"/>
        <v>6.8729718399999999</v>
      </c>
    </row>
    <row r="5051" spans="1:4" ht="15" customHeight="1" x14ac:dyDescent="0.2">
      <c r="A5051" s="98">
        <v>42218.666666666664</v>
      </c>
      <c r="B5051" s="17">
        <v>3.601108</v>
      </c>
      <c r="C5051" s="97">
        <v>10</v>
      </c>
      <c r="D5051" s="21">
        <f t="shared" si="78"/>
        <v>6.0138503599999993</v>
      </c>
    </row>
    <row r="5052" spans="1:4" ht="15" customHeight="1" x14ac:dyDescent="0.2">
      <c r="A5052" s="98">
        <v>42218.708333333336</v>
      </c>
      <c r="B5052" s="17">
        <v>6.1733279999999997</v>
      </c>
      <c r="C5052" s="97">
        <v>60</v>
      </c>
      <c r="D5052" s="21">
        <f t="shared" si="78"/>
        <v>10.309457759999999</v>
      </c>
    </row>
    <row r="5053" spans="1:4" ht="15" customHeight="1" x14ac:dyDescent="0.2">
      <c r="A5053" s="98">
        <v>42218.75</v>
      </c>
      <c r="B5053" s="17">
        <v>7.7166600000000001</v>
      </c>
      <c r="C5053" s="97">
        <v>70</v>
      </c>
      <c r="D5053" s="21">
        <f t="shared" si="78"/>
        <v>12.886822199999999</v>
      </c>
    </row>
    <row r="5054" spans="1:4" ht="15" customHeight="1" x14ac:dyDescent="0.2">
      <c r="A5054" s="98">
        <v>42218.791666666664</v>
      </c>
      <c r="B5054" s="17">
        <v>6.1733279999999997</v>
      </c>
      <c r="C5054" s="97">
        <v>50</v>
      </c>
      <c r="D5054" s="21">
        <f t="shared" si="78"/>
        <v>10.309457759999999</v>
      </c>
    </row>
    <row r="5055" spans="1:4" ht="15" customHeight="1" x14ac:dyDescent="0.2">
      <c r="A5055" s="98">
        <v>42218.833333333336</v>
      </c>
      <c r="B5055" s="17">
        <v>6.6877719999999998</v>
      </c>
      <c r="C5055" s="97">
        <v>50</v>
      </c>
      <c r="D5055" s="21">
        <f t="shared" si="78"/>
        <v>11.16857924</v>
      </c>
    </row>
    <row r="5056" spans="1:4" ht="15" customHeight="1" x14ac:dyDescent="0.2">
      <c r="A5056" s="98">
        <v>42218.875</v>
      </c>
      <c r="B5056" s="17">
        <v>6.6877719999999998</v>
      </c>
      <c r="C5056" s="97">
        <v>40</v>
      </c>
      <c r="D5056" s="21">
        <f t="shared" si="78"/>
        <v>11.16857924</v>
      </c>
    </row>
    <row r="5057" spans="1:4" ht="15" customHeight="1" x14ac:dyDescent="0.2">
      <c r="A5057" s="98">
        <v>42218.916666666664</v>
      </c>
      <c r="B5057" s="17">
        <v>6.1733279999999997</v>
      </c>
      <c r="C5057" s="97">
        <v>40</v>
      </c>
      <c r="D5057" s="21">
        <f t="shared" si="78"/>
        <v>10.309457759999999</v>
      </c>
    </row>
    <row r="5058" spans="1:4" ht="15" customHeight="1" x14ac:dyDescent="0.2">
      <c r="A5058" s="98">
        <v>42218.958333333336</v>
      </c>
      <c r="B5058" s="17">
        <v>2.057776</v>
      </c>
      <c r="C5058" s="97">
        <v>290</v>
      </c>
      <c r="D5058" s="21">
        <f t="shared" si="78"/>
        <v>3.43648592</v>
      </c>
    </row>
    <row r="5059" spans="1:4" ht="15" customHeight="1" x14ac:dyDescent="0.2">
      <c r="A5059" s="98">
        <v>42219</v>
      </c>
      <c r="B5059" s="17">
        <v>2.5722200000000002</v>
      </c>
      <c r="C5059" s="97">
        <v>290</v>
      </c>
      <c r="D5059" s="21">
        <f t="shared" si="78"/>
        <v>4.2956073999999997</v>
      </c>
    </row>
    <row r="5060" spans="1:4" ht="15" customHeight="1" x14ac:dyDescent="0.2">
      <c r="A5060" s="98">
        <v>42219.041666666664</v>
      </c>
      <c r="B5060" s="17">
        <v>1.5433319999999999</v>
      </c>
      <c r="C5060" s="97">
        <v>320</v>
      </c>
      <c r="D5060" s="21">
        <f t="shared" si="78"/>
        <v>2.5773644399999998</v>
      </c>
    </row>
    <row r="5061" spans="1:4" ht="15" customHeight="1" x14ac:dyDescent="0.2">
      <c r="A5061" s="98">
        <v>42219.083333333336</v>
      </c>
      <c r="B5061" s="17">
        <v>1.028888</v>
      </c>
      <c r="C5061" s="97">
        <v>330</v>
      </c>
      <c r="D5061" s="21">
        <f t="shared" ref="D5061:D5124" si="79">$B$1*B5061</f>
        <v>1.71824296</v>
      </c>
    </row>
    <row r="5062" spans="1:4" ht="15" customHeight="1" x14ac:dyDescent="0.2">
      <c r="A5062" s="98">
        <v>42219.125</v>
      </c>
      <c r="B5062" s="17">
        <v>2.057776</v>
      </c>
      <c r="C5062" s="97">
        <v>340</v>
      </c>
      <c r="D5062" s="21">
        <f t="shared" si="79"/>
        <v>3.43648592</v>
      </c>
    </row>
    <row r="5063" spans="1:4" ht="15" customHeight="1" x14ac:dyDescent="0.2">
      <c r="A5063" s="98">
        <v>42219.166666666664</v>
      </c>
      <c r="B5063" s="17">
        <v>1.5433319999999999</v>
      </c>
      <c r="C5063" s="97">
        <v>320</v>
      </c>
      <c r="D5063" s="21">
        <f t="shared" si="79"/>
        <v>2.5773644399999998</v>
      </c>
    </row>
    <row r="5064" spans="1:4" ht="15" customHeight="1" x14ac:dyDescent="0.2">
      <c r="A5064" s="98">
        <v>42219.208333333336</v>
      </c>
      <c r="B5064" s="17">
        <v>1.028888</v>
      </c>
      <c r="C5064" s="97">
        <v>310</v>
      </c>
      <c r="D5064" s="21">
        <f t="shared" si="79"/>
        <v>1.71824296</v>
      </c>
    </row>
    <row r="5065" spans="1:4" ht="15" customHeight="1" x14ac:dyDescent="0.2">
      <c r="A5065" s="98">
        <v>42219.25</v>
      </c>
      <c r="B5065" s="17">
        <v>1.028888</v>
      </c>
      <c r="C5065" s="97">
        <v>320</v>
      </c>
      <c r="D5065" s="21">
        <f t="shared" si="79"/>
        <v>1.71824296</v>
      </c>
    </row>
    <row r="5066" spans="1:4" ht="15" customHeight="1" x14ac:dyDescent="0.2">
      <c r="A5066" s="98">
        <v>42219.291666666664</v>
      </c>
      <c r="B5066" s="17">
        <v>1.028888</v>
      </c>
      <c r="C5066" s="97">
        <v>310</v>
      </c>
      <c r="D5066" s="21">
        <f t="shared" si="79"/>
        <v>1.71824296</v>
      </c>
    </row>
    <row r="5067" spans="1:4" ht="15" customHeight="1" x14ac:dyDescent="0.2">
      <c r="A5067" s="98">
        <v>42219.333333333336</v>
      </c>
      <c r="B5067" s="17">
        <v>1.5433319999999999</v>
      </c>
      <c r="C5067" s="97">
        <v>300</v>
      </c>
      <c r="D5067" s="21">
        <f t="shared" si="79"/>
        <v>2.5773644399999998</v>
      </c>
    </row>
    <row r="5068" spans="1:4" ht="15" customHeight="1" x14ac:dyDescent="0.2">
      <c r="A5068" s="98">
        <v>42219.375</v>
      </c>
      <c r="B5068" s="17">
        <v>1.028888</v>
      </c>
      <c r="C5068" s="97">
        <v>310</v>
      </c>
      <c r="D5068" s="21">
        <f t="shared" si="79"/>
        <v>1.71824296</v>
      </c>
    </row>
    <row r="5069" spans="1:4" ht="15" customHeight="1" x14ac:dyDescent="0.2">
      <c r="A5069" s="98">
        <v>42219.416666666664</v>
      </c>
      <c r="B5069" s="17">
        <v>1.5433319999999999</v>
      </c>
      <c r="C5069" s="97">
        <v>330</v>
      </c>
      <c r="D5069" s="21">
        <f t="shared" si="79"/>
        <v>2.5773644399999998</v>
      </c>
    </row>
    <row r="5070" spans="1:4" ht="15" customHeight="1" x14ac:dyDescent="0.2">
      <c r="A5070" s="98">
        <v>42219.458333333336</v>
      </c>
      <c r="B5070" s="17">
        <v>2.5722200000000002</v>
      </c>
      <c r="C5070" s="97">
        <v>310</v>
      </c>
      <c r="D5070" s="21">
        <f t="shared" si="79"/>
        <v>4.2956073999999997</v>
      </c>
    </row>
    <row r="5071" spans="1:4" ht="15" customHeight="1" x14ac:dyDescent="0.2">
      <c r="A5071" s="98">
        <v>42219.5</v>
      </c>
      <c r="B5071" s="17">
        <v>3.601108</v>
      </c>
      <c r="C5071" s="97">
        <v>330</v>
      </c>
      <c r="D5071" s="21">
        <f t="shared" si="79"/>
        <v>6.0138503599999993</v>
      </c>
    </row>
    <row r="5072" spans="1:4" ht="15" customHeight="1" x14ac:dyDescent="0.2">
      <c r="A5072" s="98">
        <v>42219.541666666664</v>
      </c>
      <c r="B5072" s="17">
        <v>5.6588840000000005</v>
      </c>
      <c r="C5072" s="97">
        <v>20</v>
      </c>
      <c r="D5072" s="21">
        <f t="shared" si="79"/>
        <v>9.4503362800000001</v>
      </c>
    </row>
    <row r="5073" spans="1:4" ht="15" customHeight="1" x14ac:dyDescent="0.2">
      <c r="A5073" s="98">
        <v>42219.583333333336</v>
      </c>
      <c r="B5073" s="17">
        <v>4.6299960000000002</v>
      </c>
      <c r="C5073" s="97">
        <v>10</v>
      </c>
      <c r="D5073" s="21">
        <f t="shared" si="79"/>
        <v>7.7320933199999997</v>
      </c>
    </row>
    <row r="5074" spans="1:4" ht="15" customHeight="1" x14ac:dyDescent="0.2">
      <c r="A5074" s="98">
        <v>42219.625</v>
      </c>
      <c r="B5074" s="17">
        <v>4.6299960000000002</v>
      </c>
      <c r="C5074" s="97">
        <v>10</v>
      </c>
      <c r="D5074" s="21">
        <f t="shared" si="79"/>
        <v>7.7320933199999997</v>
      </c>
    </row>
    <row r="5075" spans="1:4" ht="15" customHeight="1" x14ac:dyDescent="0.2">
      <c r="A5075" s="98">
        <v>42219.666666666664</v>
      </c>
      <c r="B5075" s="17">
        <v>4.1155520000000001</v>
      </c>
      <c r="C5075" s="97">
        <v>350</v>
      </c>
      <c r="D5075" s="21">
        <f t="shared" si="79"/>
        <v>6.8729718399999999</v>
      </c>
    </row>
    <row r="5076" spans="1:4" ht="15" customHeight="1" x14ac:dyDescent="0.2">
      <c r="A5076" s="98">
        <v>42219.708333333336</v>
      </c>
      <c r="B5076" s="17">
        <v>5.6588840000000005</v>
      </c>
      <c r="C5076" s="97">
        <v>70</v>
      </c>
      <c r="D5076" s="21">
        <f t="shared" si="79"/>
        <v>9.4503362800000001</v>
      </c>
    </row>
    <row r="5077" spans="1:4" ht="15" customHeight="1" x14ac:dyDescent="0.2">
      <c r="A5077" s="98">
        <v>42219.75</v>
      </c>
      <c r="B5077" s="17">
        <v>7.202216</v>
      </c>
      <c r="C5077" s="97">
        <v>50</v>
      </c>
      <c r="D5077" s="21">
        <f t="shared" si="79"/>
        <v>12.027700719999999</v>
      </c>
    </row>
    <row r="5078" spans="1:4" ht="15" customHeight="1" x14ac:dyDescent="0.2">
      <c r="A5078" s="98">
        <v>42219.791666666664</v>
      </c>
      <c r="B5078" s="17">
        <v>7.202216</v>
      </c>
      <c r="C5078" s="97">
        <v>50</v>
      </c>
      <c r="D5078" s="21">
        <f t="shared" si="79"/>
        <v>12.027700719999999</v>
      </c>
    </row>
    <row r="5079" spans="1:4" ht="15" customHeight="1" x14ac:dyDescent="0.2">
      <c r="A5079" s="98">
        <v>42219.833333333336</v>
      </c>
      <c r="B5079" s="17">
        <v>7.202216</v>
      </c>
      <c r="C5079" s="97">
        <v>50</v>
      </c>
      <c r="D5079" s="21">
        <f t="shared" si="79"/>
        <v>12.027700719999999</v>
      </c>
    </row>
    <row r="5080" spans="1:4" ht="15" customHeight="1" x14ac:dyDescent="0.2">
      <c r="A5080" s="98">
        <v>42219.875</v>
      </c>
      <c r="B5080" s="17">
        <v>6.6877719999999998</v>
      </c>
      <c r="C5080" s="97">
        <v>50</v>
      </c>
      <c r="D5080" s="21">
        <f t="shared" si="79"/>
        <v>11.16857924</v>
      </c>
    </row>
    <row r="5081" spans="1:4" ht="15" customHeight="1" x14ac:dyDescent="0.2">
      <c r="A5081" s="98">
        <v>42219.916666666664</v>
      </c>
      <c r="B5081" s="17">
        <v>5.1444400000000003</v>
      </c>
      <c r="C5081" s="97">
        <v>40</v>
      </c>
      <c r="D5081" s="21">
        <f t="shared" si="79"/>
        <v>8.5912147999999995</v>
      </c>
    </row>
    <row r="5082" spans="1:4" ht="15" customHeight="1" x14ac:dyDescent="0.2">
      <c r="A5082" s="98">
        <v>42219.958333333336</v>
      </c>
      <c r="B5082" s="17">
        <v>5.6588840000000005</v>
      </c>
      <c r="C5082" s="97">
        <v>20</v>
      </c>
      <c r="D5082" s="21">
        <f t="shared" si="79"/>
        <v>9.4503362800000001</v>
      </c>
    </row>
    <row r="5083" spans="1:4" ht="15" customHeight="1" x14ac:dyDescent="0.2">
      <c r="A5083" s="98">
        <v>42220</v>
      </c>
      <c r="B5083" s="17">
        <v>4.6299960000000002</v>
      </c>
      <c r="C5083" s="97">
        <v>20</v>
      </c>
      <c r="D5083" s="21">
        <f t="shared" si="79"/>
        <v>7.7320933199999997</v>
      </c>
    </row>
    <row r="5084" spans="1:4" ht="15" customHeight="1" x14ac:dyDescent="0.2">
      <c r="A5084" s="98">
        <v>42220.041666666664</v>
      </c>
      <c r="B5084" s="17">
        <v>4.1155520000000001</v>
      </c>
      <c r="C5084" s="97">
        <v>10</v>
      </c>
      <c r="D5084" s="21">
        <f t="shared" si="79"/>
        <v>6.8729718399999999</v>
      </c>
    </row>
    <row r="5085" spans="1:4" ht="15" customHeight="1" x14ac:dyDescent="0.2">
      <c r="A5085" s="98">
        <v>42220.083333333336</v>
      </c>
      <c r="B5085" s="17">
        <v>3.0866639999999999</v>
      </c>
      <c r="C5085" s="97">
        <v>350</v>
      </c>
      <c r="D5085" s="21">
        <f t="shared" si="79"/>
        <v>5.1547288799999995</v>
      </c>
    </row>
    <row r="5086" spans="1:4" ht="15" customHeight="1" x14ac:dyDescent="0.2">
      <c r="A5086" s="98">
        <v>42220.125</v>
      </c>
      <c r="B5086" s="17">
        <v>2.057776</v>
      </c>
      <c r="C5086" s="97">
        <v>340</v>
      </c>
      <c r="D5086" s="21">
        <f t="shared" si="79"/>
        <v>3.43648592</v>
      </c>
    </row>
    <row r="5087" spans="1:4" ht="15" customHeight="1" x14ac:dyDescent="0.2">
      <c r="A5087" s="98">
        <v>42220.166666666664</v>
      </c>
      <c r="B5087" s="17">
        <v>1.5433319999999999</v>
      </c>
      <c r="C5087" s="97">
        <v>290</v>
      </c>
      <c r="D5087" s="21">
        <f t="shared" si="79"/>
        <v>2.5773644399999998</v>
      </c>
    </row>
    <row r="5088" spans="1:4" ht="15" customHeight="1" x14ac:dyDescent="0.2">
      <c r="A5088" s="98">
        <v>42220.208333333336</v>
      </c>
      <c r="B5088" s="17">
        <v>1.028888</v>
      </c>
      <c r="C5088" s="97">
        <v>310</v>
      </c>
      <c r="D5088" s="21">
        <f t="shared" si="79"/>
        <v>1.71824296</v>
      </c>
    </row>
    <row r="5089" spans="1:4" ht="15" customHeight="1" x14ac:dyDescent="0.2">
      <c r="A5089" s="98">
        <v>42220.25</v>
      </c>
      <c r="B5089" s="17">
        <v>0.51444400000000001</v>
      </c>
      <c r="C5089" s="97">
        <v>230</v>
      </c>
      <c r="D5089" s="21">
        <f t="shared" si="79"/>
        <v>0.85912147999999999</v>
      </c>
    </row>
    <row r="5090" spans="1:4" ht="15" customHeight="1" x14ac:dyDescent="0.2">
      <c r="A5090" s="98">
        <v>42220.291666666664</v>
      </c>
      <c r="B5090" s="17">
        <v>0.51444400000000001</v>
      </c>
      <c r="C5090" s="97">
        <v>310</v>
      </c>
      <c r="D5090" s="21">
        <f t="shared" si="79"/>
        <v>0.85912147999999999</v>
      </c>
    </row>
    <row r="5091" spans="1:4" ht="15" customHeight="1" x14ac:dyDescent="0.2">
      <c r="A5091" s="98">
        <v>42220.333333333336</v>
      </c>
      <c r="B5091" s="17">
        <v>0.51444400000000001</v>
      </c>
      <c r="C5091" s="97">
        <v>280</v>
      </c>
      <c r="D5091" s="21">
        <f t="shared" si="79"/>
        <v>0.85912147999999999</v>
      </c>
    </row>
    <row r="5092" spans="1:4" ht="15" customHeight="1" x14ac:dyDescent="0.2">
      <c r="A5092" s="98">
        <v>42220.375</v>
      </c>
      <c r="B5092" s="17">
        <v>0.51444400000000001</v>
      </c>
      <c r="C5092" s="97">
        <v>130</v>
      </c>
      <c r="D5092" s="21">
        <f t="shared" si="79"/>
        <v>0.85912147999999999</v>
      </c>
    </row>
    <row r="5093" spans="1:4" ht="15" customHeight="1" x14ac:dyDescent="0.2">
      <c r="A5093" s="98">
        <v>42220.416666666664</v>
      </c>
      <c r="B5093" s="17">
        <v>1.028888</v>
      </c>
      <c r="C5093" s="97">
        <v>120</v>
      </c>
      <c r="D5093" s="21">
        <f t="shared" si="79"/>
        <v>1.71824296</v>
      </c>
    </row>
    <row r="5094" spans="1:4" ht="15" customHeight="1" x14ac:dyDescent="0.2">
      <c r="A5094" s="98">
        <v>42220.458333333336</v>
      </c>
      <c r="B5094" s="17">
        <v>2.057776</v>
      </c>
      <c r="C5094" s="97">
        <v>10</v>
      </c>
      <c r="D5094" s="21">
        <f t="shared" si="79"/>
        <v>3.43648592</v>
      </c>
    </row>
    <row r="5095" spans="1:4" ht="15" customHeight="1" x14ac:dyDescent="0.2">
      <c r="A5095" s="98">
        <v>42220.5</v>
      </c>
      <c r="B5095" s="17">
        <v>3.601108</v>
      </c>
      <c r="C5095" s="97">
        <v>330</v>
      </c>
      <c r="D5095" s="21">
        <f t="shared" si="79"/>
        <v>6.0138503599999993</v>
      </c>
    </row>
    <row r="5096" spans="1:4" ht="15" customHeight="1" x14ac:dyDescent="0.2">
      <c r="A5096" s="98">
        <v>42220.541666666664</v>
      </c>
      <c r="B5096" s="17">
        <v>3.601108</v>
      </c>
      <c r="C5096" s="97">
        <v>320</v>
      </c>
      <c r="D5096" s="21">
        <f t="shared" si="79"/>
        <v>6.0138503599999993</v>
      </c>
    </row>
    <row r="5097" spans="1:4" ht="15" customHeight="1" x14ac:dyDescent="0.2">
      <c r="A5097" s="98">
        <v>42220.583333333336</v>
      </c>
      <c r="B5097" s="17">
        <v>4.6299960000000002</v>
      </c>
      <c r="C5097" s="97">
        <v>310</v>
      </c>
      <c r="D5097" s="21">
        <f t="shared" si="79"/>
        <v>7.7320933199999997</v>
      </c>
    </row>
    <row r="5098" spans="1:4" ht="15" customHeight="1" x14ac:dyDescent="0.2">
      <c r="A5098" s="98">
        <v>42220.625</v>
      </c>
      <c r="B5098" s="17">
        <v>3.0866639999999999</v>
      </c>
      <c r="C5098" s="97">
        <v>310</v>
      </c>
      <c r="D5098" s="21">
        <f t="shared" si="79"/>
        <v>5.1547288799999995</v>
      </c>
    </row>
    <row r="5099" spans="1:4" ht="15" customHeight="1" x14ac:dyDescent="0.2">
      <c r="A5099" s="98">
        <v>42220.666666666664</v>
      </c>
      <c r="B5099" s="17">
        <v>2.057776</v>
      </c>
      <c r="C5099" s="97">
        <v>300</v>
      </c>
      <c r="D5099" s="21">
        <f t="shared" si="79"/>
        <v>3.43648592</v>
      </c>
    </row>
    <row r="5100" spans="1:4" ht="15" customHeight="1" x14ac:dyDescent="0.2">
      <c r="A5100" s="98">
        <v>42220.708333333336</v>
      </c>
      <c r="B5100" s="17">
        <v>2.5722200000000002</v>
      </c>
      <c r="C5100" s="97">
        <v>100</v>
      </c>
      <c r="D5100" s="21">
        <f t="shared" si="79"/>
        <v>4.2956073999999997</v>
      </c>
    </row>
    <row r="5101" spans="1:4" ht="15" customHeight="1" x14ac:dyDescent="0.2">
      <c r="A5101" s="98">
        <v>42220.75</v>
      </c>
      <c r="B5101" s="17">
        <v>4.1155520000000001</v>
      </c>
      <c r="C5101" s="97">
        <v>90</v>
      </c>
      <c r="D5101" s="21">
        <f t="shared" si="79"/>
        <v>6.8729718399999999</v>
      </c>
    </row>
    <row r="5102" spans="1:4" ht="15" customHeight="1" x14ac:dyDescent="0.2">
      <c r="A5102" s="98">
        <v>42220.791666666664</v>
      </c>
      <c r="B5102" s="17">
        <v>4.1155520000000001</v>
      </c>
      <c r="C5102" s="97">
        <v>60</v>
      </c>
      <c r="D5102" s="21">
        <f t="shared" si="79"/>
        <v>6.8729718399999999</v>
      </c>
    </row>
    <row r="5103" spans="1:4" ht="15" customHeight="1" x14ac:dyDescent="0.2">
      <c r="A5103" s="98">
        <v>42220.833333333336</v>
      </c>
      <c r="B5103" s="17">
        <v>3.601108</v>
      </c>
      <c r="C5103" s="97">
        <v>60</v>
      </c>
      <c r="D5103" s="21">
        <f t="shared" si="79"/>
        <v>6.0138503599999993</v>
      </c>
    </row>
    <row r="5104" spans="1:4" ht="15" customHeight="1" x14ac:dyDescent="0.2">
      <c r="A5104" s="98">
        <v>42220.875</v>
      </c>
      <c r="B5104" s="17">
        <v>4.1155520000000001</v>
      </c>
      <c r="C5104" s="97">
        <v>40</v>
      </c>
      <c r="D5104" s="21">
        <f t="shared" si="79"/>
        <v>6.8729718399999999</v>
      </c>
    </row>
    <row r="5105" spans="1:4" ht="15" customHeight="1" x14ac:dyDescent="0.2">
      <c r="A5105" s="98">
        <v>42220.916666666664</v>
      </c>
      <c r="B5105" s="17">
        <v>3.601108</v>
      </c>
      <c r="C5105" s="97">
        <v>30</v>
      </c>
      <c r="D5105" s="21">
        <f t="shared" si="79"/>
        <v>6.0138503599999993</v>
      </c>
    </row>
    <row r="5106" spans="1:4" ht="15" customHeight="1" x14ac:dyDescent="0.2">
      <c r="A5106" s="98">
        <v>42220.958333333336</v>
      </c>
      <c r="B5106" s="17">
        <v>2.057776</v>
      </c>
      <c r="C5106" s="97">
        <v>360</v>
      </c>
      <c r="D5106" s="21">
        <f t="shared" si="79"/>
        <v>3.43648592</v>
      </c>
    </row>
    <row r="5107" spans="1:4" ht="15" customHeight="1" x14ac:dyDescent="0.2">
      <c r="A5107" s="98">
        <v>42221</v>
      </c>
      <c r="B5107" s="17">
        <v>2.057776</v>
      </c>
      <c r="C5107" s="97">
        <v>350</v>
      </c>
      <c r="D5107" s="21">
        <f t="shared" si="79"/>
        <v>3.43648592</v>
      </c>
    </row>
    <row r="5108" spans="1:4" ht="15" customHeight="1" x14ac:dyDescent="0.2">
      <c r="A5108" s="98">
        <v>42221.041666666664</v>
      </c>
      <c r="B5108" s="17">
        <v>1.5433319999999999</v>
      </c>
      <c r="C5108" s="97">
        <v>280</v>
      </c>
      <c r="D5108" s="21">
        <f t="shared" si="79"/>
        <v>2.5773644399999998</v>
      </c>
    </row>
    <row r="5109" spans="1:4" ht="15" customHeight="1" x14ac:dyDescent="0.2">
      <c r="A5109" s="98">
        <v>42221.083333333336</v>
      </c>
      <c r="B5109" s="17">
        <v>0</v>
      </c>
      <c r="C5109" s="97">
        <v>0</v>
      </c>
      <c r="D5109" s="21">
        <f t="shared" si="79"/>
        <v>0</v>
      </c>
    </row>
    <row r="5110" spans="1:4" ht="15" customHeight="1" x14ac:dyDescent="0.2">
      <c r="A5110" s="98">
        <v>42221.125</v>
      </c>
      <c r="B5110" s="17">
        <v>0</v>
      </c>
      <c r="C5110" s="97">
        <v>0</v>
      </c>
      <c r="D5110" s="21">
        <f t="shared" si="79"/>
        <v>0</v>
      </c>
    </row>
    <row r="5111" spans="1:4" ht="15" customHeight="1" x14ac:dyDescent="0.2">
      <c r="A5111" s="98">
        <v>42221.166666666664</v>
      </c>
      <c r="B5111" s="17">
        <v>0</v>
      </c>
      <c r="C5111" s="97">
        <v>0</v>
      </c>
      <c r="D5111" s="21">
        <f t="shared" si="79"/>
        <v>0</v>
      </c>
    </row>
    <row r="5112" spans="1:4" ht="15" customHeight="1" x14ac:dyDescent="0.2">
      <c r="A5112" s="98">
        <v>42221.208333333336</v>
      </c>
      <c r="B5112" s="17">
        <v>1.028888</v>
      </c>
      <c r="C5112" s="97">
        <v>290</v>
      </c>
      <c r="D5112" s="21">
        <f t="shared" si="79"/>
        <v>1.71824296</v>
      </c>
    </row>
    <row r="5113" spans="1:4" ht="15" customHeight="1" x14ac:dyDescent="0.2">
      <c r="A5113" s="98">
        <v>42221.25</v>
      </c>
      <c r="B5113" s="17">
        <v>1.028888</v>
      </c>
      <c r="C5113" s="97">
        <v>340</v>
      </c>
      <c r="D5113" s="21">
        <f t="shared" si="79"/>
        <v>1.71824296</v>
      </c>
    </row>
    <row r="5114" spans="1:4" ht="15" customHeight="1" x14ac:dyDescent="0.2">
      <c r="A5114" s="98">
        <v>42221.291666666664</v>
      </c>
      <c r="B5114" s="17">
        <v>1.5433319999999999</v>
      </c>
      <c r="C5114" s="97">
        <v>310</v>
      </c>
      <c r="D5114" s="21">
        <f t="shared" si="79"/>
        <v>2.5773644399999998</v>
      </c>
    </row>
    <row r="5115" spans="1:4" ht="15" customHeight="1" x14ac:dyDescent="0.2">
      <c r="A5115" s="98">
        <v>42221.333333333336</v>
      </c>
      <c r="B5115" s="17">
        <v>1.028888</v>
      </c>
      <c r="C5115" s="97">
        <v>280</v>
      </c>
      <c r="D5115" s="21">
        <f t="shared" si="79"/>
        <v>1.71824296</v>
      </c>
    </row>
    <row r="5116" spans="1:4" ht="15" customHeight="1" x14ac:dyDescent="0.2">
      <c r="A5116" s="98">
        <v>42221.375</v>
      </c>
      <c r="B5116" s="17">
        <v>1.028888</v>
      </c>
      <c r="C5116" s="97">
        <v>340</v>
      </c>
      <c r="D5116" s="21">
        <f t="shared" si="79"/>
        <v>1.71824296</v>
      </c>
    </row>
    <row r="5117" spans="1:4" ht="15" customHeight="1" x14ac:dyDescent="0.2">
      <c r="A5117" s="98">
        <v>42221.416666666664</v>
      </c>
      <c r="B5117" s="17">
        <v>1.028888</v>
      </c>
      <c r="C5117" s="97">
        <v>320</v>
      </c>
      <c r="D5117" s="21">
        <f t="shared" si="79"/>
        <v>1.71824296</v>
      </c>
    </row>
    <row r="5118" spans="1:4" ht="15" customHeight="1" x14ac:dyDescent="0.2">
      <c r="A5118" s="98">
        <v>42221.458333333336</v>
      </c>
      <c r="B5118" s="17">
        <v>1.5433319999999999</v>
      </c>
      <c r="C5118" s="97">
        <v>330</v>
      </c>
      <c r="D5118" s="21">
        <f t="shared" si="79"/>
        <v>2.5773644399999998</v>
      </c>
    </row>
    <row r="5119" spans="1:4" ht="15" customHeight="1" x14ac:dyDescent="0.2">
      <c r="A5119" s="98">
        <v>42221.5</v>
      </c>
      <c r="B5119" s="17">
        <v>1.028888</v>
      </c>
      <c r="C5119" s="97">
        <v>350</v>
      </c>
      <c r="D5119" s="21">
        <f t="shared" si="79"/>
        <v>1.71824296</v>
      </c>
    </row>
    <row r="5120" spans="1:4" ht="15" customHeight="1" x14ac:dyDescent="0.2">
      <c r="A5120" s="98">
        <v>42221.541666666664</v>
      </c>
      <c r="B5120" s="17">
        <v>3.0866639999999999</v>
      </c>
      <c r="C5120" s="97">
        <v>20</v>
      </c>
      <c r="D5120" s="21">
        <f t="shared" si="79"/>
        <v>5.1547288799999995</v>
      </c>
    </row>
    <row r="5121" spans="1:4" ht="15" customHeight="1" x14ac:dyDescent="0.2">
      <c r="A5121" s="98">
        <v>42221.583333333336</v>
      </c>
      <c r="B5121" s="17">
        <v>4.1155520000000001</v>
      </c>
      <c r="C5121" s="97">
        <v>20</v>
      </c>
      <c r="D5121" s="21">
        <f t="shared" si="79"/>
        <v>6.8729718399999999</v>
      </c>
    </row>
    <row r="5122" spans="1:4" ht="15" customHeight="1" x14ac:dyDescent="0.2">
      <c r="A5122" s="98">
        <v>42221.625</v>
      </c>
      <c r="B5122" s="17">
        <v>4.1155520000000001</v>
      </c>
      <c r="C5122" s="97">
        <v>30</v>
      </c>
      <c r="D5122" s="21">
        <f t="shared" si="79"/>
        <v>6.8729718399999999</v>
      </c>
    </row>
    <row r="5123" spans="1:4" ht="15" customHeight="1" x14ac:dyDescent="0.2">
      <c r="A5123" s="98">
        <v>42221.666666666664</v>
      </c>
      <c r="B5123" s="17">
        <v>7.202216</v>
      </c>
      <c r="C5123" s="97">
        <v>90</v>
      </c>
      <c r="D5123" s="21">
        <f t="shared" si="79"/>
        <v>12.027700719999999</v>
      </c>
    </row>
    <row r="5124" spans="1:4" ht="15" customHeight="1" x14ac:dyDescent="0.2">
      <c r="A5124" s="98">
        <v>42221.708333333336</v>
      </c>
      <c r="B5124" s="17">
        <v>6.1733279999999997</v>
      </c>
      <c r="C5124" s="97">
        <v>70</v>
      </c>
      <c r="D5124" s="21">
        <f t="shared" si="79"/>
        <v>10.309457759999999</v>
      </c>
    </row>
    <row r="5125" spans="1:4" ht="15" customHeight="1" x14ac:dyDescent="0.2">
      <c r="A5125" s="98">
        <v>42221.75</v>
      </c>
      <c r="B5125" s="17">
        <v>7.202216</v>
      </c>
      <c r="C5125" s="97">
        <v>70</v>
      </c>
      <c r="D5125" s="21">
        <f t="shared" ref="D5125:D5188" si="80">$B$1*B5125</f>
        <v>12.027700719999999</v>
      </c>
    </row>
    <row r="5126" spans="1:4" ht="15" customHeight="1" x14ac:dyDescent="0.2">
      <c r="A5126" s="98">
        <v>42221.791666666664</v>
      </c>
      <c r="B5126" s="17">
        <v>6.6877719999999998</v>
      </c>
      <c r="C5126" s="97">
        <v>60</v>
      </c>
      <c r="D5126" s="21">
        <f t="shared" si="80"/>
        <v>11.16857924</v>
      </c>
    </row>
    <row r="5127" spans="1:4" ht="15" customHeight="1" x14ac:dyDescent="0.2">
      <c r="A5127" s="98">
        <v>42221.833333333336</v>
      </c>
      <c r="B5127" s="17">
        <v>4.6299960000000002</v>
      </c>
      <c r="C5127" s="97">
        <v>50</v>
      </c>
      <c r="D5127" s="21">
        <f t="shared" si="80"/>
        <v>7.7320933199999997</v>
      </c>
    </row>
    <row r="5128" spans="1:4" ht="15" customHeight="1" x14ac:dyDescent="0.2">
      <c r="A5128" s="98">
        <v>42221.875</v>
      </c>
      <c r="B5128" s="17">
        <v>2.5722200000000002</v>
      </c>
      <c r="C5128" s="97">
        <v>50</v>
      </c>
      <c r="D5128" s="21">
        <f t="shared" si="80"/>
        <v>4.2956073999999997</v>
      </c>
    </row>
    <row r="5129" spans="1:4" ht="15" customHeight="1" x14ac:dyDescent="0.2">
      <c r="A5129" s="98">
        <v>42221.916666666664</v>
      </c>
      <c r="B5129" s="17">
        <v>2.5722200000000002</v>
      </c>
      <c r="C5129" s="97">
        <v>30</v>
      </c>
      <c r="D5129" s="21">
        <f t="shared" si="80"/>
        <v>4.2956073999999997</v>
      </c>
    </row>
    <row r="5130" spans="1:4" ht="15" customHeight="1" x14ac:dyDescent="0.2">
      <c r="A5130" s="98">
        <v>42221.958333333336</v>
      </c>
      <c r="B5130" s="17">
        <v>2.057776</v>
      </c>
      <c r="C5130" s="97">
        <v>340</v>
      </c>
      <c r="D5130" s="21">
        <f t="shared" si="80"/>
        <v>3.43648592</v>
      </c>
    </row>
    <row r="5131" spans="1:4" ht="15" customHeight="1" x14ac:dyDescent="0.2">
      <c r="A5131" s="98">
        <v>42222</v>
      </c>
      <c r="B5131" s="17">
        <v>1.5433319999999999</v>
      </c>
      <c r="C5131" s="97">
        <v>350</v>
      </c>
      <c r="D5131" s="21">
        <f t="shared" si="80"/>
        <v>2.5773644399999998</v>
      </c>
    </row>
    <row r="5132" spans="1:4" ht="15" customHeight="1" x14ac:dyDescent="0.2">
      <c r="A5132" s="98">
        <v>42222.041666666664</v>
      </c>
      <c r="B5132" s="17">
        <v>2.057776</v>
      </c>
      <c r="C5132" s="97">
        <v>340</v>
      </c>
      <c r="D5132" s="21">
        <f t="shared" si="80"/>
        <v>3.43648592</v>
      </c>
    </row>
    <row r="5133" spans="1:4" ht="15" customHeight="1" x14ac:dyDescent="0.2">
      <c r="A5133" s="98">
        <v>42222.083333333336</v>
      </c>
      <c r="B5133" s="17">
        <v>2.057776</v>
      </c>
      <c r="C5133" s="97">
        <v>280</v>
      </c>
      <c r="D5133" s="21">
        <f t="shared" si="80"/>
        <v>3.43648592</v>
      </c>
    </row>
    <row r="5134" spans="1:4" ht="15" customHeight="1" x14ac:dyDescent="0.2">
      <c r="A5134" s="98">
        <v>42222.125</v>
      </c>
      <c r="B5134" s="17">
        <v>1.5433319999999999</v>
      </c>
      <c r="C5134" s="97">
        <v>320</v>
      </c>
      <c r="D5134" s="21">
        <f t="shared" si="80"/>
        <v>2.5773644399999998</v>
      </c>
    </row>
    <row r="5135" spans="1:4" ht="15" customHeight="1" x14ac:dyDescent="0.2">
      <c r="A5135" s="98">
        <v>42222.166666666664</v>
      </c>
      <c r="B5135" s="17">
        <v>1.028888</v>
      </c>
      <c r="C5135" s="97">
        <v>280</v>
      </c>
      <c r="D5135" s="21">
        <f t="shared" si="80"/>
        <v>1.71824296</v>
      </c>
    </row>
    <row r="5136" spans="1:4" ht="15" customHeight="1" x14ac:dyDescent="0.2">
      <c r="A5136" s="98">
        <v>42222.208333333336</v>
      </c>
      <c r="B5136" s="17">
        <v>1.5433319999999999</v>
      </c>
      <c r="C5136" s="97">
        <v>300</v>
      </c>
      <c r="D5136" s="21">
        <f t="shared" si="80"/>
        <v>2.5773644399999998</v>
      </c>
    </row>
    <row r="5137" spans="1:4" ht="15" customHeight="1" x14ac:dyDescent="0.2">
      <c r="A5137" s="98">
        <v>42222.25</v>
      </c>
      <c r="B5137" s="17">
        <v>1.5433319999999999</v>
      </c>
      <c r="C5137" s="97">
        <v>340</v>
      </c>
      <c r="D5137" s="21">
        <f t="shared" si="80"/>
        <v>2.5773644399999998</v>
      </c>
    </row>
    <row r="5138" spans="1:4" ht="15" customHeight="1" x14ac:dyDescent="0.2">
      <c r="A5138" s="98">
        <v>42222.291666666664</v>
      </c>
      <c r="B5138" s="17">
        <v>0</v>
      </c>
      <c r="C5138" s="97">
        <v>0</v>
      </c>
      <c r="D5138" s="21">
        <f t="shared" si="80"/>
        <v>0</v>
      </c>
    </row>
    <row r="5139" spans="1:4" ht="15" customHeight="1" x14ac:dyDescent="0.2">
      <c r="A5139" s="98">
        <v>42222.333333333336</v>
      </c>
      <c r="B5139" s="17">
        <v>0</v>
      </c>
      <c r="C5139" s="97">
        <v>0</v>
      </c>
      <c r="D5139" s="21">
        <f t="shared" si="80"/>
        <v>0</v>
      </c>
    </row>
    <row r="5140" spans="1:4" ht="15" customHeight="1" x14ac:dyDescent="0.2">
      <c r="A5140" s="98">
        <v>42222.375</v>
      </c>
      <c r="B5140" s="17">
        <v>2.057776</v>
      </c>
      <c r="C5140" s="97">
        <v>300</v>
      </c>
      <c r="D5140" s="21">
        <f t="shared" si="80"/>
        <v>3.43648592</v>
      </c>
    </row>
    <row r="5141" spans="1:4" ht="15" customHeight="1" x14ac:dyDescent="0.2">
      <c r="A5141" s="98">
        <v>42222.416666666664</v>
      </c>
      <c r="B5141" s="17">
        <v>2.057776</v>
      </c>
      <c r="C5141" s="97">
        <v>300</v>
      </c>
      <c r="D5141" s="21">
        <f t="shared" si="80"/>
        <v>3.43648592</v>
      </c>
    </row>
    <row r="5142" spans="1:4" ht="15" customHeight="1" x14ac:dyDescent="0.2">
      <c r="A5142" s="98">
        <v>42222.458333333336</v>
      </c>
      <c r="B5142" s="17">
        <v>1.5433319999999999</v>
      </c>
      <c r="C5142" s="97">
        <v>340</v>
      </c>
      <c r="D5142" s="21">
        <f t="shared" si="80"/>
        <v>2.5773644399999998</v>
      </c>
    </row>
    <row r="5143" spans="1:4" ht="15" customHeight="1" x14ac:dyDescent="0.2">
      <c r="A5143" s="98">
        <v>42222.5</v>
      </c>
      <c r="B5143" s="17">
        <v>1.5433319999999999</v>
      </c>
      <c r="C5143" s="97">
        <v>330</v>
      </c>
      <c r="D5143" s="21">
        <f t="shared" si="80"/>
        <v>2.5773644399999998</v>
      </c>
    </row>
    <row r="5144" spans="1:4" ht="15" customHeight="1" x14ac:dyDescent="0.2">
      <c r="A5144" s="98">
        <v>42222.541666666664</v>
      </c>
      <c r="B5144" s="17">
        <v>3.0866639999999999</v>
      </c>
      <c r="C5144" s="97">
        <v>50</v>
      </c>
      <c r="D5144" s="21">
        <f t="shared" si="80"/>
        <v>5.1547288799999995</v>
      </c>
    </row>
    <row r="5145" spans="1:4" ht="15" customHeight="1" x14ac:dyDescent="0.2">
      <c r="A5145" s="98">
        <v>42222.583333333336</v>
      </c>
      <c r="B5145" s="17">
        <v>4.1155520000000001</v>
      </c>
      <c r="C5145" s="97">
        <v>40</v>
      </c>
      <c r="D5145" s="21">
        <f t="shared" si="80"/>
        <v>6.8729718399999999</v>
      </c>
    </row>
    <row r="5146" spans="1:4" ht="15" customHeight="1" x14ac:dyDescent="0.2">
      <c r="A5146" s="98">
        <v>42222.625</v>
      </c>
      <c r="B5146" s="17">
        <v>4.1155520000000001</v>
      </c>
      <c r="C5146" s="97">
        <v>40</v>
      </c>
      <c r="D5146" s="21">
        <f t="shared" si="80"/>
        <v>6.8729718399999999</v>
      </c>
    </row>
    <row r="5147" spans="1:4" ht="15" customHeight="1" x14ac:dyDescent="0.2">
      <c r="A5147" s="98">
        <v>42222.666666666664</v>
      </c>
      <c r="B5147" s="17">
        <v>3.601108</v>
      </c>
      <c r="C5147" s="97">
        <v>10</v>
      </c>
      <c r="D5147" s="21">
        <f t="shared" si="80"/>
        <v>6.0138503599999993</v>
      </c>
    </row>
    <row r="5148" spans="1:4" ht="15" customHeight="1" x14ac:dyDescent="0.2">
      <c r="A5148" s="98">
        <v>42222.708333333336</v>
      </c>
      <c r="B5148" s="17">
        <v>3.601108</v>
      </c>
      <c r="C5148" s="97">
        <v>10</v>
      </c>
      <c r="D5148" s="21">
        <f t="shared" si="80"/>
        <v>6.0138503599999993</v>
      </c>
    </row>
    <row r="5149" spans="1:4" ht="15" customHeight="1" x14ac:dyDescent="0.2">
      <c r="A5149" s="98">
        <v>42222.75</v>
      </c>
      <c r="B5149" s="17">
        <v>8.7455479999999994</v>
      </c>
      <c r="C5149" s="97">
        <v>40</v>
      </c>
      <c r="D5149" s="21">
        <f t="shared" si="80"/>
        <v>14.605065159999999</v>
      </c>
    </row>
    <row r="5150" spans="1:4" ht="15" customHeight="1" x14ac:dyDescent="0.2">
      <c r="A5150" s="98">
        <v>42222.791666666664</v>
      </c>
      <c r="B5150" s="17">
        <v>7.202216</v>
      </c>
      <c r="C5150" s="97">
        <v>30</v>
      </c>
      <c r="D5150" s="21">
        <f t="shared" si="80"/>
        <v>12.027700719999999</v>
      </c>
    </row>
    <row r="5151" spans="1:4" ht="15" customHeight="1" x14ac:dyDescent="0.2">
      <c r="A5151" s="98">
        <v>42222.833333333336</v>
      </c>
      <c r="B5151" s="17">
        <v>8.2311040000000002</v>
      </c>
      <c r="C5151" s="97">
        <v>50</v>
      </c>
      <c r="D5151" s="21">
        <f t="shared" si="80"/>
        <v>13.74594368</v>
      </c>
    </row>
    <row r="5152" spans="1:4" ht="15" customHeight="1" x14ac:dyDescent="0.2">
      <c r="A5152" s="98">
        <v>42222.875</v>
      </c>
      <c r="B5152" s="17">
        <v>4.1155520000000001</v>
      </c>
      <c r="C5152" s="97">
        <v>30</v>
      </c>
      <c r="D5152" s="21">
        <f t="shared" si="80"/>
        <v>6.8729718399999999</v>
      </c>
    </row>
    <row r="5153" spans="1:4" ht="15" customHeight="1" x14ac:dyDescent="0.2">
      <c r="A5153" s="98">
        <v>42222.916666666664</v>
      </c>
      <c r="B5153" s="17">
        <v>3.601108</v>
      </c>
      <c r="C5153" s="97">
        <v>10</v>
      </c>
      <c r="D5153" s="21">
        <f t="shared" si="80"/>
        <v>6.0138503599999993</v>
      </c>
    </row>
    <row r="5154" spans="1:4" ht="15" customHeight="1" x14ac:dyDescent="0.2">
      <c r="A5154" s="98">
        <v>42222.958333333336</v>
      </c>
      <c r="B5154" s="17">
        <v>2.057776</v>
      </c>
      <c r="C5154" s="97">
        <v>320</v>
      </c>
      <c r="D5154" s="21">
        <f t="shared" si="80"/>
        <v>3.43648592</v>
      </c>
    </row>
    <row r="5155" spans="1:4" ht="15" customHeight="1" x14ac:dyDescent="0.2">
      <c r="A5155" s="98">
        <v>42223</v>
      </c>
      <c r="B5155" s="17">
        <v>2.057776</v>
      </c>
      <c r="C5155" s="97">
        <v>350</v>
      </c>
      <c r="D5155" s="21">
        <f t="shared" si="80"/>
        <v>3.43648592</v>
      </c>
    </row>
    <row r="5156" spans="1:4" ht="15" customHeight="1" x14ac:dyDescent="0.2">
      <c r="A5156" s="98">
        <v>42223.041666666664</v>
      </c>
      <c r="B5156" s="17">
        <v>1.5433319999999999</v>
      </c>
      <c r="C5156" s="97">
        <v>310</v>
      </c>
      <c r="D5156" s="21">
        <f t="shared" si="80"/>
        <v>2.5773644399999998</v>
      </c>
    </row>
    <row r="5157" spans="1:4" ht="15" customHeight="1" x14ac:dyDescent="0.2">
      <c r="A5157" s="98">
        <v>42223.083333333336</v>
      </c>
      <c r="B5157" s="17">
        <v>1.5433319999999999</v>
      </c>
      <c r="C5157" s="97">
        <v>310</v>
      </c>
      <c r="D5157" s="21">
        <f t="shared" si="80"/>
        <v>2.5773644399999998</v>
      </c>
    </row>
    <row r="5158" spans="1:4" ht="15" customHeight="1" x14ac:dyDescent="0.2">
      <c r="A5158" s="98">
        <v>42223.125</v>
      </c>
      <c r="B5158" s="17">
        <v>2.5722200000000002</v>
      </c>
      <c r="C5158" s="97">
        <v>340</v>
      </c>
      <c r="D5158" s="21">
        <f t="shared" si="80"/>
        <v>4.2956073999999997</v>
      </c>
    </row>
    <row r="5159" spans="1:4" ht="15" customHeight="1" x14ac:dyDescent="0.2">
      <c r="A5159" s="98">
        <v>42223.166666666664</v>
      </c>
      <c r="B5159" s="17">
        <v>3.0866639999999999</v>
      </c>
      <c r="C5159" s="97">
        <v>20</v>
      </c>
      <c r="D5159" s="21">
        <f t="shared" si="80"/>
        <v>5.1547288799999995</v>
      </c>
    </row>
    <row r="5160" spans="1:4" ht="15" customHeight="1" x14ac:dyDescent="0.2">
      <c r="A5160" s="98">
        <v>42223.208333333336</v>
      </c>
      <c r="B5160" s="17">
        <v>2.057776</v>
      </c>
      <c r="C5160" s="97">
        <v>10</v>
      </c>
      <c r="D5160" s="21">
        <f t="shared" si="80"/>
        <v>3.43648592</v>
      </c>
    </row>
    <row r="5161" spans="1:4" ht="15" customHeight="1" x14ac:dyDescent="0.2">
      <c r="A5161" s="98">
        <v>42223.25</v>
      </c>
      <c r="B5161" s="17">
        <v>2.057776</v>
      </c>
      <c r="C5161" s="97">
        <v>340</v>
      </c>
      <c r="D5161" s="21">
        <f t="shared" si="80"/>
        <v>3.43648592</v>
      </c>
    </row>
    <row r="5162" spans="1:4" ht="15" customHeight="1" x14ac:dyDescent="0.2">
      <c r="A5162" s="98">
        <v>42223.291666666664</v>
      </c>
      <c r="B5162" s="17">
        <v>1.5433319999999999</v>
      </c>
      <c r="C5162" s="97">
        <v>300</v>
      </c>
      <c r="D5162" s="21">
        <f t="shared" si="80"/>
        <v>2.5773644399999998</v>
      </c>
    </row>
    <row r="5163" spans="1:4" ht="15" customHeight="1" x14ac:dyDescent="0.2">
      <c r="A5163" s="98">
        <v>42223.333333333336</v>
      </c>
      <c r="B5163" s="17">
        <v>1.028888</v>
      </c>
      <c r="C5163" s="97">
        <v>320</v>
      </c>
      <c r="D5163" s="21">
        <f t="shared" si="80"/>
        <v>1.71824296</v>
      </c>
    </row>
    <row r="5164" spans="1:4" ht="15" customHeight="1" x14ac:dyDescent="0.2">
      <c r="A5164" s="98">
        <v>42223.375</v>
      </c>
      <c r="B5164" s="17">
        <v>2.057776</v>
      </c>
      <c r="C5164" s="97">
        <v>280</v>
      </c>
      <c r="D5164" s="21">
        <f t="shared" si="80"/>
        <v>3.43648592</v>
      </c>
    </row>
    <row r="5165" spans="1:4" ht="15" customHeight="1" x14ac:dyDescent="0.2">
      <c r="A5165" s="98">
        <v>42223.416666666664</v>
      </c>
      <c r="B5165" s="17">
        <v>1.028888</v>
      </c>
      <c r="C5165" s="97" t="s">
        <v>34</v>
      </c>
      <c r="D5165" s="21">
        <f t="shared" si="80"/>
        <v>1.71824296</v>
      </c>
    </row>
    <row r="5166" spans="1:4" ht="15" customHeight="1" x14ac:dyDescent="0.2">
      <c r="A5166" s="98">
        <v>42223.458333333336</v>
      </c>
      <c r="B5166" s="17">
        <v>2.5722200000000002</v>
      </c>
      <c r="C5166" s="97">
        <v>300</v>
      </c>
      <c r="D5166" s="21">
        <f t="shared" si="80"/>
        <v>4.2956073999999997</v>
      </c>
    </row>
    <row r="5167" spans="1:4" ht="15" customHeight="1" x14ac:dyDescent="0.2">
      <c r="A5167" s="98">
        <v>42223.5</v>
      </c>
      <c r="B5167" s="17">
        <v>3.601108</v>
      </c>
      <c r="C5167" s="97">
        <v>310</v>
      </c>
      <c r="D5167" s="21">
        <f t="shared" si="80"/>
        <v>6.0138503599999993</v>
      </c>
    </row>
    <row r="5168" spans="1:4" ht="15" customHeight="1" x14ac:dyDescent="0.2">
      <c r="A5168" s="98">
        <v>42223.541666666664</v>
      </c>
      <c r="B5168" s="17">
        <v>3.0866639999999999</v>
      </c>
      <c r="C5168" s="97">
        <v>30</v>
      </c>
      <c r="D5168" s="21">
        <f t="shared" si="80"/>
        <v>5.1547288799999995</v>
      </c>
    </row>
    <row r="5169" spans="1:4" ht="15" customHeight="1" x14ac:dyDescent="0.2">
      <c r="A5169" s="98">
        <v>42223.583333333336</v>
      </c>
      <c r="B5169" s="17">
        <v>3.0866639999999999</v>
      </c>
      <c r="C5169" s="97" t="s">
        <v>34</v>
      </c>
      <c r="D5169" s="21">
        <f t="shared" si="80"/>
        <v>5.1547288799999995</v>
      </c>
    </row>
    <row r="5170" spans="1:4" ht="15" customHeight="1" x14ac:dyDescent="0.2">
      <c r="A5170" s="98">
        <v>42223.625</v>
      </c>
      <c r="B5170" s="17">
        <v>6.6877719999999998</v>
      </c>
      <c r="C5170" s="97">
        <v>70</v>
      </c>
      <c r="D5170" s="21">
        <f t="shared" si="80"/>
        <v>11.16857924</v>
      </c>
    </row>
    <row r="5171" spans="1:4" ht="15" customHeight="1" x14ac:dyDescent="0.2">
      <c r="A5171" s="98">
        <v>42223.666666666664</v>
      </c>
      <c r="B5171" s="17">
        <v>7.202216</v>
      </c>
      <c r="C5171" s="97">
        <v>90</v>
      </c>
      <c r="D5171" s="21">
        <f t="shared" si="80"/>
        <v>12.027700719999999</v>
      </c>
    </row>
    <row r="5172" spans="1:4" ht="15" customHeight="1" x14ac:dyDescent="0.2">
      <c r="A5172" s="98">
        <v>42223.708333333336</v>
      </c>
      <c r="B5172" s="17">
        <v>7.7166600000000001</v>
      </c>
      <c r="C5172" s="97">
        <v>60</v>
      </c>
      <c r="D5172" s="21">
        <f t="shared" si="80"/>
        <v>12.886822199999999</v>
      </c>
    </row>
    <row r="5173" spans="1:4" ht="15" customHeight="1" x14ac:dyDescent="0.2">
      <c r="A5173" s="98">
        <v>42223.75</v>
      </c>
      <c r="B5173" s="17">
        <v>7.202216</v>
      </c>
      <c r="C5173" s="97">
        <v>40</v>
      </c>
      <c r="D5173" s="21">
        <f t="shared" si="80"/>
        <v>12.027700719999999</v>
      </c>
    </row>
    <row r="5174" spans="1:4" ht="15" customHeight="1" x14ac:dyDescent="0.2">
      <c r="A5174" s="98">
        <v>42223.791666666664</v>
      </c>
      <c r="B5174" s="17">
        <v>6.6877719999999998</v>
      </c>
      <c r="C5174" s="97">
        <v>40</v>
      </c>
      <c r="D5174" s="21">
        <f t="shared" si="80"/>
        <v>11.16857924</v>
      </c>
    </row>
    <row r="5175" spans="1:4" ht="15" customHeight="1" x14ac:dyDescent="0.2">
      <c r="A5175" s="98">
        <v>42223.833333333336</v>
      </c>
      <c r="B5175" s="17">
        <v>5.6588840000000005</v>
      </c>
      <c r="C5175" s="97">
        <v>40</v>
      </c>
      <c r="D5175" s="21">
        <f t="shared" si="80"/>
        <v>9.4503362800000001</v>
      </c>
    </row>
    <row r="5176" spans="1:4" ht="15" customHeight="1" x14ac:dyDescent="0.2">
      <c r="A5176" s="98">
        <v>42223.875</v>
      </c>
      <c r="B5176" s="17">
        <v>4.1155520000000001</v>
      </c>
      <c r="C5176" s="97">
        <v>80</v>
      </c>
      <c r="D5176" s="21">
        <f t="shared" si="80"/>
        <v>6.8729718399999999</v>
      </c>
    </row>
    <row r="5177" spans="1:4" ht="15" customHeight="1" x14ac:dyDescent="0.2">
      <c r="A5177" s="98">
        <v>42223.916666666664</v>
      </c>
      <c r="B5177" s="17">
        <v>4.1155520000000001</v>
      </c>
      <c r="C5177" s="97">
        <v>80</v>
      </c>
      <c r="D5177" s="21">
        <f t="shared" si="80"/>
        <v>6.8729718399999999</v>
      </c>
    </row>
    <row r="5178" spans="1:4" ht="15" customHeight="1" x14ac:dyDescent="0.2">
      <c r="A5178" s="98">
        <v>42223.958333333336</v>
      </c>
      <c r="B5178" s="17">
        <v>5.1444400000000003</v>
      </c>
      <c r="C5178" s="97">
        <v>80</v>
      </c>
      <c r="D5178" s="21">
        <f t="shared" si="80"/>
        <v>8.5912147999999995</v>
      </c>
    </row>
    <row r="5179" spans="1:4" ht="15" customHeight="1" x14ac:dyDescent="0.2">
      <c r="A5179" s="98">
        <v>42224</v>
      </c>
      <c r="B5179" s="17">
        <v>5.6588840000000005</v>
      </c>
      <c r="C5179" s="97">
        <v>80</v>
      </c>
      <c r="D5179" s="21">
        <f t="shared" si="80"/>
        <v>9.4503362800000001</v>
      </c>
    </row>
    <row r="5180" spans="1:4" ht="15" customHeight="1" x14ac:dyDescent="0.2">
      <c r="A5180" s="98">
        <v>42224.041666666664</v>
      </c>
      <c r="B5180" s="17">
        <v>4.1155520000000001</v>
      </c>
      <c r="C5180" s="97">
        <v>60</v>
      </c>
      <c r="D5180" s="21">
        <f t="shared" si="80"/>
        <v>6.8729718399999999</v>
      </c>
    </row>
    <row r="5181" spans="1:4" ht="15" customHeight="1" x14ac:dyDescent="0.2">
      <c r="A5181" s="98">
        <v>42224.083333333336</v>
      </c>
      <c r="B5181" s="17">
        <v>2.5722200000000002</v>
      </c>
      <c r="C5181" s="97">
        <v>50</v>
      </c>
      <c r="D5181" s="21">
        <f t="shared" si="80"/>
        <v>4.2956073999999997</v>
      </c>
    </row>
    <row r="5182" spans="1:4" ht="15" customHeight="1" x14ac:dyDescent="0.2">
      <c r="A5182" s="98">
        <v>42224.125</v>
      </c>
      <c r="B5182" s="17">
        <v>3.0866639999999999</v>
      </c>
      <c r="C5182" s="97">
        <v>60</v>
      </c>
      <c r="D5182" s="21">
        <f t="shared" si="80"/>
        <v>5.1547288799999995</v>
      </c>
    </row>
    <row r="5183" spans="1:4" ht="15" customHeight="1" x14ac:dyDescent="0.2">
      <c r="A5183" s="98">
        <v>42224.166666666664</v>
      </c>
      <c r="B5183" s="17">
        <v>1.028888</v>
      </c>
      <c r="C5183" s="97">
        <v>30</v>
      </c>
      <c r="D5183" s="21">
        <f t="shared" si="80"/>
        <v>1.71824296</v>
      </c>
    </row>
    <row r="5184" spans="1:4" ht="15" customHeight="1" x14ac:dyDescent="0.2">
      <c r="A5184" s="98">
        <v>42224.208333333336</v>
      </c>
      <c r="B5184" s="17">
        <v>1.028888</v>
      </c>
      <c r="C5184" s="97">
        <v>180</v>
      </c>
      <c r="D5184" s="21">
        <f t="shared" si="80"/>
        <v>1.71824296</v>
      </c>
    </row>
    <row r="5185" spans="1:4" ht="15" customHeight="1" x14ac:dyDescent="0.2">
      <c r="A5185" s="98">
        <v>42224.25</v>
      </c>
      <c r="B5185" s="17">
        <v>0</v>
      </c>
      <c r="C5185" s="97">
        <v>0</v>
      </c>
      <c r="D5185" s="21">
        <f t="shared" si="80"/>
        <v>0</v>
      </c>
    </row>
    <row r="5186" spans="1:4" ht="15" customHeight="1" x14ac:dyDescent="0.2">
      <c r="A5186" s="98">
        <v>42224.291666666664</v>
      </c>
      <c r="B5186" s="17">
        <v>1.5433319999999999</v>
      </c>
      <c r="C5186" s="97">
        <v>100</v>
      </c>
      <c r="D5186" s="21">
        <f t="shared" si="80"/>
        <v>2.5773644399999998</v>
      </c>
    </row>
    <row r="5187" spans="1:4" ht="15" customHeight="1" x14ac:dyDescent="0.2">
      <c r="A5187" s="98">
        <v>42224.333333333336</v>
      </c>
      <c r="B5187" s="17">
        <v>1.028888</v>
      </c>
      <c r="C5187" s="97">
        <v>280</v>
      </c>
      <c r="D5187" s="21">
        <f t="shared" si="80"/>
        <v>1.71824296</v>
      </c>
    </row>
    <row r="5188" spans="1:4" ht="15" customHeight="1" x14ac:dyDescent="0.2">
      <c r="A5188" s="98">
        <v>42224.375</v>
      </c>
      <c r="B5188" s="17">
        <v>1.028888</v>
      </c>
      <c r="C5188" s="97">
        <v>350</v>
      </c>
      <c r="D5188" s="21">
        <f t="shared" si="80"/>
        <v>1.71824296</v>
      </c>
    </row>
    <row r="5189" spans="1:4" ht="15" customHeight="1" x14ac:dyDescent="0.2">
      <c r="A5189" s="98">
        <v>42224.416666666664</v>
      </c>
      <c r="B5189" s="17">
        <v>1.028888</v>
      </c>
      <c r="C5189" s="97">
        <v>330</v>
      </c>
      <c r="D5189" s="21">
        <f t="shared" ref="D5189:D5252" si="81">$B$1*B5189</f>
        <v>1.71824296</v>
      </c>
    </row>
    <row r="5190" spans="1:4" ht="15" customHeight="1" x14ac:dyDescent="0.2">
      <c r="A5190" s="98">
        <v>42224.458333333336</v>
      </c>
      <c r="B5190" s="17">
        <v>2.057776</v>
      </c>
      <c r="C5190" s="97">
        <v>310</v>
      </c>
      <c r="D5190" s="21">
        <f t="shared" si="81"/>
        <v>3.43648592</v>
      </c>
    </row>
    <row r="5191" spans="1:4" ht="15" customHeight="1" x14ac:dyDescent="0.2">
      <c r="A5191" s="98">
        <v>42224.5</v>
      </c>
      <c r="B5191" s="17">
        <v>0.51444400000000001</v>
      </c>
      <c r="C5191" s="97">
        <v>110</v>
      </c>
      <c r="D5191" s="21">
        <f t="shared" si="81"/>
        <v>0.85912147999999999</v>
      </c>
    </row>
    <row r="5192" spans="1:4" ht="15" customHeight="1" x14ac:dyDescent="0.2">
      <c r="A5192" s="98">
        <v>42224.541666666664</v>
      </c>
      <c r="B5192" s="17">
        <v>3.601108</v>
      </c>
      <c r="C5192" s="97">
        <v>60</v>
      </c>
      <c r="D5192" s="21">
        <f t="shared" si="81"/>
        <v>6.0138503599999993</v>
      </c>
    </row>
    <row r="5193" spans="1:4" ht="15" customHeight="1" x14ac:dyDescent="0.2">
      <c r="A5193" s="98">
        <v>42224.583333333336</v>
      </c>
      <c r="B5193" s="17">
        <v>3.601108</v>
      </c>
      <c r="C5193" s="97">
        <v>60</v>
      </c>
      <c r="D5193" s="21">
        <f t="shared" si="81"/>
        <v>6.0138503599999993</v>
      </c>
    </row>
    <row r="5194" spans="1:4" ht="15" customHeight="1" x14ac:dyDescent="0.2">
      <c r="A5194" s="98">
        <v>42224.625</v>
      </c>
      <c r="B5194" s="17">
        <v>1.5433319999999999</v>
      </c>
      <c r="C5194" s="97">
        <v>240</v>
      </c>
      <c r="D5194" s="21">
        <f t="shared" si="81"/>
        <v>2.5773644399999998</v>
      </c>
    </row>
    <row r="5195" spans="1:4" ht="15" customHeight="1" x14ac:dyDescent="0.2">
      <c r="A5195" s="98">
        <v>42224.666666666664</v>
      </c>
      <c r="B5195" s="17">
        <v>2.5722200000000002</v>
      </c>
      <c r="C5195" s="97">
        <v>140</v>
      </c>
      <c r="D5195" s="21">
        <f t="shared" si="81"/>
        <v>4.2956073999999997</v>
      </c>
    </row>
    <row r="5196" spans="1:4" ht="15" customHeight="1" x14ac:dyDescent="0.2">
      <c r="A5196" s="98">
        <v>42224.708333333336</v>
      </c>
      <c r="B5196" s="17">
        <v>3.601108</v>
      </c>
      <c r="C5196" s="97">
        <v>150</v>
      </c>
      <c r="D5196" s="21">
        <f t="shared" si="81"/>
        <v>6.0138503599999993</v>
      </c>
    </row>
    <row r="5197" spans="1:4" ht="15" customHeight="1" x14ac:dyDescent="0.2">
      <c r="A5197" s="98">
        <v>42224.75</v>
      </c>
      <c r="B5197" s="17">
        <v>2.5722200000000002</v>
      </c>
      <c r="C5197" s="97">
        <v>150</v>
      </c>
      <c r="D5197" s="21">
        <f t="shared" si="81"/>
        <v>4.2956073999999997</v>
      </c>
    </row>
    <row r="5198" spans="1:4" ht="15" customHeight="1" x14ac:dyDescent="0.2">
      <c r="A5198" s="98">
        <v>42224.791666666664</v>
      </c>
      <c r="B5198" s="17">
        <v>3.0866639999999999</v>
      </c>
      <c r="C5198" s="97">
        <v>180</v>
      </c>
      <c r="D5198" s="21">
        <f t="shared" si="81"/>
        <v>5.1547288799999995</v>
      </c>
    </row>
    <row r="5199" spans="1:4" ht="15" customHeight="1" x14ac:dyDescent="0.2">
      <c r="A5199" s="98">
        <v>42224.833333333336</v>
      </c>
      <c r="B5199" s="17">
        <v>3.0866639999999999</v>
      </c>
      <c r="C5199" s="97">
        <v>180</v>
      </c>
      <c r="D5199" s="21">
        <f t="shared" si="81"/>
        <v>5.1547288799999995</v>
      </c>
    </row>
    <row r="5200" spans="1:4" ht="15" customHeight="1" x14ac:dyDescent="0.2">
      <c r="A5200" s="98">
        <v>42224.875</v>
      </c>
      <c r="B5200" s="17">
        <v>4.1155520000000001</v>
      </c>
      <c r="C5200" s="97">
        <v>150</v>
      </c>
      <c r="D5200" s="21">
        <f t="shared" si="81"/>
        <v>6.8729718399999999</v>
      </c>
    </row>
    <row r="5201" spans="1:4" ht="15" customHeight="1" x14ac:dyDescent="0.2">
      <c r="A5201" s="98">
        <v>42224.916666666664</v>
      </c>
      <c r="B5201" s="17">
        <v>2.057776</v>
      </c>
      <c r="C5201" s="97">
        <v>110</v>
      </c>
      <c r="D5201" s="21">
        <f t="shared" si="81"/>
        <v>3.43648592</v>
      </c>
    </row>
    <row r="5202" spans="1:4" ht="15" customHeight="1" x14ac:dyDescent="0.2">
      <c r="A5202" s="98">
        <v>42224.958333333336</v>
      </c>
      <c r="B5202" s="17">
        <v>2.057776</v>
      </c>
      <c r="C5202" s="97">
        <v>130</v>
      </c>
      <c r="D5202" s="21">
        <f t="shared" si="81"/>
        <v>3.43648592</v>
      </c>
    </row>
    <row r="5203" spans="1:4" ht="15" customHeight="1" x14ac:dyDescent="0.2">
      <c r="A5203" s="98">
        <v>42225</v>
      </c>
      <c r="B5203" s="17">
        <v>3.601108</v>
      </c>
      <c r="C5203" s="97">
        <v>120</v>
      </c>
      <c r="D5203" s="21">
        <f t="shared" si="81"/>
        <v>6.0138503599999993</v>
      </c>
    </row>
    <row r="5204" spans="1:4" ht="15" customHeight="1" x14ac:dyDescent="0.2">
      <c r="A5204" s="98">
        <v>42225.041666666664</v>
      </c>
      <c r="B5204" s="17">
        <v>3.601108</v>
      </c>
      <c r="C5204" s="97">
        <v>100</v>
      </c>
      <c r="D5204" s="21">
        <f t="shared" si="81"/>
        <v>6.0138503599999993</v>
      </c>
    </row>
    <row r="5205" spans="1:4" ht="15" customHeight="1" x14ac:dyDescent="0.2">
      <c r="A5205" s="98">
        <v>42225.083333333336</v>
      </c>
      <c r="B5205" s="17">
        <v>3.0866639999999999</v>
      </c>
      <c r="C5205" s="97">
        <v>120</v>
      </c>
      <c r="D5205" s="21">
        <f t="shared" si="81"/>
        <v>5.1547288799999995</v>
      </c>
    </row>
    <row r="5206" spans="1:4" ht="15" customHeight="1" x14ac:dyDescent="0.2">
      <c r="A5206" s="98">
        <v>42225.125</v>
      </c>
      <c r="B5206" s="17">
        <v>0</v>
      </c>
      <c r="C5206" s="97">
        <v>0</v>
      </c>
      <c r="D5206" s="21">
        <f t="shared" si="81"/>
        <v>0</v>
      </c>
    </row>
    <row r="5207" spans="1:4" ht="15" customHeight="1" x14ac:dyDescent="0.2">
      <c r="A5207" s="98">
        <v>42225.166666666664</v>
      </c>
      <c r="B5207" s="17">
        <v>3.0866639999999999</v>
      </c>
      <c r="C5207" s="97">
        <v>110</v>
      </c>
      <c r="D5207" s="21">
        <f t="shared" si="81"/>
        <v>5.1547288799999995</v>
      </c>
    </row>
    <row r="5208" spans="1:4" ht="15" customHeight="1" x14ac:dyDescent="0.2">
      <c r="A5208" s="98">
        <v>42225.208333333336</v>
      </c>
      <c r="B5208" s="17">
        <v>1.028888</v>
      </c>
      <c r="C5208" s="97">
        <v>350</v>
      </c>
      <c r="D5208" s="21">
        <f t="shared" si="81"/>
        <v>1.71824296</v>
      </c>
    </row>
    <row r="5209" spans="1:4" ht="15" customHeight="1" x14ac:dyDescent="0.2">
      <c r="A5209" s="98">
        <v>42225.25</v>
      </c>
      <c r="B5209" s="17">
        <v>1.5433319999999999</v>
      </c>
      <c r="C5209" s="97">
        <v>330</v>
      </c>
      <c r="D5209" s="21">
        <f t="shared" si="81"/>
        <v>2.5773644399999998</v>
      </c>
    </row>
    <row r="5210" spans="1:4" ht="15" customHeight="1" x14ac:dyDescent="0.2">
      <c r="A5210" s="98">
        <v>42225.291666666664</v>
      </c>
      <c r="B5210" s="17">
        <v>2.057776</v>
      </c>
      <c r="C5210" s="97">
        <v>270</v>
      </c>
      <c r="D5210" s="21">
        <f t="shared" si="81"/>
        <v>3.43648592</v>
      </c>
    </row>
    <row r="5211" spans="1:4" ht="15" customHeight="1" x14ac:dyDescent="0.2">
      <c r="A5211" s="98">
        <v>42225.333333333336</v>
      </c>
      <c r="B5211" s="17">
        <v>2.057776</v>
      </c>
      <c r="C5211" s="97">
        <v>280</v>
      </c>
      <c r="D5211" s="21">
        <f t="shared" si="81"/>
        <v>3.43648592</v>
      </c>
    </row>
    <row r="5212" spans="1:4" ht="15" customHeight="1" x14ac:dyDescent="0.2">
      <c r="A5212" s="98">
        <v>42225.375</v>
      </c>
      <c r="B5212" s="17">
        <v>2.057776</v>
      </c>
      <c r="C5212" s="97">
        <v>270</v>
      </c>
      <c r="D5212" s="21">
        <f t="shared" si="81"/>
        <v>3.43648592</v>
      </c>
    </row>
    <row r="5213" spans="1:4" ht="15" customHeight="1" x14ac:dyDescent="0.2">
      <c r="A5213" s="98">
        <v>42225.416666666664</v>
      </c>
      <c r="B5213" s="17">
        <v>1.5433319999999999</v>
      </c>
      <c r="C5213" s="97">
        <v>350</v>
      </c>
      <c r="D5213" s="21">
        <f t="shared" si="81"/>
        <v>2.5773644399999998</v>
      </c>
    </row>
    <row r="5214" spans="1:4" ht="15" customHeight="1" x14ac:dyDescent="0.2">
      <c r="A5214" s="98">
        <v>42225.458333333336</v>
      </c>
      <c r="B5214" s="17">
        <v>1.028888</v>
      </c>
      <c r="C5214" s="97">
        <v>340</v>
      </c>
      <c r="D5214" s="21">
        <f t="shared" si="81"/>
        <v>1.71824296</v>
      </c>
    </row>
    <row r="5215" spans="1:4" ht="15" customHeight="1" x14ac:dyDescent="0.2">
      <c r="A5215" s="98">
        <v>42225.5</v>
      </c>
      <c r="B5215" s="17">
        <v>1.5433319999999999</v>
      </c>
      <c r="C5215" s="97">
        <v>250</v>
      </c>
      <c r="D5215" s="21">
        <f t="shared" si="81"/>
        <v>2.5773644399999998</v>
      </c>
    </row>
    <row r="5216" spans="1:4" ht="15" customHeight="1" x14ac:dyDescent="0.2">
      <c r="A5216" s="98">
        <v>42225.541666666664</v>
      </c>
      <c r="B5216" s="17">
        <v>2.057776</v>
      </c>
      <c r="C5216" s="97">
        <v>250</v>
      </c>
      <c r="D5216" s="21">
        <f t="shared" si="81"/>
        <v>3.43648592</v>
      </c>
    </row>
    <row r="5217" spans="1:4" ht="15" customHeight="1" x14ac:dyDescent="0.2">
      <c r="A5217" s="98">
        <v>42225.583333333336</v>
      </c>
      <c r="B5217" s="17">
        <v>4.1155520000000001</v>
      </c>
      <c r="C5217" s="97">
        <v>160</v>
      </c>
      <c r="D5217" s="21">
        <f t="shared" si="81"/>
        <v>6.8729718399999999</v>
      </c>
    </row>
    <row r="5218" spans="1:4" ht="15" customHeight="1" x14ac:dyDescent="0.2">
      <c r="A5218" s="98">
        <v>42225.625</v>
      </c>
      <c r="B5218" s="17">
        <v>5.6588840000000005</v>
      </c>
      <c r="C5218" s="97">
        <v>160</v>
      </c>
      <c r="D5218" s="21">
        <f t="shared" si="81"/>
        <v>9.4503362800000001</v>
      </c>
    </row>
    <row r="5219" spans="1:4" ht="15" customHeight="1" x14ac:dyDescent="0.2">
      <c r="A5219" s="98">
        <v>42225.75</v>
      </c>
      <c r="B5219" s="17">
        <v>4.1155520000000001</v>
      </c>
      <c r="C5219" s="97">
        <v>100</v>
      </c>
      <c r="D5219" s="21">
        <f t="shared" si="81"/>
        <v>6.8729718399999999</v>
      </c>
    </row>
    <row r="5220" spans="1:4" ht="15" customHeight="1" x14ac:dyDescent="0.2">
      <c r="A5220" s="98">
        <v>42225.791666666664</v>
      </c>
      <c r="B5220" s="17">
        <v>2.5722200000000002</v>
      </c>
      <c r="C5220" s="97">
        <v>130</v>
      </c>
      <c r="D5220" s="21">
        <f t="shared" si="81"/>
        <v>4.2956073999999997</v>
      </c>
    </row>
    <row r="5221" spans="1:4" ht="15" customHeight="1" x14ac:dyDescent="0.2">
      <c r="A5221" s="98">
        <v>42225.833333333336</v>
      </c>
      <c r="B5221" s="17">
        <v>1.028888</v>
      </c>
      <c r="C5221" s="97">
        <v>310</v>
      </c>
      <c r="D5221" s="21">
        <f t="shared" si="81"/>
        <v>1.71824296</v>
      </c>
    </row>
    <row r="5222" spans="1:4" ht="15" customHeight="1" x14ac:dyDescent="0.2">
      <c r="A5222" s="98">
        <v>42225.875</v>
      </c>
      <c r="B5222" s="17">
        <v>2.057776</v>
      </c>
      <c r="C5222" s="97">
        <v>280</v>
      </c>
      <c r="D5222" s="21">
        <f t="shared" si="81"/>
        <v>3.43648592</v>
      </c>
    </row>
    <row r="5223" spans="1:4" ht="15" customHeight="1" x14ac:dyDescent="0.2">
      <c r="A5223" s="98">
        <v>42225.916666666664</v>
      </c>
      <c r="B5223" s="17">
        <v>2.5722200000000002</v>
      </c>
      <c r="C5223" s="97">
        <v>270</v>
      </c>
      <c r="D5223" s="21">
        <f t="shared" si="81"/>
        <v>4.2956073999999997</v>
      </c>
    </row>
    <row r="5224" spans="1:4" ht="15" customHeight="1" x14ac:dyDescent="0.2">
      <c r="A5224" s="98">
        <v>42225.958333333336</v>
      </c>
      <c r="B5224" s="17">
        <v>2.057776</v>
      </c>
      <c r="C5224" s="97">
        <v>290</v>
      </c>
      <c r="D5224" s="21">
        <f t="shared" si="81"/>
        <v>3.43648592</v>
      </c>
    </row>
    <row r="5225" spans="1:4" ht="15" customHeight="1" x14ac:dyDescent="0.2">
      <c r="A5225" s="98">
        <v>42226</v>
      </c>
      <c r="B5225" s="17">
        <v>2.057776</v>
      </c>
      <c r="C5225" s="97">
        <v>300</v>
      </c>
      <c r="D5225" s="21">
        <f t="shared" si="81"/>
        <v>3.43648592</v>
      </c>
    </row>
    <row r="5226" spans="1:4" ht="15" customHeight="1" x14ac:dyDescent="0.2">
      <c r="A5226" s="98">
        <v>42226.041666666664</v>
      </c>
      <c r="B5226" s="17">
        <v>2.057776</v>
      </c>
      <c r="C5226" s="97">
        <v>320</v>
      </c>
      <c r="D5226" s="21">
        <f t="shared" si="81"/>
        <v>3.43648592</v>
      </c>
    </row>
    <row r="5227" spans="1:4" ht="15" customHeight="1" x14ac:dyDescent="0.2">
      <c r="A5227" s="98">
        <v>42226.083333333336</v>
      </c>
      <c r="B5227" s="17">
        <v>2.057776</v>
      </c>
      <c r="C5227" s="97">
        <v>320</v>
      </c>
      <c r="D5227" s="21">
        <f t="shared" si="81"/>
        <v>3.43648592</v>
      </c>
    </row>
    <row r="5228" spans="1:4" ht="15" customHeight="1" x14ac:dyDescent="0.2">
      <c r="A5228" s="98">
        <v>42226.125</v>
      </c>
      <c r="B5228" s="17">
        <v>1.5433319999999999</v>
      </c>
      <c r="C5228" s="97">
        <v>330</v>
      </c>
      <c r="D5228" s="21">
        <f t="shared" si="81"/>
        <v>2.5773644399999998</v>
      </c>
    </row>
    <row r="5229" spans="1:4" ht="15" customHeight="1" x14ac:dyDescent="0.2">
      <c r="A5229" s="98">
        <v>42226.166666666664</v>
      </c>
      <c r="B5229" s="17">
        <v>1.028888</v>
      </c>
      <c r="C5229" s="97">
        <v>90</v>
      </c>
      <c r="D5229" s="21">
        <f t="shared" si="81"/>
        <v>1.71824296</v>
      </c>
    </row>
    <row r="5230" spans="1:4" ht="15" customHeight="1" x14ac:dyDescent="0.2">
      <c r="A5230" s="98">
        <v>42226.208333333336</v>
      </c>
      <c r="B5230" s="17">
        <v>2.057776</v>
      </c>
      <c r="C5230" s="97">
        <v>110</v>
      </c>
      <c r="D5230" s="21">
        <f t="shared" si="81"/>
        <v>3.43648592</v>
      </c>
    </row>
    <row r="5231" spans="1:4" ht="15" customHeight="1" x14ac:dyDescent="0.2">
      <c r="A5231" s="98">
        <v>42226.25</v>
      </c>
      <c r="B5231" s="17">
        <v>1.5433319999999999</v>
      </c>
      <c r="C5231" s="97">
        <v>350</v>
      </c>
      <c r="D5231" s="21">
        <f t="shared" si="81"/>
        <v>2.5773644399999998</v>
      </c>
    </row>
    <row r="5232" spans="1:4" ht="15" customHeight="1" x14ac:dyDescent="0.2">
      <c r="A5232" s="98">
        <v>42226.291666666664</v>
      </c>
      <c r="B5232" s="17">
        <v>1.5433319999999999</v>
      </c>
      <c r="C5232" s="97">
        <v>340</v>
      </c>
      <c r="D5232" s="21">
        <f t="shared" si="81"/>
        <v>2.5773644399999998</v>
      </c>
    </row>
    <row r="5233" spans="1:4" ht="15" customHeight="1" x14ac:dyDescent="0.2">
      <c r="A5233" s="98">
        <v>42226.333333333336</v>
      </c>
      <c r="B5233" s="17">
        <v>1.5433319999999999</v>
      </c>
      <c r="C5233" s="97">
        <v>340</v>
      </c>
      <c r="D5233" s="21">
        <f t="shared" si="81"/>
        <v>2.5773644399999998</v>
      </c>
    </row>
    <row r="5234" spans="1:4" ht="15" customHeight="1" x14ac:dyDescent="0.2">
      <c r="A5234" s="98">
        <v>42226.375</v>
      </c>
      <c r="B5234" s="17">
        <v>2.057776</v>
      </c>
      <c r="C5234" s="97">
        <v>290</v>
      </c>
      <c r="D5234" s="21">
        <f t="shared" si="81"/>
        <v>3.43648592</v>
      </c>
    </row>
    <row r="5235" spans="1:4" ht="15" customHeight="1" x14ac:dyDescent="0.2">
      <c r="A5235" s="98">
        <v>42226.416666666664</v>
      </c>
      <c r="B5235" s="17">
        <v>3.0866639999999999</v>
      </c>
      <c r="C5235" s="97">
        <v>260</v>
      </c>
      <c r="D5235" s="21">
        <f t="shared" si="81"/>
        <v>5.1547288799999995</v>
      </c>
    </row>
    <row r="5236" spans="1:4" ht="15" customHeight="1" x14ac:dyDescent="0.2">
      <c r="A5236" s="98">
        <v>42226.458333333336</v>
      </c>
      <c r="B5236" s="17">
        <v>3.0866639999999999</v>
      </c>
      <c r="C5236" s="97">
        <v>310</v>
      </c>
      <c r="D5236" s="21">
        <f t="shared" si="81"/>
        <v>5.1547288799999995</v>
      </c>
    </row>
    <row r="5237" spans="1:4" ht="15" customHeight="1" x14ac:dyDescent="0.2">
      <c r="A5237" s="98">
        <v>42226.5</v>
      </c>
      <c r="B5237" s="17">
        <v>2.057776</v>
      </c>
      <c r="C5237" s="97">
        <v>320</v>
      </c>
      <c r="D5237" s="21">
        <f t="shared" si="81"/>
        <v>3.43648592</v>
      </c>
    </row>
    <row r="5238" spans="1:4" ht="15" customHeight="1" x14ac:dyDescent="0.2">
      <c r="A5238" s="98">
        <v>42226.541666666664</v>
      </c>
      <c r="B5238" s="17">
        <v>2.057776</v>
      </c>
      <c r="C5238" s="97">
        <v>320</v>
      </c>
      <c r="D5238" s="21">
        <f t="shared" si="81"/>
        <v>3.43648592</v>
      </c>
    </row>
    <row r="5239" spans="1:4" ht="15" customHeight="1" x14ac:dyDescent="0.2">
      <c r="A5239" s="98">
        <v>42226.583333333336</v>
      </c>
      <c r="B5239" s="17">
        <v>4.1155520000000001</v>
      </c>
      <c r="C5239" s="97">
        <v>90</v>
      </c>
      <c r="D5239" s="21">
        <f t="shared" si="81"/>
        <v>6.8729718399999999</v>
      </c>
    </row>
    <row r="5240" spans="1:4" ht="15" customHeight="1" x14ac:dyDescent="0.2">
      <c r="A5240" s="98">
        <v>42226.625</v>
      </c>
      <c r="B5240" s="17">
        <v>4.1155520000000001</v>
      </c>
      <c r="C5240" s="97">
        <v>110</v>
      </c>
      <c r="D5240" s="21">
        <f t="shared" si="81"/>
        <v>6.8729718399999999</v>
      </c>
    </row>
    <row r="5241" spans="1:4" ht="15" customHeight="1" x14ac:dyDescent="0.2">
      <c r="A5241" s="98">
        <v>42226.666666666664</v>
      </c>
      <c r="B5241" s="17">
        <v>6.1733279999999997</v>
      </c>
      <c r="C5241" s="97">
        <v>140</v>
      </c>
      <c r="D5241" s="21">
        <f t="shared" si="81"/>
        <v>10.309457759999999</v>
      </c>
    </row>
    <row r="5242" spans="1:4" ht="15" customHeight="1" x14ac:dyDescent="0.2">
      <c r="A5242" s="98">
        <v>42226.708333333336</v>
      </c>
      <c r="B5242" s="17">
        <v>4.1155520000000001</v>
      </c>
      <c r="C5242" s="97">
        <v>130</v>
      </c>
      <c r="D5242" s="21">
        <f t="shared" si="81"/>
        <v>6.8729718399999999</v>
      </c>
    </row>
    <row r="5243" spans="1:4" ht="15" customHeight="1" x14ac:dyDescent="0.2">
      <c r="A5243" s="98">
        <v>42226.75</v>
      </c>
      <c r="B5243" s="17">
        <v>3.0866639999999999</v>
      </c>
      <c r="C5243" s="97">
        <v>130</v>
      </c>
      <c r="D5243" s="21">
        <f t="shared" si="81"/>
        <v>5.1547288799999995</v>
      </c>
    </row>
    <row r="5244" spans="1:4" ht="15" customHeight="1" x14ac:dyDescent="0.2">
      <c r="A5244" s="98">
        <v>42226.791666666664</v>
      </c>
      <c r="B5244" s="17">
        <v>3.0866639999999999</v>
      </c>
      <c r="C5244" s="97">
        <v>100</v>
      </c>
      <c r="D5244" s="21">
        <f t="shared" si="81"/>
        <v>5.1547288799999995</v>
      </c>
    </row>
    <row r="5245" spans="1:4" ht="15" customHeight="1" x14ac:dyDescent="0.2">
      <c r="A5245" s="98">
        <v>42226.833333333336</v>
      </c>
      <c r="B5245" s="17">
        <v>4.1155520000000001</v>
      </c>
      <c r="C5245" s="97">
        <v>110</v>
      </c>
      <c r="D5245" s="21">
        <f t="shared" si="81"/>
        <v>6.8729718399999999</v>
      </c>
    </row>
    <row r="5246" spans="1:4" ht="15" customHeight="1" x14ac:dyDescent="0.2">
      <c r="A5246" s="98">
        <v>42226.875</v>
      </c>
      <c r="B5246" s="17">
        <v>2.5722200000000002</v>
      </c>
      <c r="C5246" s="97">
        <v>90</v>
      </c>
      <c r="D5246" s="21">
        <f t="shared" si="81"/>
        <v>4.2956073999999997</v>
      </c>
    </row>
    <row r="5247" spans="1:4" ht="15" customHeight="1" x14ac:dyDescent="0.2">
      <c r="A5247" s="98">
        <v>42226.916666666664</v>
      </c>
      <c r="B5247" s="17">
        <v>1.028888</v>
      </c>
      <c r="C5247" s="97">
        <v>40</v>
      </c>
      <c r="D5247" s="21">
        <f t="shared" si="81"/>
        <v>1.71824296</v>
      </c>
    </row>
    <row r="5248" spans="1:4" ht="15" customHeight="1" x14ac:dyDescent="0.2">
      <c r="A5248" s="98">
        <v>42226.958333333336</v>
      </c>
      <c r="B5248" s="17">
        <v>1.028888</v>
      </c>
      <c r="C5248" s="97">
        <v>300</v>
      </c>
      <c r="D5248" s="21">
        <f t="shared" si="81"/>
        <v>1.71824296</v>
      </c>
    </row>
    <row r="5249" spans="1:4" ht="15" customHeight="1" x14ac:dyDescent="0.2">
      <c r="A5249" s="98">
        <v>42227</v>
      </c>
      <c r="B5249" s="17">
        <v>1.5433319999999999</v>
      </c>
      <c r="C5249" s="97">
        <v>310</v>
      </c>
      <c r="D5249" s="21">
        <f t="shared" si="81"/>
        <v>2.5773644399999998</v>
      </c>
    </row>
    <row r="5250" spans="1:4" ht="15" customHeight="1" x14ac:dyDescent="0.2">
      <c r="A5250" s="98">
        <v>42227.041666666664</v>
      </c>
      <c r="B5250" s="17">
        <v>1.028888</v>
      </c>
      <c r="C5250" s="97">
        <v>330</v>
      </c>
      <c r="D5250" s="21">
        <f t="shared" si="81"/>
        <v>1.71824296</v>
      </c>
    </row>
    <row r="5251" spans="1:4" ht="15" customHeight="1" x14ac:dyDescent="0.2">
      <c r="A5251" s="98">
        <v>42227.083333333336</v>
      </c>
      <c r="B5251" s="17">
        <v>2.5722200000000002</v>
      </c>
      <c r="C5251" s="97">
        <v>340</v>
      </c>
      <c r="D5251" s="21">
        <f t="shared" si="81"/>
        <v>4.2956073999999997</v>
      </c>
    </row>
    <row r="5252" spans="1:4" ht="15" customHeight="1" x14ac:dyDescent="0.2">
      <c r="A5252" s="98">
        <v>42227.125</v>
      </c>
      <c r="B5252" s="17">
        <v>2.5722200000000002</v>
      </c>
      <c r="C5252" s="97">
        <v>160</v>
      </c>
      <c r="D5252" s="21">
        <f t="shared" si="81"/>
        <v>4.2956073999999997</v>
      </c>
    </row>
    <row r="5253" spans="1:4" ht="15" customHeight="1" x14ac:dyDescent="0.2">
      <c r="A5253" s="98">
        <v>42227.166666666664</v>
      </c>
      <c r="B5253" s="17">
        <v>0</v>
      </c>
      <c r="C5253" s="97">
        <v>0</v>
      </c>
      <c r="D5253" s="21">
        <f t="shared" ref="D5253:D5316" si="82">$B$1*B5253</f>
        <v>0</v>
      </c>
    </row>
    <row r="5254" spans="1:4" ht="15" customHeight="1" x14ac:dyDescent="0.2">
      <c r="A5254" s="98">
        <v>42227.208333333336</v>
      </c>
      <c r="B5254" s="17">
        <v>1.028888</v>
      </c>
      <c r="C5254" s="97">
        <v>300</v>
      </c>
      <c r="D5254" s="21">
        <f t="shared" si="82"/>
        <v>1.71824296</v>
      </c>
    </row>
    <row r="5255" spans="1:4" ht="15" customHeight="1" x14ac:dyDescent="0.2">
      <c r="A5255" s="98">
        <v>42227.25</v>
      </c>
      <c r="B5255" s="17">
        <v>2.057776</v>
      </c>
      <c r="C5255" s="97">
        <v>310</v>
      </c>
      <c r="D5255" s="21">
        <f t="shared" si="82"/>
        <v>3.43648592</v>
      </c>
    </row>
    <row r="5256" spans="1:4" ht="15" customHeight="1" x14ac:dyDescent="0.2">
      <c r="A5256" s="98">
        <v>42227.291666666664</v>
      </c>
      <c r="B5256" s="17">
        <v>2.057776</v>
      </c>
      <c r="C5256" s="97">
        <v>270</v>
      </c>
      <c r="D5256" s="21">
        <f t="shared" si="82"/>
        <v>3.43648592</v>
      </c>
    </row>
    <row r="5257" spans="1:4" ht="15" customHeight="1" x14ac:dyDescent="0.2">
      <c r="A5257" s="98">
        <v>42227.333333333336</v>
      </c>
      <c r="B5257" s="17">
        <v>1.028888</v>
      </c>
      <c r="C5257" s="97">
        <v>360</v>
      </c>
      <c r="D5257" s="21">
        <f t="shared" si="82"/>
        <v>1.71824296</v>
      </c>
    </row>
    <row r="5258" spans="1:4" ht="15" customHeight="1" x14ac:dyDescent="0.2">
      <c r="A5258" s="98">
        <v>42227.375</v>
      </c>
      <c r="B5258" s="17">
        <v>2.057776</v>
      </c>
      <c r="C5258" s="97">
        <v>270</v>
      </c>
      <c r="D5258" s="21">
        <f t="shared" si="82"/>
        <v>3.43648592</v>
      </c>
    </row>
    <row r="5259" spans="1:4" ht="15" customHeight="1" x14ac:dyDescent="0.2">
      <c r="A5259" s="98">
        <v>42227.416666666664</v>
      </c>
      <c r="B5259" s="17">
        <v>1.5433319999999999</v>
      </c>
      <c r="C5259" s="97">
        <v>290</v>
      </c>
      <c r="D5259" s="21">
        <f t="shared" si="82"/>
        <v>2.5773644399999998</v>
      </c>
    </row>
    <row r="5260" spans="1:4" ht="15" customHeight="1" x14ac:dyDescent="0.2">
      <c r="A5260" s="98">
        <v>42227.458333333336</v>
      </c>
      <c r="B5260" s="17">
        <v>1.028888</v>
      </c>
      <c r="C5260" s="97">
        <v>50</v>
      </c>
      <c r="D5260" s="21">
        <f t="shared" si="82"/>
        <v>1.71824296</v>
      </c>
    </row>
    <row r="5261" spans="1:4" ht="15" customHeight="1" x14ac:dyDescent="0.2">
      <c r="A5261" s="98">
        <v>42227.5</v>
      </c>
      <c r="B5261" s="17">
        <v>1.5433319999999999</v>
      </c>
      <c r="C5261" s="97">
        <v>160</v>
      </c>
      <c r="D5261" s="21">
        <f t="shared" si="82"/>
        <v>2.5773644399999998</v>
      </c>
    </row>
    <row r="5262" spans="1:4" ht="15" customHeight="1" x14ac:dyDescent="0.2">
      <c r="A5262" s="98">
        <v>42227.541666666664</v>
      </c>
      <c r="B5262" s="17">
        <v>2.057776</v>
      </c>
      <c r="C5262" s="97">
        <v>130</v>
      </c>
      <c r="D5262" s="21">
        <f t="shared" si="82"/>
        <v>3.43648592</v>
      </c>
    </row>
    <row r="5263" spans="1:4" ht="15" customHeight="1" x14ac:dyDescent="0.2">
      <c r="A5263" s="98">
        <v>42227.625</v>
      </c>
      <c r="B5263" s="17">
        <v>4.1155520000000001</v>
      </c>
      <c r="C5263" s="97">
        <v>160</v>
      </c>
      <c r="D5263" s="21">
        <f t="shared" si="82"/>
        <v>6.8729718399999999</v>
      </c>
    </row>
    <row r="5264" spans="1:4" ht="15" customHeight="1" x14ac:dyDescent="0.2">
      <c r="A5264" s="98">
        <v>42227.666666666664</v>
      </c>
      <c r="B5264" s="17">
        <v>3.601108</v>
      </c>
      <c r="C5264" s="97">
        <v>70</v>
      </c>
      <c r="D5264" s="21">
        <f t="shared" si="82"/>
        <v>6.0138503599999993</v>
      </c>
    </row>
    <row r="5265" spans="1:4" ht="15" customHeight="1" x14ac:dyDescent="0.2">
      <c r="A5265" s="98">
        <v>42227.708333333336</v>
      </c>
      <c r="B5265" s="17">
        <v>4.6299960000000002</v>
      </c>
      <c r="C5265" s="97">
        <v>90</v>
      </c>
      <c r="D5265" s="21">
        <f t="shared" si="82"/>
        <v>7.7320933199999997</v>
      </c>
    </row>
    <row r="5266" spans="1:4" ht="15" customHeight="1" x14ac:dyDescent="0.2">
      <c r="A5266" s="98">
        <v>42227.75</v>
      </c>
      <c r="B5266" s="17">
        <v>4.1155520000000001</v>
      </c>
      <c r="C5266" s="97">
        <v>70</v>
      </c>
      <c r="D5266" s="21">
        <f t="shared" si="82"/>
        <v>6.8729718399999999</v>
      </c>
    </row>
    <row r="5267" spans="1:4" ht="15" customHeight="1" x14ac:dyDescent="0.2">
      <c r="A5267" s="98">
        <v>42227.791666666664</v>
      </c>
      <c r="B5267" s="17">
        <v>4.1155520000000001</v>
      </c>
      <c r="C5267" s="97">
        <v>60</v>
      </c>
      <c r="D5267" s="21">
        <f t="shared" si="82"/>
        <v>6.8729718399999999</v>
      </c>
    </row>
    <row r="5268" spans="1:4" ht="15" customHeight="1" x14ac:dyDescent="0.2">
      <c r="A5268" s="98">
        <v>42227.833333333336</v>
      </c>
      <c r="B5268" s="17">
        <v>3.601108</v>
      </c>
      <c r="C5268" s="97">
        <v>70</v>
      </c>
      <c r="D5268" s="21">
        <f t="shared" si="82"/>
        <v>6.0138503599999993</v>
      </c>
    </row>
    <row r="5269" spans="1:4" ht="15" customHeight="1" x14ac:dyDescent="0.2">
      <c r="A5269" s="98">
        <v>42227.875</v>
      </c>
      <c r="B5269" s="17">
        <v>3.0866639999999999</v>
      </c>
      <c r="C5269" s="97">
        <v>90</v>
      </c>
      <c r="D5269" s="21">
        <f t="shared" si="82"/>
        <v>5.1547288799999995</v>
      </c>
    </row>
    <row r="5270" spans="1:4" ht="15" customHeight="1" x14ac:dyDescent="0.2">
      <c r="A5270" s="98">
        <v>42227.958333333336</v>
      </c>
      <c r="B5270" s="17">
        <v>4.1155520000000001</v>
      </c>
      <c r="C5270" s="97">
        <v>120</v>
      </c>
      <c r="D5270" s="21">
        <f t="shared" si="82"/>
        <v>6.8729718399999999</v>
      </c>
    </row>
    <row r="5271" spans="1:4" ht="15" customHeight="1" x14ac:dyDescent="0.2">
      <c r="A5271" s="98">
        <v>42228</v>
      </c>
      <c r="B5271" s="17">
        <v>5.1444400000000003</v>
      </c>
      <c r="C5271" s="97">
        <v>100</v>
      </c>
      <c r="D5271" s="21">
        <f t="shared" si="82"/>
        <v>8.5912147999999995</v>
      </c>
    </row>
    <row r="5272" spans="1:4" ht="15" customHeight="1" x14ac:dyDescent="0.2">
      <c r="A5272" s="98">
        <v>42228.041666666664</v>
      </c>
      <c r="B5272" s="17">
        <v>2.5722200000000002</v>
      </c>
      <c r="C5272" s="97">
        <v>280</v>
      </c>
      <c r="D5272" s="21">
        <f t="shared" si="82"/>
        <v>4.2956073999999997</v>
      </c>
    </row>
    <row r="5273" spans="1:4" ht="15" customHeight="1" x14ac:dyDescent="0.2">
      <c r="A5273" s="98">
        <v>42228.083333333336</v>
      </c>
      <c r="B5273" s="17">
        <v>3.0866639999999999</v>
      </c>
      <c r="C5273" s="97">
        <v>320</v>
      </c>
      <c r="D5273" s="21">
        <f t="shared" si="82"/>
        <v>5.1547288799999995</v>
      </c>
    </row>
    <row r="5274" spans="1:4" ht="15" customHeight="1" x14ac:dyDescent="0.2">
      <c r="A5274" s="98">
        <v>42228.125</v>
      </c>
      <c r="B5274" s="17">
        <v>1.5433319999999999</v>
      </c>
      <c r="C5274" s="97">
        <v>340</v>
      </c>
      <c r="D5274" s="21">
        <f t="shared" si="82"/>
        <v>2.5773644399999998</v>
      </c>
    </row>
    <row r="5275" spans="1:4" ht="15" customHeight="1" x14ac:dyDescent="0.2">
      <c r="A5275" s="98">
        <v>42228.166666666664</v>
      </c>
      <c r="B5275" s="17">
        <v>1.028888</v>
      </c>
      <c r="C5275" s="97">
        <v>320</v>
      </c>
      <c r="D5275" s="21">
        <f t="shared" si="82"/>
        <v>1.71824296</v>
      </c>
    </row>
    <row r="5276" spans="1:4" ht="15" customHeight="1" x14ac:dyDescent="0.2">
      <c r="A5276" s="98">
        <v>42228.208333333336</v>
      </c>
      <c r="B5276" s="17">
        <v>2.057776</v>
      </c>
      <c r="C5276" s="97">
        <v>320</v>
      </c>
      <c r="D5276" s="21">
        <f t="shared" si="82"/>
        <v>3.43648592</v>
      </c>
    </row>
    <row r="5277" spans="1:4" ht="15" customHeight="1" x14ac:dyDescent="0.2">
      <c r="A5277" s="98">
        <v>42228.25</v>
      </c>
      <c r="B5277" s="17">
        <v>1.028888</v>
      </c>
      <c r="C5277" s="97">
        <v>340</v>
      </c>
      <c r="D5277" s="21">
        <f t="shared" si="82"/>
        <v>1.71824296</v>
      </c>
    </row>
    <row r="5278" spans="1:4" ht="15" customHeight="1" x14ac:dyDescent="0.2">
      <c r="A5278" s="98">
        <v>42228.291666666664</v>
      </c>
      <c r="B5278" s="17">
        <v>1.028888</v>
      </c>
      <c r="C5278" s="97">
        <v>360</v>
      </c>
      <c r="D5278" s="21">
        <f t="shared" si="82"/>
        <v>1.71824296</v>
      </c>
    </row>
    <row r="5279" spans="1:4" ht="15" customHeight="1" x14ac:dyDescent="0.2">
      <c r="A5279" s="98">
        <v>42228.333333333336</v>
      </c>
      <c r="B5279" s="17">
        <v>0.51444400000000001</v>
      </c>
      <c r="C5279" s="97">
        <v>360</v>
      </c>
      <c r="D5279" s="21">
        <f t="shared" si="82"/>
        <v>0.85912147999999999</v>
      </c>
    </row>
    <row r="5280" spans="1:4" ht="15" customHeight="1" x14ac:dyDescent="0.2">
      <c r="A5280" s="98">
        <v>42228.375</v>
      </c>
      <c r="B5280" s="17">
        <v>2.057776</v>
      </c>
      <c r="C5280" s="97">
        <v>310</v>
      </c>
      <c r="D5280" s="21">
        <f t="shared" si="82"/>
        <v>3.43648592</v>
      </c>
    </row>
    <row r="5281" spans="1:4" ht="15" customHeight="1" x14ac:dyDescent="0.2">
      <c r="A5281" s="98">
        <v>42228.416666666664</v>
      </c>
      <c r="B5281" s="17">
        <v>1.028888</v>
      </c>
      <c r="C5281" s="97">
        <v>260</v>
      </c>
      <c r="D5281" s="21">
        <f t="shared" si="82"/>
        <v>1.71824296</v>
      </c>
    </row>
    <row r="5282" spans="1:4" ht="15" customHeight="1" x14ac:dyDescent="0.2">
      <c r="A5282" s="98">
        <v>42228.458333333336</v>
      </c>
      <c r="B5282" s="17">
        <v>2.057776</v>
      </c>
      <c r="C5282" s="97">
        <v>240</v>
      </c>
      <c r="D5282" s="21">
        <f t="shared" si="82"/>
        <v>3.43648592</v>
      </c>
    </row>
    <row r="5283" spans="1:4" ht="15" customHeight="1" x14ac:dyDescent="0.2">
      <c r="A5283" s="98">
        <v>42228.5</v>
      </c>
      <c r="B5283" s="17">
        <v>3.0866639999999999</v>
      </c>
      <c r="C5283" s="97">
        <v>190</v>
      </c>
      <c r="D5283" s="21">
        <f t="shared" si="82"/>
        <v>5.1547288799999995</v>
      </c>
    </row>
    <row r="5284" spans="1:4" ht="15" customHeight="1" x14ac:dyDescent="0.2">
      <c r="A5284" s="98">
        <v>42228.541666666664</v>
      </c>
      <c r="B5284" s="17">
        <v>2.057776</v>
      </c>
      <c r="C5284" s="97">
        <v>170</v>
      </c>
      <c r="D5284" s="21">
        <f t="shared" si="82"/>
        <v>3.43648592</v>
      </c>
    </row>
    <row r="5285" spans="1:4" ht="15" customHeight="1" x14ac:dyDescent="0.2">
      <c r="A5285" s="98">
        <v>42228.583333333336</v>
      </c>
      <c r="B5285" s="17">
        <v>2.5722200000000002</v>
      </c>
      <c r="C5285" s="97">
        <v>170</v>
      </c>
      <c r="D5285" s="21">
        <f t="shared" si="82"/>
        <v>4.2956073999999997</v>
      </c>
    </row>
    <row r="5286" spans="1:4" ht="15" customHeight="1" x14ac:dyDescent="0.2">
      <c r="A5286" s="98">
        <v>42228.625</v>
      </c>
      <c r="B5286" s="17">
        <v>3.0866639999999999</v>
      </c>
      <c r="C5286" s="97">
        <v>170</v>
      </c>
      <c r="D5286" s="21">
        <f t="shared" si="82"/>
        <v>5.1547288799999995</v>
      </c>
    </row>
    <row r="5287" spans="1:4" ht="15" customHeight="1" x14ac:dyDescent="0.2">
      <c r="A5287" s="98">
        <v>42228.666666666664</v>
      </c>
      <c r="B5287" s="17">
        <v>4.1155520000000001</v>
      </c>
      <c r="C5287" s="97">
        <v>150</v>
      </c>
      <c r="D5287" s="21">
        <f t="shared" si="82"/>
        <v>6.8729718399999999</v>
      </c>
    </row>
    <row r="5288" spans="1:4" ht="15" customHeight="1" x14ac:dyDescent="0.2">
      <c r="A5288" s="98">
        <v>42228.708333333336</v>
      </c>
      <c r="B5288" s="17">
        <v>3.0866639999999999</v>
      </c>
      <c r="C5288" s="97">
        <v>150</v>
      </c>
      <c r="D5288" s="21">
        <f t="shared" si="82"/>
        <v>5.1547288799999995</v>
      </c>
    </row>
    <row r="5289" spans="1:4" ht="15" customHeight="1" x14ac:dyDescent="0.2">
      <c r="A5289" s="98">
        <v>42228.75</v>
      </c>
      <c r="B5289" s="17">
        <v>3.0866639999999999</v>
      </c>
      <c r="C5289" s="97">
        <v>180</v>
      </c>
      <c r="D5289" s="21">
        <f t="shared" si="82"/>
        <v>5.1547288799999995</v>
      </c>
    </row>
    <row r="5290" spans="1:4" ht="15" customHeight="1" x14ac:dyDescent="0.2">
      <c r="A5290" s="98">
        <v>42228.791666666664</v>
      </c>
      <c r="B5290" s="17">
        <v>3.601108</v>
      </c>
      <c r="C5290" s="97">
        <v>170</v>
      </c>
      <c r="D5290" s="21">
        <f t="shared" si="82"/>
        <v>6.0138503599999993</v>
      </c>
    </row>
    <row r="5291" spans="1:4" ht="15" customHeight="1" x14ac:dyDescent="0.2">
      <c r="A5291" s="98">
        <v>42228.833333333336</v>
      </c>
      <c r="B5291" s="17">
        <v>2.5722200000000002</v>
      </c>
      <c r="C5291" s="97">
        <v>330</v>
      </c>
      <c r="D5291" s="21">
        <f t="shared" si="82"/>
        <v>4.2956073999999997</v>
      </c>
    </row>
    <row r="5292" spans="1:4" ht="15" customHeight="1" x14ac:dyDescent="0.2">
      <c r="A5292" s="98">
        <v>42228.875</v>
      </c>
      <c r="B5292" s="17">
        <v>1.5433319999999999</v>
      </c>
      <c r="C5292" s="97">
        <v>350</v>
      </c>
      <c r="D5292" s="21">
        <f t="shared" si="82"/>
        <v>2.5773644399999998</v>
      </c>
    </row>
    <row r="5293" spans="1:4" ht="15" customHeight="1" x14ac:dyDescent="0.2">
      <c r="A5293" s="98">
        <v>42228.916666666664</v>
      </c>
      <c r="B5293" s="17">
        <v>1.028888</v>
      </c>
      <c r="C5293" s="97">
        <v>240</v>
      </c>
      <c r="D5293" s="21">
        <f t="shared" si="82"/>
        <v>1.71824296</v>
      </c>
    </row>
    <row r="5294" spans="1:4" ht="15" customHeight="1" x14ac:dyDescent="0.2">
      <c r="A5294" s="98">
        <v>42228.958333333336</v>
      </c>
      <c r="B5294" s="17">
        <v>2.057776</v>
      </c>
      <c r="C5294" s="97">
        <v>350</v>
      </c>
      <c r="D5294" s="21">
        <f t="shared" si="82"/>
        <v>3.43648592</v>
      </c>
    </row>
    <row r="5295" spans="1:4" ht="15" customHeight="1" x14ac:dyDescent="0.2">
      <c r="A5295" s="98">
        <v>42229</v>
      </c>
      <c r="B5295" s="17">
        <v>2.057776</v>
      </c>
      <c r="C5295" s="97">
        <v>340</v>
      </c>
      <c r="D5295" s="21">
        <f t="shared" si="82"/>
        <v>3.43648592</v>
      </c>
    </row>
    <row r="5296" spans="1:4" ht="15" customHeight="1" x14ac:dyDescent="0.2">
      <c r="A5296" s="98">
        <v>42229.041666666664</v>
      </c>
      <c r="B5296" s="17">
        <v>1.5433319999999999</v>
      </c>
      <c r="C5296" s="97">
        <v>10</v>
      </c>
      <c r="D5296" s="21">
        <f t="shared" si="82"/>
        <v>2.5773644399999998</v>
      </c>
    </row>
    <row r="5297" spans="1:4" ht="15" customHeight="1" x14ac:dyDescent="0.2">
      <c r="A5297" s="98">
        <v>42229.083333333336</v>
      </c>
      <c r="B5297" s="17">
        <v>2.057776</v>
      </c>
      <c r="C5297" s="97">
        <v>290</v>
      </c>
      <c r="D5297" s="21">
        <f t="shared" si="82"/>
        <v>3.43648592</v>
      </c>
    </row>
    <row r="5298" spans="1:4" ht="15" customHeight="1" x14ac:dyDescent="0.2">
      <c r="A5298" s="98">
        <v>42229.125</v>
      </c>
      <c r="B5298" s="17">
        <v>2.5722200000000002</v>
      </c>
      <c r="C5298" s="97">
        <v>340</v>
      </c>
      <c r="D5298" s="21">
        <f t="shared" si="82"/>
        <v>4.2956073999999997</v>
      </c>
    </row>
    <row r="5299" spans="1:4" ht="15" customHeight="1" x14ac:dyDescent="0.2">
      <c r="A5299" s="98">
        <v>42229.166666666664</v>
      </c>
      <c r="B5299" s="17">
        <v>1.5433319999999999</v>
      </c>
      <c r="C5299" s="97">
        <v>320</v>
      </c>
      <c r="D5299" s="21">
        <f t="shared" si="82"/>
        <v>2.5773644399999998</v>
      </c>
    </row>
    <row r="5300" spans="1:4" ht="15" customHeight="1" x14ac:dyDescent="0.2">
      <c r="A5300" s="98">
        <v>42229.208333333336</v>
      </c>
      <c r="B5300" s="17">
        <v>1.028888</v>
      </c>
      <c r="C5300" s="97">
        <v>280</v>
      </c>
      <c r="D5300" s="21">
        <f t="shared" si="82"/>
        <v>1.71824296</v>
      </c>
    </row>
    <row r="5301" spans="1:4" ht="15" customHeight="1" x14ac:dyDescent="0.2">
      <c r="A5301" s="98">
        <v>42229.25</v>
      </c>
      <c r="B5301" s="17">
        <v>1.028888</v>
      </c>
      <c r="C5301" s="97">
        <v>20</v>
      </c>
      <c r="D5301" s="21">
        <f t="shared" si="82"/>
        <v>1.71824296</v>
      </c>
    </row>
    <row r="5302" spans="1:4" ht="15" customHeight="1" x14ac:dyDescent="0.2">
      <c r="A5302" s="98">
        <v>42229.291666666664</v>
      </c>
      <c r="B5302" s="17">
        <v>1.5433319999999999</v>
      </c>
      <c r="C5302" s="97">
        <v>300</v>
      </c>
      <c r="D5302" s="21">
        <f t="shared" si="82"/>
        <v>2.5773644399999998</v>
      </c>
    </row>
    <row r="5303" spans="1:4" ht="15" customHeight="1" x14ac:dyDescent="0.2">
      <c r="A5303" s="98">
        <v>42229.333333333336</v>
      </c>
      <c r="B5303" s="17">
        <v>1.5433319999999999</v>
      </c>
      <c r="C5303" s="97">
        <v>320</v>
      </c>
      <c r="D5303" s="21">
        <f t="shared" si="82"/>
        <v>2.5773644399999998</v>
      </c>
    </row>
    <row r="5304" spans="1:4" ht="15" customHeight="1" x14ac:dyDescent="0.2">
      <c r="A5304" s="98">
        <v>42229.375</v>
      </c>
      <c r="B5304" s="17">
        <v>0</v>
      </c>
      <c r="C5304" s="97">
        <v>0</v>
      </c>
      <c r="D5304" s="21">
        <f t="shared" si="82"/>
        <v>0</v>
      </c>
    </row>
    <row r="5305" spans="1:4" ht="15" customHeight="1" x14ac:dyDescent="0.2">
      <c r="A5305" s="98">
        <v>42229.416666666664</v>
      </c>
      <c r="B5305" s="17">
        <v>1.028888</v>
      </c>
      <c r="C5305" s="97">
        <v>340</v>
      </c>
      <c r="D5305" s="21">
        <f t="shared" si="82"/>
        <v>1.71824296</v>
      </c>
    </row>
    <row r="5306" spans="1:4" ht="15" customHeight="1" x14ac:dyDescent="0.2">
      <c r="A5306" s="98">
        <v>42229.458333333336</v>
      </c>
      <c r="B5306" s="17">
        <v>1.5433319999999999</v>
      </c>
      <c r="C5306" s="97">
        <v>270</v>
      </c>
      <c r="D5306" s="21">
        <f t="shared" si="82"/>
        <v>2.5773644399999998</v>
      </c>
    </row>
    <row r="5307" spans="1:4" ht="15" customHeight="1" x14ac:dyDescent="0.2">
      <c r="A5307" s="98">
        <v>42229.5</v>
      </c>
      <c r="B5307" s="17">
        <v>0</v>
      </c>
      <c r="C5307" s="97">
        <v>0</v>
      </c>
      <c r="D5307" s="21">
        <f t="shared" si="82"/>
        <v>0</v>
      </c>
    </row>
    <row r="5308" spans="1:4" ht="15" customHeight="1" x14ac:dyDescent="0.2">
      <c r="A5308" s="98">
        <v>42229.541666666664</v>
      </c>
      <c r="B5308" s="17">
        <v>2.057776</v>
      </c>
      <c r="C5308" s="97">
        <v>260</v>
      </c>
      <c r="D5308" s="21">
        <f t="shared" si="82"/>
        <v>3.43648592</v>
      </c>
    </row>
    <row r="5309" spans="1:4" ht="15" customHeight="1" x14ac:dyDescent="0.2">
      <c r="A5309" s="98">
        <v>42229.583333333336</v>
      </c>
      <c r="B5309" s="17">
        <v>1.028888</v>
      </c>
      <c r="C5309" s="97">
        <v>350</v>
      </c>
      <c r="D5309" s="21">
        <f t="shared" si="82"/>
        <v>1.71824296</v>
      </c>
    </row>
    <row r="5310" spans="1:4" ht="15" customHeight="1" x14ac:dyDescent="0.2">
      <c r="A5310" s="98">
        <v>42229.625</v>
      </c>
      <c r="B5310" s="17">
        <v>1.028888</v>
      </c>
      <c r="C5310" s="97">
        <v>280</v>
      </c>
      <c r="D5310" s="21">
        <f t="shared" si="82"/>
        <v>1.71824296</v>
      </c>
    </row>
    <row r="5311" spans="1:4" ht="15" customHeight="1" x14ac:dyDescent="0.2">
      <c r="A5311" s="98">
        <v>42229.666666666664</v>
      </c>
      <c r="B5311" s="17">
        <v>2.057776</v>
      </c>
      <c r="C5311" s="97">
        <v>290</v>
      </c>
      <c r="D5311" s="21">
        <f t="shared" si="82"/>
        <v>3.43648592</v>
      </c>
    </row>
    <row r="5312" spans="1:4" ht="15" customHeight="1" x14ac:dyDescent="0.2">
      <c r="A5312" s="98">
        <v>42229.708333333336</v>
      </c>
      <c r="B5312" s="17">
        <v>1.5433319999999999</v>
      </c>
      <c r="C5312" s="97">
        <v>200</v>
      </c>
      <c r="D5312" s="21">
        <f t="shared" si="82"/>
        <v>2.5773644399999998</v>
      </c>
    </row>
    <row r="5313" spans="1:4" ht="15" customHeight="1" x14ac:dyDescent="0.2">
      <c r="A5313" s="98">
        <v>42229.75</v>
      </c>
      <c r="B5313" s="17">
        <v>3.0866639999999999</v>
      </c>
      <c r="C5313" s="97">
        <v>180</v>
      </c>
      <c r="D5313" s="21">
        <f t="shared" si="82"/>
        <v>5.1547288799999995</v>
      </c>
    </row>
    <row r="5314" spans="1:4" ht="15" customHeight="1" x14ac:dyDescent="0.2">
      <c r="A5314" s="98">
        <v>42229.791666666664</v>
      </c>
      <c r="B5314" s="17">
        <v>1.028888</v>
      </c>
      <c r="C5314" s="97">
        <v>140</v>
      </c>
      <c r="D5314" s="21">
        <f t="shared" si="82"/>
        <v>1.71824296</v>
      </c>
    </row>
    <row r="5315" spans="1:4" ht="15" customHeight="1" x14ac:dyDescent="0.2">
      <c r="A5315" s="98">
        <v>42229.833333333336</v>
      </c>
      <c r="B5315" s="17">
        <v>3.0866639999999999</v>
      </c>
      <c r="C5315" s="97">
        <v>120</v>
      </c>
      <c r="D5315" s="21">
        <f t="shared" si="82"/>
        <v>5.1547288799999995</v>
      </c>
    </row>
    <row r="5316" spans="1:4" ht="15" customHeight="1" x14ac:dyDescent="0.2">
      <c r="A5316" s="98">
        <v>42229.875</v>
      </c>
      <c r="B5316" s="17">
        <v>1.5433319999999999</v>
      </c>
      <c r="C5316" s="97">
        <v>170</v>
      </c>
      <c r="D5316" s="21">
        <f t="shared" si="82"/>
        <v>2.5773644399999998</v>
      </c>
    </row>
    <row r="5317" spans="1:4" ht="15" customHeight="1" x14ac:dyDescent="0.2">
      <c r="A5317" s="98">
        <v>42229.916666666664</v>
      </c>
      <c r="B5317" s="17">
        <v>3.0866639999999999</v>
      </c>
      <c r="C5317" s="97">
        <v>40</v>
      </c>
      <c r="D5317" s="21">
        <f t="shared" ref="D5317:D5380" si="83">$B$1*B5317</f>
        <v>5.1547288799999995</v>
      </c>
    </row>
    <row r="5318" spans="1:4" ht="15" customHeight="1" x14ac:dyDescent="0.2">
      <c r="A5318" s="98">
        <v>42229.958333333336</v>
      </c>
      <c r="B5318" s="17">
        <v>2.5722200000000002</v>
      </c>
      <c r="C5318" s="97">
        <v>50</v>
      </c>
      <c r="D5318" s="21">
        <f t="shared" si="83"/>
        <v>4.2956073999999997</v>
      </c>
    </row>
    <row r="5319" spans="1:4" ht="15" customHeight="1" x14ac:dyDescent="0.2">
      <c r="A5319" s="98">
        <v>42230</v>
      </c>
      <c r="B5319" s="17">
        <v>1.5433319999999999</v>
      </c>
      <c r="C5319" s="97">
        <v>20</v>
      </c>
      <c r="D5319" s="21">
        <f t="shared" si="83"/>
        <v>2.5773644399999998</v>
      </c>
    </row>
    <row r="5320" spans="1:4" ht="15" customHeight="1" x14ac:dyDescent="0.2">
      <c r="A5320" s="98">
        <v>42230.041666666664</v>
      </c>
      <c r="B5320" s="17">
        <v>2.057776</v>
      </c>
      <c r="C5320" s="97">
        <v>20</v>
      </c>
      <c r="D5320" s="21">
        <f t="shared" si="83"/>
        <v>3.43648592</v>
      </c>
    </row>
    <row r="5321" spans="1:4" ht="15" customHeight="1" x14ac:dyDescent="0.2">
      <c r="A5321" s="98">
        <v>42230.083333333336</v>
      </c>
      <c r="B5321" s="17">
        <v>1.5433319999999999</v>
      </c>
      <c r="C5321" s="97">
        <v>320</v>
      </c>
      <c r="D5321" s="21">
        <f t="shared" si="83"/>
        <v>2.5773644399999998</v>
      </c>
    </row>
    <row r="5322" spans="1:4" ht="15" customHeight="1" x14ac:dyDescent="0.2">
      <c r="A5322" s="98">
        <v>42230.125</v>
      </c>
      <c r="B5322" s="17">
        <v>1.5433319999999999</v>
      </c>
      <c r="C5322" s="97">
        <v>280</v>
      </c>
      <c r="D5322" s="21">
        <f t="shared" si="83"/>
        <v>2.5773644399999998</v>
      </c>
    </row>
    <row r="5323" spans="1:4" ht="15" customHeight="1" x14ac:dyDescent="0.2">
      <c r="A5323" s="98">
        <v>42230.166666666664</v>
      </c>
      <c r="B5323" s="17">
        <v>0</v>
      </c>
      <c r="C5323" s="97">
        <v>0</v>
      </c>
      <c r="D5323" s="21">
        <f t="shared" si="83"/>
        <v>0</v>
      </c>
    </row>
    <row r="5324" spans="1:4" ht="15" customHeight="1" x14ac:dyDescent="0.2">
      <c r="A5324" s="98">
        <v>42230.208333333336</v>
      </c>
      <c r="B5324" s="17">
        <v>0</v>
      </c>
      <c r="C5324" s="97">
        <v>0</v>
      </c>
      <c r="D5324" s="21">
        <f t="shared" si="83"/>
        <v>0</v>
      </c>
    </row>
    <row r="5325" spans="1:4" ht="15" customHeight="1" x14ac:dyDescent="0.2">
      <c r="A5325" s="98">
        <v>42230.25</v>
      </c>
      <c r="B5325" s="17">
        <v>0</v>
      </c>
      <c r="C5325" s="97">
        <v>0</v>
      </c>
      <c r="D5325" s="21">
        <f t="shared" si="83"/>
        <v>0</v>
      </c>
    </row>
    <row r="5326" spans="1:4" ht="15" customHeight="1" x14ac:dyDescent="0.2">
      <c r="A5326" s="98">
        <v>42230.291666666664</v>
      </c>
      <c r="B5326" s="17">
        <v>2.057776</v>
      </c>
      <c r="C5326" s="97">
        <v>320</v>
      </c>
      <c r="D5326" s="21">
        <f t="shared" si="83"/>
        <v>3.43648592</v>
      </c>
    </row>
    <row r="5327" spans="1:4" ht="15" customHeight="1" x14ac:dyDescent="0.2">
      <c r="A5327" s="98">
        <v>42230.333333333336</v>
      </c>
      <c r="B5327" s="17">
        <v>2.5722200000000002</v>
      </c>
      <c r="C5327" s="97">
        <v>300</v>
      </c>
      <c r="D5327" s="21">
        <f t="shared" si="83"/>
        <v>4.2956073999999997</v>
      </c>
    </row>
    <row r="5328" spans="1:4" ht="15" customHeight="1" x14ac:dyDescent="0.2">
      <c r="A5328" s="98">
        <v>42230.375</v>
      </c>
      <c r="B5328" s="17">
        <v>0</v>
      </c>
      <c r="C5328" s="97">
        <v>0</v>
      </c>
      <c r="D5328" s="21">
        <f t="shared" si="83"/>
        <v>0</v>
      </c>
    </row>
    <row r="5329" spans="1:4" ht="15" customHeight="1" x14ac:dyDescent="0.2">
      <c r="A5329" s="98">
        <v>42230.416666666664</v>
      </c>
      <c r="B5329" s="17">
        <v>2.057776</v>
      </c>
      <c r="C5329" s="97">
        <v>290</v>
      </c>
      <c r="D5329" s="21">
        <f t="shared" si="83"/>
        <v>3.43648592</v>
      </c>
    </row>
    <row r="5330" spans="1:4" ht="15" customHeight="1" x14ac:dyDescent="0.2">
      <c r="A5330" s="98">
        <v>42230.458333333336</v>
      </c>
      <c r="B5330" s="17">
        <v>1.5433319999999999</v>
      </c>
      <c r="C5330" s="97">
        <v>320</v>
      </c>
      <c r="D5330" s="21">
        <f t="shared" si="83"/>
        <v>2.5773644399999998</v>
      </c>
    </row>
    <row r="5331" spans="1:4" ht="15" customHeight="1" x14ac:dyDescent="0.2">
      <c r="A5331" s="98">
        <v>42230.5</v>
      </c>
      <c r="B5331" s="17">
        <v>2.057776</v>
      </c>
      <c r="C5331" s="97">
        <v>300</v>
      </c>
      <c r="D5331" s="21">
        <f t="shared" si="83"/>
        <v>3.43648592</v>
      </c>
    </row>
    <row r="5332" spans="1:4" ht="15" customHeight="1" x14ac:dyDescent="0.2">
      <c r="A5332" s="98">
        <v>42230.541666666664</v>
      </c>
      <c r="B5332" s="17">
        <v>4.1155520000000001</v>
      </c>
      <c r="C5332" s="97">
        <v>70</v>
      </c>
      <c r="D5332" s="21">
        <f t="shared" si="83"/>
        <v>6.8729718399999999</v>
      </c>
    </row>
    <row r="5333" spans="1:4" ht="15" customHeight="1" x14ac:dyDescent="0.2">
      <c r="A5333" s="98">
        <v>42230.583333333336</v>
      </c>
      <c r="B5333" s="17">
        <v>5.6588840000000005</v>
      </c>
      <c r="C5333" s="97">
        <v>70</v>
      </c>
      <c r="D5333" s="21">
        <f t="shared" si="83"/>
        <v>9.4503362800000001</v>
      </c>
    </row>
    <row r="5334" spans="1:4" ht="15" customHeight="1" x14ac:dyDescent="0.2">
      <c r="A5334" s="98">
        <v>42230.625</v>
      </c>
      <c r="B5334" s="17">
        <v>4.6299960000000002</v>
      </c>
      <c r="C5334" s="97">
        <v>60</v>
      </c>
      <c r="D5334" s="21">
        <f t="shared" si="83"/>
        <v>7.7320933199999997</v>
      </c>
    </row>
    <row r="5335" spans="1:4" ht="15" customHeight="1" x14ac:dyDescent="0.2">
      <c r="A5335" s="98">
        <v>42230.666666666664</v>
      </c>
      <c r="B5335" s="17">
        <v>4.1155520000000001</v>
      </c>
      <c r="C5335" s="97">
        <v>70</v>
      </c>
      <c r="D5335" s="21">
        <f t="shared" si="83"/>
        <v>6.8729718399999999</v>
      </c>
    </row>
    <row r="5336" spans="1:4" ht="15" customHeight="1" x14ac:dyDescent="0.2">
      <c r="A5336" s="98">
        <v>42230.708333333336</v>
      </c>
      <c r="B5336" s="17">
        <v>5.1444400000000003</v>
      </c>
      <c r="C5336" s="97">
        <v>80</v>
      </c>
      <c r="D5336" s="21">
        <f t="shared" si="83"/>
        <v>8.5912147999999995</v>
      </c>
    </row>
    <row r="5337" spans="1:4" ht="15" customHeight="1" x14ac:dyDescent="0.2">
      <c r="A5337" s="98">
        <v>42230.75</v>
      </c>
      <c r="B5337" s="17">
        <v>6.1733279999999997</v>
      </c>
      <c r="C5337" s="97">
        <v>60</v>
      </c>
      <c r="D5337" s="21">
        <f t="shared" si="83"/>
        <v>10.309457759999999</v>
      </c>
    </row>
    <row r="5338" spans="1:4" ht="15" customHeight="1" x14ac:dyDescent="0.2">
      <c r="A5338" s="98">
        <v>42230.791666666664</v>
      </c>
      <c r="B5338" s="17">
        <v>4.6299960000000002</v>
      </c>
      <c r="C5338" s="97">
        <v>60</v>
      </c>
      <c r="D5338" s="21">
        <f t="shared" si="83"/>
        <v>7.7320933199999997</v>
      </c>
    </row>
    <row r="5339" spans="1:4" ht="15" customHeight="1" x14ac:dyDescent="0.2">
      <c r="A5339" s="98">
        <v>42230.833333333336</v>
      </c>
      <c r="B5339" s="17">
        <v>4.6299960000000002</v>
      </c>
      <c r="C5339" s="97">
        <v>60</v>
      </c>
      <c r="D5339" s="21">
        <f t="shared" si="83"/>
        <v>7.7320933199999997</v>
      </c>
    </row>
    <row r="5340" spans="1:4" ht="15" customHeight="1" x14ac:dyDescent="0.2">
      <c r="A5340" s="98">
        <v>42230.875</v>
      </c>
      <c r="B5340" s="17">
        <v>4.6299960000000002</v>
      </c>
      <c r="C5340" s="97">
        <v>60</v>
      </c>
      <c r="D5340" s="21">
        <f t="shared" si="83"/>
        <v>7.7320933199999997</v>
      </c>
    </row>
    <row r="5341" spans="1:4" ht="15" customHeight="1" x14ac:dyDescent="0.2">
      <c r="A5341" s="98">
        <v>42230.916666666664</v>
      </c>
      <c r="B5341" s="17">
        <v>1.5433319999999999</v>
      </c>
      <c r="C5341" s="97">
        <v>50</v>
      </c>
      <c r="D5341" s="21">
        <f t="shared" si="83"/>
        <v>2.5773644399999998</v>
      </c>
    </row>
    <row r="5342" spans="1:4" ht="15" customHeight="1" x14ac:dyDescent="0.2">
      <c r="A5342" s="98">
        <v>42230.958333333336</v>
      </c>
      <c r="B5342" s="17">
        <v>1.028888</v>
      </c>
      <c r="C5342" s="97">
        <v>40</v>
      </c>
      <c r="D5342" s="21">
        <f t="shared" si="83"/>
        <v>1.71824296</v>
      </c>
    </row>
    <row r="5343" spans="1:4" ht="15" customHeight="1" x14ac:dyDescent="0.2">
      <c r="A5343" s="98">
        <v>42231</v>
      </c>
      <c r="B5343" s="17">
        <v>1.028888</v>
      </c>
      <c r="C5343" s="97">
        <v>320</v>
      </c>
      <c r="D5343" s="21">
        <f t="shared" si="83"/>
        <v>1.71824296</v>
      </c>
    </row>
    <row r="5344" spans="1:4" ht="15" customHeight="1" x14ac:dyDescent="0.2">
      <c r="A5344" s="98">
        <v>42231.041666666664</v>
      </c>
      <c r="B5344" s="17">
        <v>1.5433319999999999</v>
      </c>
      <c r="C5344" s="97">
        <v>320</v>
      </c>
      <c r="D5344" s="21">
        <f t="shared" si="83"/>
        <v>2.5773644399999998</v>
      </c>
    </row>
    <row r="5345" spans="1:4" ht="15" customHeight="1" x14ac:dyDescent="0.2">
      <c r="A5345" s="98">
        <v>42231.083333333336</v>
      </c>
      <c r="B5345" s="17">
        <v>2.057776</v>
      </c>
      <c r="C5345" s="97">
        <v>320</v>
      </c>
      <c r="D5345" s="21">
        <f t="shared" si="83"/>
        <v>3.43648592</v>
      </c>
    </row>
    <row r="5346" spans="1:4" ht="15" customHeight="1" x14ac:dyDescent="0.2">
      <c r="A5346" s="98">
        <v>42231.125</v>
      </c>
      <c r="B5346" s="17">
        <v>1.5433319999999999</v>
      </c>
      <c r="C5346" s="97">
        <v>310</v>
      </c>
      <c r="D5346" s="21">
        <f t="shared" si="83"/>
        <v>2.5773644399999998</v>
      </c>
    </row>
    <row r="5347" spans="1:4" ht="15" customHeight="1" x14ac:dyDescent="0.2">
      <c r="A5347" s="98">
        <v>42231.166666666664</v>
      </c>
      <c r="B5347" s="17">
        <v>2.057776</v>
      </c>
      <c r="C5347" s="97">
        <v>340</v>
      </c>
      <c r="D5347" s="21">
        <f t="shared" si="83"/>
        <v>3.43648592</v>
      </c>
    </row>
    <row r="5348" spans="1:4" ht="15" customHeight="1" x14ac:dyDescent="0.2">
      <c r="A5348" s="98">
        <v>42231.208333333336</v>
      </c>
      <c r="B5348" s="17">
        <v>2.5722200000000002</v>
      </c>
      <c r="C5348" s="97">
        <v>300</v>
      </c>
      <c r="D5348" s="21">
        <f t="shared" si="83"/>
        <v>4.2956073999999997</v>
      </c>
    </row>
    <row r="5349" spans="1:4" ht="15" customHeight="1" x14ac:dyDescent="0.2">
      <c r="A5349" s="98">
        <v>42231.25</v>
      </c>
      <c r="B5349" s="17">
        <v>2.5722200000000002</v>
      </c>
      <c r="C5349" s="97">
        <v>280</v>
      </c>
      <c r="D5349" s="21">
        <f t="shared" si="83"/>
        <v>4.2956073999999997</v>
      </c>
    </row>
    <row r="5350" spans="1:4" ht="15" customHeight="1" x14ac:dyDescent="0.2">
      <c r="A5350" s="98">
        <v>42231.291666666664</v>
      </c>
      <c r="B5350" s="17">
        <v>1.5433319999999999</v>
      </c>
      <c r="C5350" s="97">
        <v>340</v>
      </c>
      <c r="D5350" s="21">
        <f t="shared" si="83"/>
        <v>2.5773644399999998</v>
      </c>
    </row>
    <row r="5351" spans="1:4" ht="15" customHeight="1" x14ac:dyDescent="0.2">
      <c r="A5351" s="98">
        <v>42231.333333333336</v>
      </c>
      <c r="B5351" s="17">
        <v>1.5433319999999999</v>
      </c>
      <c r="C5351" s="97">
        <v>350</v>
      </c>
      <c r="D5351" s="21">
        <f t="shared" si="83"/>
        <v>2.5773644399999998</v>
      </c>
    </row>
    <row r="5352" spans="1:4" ht="15" customHeight="1" x14ac:dyDescent="0.2">
      <c r="A5352" s="98">
        <v>42231.375</v>
      </c>
      <c r="B5352" s="17">
        <v>2.057776</v>
      </c>
      <c r="C5352" s="97">
        <v>340</v>
      </c>
      <c r="D5352" s="21">
        <f t="shared" si="83"/>
        <v>3.43648592</v>
      </c>
    </row>
    <row r="5353" spans="1:4" ht="15" customHeight="1" x14ac:dyDescent="0.2">
      <c r="A5353" s="98">
        <v>42231.416666666664</v>
      </c>
      <c r="B5353" s="17">
        <v>0</v>
      </c>
      <c r="C5353" s="97">
        <v>0</v>
      </c>
      <c r="D5353" s="21">
        <f t="shared" si="83"/>
        <v>0</v>
      </c>
    </row>
    <row r="5354" spans="1:4" ht="15" customHeight="1" x14ac:dyDescent="0.2">
      <c r="A5354" s="98">
        <v>42231.458333333336</v>
      </c>
      <c r="B5354" s="17">
        <v>1.5433319999999999</v>
      </c>
      <c r="C5354" s="97">
        <v>310</v>
      </c>
      <c r="D5354" s="21">
        <f t="shared" si="83"/>
        <v>2.5773644399999998</v>
      </c>
    </row>
    <row r="5355" spans="1:4" ht="15" customHeight="1" x14ac:dyDescent="0.2">
      <c r="A5355" s="98">
        <v>42231.5</v>
      </c>
      <c r="B5355" s="17">
        <v>1.5433319999999999</v>
      </c>
      <c r="C5355" s="97">
        <v>270</v>
      </c>
      <c r="D5355" s="21">
        <f t="shared" si="83"/>
        <v>2.5773644399999998</v>
      </c>
    </row>
    <row r="5356" spans="1:4" ht="15" customHeight="1" x14ac:dyDescent="0.2">
      <c r="A5356" s="98">
        <v>42231.541666666664</v>
      </c>
      <c r="B5356" s="17">
        <v>0</v>
      </c>
      <c r="C5356" s="97">
        <v>0</v>
      </c>
      <c r="D5356" s="21">
        <f t="shared" si="83"/>
        <v>0</v>
      </c>
    </row>
    <row r="5357" spans="1:4" ht="15" customHeight="1" x14ac:dyDescent="0.2">
      <c r="A5357" s="98">
        <v>42231.583333333336</v>
      </c>
      <c r="B5357" s="17">
        <v>3.0866639999999999</v>
      </c>
      <c r="C5357" s="97">
        <v>140</v>
      </c>
      <c r="D5357" s="21">
        <f t="shared" si="83"/>
        <v>5.1547288799999995</v>
      </c>
    </row>
    <row r="5358" spans="1:4" ht="15" customHeight="1" x14ac:dyDescent="0.2">
      <c r="A5358" s="98">
        <v>42231.625</v>
      </c>
      <c r="B5358" s="17">
        <v>3.0866639999999999</v>
      </c>
      <c r="C5358" s="97">
        <v>120</v>
      </c>
      <c r="D5358" s="21">
        <f t="shared" si="83"/>
        <v>5.1547288799999995</v>
      </c>
    </row>
    <row r="5359" spans="1:4" ht="15" customHeight="1" x14ac:dyDescent="0.2">
      <c r="A5359" s="98">
        <v>42231.666666666664</v>
      </c>
      <c r="B5359" s="17">
        <v>3.601108</v>
      </c>
      <c r="C5359" s="97">
        <v>80</v>
      </c>
      <c r="D5359" s="21">
        <f t="shared" si="83"/>
        <v>6.0138503599999993</v>
      </c>
    </row>
    <row r="5360" spans="1:4" ht="15" customHeight="1" x14ac:dyDescent="0.2">
      <c r="A5360" s="98">
        <v>42231.708333333336</v>
      </c>
      <c r="B5360" s="17">
        <v>4.6299960000000002</v>
      </c>
      <c r="C5360" s="97">
        <v>70</v>
      </c>
      <c r="D5360" s="21">
        <f t="shared" si="83"/>
        <v>7.7320933199999997</v>
      </c>
    </row>
    <row r="5361" spans="1:4" ht="15" customHeight="1" x14ac:dyDescent="0.2">
      <c r="A5361" s="98">
        <v>42231.75</v>
      </c>
      <c r="B5361" s="17">
        <v>4.6299960000000002</v>
      </c>
      <c r="C5361" s="97">
        <v>60</v>
      </c>
      <c r="D5361" s="21">
        <f t="shared" si="83"/>
        <v>7.7320933199999997</v>
      </c>
    </row>
    <row r="5362" spans="1:4" ht="15" customHeight="1" x14ac:dyDescent="0.2">
      <c r="A5362" s="98">
        <v>42231.791666666664</v>
      </c>
      <c r="B5362" s="17">
        <v>5.1444400000000003</v>
      </c>
      <c r="C5362" s="97">
        <v>60</v>
      </c>
      <c r="D5362" s="21">
        <f t="shared" si="83"/>
        <v>8.5912147999999995</v>
      </c>
    </row>
    <row r="5363" spans="1:4" ht="15" customHeight="1" x14ac:dyDescent="0.2">
      <c r="A5363" s="98">
        <v>42231.833333333336</v>
      </c>
      <c r="B5363" s="17">
        <v>4.1155520000000001</v>
      </c>
      <c r="C5363" s="97">
        <v>60</v>
      </c>
      <c r="D5363" s="21">
        <f t="shared" si="83"/>
        <v>6.8729718399999999</v>
      </c>
    </row>
    <row r="5364" spans="1:4" ht="15" customHeight="1" x14ac:dyDescent="0.2">
      <c r="A5364" s="98">
        <v>42231.875</v>
      </c>
      <c r="B5364" s="17">
        <v>3.601108</v>
      </c>
      <c r="C5364" s="97">
        <v>50</v>
      </c>
      <c r="D5364" s="21">
        <f t="shared" si="83"/>
        <v>6.0138503599999993</v>
      </c>
    </row>
    <row r="5365" spans="1:4" ht="15" customHeight="1" x14ac:dyDescent="0.2">
      <c r="A5365" s="98">
        <v>42231.916666666664</v>
      </c>
      <c r="B5365" s="17">
        <v>3.0866639999999999</v>
      </c>
      <c r="C5365" s="97">
        <v>50</v>
      </c>
      <c r="D5365" s="21">
        <f t="shared" si="83"/>
        <v>5.1547288799999995</v>
      </c>
    </row>
    <row r="5366" spans="1:4" ht="15" customHeight="1" x14ac:dyDescent="0.2">
      <c r="A5366" s="98">
        <v>42231.958333333336</v>
      </c>
      <c r="B5366" s="17">
        <v>3.0866639999999999</v>
      </c>
      <c r="C5366" s="97">
        <v>60</v>
      </c>
      <c r="D5366" s="21">
        <f t="shared" si="83"/>
        <v>5.1547288799999995</v>
      </c>
    </row>
    <row r="5367" spans="1:4" ht="15" customHeight="1" x14ac:dyDescent="0.2">
      <c r="A5367" s="98">
        <v>42232</v>
      </c>
      <c r="B5367" s="17">
        <v>2.057776</v>
      </c>
      <c r="C5367" s="97">
        <v>20</v>
      </c>
      <c r="D5367" s="21">
        <f t="shared" si="83"/>
        <v>3.43648592</v>
      </c>
    </row>
    <row r="5368" spans="1:4" ht="15" customHeight="1" x14ac:dyDescent="0.2">
      <c r="A5368" s="98">
        <v>42232.041666666664</v>
      </c>
      <c r="B5368" s="17">
        <v>2.057776</v>
      </c>
      <c r="C5368" s="97">
        <v>260</v>
      </c>
      <c r="D5368" s="21">
        <f t="shared" si="83"/>
        <v>3.43648592</v>
      </c>
    </row>
    <row r="5369" spans="1:4" ht="15" customHeight="1" x14ac:dyDescent="0.2">
      <c r="A5369" s="98">
        <v>42232.083333333336</v>
      </c>
      <c r="B5369" s="17">
        <v>1.028888</v>
      </c>
      <c r="C5369" s="97">
        <v>330</v>
      </c>
      <c r="D5369" s="21">
        <f t="shared" si="83"/>
        <v>1.71824296</v>
      </c>
    </row>
    <row r="5370" spans="1:4" ht="15" customHeight="1" x14ac:dyDescent="0.2">
      <c r="A5370" s="98">
        <v>42232.125</v>
      </c>
      <c r="B5370" s="17">
        <v>0</v>
      </c>
      <c r="C5370" s="97">
        <v>0</v>
      </c>
      <c r="D5370" s="21">
        <f t="shared" si="83"/>
        <v>0</v>
      </c>
    </row>
    <row r="5371" spans="1:4" ht="15" customHeight="1" x14ac:dyDescent="0.2">
      <c r="A5371" s="98">
        <v>42232.166666666664</v>
      </c>
      <c r="B5371" s="17">
        <v>2.057776</v>
      </c>
      <c r="C5371" s="97">
        <v>270</v>
      </c>
      <c r="D5371" s="21">
        <f t="shared" si="83"/>
        <v>3.43648592</v>
      </c>
    </row>
    <row r="5372" spans="1:4" ht="15" customHeight="1" x14ac:dyDescent="0.2">
      <c r="A5372" s="98">
        <v>42232.208333333336</v>
      </c>
      <c r="B5372" s="17">
        <v>1.028888</v>
      </c>
      <c r="C5372" s="97">
        <v>300</v>
      </c>
      <c r="D5372" s="21">
        <f t="shared" si="83"/>
        <v>1.71824296</v>
      </c>
    </row>
    <row r="5373" spans="1:4" ht="15" customHeight="1" x14ac:dyDescent="0.2">
      <c r="A5373" s="98">
        <v>42232.25</v>
      </c>
      <c r="B5373" s="17">
        <v>0</v>
      </c>
      <c r="C5373" s="97">
        <v>0</v>
      </c>
      <c r="D5373" s="21">
        <f t="shared" si="83"/>
        <v>0</v>
      </c>
    </row>
    <row r="5374" spans="1:4" ht="15" customHeight="1" x14ac:dyDescent="0.2">
      <c r="A5374" s="98">
        <v>42232.291666666664</v>
      </c>
      <c r="B5374" s="17">
        <v>1.028888</v>
      </c>
      <c r="C5374" s="97">
        <v>270</v>
      </c>
      <c r="D5374" s="21">
        <f t="shared" si="83"/>
        <v>1.71824296</v>
      </c>
    </row>
    <row r="5375" spans="1:4" ht="15" customHeight="1" x14ac:dyDescent="0.2">
      <c r="A5375" s="98">
        <v>42232.333333333336</v>
      </c>
      <c r="B5375" s="17">
        <v>0</v>
      </c>
      <c r="C5375" s="97">
        <v>0</v>
      </c>
      <c r="D5375" s="21">
        <f t="shared" si="83"/>
        <v>0</v>
      </c>
    </row>
    <row r="5376" spans="1:4" ht="15" customHeight="1" x14ac:dyDescent="0.2">
      <c r="A5376" s="98">
        <v>42232.375</v>
      </c>
      <c r="B5376" s="17">
        <v>1.028888</v>
      </c>
      <c r="C5376" s="97">
        <v>10</v>
      </c>
      <c r="D5376" s="21">
        <f t="shared" si="83"/>
        <v>1.71824296</v>
      </c>
    </row>
    <row r="5377" spans="1:4" ht="15" customHeight="1" x14ac:dyDescent="0.2">
      <c r="A5377" s="98">
        <v>42232.416666666664</v>
      </c>
      <c r="B5377" s="17">
        <v>0</v>
      </c>
      <c r="C5377" s="97">
        <v>0</v>
      </c>
      <c r="D5377" s="21">
        <f t="shared" si="83"/>
        <v>0</v>
      </c>
    </row>
    <row r="5378" spans="1:4" ht="15" customHeight="1" x14ac:dyDescent="0.2">
      <c r="A5378" s="98">
        <v>42232.458333333336</v>
      </c>
      <c r="B5378" s="17">
        <v>1.028888</v>
      </c>
      <c r="C5378" s="97">
        <v>340</v>
      </c>
      <c r="D5378" s="21">
        <f t="shared" si="83"/>
        <v>1.71824296</v>
      </c>
    </row>
    <row r="5379" spans="1:4" ht="15" customHeight="1" x14ac:dyDescent="0.2">
      <c r="A5379" s="98">
        <v>42232.5</v>
      </c>
      <c r="B5379" s="17">
        <v>2.5722200000000002</v>
      </c>
      <c r="C5379" s="97">
        <v>10</v>
      </c>
      <c r="D5379" s="21">
        <f t="shared" si="83"/>
        <v>4.2956073999999997</v>
      </c>
    </row>
    <row r="5380" spans="1:4" ht="15" customHeight="1" x14ac:dyDescent="0.2">
      <c r="A5380" s="98">
        <v>42232.541666666664</v>
      </c>
      <c r="B5380" s="17">
        <v>4.1155520000000001</v>
      </c>
      <c r="C5380" s="97">
        <v>30</v>
      </c>
      <c r="D5380" s="21">
        <f t="shared" si="83"/>
        <v>6.8729718399999999</v>
      </c>
    </row>
    <row r="5381" spans="1:4" ht="15" customHeight="1" x14ac:dyDescent="0.2">
      <c r="A5381" s="98">
        <v>42232.583333333336</v>
      </c>
      <c r="B5381" s="17">
        <v>5.1444400000000003</v>
      </c>
      <c r="C5381" s="97">
        <v>40</v>
      </c>
      <c r="D5381" s="21">
        <f t="shared" ref="D5381:D5444" si="84">$B$1*B5381</f>
        <v>8.5912147999999995</v>
      </c>
    </row>
    <row r="5382" spans="1:4" ht="15" customHeight="1" x14ac:dyDescent="0.2">
      <c r="A5382" s="98">
        <v>42232.625</v>
      </c>
      <c r="B5382" s="17">
        <v>4.6299960000000002</v>
      </c>
      <c r="C5382" s="97">
        <v>50</v>
      </c>
      <c r="D5382" s="21">
        <f t="shared" si="84"/>
        <v>7.7320933199999997</v>
      </c>
    </row>
    <row r="5383" spans="1:4" ht="15" customHeight="1" x14ac:dyDescent="0.2">
      <c r="A5383" s="98">
        <v>42232.666666666664</v>
      </c>
      <c r="B5383" s="17">
        <v>6.1733279999999997</v>
      </c>
      <c r="C5383" s="97">
        <v>60</v>
      </c>
      <c r="D5383" s="21">
        <f t="shared" si="84"/>
        <v>10.309457759999999</v>
      </c>
    </row>
    <row r="5384" spans="1:4" ht="15" customHeight="1" x14ac:dyDescent="0.2">
      <c r="A5384" s="98">
        <v>42232.708333333336</v>
      </c>
      <c r="B5384" s="17">
        <v>6.1733279999999997</v>
      </c>
      <c r="C5384" s="97">
        <v>60</v>
      </c>
      <c r="D5384" s="21">
        <f t="shared" si="84"/>
        <v>10.309457759999999</v>
      </c>
    </row>
    <row r="5385" spans="1:4" ht="15" customHeight="1" x14ac:dyDescent="0.2">
      <c r="A5385" s="98">
        <v>42232.75</v>
      </c>
      <c r="B5385" s="17">
        <v>6.1733279999999997</v>
      </c>
      <c r="C5385" s="97">
        <v>50</v>
      </c>
      <c r="D5385" s="21">
        <f t="shared" si="84"/>
        <v>10.309457759999999</v>
      </c>
    </row>
    <row r="5386" spans="1:4" ht="15" customHeight="1" x14ac:dyDescent="0.2">
      <c r="A5386" s="98">
        <v>42232.791666666664</v>
      </c>
      <c r="B5386" s="17">
        <v>6.6877719999999998</v>
      </c>
      <c r="C5386" s="97">
        <v>60</v>
      </c>
      <c r="D5386" s="21">
        <f t="shared" si="84"/>
        <v>11.16857924</v>
      </c>
    </row>
    <row r="5387" spans="1:4" ht="15" customHeight="1" x14ac:dyDescent="0.2">
      <c r="A5387" s="98">
        <v>42232.833333333336</v>
      </c>
      <c r="B5387" s="17">
        <v>4.1155520000000001</v>
      </c>
      <c r="C5387" s="97">
        <v>50</v>
      </c>
      <c r="D5387" s="21">
        <f t="shared" si="84"/>
        <v>6.8729718399999999</v>
      </c>
    </row>
    <row r="5388" spans="1:4" ht="15" customHeight="1" x14ac:dyDescent="0.2">
      <c r="A5388" s="98">
        <v>42232.875</v>
      </c>
      <c r="B5388" s="17">
        <v>4.1155520000000001</v>
      </c>
      <c r="C5388" s="97">
        <v>50</v>
      </c>
      <c r="D5388" s="21">
        <f t="shared" si="84"/>
        <v>6.8729718399999999</v>
      </c>
    </row>
    <row r="5389" spans="1:4" ht="15" customHeight="1" x14ac:dyDescent="0.2">
      <c r="A5389" s="98">
        <v>42232.916666666664</v>
      </c>
      <c r="B5389" s="17">
        <v>3.0866639999999999</v>
      </c>
      <c r="C5389" s="97">
        <v>50</v>
      </c>
      <c r="D5389" s="21">
        <f t="shared" si="84"/>
        <v>5.1547288799999995</v>
      </c>
    </row>
    <row r="5390" spans="1:4" ht="15" customHeight="1" x14ac:dyDescent="0.2">
      <c r="A5390" s="98">
        <v>42232.958333333336</v>
      </c>
      <c r="B5390" s="17">
        <v>3.0866639999999999</v>
      </c>
      <c r="C5390" s="97">
        <v>50</v>
      </c>
      <c r="D5390" s="21">
        <f t="shared" si="84"/>
        <v>5.1547288799999995</v>
      </c>
    </row>
    <row r="5391" spans="1:4" ht="15" customHeight="1" x14ac:dyDescent="0.2">
      <c r="A5391" s="98">
        <v>42233</v>
      </c>
      <c r="B5391" s="17">
        <v>3.0866639999999999</v>
      </c>
      <c r="C5391" s="97">
        <v>50</v>
      </c>
      <c r="D5391" s="21">
        <f t="shared" si="84"/>
        <v>5.1547288799999995</v>
      </c>
    </row>
    <row r="5392" spans="1:4" ht="15" customHeight="1" x14ac:dyDescent="0.2">
      <c r="A5392" s="98">
        <v>42233.041666666664</v>
      </c>
      <c r="B5392" s="17">
        <v>3.0866639999999999</v>
      </c>
      <c r="C5392" s="97">
        <v>50</v>
      </c>
      <c r="D5392" s="21">
        <f t="shared" si="84"/>
        <v>5.1547288799999995</v>
      </c>
    </row>
    <row r="5393" spans="1:4" ht="15" customHeight="1" x14ac:dyDescent="0.2">
      <c r="A5393" s="98">
        <v>42233.083333333336</v>
      </c>
      <c r="B5393" s="17">
        <v>4.1155520000000001</v>
      </c>
      <c r="C5393" s="97">
        <v>40</v>
      </c>
      <c r="D5393" s="21">
        <f t="shared" si="84"/>
        <v>6.8729718399999999</v>
      </c>
    </row>
    <row r="5394" spans="1:4" ht="15" customHeight="1" x14ac:dyDescent="0.2">
      <c r="A5394" s="98">
        <v>42233.125</v>
      </c>
      <c r="B5394" s="17">
        <v>3.0866639999999999</v>
      </c>
      <c r="C5394" s="97">
        <v>10</v>
      </c>
      <c r="D5394" s="21">
        <f t="shared" si="84"/>
        <v>5.1547288799999995</v>
      </c>
    </row>
    <row r="5395" spans="1:4" ht="15" customHeight="1" x14ac:dyDescent="0.2">
      <c r="A5395" s="98">
        <v>42233.166666666664</v>
      </c>
      <c r="B5395" s="17">
        <v>1.028888</v>
      </c>
      <c r="C5395" s="97">
        <v>340</v>
      </c>
      <c r="D5395" s="21">
        <f t="shared" si="84"/>
        <v>1.71824296</v>
      </c>
    </row>
    <row r="5396" spans="1:4" ht="15" customHeight="1" x14ac:dyDescent="0.2">
      <c r="A5396" s="98">
        <v>42233.208333333336</v>
      </c>
      <c r="B5396" s="17">
        <v>0</v>
      </c>
      <c r="C5396" s="97">
        <v>0</v>
      </c>
      <c r="D5396" s="21">
        <f t="shared" si="84"/>
        <v>0</v>
      </c>
    </row>
    <row r="5397" spans="1:4" ht="15" customHeight="1" x14ac:dyDescent="0.2">
      <c r="A5397" s="98">
        <v>42233.25</v>
      </c>
      <c r="B5397" s="17">
        <v>1.5433319999999999</v>
      </c>
      <c r="C5397" s="97">
        <v>270</v>
      </c>
      <c r="D5397" s="21">
        <f t="shared" si="84"/>
        <v>2.5773644399999998</v>
      </c>
    </row>
    <row r="5398" spans="1:4" ht="15" customHeight="1" x14ac:dyDescent="0.2">
      <c r="A5398" s="98">
        <v>42233.291666666664</v>
      </c>
      <c r="B5398" s="17">
        <v>1.028888</v>
      </c>
      <c r="C5398" s="97">
        <v>60</v>
      </c>
      <c r="D5398" s="21">
        <f t="shared" si="84"/>
        <v>1.71824296</v>
      </c>
    </row>
    <row r="5399" spans="1:4" ht="15" customHeight="1" x14ac:dyDescent="0.2">
      <c r="A5399" s="98">
        <v>42233.333333333336</v>
      </c>
      <c r="B5399" s="17">
        <v>1.5433319999999999</v>
      </c>
      <c r="C5399" s="97">
        <v>300</v>
      </c>
      <c r="D5399" s="21">
        <f t="shared" si="84"/>
        <v>2.5773644399999998</v>
      </c>
    </row>
    <row r="5400" spans="1:4" ht="15" customHeight="1" x14ac:dyDescent="0.2">
      <c r="A5400" s="98">
        <v>42233.375</v>
      </c>
      <c r="B5400" s="17">
        <v>0</v>
      </c>
      <c r="C5400" s="97">
        <v>0</v>
      </c>
      <c r="D5400" s="21">
        <f t="shared" si="84"/>
        <v>0</v>
      </c>
    </row>
    <row r="5401" spans="1:4" ht="15" customHeight="1" x14ac:dyDescent="0.2">
      <c r="A5401" s="98">
        <v>42233.416666666664</v>
      </c>
      <c r="B5401" s="17">
        <v>1.028888</v>
      </c>
      <c r="C5401" s="97">
        <v>300</v>
      </c>
      <c r="D5401" s="21">
        <f t="shared" si="84"/>
        <v>1.71824296</v>
      </c>
    </row>
    <row r="5402" spans="1:4" ht="15" customHeight="1" x14ac:dyDescent="0.2">
      <c r="A5402" s="98">
        <v>42233.458333333336</v>
      </c>
      <c r="B5402" s="17">
        <v>2.057776</v>
      </c>
      <c r="C5402" s="97">
        <v>300</v>
      </c>
      <c r="D5402" s="21">
        <f t="shared" si="84"/>
        <v>3.43648592</v>
      </c>
    </row>
    <row r="5403" spans="1:4" ht="15" customHeight="1" x14ac:dyDescent="0.2">
      <c r="A5403" s="98">
        <v>42233.5</v>
      </c>
      <c r="B5403" s="17">
        <v>1.028888</v>
      </c>
      <c r="C5403" s="97">
        <v>260</v>
      </c>
      <c r="D5403" s="21">
        <f t="shared" si="84"/>
        <v>1.71824296</v>
      </c>
    </row>
    <row r="5404" spans="1:4" ht="15" customHeight="1" x14ac:dyDescent="0.2">
      <c r="A5404" s="98">
        <v>42233.541666666664</v>
      </c>
      <c r="B5404" s="17">
        <v>2.057776</v>
      </c>
      <c r="C5404" s="97">
        <v>100</v>
      </c>
      <c r="D5404" s="21">
        <f t="shared" si="84"/>
        <v>3.43648592</v>
      </c>
    </row>
    <row r="5405" spans="1:4" ht="15" customHeight="1" x14ac:dyDescent="0.2">
      <c r="A5405" s="98">
        <v>42233.583333333336</v>
      </c>
      <c r="B5405" s="17">
        <v>3.601108</v>
      </c>
      <c r="C5405" s="97">
        <v>30</v>
      </c>
      <c r="D5405" s="21">
        <f t="shared" si="84"/>
        <v>6.0138503599999993</v>
      </c>
    </row>
    <row r="5406" spans="1:4" ht="15" customHeight="1" x14ac:dyDescent="0.2">
      <c r="A5406" s="98">
        <v>42233.625</v>
      </c>
      <c r="B5406" s="17">
        <v>3.601108</v>
      </c>
      <c r="C5406" s="97">
        <v>60</v>
      </c>
      <c r="D5406" s="21">
        <f t="shared" si="84"/>
        <v>6.0138503599999993</v>
      </c>
    </row>
    <row r="5407" spans="1:4" ht="15" customHeight="1" x14ac:dyDescent="0.2">
      <c r="A5407" s="98">
        <v>42233.666666666664</v>
      </c>
      <c r="B5407" s="17">
        <v>4.1155520000000001</v>
      </c>
      <c r="C5407" s="97">
        <v>60</v>
      </c>
      <c r="D5407" s="21">
        <f t="shared" si="84"/>
        <v>6.8729718399999999</v>
      </c>
    </row>
    <row r="5408" spans="1:4" ht="15" customHeight="1" x14ac:dyDescent="0.2">
      <c r="A5408" s="98">
        <v>42233.708333333336</v>
      </c>
      <c r="B5408" s="17">
        <v>5.1444400000000003</v>
      </c>
      <c r="C5408" s="97">
        <v>80</v>
      </c>
      <c r="D5408" s="21">
        <f t="shared" si="84"/>
        <v>8.5912147999999995</v>
      </c>
    </row>
    <row r="5409" spans="1:4" ht="15" customHeight="1" x14ac:dyDescent="0.2">
      <c r="A5409" s="98">
        <v>42233.75</v>
      </c>
      <c r="B5409" s="17">
        <v>5.1444400000000003</v>
      </c>
      <c r="C5409" s="97">
        <v>90</v>
      </c>
      <c r="D5409" s="21">
        <f t="shared" si="84"/>
        <v>8.5912147999999995</v>
      </c>
    </row>
    <row r="5410" spans="1:4" ht="15" customHeight="1" x14ac:dyDescent="0.2">
      <c r="A5410" s="98">
        <v>42233.791666666664</v>
      </c>
      <c r="B5410" s="17">
        <v>5.6588840000000005</v>
      </c>
      <c r="C5410" s="97">
        <v>60</v>
      </c>
      <c r="D5410" s="21">
        <f t="shared" si="84"/>
        <v>9.4503362800000001</v>
      </c>
    </row>
    <row r="5411" spans="1:4" ht="15" customHeight="1" x14ac:dyDescent="0.2">
      <c r="A5411" s="98">
        <v>42233.833333333336</v>
      </c>
      <c r="B5411" s="17">
        <v>4.1155520000000001</v>
      </c>
      <c r="C5411" s="97">
        <v>50</v>
      </c>
      <c r="D5411" s="21">
        <f t="shared" si="84"/>
        <v>6.8729718399999999</v>
      </c>
    </row>
    <row r="5412" spans="1:4" ht="15" customHeight="1" x14ac:dyDescent="0.2">
      <c r="A5412" s="98">
        <v>42233.875</v>
      </c>
      <c r="B5412" s="17">
        <v>2.057776</v>
      </c>
      <c r="C5412" s="97">
        <v>60</v>
      </c>
      <c r="D5412" s="21">
        <f t="shared" si="84"/>
        <v>3.43648592</v>
      </c>
    </row>
    <row r="5413" spans="1:4" ht="15" customHeight="1" x14ac:dyDescent="0.2">
      <c r="A5413" s="98">
        <v>42233.916666666664</v>
      </c>
      <c r="B5413" s="17">
        <v>1.028888</v>
      </c>
      <c r="C5413" s="97">
        <v>50</v>
      </c>
      <c r="D5413" s="21">
        <f t="shared" si="84"/>
        <v>1.71824296</v>
      </c>
    </row>
    <row r="5414" spans="1:4" ht="15" customHeight="1" x14ac:dyDescent="0.2">
      <c r="A5414" s="98">
        <v>42233.958333333336</v>
      </c>
      <c r="B5414" s="17">
        <v>1.028888</v>
      </c>
      <c r="C5414" s="97">
        <v>290</v>
      </c>
      <c r="D5414" s="21">
        <f t="shared" si="84"/>
        <v>1.71824296</v>
      </c>
    </row>
    <row r="5415" spans="1:4" ht="15" customHeight="1" x14ac:dyDescent="0.2">
      <c r="A5415" s="98">
        <v>42234</v>
      </c>
      <c r="B5415" s="17">
        <v>2.057776</v>
      </c>
      <c r="C5415" s="97">
        <v>310</v>
      </c>
      <c r="D5415" s="21">
        <f t="shared" si="84"/>
        <v>3.43648592</v>
      </c>
    </row>
    <row r="5416" spans="1:4" ht="15" customHeight="1" x14ac:dyDescent="0.2">
      <c r="A5416" s="98">
        <v>42234.041666666664</v>
      </c>
      <c r="B5416" s="17">
        <v>2.5722200000000002</v>
      </c>
      <c r="C5416" s="97">
        <v>350</v>
      </c>
      <c r="D5416" s="21">
        <f t="shared" si="84"/>
        <v>4.2956073999999997</v>
      </c>
    </row>
    <row r="5417" spans="1:4" ht="15" customHeight="1" x14ac:dyDescent="0.2">
      <c r="A5417" s="98">
        <v>42234.083333333336</v>
      </c>
      <c r="B5417" s="17">
        <v>1.028888</v>
      </c>
      <c r="C5417" s="97">
        <v>260</v>
      </c>
      <c r="D5417" s="21">
        <f t="shared" si="84"/>
        <v>1.71824296</v>
      </c>
    </row>
    <row r="5418" spans="1:4" ht="15" customHeight="1" x14ac:dyDescent="0.2">
      <c r="A5418" s="98">
        <v>42234.125</v>
      </c>
      <c r="B5418" s="17">
        <v>1.5433319999999999</v>
      </c>
      <c r="C5418" s="97">
        <v>200</v>
      </c>
      <c r="D5418" s="21">
        <f t="shared" si="84"/>
        <v>2.5773644399999998</v>
      </c>
    </row>
    <row r="5419" spans="1:4" ht="15" customHeight="1" x14ac:dyDescent="0.2">
      <c r="A5419" s="98">
        <v>42234.166666666664</v>
      </c>
      <c r="B5419" s="17">
        <v>1.028888</v>
      </c>
      <c r="C5419" s="97">
        <v>280</v>
      </c>
      <c r="D5419" s="21">
        <f t="shared" si="84"/>
        <v>1.71824296</v>
      </c>
    </row>
    <row r="5420" spans="1:4" ht="15" customHeight="1" x14ac:dyDescent="0.2">
      <c r="A5420" s="98">
        <v>42234.208333333336</v>
      </c>
      <c r="B5420" s="17">
        <v>1.5433319999999999</v>
      </c>
      <c r="C5420" s="97">
        <v>310</v>
      </c>
      <c r="D5420" s="21">
        <f t="shared" si="84"/>
        <v>2.5773644399999998</v>
      </c>
    </row>
    <row r="5421" spans="1:4" ht="15" customHeight="1" x14ac:dyDescent="0.2">
      <c r="A5421" s="98">
        <v>42234.25</v>
      </c>
      <c r="B5421" s="17">
        <v>1.028888</v>
      </c>
      <c r="C5421" s="97">
        <v>220</v>
      </c>
      <c r="D5421" s="21">
        <f t="shared" si="84"/>
        <v>1.71824296</v>
      </c>
    </row>
    <row r="5422" spans="1:4" ht="15" customHeight="1" x14ac:dyDescent="0.2">
      <c r="A5422" s="98">
        <v>42234.291666666664</v>
      </c>
      <c r="B5422" s="17">
        <v>1.5433319999999999</v>
      </c>
      <c r="C5422" s="97">
        <v>320</v>
      </c>
      <c r="D5422" s="21">
        <f t="shared" si="84"/>
        <v>2.5773644399999998</v>
      </c>
    </row>
    <row r="5423" spans="1:4" ht="15" customHeight="1" x14ac:dyDescent="0.2">
      <c r="A5423" s="98">
        <v>42234.333333333336</v>
      </c>
      <c r="B5423" s="17">
        <v>2.057776</v>
      </c>
      <c r="C5423" s="97">
        <v>320</v>
      </c>
      <c r="D5423" s="21">
        <f t="shared" si="84"/>
        <v>3.43648592</v>
      </c>
    </row>
    <row r="5424" spans="1:4" ht="15" customHeight="1" x14ac:dyDescent="0.2">
      <c r="A5424" s="98">
        <v>42234.375</v>
      </c>
      <c r="B5424" s="17">
        <v>2.5722200000000002</v>
      </c>
      <c r="C5424" s="97">
        <v>310</v>
      </c>
      <c r="D5424" s="21">
        <f t="shared" si="84"/>
        <v>4.2956073999999997</v>
      </c>
    </row>
    <row r="5425" spans="1:4" ht="15" customHeight="1" x14ac:dyDescent="0.2">
      <c r="A5425" s="98">
        <v>42234.416666666664</v>
      </c>
      <c r="B5425" s="17">
        <v>1.028888</v>
      </c>
      <c r="C5425" s="97">
        <v>350</v>
      </c>
      <c r="D5425" s="21">
        <f t="shared" si="84"/>
        <v>1.71824296</v>
      </c>
    </row>
    <row r="5426" spans="1:4" ht="15" customHeight="1" x14ac:dyDescent="0.2">
      <c r="A5426" s="98">
        <v>42234.458333333336</v>
      </c>
      <c r="B5426" s="17">
        <v>1.5433319999999999</v>
      </c>
      <c r="C5426" s="97">
        <v>310</v>
      </c>
      <c r="D5426" s="21">
        <f t="shared" si="84"/>
        <v>2.5773644399999998</v>
      </c>
    </row>
    <row r="5427" spans="1:4" ht="15" customHeight="1" x14ac:dyDescent="0.2">
      <c r="A5427" s="98">
        <v>42234.5</v>
      </c>
      <c r="B5427" s="17">
        <v>2.057776</v>
      </c>
      <c r="C5427" s="97">
        <v>340</v>
      </c>
      <c r="D5427" s="21">
        <f t="shared" si="84"/>
        <v>3.43648592</v>
      </c>
    </row>
    <row r="5428" spans="1:4" ht="15" customHeight="1" x14ac:dyDescent="0.2">
      <c r="A5428" s="98">
        <v>42234.541666666664</v>
      </c>
      <c r="B5428" s="17">
        <v>1.5433319999999999</v>
      </c>
      <c r="C5428" s="97">
        <v>60</v>
      </c>
      <c r="D5428" s="21">
        <f t="shared" si="84"/>
        <v>2.5773644399999998</v>
      </c>
    </row>
    <row r="5429" spans="1:4" ht="15" customHeight="1" x14ac:dyDescent="0.2">
      <c r="A5429" s="98">
        <v>42234.583333333336</v>
      </c>
      <c r="B5429" s="17">
        <v>3.601108</v>
      </c>
      <c r="C5429" s="97">
        <v>40</v>
      </c>
      <c r="D5429" s="21">
        <f t="shared" si="84"/>
        <v>6.0138503599999993</v>
      </c>
    </row>
    <row r="5430" spans="1:4" ht="15" customHeight="1" x14ac:dyDescent="0.2">
      <c r="A5430" s="98">
        <v>42234.625</v>
      </c>
      <c r="B5430" s="17">
        <v>4.6299960000000002</v>
      </c>
      <c r="C5430" s="97">
        <v>50</v>
      </c>
      <c r="D5430" s="21">
        <f t="shared" si="84"/>
        <v>7.7320933199999997</v>
      </c>
    </row>
    <row r="5431" spans="1:4" ht="15" customHeight="1" x14ac:dyDescent="0.2">
      <c r="A5431" s="98">
        <v>42234.666666666664</v>
      </c>
      <c r="B5431" s="17">
        <v>5.1444400000000003</v>
      </c>
      <c r="C5431" s="97">
        <v>10</v>
      </c>
      <c r="D5431" s="21">
        <f t="shared" si="84"/>
        <v>8.5912147999999995</v>
      </c>
    </row>
    <row r="5432" spans="1:4" ht="15" customHeight="1" x14ac:dyDescent="0.2">
      <c r="A5432" s="98">
        <v>42234.708333333336</v>
      </c>
      <c r="B5432" s="17">
        <v>5.1444400000000003</v>
      </c>
      <c r="C5432" s="97">
        <v>90</v>
      </c>
      <c r="D5432" s="21">
        <f t="shared" si="84"/>
        <v>8.5912147999999995</v>
      </c>
    </row>
    <row r="5433" spans="1:4" ht="15" customHeight="1" x14ac:dyDescent="0.2">
      <c r="A5433" s="98">
        <v>42234.75</v>
      </c>
      <c r="B5433" s="17">
        <v>5.1444400000000003</v>
      </c>
      <c r="C5433" s="97">
        <v>80</v>
      </c>
      <c r="D5433" s="21">
        <f t="shared" si="84"/>
        <v>8.5912147999999995</v>
      </c>
    </row>
    <row r="5434" spans="1:4" ht="15" customHeight="1" x14ac:dyDescent="0.2">
      <c r="A5434" s="98">
        <v>42234.791666666664</v>
      </c>
      <c r="B5434" s="17">
        <v>5.1444400000000003</v>
      </c>
      <c r="C5434" s="97">
        <v>60</v>
      </c>
      <c r="D5434" s="21">
        <f t="shared" si="84"/>
        <v>8.5912147999999995</v>
      </c>
    </row>
    <row r="5435" spans="1:4" ht="15" customHeight="1" x14ac:dyDescent="0.2">
      <c r="A5435" s="98">
        <v>42234.833333333336</v>
      </c>
      <c r="B5435" s="17">
        <v>4.6299960000000002</v>
      </c>
      <c r="C5435" s="97">
        <v>60</v>
      </c>
      <c r="D5435" s="21">
        <f t="shared" si="84"/>
        <v>7.7320933199999997</v>
      </c>
    </row>
    <row r="5436" spans="1:4" ht="15" customHeight="1" x14ac:dyDescent="0.2">
      <c r="A5436" s="98">
        <v>42234.875</v>
      </c>
      <c r="B5436" s="17">
        <v>3.0866639999999999</v>
      </c>
      <c r="C5436" s="97">
        <v>50</v>
      </c>
      <c r="D5436" s="21">
        <f t="shared" si="84"/>
        <v>5.1547288799999995</v>
      </c>
    </row>
    <row r="5437" spans="1:4" ht="15" customHeight="1" x14ac:dyDescent="0.2">
      <c r="A5437" s="98">
        <v>42234.916666666664</v>
      </c>
      <c r="B5437" s="17">
        <v>2.5722200000000002</v>
      </c>
      <c r="C5437" s="97">
        <v>40</v>
      </c>
      <c r="D5437" s="21">
        <f t="shared" si="84"/>
        <v>4.2956073999999997</v>
      </c>
    </row>
    <row r="5438" spans="1:4" ht="15" customHeight="1" x14ac:dyDescent="0.2">
      <c r="A5438" s="98">
        <v>42234.958333333336</v>
      </c>
      <c r="B5438" s="17">
        <v>2.057776</v>
      </c>
      <c r="C5438" s="97">
        <v>30</v>
      </c>
      <c r="D5438" s="21">
        <f t="shared" si="84"/>
        <v>3.43648592</v>
      </c>
    </row>
    <row r="5439" spans="1:4" ht="15" customHeight="1" x14ac:dyDescent="0.2">
      <c r="A5439" s="98">
        <v>42235</v>
      </c>
      <c r="B5439" s="17">
        <v>1.028888</v>
      </c>
      <c r="C5439" s="97">
        <v>340</v>
      </c>
      <c r="D5439" s="21">
        <f t="shared" si="84"/>
        <v>1.71824296</v>
      </c>
    </row>
    <row r="5440" spans="1:4" ht="15" customHeight="1" x14ac:dyDescent="0.2">
      <c r="A5440" s="98">
        <v>42235.041666666664</v>
      </c>
      <c r="B5440" s="17">
        <v>1.5433319999999999</v>
      </c>
      <c r="C5440" s="97">
        <v>350</v>
      </c>
      <c r="D5440" s="21">
        <f t="shared" si="84"/>
        <v>2.5773644399999998</v>
      </c>
    </row>
    <row r="5441" spans="1:4" ht="15" customHeight="1" x14ac:dyDescent="0.2">
      <c r="A5441" s="98">
        <v>42235.083333333336</v>
      </c>
      <c r="B5441" s="17">
        <v>1.028888</v>
      </c>
      <c r="C5441" s="97">
        <v>330</v>
      </c>
      <c r="D5441" s="21">
        <f t="shared" si="84"/>
        <v>1.71824296</v>
      </c>
    </row>
    <row r="5442" spans="1:4" ht="15" customHeight="1" x14ac:dyDescent="0.2">
      <c r="A5442" s="98">
        <v>42235.166666666664</v>
      </c>
      <c r="B5442" s="17">
        <v>0.51444400000000001</v>
      </c>
      <c r="C5442" s="97">
        <v>310</v>
      </c>
      <c r="D5442" s="21">
        <f t="shared" si="84"/>
        <v>0.85912147999999999</v>
      </c>
    </row>
    <row r="5443" spans="1:4" ht="15" customHeight="1" x14ac:dyDescent="0.2">
      <c r="A5443" s="98">
        <v>42235.208333333336</v>
      </c>
      <c r="B5443" s="17">
        <v>1.5433319999999999</v>
      </c>
      <c r="C5443" s="97">
        <v>340</v>
      </c>
      <c r="D5443" s="21">
        <f t="shared" si="84"/>
        <v>2.5773644399999998</v>
      </c>
    </row>
    <row r="5444" spans="1:4" ht="15" customHeight="1" x14ac:dyDescent="0.2">
      <c r="A5444" s="98">
        <v>42235.25</v>
      </c>
      <c r="B5444" s="17">
        <v>2.057776</v>
      </c>
      <c r="C5444" s="97">
        <v>360</v>
      </c>
      <c r="D5444" s="21">
        <f t="shared" si="84"/>
        <v>3.43648592</v>
      </c>
    </row>
    <row r="5445" spans="1:4" ht="15" customHeight="1" x14ac:dyDescent="0.2">
      <c r="A5445" s="98">
        <v>42235.291666666664</v>
      </c>
      <c r="B5445" s="17">
        <v>1.5433319999999999</v>
      </c>
      <c r="C5445" s="97">
        <v>330</v>
      </c>
      <c r="D5445" s="21">
        <f t="shared" ref="D5445:D5508" si="85">$B$1*B5445</f>
        <v>2.5773644399999998</v>
      </c>
    </row>
    <row r="5446" spans="1:4" ht="15" customHeight="1" x14ac:dyDescent="0.2">
      <c r="A5446" s="98">
        <v>42235.333333333336</v>
      </c>
      <c r="B5446" s="17">
        <v>1.028888</v>
      </c>
      <c r="C5446" s="97">
        <v>320</v>
      </c>
      <c r="D5446" s="21">
        <f t="shared" si="85"/>
        <v>1.71824296</v>
      </c>
    </row>
    <row r="5447" spans="1:4" ht="15" customHeight="1" x14ac:dyDescent="0.2">
      <c r="A5447" s="98">
        <v>42235.375</v>
      </c>
      <c r="B5447" s="17">
        <v>1.5433319999999999</v>
      </c>
      <c r="C5447" s="97">
        <v>320</v>
      </c>
      <c r="D5447" s="21">
        <f t="shared" si="85"/>
        <v>2.5773644399999998</v>
      </c>
    </row>
    <row r="5448" spans="1:4" ht="15" customHeight="1" x14ac:dyDescent="0.2">
      <c r="A5448" s="98">
        <v>42235.416666666664</v>
      </c>
      <c r="B5448" s="17">
        <v>1.5433319999999999</v>
      </c>
      <c r="C5448" s="97">
        <v>340</v>
      </c>
      <c r="D5448" s="21">
        <f t="shared" si="85"/>
        <v>2.5773644399999998</v>
      </c>
    </row>
    <row r="5449" spans="1:4" ht="15" customHeight="1" x14ac:dyDescent="0.2">
      <c r="A5449" s="98">
        <v>42235.458333333336</v>
      </c>
      <c r="B5449" s="17">
        <v>3.0866639999999999</v>
      </c>
      <c r="C5449" s="97">
        <v>340</v>
      </c>
      <c r="D5449" s="21">
        <f t="shared" si="85"/>
        <v>5.1547288799999995</v>
      </c>
    </row>
    <row r="5450" spans="1:4" ht="15" customHeight="1" x14ac:dyDescent="0.2">
      <c r="A5450" s="98">
        <v>42235.5</v>
      </c>
      <c r="B5450" s="17">
        <v>4.6299960000000002</v>
      </c>
      <c r="C5450" s="97">
        <v>360</v>
      </c>
      <c r="D5450" s="21">
        <f t="shared" si="85"/>
        <v>7.7320933199999997</v>
      </c>
    </row>
    <row r="5451" spans="1:4" ht="15" customHeight="1" x14ac:dyDescent="0.2">
      <c r="A5451" s="98">
        <v>42235.541666666664</v>
      </c>
      <c r="B5451" s="17">
        <v>6.1733279999999997</v>
      </c>
      <c r="C5451" s="97">
        <v>20</v>
      </c>
      <c r="D5451" s="21">
        <f t="shared" si="85"/>
        <v>10.309457759999999</v>
      </c>
    </row>
    <row r="5452" spans="1:4" ht="15" customHeight="1" x14ac:dyDescent="0.2">
      <c r="A5452" s="98">
        <v>42235.583333333336</v>
      </c>
      <c r="B5452" s="17">
        <v>6.1733279999999997</v>
      </c>
      <c r="C5452" s="97">
        <v>10</v>
      </c>
      <c r="D5452" s="21">
        <f t="shared" si="85"/>
        <v>10.309457759999999</v>
      </c>
    </row>
    <row r="5453" spans="1:4" ht="15" customHeight="1" x14ac:dyDescent="0.2">
      <c r="A5453" s="98">
        <v>42235.625</v>
      </c>
      <c r="B5453" s="17">
        <v>6.6877719999999998</v>
      </c>
      <c r="C5453" s="97">
        <v>10</v>
      </c>
      <c r="D5453" s="21">
        <f t="shared" si="85"/>
        <v>11.16857924</v>
      </c>
    </row>
    <row r="5454" spans="1:4" ht="15" customHeight="1" x14ac:dyDescent="0.2">
      <c r="A5454" s="98">
        <v>42235.666666666664</v>
      </c>
      <c r="B5454" s="17">
        <v>6.1733279999999997</v>
      </c>
      <c r="C5454" s="97">
        <v>10</v>
      </c>
      <c r="D5454" s="21">
        <f t="shared" si="85"/>
        <v>10.309457759999999</v>
      </c>
    </row>
    <row r="5455" spans="1:4" ht="15" customHeight="1" x14ac:dyDescent="0.2">
      <c r="A5455" s="98">
        <v>42235.708333333336</v>
      </c>
      <c r="B5455" s="17">
        <v>6.6877719999999998</v>
      </c>
      <c r="C5455" s="97">
        <v>20</v>
      </c>
      <c r="D5455" s="21">
        <f t="shared" si="85"/>
        <v>11.16857924</v>
      </c>
    </row>
    <row r="5456" spans="1:4" ht="15" customHeight="1" x14ac:dyDescent="0.2">
      <c r="A5456" s="98">
        <v>42235.75</v>
      </c>
      <c r="B5456" s="17">
        <v>7.202216</v>
      </c>
      <c r="C5456" s="97">
        <v>10</v>
      </c>
      <c r="D5456" s="21">
        <f t="shared" si="85"/>
        <v>12.027700719999999</v>
      </c>
    </row>
    <row r="5457" spans="1:4" ht="15" customHeight="1" x14ac:dyDescent="0.2">
      <c r="A5457" s="98">
        <v>42235.791666666664</v>
      </c>
      <c r="B5457" s="17">
        <v>7.202216</v>
      </c>
      <c r="C5457" s="97">
        <v>50</v>
      </c>
      <c r="D5457" s="21">
        <f t="shared" si="85"/>
        <v>12.027700719999999</v>
      </c>
    </row>
    <row r="5458" spans="1:4" ht="15" customHeight="1" x14ac:dyDescent="0.2">
      <c r="A5458" s="98">
        <v>42235.833333333336</v>
      </c>
      <c r="B5458" s="17">
        <v>6.1733279999999997</v>
      </c>
      <c r="C5458" s="97">
        <v>50</v>
      </c>
      <c r="D5458" s="21">
        <f t="shared" si="85"/>
        <v>10.309457759999999</v>
      </c>
    </row>
    <row r="5459" spans="1:4" ht="15" customHeight="1" x14ac:dyDescent="0.2">
      <c r="A5459" s="98">
        <v>42235.875</v>
      </c>
      <c r="B5459" s="17">
        <v>5.6588840000000005</v>
      </c>
      <c r="C5459" s="97">
        <v>50</v>
      </c>
      <c r="D5459" s="21">
        <f t="shared" si="85"/>
        <v>9.4503362800000001</v>
      </c>
    </row>
    <row r="5460" spans="1:4" ht="15" customHeight="1" x14ac:dyDescent="0.2">
      <c r="A5460" s="98">
        <v>42235.916666666664</v>
      </c>
      <c r="B5460" s="17">
        <v>3.601108</v>
      </c>
      <c r="C5460" s="97">
        <v>10</v>
      </c>
      <c r="D5460" s="21">
        <f t="shared" si="85"/>
        <v>6.0138503599999993</v>
      </c>
    </row>
    <row r="5461" spans="1:4" ht="15" customHeight="1" x14ac:dyDescent="0.2">
      <c r="A5461" s="98">
        <v>42235.958333333336</v>
      </c>
      <c r="B5461" s="17">
        <v>4.6299960000000002</v>
      </c>
      <c r="C5461" s="97">
        <v>20</v>
      </c>
      <c r="D5461" s="21">
        <f t="shared" si="85"/>
        <v>7.7320933199999997</v>
      </c>
    </row>
    <row r="5462" spans="1:4" ht="15" customHeight="1" x14ac:dyDescent="0.2">
      <c r="A5462" s="98">
        <v>42236</v>
      </c>
      <c r="B5462" s="17">
        <v>5.6588840000000005</v>
      </c>
      <c r="C5462" s="97">
        <v>20</v>
      </c>
      <c r="D5462" s="21">
        <f t="shared" si="85"/>
        <v>9.4503362800000001</v>
      </c>
    </row>
    <row r="5463" spans="1:4" ht="15" customHeight="1" x14ac:dyDescent="0.2">
      <c r="A5463" s="98">
        <v>42236.041666666664</v>
      </c>
      <c r="B5463" s="17">
        <v>7.202216</v>
      </c>
      <c r="C5463" s="97">
        <v>20</v>
      </c>
      <c r="D5463" s="21">
        <f t="shared" si="85"/>
        <v>12.027700719999999</v>
      </c>
    </row>
    <row r="5464" spans="1:4" ht="15" customHeight="1" x14ac:dyDescent="0.2">
      <c r="A5464" s="98">
        <v>42236.083333333336</v>
      </c>
      <c r="B5464" s="17">
        <v>6.6877719999999998</v>
      </c>
      <c r="C5464" s="97">
        <v>30</v>
      </c>
      <c r="D5464" s="21">
        <f t="shared" si="85"/>
        <v>11.16857924</v>
      </c>
    </row>
    <row r="5465" spans="1:4" ht="15" customHeight="1" x14ac:dyDescent="0.2">
      <c r="A5465" s="98">
        <v>42236.125</v>
      </c>
      <c r="B5465" s="17">
        <v>6.6877719999999998</v>
      </c>
      <c r="C5465" s="97">
        <v>30</v>
      </c>
      <c r="D5465" s="21">
        <f t="shared" si="85"/>
        <v>11.16857924</v>
      </c>
    </row>
    <row r="5466" spans="1:4" ht="15" customHeight="1" x14ac:dyDescent="0.2">
      <c r="A5466" s="98">
        <v>42236.166666666664</v>
      </c>
      <c r="B5466" s="17">
        <v>4.1155520000000001</v>
      </c>
      <c r="C5466" s="97">
        <v>20</v>
      </c>
      <c r="D5466" s="21">
        <f t="shared" si="85"/>
        <v>6.8729718399999999</v>
      </c>
    </row>
    <row r="5467" spans="1:4" ht="15" customHeight="1" x14ac:dyDescent="0.2">
      <c r="A5467" s="98">
        <v>42236.208333333336</v>
      </c>
      <c r="B5467" s="17">
        <v>5.6588840000000005</v>
      </c>
      <c r="C5467" s="97">
        <v>20</v>
      </c>
      <c r="D5467" s="21">
        <f t="shared" si="85"/>
        <v>9.4503362800000001</v>
      </c>
    </row>
    <row r="5468" spans="1:4" ht="15" customHeight="1" x14ac:dyDescent="0.2">
      <c r="A5468" s="98">
        <v>42236.25</v>
      </c>
      <c r="B5468" s="17">
        <v>5.1444400000000003</v>
      </c>
      <c r="C5468" s="97">
        <v>10</v>
      </c>
      <c r="D5468" s="21">
        <f t="shared" si="85"/>
        <v>8.5912147999999995</v>
      </c>
    </row>
    <row r="5469" spans="1:4" ht="15" customHeight="1" x14ac:dyDescent="0.2">
      <c r="A5469" s="98">
        <v>42236.291666666664</v>
      </c>
      <c r="B5469" s="17">
        <v>4.1155520000000001</v>
      </c>
      <c r="C5469" s="97">
        <v>10</v>
      </c>
      <c r="D5469" s="21">
        <f t="shared" si="85"/>
        <v>6.8729718399999999</v>
      </c>
    </row>
    <row r="5470" spans="1:4" ht="15" customHeight="1" x14ac:dyDescent="0.2">
      <c r="A5470" s="98">
        <v>42236.333333333336</v>
      </c>
      <c r="B5470" s="17">
        <v>3.601108</v>
      </c>
      <c r="C5470" s="97">
        <v>10</v>
      </c>
      <c r="D5470" s="21">
        <f t="shared" si="85"/>
        <v>6.0138503599999993</v>
      </c>
    </row>
    <row r="5471" spans="1:4" ht="15" customHeight="1" x14ac:dyDescent="0.2">
      <c r="A5471" s="98">
        <v>42236.375</v>
      </c>
      <c r="B5471" s="17">
        <v>2.5722200000000002</v>
      </c>
      <c r="C5471" s="97">
        <v>10</v>
      </c>
      <c r="D5471" s="21">
        <f t="shared" si="85"/>
        <v>4.2956073999999997</v>
      </c>
    </row>
    <row r="5472" spans="1:4" ht="15" customHeight="1" x14ac:dyDescent="0.2">
      <c r="A5472" s="98">
        <v>42236.416666666664</v>
      </c>
      <c r="B5472" s="17">
        <v>1.028888</v>
      </c>
      <c r="C5472" s="97">
        <v>300</v>
      </c>
      <c r="D5472" s="21">
        <f t="shared" si="85"/>
        <v>1.71824296</v>
      </c>
    </row>
    <row r="5473" spans="1:4" ht="15" customHeight="1" x14ac:dyDescent="0.2">
      <c r="A5473" s="98">
        <v>42236.458333333336</v>
      </c>
      <c r="B5473" s="17">
        <v>2.5722200000000002</v>
      </c>
      <c r="C5473" s="97">
        <v>270</v>
      </c>
      <c r="D5473" s="21">
        <f t="shared" si="85"/>
        <v>4.2956073999999997</v>
      </c>
    </row>
    <row r="5474" spans="1:4" ht="15" customHeight="1" x14ac:dyDescent="0.2">
      <c r="A5474" s="98">
        <v>42236.5</v>
      </c>
      <c r="B5474" s="17">
        <v>1.5433319999999999</v>
      </c>
      <c r="C5474" s="97">
        <v>330</v>
      </c>
      <c r="D5474" s="21">
        <f t="shared" si="85"/>
        <v>2.5773644399999998</v>
      </c>
    </row>
    <row r="5475" spans="1:4" ht="15" customHeight="1" x14ac:dyDescent="0.2">
      <c r="A5475" s="98">
        <v>42236.541666666664</v>
      </c>
      <c r="B5475" s="17">
        <v>2.5722200000000002</v>
      </c>
      <c r="C5475" s="97">
        <v>200</v>
      </c>
      <c r="D5475" s="21">
        <f t="shared" si="85"/>
        <v>4.2956073999999997</v>
      </c>
    </row>
    <row r="5476" spans="1:4" ht="15" customHeight="1" x14ac:dyDescent="0.2">
      <c r="A5476" s="98">
        <v>42236.583333333336</v>
      </c>
      <c r="B5476" s="17">
        <v>2.057776</v>
      </c>
      <c r="C5476" s="97">
        <v>160</v>
      </c>
      <c r="D5476" s="21">
        <f t="shared" si="85"/>
        <v>3.43648592</v>
      </c>
    </row>
    <row r="5477" spans="1:4" ht="15" customHeight="1" x14ac:dyDescent="0.2">
      <c r="A5477" s="98">
        <v>42236.625</v>
      </c>
      <c r="B5477" s="17">
        <v>5.1444400000000003</v>
      </c>
      <c r="C5477" s="97">
        <v>200</v>
      </c>
      <c r="D5477" s="21">
        <f t="shared" si="85"/>
        <v>8.5912147999999995</v>
      </c>
    </row>
    <row r="5478" spans="1:4" ht="15" customHeight="1" x14ac:dyDescent="0.2">
      <c r="A5478" s="98">
        <v>42236.666666666664</v>
      </c>
      <c r="B5478" s="17">
        <v>5.1444400000000003</v>
      </c>
      <c r="C5478" s="97">
        <v>170</v>
      </c>
      <c r="D5478" s="21">
        <f t="shared" si="85"/>
        <v>8.5912147999999995</v>
      </c>
    </row>
    <row r="5479" spans="1:4" ht="15" customHeight="1" x14ac:dyDescent="0.2">
      <c r="A5479" s="98">
        <v>42236.708333333336</v>
      </c>
      <c r="B5479" s="17">
        <v>6.6877719999999998</v>
      </c>
      <c r="C5479" s="97">
        <v>160</v>
      </c>
      <c r="D5479" s="21">
        <f t="shared" si="85"/>
        <v>11.16857924</v>
      </c>
    </row>
    <row r="5480" spans="1:4" ht="15" customHeight="1" x14ac:dyDescent="0.2">
      <c r="A5480" s="98">
        <v>42236.75</v>
      </c>
      <c r="B5480" s="17">
        <v>6.6877719999999998</v>
      </c>
      <c r="C5480" s="97">
        <v>160</v>
      </c>
      <c r="D5480" s="21">
        <f t="shared" si="85"/>
        <v>11.16857924</v>
      </c>
    </row>
    <row r="5481" spans="1:4" ht="15" customHeight="1" x14ac:dyDescent="0.2">
      <c r="A5481" s="98">
        <v>42236.791666666664</v>
      </c>
      <c r="B5481" s="17">
        <v>5.1444400000000003</v>
      </c>
      <c r="C5481" s="97">
        <v>170</v>
      </c>
      <c r="D5481" s="21">
        <f t="shared" si="85"/>
        <v>8.5912147999999995</v>
      </c>
    </row>
    <row r="5482" spans="1:4" ht="15" customHeight="1" x14ac:dyDescent="0.2">
      <c r="A5482" s="98">
        <v>42236.833333333336</v>
      </c>
      <c r="B5482" s="17">
        <v>7.202216</v>
      </c>
      <c r="C5482" s="97">
        <v>170</v>
      </c>
      <c r="D5482" s="21">
        <f t="shared" si="85"/>
        <v>12.027700719999999</v>
      </c>
    </row>
    <row r="5483" spans="1:4" ht="15" customHeight="1" x14ac:dyDescent="0.2">
      <c r="A5483" s="98">
        <v>42236.875</v>
      </c>
      <c r="B5483" s="17">
        <v>5.1444400000000003</v>
      </c>
      <c r="C5483" s="97">
        <v>190</v>
      </c>
      <c r="D5483" s="21">
        <f t="shared" si="85"/>
        <v>8.5912147999999995</v>
      </c>
    </row>
    <row r="5484" spans="1:4" ht="15" customHeight="1" x14ac:dyDescent="0.2">
      <c r="A5484" s="98">
        <v>42236.916666666664</v>
      </c>
      <c r="B5484" s="17">
        <v>5.6588840000000005</v>
      </c>
      <c r="C5484" s="97">
        <v>200</v>
      </c>
      <c r="D5484" s="21">
        <f t="shared" si="85"/>
        <v>9.4503362800000001</v>
      </c>
    </row>
    <row r="5485" spans="1:4" ht="15" customHeight="1" x14ac:dyDescent="0.2">
      <c r="A5485" s="98">
        <v>42236.958333333336</v>
      </c>
      <c r="B5485" s="17">
        <v>4.1155520000000001</v>
      </c>
      <c r="C5485" s="97">
        <v>210</v>
      </c>
      <c r="D5485" s="21">
        <f t="shared" si="85"/>
        <v>6.8729718399999999</v>
      </c>
    </row>
    <row r="5486" spans="1:4" ht="15" customHeight="1" x14ac:dyDescent="0.2">
      <c r="A5486" s="98">
        <v>42237</v>
      </c>
      <c r="B5486" s="17">
        <v>3.0866639999999999</v>
      </c>
      <c r="C5486" s="97">
        <v>220</v>
      </c>
      <c r="D5486" s="21">
        <f t="shared" si="85"/>
        <v>5.1547288799999995</v>
      </c>
    </row>
    <row r="5487" spans="1:4" ht="15" customHeight="1" x14ac:dyDescent="0.2">
      <c r="A5487" s="98">
        <v>42237.041666666664</v>
      </c>
      <c r="B5487" s="17">
        <v>3.0866639999999999</v>
      </c>
      <c r="C5487" s="97">
        <v>240</v>
      </c>
      <c r="D5487" s="21">
        <f t="shared" si="85"/>
        <v>5.1547288799999995</v>
      </c>
    </row>
    <row r="5488" spans="1:4" ht="15" customHeight="1" x14ac:dyDescent="0.2">
      <c r="A5488" s="98">
        <v>42237.083333333336</v>
      </c>
      <c r="B5488" s="17">
        <v>4.6299960000000002</v>
      </c>
      <c r="C5488" s="97">
        <v>210</v>
      </c>
      <c r="D5488" s="21">
        <f t="shared" si="85"/>
        <v>7.7320933199999997</v>
      </c>
    </row>
    <row r="5489" spans="1:4" ht="15" customHeight="1" x14ac:dyDescent="0.2">
      <c r="A5489" s="98">
        <v>42237.125</v>
      </c>
      <c r="B5489" s="17">
        <v>3.601108</v>
      </c>
      <c r="C5489" s="97">
        <v>190</v>
      </c>
      <c r="D5489" s="21">
        <f t="shared" si="85"/>
        <v>6.0138503599999993</v>
      </c>
    </row>
    <row r="5490" spans="1:4" ht="15" customHeight="1" x14ac:dyDescent="0.2">
      <c r="A5490" s="98">
        <v>42237.166666666664</v>
      </c>
      <c r="B5490" s="17">
        <v>2.5722200000000002</v>
      </c>
      <c r="C5490" s="97">
        <v>210</v>
      </c>
      <c r="D5490" s="21">
        <f t="shared" si="85"/>
        <v>4.2956073999999997</v>
      </c>
    </row>
    <row r="5491" spans="1:4" ht="15" customHeight="1" x14ac:dyDescent="0.2">
      <c r="A5491" s="98">
        <v>42237.208333333336</v>
      </c>
      <c r="B5491" s="17">
        <v>2.5722200000000002</v>
      </c>
      <c r="C5491" s="97">
        <v>210</v>
      </c>
      <c r="D5491" s="21">
        <f t="shared" si="85"/>
        <v>4.2956073999999997</v>
      </c>
    </row>
    <row r="5492" spans="1:4" ht="15" customHeight="1" x14ac:dyDescent="0.2">
      <c r="A5492" s="98">
        <v>42237.25</v>
      </c>
      <c r="B5492" s="17">
        <v>3.601108</v>
      </c>
      <c r="C5492" s="97">
        <v>210</v>
      </c>
      <c r="D5492" s="21">
        <f t="shared" si="85"/>
        <v>6.0138503599999993</v>
      </c>
    </row>
    <row r="5493" spans="1:4" ht="15" customHeight="1" x14ac:dyDescent="0.2">
      <c r="A5493" s="98">
        <v>42237.291666666664</v>
      </c>
      <c r="B5493" s="17">
        <v>1.028888</v>
      </c>
      <c r="C5493" s="97">
        <v>270</v>
      </c>
      <c r="D5493" s="21">
        <f t="shared" si="85"/>
        <v>1.71824296</v>
      </c>
    </row>
    <row r="5494" spans="1:4" ht="15" customHeight="1" x14ac:dyDescent="0.2">
      <c r="A5494" s="98">
        <v>42237.333333333336</v>
      </c>
      <c r="B5494" s="17">
        <v>1.028888</v>
      </c>
      <c r="C5494" s="97">
        <v>250</v>
      </c>
      <c r="D5494" s="21">
        <f t="shared" si="85"/>
        <v>1.71824296</v>
      </c>
    </row>
    <row r="5495" spans="1:4" ht="15" customHeight="1" x14ac:dyDescent="0.2">
      <c r="A5495" s="98">
        <v>42237.375</v>
      </c>
      <c r="B5495" s="17">
        <v>2.5722200000000002</v>
      </c>
      <c r="C5495" s="97">
        <v>220</v>
      </c>
      <c r="D5495" s="21">
        <f t="shared" si="85"/>
        <v>4.2956073999999997</v>
      </c>
    </row>
    <row r="5496" spans="1:4" ht="15" customHeight="1" x14ac:dyDescent="0.2">
      <c r="A5496" s="98">
        <v>42237.416666666664</v>
      </c>
      <c r="B5496" s="17">
        <v>1.028888</v>
      </c>
      <c r="C5496" s="97">
        <v>270</v>
      </c>
      <c r="D5496" s="21">
        <f t="shared" si="85"/>
        <v>1.71824296</v>
      </c>
    </row>
    <row r="5497" spans="1:4" ht="15" customHeight="1" x14ac:dyDescent="0.2">
      <c r="A5497" s="98">
        <v>42237.458333333336</v>
      </c>
      <c r="B5497" s="17">
        <v>5.1444400000000003</v>
      </c>
      <c r="C5497" s="97">
        <v>200</v>
      </c>
      <c r="D5497" s="21">
        <f t="shared" si="85"/>
        <v>8.5912147999999995</v>
      </c>
    </row>
    <row r="5498" spans="1:4" ht="15" customHeight="1" x14ac:dyDescent="0.2">
      <c r="A5498" s="98">
        <v>42237.5</v>
      </c>
      <c r="B5498" s="17">
        <v>7.202216</v>
      </c>
      <c r="C5498" s="97">
        <v>200</v>
      </c>
      <c r="D5498" s="21">
        <f t="shared" si="85"/>
        <v>12.027700719999999</v>
      </c>
    </row>
    <row r="5499" spans="1:4" ht="15" customHeight="1" x14ac:dyDescent="0.2">
      <c r="A5499" s="98">
        <v>42237.541666666664</v>
      </c>
      <c r="B5499" s="17">
        <v>8.2311040000000002</v>
      </c>
      <c r="C5499" s="97">
        <v>210</v>
      </c>
      <c r="D5499" s="21">
        <f t="shared" si="85"/>
        <v>13.74594368</v>
      </c>
    </row>
    <row r="5500" spans="1:4" ht="15" customHeight="1" x14ac:dyDescent="0.2">
      <c r="A5500" s="98">
        <v>42237.583333333336</v>
      </c>
      <c r="B5500" s="17">
        <v>7.202216</v>
      </c>
      <c r="C5500" s="97">
        <v>200</v>
      </c>
      <c r="D5500" s="21">
        <f t="shared" si="85"/>
        <v>12.027700719999999</v>
      </c>
    </row>
    <row r="5501" spans="1:4" ht="15" customHeight="1" x14ac:dyDescent="0.2">
      <c r="A5501" s="98">
        <v>42237.625</v>
      </c>
      <c r="B5501" s="17">
        <v>6.1733279999999997</v>
      </c>
      <c r="C5501" s="97">
        <v>170</v>
      </c>
      <c r="D5501" s="21">
        <f t="shared" si="85"/>
        <v>10.309457759999999</v>
      </c>
    </row>
    <row r="5502" spans="1:4" ht="15" customHeight="1" x14ac:dyDescent="0.2">
      <c r="A5502" s="98">
        <v>42237.666666666664</v>
      </c>
      <c r="B5502" s="17">
        <v>7.7166600000000001</v>
      </c>
      <c r="C5502" s="97">
        <v>160</v>
      </c>
      <c r="D5502" s="21">
        <f t="shared" si="85"/>
        <v>12.886822199999999</v>
      </c>
    </row>
    <row r="5503" spans="1:4" ht="15" customHeight="1" x14ac:dyDescent="0.2">
      <c r="A5503" s="98">
        <v>42237.708333333336</v>
      </c>
      <c r="B5503" s="17">
        <v>7.7166600000000001</v>
      </c>
      <c r="C5503" s="97">
        <v>170</v>
      </c>
      <c r="D5503" s="21">
        <f t="shared" si="85"/>
        <v>12.886822199999999</v>
      </c>
    </row>
    <row r="5504" spans="1:4" ht="15" customHeight="1" x14ac:dyDescent="0.2">
      <c r="A5504" s="98">
        <v>42237.75</v>
      </c>
      <c r="B5504" s="17">
        <v>6.1733279999999997</v>
      </c>
      <c r="C5504" s="97">
        <v>170</v>
      </c>
      <c r="D5504" s="21">
        <f t="shared" si="85"/>
        <v>10.309457759999999</v>
      </c>
    </row>
    <row r="5505" spans="1:4" ht="15" customHeight="1" x14ac:dyDescent="0.2">
      <c r="A5505" s="98">
        <v>42237.791666666664</v>
      </c>
      <c r="B5505" s="17">
        <v>5.6588840000000005</v>
      </c>
      <c r="C5505" s="97">
        <v>160</v>
      </c>
      <c r="D5505" s="21">
        <f t="shared" si="85"/>
        <v>9.4503362800000001</v>
      </c>
    </row>
    <row r="5506" spans="1:4" ht="15" customHeight="1" x14ac:dyDescent="0.2">
      <c r="A5506" s="98">
        <v>42237.833333333336</v>
      </c>
      <c r="B5506" s="17">
        <v>4.6299960000000002</v>
      </c>
      <c r="C5506" s="97">
        <v>160</v>
      </c>
      <c r="D5506" s="21">
        <f t="shared" si="85"/>
        <v>7.7320933199999997</v>
      </c>
    </row>
    <row r="5507" spans="1:4" ht="15" customHeight="1" x14ac:dyDescent="0.2">
      <c r="A5507" s="98">
        <v>42237.875</v>
      </c>
      <c r="B5507" s="17">
        <v>4.6299960000000002</v>
      </c>
      <c r="C5507" s="97">
        <v>170</v>
      </c>
      <c r="D5507" s="21">
        <f t="shared" si="85"/>
        <v>7.7320933199999997</v>
      </c>
    </row>
    <row r="5508" spans="1:4" ht="15" customHeight="1" x14ac:dyDescent="0.2">
      <c r="A5508" s="98">
        <v>42237.916666666664</v>
      </c>
      <c r="B5508" s="17">
        <v>2.057776</v>
      </c>
      <c r="C5508" s="97">
        <v>180</v>
      </c>
      <c r="D5508" s="21">
        <f t="shared" si="85"/>
        <v>3.43648592</v>
      </c>
    </row>
    <row r="5509" spans="1:4" ht="15" customHeight="1" x14ac:dyDescent="0.2">
      <c r="A5509" s="98">
        <v>42237.958333333336</v>
      </c>
      <c r="B5509" s="17">
        <v>3.0866639999999999</v>
      </c>
      <c r="C5509" s="97">
        <v>200</v>
      </c>
      <c r="D5509" s="21">
        <f t="shared" ref="D5509:D5572" si="86">$B$1*B5509</f>
        <v>5.1547288799999995</v>
      </c>
    </row>
    <row r="5510" spans="1:4" ht="15" customHeight="1" x14ac:dyDescent="0.2">
      <c r="A5510" s="98">
        <v>42238</v>
      </c>
      <c r="B5510" s="17">
        <v>3.0866639999999999</v>
      </c>
      <c r="C5510" s="97">
        <v>200</v>
      </c>
      <c r="D5510" s="21">
        <f t="shared" si="86"/>
        <v>5.1547288799999995</v>
      </c>
    </row>
    <row r="5511" spans="1:4" ht="15" customHeight="1" x14ac:dyDescent="0.2">
      <c r="A5511" s="98">
        <v>42238.041666666664</v>
      </c>
      <c r="B5511" s="17">
        <v>3.0866639999999999</v>
      </c>
      <c r="C5511" s="97">
        <v>220</v>
      </c>
      <c r="D5511" s="21">
        <f t="shared" si="86"/>
        <v>5.1547288799999995</v>
      </c>
    </row>
    <row r="5512" spans="1:4" ht="15" customHeight="1" x14ac:dyDescent="0.2">
      <c r="A5512" s="98">
        <v>42238.083333333336</v>
      </c>
      <c r="B5512" s="17">
        <v>3.601108</v>
      </c>
      <c r="C5512" s="97">
        <v>230</v>
      </c>
      <c r="D5512" s="21">
        <f t="shared" si="86"/>
        <v>6.0138503599999993</v>
      </c>
    </row>
    <row r="5513" spans="1:4" ht="15" customHeight="1" x14ac:dyDescent="0.2">
      <c r="A5513" s="98">
        <v>42238.125</v>
      </c>
      <c r="B5513" s="17">
        <v>2.057776</v>
      </c>
      <c r="C5513" s="97">
        <v>200</v>
      </c>
      <c r="D5513" s="21">
        <f t="shared" si="86"/>
        <v>3.43648592</v>
      </c>
    </row>
    <row r="5514" spans="1:4" ht="15" customHeight="1" x14ac:dyDescent="0.2">
      <c r="A5514" s="98">
        <v>42238.166666666664</v>
      </c>
      <c r="B5514" s="17">
        <v>1.028888</v>
      </c>
      <c r="C5514" s="97">
        <v>300</v>
      </c>
      <c r="D5514" s="21">
        <f t="shared" si="86"/>
        <v>1.71824296</v>
      </c>
    </row>
    <row r="5515" spans="1:4" ht="15" customHeight="1" x14ac:dyDescent="0.2">
      <c r="A5515" s="98">
        <v>42238.208333333336</v>
      </c>
      <c r="B5515" s="17">
        <v>2.057776</v>
      </c>
      <c r="C5515" s="97">
        <v>330</v>
      </c>
      <c r="D5515" s="21">
        <f t="shared" si="86"/>
        <v>3.43648592</v>
      </c>
    </row>
    <row r="5516" spans="1:4" ht="15" customHeight="1" x14ac:dyDescent="0.2">
      <c r="A5516" s="98">
        <v>42238.25</v>
      </c>
      <c r="B5516" s="17">
        <v>0</v>
      </c>
      <c r="C5516" s="97">
        <v>0</v>
      </c>
      <c r="D5516" s="21">
        <f t="shared" si="86"/>
        <v>0</v>
      </c>
    </row>
    <row r="5517" spans="1:4" ht="15" customHeight="1" x14ac:dyDescent="0.2">
      <c r="A5517" s="98">
        <v>42238.291666666664</v>
      </c>
      <c r="B5517" s="17">
        <v>0</v>
      </c>
      <c r="C5517" s="97">
        <v>0</v>
      </c>
      <c r="D5517" s="21">
        <f t="shared" si="86"/>
        <v>0</v>
      </c>
    </row>
    <row r="5518" spans="1:4" ht="15" customHeight="1" x14ac:dyDescent="0.2">
      <c r="A5518" s="98">
        <v>42238.333333333336</v>
      </c>
      <c r="B5518" s="17">
        <v>0.51444400000000001</v>
      </c>
      <c r="C5518" s="97">
        <v>310</v>
      </c>
      <c r="D5518" s="21">
        <f t="shared" si="86"/>
        <v>0.85912147999999999</v>
      </c>
    </row>
    <row r="5519" spans="1:4" ht="15" customHeight="1" x14ac:dyDescent="0.2">
      <c r="A5519" s="98">
        <v>42238.375</v>
      </c>
      <c r="B5519" s="17">
        <v>2.057776</v>
      </c>
      <c r="C5519" s="97">
        <v>300</v>
      </c>
      <c r="D5519" s="21">
        <f t="shared" si="86"/>
        <v>3.43648592</v>
      </c>
    </row>
    <row r="5520" spans="1:4" ht="15" customHeight="1" x14ac:dyDescent="0.2">
      <c r="A5520" s="98">
        <v>42238.416666666664</v>
      </c>
      <c r="B5520" s="17">
        <v>1.028888</v>
      </c>
      <c r="C5520" s="97">
        <v>310</v>
      </c>
      <c r="D5520" s="21">
        <f t="shared" si="86"/>
        <v>1.71824296</v>
      </c>
    </row>
    <row r="5521" spans="1:4" ht="15" customHeight="1" x14ac:dyDescent="0.2">
      <c r="A5521" s="98">
        <v>42238.458333333336</v>
      </c>
      <c r="B5521" s="17">
        <v>2.057776</v>
      </c>
      <c r="C5521" s="97">
        <v>310</v>
      </c>
      <c r="D5521" s="21">
        <f t="shared" si="86"/>
        <v>3.43648592</v>
      </c>
    </row>
    <row r="5522" spans="1:4" ht="15" customHeight="1" x14ac:dyDescent="0.2">
      <c r="A5522" s="98">
        <v>42238.5</v>
      </c>
      <c r="B5522" s="17">
        <v>2.057776</v>
      </c>
      <c r="C5522" s="97">
        <v>300</v>
      </c>
      <c r="D5522" s="21">
        <f t="shared" si="86"/>
        <v>3.43648592</v>
      </c>
    </row>
    <row r="5523" spans="1:4" ht="15" customHeight="1" x14ac:dyDescent="0.2">
      <c r="A5523" s="98">
        <v>42238.541666666664</v>
      </c>
      <c r="B5523" s="17">
        <v>3.0866639999999999</v>
      </c>
      <c r="C5523" s="97">
        <v>190</v>
      </c>
      <c r="D5523" s="21">
        <f t="shared" si="86"/>
        <v>5.1547288799999995</v>
      </c>
    </row>
    <row r="5524" spans="1:4" ht="15" customHeight="1" x14ac:dyDescent="0.2">
      <c r="A5524" s="98">
        <v>42238.583333333336</v>
      </c>
      <c r="B5524" s="17">
        <v>2.5722200000000002</v>
      </c>
      <c r="C5524" s="97">
        <v>130</v>
      </c>
      <c r="D5524" s="21">
        <f t="shared" si="86"/>
        <v>4.2956073999999997</v>
      </c>
    </row>
    <row r="5525" spans="1:4" ht="15" customHeight="1" x14ac:dyDescent="0.2">
      <c r="A5525" s="98">
        <v>42238.625</v>
      </c>
      <c r="B5525" s="17">
        <v>3.601108</v>
      </c>
      <c r="C5525" s="97">
        <v>160</v>
      </c>
      <c r="D5525" s="21">
        <f t="shared" si="86"/>
        <v>6.0138503599999993</v>
      </c>
    </row>
    <row r="5526" spans="1:4" ht="15" customHeight="1" x14ac:dyDescent="0.2">
      <c r="A5526" s="98">
        <v>42238.666666666664</v>
      </c>
      <c r="B5526" s="17">
        <v>3.0866639999999999</v>
      </c>
      <c r="C5526" s="97">
        <v>150</v>
      </c>
      <c r="D5526" s="21">
        <f t="shared" si="86"/>
        <v>5.1547288799999995</v>
      </c>
    </row>
    <row r="5527" spans="1:4" ht="15" customHeight="1" x14ac:dyDescent="0.2">
      <c r="A5527" s="98">
        <v>42238.708333333336</v>
      </c>
      <c r="B5527" s="17">
        <v>3.0866639999999999</v>
      </c>
      <c r="C5527" s="97">
        <v>140</v>
      </c>
      <c r="D5527" s="21">
        <f t="shared" si="86"/>
        <v>5.1547288799999995</v>
      </c>
    </row>
    <row r="5528" spans="1:4" ht="15" customHeight="1" x14ac:dyDescent="0.2">
      <c r="A5528" s="98">
        <v>42238.75</v>
      </c>
      <c r="B5528" s="17">
        <v>3.601108</v>
      </c>
      <c r="C5528" s="97">
        <v>150</v>
      </c>
      <c r="D5528" s="21">
        <f t="shared" si="86"/>
        <v>6.0138503599999993</v>
      </c>
    </row>
    <row r="5529" spans="1:4" ht="15" customHeight="1" x14ac:dyDescent="0.2">
      <c r="A5529" s="98">
        <v>42238.791666666664</v>
      </c>
      <c r="B5529" s="17">
        <v>3.0866639999999999</v>
      </c>
      <c r="C5529" s="97">
        <v>160</v>
      </c>
      <c r="D5529" s="21">
        <f t="shared" si="86"/>
        <v>5.1547288799999995</v>
      </c>
    </row>
    <row r="5530" spans="1:4" ht="15" customHeight="1" x14ac:dyDescent="0.2">
      <c r="A5530" s="98">
        <v>42238.833333333336</v>
      </c>
      <c r="B5530" s="17">
        <v>2.057776</v>
      </c>
      <c r="C5530" s="97">
        <v>120</v>
      </c>
      <c r="D5530" s="21">
        <f t="shared" si="86"/>
        <v>3.43648592</v>
      </c>
    </row>
    <row r="5531" spans="1:4" ht="15" customHeight="1" x14ac:dyDescent="0.2">
      <c r="A5531" s="98">
        <v>42238.875</v>
      </c>
      <c r="B5531" s="17">
        <v>1.028888</v>
      </c>
      <c r="C5531" s="97">
        <v>110</v>
      </c>
      <c r="D5531" s="21">
        <f t="shared" si="86"/>
        <v>1.71824296</v>
      </c>
    </row>
    <row r="5532" spans="1:4" ht="15" customHeight="1" x14ac:dyDescent="0.2">
      <c r="A5532" s="98">
        <v>42238.916666666664</v>
      </c>
      <c r="B5532" s="17">
        <v>0</v>
      </c>
      <c r="C5532" s="97">
        <v>0</v>
      </c>
      <c r="D5532" s="21">
        <f t="shared" si="86"/>
        <v>0</v>
      </c>
    </row>
    <row r="5533" spans="1:4" ht="15" customHeight="1" x14ac:dyDescent="0.2">
      <c r="A5533" s="98">
        <v>42238.958333333336</v>
      </c>
      <c r="B5533" s="17">
        <v>0</v>
      </c>
      <c r="C5533" s="97">
        <v>0</v>
      </c>
      <c r="D5533" s="21">
        <f t="shared" si="86"/>
        <v>0</v>
      </c>
    </row>
    <row r="5534" spans="1:4" ht="15" customHeight="1" x14ac:dyDescent="0.2">
      <c r="A5534" s="98">
        <v>42239</v>
      </c>
      <c r="B5534" s="17">
        <v>2.057776</v>
      </c>
      <c r="C5534" s="97">
        <v>330</v>
      </c>
      <c r="D5534" s="21">
        <f t="shared" si="86"/>
        <v>3.43648592</v>
      </c>
    </row>
    <row r="5535" spans="1:4" ht="15" customHeight="1" x14ac:dyDescent="0.2">
      <c r="A5535" s="98">
        <v>42239.041666666664</v>
      </c>
      <c r="B5535" s="17">
        <v>1.028888</v>
      </c>
      <c r="C5535" s="97">
        <v>320</v>
      </c>
      <c r="D5535" s="21">
        <f t="shared" si="86"/>
        <v>1.71824296</v>
      </c>
    </row>
    <row r="5536" spans="1:4" ht="15" customHeight="1" x14ac:dyDescent="0.2">
      <c r="A5536" s="98">
        <v>42239.083333333336</v>
      </c>
      <c r="B5536" s="17">
        <v>1.028888</v>
      </c>
      <c r="C5536" s="97">
        <v>320</v>
      </c>
      <c r="D5536" s="21">
        <f t="shared" si="86"/>
        <v>1.71824296</v>
      </c>
    </row>
    <row r="5537" spans="1:4" ht="15" customHeight="1" x14ac:dyDescent="0.2">
      <c r="A5537" s="98">
        <v>42239.125</v>
      </c>
      <c r="B5537" s="17">
        <v>1.028888</v>
      </c>
      <c r="C5537" s="97">
        <v>310</v>
      </c>
      <c r="D5537" s="21">
        <f t="shared" si="86"/>
        <v>1.71824296</v>
      </c>
    </row>
    <row r="5538" spans="1:4" ht="15" customHeight="1" x14ac:dyDescent="0.2">
      <c r="A5538" s="98">
        <v>42239.166666666664</v>
      </c>
      <c r="B5538" s="17">
        <v>0</v>
      </c>
      <c r="C5538" s="97">
        <v>0</v>
      </c>
      <c r="D5538" s="21">
        <f t="shared" si="86"/>
        <v>0</v>
      </c>
    </row>
    <row r="5539" spans="1:4" ht="15" customHeight="1" x14ac:dyDescent="0.2">
      <c r="A5539" s="98">
        <v>42239.25</v>
      </c>
      <c r="B5539" s="17">
        <v>0</v>
      </c>
      <c r="C5539" s="97">
        <v>0</v>
      </c>
      <c r="D5539" s="21">
        <f t="shared" si="86"/>
        <v>0</v>
      </c>
    </row>
    <row r="5540" spans="1:4" ht="15" customHeight="1" x14ac:dyDescent="0.2">
      <c r="A5540" s="98">
        <v>42239.291666666664</v>
      </c>
      <c r="B5540" s="17">
        <v>0</v>
      </c>
      <c r="C5540" s="97">
        <v>0</v>
      </c>
      <c r="D5540" s="21">
        <f t="shared" si="86"/>
        <v>0</v>
      </c>
    </row>
    <row r="5541" spans="1:4" ht="15" customHeight="1" x14ac:dyDescent="0.2">
      <c r="A5541" s="98">
        <v>42239.333333333336</v>
      </c>
      <c r="B5541" s="17">
        <v>0</v>
      </c>
      <c r="C5541" s="97">
        <v>0</v>
      </c>
      <c r="D5541" s="21">
        <f t="shared" si="86"/>
        <v>0</v>
      </c>
    </row>
    <row r="5542" spans="1:4" ht="15" customHeight="1" x14ac:dyDescent="0.2">
      <c r="A5542" s="98">
        <v>42239.375</v>
      </c>
      <c r="B5542" s="17">
        <v>0</v>
      </c>
      <c r="C5542" s="97">
        <v>0</v>
      </c>
      <c r="D5542" s="21">
        <f t="shared" si="86"/>
        <v>0</v>
      </c>
    </row>
    <row r="5543" spans="1:4" ht="15" customHeight="1" x14ac:dyDescent="0.2">
      <c r="A5543" s="98">
        <v>42239.416666666664</v>
      </c>
      <c r="B5543" s="17">
        <v>1.5433319999999999</v>
      </c>
      <c r="C5543" s="97">
        <v>300</v>
      </c>
      <c r="D5543" s="21">
        <f t="shared" si="86"/>
        <v>2.5773644399999998</v>
      </c>
    </row>
    <row r="5544" spans="1:4" ht="15" customHeight="1" x14ac:dyDescent="0.2">
      <c r="A5544" s="98">
        <v>42239.458333333336</v>
      </c>
      <c r="B5544" s="17">
        <v>2.5722200000000002</v>
      </c>
      <c r="C5544" s="97">
        <v>310</v>
      </c>
      <c r="D5544" s="21">
        <f t="shared" si="86"/>
        <v>4.2956073999999997</v>
      </c>
    </row>
    <row r="5545" spans="1:4" ht="15" customHeight="1" x14ac:dyDescent="0.2">
      <c r="A5545" s="98">
        <v>42239.5</v>
      </c>
      <c r="B5545" s="17">
        <v>2.057776</v>
      </c>
      <c r="C5545" s="97">
        <v>320</v>
      </c>
      <c r="D5545" s="21">
        <f t="shared" si="86"/>
        <v>3.43648592</v>
      </c>
    </row>
    <row r="5546" spans="1:4" ht="15" customHeight="1" x14ac:dyDescent="0.2">
      <c r="A5546" s="98">
        <v>42239.541666666664</v>
      </c>
      <c r="B5546" s="17">
        <v>3.0866639999999999</v>
      </c>
      <c r="C5546" s="97">
        <v>10</v>
      </c>
      <c r="D5546" s="21">
        <f t="shared" si="86"/>
        <v>5.1547288799999995</v>
      </c>
    </row>
    <row r="5547" spans="1:4" ht="15" customHeight="1" x14ac:dyDescent="0.2">
      <c r="A5547" s="98">
        <v>42239.583333333336</v>
      </c>
      <c r="B5547" s="17">
        <v>2.5722200000000002</v>
      </c>
      <c r="C5547" s="97">
        <v>360</v>
      </c>
      <c r="D5547" s="21">
        <f t="shared" si="86"/>
        <v>4.2956073999999997</v>
      </c>
    </row>
    <row r="5548" spans="1:4" ht="15" customHeight="1" x14ac:dyDescent="0.2">
      <c r="A5548" s="98">
        <v>42239.625</v>
      </c>
      <c r="B5548" s="17">
        <v>3.601108</v>
      </c>
      <c r="C5548" s="97">
        <v>70</v>
      </c>
      <c r="D5548" s="21">
        <f t="shared" si="86"/>
        <v>6.0138503599999993</v>
      </c>
    </row>
    <row r="5549" spans="1:4" ht="15" customHeight="1" x14ac:dyDescent="0.2">
      <c r="A5549" s="98">
        <v>42239.666666666664</v>
      </c>
      <c r="B5549" s="17">
        <v>5.1444400000000003</v>
      </c>
      <c r="C5549" s="97">
        <v>70</v>
      </c>
      <c r="D5549" s="21">
        <f t="shared" si="86"/>
        <v>8.5912147999999995</v>
      </c>
    </row>
    <row r="5550" spans="1:4" ht="15" customHeight="1" x14ac:dyDescent="0.2">
      <c r="A5550" s="98">
        <v>42239.708333333336</v>
      </c>
      <c r="B5550" s="17">
        <v>5.1444400000000003</v>
      </c>
      <c r="C5550" s="97">
        <v>70</v>
      </c>
      <c r="D5550" s="21">
        <f t="shared" si="86"/>
        <v>8.5912147999999995</v>
      </c>
    </row>
    <row r="5551" spans="1:4" ht="15" customHeight="1" x14ac:dyDescent="0.2">
      <c r="A5551" s="98">
        <v>42239.75</v>
      </c>
      <c r="B5551" s="17">
        <v>6.1733279999999997</v>
      </c>
      <c r="C5551" s="97">
        <v>70</v>
      </c>
      <c r="D5551" s="21">
        <f t="shared" si="86"/>
        <v>10.309457759999999</v>
      </c>
    </row>
    <row r="5552" spans="1:4" ht="15" customHeight="1" x14ac:dyDescent="0.2">
      <c r="A5552" s="98">
        <v>42239.791666666664</v>
      </c>
      <c r="B5552" s="17">
        <v>6.1733279999999997</v>
      </c>
      <c r="C5552" s="97">
        <v>70</v>
      </c>
      <c r="D5552" s="21">
        <f t="shared" si="86"/>
        <v>10.309457759999999</v>
      </c>
    </row>
    <row r="5553" spans="1:4" ht="15" customHeight="1" x14ac:dyDescent="0.2">
      <c r="A5553" s="98">
        <v>42239.833333333336</v>
      </c>
      <c r="B5553" s="17">
        <v>6.1733279999999997</v>
      </c>
      <c r="C5553" s="97">
        <v>60</v>
      </c>
      <c r="D5553" s="21">
        <f t="shared" si="86"/>
        <v>10.309457759999999</v>
      </c>
    </row>
    <row r="5554" spans="1:4" ht="15" customHeight="1" x14ac:dyDescent="0.2">
      <c r="A5554" s="98">
        <v>42239.875</v>
      </c>
      <c r="B5554" s="17">
        <v>4.6299960000000002</v>
      </c>
      <c r="C5554" s="97">
        <v>50</v>
      </c>
      <c r="D5554" s="21">
        <f t="shared" si="86"/>
        <v>7.7320933199999997</v>
      </c>
    </row>
    <row r="5555" spans="1:4" ht="15" customHeight="1" x14ac:dyDescent="0.2">
      <c r="A5555" s="98">
        <v>42239.916666666664</v>
      </c>
      <c r="B5555" s="17">
        <v>2.057776</v>
      </c>
      <c r="C5555" s="97">
        <v>360</v>
      </c>
      <c r="D5555" s="21">
        <f t="shared" si="86"/>
        <v>3.43648592</v>
      </c>
    </row>
    <row r="5556" spans="1:4" ht="15" customHeight="1" x14ac:dyDescent="0.2">
      <c r="A5556" s="98">
        <v>42239.958333333336</v>
      </c>
      <c r="B5556" s="17">
        <v>2.5722200000000002</v>
      </c>
      <c r="C5556" s="97">
        <v>360</v>
      </c>
      <c r="D5556" s="21">
        <f t="shared" si="86"/>
        <v>4.2956073999999997</v>
      </c>
    </row>
    <row r="5557" spans="1:4" ht="15" customHeight="1" x14ac:dyDescent="0.2">
      <c r="A5557" s="98">
        <v>42240</v>
      </c>
      <c r="B5557" s="17">
        <v>3.0866639999999999</v>
      </c>
      <c r="C5557" s="97">
        <v>10</v>
      </c>
      <c r="D5557" s="21">
        <f t="shared" si="86"/>
        <v>5.1547288799999995</v>
      </c>
    </row>
    <row r="5558" spans="1:4" ht="15" customHeight="1" x14ac:dyDescent="0.2">
      <c r="A5558" s="98">
        <v>42240.041666666664</v>
      </c>
      <c r="B5558" s="17">
        <v>4.1155520000000001</v>
      </c>
      <c r="C5558" s="97">
        <v>10</v>
      </c>
      <c r="D5558" s="21">
        <f t="shared" si="86"/>
        <v>6.8729718399999999</v>
      </c>
    </row>
    <row r="5559" spans="1:4" ht="15" customHeight="1" x14ac:dyDescent="0.2">
      <c r="A5559" s="98">
        <v>42240.083333333336</v>
      </c>
      <c r="B5559" s="17">
        <v>2.5722200000000002</v>
      </c>
      <c r="C5559" s="97">
        <v>360</v>
      </c>
      <c r="D5559" s="21">
        <f t="shared" si="86"/>
        <v>4.2956073999999997</v>
      </c>
    </row>
    <row r="5560" spans="1:4" ht="15" customHeight="1" x14ac:dyDescent="0.2">
      <c r="A5560" s="98">
        <v>42240.125</v>
      </c>
      <c r="B5560" s="17">
        <v>4.1155520000000001</v>
      </c>
      <c r="C5560" s="97">
        <v>360</v>
      </c>
      <c r="D5560" s="21">
        <f t="shared" si="86"/>
        <v>6.8729718399999999</v>
      </c>
    </row>
    <row r="5561" spans="1:4" ht="15" customHeight="1" x14ac:dyDescent="0.2">
      <c r="A5561" s="98">
        <v>42240.166666666664</v>
      </c>
      <c r="B5561" s="17">
        <v>2.057776</v>
      </c>
      <c r="C5561" s="97">
        <v>310</v>
      </c>
      <c r="D5561" s="21">
        <f t="shared" si="86"/>
        <v>3.43648592</v>
      </c>
    </row>
    <row r="5562" spans="1:4" ht="15" customHeight="1" x14ac:dyDescent="0.2">
      <c r="A5562" s="98">
        <v>42240.208333333336</v>
      </c>
      <c r="B5562" s="17">
        <v>1.5433319999999999</v>
      </c>
      <c r="C5562" s="97">
        <v>320</v>
      </c>
      <c r="D5562" s="21">
        <f t="shared" si="86"/>
        <v>2.5773644399999998</v>
      </c>
    </row>
    <row r="5563" spans="1:4" ht="15" customHeight="1" x14ac:dyDescent="0.2">
      <c r="A5563" s="98">
        <v>42240.25</v>
      </c>
      <c r="B5563" s="17">
        <v>1.5433319999999999</v>
      </c>
      <c r="C5563" s="97">
        <v>290</v>
      </c>
      <c r="D5563" s="21">
        <f t="shared" si="86"/>
        <v>2.5773644399999998</v>
      </c>
    </row>
    <row r="5564" spans="1:4" ht="15" customHeight="1" x14ac:dyDescent="0.2">
      <c r="A5564" s="98">
        <v>42240.291666666664</v>
      </c>
      <c r="B5564" s="17">
        <v>2.057776</v>
      </c>
      <c r="C5564" s="97">
        <v>320</v>
      </c>
      <c r="D5564" s="21">
        <f t="shared" si="86"/>
        <v>3.43648592</v>
      </c>
    </row>
    <row r="5565" spans="1:4" ht="15" customHeight="1" x14ac:dyDescent="0.2">
      <c r="A5565" s="98">
        <v>42240.333333333336</v>
      </c>
      <c r="B5565" s="17">
        <v>1.5433319999999999</v>
      </c>
      <c r="C5565" s="97">
        <v>340</v>
      </c>
      <c r="D5565" s="21">
        <f t="shared" si="86"/>
        <v>2.5773644399999998</v>
      </c>
    </row>
    <row r="5566" spans="1:4" ht="15" customHeight="1" x14ac:dyDescent="0.2">
      <c r="A5566" s="98">
        <v>42240.375</v>
      </c>
      <c r="B5566" s="17">
        <v>1.028888</v>
      </c>
      <c r="C5566" s="97">
        <v>320</v>
      </c>
      <c r="D5566" s="21">
        <f t="shared" si="86"/>
        <v>1.71824296</v>
      </c>
    </row>
    <row r="5567" spans="1:4" ht="15" customHeight="1" x14ac:dyDescent="0.2">
      <c r="A5567" s="98">
        <v>42240.416666666664</v>
      </c>
      <c r="B5567" s="17">
        <v>1.028888</v>
      </c>
      <c r="C5567" s="97">
        <v>340</v>
      </c>
      <c r="D5567" s="21">
        <f t="shared" si="86"/>
        <v>1.71824296</v>
      </c>
    </row>
    <row r="5568" spans="1:4" ht="15" customHeight="1" x14ac:dyDescent="0.2">
      <c r="A5568" s="98">
        <v>42240.458333333336</v>
      </c>
      <c r="B5568" s="17">
        <v>0</v>
      </c>
      <c r="C5568" s="97">
        <v>0</v>
      </c>
      <c r="D5568" s="21">
        <f t="shared" si="86"/>
        <v>0</v>
      </c>
    </row>
    <row r="5569" spans="1:4" ht="15" customHeight="1" x14ac:dyDescent="0.2">
      <c r="A5569" s="98">
        <v>42240.5</v>
      </c>
      <c r="B5569" s="17">
        <v>2.057776</v>
      </c>
      <c r="C5569" s="97">
        <v>320</v>
      </c>
      <c r="D5569" s="21">
        <f t="shared" si="86"/>
        <v>3.43648592</v>
      </c>
    </row>
    <row r="5570" spans="1:4" ht="15" customHeight="1" x14ac:dyDescent="0.2">
      <c r="A5570" s="98">
        <v>42240.541666666664</v>
      </c>
      <c r="B5570" s="17">
        <v>2.057776</v>
      </c>
      <c r="C5570" s="97">
        <v>290</v>
      </c>
      <c r="D5570" s="21">
        <f t="shared" si="86"/>
        <v>3.43648592</v>
      </c>
    </row>
    <row r="5571" spans="1:4" ht="15" customHeight="1" x14ac:dyDescent="0.2">
      <c r="A5571" s="98">
        <v>42240.583333333336</v>
      </c>
      <c r="B5571" s="17">
        <v>2.057776</v>
      </c>
      <c r="C5571" s="97">
        <v>120</v>
      </c>
      <c r="D5571" s="21">
        <f t="shared" si="86"/>
        <v>3.43648592</v>
      </c>
    </row>
    <row r="5572" spans="1:4" ht="15" customHeight="1" x14ac:dyDescent="0.2">
      <c r="A5572" s="98">
        <v>42240.625</v>
      </c>
      <c r="B5572" s="17">
        <v>3.601108</v>
      </c>
      <c r="C5572" s="97">
        <v>130</v>
      </c>
      <c r="D5572" s="21">
        <f t="shared" si="86"/>
        <v>6.0138503599999993</v>
      </c>
    </row>
    <row r="5573" spans="1:4" ht="15" customHeight="1" x14ac:dyDescent="0.2">
      <c r="A5573" s="98">
        <v>42240.666666666664</v>
      </c>
      <c r="B5573" s="17">
        <v>6.1733279999999997</v>
      </c>
      <c r="C5573" s="97">
        <v>160</v>
      </c>
      <c r="D5573" s="21">
        <f t="shared" ref="D5573:D5636" si="87">$B$1*B5573</f>
        <v>10.309457759999999</v>
      </c>
    </row>
    <row r="5574" spans="1:4" ht="15" customHeight="1" x14ac:dyDescent="0.2">
      <c r="A5574" s="98">
        <v>42240.708333333336</v>
      </c>
      <c r="B5574" s="17">
        <v>5.6588840000000005</v>
      </c>
      <c r="C5574" s="97">
        <v>150</v>
      </c>
      <c r="D5574" s="21">
        <f t="shared" si="87"/>
        <v>9.4503362800000001</v>
      </c>
    </row>
    <row r="5575" spans="1:4" ht="15" customHeight="1" x14ac:dyDescent="0.2">
      <c r="A5575" s="98">
        <v>42240.75</v>
      </c>
      <c r="B5575" s="17">
        <v>8.2311040000000002</v>
      </c>
      <c r="C5575" s="97">
        <v>180</v>
      </c>
      <c r="D5575" s="21">
        <f t="shared" si="87"/>
        <v>13.74594368</v>
      </c>
    </row>
    <row r="5576" spans="1:4" ht="15" customHeight="1" x14ac:dyDescent="0.2">
      <c r="A5576" s="98">
        <v>42240.791666666664</v>
      </c>
      <c r="B5576" s="17">
        <v>7.7166600000000001</v>
      </c>
      <c r="C5576" s="97">
        <v>170</v>
      </c>
      <c r="D5576" s="21">
        <f t="shared" si="87"/>
        <v>12.886822199999999</v>
      </c>
    </row>
    <row r="5577" spans="1:4" ht="15" customHeight="1" x14ac:dyDescent="0.2">
      <c r="A5577" s="98">
        <v>42240.833333333336</v>
      </c>
      <c r="B5577" s="17">
        <v>5.6588840000000005</v>
      </c>
      <c r="C5577" s="97">
        <v>170</v>
      </c>
      <c r="D5577" s="21">
        <f t="shared" si="87"/>
        <v>9.4503362800000001</v>
      </c>
    </row>
    <row r="5578" spans="1:4" ht="15" customHeight="1" x14ac:dyDescent="0.2">
      <c r="A5578" s="98">
        <v>42240.875</v>
      </c>
      <c r="B5578" s="17">
        <v>4.6299960000000002</v>
      </c>
      <c r="C5578" s="97">
        <v>170</v>
      </c>
      <c r="D5578" s="21">
        <f t="shared" si="87"/>
        <v>7.7320933199999997</v>
      </c>
    </row>
    <row r="5579" spans="1:4" ht="15" customHeight="1" x14ac:dyDescent="0.2">
      <c r="A5579" s="98">
        <v>42240.916666666664</v>
      </c>
      <c r="B5579" s="17">
        <v>5.1444400000000003</v>
      </c>
      <c r="C5579" s="97">
        <v>180</v>
      </c>
      <c r="D5579" s="21">
        <f t="shared" si="87"/>
        <v>8.5912147999999995</v>
      </c>
    </row>
    <row r="5580" spans="1:4" ht="15" customHeight="1" x14ac:dyDescent="0.2">
      <c r="A5580" s="98">
        <v>42240.958333333336</v>
      </c>
      <c r="B5580" s="17">
        <v>4.6299960000000002</v>
      </c>
      <c r="C5580" s="97">
        <v>190</v>
      </c>
      <c r="D5580" s="21">
        <f t="shared" si="87"/>
        <v>7.7320933199999997</v>
      </c>
    </row>
    <row r="5581" spans="1:4" ht="15" customHeight="1" x14ac:dyDescent="0.2">
      <c r="A5581" s="98">
        <v>42241</v>
      </c>
      <c r="B5581" s="17">
        <v>4.6299960000000002</v>
      </c>
      <c r="C5581" s="97">
        <v>190</v>
      </c>
      <c r="D5581" s="21">
        <f t="shared" si="87"/>
        <v>7.7320933199999997</v>
      </c>
    </row>
    <row r="5582" spans="1:4" ht="15" customHeight="1" x14ac:dyDescent="0.2">
      <c r="A5582" s="98">
        <v>42241.041666666664</v>
      </c>
      <c r="B5582" s="17">
        <v>3.601108</v>
      </c>
      <c r="C5582" s="97">
        <v>200</v>
      </c>
      <c r="D5582" s="21">
        <f t="shared" si="87"/>
        <v>6.0138503599999993</v>
      </c>
    </row>
    <row r="5583" spans="1:4" ht="15" customHeight="1" x14ac:dyDescent="0.2">
      <c r="A5583" s="98">
        <v>42241.083333333336</v>
      </c>
      <c r="B5583" s="17">
        <v>4.1155520000000001</v>
      </c>
      <c r="C5583" s="97">
        <v>200</v>
      </c>
      <c r="D5583" s="21">
        <f t="shared" si="87"/>
        <v>6.8729718399999999</v>
      </c>
    </row>
    <row r="5584" spans="1:4" ht="15" customHeight="1" x14ac:dyDescent="0.2">
      <c r="A5584" s="98">
        <v>42241.125</v>
      </c>
      <c r="B5584" s="17">
        <v>4.1155520000000001</v>
      </c>
      <c r="C5584" s="97">
        <v>200</v>
      </c>
      <c r="D5584" s="21">
        <f t="shared" si="87"/>
        <v>6.8729718399999999</v>
      </c>
    </row>
    <row r="5585" spans="1:4" ht="15" customHeight="1" x14ac:dyDescent="0.2">
      <c r="A5585" s="98">
        <v>42241.166666666664</v>
      </c>
      <c r="B5585" s="17">
        <v>4.1155520000000001</v>
      </c>
      <c r="C5585" s="97">
        <v>210</v>
      </c>
      <c r="D5585" s="21">
        <f t="shared" si="87"/>
        <v>6.8729718399999999</v>
      </c>
    </row>
    <row r="5586" spans="1:4" ht="15" customHeight="1" x14ac:dyDescent="0.2">
      <c r="A5586" s="98">
        <v>42241.208333333336</v>
      </c>
      <c r="B5586" s="17">
        <v>3.0866639999999999</v>
      </c>
      <c r="C5586" s="97">
        <v>210</v>
      </c>
      <c r="D5586" s="21">
        <f t="shared" si="87"/>
        <v>5.1547288799999995</v>
      </c>
    </row>
    <row r="5587" spans="1:4" ht="15" customHeight="1" x14ac:dyDescent="0.2">
      <c r="A5587" s="98">
        <v>42241.25</v>
      </c>
      <c r="B5587" s="17">
        <v>1.028888</v>
      </c>
      <c r="C5587" s="97">
        <v>330</v>
      </c>
      <c r="D5587" s="21">
        <f t="shared" si="87"/>
        <v>1.71824296</v>
      </c>
    </row>
    <row r="5588" spans="1:4" ht="15" customHeight="1" x14ac:dyDescent="0.2">
      <c r="A5588" s="98">
        <v>42241.291666666664</v>
      </c>
      <c r="B5588" s="17">
        <v>3.601108</v>
      </c>
      <c r="C5588" s="97">
        <v>220</v>
      </c>
      <c r="D5588" s="21">
        <f t="shared" si="87"/>
        <v>6.0138503599999993</v>
      </c>
    </row>
    <row r="5589" spans="1:4" ht="15" customHeight="1" x14ac:dyDescent="0.2">
      <c r="A5589" s="98">
        <v>42241.333333333336</v>
      </c>
      <c r="B5589" s="17">
        <v>3.0866639999999999</v>
      </c>
      <c r="C5589" s="97">
        <v>190</v>
      </c>
      <c r="D5589" s="21">
        <f t="shared" si="87"/>
        <v>5.1547288799999995</v>
      </c>
    </row>
    <row r="5590" spans="1:4" ht="15" customHeight="1" x14ac:dyDescent="0.2">
      <c r="A5590" s="98">
        <v>42241.375</v>
      </c>
      <c r="B5590" s="17">
        <v>2.057776</v>
      </c>
      <c r="C5590" s="97">
        <v>230</v>
      </c>
      <c r="D5590" s="21">
        <f t="shared" si="87"/>
        <v>3.43648592</v>
      </c>
    </row>
    <row r="5591" spans="1:4" ht="15" customHeight="1" x14ac:dyDescent="0.2">
      <c r="A5591" s="98">
        <v>42241.416666666664</v>
      </c>
      <c r="B5591" s="17">
        <v>1.5433319999999999</v>
      </c>
      <c r="C5591" s="97">
        <v>210</v>
      </c>
      <c r="D5591" s="21">
        <f t="shared" si="87"/>
        <v>2.5773644399999998</v>
      </c>
    </row>
    <row r="5592" spans="1:4" ht="15" customHeight="1" x14ac:dyDescent="0.2">
      <c r="A5592" s="98">
        <v>42241.458333333336</v>
      </c>
      <c r="B5592" s="17">
        <v>4.1155520000000001</v>
      </c>
      <c r="C5592" s="97">
        <v>220</v>
      </c>
      <c r="D5592" s="21">
        <f t="shared" si="87"/>
        <v>6.8729718399999999</v>
      </c>
    </row>
    <row r="5593" spans="1:4" ht="15" customHeight="1" x14ac:dyDescent="0.2">
      <c r="A5593" s="98">
        <v>42241.5</v>
      </c>
      <c r="B5593" s="17">
        <v>5.1444400000000003</v>
      </c>
      <c r="C5593" s="97">
        <v>220</v>
      </c>
      <c r="D5593" s="21">
        <f t="shared" si="87"/>
        <v>8.5912147999999995</v>
      </c>
    </row>
    <row r="5594" spans="1:4" ht="15" customHeight="1" x14ac:dyDescent="0.2">
      <c r="A5594" s="98">
        <v>42241.541666666664</v>
      </c>
      <c r="B5594" s="17">
        <v>4.1155520000000001</v>
      </c>
      <c r="C5594" s="97">
        <v>180</v>
      </c>
      <c r="D5594" s="21">
        <f t="shared" si="87"/>
        <v>6.8729718399999999</v>
      </c>
    </row>
    <row r="5595" spans="1:4" ht="15" customHeight="1" x14ac:dyDescent="0.2">
      <c r="A5595" s="98">
        <v>42241.583333333336</v>
      </c>
      <c r="B5595" s="17">
        <v>5.1444400000000003</v>
      </c>
      <c r="C5595" s="97">
        <v>160</v>
      </c>
      <c r="D5595" s="21">
        <f t="shared" si="87"/>
        <v>8.5912147999999995</v>
      </c>
    </row>
    <row r="5596" spans="1:4" ht="15" customHeight="1" x14ac:dyDescent="0.2">
      <c r="A5596" s="98">
        <v>42241.625</v>
      </c>
      <c r="B5596" s="17">
        <v>5.1444400000000003</v>
      </c>
      <c r="C5596" s="97">
        <v>160</v>
      </c>
      <c r="D5596" s="21">
        <f t="shared" si="87"/>
        <v>8.5912147999999995</v>
      </c>
    </row>
    <row r="5597" spans="1:4" ht="15" customHeight="1" x14ac:dyDescent="0.2">
      <c r="A5597" s="98">
        <v>42241.666666666664</v>
      </c>
      <c r="B5597" s="17">
        <v>6.1733279999999997</v>
      </c>
      <c r="C5597" s="97">
        <v>150</v>
      </c>
      <c r="D5597" s="21">
        <f t="shared" si="87"/>
        <v>10.309457759999999</v>
      </c>
    </row>
    <row r="5598" spans="1:4" ht="15" customHeight="1" x14ac:dyDescent="0.2">
      <c r="A5598" s="98">
        <v>42241.708333333336</v>
      </c>
      <c r="B5598" s="17">
        <v>6.1733279999999997</v>
      </c>
      <c r="C5598" s="97">
        <v>160</v>
      </c>
      <c r="D5598" s="21">
        <f t="shared" si="87"/>
        <v>10.309457759999999</v>
      </c>
    </row>
    <row r="5599" spans="1:4" ht="15" customHeight="1" x14ac:dyDescent="0.2">
      <c r="A5599" s="98">
        <v>42241.75</v>
      </c>
      <c r="B5599" s="17">
        <v>5.6588840000000005</v>
      </c>
      <c r="C5599" s="97">
        <v>160</v>
      </c>
      <c r="D5599" s="21">
        <f t="shared" si="87"/>
        <v>9.4503362800000001</v>
      </c>
    </row>
    <row r="5600" spans="1:4" ht="15" customHeight="1" x14ac:dyDescent="0.2">
      <c r="A5600" s="98">
        <v>42241.791666666664</v>
      </c>
      <c r="B5600" s="17">
        <v>5.1444400000000003</v>
      </c>
      <c r="C5600" s="97">
        <v>160</v>
      </c>
      <c r="D5600" s="21">
        <f t="shared" si="87"/>
        <v>8.5912147999999995</v>
      </c>
    </row>
    <row r="5601" spans="1:4" ht="15" customHeight="1" x14ac:dyDescent="0.2">
      <c r="A5601" s="98">
        <v>42241.833333333336</v>
      </c>
      <c r="B5601" s="17">
        <v>3.601108</v>
      </c>
      <c r="C5601" s="97">
        <v>160</v>
      </c>
      <c r="D5601" s="21">
        <f t="shared" si="87"/>
        <v>6.0138503599999993</v>
      </c>
    </row>
    <row r="5602" spans="1:4" ht="15" customHeight="1" x14ac:dyDescent="0.2">
      <c r="A5602" s="98">
        <v>42241.875</v>
      </c>
      <c r="B5602" s="17">
        <v>4.1155520000000001</v>
      </c>
      <c r="C5602" s="97">
        <v>170</v>
      </c>
      <c r="D5602" s="21">
        <f t="shared" si="87"/>
        <v>6.8729718399999999</v>
      </c>
    </row>
    <row r="5603" spans="1:4" ht="15" customHeight="1" x14ac:dyDescent="0.2">
      <c r="A5603" s="98">
        <v>42241.916666666664</v>
      </c>
      <c r="B5603" s="17">
        <v>2.057776</v>
      </c>
      <c r="C5603" s="97">
        <v>180</v>
      </c>
      <c r="D5603" s="21">
        <f t="shared" si="87"/>
        <v>3.43648592</v>
      </c>
    </row>
    <row r="5604" spans="1:4" ht="15" customHeight="1" x14ac:dyDescent="0.2">
      <c r="A5604" s="98">
        <v>42241.958333333336</v>
      </c>
      <c r="B5604" s="17">
        <v>0</v>
      </c>
      <c r="C5604" s="97">
        <v>0</v>
      </c>
      <c r="D5604" s="21">
        <f t="shared" si="87"/>
        <v>0</v>
      </c>
    </row>
    <row r="5605" spans="1:4" ht="15" customHeight="1" x14ac:dyDescent="0.2">
      <c r="A5605" s="98">
        <v>42242</v>
      </c>
      <c r="B5605" s="17">
        <v>1.5433319999999999</v>
      </c>
      <c r="C5605" s="97">
        <v>320</v>
      </c>
      <c r="D5605" s="21">
        <f t="shared" si="87"/>
        <v>2.5773644399999998</v>
      </c>
    </row>
    <row r="5606" spans="1:4" ht="15" customHeight="1" x14ac:dyDescent="0.2">
      <c r="A5606" s="98">
        <v>42242.041666666664</v>
      </c>
      <c r="B5606" s="17">
        <v>1.028888</v>
      </c>
      <c r="C5606" s="97">
        <v>330</v>
      </c>
      <c r="D5606" s="21">
        <f t="shared" si="87"/>
        <v>1.71824296</v>
      </c>
    </row>
    <row r="5607" spans="1:4" ht="15" customHeight="1" x14ac:dyDescent="0.2">
      <c r="A5607" s="98">
        <v>42242.083333333336</v>
      </c>
      <c r="B5607" s="17">
        <v>1.5433319999999999</v>
      </c>
      <c r="C5607" s="97">
        <v>340</v>
      </c>
      <c r="D5607" s="21">
        <f t="shared" si="87"/>
        <v>2.5773644399999998</v>
      </c>
    </row>
    <row r="5608" spans="1:4" ht="15" customHeight="1" x14ac:dyDescent="0.2">
      <c r="A5608" s="98">
        <v>42242.125</v>
      </c>
      <c r="B5608" s="17">
        <v>1.5433319999999999</v>
      </c>
      <c r="C5608" s="97">
        <v>250</v>
      </c>
      <c r="D5608" s="21">
        <f t="shared" si="87"/>
        <v>2.5773644399999998</v>
      </c>
    </row>
    <row r="5609" spans="1:4" ht="15" customHeight="1" x14ac:dyDescent="0.2">
      <c r="A5609" s="98">
        <v>42242.166666666664</v>
      </c>
      <c r="B5609" s="17">
        <v>1.028888</v>
      </c>
      <c r="C5609" s="97">
        <v>40</v>
      </c>
      <c r="D5609" s="21">
        <f t="shared" si="87"/>
        <v>1.71824296</v>
      </c>
    </row>
    <row r="5610" spans="1:4" ht="15" customHeight="1" x14ac:dyDescent="0.2">
      <c r="A5610" s="98">
        <v>42242.208333333336</v>
      </c>
      <c r="B5610" s="17">
        <v>1.028888</v>
      </c>
      <c r="C5610" s="97">
        <v>10</v>
      </c>
      <c r="D5610" s="21">
        <f t="shared" si="87"/>
        <v>1.71824296</v>
      </c>
    </row>
    <row r="5611" spans="1:4" ht="15" customHeight="1" x14ac:dyDescent="0.2">
      <c r="A5611" s="98">
        <v>42242.25</v>
      </c>
      <c r="B5611" s="17">
        <v>2.057776</v>
      </c>
      <c r="C5611" s="97">
        <v>310</v>
      </c>
      <c r="D5611" s="21">
        <f t="shared" si="87"/>
        <v>3.43648592</v>
      </c>
    </row>
    <row r="5612" spans="1:4" ht="15" customHeight="1" x14ac:dyDescent="0.2">
      <c r="A5612" s="98">
        <v>42242.291666666664</v>
      </c>
      <c r="B5612" s="17">
        <v>0</v>
      </c>
      <c r="C5612" s="97">
        <v>0</v>
      </c>
      <c r="D5612" s="21">
        <f t="shared" si="87"/>
        <v>0</v>
      </c>
    </row>
    <row r="5613" spans="1:4" ht="15" customHeight="1" x14ac:dyDescent="0.2">
      <c r="A5613" s="98">
        <v>42242.333333333336</v>
      </c>
      <c r="B5613" s="17">
        <v>0</v>
      </c>
      <c r="C5613" s="97">
        <v>0</v>
      </c>
      <c r="D5613" s="21">
        <f t="shared" si="87"/>
        <v>0</v>
      </c>
    </row>
    <row r="5614" spans="1:4" ht="15" customHeight="1" x14ac:dyDescent="0.2">
      <c r="A5614" s="98">
        <v>42242.375</v>
      </c>
      <c r="B5614" s="17">
        <v>2.057776</v>
      </c>
      <c r="C5614" s="97">
        <v>20</v>
      </c>
      <c r="D5614" s="21">
        <f t="shared" si="87"/>
        <v>3.43648592</v>
      </c>
    </row>
    <row r="5615" spans="1:4" ht="15" customHeight="1" x14ac:dyDescent="0.2">
      <c r="A5615" s="98">
        <v>42242.416666666664</v>
      </c>
      <c r="B5615" s="17">
        <v>2.057776</v>
      </c>
      <c r="C5615" s="97">
        <v>340</v>
      </c>
      <c r="D5615" s="21">
        <f t="shared" si="87"/>
        <v>3.43648592</v>
      </c>
    </row>
    <row r="5616" spans="1:4" ht="15" customHeight="1" x14ac:dyDescent="0.2">
      <c r="A5616" s="98">
        <v>42242.458333333336</v>
      </c>
      <c r="B5616" s="17">
        <v>1.028888</v>
      </c>
      <c r="C5616" s="97">
        <v>360</v>
      </c>
      <c r="D5616" s="21">
        <f t="shared" si="87"/>
        <v>1.71824296</v>
      </c>
    </row>
    <row r="5617" spans="1:4" ht="15" customHeight="1" x14ac:dyDescent="0.2">
      <c r="A5617" s="98">
        <v>42242.5</v>
      </c>
      <c r="B5617" s="17">
        <v>1.5433319999999999</v>
      </c>
      <c r="C5617" s="97">
        <v>330</v>
      </c>
      <c r="D5617" s="21">
        <f t="shared" si="87"/>
        <v>2.5773644399999998</v>
      </c>
    </row>
    <row r="5618" spans="1:4" ht="15" customHeight="1" x14ac:dyDescent="0.2">
      <c r="A5618" s="98">
        <v>42242.541666666664</v>
      </c>
      <c r="B5618" s="17">
        <v>3.601108</v>
      </c>
      <c r="C5618" s="97">
        <v>10</v>
      </c>
      <c r="D5618" s="21">
        <f t="shared" si="87"/>
        <v>6.0138503599999993</v>
      </c>
    </row>
    <row r="5619" spans="1:4" ht="15" customHeight="1" x14ac:dyDescent="0.2">
      <c r="A5619" s="98">
        <v>42242.583333333336</v>
      </c>
      <c r="B5619" s="17">
        <v>2.5722200000000002</v>
      </c>
      <c r="C5619" s="97">
        <v>40</v>
      </c>
      <c r="D5619" s="21">
        <f t="shared" si="87"/>
        <v>4.2956073999999997</v>
      </c>
    </row>
    <row r="5620" spans="1:4" ht="15" customHeight="1" x14ac:dyDescent="0.2">
      <c r="A5620" s="98">
        <v>42242.625</v>
      </c>
      <c r="B5620" s="17">
        <v>3.0866639999999999</v>
      </c>
      <c r="C5620" s="97">
        <v>60</v>
      </c>
      <c r="D5620" s="21">
        <f t="shared" si="87"/>
        <v>5.1547288799999995</v>
      </c>
    </row>
    <row r="5621" spans="1:4" ht="15" customHeight="1" x14ac:dyDescent="0.2">
      <c r="A5621" s="98">
        <v>42242.666666666664</v>
      </c>
      <c r="B5621" s="17">
        <v>4.6299960000000002</v>
      </c>
      <c r="C5621" s="97">
        <v>140</v>
      </c>
      <c r="D5621" s="21">
        <f t="shared" si="87"/>
        <v>7.7320933199999997</v>
      </c>
    </row>
    <row r="5622" spans="1:4" ht="15" customHeight="1" x14ac:dyDescent="0.2">
      <c r="A5622" s="98">
        <v>42242.708333333336</v>
      </c>
      <c r="B5622" s="17">
        <v>5.6588840000000005</v>
      </c>
      <c r="C5622" s="97">
        <v>160</v>
      </c>
      <c r="D5622" s="21">
        <f t="shared" si="87"/>
        <v>9.4503362800000001</v>
      </c>
    </row>
    <row r="5623" spans="1:4" ht="15" customHeight="1" x14ac:dyDescent="0.2">
      <c r="A5623" s="98">
        <v>42242.75</v>
      </c>
      <c r="B5623" s="17">
        <v>4.1155520000000001</v>
      </c>
      <c r="C5623" s="97">
        <v>140</v>
      </c>
      <c r="D5623" s="21">
        <f t="shared" si="87"/>
        <v>6.8729718399999999</v>
      </c>
    </row>
    <row r="5624" spans="1:4" ht="15" customHeight="1" x14ac:dyDescent="0.2">
      <c r="A5624" s="98">
        <v>42242.791666666664</v>
      </c>
      <c r="B5624" s="17">
        <v>4.1155520000000001</v>
      </c>
      <c r="C5624" s="97">
        <v>160</v>
      </c>
      <c r="D5624" s="21">
        <f t="shared" si="87"/>
        <v>6.8729718399999999</v>
      </c>
    </row>
    <row r="5625" spans="1:4" ht="15" customHeight="1" x14ac:dyDescent="0.2">
      <c r="A5625" s="98">
        <v>42242.833333333336</v>
      </c>
      <c r="B5625" s="17">
        <v>4.6299960000000002</v>
      </c>
      <c r="C5625" s="97">
        <v>160</v>
      </c>
      <c r="D5625" s="21">
        <f t="shared" si="87"/>
        <v>7.7320933199999997</v>
      </c>
    </row>
    <row r="5626" spans="1:4" ht="15" customHeight="1" x14ac:dyDescent="0.2">
      <c r="A5626" s="98">
        <v>42242.875</v>
      </c>
      <c r="B5626" s="17">
        <v>2.5722200000000002</v>
      </c>
      <c r="C5626" s="97">
        <v>180</v>
      </c>
      <c r="D5626" s="21">
        <f t="shared" si="87"/>
        <v>4.2956073999999997</v>
      </c>
    </row>
    <row r="5627" spans="1:4" ht="15" customHeight="1" x14ac:dyDescent="0.2">
      <c r="A5627" s="98">
        <v>42242.916666666664</v>
      </c>
      <c r="B5627" s="17">
        <v>3.601108</v>
      </c>
      <c r="C5627" s="97">
        <v>190</v>
      </c>
      <c r="D5627" s="21">
        <f t="shared" si="87"/>
        <v>6.0138503599999993</v>
      </c>
    </row>
    <row r="5628" spans="1:4" ht="15" customHeight="1" x14ac:dyDescent="0.2">
      <c r="A5628" s="98">
        <v>42242.958333333336</v>
      </c>
      <c r="B5628" s="17">
        <v>3.0866639999999999</v>
      </c>
      <c r="C5628" s="97">
        <v>200</v>
      </c>
      <c r="D5628" s="21">
        <f t="shared" si="87"/>
        <v>5.1547288799999995</v>
      </c>
    </row>
    <row r="5629" spans="1:4" ht="15" customHeight="1" x14ac:dyDescent="0.2">
      <c r="A5629" s="98">
        <v>42243</v>
      </c>
      <c r="B5629" s="17">
        <v>4.6299960000000002</v>
      </c>
      <c r="C5629" s="97">
        <v>210</v>
      </c>
      <c r="D5629" s="21">
        <f t="shared" si="87"/>
        <v>7.7320933199999997</v>
      </c>
    </row>
    <row r="5630" spans="1:4" ht="15" customHeight="1" x14ac:dyDescent="0.2">
      <c r="A5630" s="98">
        <v>42243.041666666664</v>
      </c>
      <c r="B5630" s="17">
        <v>3.0866639999999999</v>
      </c>
      <c r="C5630" s="97">
        <v>190</v>
      </c>
      <c r="D5630" s="21">
        <f t="shared" si="87"/>
        <v>5.1547288799999995</v>
      </c>
    </row>
    <row r="5631" spans="1:4" ht="15" customHeight="1" x14ac:dyDescent="0.2">
      <c r="A5631" s="98">
        <v>42243.083333333336</v>
      </c>
      <c r="B5631" s="17">
        <v>3.601108</v>
      </c>
      <c r="C5631" s="97">
        <v>200</v>
      </c>
      <c r="D5631" s="21">
        <f t="shared" si="87"/>
        <v>6.0138503599999993</v>
      </c>
    </row>
    <row r="5632" spans="1:4" ht="15" customHeight="1" x14ac:dyDescent="0.2">
      <c r="A5632" s="98">
        <v>42243.125</v>
      </c>
      <c r="B5632" s="17">
        <v>2.057776</v>
      </c>
      <c r="C5632" s="97">
        <v>220</v>
      </c>
      <c r="D5632" s="21">
        <f t="shared" si="87"/>
        <v>3.43648592</v>
      </c>
    </row>
    <row r="5633" spans="1:4" ht="15" customHeight="1" x14ac:dyDescent="0.2">
      <c r="A5633" s="98">
        <v>42243.166666666664</v>
      </c>
      <c r="B5633" s="17">
        <v>1.5433319999999999</v>
      </c>
      <c r="C5633" s="97">
        <v>280</v>
      </c>
      <c r="D5633" s="21">
        <f t="shared" si="87"/>
        <v>2.5773644399999998</v>
      </c>
    </row>
    <row r="5634" spans="1:4" ht="15" customHeight="1" x14ac:dyDescent="0.2">
      <c r="A5634" s="98">
        <v>42243.208333333336</v>
      </c>
      <c r="B5634" s="17">
        <v>0.51444400000000001</v>
      </c>
      <c r="C5634" s="97">
        <v>320</v>
      </c>
      <c r="D5634" s="21">
        <f t="shared" si="87"/>
        <v>0.85912147999999999</v>
      </c>
    </row>
    <row r="5635" spans="1:4" ht="15" customHeight="1" x14ac:dyDescent="0.2">
      <c r="A5635" s="98">
        <v>42243.25</v>
      </c>
      <c r="B5635" s="17">
        <v>1.5433319999999999</v>
      </c>
      <c r="C5635" s="97">
        <v>330</v>
      </c>
      <c r="D5635" s="21">
        <f t="shared" si="87"/>
        <v>2.5773644399999998</v>
      </c>
    </row>
    <row r="5636" spans="1:4" ht="15" customHeight="1" x14ac:dyDescent="0.2">
      <c r="A5636" s="98">
        <v>42243.291666666664</v>
      </c>
      <c r="B5636" s="17">
        <v>2.057776</v>
      </c>
      <c r="C5636" s="97">
        <v>290</v>
      </c>
      <c r="D5636" s="21">
        <f t="shared" si="87"/>
        <v>3.43648592</v>
      </c>
    </row>
    <row r="5637" spans="1:4" ht="15" customHeight="1" x14ac:dyDescent="0.2">
      <c r="A5637" s="98">
        <v>42243.333333333336</v>
      </c>
      <c r="B5637" s="17">
        <v>1.028888</v>
      </c>
      <c r="C5637" s="97">
        <v>300</v>
      </c>
      <c r="D5637" s="21">
        <f t="shared" ref="D5637:D5700" si="88">$B$1*B5637</f>
        <v>1.71824296</v>
      </c>
    </row>
    <row r="5638" spans="1:4" ht="15" customHeight="1" x14ac:dyDescent="0.2">
      <c r="A5638" s="98">
        <v>42243.375</v>
      </c>
      <c r="B5638" s="17">
        <v>1.5433319999999999</v>
      </c>
      <c r="C5638" s="97">
        <v>310</v>
      </c>
      <c r="D5638" s="21">
        <f t="shared" si="88"/>
        <v>2.5773644399999998</v>
      </c>
    </row>
    <row r="5639" spans="1:4" ht="15" customHeight="1" x14ac:dyDescent="0.2">
      <c r="A5639" s="98">
        <v>42243.416666666664</v>
      </c>
      <c r="B5639" s="17">
        <v>2.057776</v>
      </c>
      <c r="C5639" s="97">
        <v>290</v>
      </c>
      <c r="D5639" s="21">
        <f t="shared" si="88"/>
        <v>3.43648592</v>
      </c>
    </row>
    <row r="5640" spans="1:4" ht="15" customHeight="1" x14ac:dyDescent="0.2">
      <c r="A5640" s="98">
        <v>42243.458333333336</v>
      </c>
      <c r="B5640" s="17">
        <v>1.028888</v>
      </c>
      <c r="C5640" s="97">
        <v>330</v>
      </c>
      <c r="D5640" s="21">
        <f t="shared" si="88"/>
        <v>1.71824296</v>
      </c>
    </row>
    <row r="5641" spans="1:4" ht="15" customHeight="1" x14ac:dyDescent="0.2">
      <c r="A5641" s="98">
        <v>42243.5</v>
      </c>
      <c r="B5641" s="17">
        <v>1.5433319999999999</v>
      </c>
      <c r="C5641" s="97">
        <v>310</v>
      </c>
      <c r="D5641" s="21">
        <f t="shared" si="88"/>
        <v>2.5773644399999998</v>
      </c>
    </row>
    <row r="5642" spans="1:4" ht="15" customHeight="1" x14ac:dyDescent="0.2">
      <c r="A5642" s="98">
        <v>42243.541666666664</v>
      </c>
      <c r="B5642" s="17">
        <v>1.028888</v>
      </c>
      <c r="C5642" s="97">
        <v>280</v>
      </c>
      <c r="D5642" s="21">
        <f t="shared" si="88"/>
        <v>1.71824296</v>
      </c>
    </row>
    <row r="5643" spans="1:4" ht="15" customHeight="1" x14ac:dyDescent="0.2">
      <c r="A5643" s="98">
        <v>42243.583333333336</v>
      </c>
      <c r="B5643" s="17">
        <v>1.028888</v>
      </c>
      <c r="C5643" s="97">
        <v>90</v>
      </c>
      <c r="D5643" s="21">
        <f t="shared" si="88"/>
        <v>1.71824296</v>
      </c>
    </row>
    <row r="5644" spans="1:4" ht="15" customHeight="1" x14ac:dyDescent="0.2">
      <c r="A5644" s="98">
        <v>42243.625</v>
      </c>
      <c r="B5644" s="17">
        <v>3.601108</v>
      </c>
      <c r="C5644" s="97">
        <v>140</v>
      </c>
      <c r="D5644" s="21">
        <f t="shared" si="88"/>
        <v>6.0138503599999993</v>
      </c>
    </row>
    <row r="5645" spans="1:4" ht="15" customHeight="1" x14ac:dyDescent="0.2">
      <c r="A5645" s="98">
        <v>42243.666666666664</v>
      </c>
      <c r="B5645" s="17">
        <v>4.6299960000000002</v>
      </c>
      <c r="C5645" s="97">
        <v>110</v>
      </c>
      <c r="D5645" s="21">
        <f t="shared" si="88"/>
        <v>7.7320933199999997</v>
      </c>
    </row>
    <row r="5646" spans="1:4" ht="15" customHeight="1" x14ac:dyDescent="0.2">
      <c r="A5646" s="98">
        <v>42243.708333333336</v>
      </c>
      <c r="B5646" s="17">
        <v>4.6299960000000002</v>
      </c>
      <c r="C5646" s="97">
        <v>80</v>
      </c>
      <c r="D5646" s="21">
        <f t="shared" si="88"/>
        <v>7.7320933199999997</v>
      </c>
    </row>
    <row r="5647" spans="1:4" ht="15" customHeight="1" x14ac:dyDescent="0.2">
      <c r="A5647" s="98">
        <v>42243.75</v>
      </c>
      <c r="B5647" s="17">
        <v>5.1444400000000003</v>
      </c>
      <c r="C5647" s="97">
        <v>80</v>
      </c>
      <c r="D5647" s="21">
        <f t="shared" si="88"/>
        <v>8.5912147999999995</v>
      </c>
    </row>
    <row r="5648" spans="1:4" ht="15" customHeight="1" x14ac:dyDescent="0.2">
      <c r="A5648" s="98">
        <v>42243.791666666664</v>
      </c>
      <c r="B5648" s="17">
        <v>4.1155520000000001</v>
      </c>
      <c r="C5648" s="97">
        <v>80</v>
      </c>
      <c r="D5648" s="21">
        <f t="shared" si="88"/>
        <v>6.8729718399999999</v>
      </c>
    </row>
    <row r="5649" spans="1:4" ht="15" customHeight="1" x14ac:dyDescent="0.2">
      <c r="A5649" s="98">
        <v>42243.833333333336</v>
      </c>
      <c r="B5649" s="17">
        <v>5.1444400000000003</v>
      </c>
      <c r="C5649" s="97">
        <v>60</v>
      </c>
      <c r="D5649" s="21">
        <f t="shared" si="88"/>
        <v>8.5912147999999995</v>
      </c>
    </row>
    <row r="5650" spans="1:4" ht="15" customHeight="1" x14ac:dyDescent="0.2">
      <c r="A5650" s="98">
        <v>42243.875</v>
      </c>
      <c r="B5650" s="17">
        <v>3.601108</v>
      </c>
      <c r="C5650" s="97">
        <v>60</v>
      </c>
      <c r="D5650" s="21">
        <f t="shared" si="88"/>
        <v>6.0138503599999993</v>
      </c>
    </row>
    <row r="5651" spans="1:4" ht="15" customHeight="1" x14ac:dyDescent="0.2">
      <c r="A5651" s="98">
        <v>42243.916666666664</v>
      </c>
      <c r="B5651" s="17">
        <v>2.057776</v>
      </c>
      <c r="C5651" s="97">
        <v>40</v>
      </c>
      <c r="D5651" s="21">
        <f t="shared" si="88"/>
        <v>3.43648592</v>
      </c>
    </row>
    <row r="5652" spans="1:4" ht="15" customHeight="1" x14ac:dyDescent="0.2">
      <c r="A5652" s="98">
        <v>42243.958333333336</v>
      </c>
      <c r="B5652" s="17">
        <v>2.057776</v>
      </c>
      <c r="C5652" s="97">
        <v>70</v>
      </c>
      <c r="D5652" s="21">
        <f t="shared" si="88"/>
        <v>3.43648592</v>
      </c>
    </row>
    <row r="5653" spans="1:4" ht="15" customHeight="1" x14ac:dyDescent="0.2">
      <c r="A5653" s="98">
        <v>42244</v>
      </c>
      <c r="B5653" s="17">
        <v>1.028888</v>
      </c>
      <c r="C5653" s="97">
        <v>30</v>
      </c>
      <c r="D5653" s="21">
        <f t="shared" si="88"/>
        <v>1.71824296</v>
      </c>
    </row>
    <row r="5654" spans="1:4" ht="15" customHeight="1" x14ac:dyDescent="0.2">
      <c r="A5654" s="98">
        <v>42244.041666666664</v>
      </c>
      <c r="B5654" s="17">
        <v>1.028888</v>
      </c>
      <c r="C5654" s="97">
        <v>300</v>
      </c>
      <c r="D5654" s="21">
        <f t="shared" si="88"/>
        <v>1.71824296</v>
      </c>
    </row>
    <row r="5655" spans="1:4" ht="15" customHeight="1" x14ac:dyDescent="0.2">
      <c r="A5655" s="98">
        <v>42244.083333333336</v>
      </c>
      <c r="B5655" s="17">
        <v>1.028888</v>
      </c>
      <c r="C5655" s="97">
        <v>30</v>
      </c>
      <c r="D5655" s="21">
        <f t="shared" si="88"/>
        <v>1.71824296</v>
      </c>
    </row>
    <row r="5656" spans="1:4" ht="15" customHeight="1" x14ac:dyDescent="0.2">
      <c r="A5656" s="98">
        <v>42244.125</v>
      </c>
      <c r="B5656" s="17">
        <v>2.5722200000000002</v>
      </c>
      <c r="C5656" s="97">
        <v>20</v>
      </c>
      <c r="D5656" s="21">
        <f t="shared" si="88"/>
        <v>4.2956073999999997</v>
      </c>
    </row>
    <row r="5657" spans="1:4" ht="15" customHeight="1" x14ac:dyDescent="0.2">
      <c r="A5657" s="98">
        <v>42244.166666666664</v>
      </c>
      <c r="B5657" s="17">
        <v>1.028888</v>
      </c>
      <c r="C5657" s="97">
        <v>350</v>
      </c>
      <c r="D5657" s="21">
        <f t="shared" si="88"/>
        <v>1.71824296</v>
      </c>
    </row>
    <row r="5658" spans="1:4" ht="15" customHeight="1" x14ac:dyDescent="0.2">
      <c r="A5658" s="98">
        <v>42244.208333333336</v>
      </c>
      <c r="B5658" s="17">
        <v>2.057776</v>
      </c>
      <c r="C5658" s="97">
        <v>350</v>
      </c>
      <c r="D5658" s="21">
        <f t="shared" si="88"/>
        <v>3.43648592</v>
      </c>
    </row>
    <row r="5659" spans="1:4" ht="15" customHeight="1" x14ac:dyDescent="0.2">
      <c r="A5659" s="98">
        <v>42244.25</v>
      </c>
      <c r="B5659" s="17">
        <v>3.0866639999999999</v>
      </c>
      <c r="C5659" s="97">
        <v>10</v>
      </c>
      <c r="D5659" s="21">
        <f t="shared" si="88"/>
        <v>5.1547288799999995</v>
      </c>
    </row>
    <row r="5660" spans="1:4" ht="15" customHeight="1" x14ac:dyDescent="0.2">
      <c r="A5660" s="98">
        <v>42244.291666666664</v>
      </c>
      <c r="B5660" s="17">
        <v>4.1155520000000001</v>
      </c>
      <c r="C5660" s="97">
        <v>20</v>
      </c>
      <c r="D5660" s="21">
        <f t="shared" si="88"/>
        <v>6.8729718399999999</v>
      </c>
    </row>
    <row r="5661" spans="1:4" ht="15" customHeight="1" x14ac:dyDescent="0.2">
      <c r="A5661" s="98">
        <v>42244.333333333336</v>
      </c>
      <c r="B5661" s="17">
        <v>2.057776</v>
      </c>
      <c r="C5661" s="97">
        <v>330</v>
      </c>
      <c r="D5661" s="21">
        <f t="shared" si="88"/>
        <v>3.43648592</v>
      </c>
    </row>
    <row r="5662" spans="1:4" ht="15" customHeight="1" x14ac:dyDescent="0.2">
      <c r="A5662" s="98">
        <v>42244.375</v>
      </c>
      <c r="B5662" s="17">
        <v>3.0866639999999999</v>
      </c>
      <c r="C5662" s="97">
        <v>350</v>
      </c>
      <c r="D5662" s="21">
        <f t="shared" si="88"/>
        <v>5.1547288799999995</v>
      </c>
    </row>
    <row r="5663" spans="1:4" ht="15" customHeight="1" x14ac:dyDescent="0.2">
      <c r="A5663" s="98">
        <v>42244.416666666664</v>
      </c>
      <c r="B5663" s="17">
        <v>0</v>
      </c>
      <c r="C5663" s="97">
        <v>0</v>
      </c>
      <c r="D5663" s="21">
        <f t="shared" si="88"/>
        <v>0</v>
      </c>
    </row>
    <row r="5664" spans="1:4" ht="15" customHeight="1" x14ac:dyDescent="0.2">
      <c r="A5664" s="98">
        <v>42244.458333333336</v>
      </c>
      <c r="B5664" s="17">
        <v>3.601108</v>
      </c>
      <c r="C5664" s="97">
        <v>20</v>
      </c>
      <c r="D5664" s="21">
        <f t="shared" si="88"/>
        <v>6.0138503599999993</v>
      </c>
    </row>
    <row r="5665" spans="1:4" ht="15" customHeight="1" x14ac:dyDescent="0.2">
      <c r="A5665" s="98">
        <v>42244.5</v>
      </c>
      <c r="B5665" s="17">
        <v>1.028888</v>
      </c>
      <c r="C5665" s="97">
        <v>330</v>
      </c>
      <c r="D5665" s="21">
        <f t="shared" si="88"/>
        <v>1.71824296</v>
      </c>
    </row>
    <row r="5666" spans="1:4" ht="15" customHeight="1" x14ac:dyDescent="0.2">
      <c r="A5666" s="98">
        <v>42244.541666666664</v>
      </c>
      <c r="B5666" s="17">
        <v>3.0866639999999999</v>
      </c>
      <c r="C5666" s="97">
        <v>160</v>
      </c>
      <c r="D5666" s="21">
        <f t="shared" si="88"/>
        <v>5.1547288799999995</v>
      </c>
    </row>
    <row r="5667" spans="1:4" ht="15" customHeight="1" x14ac:dyDescent="0.2">
      <c r="A5667" s="98">
        <v>42244.583333333336</v>
      </c>
      <c r="B5667" s="17">
        <v>3.601108</v>
      </c>
      <c r="C5667" s="97">
        <v>160</v>
      </c>
      <c r="D5667" s="21">
        <f t="shared" si="88"/>
        <v>6.0138503599999993</v>
      </c>
    </row>
    <row r="5668" spans="1:4" ht="15" customHeight="1" x14ac:dyDescent="0.2">
      <c r="A5668" s="98">
        <v>42244.625</v>
      </c>
      <c r="B5668" s="17">
        <v>4.6299960000000002</v>
      </c>
      <c r="C5668" s="97">
        <v>150</v>
      </c>
      <c r="D5668" s="21">
        <f t="shared" si="88"/>
        <v>7.7320933199999997</v>
      </c>
    </row>
    <row r="5669" spans="1:4" ht="15" customHeight="1" x14ac:dyDescent="0.2">
      <c r="A5669" s="98">
        <v>42244.666666666664</v>
      </c>
      <c r="B5669" s="17">
        <v>7.7166600000000001</v>
      </c>
      <c r="C5669" s="97">
        <v>170</v>
      </c>
      <c r="D5669" s="21">
        <f t="shared" si="88"/>
        <v>12.886822199999999</v>
      </c>
    </row>
    <row r="5670" spans="1:4" ht="15" customHeight="1" x14ac:dyDescent="0.2">
      <c r="A5670" s="98">
        <v>42244.708333333336</v>
      </c>
      <c r="B5670" s="17">
        <v>7.202216</v>
      </c>
      <c r="C5670" s="97">
        <v>180</v>
      </c>
      <c r="D5670" s="21">
        <f t="shared" si="88"/>
        <v>12.027700719999999</v>
      </c>
    </row>
    <row r="5671" spans="1:4" ht="15" customHeight="1" x14ac:dyDescent="0.2">
      <c r="A5671" s="98">
        <v>42244.75</v>
      </c>
      <c r="B5671" s="17">
        <v>6.6877719999999998</v>
      </c>
      <c r="C5671" s="97">
        <v>180</v>
      </c>
      <c r="D5671" s="21">
        <f t="shared" si="88"/>
        <v>11.16857924</v>
      </c>
    </row>
    <row r="5672" spans="1:4" ht="15" customHeight="1" x14ac:dyDescent="0.2">
      <c r="A5672" s="98">
        <v>42244.791666666664</v>
      </c>
      <c r="B5672" s="17">
        <v>6.6877719999999998</v>
      </c>
      <c r="C5672" s="97">
        <v>200</v>
      </c>
      <c r="D5672" s="21">
        <f t="shared" si="88"/>
        <v>11.16857924</v>
      </c>
    </row>
    <row r="5673" spans="1:4" ht="15" customHeight="1" x14ac:dyDescent="0.2">
      <c r="A5673" s="98">
        <v>42244.833333333336</v>
      </c>
      <c r="B5673" s="17">
        <v>5.1444400000000003</v>
      </c>
      <c r="C5673" s="97">
        <v>200</v>
      </c>
      <c r="D5673" s="21">
        <f t="shared" si="88"/>
        <v>8.5912147999999995</v>
      </c>
    </row>
    <row r="5674" spans="1:4" ht="15" customHeight="1" x14ac:dyDescent="0.2">
      <c r="A5674" s="98">
        <v>42244.875</v>
      </c>
      <c r="B5674" s="17">
        <v>7.7166600000000001</v>
      </c>
      <c r="C5674" s="97">
        <v>200</v>
      </c>
      <c r="D5674" s="21">
        <f t="shared" si="88"/>
        <v>12.886822199999999</v>
      </c>
    </row>
    <row r="5675" spans="1:4" ht="15" customHeight="1" x14ac:dyDescent="0.2">
      <c r="A5675" s="98">
        <v>42244.916666666664</v>
      </c>
      <c r="B5675" s="17">
        <v>6.1733279999999997</v>
      </c>
      <c r="C5675" s="97">
        <v>200</v>
      </c>
      <c r="D5675" s="21">
        <f t="shared" si="88"/>
        <v>10.309457759999999</v>
      </c>
    </row>
    <row r="5676" spans="1:4" ht="15" customHeight="1" x14ac:dyDescent="0.2">
      <c r="A5676" s="98">
        <v>42244.958333333336</v>
      </c>
      <c r="B5676" s="17">
        <v>5.1444400000000003</v>
      </c>
      <c r="C5676" s="97">
        <v>200</v>
      </c>
      <c r="D5676" s="21">
        <f t="shared" si="88"/>
        <v>8.5912147999999995</v>
      </c>
    </row>
    <row r="5677" spans="1:4" ht="15" customHeight="1" x14ac:dyDescent="0.2">
      <c r="A5677" s="98">
        <v>42245</v>
      </c>
      <c r="B5677" s="17">
        <v>6.1733279999999997</v>
      </c>
      <c r="C5677" s="97">
        <v>210</v>
      </c>
      <c r="D5677" s="21">
        <f t="shared" si="88"/>
        <v>10.309457759999999</v>
      </c>
    </row>
    <row r="5678" spans="1:4" ht="15" customHeight="1" x14ac:dyDescent="0.2">
      <c r="A5678" s="98">
        <v>42245.041666666664</v>
      </c>
      <c r="B5678" s="17">
        <v>7.202216</v>
      </c>
      <c r="C5678" s="97">
        <v>210</v>
      </c>
      <c r="D5678" s="21">
        <f t="shared" si="88"/>
        <v>12.027700719999999</v>
      </c>
    </row>
    <row r="5679" spans="1:4" ht="15" customHeight="1" x14ac:dyDescent="0.2">
      <c r="A5679" s="98">
        <v>42245.083333333336</v>
      </c>
      <c r="B5679" s="17">
        <v>6.1733279999999997</v>
      </c>
      <c r="C5679" s="97">
        <v>210</v>
      </c>
      <c r="D5679" s="21">
        <f t="shared" si="88"/>
        <v>10.309457759999999</v>
      </c>
    </row>
    <row r="5680" spans="1:4" ht="15" customHeight="1" x14ac:dyDescent="0.2">
      <c r="A5680" s="98">
        <v>42245.125</v>
      </c>
      <c r="B5680" s="17">
        <v>6.6877719999999998</v>
      </c>
      <c r="C5680" s="97">
        <v>210</v>
      </c>
      <c r="D5680" s="21">
        <f t="shared" si="88"/>
        <v>11.16857924</v>
      </c>
    </row>
    <row r="5681" spans="1:4" ht="15" customHeight="1" x14ac:dyDescent="0.2">
      <c r="A5681" s="98">
        <v>42245.166666666664</v>
      </c>
      <c r="B5681" s="17">
        <v>7.202216</v>
      </c>
      <c r="C5681" s="97">
        <v>170</v>
      </c>
      <c r="D5681" s="21">
        <f t="shared" si="88"/>
        <v>12.027700719999999</v>
      </c>
    </row>
    <row r="5682" spans="1:4" ht="15" customHeight="1" x14ac:dyDescent="0.2">
      <c r="A5682" s="98">
        <v>42245.208333333336</v>
      </c>
      <c r="B5682" s="17">
        <v>5.1444400000000003</v>
      </c>
      <c r="C5682" s="97">
        <v>180</v>
      </c>
      <c r="D5682" s="21">
        <f t="shared" si="88"/>
        <v>8.5912147999999995</v>
      </c>
    </row>
    <row r="5683" spans="1:4" ht="15" customHeight="1" x14ac:dyDescent="0.2">
      <c r="A5683" s="98">
        <v>42245.25</v>
      </c>
      <c r="B5683" s="17">
        <v>5.1444400000000003</v>
      </c>
      <c r="C5683" s="97">
        <v>210</v>
      </c>
      <c r="D5683" s="21">
        <f t="shared" si="88"/>
        <v>8.5912147999999995</v>
      </c>
    </row>
    <row r="5684" spans="1:4" ht="15" customHeight="1" x14ac:dyDescent="0.2">
      <c r="A5684" s="98">
        <v>42245.291666666664</v>
      </c>
      <c r="B5684" s="17">
        <v>4.6299960000000002</v>
      </c>
      <c r="C5684" s="97">
        <v>220</v>
      </c>
      <c r="D5684" s="21">
        <f t="shared" si="88"/>
        <v>7.7320933199999997</v>
      </c>
    </row>
    <row r="5685" spans="1:4" ht="15" customHeight="1" x14ac:dyDescent="0.2">
      <c r="A5685" s="98">
        <v>42245.333333333336</v>
      </c>
      <c r="B5685" s="17">
        <v>5.1444400000000003</v>
      </c>
      <c r="C5685" s="97">
        <v>210</v>
      </c>
      <c r="D5685" s="21">
        <f t="shared" si="88"/>
        <v>8.5912147999999995</v>
      </c>
    </row>
    <row r="5686" spans="1:4" ht="15" customHeight="1" x14ac:dyDescent="0.2">
      <c r="A5686" s="98">
        <v>42245.375</v>
      </c>
      <c r="B5686" s="17">
        <v>5.1444400000000003</v>
      </c>
      <c r="C5686" s="97">
        <v>210</v>
      </c>
      <c r="D5686" s="21">
        <f t="shared" si="88"/>
        <v>8.5912147999999995</v>
      </c>
    </row>
    <row r="5687" spans="1:4" ht="15" customHeight="1" x14ac:dyDescent="0.2">
      <c r="A5687" s="98">
        <v>42245.416666666664</v>
      </c>
      <c r="B5687" s="17">
        <v>5.1444400000000003</v>
      </c>
      <c r="C5687" s="97">
        <v>210</v>
      </c>
      <c r="D5687" s="21">
        <f t="shared" si="88"/>
        <v>8.5912147999999995</v>
      </c>
    </row>
    <row r="5688" spans="1:4" ht="15" customHeight="1" x14ac:dyDescent="0.2">
      <c r="A5688" s="98">
        <v>42245.458333333336</v>
      </c>
      <c r="B5688" s="17">
        <v>5.1444400000000003</v>
      </c>
      <c r="C5688" s="97">
        <v>210</v>
      </c>
      <c r="D5688" s="21">
        <f t="shared" si="88"/>
        <v>8.5912147999999995</v>
      </c>
    </row>
    <row r="5689" spans="1:4" ht="15" customHeight="1" x14ac:dyDescent="0.2">
      <c r="A5689" s="98">
        <v>42245.5</v>
      </c>
      <c r="B5689" s="17">
        <v>6.6877719999999998</v>
      </c>
      <c r="C5689" s="97">
        <v>210</v>
      </c>
      <c r="D5689" s="21">
        <f t="shared" si="88"/>
        <v>11.16857924</v>
      </c>
    </row>
    <row r="5690" spans="1:4" ht="15" customHeight="1" x14ac:dyDescent="0.2">
      <c r="A5690" s="98">
        <v>42245.541666666664</v>
      </c>
      <c r="B5690" s="17">
        <v>4.6299960000000002</v>
      </c>
      <c r="C5690" s="97">
        <v>180</v>
      </c>
      <c r="D5690" s="21">
        <f t="shared" si="88"/>
        <v>7.7320933199999997</v>
      </c>
    </row>
    <row r="5691" spans="1:4" ht="15" customHeight="1" x14ac:dyDescent="0.2">
      <c r="A5691" s="98">
        <v>42245.583333333336</v>
      </c>
      <c r="B5691" s="17">
        <v>5.6588840000000005</v>
      </c>
      <c r="C5691" s="97">
        <v>180</v>
      </c>
      <c r="D5691" s="21">
        <f t="shared" si="88"/>
        <v>9.4503362800000001</v>
      </c>
    </row>
    <row r="5692" spans="1:4" ht="15" customHeight="1" x14ac:dyDescent="0.2">
      <c r="A5692" s="98">
        <v>42245.625</v>
      </c>
      <c r="B5692" s="17">
        <v>6.1733279999999997</v>
      </c>
      <c r="C5692" s="97">
        <v>170</v>
      </c>
      <c r="D5692" s="21">
        <f t="shared" si="88"/>
        <v>10.309457759999999</v>
      </c>
    </row>
    <row r="5693" spans="1:4" ht="15" customHeight="1" x14ac:dyDescent="0.2">
      <c r="A5693" s="98">
        <v>42245.666666666664</v>
      </c>
      <c r="B5693" s="17">
        <v>5.6588840000000005</v>
      </c>
      <c r="C5693" s="97">
        <v>160</v>
      </c>
      <c r="D5693" s="21">
        <f t="shared" si="88"/>
        <v>9.4503362800000001</v>
      </c>
    </row>
    <row r="5694" spans="1:4" ht="15" customHeight="1" x14ac:dyDescent="0.2">
      <c r="A5694" s="98">
        <v>42245.708333333336</v>
      </c>
      <c r="B5694" s="17">
        <v>5.6588840000000005</v>
      </c>
      <c r="C5694" s="97">
        <v>160</v>
      </c>
      <c r="D5694" s="21">
        <f t="shared" si="88"/>
        <v>9.4503362800000001</v>
      </c>
    </row>
    <row r="5695" spans="1:4" ht="15" customHeight="1" x14ac:dyDescent="0.2">
      <c r="A5695" s="98">
        <v>42245.75</v>
      </c>
      <c r="B5695" s="17">
        <v>4.6299960000000002</v>
      </c>
      <c r="C5695" s="97">
        <v>160</v>
      </c>
      <c r="D5695" s="21">
        <f t="shared" si="88"/>
        <v>7.7320933199999997</v>
      </c>
    </row>
    <row r="5696" spans="1:4" ht="15" customHeight="1" x14ac:dyDescent="0.2">
      <c r="A5696" s="98">
        <v>42245.791666666664</v>
      </c>
      <c r="B5696" s="17">
        <v>4.1155520000000001</v>
      </c>
      <c r="C5696" s="97">
        <v>160</v>
      </c>
      <c r="D5696" s="21">
        <f t="shared" si="88"/>
        <v>6.8729718399999999</v>
      </c>
    </row>
    <row r="5697" spans="1:4" ht="15" customHeight="1" x14ac:dyDescent="0.2">
      <c r="A5697" s="98">
        <v>42245.833333333336</v>
      </c>
      <c r="B5697" s="17">
        <v>3.601108</v>
      </c>
      <c r="C5697" s="97">
        <v>150</v>
      </c>
      <c r="D5697" s="21">
        <f t="shared" si="88"/>
        <v>6.0138503599999993</v>
      </c>
    </row>
    <row r="5698" spans="1:4" ht="15" customHeight="1" x14ac:dyDescent="0.2">
      <c r="A5698" s="98">
        <v>42245.875</v>
      </c>
      <c r="B5698" s="17">
        <v>3.601108</v>
      </c>
      <c r="C5698" s="97">
        <v>150</v>
      </c>
      <c r="D5698" s="21">
        <f t="shared" si="88"/>
        <v>6.0138503599999993</v>
      </c>
    </row>
    <row r="5699" spans="1:4" ht="15" customHeight="1" x14ac:dyDescent="0.2">
      <c r="A5699" s="98">
        <v>42245.916666666664</v>
      </c>
      <c r="B5699" s="17">
        <v>1.5433319999999999</v>
      </c>
      <c r="C5699" s="97">
        <v>120</v>
      </c>
      <c r="D5699" s="21">
        <f t="shared" si="88"/>
        <v>2.5773644399999998</v>
      </c>
    </row>
    <row r="5700" spans="1:4" ht="15" customHeight="1" x14ac:dyDescent="0.2">
      <c r="A5700" s="98">
        <v>42245.958333333336</v>
      </c>
      <c r="B5700" s="17">
        <v>2.5722200000000002</v>
      </c>
      <c r="C5700" s="97">
        <v>150</v>
      </c>
      <c r="D5700" s="21">
        <f t="shared" si="88"/>
        <v>4.2956073999999997</v>
      </c>
    </row>
    <row r="5701" spans="1:4" ht="15" customHeight="1" x14ac:dyDescent="0.2">
      <c r="A5701" s="98">
        <v>42246</v>
      </c>
      <c r="B5701" s="17">
        <v>1.028888</v>
      </c>
      <c r="C5701" s="97">
        <v>180</v>
      </c>
      <c r="D5701" s="21">
        <f t="shared" ref="D5701:D5764" si="89">$B$1*B5701</f>
        <v>1.71824296</v>
      </c>
    </row>
    <row r="5702" spans="1:4" ht="15" customHeight="1" x14ac:dyDescent="0.2">
      <c r="A5702" s="98">
        <v>42246.041666666664</v>
      </c>
      <c r="B5702" s="17">
        <v>0</v>
      </c>
      <c r="C5702" s="97">
        <v>0</v>
      </c>
      <c r="D5702" s="21">
        <f t="shared" si="89"/>
        <v>0</v>
      </c>
    </row>
    <row r="5703" spans="1:4" ht="15" customHeight="1" x14ac:dyDescent="0.2">
      <c r="A5703" s="98">
        <v>42246.083333333336</v>
      </c>
      <c r="B5703" s="17">
        <v>0</v>
      </c>
      <c r="C5703" s="97">
        <v>0</v>
      </c>
      <c r="D5703" s="21">
        <f t="shared" si="89"/>
        <v>0</v>
      </c>
    </row>
    <row r="5704" spans="1:4" ht="15" customHeight="1" x14ac:dyDescent="0.2">
      <c r="A5704" s="98">
        <v>42246.125</v>
      </c>
      <c r="B5704" s="17">
        <v>1.5433319999999999</v>
      </c>
      <c r="C5704" s="97">
        <v>290</v>
      </c>
      <c r="D5704" s="21">
        <f t="shared" si="89"/>
        <v>2.5773644399999998</v>
      </c>
    </row>
    <row r="5705" spans="1:4" ht="15" customHeight="1" x14ac:dyDescent="0.2">
      <c r="A5705" s="98">
        <v>42246.166666666664</v>
      </c>
      <c r="B5705" s="17">
        <v>1.5433319999999999</v>
      </c>
      <c r="C5705" s="97">
        <v>300</v>
      </c>
      <c r="D5705" s="21">
        <f t="shared" si="89"/>
        <v>2.5773644399999998</v>
      </c>
    </row>
    <row r="5706" spans="1:4" ht="15" customHeight="1" x14ac:dyDescent="0.2">
      <c r="A5706" s="98">
        <v>42246.208333333336</v>
      </c>
      <c r="B5706" s="17">
        <v>1.5433319999999999</v>
      </c>
      <c r="C5706" s="97">
        <v>300</v>
      </c>
      <c r="D5706" s="21">
        <f t="shared" si="89"/>
        <v>2.5773644399999998</v>
      </c>
    </row>
    <row r="5707" spans="1:4" ht="15" customHeight="1" x14ac:dyDescent="0.2">
      <c r="A5707" s="98">
        <v>42246.25</v>
      </c>
      <c r="B5707" s="17">
        <v>1.028888</v>
      </c>
      <c r="C5707" s="97">
        <v>280</v>
      </c>
      <c r="D5707" s="21">
        <f t="shared" si="89"/>
        <v>1.71824296</v>
      </c>
    </row>
    <row r="5708" spans="1:4" ht="15" customHeight="1" x14ac:dyDescent="0.2">
      <c r="A5708" s="98">
        <v>42246.291666666664</v>
      </c>
      <c r="B5708" s="17">
        <v>1.5433319999999999</v>
      </c>
      <c r="C5708" s="97">
        <v>300</v>
      </c>
      <c r="D5708" s="21">
        <f t="shared" si="89"/>
        <v>2.5773644399999998</v>
      </c>
    </row>
    <row r="5709" spans="1:4" ht="15" customHeight="1" x14ac:dyDescent="0.2">
      <c r="A5709" s="98">
        <v>42246.333333333336</v>
      </c>
      <c r="B5709" s="17">
        <v>2.057776</v>
      </c>
      <c r="C5709" s="97">
        <v>300</v>
      </c>
      <c r="D5709" s="21">
        <f t="shared" si="89"/>
        <v>3.43648592</v>
      </c>
    </row>
    <row r="5710" spans="1:4" ht="15" customHeight="1" x14ac:dyDescent="0.2">
      <c r="A5710" s="98">
        <v>42246.375</v>
      </c>
      <c r="B5710" s="17">
        <v>1.5433319999999999</v>
      </c>
      <c r="C5710" s="97">
        <v>300</v>
      </c>
      <c r="D5710" s="21">
        <f t="shared" si="89"/>
        <v>2.5773644399999998</v>
      </c>
    </row>
    <row r="5711" spans="1:4" ht="15" customHeight="1" x14ac:dyDescent="0.2">
      <c r="A5711" s="98">
        <v>42246.416666666664</v>
      </c>
      <c r="B5711" s="17">
        <v>2.057776</v>
      </c>
      <c r="C5711" s="97">
        <v>310</v>
      </c>
      <c r="D5711" s="21">
        <f t="shared" si="89"/>
        <v>3.43648592</v>
      </c>
    </row>
    <row r="5712" spans="1:4" ht="15" customHeight="1" x14ac:dyDescent="0.2">
      <c r="A5712" s="98">
        <v>42246.458333333336</v>
      </c>
      <c r="B5712" s="17">
        <v>3.0866639999999999</v>
      </c>
      <c r="C5712" s="97">
        <v>300</v>
      </c>
      <c r="D5712" s="21">
        <f t="shared" si="89"/>
        <v>5.1547288799999995</v>
      </c>
    </row>
    <row r="5713" spans="1:4" ht="15" customHeight="1" x14ac:dyDescent="0.2">
      <c r="A5713" s="98">
        <v>42246.5</v>
      </c>
      <c r="B5713" s="17">
        <v>3.0866639999999999</v>
      </c>
      <c r="C5713" s="97">
        <v>330</v>
      </c>
      <c r="D5713" s="21">
        <f t="shared" si="89"/>
        <v>5.1547288799999995</v>
      </c>
    </row>
    <row r="5714" spans="1:4" ht="15" customHeight="1" x14ac:dyDescent="0.2">
      <c r="A5714" s="98">
        <v>42246.541666666664</v>
      </c>
      <c r="B5714" s="17">
        <v>3.0866639999999999</v>
      </c>
      <c r="C5714" s="97">
        <v>10</v>
      </c>
      <c r="D5714" s="21">
        <f t="shared" si="89"/>
        <v>5.1547288799999995</v>
      </c>
    </row>
    <row r="5715" spans="1:4" ht="15" customHeight="1" x14ac:dyDescent="0.2">
      <c r="A5715" s="98">
        <v>42246.583333333336</v>
      </c>
      <c r="B5715" s="17">
        <v>6.1733279999999997</v>
      </c>
      <c r="C5715" s="97">
        <v>160</v>
      </c>
      <c r="D5715" s="21">
        <f t="shared" si="89"/>
        <v>10.309457759999999</v>
      </c>
    </row>
    <row r="5716" spans="1:4" ht="15" customHeight="1" x14ac:dyDescent="0.2">
      <c r="A5716" s="98">
        <v>42246.625</v>
      </c>
      <c r="B5716" s="17">
        <v>5.1444400000000003</v>
      </c>
      <c r="C5716" s="97">
        <v>110</v>
      </c>
      <c r="D5716" s="21">
        <f t="shared" si="89"/>
        <v>8.5912147999999995</v>
      </c>
    </row>
    <row r="5717" spans="1:4" ht="15" customHeight="1" x14ac:dyDescent="0.2">
      <c r="A5717" s="98">
        <v>42246.666666666664</v>
      </c>
      <c r="B5717" s="17">
        <v>5.6588840000000005</v>
      </c>
      <c r="C5717" s="97">
        <v>70</v>
      </c>
      <c r="D5717" s="21">
        <f t="shared" si="89"/>
        <v>9.4503362800000001</v>
      </c>
    </row>
    <row r="5718" spans="1:4" ht="15" customHeight="1" x14ac:dyDescent="0.2">
      <c r="A5718" s="98">
        <v>42246.708333333336</v>
      </c>
      <c r="B5718" s="17">
        <v>6.1733279999999997</v>
      </c>
      <c r="C5718" s="97">
        <v>60</v>
      </c>
      <c r="D5718" s="21">
        <f t="shared" si="89"/>
        <v>10.309457759999999</v>
      </c>
    </row>
    <row r="5719" spans="1:4" ht="15" customHeight="1" x14ac:dyDescent="0.2">
      <c r="A5719" s="98">
        <v>42246.75</v>
      </c>
      <c r="B5719" s="17">
        <v>5.6588840000000005</v>
      </c>
      <c r="C5719" s="97">
        <v>60</v>
      </c>
      <c r="D5719" s="21">
        <f t="shared" si="89"/>
        <v>9.4503362800000001</v>
      </c>
    </row>
    <row r="5720" spans="1:4" ht="15" customHeight="1" x14ac:dyDescent="0.2">
      <c r="A5720" s="98">
        <v>42246.791666666664</v>
      </c>
      <c r="B5720" s="17">
        <v>6.1733279999999997</v>
      </c>
      <c r="C5720" s="97">
        <v>50</v>
      </c>
      <c r="D5720" s="21">
        <f t="shared" si="89"/>
        <v>10.309457759999999</v>
      </c>
    </row>
    <row r="5721" spans="1:4" ht="15" customHeight="1" x14ac:dyDescent="0.2">
      <c r="A5721" s="98">
        <v>42246.833333333336</v>
      </c>
      <c r="B5721" s="17">
        <v>6.1733279999999997</v>
      </c>
      <c r="C5721" s="97">
        <v>60</v>
      </c>
      <c r="D5721" s="21">
        <f t="shared" si="89"/>
        <v>10.309457759999999</v>
      </c>
    </row>
    <row r="5722" spans="1:4" ht="15" customHeight="1" x14ac:dyDescent="0.2">
      <c r="A5722" s="98">
        <v>42246.875</v>
      </c>
      <c r="B5722" s="17">
        <v>5.1444400000000003</v>
      </c>
      <c r="C5722" s="97">
        <v>40</v>
      </c>
      <c r="D5722" s="21">
        <f t="shared" si="89"/>
        <v>8.5912147999999995</v>
      </c>
    </row>
    <row r="5723" spans="1:4" ht="15" customHeight="1" x14ac:dyDescent="0.2">
      <c r="A5723" s="98">
        <v>42246.916666666664</v>
      </c>
      <c r="B5723" s="17">
        <v>4.6299960000000002</v>
      </c>
      <c r="C5723" s="97">
        <v>30</v>
      </c>
      <c r="D5723" s="21">
        <f t="shared" si="89"/>
        <v>7.7320933199999997</v>
      </c>
    </row>
    <row r="5724" spans="1:4" ht="15" customHeight="1" x14ac:dyDescent="0.2">
      <c r="A5724" s="98">
        <v>42246.958333333336</v>
      </c>
      <c r="B5724" s="17">
        <v>5.1444400000000003</v>
      </c>
      <c r="C5724" s="97">
        <v>30</v>
      </c>
      <c r="D5724" s="21">
        <f t="shared" si="89"/>
        <v>8.5912147999999995</v>
      </c>
    </row>
    <row r="5725" spans="1:4" ht="15" customHeight="1" x14ac:dyDescent="0.2">
      <c r="A5725" s="98">
        <v>42247</v>
      </c>
      <c r="B5725" s="17">
        <v>4.6299960000000002</v>
      </c>
      <c r="C5725" s="97">
        <v>20</v>
      </c>
      <c r="D5725" s="21">
        <f t="shared" si="89"/>
        <v>7.7320933199999997</v>
      </c>
    </row>
    <row r="5726" spans="1:4" ht="15" customHeight="1" x14ac:dyDescent="0.2">
      <c r="A5726" s="98">
        <v>42247.041666666664</v>
      </c>
      <c r="B5726" s="17">
        <v>4.1155520000000001</v>
      </c>
      <c r="C5726" s="97">
        <v>30</v>
      </c>
      <c r="D5726" s="21">
        <f t="shared" si="89"/>
        <v>6.8729718399999999</v>
      </c>
    </row>
    <row r="5727" spans="1:4" ht="15" customHeight="1" x14ac:dyDescent="0.2">
      <c r="A5727" s="98">
        <v>42247.083333333336</v>
      </c>
      <c r="B5727" s="17">
        <v>3.0866639999999999</v>
      </c>
      <c r="C5727" s="97">
        <v>20</v>
      </c>
      <c r="D5727" s="21">
        <f t="shared" si="89"/>
        <v>5.1547288799999995</v>
      </c>
    </row>
    <row r="5728" spans="1:4" ht="15" customHeight="1" x14ac:dyDescent="0.2">
      <c r="A5728" s="98">
        <v>42247.125</v>
      </c>
      <c r="B5728" s="17">
        <v>2.057776</v>
      </c>
      <c r="C5728" s="97">
        <v>30</v>
      </c>
      <c r="D5728" s="21">
        <f t="shared" si="89"/>
        <v>3.43648592</v>
      </c>
    </row>
    <row r="5729" spans="1:4" ht="15" customHeight="1" x14ac:dyDescent="0.2">
      <c r="A5729" s="98">
        <v>42247.166666666664</v>
      </c>
      <c r="B5729" s="17">
        <v>3.0866639999999999</v>
      </c>
      <c r="C5729" s="97">
        <v>10</v>
      </c>
      <c r="D5729" s="21">
        <f t="shared" si="89"/>
        <v>5.1547288799999995</v>
      </c>
    </row>
    <row r="5730" spans="1:4" ht="15" customHeight="1" x14ac:dyDescent="0.2">
      <c r="A5730" s="98">
        <v>42247.208333333336</v>
      </c>
      <c r="B5730" s="17">
        <v>0</v>
      </c>
      <c r="C5730" s="97">
        <v>0</v>
      </c>
      <c r="D5730" s="21">
        <f t="shared" si="89"/>
        <v>0</v>
      </c>
    </row>
    <row r="5731" spans="1:4" ht="15" customHeight="1" x14ac:dyDescent="0.2">
      <c r="A5731" s="98">
        <v>42247.25</v>
      </c>
      <c r="B5731" s="17">
        <v>2.057776</v>
      </c>
      <c r="C5731" s="97">
        <v>340</v>
      </c>
      <c r="D5731" s="21">
        <f t="shared" si="89"/>
        <v>3.43648592</v>
      </c>
    </row>
    <row r="5732" spans="1:4" ht="15" customHeight="1" x14ac:dyDescent="0.2">
      <c r="A5732" s="98">
        <v>42247.291666666664</v>
      </c>
      <c r="B5732" s="17">
        <v>1.028888</v>
      </c>
      <c r="C5732" s="97">
        <v>320</v>
      </c>
      <c r="D5732" s="21">
        <f t="shared" si="89"/>
        <v>1.71824296</v>
      </c>
    </row>
    <row r="5733" spans="1:4" ht="15" customHeight="1" x14ac:dyDescent="0.2">
      <c r="A5733" s="98">
        <v>42247.333333333336</v>
      </c>
      <c r="B5733" s="17">
        <v>1.028888</v>
      </c>
      <c r="C5733" s="97">
        <v>310</v>
      </c>
      <c r="D5733" s="21">
        <f t="shared" si="89"/>
        <v>1.71824296</v>
      </c>
    </row>
    <row r="5734" spans="1:4" ht="15" customHeight="1" x14ac:dyDescent="0.2">
      <c r="A5734" s="98">
        <v>42247.375</v>
      </c>
      <c r="B5734" s="17">
        <v>0.51444400000000001</v>
      </c>
      <c r="C5734" s="97">
        <v>290</v>
      </c>
      <c r="D5734" s="21">
        <f t="shared" si="89"/>
        <v>0.85912147999999999</v>
      </c>
    </row>
    <row r="5735" spans="1:4" ht="15" customHeight="1" x14ac:dyDescent="0.2">
      <c r="A5735" s="98">
        <v>42247.416666666664</v>
      </c>
      <c r="B5735" s="17">
        <v>2.057776</v>
      </c>
      <c r="C5735" s="97">
        <v>330</v>
      </c>
      <c r="D5735" s="21">
        <f t="shared" si="89"/>
        <v>3.43648592</v>
      </c>
    </row>
    <row r="5736" spans="1:4" ht="15" customHeight="1" x14ac:dyDescent="0.2">
      <c r="A5736" s="98">
        <v>42247.458333333336</v>
      </c>
      <c r="B5736" s="17">
        <v>2.057776</v>
      </c>
      <c r="C5736" s="97">
        <v>330</v>
      </c>
      <c r="D5736" s="21">
        <f t="shared" si="89"/>
        <v>3.43648592</v>
      </c>
    </row>
    <row r="5737" spans="1:4" ht="15" customHeight="1" x14ac:dyDescent="0.2">
      <c r="A5737" s="98">
        <v>42247.5</v>
      </c>
      <c r="B5737" s="17">
        <v>6.1733279999999997</v>
      </c>
      <c r="C5737" s="97">
        <v>30</v>
      </c>
      <c r="D5737" s="21">
        <f t="shared" si="89"/>
        <v>10.309457759999999</v>
      </c>
    </row>
    <row r="5738" spans="1:4" ht="15" customHeight="1" x14ac:dyDescent="0.2">
      <c r="A5738" s="98">
        <v>42247.541666666664</v>
      </c>
      <c r="B5738" s="17">
        <v>6.1733279999999997</v>
      </c>
      <c r="C5738" s="97">
        <v>10</v>
      </c>
      <c r="D5738" s="21">
        <f t="shared" si="89"/>
        <v>10.309457759999999</v>
      </c>
    </row>
    <row r="5739" spans="1:4" ht="15" customHeight="1" x14ac:dyDescent="0.2">
      <c r="A5739" s="98">
        <v>42247.583333333336</v>
      </c>
      <c r="B5739" s="17">
        <v>6.1733279999999997</v>
      </c>
      <c r="C5739" s="97">
        <v>10</v>
      </c>
      <c r="D5739" s="21">
        <f t="shared" si="89"/>
        <v>10.309457759999999</v>
      </c>
    </row>
    <row r="5740" spans="1:4" ht="15" customHeight="1" x14ac:dyDescent="0.2">
      <c r="A5740" s="98">
        <v>42247.625</v>
      </c>
      <c r="B5740" s="17">
        <v>6.1733279999999997</v>
      </c>
      <c r="C5740" s="97">
        <v>20</v>
      </c>
      <c r="D5740" s="21">
        <f t="shared" si="89"/>
        <v>10.309457759999999</v>
      </c>
    </row>
    <row r="5741" spans="1:4" ht="15" customHeight="1" x14ac:dyDescent="0.2">
      <c r="A5741" s="98">
        <v>42247.666666666664</v>
      </c>
      <c r="B5741" s="17">
        <v>6.1733279999999997</v>
      </c>
      <c r="C5741" s="97">
        <v>50</v>
      </c>
      <c r="D5741" s="21">
        <f t="shared" si="89"/>
        <v>10.309457759999999</v>
      </c>
    </row>
    <row r="5742" spans="1:4" ht="15" customHeight="1" x14ac:dyDescent="0.2">
      <c r="A5742" s="98">
        <v>42247.708333333336</v>
      </c>
      <c r="B5742" s="17">
        <v>7.7166600000000001</v>
      </c>
      <c r="C5742" s="97">
        <v>40</v>
      </c>
      <c r="D5742" s="21">
        <f t="shared" si="89"/>
        <v>12.886822199999999</v>
      </c>
    </row>
    <row r="5743" spans="1:4" ht="15" customHeight="1" x14ac:dyDescent="0.2">
      <c r="A5743" s="98">
        <v>42247.75</v>
      </c>
      <c r="B5743" s="17">
        <v>9.2599920000000004</v>
      </c>
      <c r="C5743" s="97">
        <v>50</v>
      </c>
      <c r="D5743" s="21">
        <f t="shared" si="89"/>
        <v>15.464186639999999</v>
      </c>
    </row>
    <row r="5744" spans="1:4" ht="15" customHeight="1" x14ac:dyDescent="0.2">
      <c r="A5744" s="98">
        <v>42247.791666666664</v>
      </c>
      <c r="B5744" s="17">
        <v>7.7166600000000001</v>
      </c>
      <c r="C5744" s="97">
        <v>50</v>
      </c>
      <c r="D5744" s="21">
        <f t="shared" si="89"/>
        <v>12.886822199999999</v>
      </c>
    </row>
    <row r="5745" spans="1:4" ht="15" customHeight="1" x14ac:dyDescent="0.2">
      <c r="A5745" s="98">
        <v>42247.833333333336</v>
      </c>
      <c r="B5745" s="17">
        <v>7.7166600000000001</v>
      </c>
      <c r="C5745" s="97">
        <v>50</v>
      </c>
      <c r="D5745" s="21">
        <f t="shared" si="89"/>
        <v>12.886822199999999</v>
      </c>
    </row>
    <row r="5746" spans="1:4" ht="15" customHeight="1" x14ac:dyDescent="0.2">
      <c r="A5746" s="98">
        <v>42247.875</v>
      </c>
      <c r="B5746" s="17">
        <v>7.7166600000000001</v>
      </c>
      <c r="C5746" s="97">
        <v>50</v>
      </c>
      <c r="D5746" s="21">
        <f t="shared" si="89"/>
        <v>12.886822199999999</v>
      </c>
    </row>
    <row r="5747" spans="1:4" ht="15" customHeight="1" x14ac:dyDescent="0.2">
      <c r="A5747" s="98">
        <v>42247.916666666664</v>
      </c>
      <c r="B5747" s="17">
        <v>7.202216</v>
      </c>
      <c r="C5747" s="97">
        <v>40</v>
      </c>
      <c r="D5747" s="21">
        <f t="shared" si="89"/>
        <v>12.027700719999999</v>
      </c>
    </row>
    <row r="5748" spans="1:4" ht="15" customHeight="1" x14ac:dyDescent="0.2">
      <c r="A5748" s="98">
        <v>42247.958333333336</v>
      </c>
      <c r="B5748" s="17">
        <v>5.1444400000000003</v>
      </c>
      <c r="C5748" s="97">
        <v>20</v>
      </c>
      <c r="D5748" s="21">
        <f t="shared" si="89"/>
        <v>8.5912147999999995</v>
      </c>
    </row>
    <row r="5749" spans="1:4" ht="15" customHeight="1" x14ac:dyDescent="0.2">
      <c r="A5749" s="98">
        <v>42248</v>
      </c>
      <c r="B5749" s="17">
        <v>5.1444400000000003</v>
      </c>
      <c r="C5749" s="97">
        <v>20</v>
      </c>
      <c r="D5749" s="21">
        <f t="shared" si="89"/>
        <v>8.5912147999999995</v>
      </c>
    </row>
    <row r="5750" spans="1:4" ht="15" customHeight="1" x14ac:dyDescent="0.2">
      <c r="A5750" s="98">
        <v>42248.041666666664</v>
      </c>
      <c r="B5750" s="17">
        <v>4.6299960000000002</v>
      </c>
      <c r="C5750" s="97">
        <v>10</v>
      </c>
      <c r="D5750" s="21">
        <f t="shared" si="89"/>
        <v>7.7320933199999997</v>
      </c>
    </row>
    <row r="5751" spans="1:4" ht="15" customHeight="1" x14ac:dyDescent="0.2">
      <c r="A5751" s="98">
        <v>42248.083333333336</v>
      </c>
      <c r="B5751" s="17">
        <v>3.601108</v>
      </c>
      <c r="C5751" s="97">
        <v>360</v>
      </c>
      <c r="D5751" s="21">
        <f t="shared" si="89"/>
        <v>6.0138503599999993</v>
      </c>
    </row>
    <row r="5752" spans="1:4" ht="15" customHeight="1" x14ac:dyDescent="0.2">
      <c r="A5752" s="98">
        <v>42248.125</v>
      </c>
      <c r="B5752" s="17">
        <v>4.6299960000000002</v>
      </c>
      <c r="C5752" s="97">
        <v>360</v>
      </c>
      <c r="D5752" s="21">
        <f t="shared" si="89"/>
        <v>7.7320933199999997</v>
      </c>
    </row>
    <row r="5753" spans="1:4" ht="15" customHeight="1" x14ac:dyDescent="0.2">
      <c r="A5753" s="98">
        <v>42248.166666666664</v>
      </c>
      <c r="B5753" s="17">
        <v>5.6588840000000005</v>
      </c>
      <c r="C5753" s="97">
        <v>10</v>
      </c>
      <c r="D5753" s="21">
        <f t="shared" si="89"/>
        <v>9.4503362800000001</v>
      </c>
    </row>
    <row r="5754" spans="1:4" ht="15" customHeight="1" x14ac:dyDescent="0.2">
      <c r="A5754" s="98">
        <v>42248.208333333336</v>
      </c>
      <c r="B5754" s="17">
        <v>5.1444400000000003</v>
      </c>
      <c r="C5754" s="97">
        <v>360</v>
      </c>
      <c r="D5754" s="21">
        <f t="shared" si="89"/>
        <v>8.5912147999999995</v>
      </c>
    </row>
    <row r="5755" spans="1:4" ht="15" customHeight="1" x14ac:dyDescent="0.2">
      <c r="A5755" s="98">
        <v>42248.25</v>
      </c>
      <c r="B5755" s="17">
        <v>2.5722200000000002</v>
      </c>
      <c r="C5755" s="97">
        <v>340</v>
      </c>
      <c r="D5755" s="21">
        <f t="shared" si="89"/>
        <v>4.2956073999999997</v>
      </c>
    </row>
    <row r="5756" spans="1:4" ht="15" customHeight="1" x14ac:dyDescent="0.2">
      <c r="A5756" s="98">
        <v>42248.291666666664</v>
      </c>
      <c r="B5756" s="17">
        <v>1.5433319999999999</v>
      </c>
      <c r="C5756" s="97">
        <v>330</v>
      </c>
      <c r="D5756" s="21">
        <f t="shared" si="89"/>
        <v>2.5773644399999998</v>
      </c>
    </row>
    <row r="5757" spans="1:4" ht="15" customHeight="1" x14ac:dyDescent="0.2">
      <c r="A5757" s="98">
        <v>42248.333333333336</v>
      </c>
      <c r="B5757" s="17">
        <v>2.057776</v>
      </c>
      <c r="C5757" s="97">
        <v>350</v>
      </c>
      <c r="D5757" s="21">
        <f t="shared" si="89"/>
        <v>3.43648592</v>
      </c>
    </row>
    <row r="5758" spans="1:4" ht="15" customHeight="1" x14ac:dyDescent="0.2">
      <c r="A5758" s="98">
        <v>42248.375</v>
      </c>
      <c r="B5758" s="17">
        <v>3.601108</v>
      </c>
      <c r="C5758" s="97">
        <v>10</v>
      </c>
      <c r="D5758" s="21">
        <f t="shared" si="89"/>
        <v>6.0138503599999993</v>
      </c>
    </row>
    <row r="5759" spans="1:4" ht="15" customHeight="1" x14ac:dyDescent="0.2">
      <c r="A5759" s="98">
        <v>42248.416666666664</v>
      </c>
      <c r="B5759" s="17">
        <v>3.0866639999999999</v>
      </c>
      <c r="C5759" s="97">
        <v>360</v>
      </c>
      <c r="D5759" s="21">
        <f t="shared" si="89"/>
        <v>5.1547288799999995</v>
      </c>
    </row>
    <row r="5760" spans="1:4" ht="15" customHeight="1" x14ac:dyDescent="0.2">
      <c r="A5760" s="98">
        <v>42248.458333333336</v>
      </c>
      <c r="B5760" s="17">
        <v>5.1444400000000003</v>
      </c>
      <c r="C5760" s="97">
        <v>10</v>
      </c>
      <c r="D5760" s="21">
        <f t="shared" si="89"/>
        <v>8.5912147999999995</v>
      </c>
    </row>
    <row r="5761" spans="1:4" ht="15" customHeight="1" x14ac:dyDescent="0.2">
      <c r="A5761" s="98">
        <v>42248.5</v>
      </c>
      <c r="B5761" s="17">
        <v>5.1444400000000003</v>
      </c>
      <c r="C5761" s="97">
        <v>20</v>
      </c>
      <c r="D5761" s="21">
        <f t="shared" si="89"/>
        <v>8.5912147999999995</v>
      </c>
    </row>
    <row r="5762" spans="1:4" ht="15" customHeight="1" x14ac:dyDescent="0.2">
      <c r="A5762" s="98">
        <v>42248.541666666664</v>
      </c>
      <c r="B5762" s="17">
        <v>5.1444400000000003</v>
      </c>
      <c r="C5762" s="97">
        <v>20</v>
      </c>
      <c r="D5762" s="21">
        <f t="shared" si="89"/>
        <v>8.5912147999999995</v>
      </c>
    </row>
    <row r="5763" spans="1:4" ht="15" customHeight="1" x14ac:dyDescent="0.2">
      <c r="A5763" s="98">
        <v>42248.583333333336</v>
      </c>
      <c r="B5763" s="17">
        <v>4.1155520000000001</v>
      </c>
      <c r="C5763" s="97">
        <v>40</v>
      </c>
      <c r="D5763" s="21">
        <f t="shared" si="89"/>
        <v>6.8729718399999999</v>
      </c>
    </row>
    <row r="5764" spans="1:4" ht="15" customHeight="1" x14ac:dyDescent="0.2">
      <c r="A5764" s="98">
        <v>42248.625</v>
      </c>
      <c r="B5764" s="17">
        <v>4.1155520000000001</v>
      </c>
      <c r="C5764" s="97">
        <v>50</v>
      </c>
      <c r="D5764" s="21">
        <f t="shared" si="89"/>
        <v>6.8729718399999999</v>
      </c>
    </row>
    <row r="5765" spans="1:4" ht="15" customHeight="1" x14ac:dyDescent="0.2">
      <c r="A5765" s="98">
        <v>42248.666666666664</v>
      </c>
      <c r="B5765" s="17">
        <v>3.601108</v>
      </c>
      <c r="C5765" s="97">
        <v>50</v>
      </c>
      <c r="D5765" s="21">
        <f t="shared" ref="D5765:D5828" si="90">$B$1*B5765</f>
        <v>6.0138503599999993</v>
      </c>
    </row>
    <row r="5766" spans="1:4" ht="15" customHeight="1" x14ac:dyDescent="0.2">
      <c r="A5766" s="98">
        <v>42248.708333333336</v>
      </c>
      <c r="B5766" s="17">
        <v>5.6588840000000005</v>
      </c>
      <c r="C5766" s="97">
        <v>70</v>
      </c>
      <c r="D5766" s="21">
        <f t="shared" si="90"/>
        <v>9.4503362800000001</v>
      </c>
    </row>
    <row r="5767" spans="1:4" ht="15" customHeight="1" x14ac:dyDescent="0.2">
      <c r="A5767" s="98">
        <v>42248.75</v>
      </c>
      <c r="B5767" s="17">
        <v>5.1444400000000003</v>
      </c>
      <c r="C5767" s="97">
        <v>60</v>
      </c>
      <c r="D5767" s="21">
        <f t="shared" si="90"/>
        <v>8.5912147999999995</v>
      </c>
    </row>
    <row r="5768" spans="1:4" ht="15" customHeight="1" x14ac:dyDescent="0.2">
      <c r="A5768" s="98">
        <v>42248.791666666664</v>
      </c>
      <c r="B5768" s="17">
        <v>4.6299960000000002</v>
      </c>
      <c r="C5768" s="97">
        <v>60</v>
      </c>
      <c r="D5768" s="21">
        <f t="shared" si="90"/>
        <v>7.7320933199999997</v>
      </c>
    </row>
    <row r="5769" spans="1:4" ht="15" customHeight="1" x14ac:dyDescent="0.2">
      <c r="A5769" s="98">
        <v>42248.833333333336</v>
      </c>
      <c r="B5769" s="17">
        <v>4.6299960000000002</v>
      </c>
      <c r="C5769" s="97">
        <v>60</v>
      </c>
      <c r="D5769" s="21">
        <f t="shared" si="90"/>
        <v>7.7320933199999997</v>
      </c>
    </row>
    <row r="5770" spans="1:4" ht="15" customHeight="1" x14ac:dyDescent="0.2">
      <c r="A5770" s="98">
        <v>42248.875</v>
      </c>
      <c r="B5770" s="17">
        <v>4.1155520000000001</v>
      </c>
      <c r="C5770" s="97">
        <v>50</v>
      </c>
      <c r="D5770" s="21">
        <f t="shared" si="90"/>
        <v>6.8729718399999999</v>
      </c>
    </row>
    <row r="5771" spans="1:4" ht="15" customHeight="1" x14ac:dyDescent="0.2">
      <c r="A5771" s="98">
        <v>42248.916666666664</v>
      </c>
      <c r="B5771" s="17">
        <v>4.1155520000000001</v>
      </c>
      <c r="C5771" s="97">
        <v>20</v>
      </c>
      <c r="D5771" s="21">
        <f t="shared" si="90"/>
        <v>6.8729718399999999</v>
      </c>
    </row>
    <row r="5772" spans="1:4" ht="15" customHeight="1" x14ac:dyDescent="0.2">
      <c r="A5772" s="98">
        <v>42248.958333333336</v>
      </c>
      <c r="B5772" s="17">
        <v>1.028888</v>
      </c>
      <c r="C5772" s="97">
        <v>10</v>
      </c>
      <c r="D5772" s="21">
        <f t="shared" si="90"/>
        <v>1.71824296</v>
      </c>
    </row>
    <row r="5773" spans="1:4" ht="15" customHeight="1" x14ac:dyDescent="0.2">
      <c r="A5773" s="98">
        <v>42249</v>
      </c>
      <c r="B5773" s="17">
        <v>2.057776</v>
      </c>
      <c r="C5773" s="97">
        <v>10</v>
      </c>
      <c r="D5773" s="21">
        <f t="shared" si="90"/>
        <v>3.43648592</v>
      </c>
    </row>
    <row r="5774" spans="1:4" ht="15" customHeight="1" x14ac:dyDescent="0.2">
      <c r="A5774" s="98">
        <v>42249.041666666664</v>
      </c>
      <c r="B5774" s="17">
        <v>1.028888</v>
      </c>
      <c r="C5774" s="97">
        <v>290</v>
      </c>
      <c r="D5774" s="21">
        <f t="shared" si="90"/>
        <v>1.71824296</v>
      </c>
    </row>
    <row r="5775" spans="1:4" ht="15" customHeight="1" x14ac:dyDescent="0.2">
      <c r="A5775" s="98">
        <v>42249.083333333336</v>
      </c>
      <c r="B5775" s="17">
        <v>1.028888</v>
      </c>
      <c r="C5775" s="97">
        <v>20</v>
      </c>
      <c r="D5775" s="21">
        <f t="shared" si="90"/>
        <v>1.71824296</v>
      </c>
    </row>
    <row r="5776" spans="1:4" ht="15" customHeight="1" x14ac:dyDescent="0.2">
      <c r="A5776" s="98">
        <v>42249.125</v>
      </c>
      <c r="B5776" s="17">
        <v>10.288880000000001</v>
      </c>
      <c r="C5776" s="97">
        <v>210</v>
      </c>
      <c r="D5776" s="21">
        <f t="shared" si="90"/>
        <v>17.182429599999999</v>
      </c>
    </row>
    <row r="5777" spans="1:4" ht="15" customHeight="1" x14ac:dyDescent="0.2">
      <c r="A5777" s="98">
        <v>42249.166666666664</v>
      </c>
      <c r="B5777" s="17">
        <v>8.7455479999999994</v>
      </c>
      <c r="C5777" s="97">
        <v>200</v>
      </c>
      <c r="D5777" s="21">
        <f t="shared" si="90"/>
        <v>14.605065159999999</v>
      </c>
    </row>
    <row r="5778" spans="1:4" ht="15" customHeight="1" x14ac:dyDescent="0.2">
      <c r="A5778" s="98">
        <v>42249.208333333336</v>
      </c>
      <c r="B5778" s="17">
        <v>7.202216</v>
      </c>
      <c r="C5778" s="97">
        <v>210</v>
      </c>
      <c r="D5778" s="21">
        <f t="shared" si="90"/>
        <v>12.027700719999999</v>
      </c>
    </row>
    <row r="5779" spans="1:4" ht="15" customHeight="1" x14ac:dyDescent="0.2">
      <c r="A5779" s="98">
        <v>42249.25</v>
      </c>
      <c r="B5779" s="17">
        <v>7.7166600000000001</v>
      </c>
      <c r="C5779" s="97">
        <v>210</v>
      </c>
      <c r="D5779" s="21">
        <f t="shared" si="90"/>
        <v>12.886822199999999</v>
      </c>
    </row>
    <row r="5780" spans="1:4" ht="15" customHeight="1" x14ac:dyDescent="0.2">
      <c r="A5780" s="98">
        <v>42249.291666666664</v>
      </c>
      <c r="B5780" s="17">
        <v>7.202216</v>
      </c>
      <c r="C5780" s="97">
        <v>200</v>
      </c>
      <c r="D5780" s="21">
        <f t="shared" si="90"/>
        <v>12.027700719999999</v>
      </c>
    </row>
    <row r="5781" spans="1:4" ht="15" customHeight="1" x14ac:dyDescent="0.2">
      <c r="A5781" s="98">
        <v>42249.333333333336</v>
      </c>
      <c r="B5781" s="17">
        <v>6.6877719999999998</v>
      </c>
      <c r="C5781" s="97">
        <v>210</v>
      </c>
      <c r="D5781" s="21">
        <f t="shared" si="90"/>
        <v>11.16857924</v>
      </c>
    </row>
    <row r="5782" spans="1:4" ht="15" customHeight="1" x14ac:dyDescent="0.2">
      <c r="A5782" s="98">
        <v>42249.375</v>
      </c>
      <c r="B5782" s="17">
        <v>6.1733279999999997</v>
      </c>
      <c r="C5782" s="97">
        <v>210</v>
      </c>
      <c r="D5782" s="21">
        <f t="shared" si="90"/>
        <v>10.309457759999999</v>
      </c>
    </row>
    <row r="5783" spans="1:4" ht="15" customHeight="1" x14ac:dyDescent="0.2">
      <c r="A5783" s="98">
        <v>42249.416666666664</v>
      </c>
      <c r="B5783" s="17">
        <v>6.1733279999999997</v>
      </c>
      <c r="C5783" s="97">
        <v>190</v>
      </c>
      <c r="D5783" s="21">
        <f t="shared" si="90"/>
        <v>10.309457759999999</v>
      </c>
    </row>
    <row r="5784" spans="1:4" ht="15" customHeight="1" x14ac:dyDescent="0.2">
      <c r="A5784" s="98">
        <v>42249.458333333336</v>
      </c>
      <c r="B5784" s="17">
        <v>6.1733279999999997</v>
      </c>
      <c r="C5784" s="97">
        <v>190</v>
      </c>
      <c r="D5784" s="21">
        <f t="shared" si="90"/>
        <v>10.309457759999999</v>
      </c>
    </row>
    <row r="5785" spans="1:4" ht="15" customHeight="1" x14ac:dyDescent="0.2">
      <c r="A5785" s="98">
        <v>42249.5</v>
      </c>
      <c r="B5785" s="17">
        <v>8.2311040000000002</v>
      </c>
      <c r="C5785" s="97">
        <v>190</v>
      </c>
      <c r="D5785" s="21">
        <f t="shared" si="90"/>
        <v>13.74594368</v>
      </c>
    </row>
    <row r="5786" spans="1:4" ht="15" customHeight="1" x14ac:dyDescent="0.2">
      <c r="A5786" s="98">
        <v>42249.541666666664</v>
      </c>
      <c r="B5786" s="17">
        <v>8.2311040000000002</v>
      </c>
      <c r="C5786" s="97">
        <v>180</v>
      </c>
      <c r="D5786" s="21">
        <f t="shared" si="90"/>
        <v>13.74594368</v>
      </c>
    </row>
    <row r="5787" spans="1:4" ht="15" customHeight="1" x14ac:dyDescent="0.2">
      <c r="A5787" s="98">
        <v>42249.583333333336</v>
      </c>
      <c r="B5787" s="17">
        <v>8.7455479999999994</v>
      </c>
      <c r="C5787" s="97">
        <v>190</v>
      </c>
      <c r="D5787" s="21">
        <f t="shared" si="90"/>
        <v>14.605065159999999</v>
      </c>
    </row>
    <row r="5788" spans="1:4" ht="15" customHeight="1" x14ac:dyDescent="0.2">
      <c r="A5788" s="98">
        <v>42249.625</v>
      </c>
      <c r="B5788" s="17">
        <v>7.202216</v>
      </c>
      <c r="C5788" s="97">
        <v>180</v>
      </c>
      <c r="D5788" s="21">
        <f t="shared" si="90"/>
        <v>12.027700719999999</v>
      </c>
    </row>
    <row r="5789" spans="1:4" ht="15" customHeight="1" x14ac:dyDescent="0.2">
      <c r="A5789" s="98">
        <v>42249.666666666664</v>
      </c>
      <c r="B5789" s="17">
        <v>7.202216</v>
      </c>
      <c r="C5789" s="97">
        <v>180</v>
      </c>
      <c r="D5789" s="21">
        <f t="shared" si="90"/>
        <v>12.027700719999999</v>
      </c>
    </row>
    <row r="5790" spans="1:4" ht="15" customHeight="1" x14ac:dyDescent="0.2">
      <c r="A5790" s="98">
        <v>42249.708333333336</v>
      </c>
      <c r="B5790" s="17">
        <v>6.6877719999999998</v>
      </c>
      <c r="C5790" s="97">
        <v>170</v>
      </c>
      <c r="D5790" s="21">
        <f t="shared" si="90"/>
        <v>11.16857924</v>
      </c>
    </row>
    <row r="5791" spans="1:4" ht="15" customHeight="1" x14ac:dyDescent="0.2">
      <c r="A5791" s="98">
        <v>42249.75</v>
      </c>
      <c r="B5791" s="17">
        <v>6.6877719999999998</v>
      </c>
      <c r="C5791" s="97">
        <v>170</v>
      </c>
      <c r="D5791" s="21">
        <f t="shared" si="90"/>
        <v>11.16857924</v>
      </c>
    </row>
    <row r="5792" spans="1:4" ht="15" customHeight="1" x14ac:dyDescent="0.2">
      <c r="A5792" s="98">
        <v>42249.791666666664</v>
      </c>
      <c r="B5792" s="17">
        <v>6.6877719999999998</v>
      </c>
      <c r="C5792" s="97">
        <v>190</v>
      </c>
      <c r="D5792" s="21">
        <f t="shared" si="90"/>
        <v>11.16857924</v>
      </c>
    </row>
    <row r="5793" spans="1:4" ht="15" customHeight="1" x14ac:dyDescent="0.2">
      <c r="A5793" s="98">
        <v>42249.833333333336</v>
      </c>
      <c r="B5793" s="17">
        <v>5.6588840000000005</v>
      </c>
      <c r="C5793" s="97">
        <v>190</v>
      </c>
      <c r="D5793" s="21">
        <f t="shared" si="90"/>
        <v>9.4503362800000001</v>
      </c>
    </row>
    <row r="5794" spans="1:4" ht="15" customHeight="1" x14ac:dyDescent="0.2">
      <c r="A5794" s="98">
        <v>42249.875</v>
      </c>
      <c r="B5794" s="17">
        <v>4.6299960000000002</v>
      </c>
      <c r="C5794" s="97">
        <v>200</v>
      </c>
      <c r="D5794" s="21">
        <f t="shared" si="90"/>
        <v>7.7320933199999997</v>
      </c>
    </row>
    <row r="5795" spans="1:4" ht="15" customHeight="1" x14ac:dyDescent="0.2">
      <c r="A5795" s="98">
        <v>42249.916666666664</v>
      </c>
      <c r="B5795" s="17">
        <v>2.057776</v>
      </c>
      <c r="C5795" s="97">
        <v>260</v>
      </c>
      <c r="D5795" s="21">
        <f t="shared" si="90"/>
        <v>3.43648592</v>
      </c>
    </row>
    <row r="5796" spans="1:4" ht="15" customHeight="1" x14ac:dyDescent="0.2">
      <c r="A5796" s="98">
        <v>42249.958333333336</v>
      </c>
      <c r="B5796" s="17">
        <v>3.0866639999999999</v>
      </c>
      <c r="C5796" s="97">
        <v>250</v>
      </c>
      <c r="D5796" s="21">
        <f t="shared" si="90"/>
        <v>5.1547288799999995</v>
      </c>
    </row>
    <row r="5797" spans="1:4" ht="15" customHeight="1" x14ac:dyDescent="0.2">
      <c r="A5797" s="98">
        <v>42250</v>
      </c>
      <c r="B5797" s="17">
        <v>4.1155520000000001</v>
      </c>
      <c r="C5797" s="97">
        <v>230</v>
      </c>
      <c r="D5797" s="21">
        <f t="shared" si="90"/>
        <v>6.8729718399999999</v>
      </c>
    </row>
    <row r="5798" spans="1:4" ht="15" customHeight="1" x14ac:dyDescent="0.2">
      <c r="A5798" s="98">
        <v>42250.041666666664</v>
      </c>
      <c r="B5798" s="17">
        <v>2.057776</v>
      </c>
      <c r="C5798" s="97">
        <v>300</v>
      </c>
      <c r="D5798" s="21">
        <f t="shared" si="90"/>
        <v>3.43648592</v>
      </c>
    </row>
    <row r="5799" spans="1:4" ht="15" customHeight="1" x14ac:dyDescent="0.2">
      <c r="A5799" s="98">
        <v>42250.083333333336</v>
      </c>
      <c r="B5799" s="17">
        <v>2.5722200000000002</v>
      </c>
      <c r="C5799" s="97">
        <v>300</v>
      </c>
      <c r="D5799" s="21">
        <f t="shared" si="90"/>
        <v>4.2956073999999997</v>
      </c>
    </row>
    <row r="5800" spans="1:4" ht="15" customHeight="1" x14ac:dyDescent="0.2">
      <c r="A5800" s="98">
        <v>42250.125</v>
      </c>
      <c r="B5800" s="17">
        <v>1.5433319999999999</v>
      </c>
      <c r="C5800" s="97">
        <v>310</v>
      </c>
      <c r="D5800" s="21">
        <f t="shared" si="90"/>
        <v>2.5773644399999998</v>
      </c>
    </row>
    <row r="5801" spans="1:4" ht="15" customHeight="1" x14ac:dyDescent="0.2">
      <c r="A5801" s="98">
        <v>42250.166666666664</v>
      </c>
      <c r="B5801" s="17">
        <v>1.5433319999999999</v>
      </c>
      <c r="C5801" s="97">
        <v>300</v>
      </c>
      <c r="D5801" s="21">
        <f t="shared" si="90"/>
        <v>2.5773644399999998</v>
      </c>
    </row>
    <row r="5802" spans="1:4" ht="15" customHeight="1" x14ac:dyDescent="0.2">
      <c r="A5802" s="98">
        <v>42250.208333333336</v>
      </c>
      <c r="B5802" s="17">
        <v>2.057776</v>
      </c>
      <c r="C5802" s="97">
        <v>310</v>
      </c>
      <c r="D5802" s="21">
        <f t="shared" si="90"/>
        <v>3.43648592</v>
      </c>
    </row>
    <row r="5803" spans="1:4" ht="15" customHeight="1" x14ac:dyDescent="0.2">
      <c r="A5803" s="98">
        <v>42250.25</v>
      </c>
      <c r="B5803" s="17">
        <v>1.5433319999999999</v>
      </c>
      <c r="C5803" s="97">
        <v>280</v>
      </c>
      <c r="D5803" s="21">
        <f t="shared" si="90"/>
        <v>2.5773644399999998</v>
      </c>
    </row>
    <row r="5804" spans="1:4" ht="15" customHeight="1" x14ac:dyDescent="0.2">
      <c r="A5804" s="98">
        <v>42250.291666666664</v>
      </c>
      <c r="B5804" s="17">
        <v>1.028888</v>
      </c>
      <c r="C5804" s="97">
        <v>300</v>
      </c>
      <c r="D5804" s="21">
        <f t="shared" si="90"/>
        <v>1.71824296</v>
      </c>
    </row>
    <row r="5805" spans="1:4" ht="15" customHeight="1" x14ac:dyDescent="0.2">
      <c r="A5805" s="98">
        <v>42250.333333333336</v>
      </c>
      <c r="B5805" s="17">
        <v>1.5433319999999999</v>
      </c>
      <c r="C5805" s="97">
        <v>260</v>
      </c>
      <c r="D5805" s="21">
        <f t="shared" si="90"/>
        <v>2.5773644399999998</v>
      </c>
    </row>
    <row r="5806" spans="1:4" ht="15" customHeight="1" x14ac:dyDescent="0.2">
      <c r="A5806" s="98">
        <v>42250.375</v>
      </c>
      <c r="B5806" s="17">
        <v>2.057776</v>
      </c>
      <c r="C5806" s="97">
        <v>300</v>
      </c>
      <c r="D5806" s="21">
        <f t="shared" si="90"/>
        <v>3.43648592</v>
      </c>
    </row>
    <row r="5807" spans="1:4" ht="15" customHeight="1" x14ac:dyDescent="0.2">
      <c r="A5807" s="98">
        <v>42250.416666666664</v>
      </c>
      <c r="B5807" s="17">
        <v>1.5433319999999999</v>
      </c>
      <c r="C5807" s="97">
        <v>320</v>
      </c>
      <c r="D5807" s="21">
        <f t="shared" si="90"/>
        <v>2.5773644399999998</v>
      </c>
    </row>
    <row r="5808" spans="1:4" ht="15" customHeight="1" x14ac:dyDescent="0.2">
      <c r="A5808" s="98">
        <v>42250.458333333336</v>
      </c>
      <c r="B5808" s="17">
        <v>3.0866639999999999</v>
      </c>
      <c r="C5808" s="97">
        <v>310</v>
      </c>
      <c r="D5808" s="21">
        <f t="shared" si="90"/>
        <v>5.1547288799999995</v>
      </c>
    </row>
    <row r="5809" spans="1:4" ht="15" customHeight="1" x14ac:dyDescent="0.2">
      <c r="A5809" s="98">
        <v>42250.5</v>
      </c>
      <c r="B5809" s="17">
        <v>2.057776</v>
      </c>
      <c r="C5809" s="97">
        <v>300</v>
      </c>
      <c r="D5809" s="21">
        <f t="shared" si="90"/>
        <v>3.43648592</v>
      </c>
    </row>
    <row r="5810" spans="1:4" ht="15" customHeight="1" x14ac:dyDescent="0.2">
      <c r="A5810" s="98">
        <v>42250.541666666664</v>
      </c>
      <c r="B5810" s="17">
        <v>3.601108</v>
      </c>
      <c r="C5810" s="97">
        <v>20</v>
      </c>
      <c r="D5810" s="21">
        <f t="shared" si="90"/>
        <v>6.0138503599999993</v>
      </c>
    </row>
    <row r="5811" spans="1:4" ht="15" customHeight="1" x14ac:dyDescent="0.2">
      <c r="A5811" s="98">
        <v>42250.583333333336</v>
      </c>
      <c r="B5811" s="17">
        <v>4.6299960000000002</v>
      </c>
      <c r="C5811" s="97">
        <v>360</v>
      </c>
      <c r="D5811" s="21">
        <f t="shared" si="90"/>
        <v>7.7320933199999997</v>
      </c>
    </row>
    <row r="5812" spans="1:4" ht="15" customHeight="1" x14ac:dyDescent="0.2">
      <c r="A5812" s="98">
        <v>42250.625</v>
      </c>
      <c r="B5812" s="17">
        <v>4.1155520000000001</v>
      </c>
      <c r="C5812" s="97">
        <v>360</v>
      </c>
      <c r="D5812" s="21">
        <f t="shared" si="90"/>
        <v>6.8729718399999999</v>
      </c>
    </row>
    <row r="5813" spans="1:4" ht="15" customHeight="1" x14ac:dyDescent="0.2">
      <c r="A5813" s="98">
        <v>42250.666666666664</v>
      </c>
      <c r="B5813" s="17">
        <v>5.1444400000000003</v>
      </c>
      <c r="C5813" s="97">
        <v>50</v>
      </c>
      <c r="D5813" s="21">
        <f t="shared" si="90"/>
        <v>8.5912147999999995</v>
      </c>
    </row>
    <row r="5814" spans="1:4" ht="15" customHeight="1" x14ac:dyDescent="0.2">
      <c r="A5814" s="98">
        <v>42250.708333333336</v>
      </c>
      <c r="B5814" s="17">
        <v>7.202216</v>
      </c>
      <c r="C5814" s="97">
        <v>70</v>
      </c>
      <c r="D5814" s="21">
        <f t="shared" si="90"/>
        <v>12.027700719999999</v>
      </c>
    </row>
    <row r="5815" spans="1:4" ht="15" customHeight="1" x14ac:dyDescent="0.2">
      <c r="A5815" s="98">
        <v>42250.75</v>
      </c>
      <c r="B5815" s="17">
        <v>7.7166600000000001</v>
      </c>
      <c r="C5815" s="97">
        <v>60</v>
      </c>
      <c r="D5815" s="21">
        <f t="shared" si="90"/>
        <v>12.886822199999999</v>
      </c>
    </row>
    <row r="5816" spans="1:4" ht="15" customHeight="1" x14ac:dyDescent="0.2">
      <c r="A5816" s="98">
        <v>42250.791666666664</v>
      </c>
      <c r="B5816" s="17">
        <v>8.2311040000000002</v>
      </c>
      <c r="C5816" s="97">
        <v>50</v>
      </c>
      <c r="D5816" s="21">
        <f t="shared" si="90"/>
        <v>13.74594368</v>
      </c>
    </row>
    <row r="5817" spans="1:4" ht="15" customHeight="1" x14ac:dyDescent="0.2">
      <c r="A5817" s="98">
        <v>42250.833333333336</v>
      </c>
      <c r="B5817" s="17">
        <v>7.7166600000000001</v>
      </c>
      <c r="C5817" s="97">
        <v>60</v>
      </c>
      <c r="D5817" s="21">
        <f t="shared" si="90"/>
        <v>12.886822199999999</v>
      </c>
    </row>
    <row r="5818" spans="1:4" ht="15" customHeight="1" x14ac:dyDescent="0.2">
      <c r="A5818" s="98">
        <v>42250.875</v>
      </c>
      <c r="B5818" s="17">
        <v>5.1444400000000003</v>
      </c>
      <c r="C5818" s="97">
        <v>40</v>
      </c>
      <c r="D5818" s="21">
        <f t="shared" si="90"/>
        <v>8.5912147999999995</v>
      </c>
    </row>
    <row r="5819" spans="1:4" ht="15" customHeight="1" x14ac:dyDescent="0.2">
      <c r="A5819" s="98">
        <v>42250.916666666664</v>
      </c>
      <c r="B5819" s="17">
        <v>4.6299960000000002</v>
      </c>
      <c r="C5819" s="97">
        <v>40</v>
      </c>
      <c r="D5819" s="21">
        <f t="shared" si="90"/>
        <v>7.7320933199999997</v>
      </c>
    </row>
    <row r="5820" spans="1:4" ht="15" customHeight="1" x14ac:dyDescent="0.2">
      <c r="A5820" s="98">
        <v>42250.958333333336</v>
      </c>
      <c r="B5820" s="17">
        <v>5.6588840000000005</v>
      </c>
      <c r="C5820" s="97">
        <v>50</v>
      </c>
      <c r="D5820" s="21">
        <f t="shared" si="90"/>
        <v>9.4503362800000001</v>
      </c>
    </row>
    <row r="5821" spans="1:4" ht="15" customHeight="1" x14ac:dyDescent="0.2">
      <c r="A5821" s="98">
        <v>42251</v>
      </c>
      <c r="B5821" s="17">
        <v>3.0866639999999999</v>
      </c>
      <c r="C5821" s="97">
        <v>30</v>
      </c>
      <c r="D5821" s="21">
        <f t="shared" si="90"/>
        <v>5.1547288799999995</v>
      </c>
    </row>
    <row r="5822" spans="1:4" ht="15" customHeight="1" x14ac:dyDescent="0.2">
      <c r="A5822" s="98">
        <v>42251.041666666664</v>
      </c>
      <c r="B5822" s="17">
        <v>4.1155520000000001</v>
      </c>
      <c r="C5822" s="97">
        <v>20</v>
      </c>
      <c r="D5822" s="21">
        <f t="shared" si="90"/>
        <v>6.8729718399999999</v>
      </c>
    </row>
    <row r="5823" spans="1:4" ht="15" customHeight="1" x14ac:dyDescent="0.2">
      <c r="A5823" s="98">
        <v>42251.083333333336</v>
      </c>
      <c r="B5823" s="17">
        <v>3.0866639999999999</v>
      </c>
      <c r="C5823" s="97">
        <v>20</v>
      </c>
      <c r="D5823" s="21">
        <f t="shared" si="90"/>
        <v>5.1547288799999995</v>
      </c>
    </row>
    <row r="5824" spans="1:4" ht="15" customHeight="1" x14ac:dyDescent="0.2">
      <c r="A5824" s="98">
        <v>42251.125</v>
      </c>
      <c r="B5824" s="17">
        <v>2.5722200000000002</v>
      </c>
      <c r="C5824" s="97">
        <v>360</v>
      </c>
      <c r="D5824" s="21">
        <f t="shared" si="90"/>
        <v>4.2956073999999997</v>
      </c>
    </row>
    <row r="5825" spans="1:4" ht="15" customHeight="1" x14ac:dyDescent="0.2">
      <c r="A5825" s="98">
        <v>42251.166666666664</v>
      </c>
      <c r="B5825" s="17">
        <v>2.5722200000000002</v>
      </c>
      <c r="C5825" s="97">
        <v>350</v>
      </c>
      <c r="D5825" s="21">
        <f t="shared" si="90"/>
        <v>4.2956073999999997</v>
      </c>
    </row>
    <row r="5826" spans="1:4" ht="15" customHeight="1" x14ac:dyDescent="0.2">
      <c r="A5826" s="98">
        <v>42251.208333333336</v>
      </c>
      <c r="B5826" s="17">
        <v>1.5433319999999999</v>
      </c>
      <c r="C5826" s="97">
        <v>310</v>
      </c>
      <c r="D5826" s="21">
        <f t="shared" si="90"/>
        <v>2.5773644399999998</v>
      </c>
    </row>
    <row r="5827" spans="1:4" ht="15" customHeight="1" x14ac:dyDescent="0.2">
      <c r="A5827" s="98">
        <v>42251.25</v>
      </c>
      <c r="B5827" s="17">
        <v>1.028888</v>
      </c>
      <c r="C5827" s="97">
        <v>280</v>
      </c>
      <c r="D5827" s="21">
        <f t="shared" si="90"/>
        <v>1.71824296</v>
      </c>
    </row>
    <row r="5828" spans="1:4" ht="15" customHeight="1" x14ac:dyDescent="0.2">
      <c r="A5828" s="98">
        <v>42251.291666666664</v>
      </c>
      <c r="B5828" s="17">
        <v>2.057776</v>
      </c>
      <c r="C5828" s="97">
        <v>310</v>
      </c>
      <c r="D5828" s="21">
        <f t="shared" si="90"/>
        <v>3.43648592</v>
      </c>
    </row>
    <row r="5829" spans="1:4" ht="15" customHeight="1" x14ac:dyDescent="0.2">
      <c r="A5829" s="98">
        <v>42251.333333333336</v>
      </c>
      <c r="B5829" s="17">
        <v>2.5722200000000002</v>
      </c>
      <c r="C5829" s="97">
        <v>330</v>
      </c>
      <c r="D5829" s="21">
        <f t="shared" ref="D5829:D5892" si="91">$B$1*B5829</f>
        <v>4.2956073999999997</v>
      </c>
    </row>
    <row r="5830" spans="1:4" ht="15" customHeight="1" x14ac:dyDescent="0.2">
      <c r="A5830" s="98">
        <v>42251.375</v>
      </c>
      <c r="B5830" s="17">
        <v>2.057776</v>
      </c>
      <c r="C5830" s="97">
        <v>330</v>
      </c>
      <c r="D5830" s="21">
        <f t="shared" si="91"/>
        <v>3.43648592</v>
      </c>
    </row>
    <row r="5831" spans="1:4" ht="15" customHeight="1" x14ac:dyDescent="0.2">
      <c r="A5831" s="98">
        <v>42251.416666666664</v>
      </c>
      <c r="B5831" s="17">
        <v>2.057776</v>
      </c>
      <c r="C5831" s="97">
        <v>330</v>
      </c>
      <c r="D5831" s="21">
        <f t="shared" si="91"/>
        <v>3.43648592</v>
      </c>
    </row>
    <row r="5832" spans="1:4" ht="15" customHeight="1" x14ac:dyDescent="0.2">
      <c r="A5832" s="98">
        <v>42251.458333333336</v>
      </c>
      <c r="B5832" s="17">
        <v>5.6588840000000005</v>
      </c>
      <c r="C5832" s="97">
        <v>20</v>
      </c>
      <c r="D5832" s="21">
        <f t="shared" si="91"/>
        <v>9.4503362800000001</v>
      </c>
    </row>
    <row r="5833" spans="1:4" ht="15" customHeight="1" x14ac:dyDescent="0.2">
      <c r="A5833" s="98">
        <v>42251.5</v>
      </c>
      <c r="B5833" s="17">
        <v>4.1155520000000001</v>
      </c>
      <c r="C5833" s="97">
        <v>10</v>
      </c>
      <c r="D5833" s="21">
        <f t="shared" si="91"/>
        <v>6.8729718399999999</v>
      </c>
    </row>
    <row r="5834" spans="1:4" ht="15" customHeight="1" x14ac:dyDescent="0.2">
      <c r="A5834" s="98">
        <v>42251.541666666664</v>
      </c>
      <c r="B5834" s="17">
        <v>4.6299960000000002</v>
      </c>
      <c r="C5834" s="97">
        <v>10</v>
      </c>
      <c r="D5834" s="21">
        <f t="shared" si="91"/>
        <v>7.7320933199999997</v>
      </c>
    </row>
    <row r="5835" spans="1:4" ht="15" customHeight="1" x14ac:dyDescent="0.2">
      <c r="A5835" s="98">
        <v>42251.583333333336</v>
      </c>
      <c r="B5835" s="17">
        <v>5.6588840000000005</v>
      </c>
      <c r="C5835" s="97">
        <v>20</v>
      </c>
      <c r="D5835" s="21">
        <f t="shared" si="91"/>
        <v>9.4503362800000001</v>
      </c>
    </row>
    <row r="5836" spans="1:4" ht="15" customHeight="1" x14ac:dyDescent="0.2">
      <c r="A5836" s="98">
        <v>42251.625</v>
      </c>
      <c r="B5836" s="17">
        <v>6.1733279999999997</v>
      </c>
      <c r="C5836" s="97">
        <v>10</v>
      </c>
      <c r="D5836" s="21">
        <f t="shared" si="91"/>
        <v>10.309457759999999</v>
      </c>
    </row>
    <row r="5837" spans="1:4" ht="15" customHeight="1" x14ac:dyDescent="0.2">
      <c r="A5837" s="98">
        <v>42251.666666666664</v>
      </c>
      <c r="B5837" s="17">
        <v>7.7166600000000001</v>
      </c>
      <c r="C5837" s="97">
        <v>20</v>
      </c>
      <c r="D5837" s="21">
        <f t="shared" si="91"/>
        <v>12.886822199999999</v>
      </c>
    </row>
    <row r="5838" spans="1:4" ht="15" customHeight="1" x14ac:dyDescent="0.2">
      <c r="A5838" s="98">
        <v>42251.708333333336</v>
      </c>
      <c r="B5838" s="17">
        <v>5.1444400000000003</v>
      </c>
      <c r="C5838" s="97">
        <v>40</v>
      </c>
      <c r="D5838" s="21">
        <f t="shared" si="91"/>
        <v>8.5912147999999995</v>
      </c>
    </row>
    <row r="5839" spans="1:4" ht="15" customHeight="1" x14ac:dyDescent="0.2">
      <c r="A5839" s="98">
        <v>42251.75</v>
      </c>
      <c r="B5839" s="17">
        <v>7.7166600000000001</v>
      </c>
      <c r="C5839" s="97">
        <v>50</v>
      </c>
      <c r="D5839" s="21">
        <f t="shared" si="91"/>
        <v>12.886822199999999</v>
      </c>
    </row>
    <row r="5840" spans="1:4" ht="15" customHeight="1" x14ac:dyDescent="0.2">
      <c r="A5840" s="98">
        <v>42251.791666666664</v>
      </c>
      <c r="B5840" s="17">
        <v>8.2311040000000002</v>
      </c>
      <c r="C5840" s="97">
        <v>50</v>
      </c>
      <c r="D5840" s="21">
        <f t="shared" si="91"/>
        <v>13.74594368</v>
      </c>
    </row>
    <row r="5841" spans="1:4" ht="15" customHeight="1" x14ac:dyDescent="0.2">
      <c r="A5841" s="98">
        <v>42251.833333333336</v>
      </c>
      <c r="B5841" s="17">
        <v>9.2599920000000004</v>
      </c>
      <c r="C5841" s="97">
        <v>50</v>
      </c>
      <c r="D5841" s="21">
        <f t="shared" si="91"/>
        <v>15.464186639999999</v>
      </c>
    </row>
    <row r="5842" spans="1:4" ht="15" customHeight="1" x14ac:dyDescent="0.2">
      <c r="A5842" s="98">
        <v>42251.875</v>
      </c>
      <c r="B5842" s="17">
        <v>3.0866639999999999</v>
      </c>
      <c r="C5842" s="97">
        <v>120</v>
      </c>
      <c r="D5842" s="21">
        <f t="shared" si="91"/>
        <v>5.1547288799999995</v>
      </c>
    </row>
    <row r="5843" spans="1:4" ht="15" customHeight="1" x14ac:dyDescent="0.2">
      <c r="A5843" s="98">
        <v>42251.916666666664</v>
      </c>
      <c r="B5843" s="17">
        <v>3.601108</v>
      </c>
      <c r="C5843" s="97">
        <v>80</v>
      </c>
      <c r="D5843" s="21">
        <f t="shared" si="91"/>
        <v>6.0138503599999993</v>
      </c>
    </row>
    <row r="5844" spans="1:4" ht="15" customHeight="1" x14ac:dyDescent="0.2">
      <c r="A5844" s="98">
        <v>42251.958333333336</v>
      </c>
      <c r="B5844" s="17">
        <v>2.5722200000000002</v>
      </c>
      <c r="C5844" s="97">
        <v>160</v>
      </c>
      <c r="D5844" s="21">
        <f t="shared" si="91"/>
        <v>4.2956073999999997</v>
      </c>
    </row>
    <row r="5845" spans="1:4" ht="15" customHeight="1" x14ac:dyDescent="0.2">
      <c r="A5845" s="98">
        <v>42252</v>
      </c>
      <c r="B5845" s="17">
        <v>2.057776</v>
      </c>
      <c r="C5845" s="97">
        <v>80</v>
      </c>
      <c r="D5845" s="21">
        <f t="shared" si="91"/>
        <v>3.43648592</v>
      </c>
    </row>
    <row r="5846" spans="1:4" ht="15" customHeight="1" x14ac:dyDescent="0.2">
      <c r="A5846" s="98">
        <v>42252.041666666664</v>
      </c>
      <c r="B5846" s="17">
        <v>5.1444400000000003</v>
      </c>
      <c r="C5846" s="97">
        <v>200</v>
      </c>
      <c r="D5846" s="21">
        <f t="shared" si="91"/>
        <v>8.5912147999999995</v>
      </c>
    </row>
    <row r="5847" spans="1:4" ht="15" customHeight="1" x14ac:dyDescent="0.2">
      <c r="A5847" s="98">
        <v>42252.083333333336</v>
      </c>
      <c r="B5847" s="17">
        <v>4.1155520000000001</v>
      </c>
      <c r="C5847" s="97">
        <v>200</v>
      </c>
      <c r="D5847" s="21">
        <f t="shared" si="91"/>
        <v>6.8729718399999999</v>
      </c>
    </row>
    <row r="5848" spans="1:4" ht="15" customHeight="1" x14ac:dyDescent="0.2">
      <c r="A5848" s="98">
        <v>42252.125</v>
      </c>
      <c r="B5848" s="17">
        <v>5.1444400000000003</v>
      </c>
      <c r="C5848" s="97">
        <v>200</v>
      </c>
      <c r="D5848" s="21">
        <f t="shared" si="91"/>
        <v>8.5912147999999995</v>
      </c>
    </row>
    <row r="5849" spans="1:4" ht="15" customHeight="1" x14ac:dyDescent="0.2">
      <c r="A5849" s="98">
        <v>42252.166666666664</v>
      </c>
      <c r="B5849" s="17">
        <v>5.1444400000000003</v>
      </c>
      <c r="C5849" s="97">
        <v>200</v>
      </c>
      <c r="D5849" s="21">
        <f t="shared" si="91"/>
        <v>8.5912147999999995</v>
      </c>
    </row>
    <row r="5850" spans="1:4" ht="15" customHeight="1" x14ac:dyDescent="0.2">
      <c r="A5850" s="98">
        <v>42252.208333333336</v>
      </c>
      <c r="B5850" s="17">
        <v>6.1733279999999997</v>
      </c>
      <c r="C5850" s="97">
        <v>210</v>
      </c>
      <c r="D5850" s="21">
        <f t="shared" si="91"/>
        <v>10.309457759999999</v>
      </c>
    </row>
    <row r="5851" spans="1:4" ht="15" customHeight="1" x14ac:dyDescent="0.2">
      <c r="A5851" s="98">
        <v>42252.25</v>
      </c>
      <c r="B5851" s="17">
        <v>5.1444400000000003</v>
      </c>
      <c r="C5851" s="97">
        <v>200</v>
      </c>
      <c r="D5851" s="21">
        <f t="shared" si="91"/>
        <v>8.5912147999999995</v>
      </c>
    </row>
    <row r="5852" spans="1:4" ht="15" customHeight="1" x14ac:dyDescent="0.2">
      <c r="A5852" s="98">
        <v>42252.291666666664</v>
      </c>
      <c r="B5852" s="17">
        <v>5.1444400000000003</v>
      </c>
      <c r="C5852" s="97">
        <v>180</v>
      </c>
      <c r="D5852" s="21">
        <f t="shared" si="91"/>
        <v>8.5912147999999995</v>
      </c>
    </row>
    <row r="5853" spans="1:4" ht="15" customHeight="1" x14ac:dyDescent="0.2">
      <c r="A5853" s="98">
        <v>42252.333333333336</v>
      </c>
      <c r="B5853" s="17">
        <v>4.1155520000000001</v>
      </c>
      <c r="C5853" s="97">
        <v>210</v>
      </c>
      <c r="D5853" s="21">
        <f t="shared" si="91"/>
        <v>6.8729718399999999</v>
      </c>
    </row>
    <row r="5854" spans="1:4" ht="15" customHeight="1" x14ac:dyDescent="0.2">
      <c r="A5854" s="98">
        <v>42252.375</v>
      </c>
      <c r="B5854" s="17">
        <v>5.1444400000000003</v>
      </c>
      <c r="C5854" s="97">
        <v>220</v>
      </c>
      <c r="D5854" s="21">
        <f t="shared" si="91"/>
        <v>8.5912147999999995</v>
      </c>
    </row>
    <row r="5855" spans="1:4" ht="15" customHeight="1" x14ac:dyDescent="0.2">
      <c r="A5855" s="98">
        <v>42252.416666666664</v>
      </c>
      <c r="B5855" s="17">
        <v>6.1733279999999997</v>
      </c>
      <c r="C5855" s="97">
        <v>210</v>
      </c>
      <c r="D5855" s="21">
        <f t="shared" si="91"/>
        <v>10.309457759999999</v>
      </c>
    </row>
    <row r="5856" spans="1:4" ht="15" customHeight="1" x14ac:dyDescent="0.2">
      <c r="A5856" s="98">
        <v>42252.458333333336</v>
      </c>
      <c r="B5856" s="17">
        <v>4.1155520000000001</v>
      </c>
      <c r="C5856" s="97">
        <v>220</v>
      </c>
      <c r="D5856" s="21">
        <f t="shared" si="91"/>
        <v>6.8729718399999999</v>
      </c>
    </row>
    <row r="5857" spans="1:4" ht="15" customHeight="1" x14ac:dyDescent="0.2">
      <c r="A5857" s="98">
        <v>42252.5</v>
      </c>
      <c r="B5857" s="17">
        <v>5.1444400000000003</v>
      </c>
      <c r="C5857" s="97">
        <v>210</v>
      </c>
      <c r="D5857" s="21">
        <f t="shared" si="91"/>
        <v>8.5912147999999995</v>
      </c>
    </row>
    <row r="5858" spans="1:4" ht="15" customHeight="1" x14ac:dyDescent="0.2">
      <c r="A5858" s="98">
        <v>42252.541666666664</v>
      </c>
      <c r="B5858" s="17">
        <v>6.1733279999999997</v>
      </c>
      <c r="C5858" s="97">
        <v>200</v>
      </c>
      <c r="D5858" s="21">
        <f t="shared" si="91"/>
        <v>10.309457759999999</v>
      </c>
    </row>
    <row r="5859" spans="1:4" ht="15" customHeight="1" x14ac:dyDescent="0.2">
      <c r="A5859" s="98">
        <v>42252.583333333336</v>
      </c>
      <c r="B5859" s="17">
        <v>6.1733279999999997</v>
      </c>
      <c r="C5859" s="97">
        <v>210</v>
      </c>
      <c r="D5859" s="21">
        <f t="shared" si="91"/>
        <v>10.309457759999999</v>
      </c>
    </row>
    <row r="5860" spans="1:4" ht="15" customHeight="1" x14ac:dyDescent="0.2">
      <c r="A5860" s="98">
        <v>42252.625</v>
      </c>
      <c r="B5860" s="17">
        <v>6.1733279999999997</v>
      </c>
      <c r="C5860" s="97">
        <v>200</v>
      </c>
      <c r="D5860" s="21">
        <f t="shared" si="91"/>
        <v>10.309457759999999</v>
      </c>
    </row>
    <row r="5861" spans="1:4" ht="15" customHeight="1" x14ac:dyDescent="0.2">
      <c r="A5861" s="98">
        <v>42252.666666666664</v>
      </c>
      <c r="B5861" s="17">
        <v>7.7166600000000001</v>
      </c>
      <c r="C5861" s="97">
        <v>160</v>
      </c>
      <c r="D5861" s="21">
        <f t="shared" si="91"/>
        <v>12.886822199999999</v>
      </c>
    </row>
    <row r="5862" spans="1:4" ht="15" customHeight="1" x14ac:dyDescent="0.2">
      <c r="A5862" s="98">
        <v>42252.708333333336</v>
      </c>
      <c r="B5862" s="17">
        <v>7.7166600000000001</v>
      </c>
      <c r="C5862" s="97">
        <v>160</v>
      </c>
      <c r="D5862" s="21">
        <f t="shared" si="91"/>
        <v>12.886822199999999</v>
      </c>
    </row>
    <row r="5863" spans="1:4" ht="15" customHeight="1" x14ac:dyDescent="0.2">
      <c r="A5863" s="98">
        <v>42252.75</v>
      </c>
      <c r="B5863" s="17">
        <v>7.7166600000000001</v>
      </c>
      <c r="C5863" s="97">
        <v>170</v>
      </c>
      <c r="D5863" s="21">
        <f t="shared" si="91"/>
        <v>12.886822199999999</v>
      </c>
    </row>
    <row r="5864" spans="1:4" ht="15" customHeight="1" x14ac:dyDescent="0.2">
      <c r="A5864" s="98">
        <v>42252.791666666664</v>
      </c>
      <c r="B5864" s="17">
        <v>8.2311040000000002</v>
      </c>
      <c r="C5864" s="97">
        <v>180</v>
      </c>
      <c r="D5864" s="21">
        <f t="shared" si="91"/>
        <v>13.74594368</v>
      </c>
    </row>
    <row r="5865" spans="1:4" ht="15" customHeight="1" x14ac:dyDescent="0.2">
      <c r="A5865" s="98">
        <v>42252.833333333336</v>
      </c>
      <c r="B5865" s="17">
        <v>6.6877719999999998</v>
      </c>
      <c r="C5865" s="97">
        <v>190</v>
      </c>
      <c r="D5865" s="21">
        <f t="shared" si="91"/>
        <v>11.16857924</v>
      </c>
    </row>
    <row r="5866" spans="1:4" ht="15" customHeight="1" x14ac:dyDescent="0.2">
      <c r="A5866" s="98">
        <v>42252.875</v>
      </c>
      <c r="B5866" s="17">
        <v>4.1155520000000001</v>
      </c>
      <c r="C5866" s="97">
        <v>190</v>
      </c>
      <c r="D5866" s="21">
        <f t="shared" si="91"/>
        <v>6.8729718399999999</v>
      </c>
    </row>
    <row r="5867" spans="1:4" ht="15" customHeight="1" x14ac:dyDescent="0.2">
      <c r="A5867" s="98">
        <v>42252.916666666664</v>
      </c>
      <c r="B5867" s="17">
        <v>5.1444400000000003</v>
      </c>
      <c r="C5867" s="97">
        <v>220</v>
      </c>
      <c r="D5867" s="21">
        <f t="shared" si="91"/>
        <v>8.5912147999999995</v>
      </c>
    </row>
    <row r="5868" spans="1:4" ht="15" customHeight="1" x14ac:dyDescent="0.2">
      <c r="A5868" s="98">
        <v>42252.958333333336</v>
      </c>
      <c r="B5868" s="17">
        <v>3.601108</v>
      </c>
      <c r="C5868" s="97">
        <v>210</v>
      </c>
      <c r="D5868" s="21">
        <f t="shared" si="91"/>
        <v>6.0138503599999993</v>
      </c>
    </row>
    <row r="5869" spans="1:4" ht="15" customHeight="1" x14ac:dyDescent="0.2">
      <c r="A5869" s="98">
        <v>42253</v>
      </c>
      <c r="B5869" s="17">
        <v>5.1444400000000003</v>
      </c>
      <c r="C5869" s="97">
        <v>190</v>
      </c>
      <c r="D5869" s="21">
        <f t="shared" si="91"/>
        <v>8.5912147999999995</v>
      </c>
    </row>
    <row r="5870" spans="1:4" ht="15" customHeight="1" x14ac:dyDescent="0.2">
      <c r="A5870" s="98">
        <v>42253.041666666664</v>
      </c>
      <c r="B5870" s="17">
        <v>4.6299960000000002</v>
      </c>
      <c r="C5870" s="97">
        <v>210</v>
      </c>
      <c r="D5870" s="21">
        <f t="shared" si="91"/>
        <v>7.7320933199999997</v>
      </c>
    </row>
    <row r="5871" spans="1:4" ht="15" customHeight="1" x14ac:dyDescent="0.2">
      <c r="A5871" s="98">
        <v>42253.083333333336</v>
      </c>
      <c r="B5871" s="17">
        <v>5.1444400000000003</v>
      </c>
      <c r="C5871" s="97">
        <v>220</v>
      </c>
      <c r="D5871" s="21">
        <f t="shared" si="91"/>
        <v>8.5912147999999995</v>
      </c>
    </row>
    <row r="5872" spans="1:4" ht="15" customHeight="1" x14ac:dyDescent="0.2">
      <c r="A5872" s="98">
        <v>42253.125</v>
      </c>
      <c r="B5872" s="17">
        <v>5.1444400000000003</v>
      </c>
      <c r="C5872" s="97">
        <v>220</v>
      </c>
      <c r="D5872" s="21">
        <f t="shared" si="91"/>
        <v>8.5912147999999995</v>
      </c>
    </row>
    <row r="5873" spans="1:4" ht="15" customHeight="1" x14ac:dyDescent="0.2">
      <c r="A5873" s="98">
        <v>42253.166666666664</v>
      </c>
      <c r="B5873" s="17">
        <v>4.1155520000000001</v>
      </c>
      <c r="C5873" s="97">
        <v>230</v>
      </c>
      <c r="D5873" s="21">
        <f t="shared" si="91"/>
        <v>6.8729718399999999</v>
      </c>
    </row>
    <row r="5874" spans="1:4" ht="15" customHeight="1" x14ac:dyDescent="0.2">
      <c r="A5874" s="98">
        <v>42253.208333333336</v>
      </c>
      <c r="B5874" s="17">
        <v>2.5722200000000002</v>
      </c>
      <c r="C5874" s="97">
        <v>240</v>
      </c>
      <c r="D5874" s="21">
        <f t="shared" si="91"/>
        <v>4.2956073999999997</v>
      </c>
    </row>
    <row r="5875" spans="1:4" ht="15" customHeight="1" x14ac:dyDescent="0.2">
      <c r="A5875" s="98">
        <v>42253.25</v>
      </c>
      <c r="B5875" s="17">
        <v>3.0866639999999999</v>
      </c>
      <c r="C5875" s="97">
        <v>230</v>
      </c>
      <c r="D5875" s="21">
        <f t="shared" si="91"/>
        <v>5.1547288799999995</v>
      </c>
    </row>
    <row r="5876" spans="1:4" ht="15" customHeight="1" x14ac:dyDescent="0.2">
      <c r="A5876" s="98">
        <v>42253.291666666664</v>
      </c>
      <c r="B5876" s="17">
        <v>1.5433319999999999</v>
      </c>
      <c r="C5876" s="97">
        <v>280</v>
      </c>
      <c r="D5876" s="21">
        <f t="shared" si="91"/>
        <v>2.5773644399999998</v>
      </c>
    </row>
    <row r="5877" spans="1:4" ht="15" customHeight="1" x14ac:dyDescent="0.2">
      <c r="A5877" s="98">
        <v>42253.333333333336</v>
      </c>
      <c r="B5877" s="17">
        <v>3.0866639999999999</v>
      </c>
      <c r="C5877" s="97">
        <v>280</v>
      </c>
      <c r="D5877" s="21">
        <f t="shared" si="91"/>
        <v>5.1547288799999995</v>
      </c>
    </row>
    <row r="5878" spans="1:4" ht="15" customHeight="1" x14ac:dyDescent="0.2">
      <c r="A5878" s="98">
        <v>42253.375</v>
      </c>
      <c r="B5878" s="17">
        <v>2.5722200000000002</v>
      </c>
      <c r="C5878" s="97">
        <v>270</v>
      </c>
      <c r="D5878" s="21">
        <f t="shared" si="91"/>
        <v>4.2956073999999997</v>
      </c>
    </row>
    <row r="5879" spans="1:4" ht="15" customHeight="1" x14ac:dyDescent="0.2">
      <c r="A5879" s="98">
        <v>42253.416666666664</v>
      </c>
      <c r="B5879" s="17">
        <v>1.5433319999999999</v>
      </c>
      <c r="C5879" s="97">
        <v>310</v>
      </c>
      <c r="D5879" s="21">
        <f t="shared" si="91"/>
        <v>2.5773644399999998</v>
      </c>
    </row>
    <row r="5880" spans="1:4" ht="15" customHeight="1" x14ac:dyDescent="0.2">
      <c r="A5880" s="98">
        <v>42253.458333333336</v>
      </c>
      <c r="B5880" s="17">
        <v>1.5433319999999999</v>
      </c>
      <c r="C5880" s="97">
        <v>300</v>
      </c>
      <c r="D5880" s="21">
        <f t="shared" si="91"/>
        <v>2.5773644399999998</v>
      </c>
    </row>
    <row r="5881" spans="1:4" ht="15" customHeight="1" x14ac:dyDescent="0.2">
      <c r="A5881" s="98">
        <v>42253.5</v>
      </c>
      <c r="B5881" s="17">
        <v>2.5722200000000002</v>
      </c>
      <c r="C5881" s="97">
        <v>290</v>
      </c>
      <c r="D5881" s="21">
        <f t="shared" si="91"/>
        <v>4.2956073999999997</v>
      </c>
    </row>
    <row r="5882" spans="1:4" ht="15" customHeight="1" x14ac:dyDescent="0.2">
      <c r="A5882" s="98">
        <v>42253.541666666664</v>
      </c>
      <c r="B5882" s="17">
        <v>0</v>
      </c>
      <c r="C5882" s="97">
        <v>0</v>
      </c>
      <c r="D5882" s="21">
        <f t="shared" si="91"/>
        <v>0</v>
      </c>
    </row>
    <row r="5883" spans="1:4" ht="15" customHeight="1" x14ac:dyDescent="0.2">
      <c r="A5883" s="98">
        <v>42253.583333333336</v>
      </c>
      <c r="B5883" s="17">
        <v>1.028888</v>
      </c>
      <c r="C5883" s="97">
        <v>110</v>
      </c>
      <c r="D5883" s="21">
        <f t="shared" si="91"/>
        <v>1.71824296</v>
      </c>
    </row>
    <row r="5884" spans="1:4" ht="15" customHeight="1" x14ac:dyDescent="0.2">
      <c r="A5884" s="98">
        <v>42253.625</v>
      </c>
      <c r="B5884" s="17">
        <v>3.0866639999999999</v>
      </c>
      <c r="C5884" s="97">
        <v>170</v>
      </c>
      <c r="D5884" s="21">
        <f t="shared" si="91"/>
        <v>5.1547288799999995</v>
      </c>
    </row>
    <row r="5885" spans="1:4" ht="15" customHeight="1" x14ac:dyDescent="0.2">
      <c r="A5885" s="98">
        <v>42253.666666666664</v>
      </c>
      <c r="B5885" s="17">
        <v>5.1444400000000003</v>
      </c>
      <c r="C5885" s="97">
        <v>150</v>
      </c>
      <c r="D5885" s="21">
        <f t="shared" si="91"/>
        <v>8.5912147999999995</v>
      </c>
    </row>
    <row r="5886" spans="1:4" ht="15" customHeight="1" x14ac:dyDescent="0.2">
      <c r="A5886" s="98">
        <v>42253.708333333336</v>
      </c>
      <c r="B5886" s="17">
        <v>4.1155520000000001</v>
      </c>
      <c r="C5886" s="97">
        <v>150</v>
      </c>
      <c r="D5886" s="21">
        <f t="shared" si="91"/>
        <v>6.8729718399999999</v>
      </c>
    </row>
    <row r="5887" spans="1:4" ht="15" customHeight="1" x14ac:dyDescent="0.2">
      <c r="A5887" s="98">
        <v>42253.75</v>
      </c>
      <c r="B5887" s="17">
        <v>2.5722200000000002</v>
      </c>
      <c r="C5887" s="97">
        <v>160</v>
      </c>
      <c r="D5887" s="21">
        <f t="shared" si="91"/>
        <v>4.2956073999999997</v>
      </c>
    </row>
    <row r="5888" spans="1:4" ht="15" customHeight="1" x14ac:dyDescent="0.2">
      <c r="A5888" s="98">
        <v>42253.791666666664</v>
      </c>
      <c r="B5888" s="17">
        <v>2.5722200000000002</v>
      </c>
      <c r="C5888" s="97">
        <v>150</v>
      </c>
      <c r="D5888" s="21">
        <f t="shared" si="91"/>
        <v>4.2956073999999997</v>
      </c>
    </row>
    <row r="5889" spans="1:4" ht="15" customHeight="1" x14ac:dyDescent="0.2">
      <c r="A5889" s="98">
        <v>42253.833333333336</v>
      </c>
      <c r="B5889" s="17">
        <v>2.5722200000000002</v>
      </c>
      <c r="C5889" s="97">
        <v>60</v>
      </c>
      <c r="D5889" s="21">
        <f t="shared" si="91"/>
        <v>4.2956073999999997</v>
      </c>
    </row>
    <row r="5890" spans="1:4" ht="15" customHeight="1" x14ac:dyDescent="0.2">
      <c r="A5890" s="98">
        <v>42253.875</v>
      </c>
      <c r="B5890" s="17">
        <v>1.5433319999999999</v>
      </c>
      <c r="C5890" s="97">
        <v>100</v>
      </c>
      <c r="D5890" s="21">
        <f t="shared" si="91"/>
        <v>2.5773644399999998</v>
      </c>
    </row>
    <row r="5891" spans="1:4" ht="15" customHeight="1" x14ac:dyDescent="0.2">
      <c r="A5891" s="98">
        <v>42253.916666666664</v>
      </c>
      <c r="B5891" s="17">
        <v>2.5722200000000002</v>
      </c>
      <c r="C5891" s="97">
        <v>30</v>
      </c>
      <c r="D5891" s="21">
        <f t="shared" si="91"/>
        <v>4.2956073999999997</v>
      </c>
    </row>
    <row r="5892" spans="1:4" ht="15" customHeight="1" x14ac:dyDescent="0.2">
      <c r="A5892" s="98">
        <v>42253.958333333336</v>
      </c>
      <c r="B5892" s="17">
        <v>4.1155520000000001</v>
      </c>
      <c r="C5892" s="97">
        <v>40</v>
      </c>
      <c r="D5892" s="21">
        <f t="shared" si="91"/>
        <v>6.8729718399999999</v>
      </c>
    </row>
    <row r="5893" spans="1:4" ht="15" customHeight="1" x14ac:dyDescent="0.2">
      <c r="A5893" s="98">
        <v>42254</v>
      </c>
      <c r="B5893" s="17">
        <v>5.1444400000000003</v>
      </c>
      <c r="C5893" s="97">
        <v>30</v>
      </c>
      <c r="D5893" s="21">
        <f t="shared" ref="D5893:D5956" si="92">$B$1*B5893</f>
        <v>8.5912147999999995</v>
      </c>
    </row>
    <row r="5894" spans="1:4" ht="15" customHeight="1" x14ac:dyDescent="0.2">
      <c r="A5894" s="98">
        <v>42254.041666666664</v>
      </c>
      <c r="B5894" s="17">
        <v>4.1155520000000001</v>
      </c>
      <c r="C5894" s="97">
        <v>20</v>
      </c>
      <c r="D5894" s="21">
        <f t="shared" si="92"/>
        <v>6.8729718399999999</v>
      </c>
    </row>
    <row r="5895" spans="1:4" ht="15" customHeight="1" x14ac:dyDescent="0.2">
      <c r="A5895" s="98">
        <v>42254.083333333336</v>
      </c>
      <c r="B5895" s="17">
        <v>5.1444400000000003</v>
      </c>
      <c r="C5895" s="97">
        <v>40</v>
      </c>
      <c r="D5895" s="21">
        <f t="shared" si="92"/>
        <v>8.5912147999999995</v>
      </c>
    </row>
    <row r="5896" spans="1:4" ht="15" customHeight="1" x14ac:dyDescent="0.2">
      <c r="A5896" s="98">
        <v>42254.125</v>
      </c>
      <c r="B5896" s="17">
        <v>5.1444400000000003</v>
      </c>
      <c r="C5896" s="97">
        <v>30</v>
      </c>
      <c r="D5896" s="21">
        <f t="shared" si="92"/>
        <v>8.5912147999999995</v>
      </c>
    </row>
    <row r="5897" spans="1:4" ht="15" customHeight="1" x14ac:dyDescent="0.2">
      <c r="A5897" s="98">
        <v>42254.166666666664</v>
      </c>
      <c r="B5897" s="17">
        <v>3.601108</v>
      </c>
      <c r="C5897" s="97">
        <v>30</v>
      </c>
      <c r="D5897" s="21">
        <f t="shared" si="92"/>
        <v>6.0138503599999993</v>
      </c>
    </row>
    <row r="5898" spans="1:4" ht="15" customHeight="1" x14ac:dyDescent="0.2">
      <c r="A5898" s="98">
        <v>42254.208333333336</v>
      </c>
      <c r="B5898" s="17">
        <v>2.5722200000000002</v>
      </c>
      <c r="C5898" s="97">
        <v>50</v>
      </c>
      <c r="D5898" s="21">
        <f t="shared" si="92"/>
        <v>4.2956073999999997</v>
      </c>
    </row>
    <row r="5899" spans="1:4" ht="15" customHeight="1" x14ac:dyDescent="0.2">
      <c r="A5899" s="98">
        <v>42254.25</v>
      </c>
      <c r="B5899" s="17">
        <v>3.0866639999999999</v>
      </c>
      <c r="C5899" s="97">
        <v>40</v>
      </c>
      <c r="D5899" s="21">
        <f t="shared" si="92"/>
        <v>5.1547288799999995</v>
      </c>
    </row>
    <row r="5900" spans="1:4" ht="15" customHeight="1" x14ac:dyDescent="0.2">
      <c r="A5900" s="98">
        <v>42254.291666666664</v>
      </c>
      <c r="B5900" s="17">
        <v>2.057776</v>
      </c>
      <c r="C5900" s="97">
        <v>40</v>
      </c>
      <c r="D5900" s="21">
        <f t="shared" si="92"/>
        <v>3.43648592</v>
      </c>
    </row>
    <row r="5901" spans="1:4" ht="15" customHeight="1" x14ac:dyDescent="0.2">
      <c r="A5901" s="98">
        <v>42254.333333333336</v>
      </c>
      <c r="B5901" s="17">
        <v>1.5433319999999999</v>
      </c>
      <c r="C5901" s="97">
        <v>340</v>
      </c>
      <c r="D5901" s="21">
        <f t="shared" si="92"/>
        <v>2.5773644399999998</v>
      </c>
    </row>
    <row r="5902" spans="1:4" ht="15" customHeight="1" x14ac:dyDescent="0.2">
      <c r="A5902" s="98">
        <v>42254.375</v>
      </c>
      <c r="B5902" s="17">
        <v>1.5433319999999999</v>
      </c>
      <c r="C5902" s="97">
        <v>260</v>
      </c>
      <c r="D5902" s="21">
        <f t="shared" si="92"/>
        <v>2.5773644399999998</v>
      </c>
    </row>
    <row r="5903" spans="1:4" ht="15" customHeight="1" x14ac:dyDescent="0.2">
      <c r="A5903" s="98">
        <v>42254.416666666664</v>
      </c>
      <c r="B5903" s="17">
        <v>2.5722200000000002</v>
      </c>
      <c r="C5903" s="97">
        <v>20</v>
      </c>
      <c r="D5903" s="21">
        <f t="shared" si="92"/>
        <v>4.2956073999999997</v>
      </c>
    </row>
    <row r="5904" spans="1:4" ht="15" customHeight="1" x14ac:dyDescent="0.2">
      <c r="A5904" s="98">
        <v>42254.458333333336</v>
      </c>
      <c r="B5904" s="17">
        <v>3.601108</v>
      </c>
      <c r="C5904" s="97">
        <v>20</v>
      </c>
      <c r="D5904" s="21">
        <f t="shared" si="92"/>
        <v>6.0138503599999993</v>
      </c>
    </row>
    <row r="5905" spans="1:4" ht="15" customHeight="1" x14ac:dyDescent="0.2">
      <c r="A5905" s="98">
        <v>42254.5</v>
      </c>
      <c r="B5905" s="17">
        <v>7.7166600000000001</v>
      </c>
      <c r="C5905" s="97">
        <v>10</v>
      </c>
      <c r="D5905" s="21">
        <f t="shared" si="92"/>
        <v>12.886822199999999</v>
      </c>
    </row>
    <row r="5906" spans="1:4" ht="15" customHeight="1" x14ac:dyDescent="0.2">
      <c r="A5906" s="98">
        <v>42254.541666666664</v>
      </c>
      <c r="B5906" s="17">
        <v>8.2311040000000002</v>
      </c>
      <c r="C5906" s="97">
        <v>10</v>
      </c>
      <c r="D5906" s="21">
        <f t="shared" si="92"/>
        <v>13.74594368</v>
      </c>
    </row>
    <row r="5907" spans="1:4" ht="15" customHeight="1" x14ac:dyDescent="0.2">
      <c r="A5907" s="98">
        <v>42254.583333333336</v>
      </c>
      <c r="B5907" s="17">
        <v>6.6877719999999998</v>
      </c>
      <c r="C5907" s="97">
        <v>340</v>
      </c>
      <c r="D5907" s="21">
        <f t="shared" si="92"/>
        <v>11.16857924</v>
      </c>
    </row>
    <row r="5908" spans="1:4" ht="15" customHeight="1" x14ac:dyDescent="0.2">
      <c r="A5908" s="98">
        <v>42254.625</v>
      </c>
      <c r="B5908" s="17">
        <v>9.7744359999999997</v>
      </c>
      <c r="C5908" s="97">
        <v>360</v>
      </c>
      <c r="D5908" s="21">
        <f t="shared" si="92"/>
        <v>16.32330812</v>
      </c>
    </row>
    <row r="5909" spans="1:4" ht="15" customHeight="1" x14ac:dyDescent="0.2">
      <c r="A5909" s="98">
        <v>42254.666666666664</v>
      </c>
      <c r="B5909" s="17">
        <v>8.2311040000000002</v>
      </c>
      <c r="C5909" s="97">
        <v>10</v>
      </c>
      <c r="D5909" s="21">
        <f t="shared" si="92"/>
        <v>13.74594368</v>
      </c>
    </row>
    <row r="5910" spans="1:4" ht="15" customHeight="1" x14ac:dyDescent="0.2">
      <c r="A5910" s="98">
        <v>42254.708333333336</v>
      </c>
      <c r="B5910" s="17">
        <v>8.2311040000000002</v>
      </c>
      <c r="C5910" s="97">
        <v>10</v>
      </c>
      <c r="D5910" s="21">
        <f t="shared" si="92"/>
        <v>13.74594368</v>
      </c>
    </row>
    <row r="5911" spans="1:4" ht="15" customHeight="1" x14ac:dyDescent="0.2">
      <c r="A5911" s="98">
        <v>42254.75</v>
      </c>
      <c r="B5911" s="17">
        <v>7.7166600000000001</v>
      </c>
      <c r="C5911" s="97">
        <v>20</v>
      </c>
      <c r="D5911" s="21">
        <f t="shared" si="92"/>
        <v>12.886822199999999</v>
      </c>
    </row>
    <row r="5912" spans="1:4" ht="15" customHeight="1" x14ac:dyDescent="0.2">
      <c r="A5912" s="98">
        <v>42254.791666666664</v>
      </c>
      <c r="B5912" s="17">
        <v>7.7166600000000001</v>
      </c>
      <c r="C5912" s="97">
        <v>60</v>
      </c>
      <c r="D5912" s="21">
        <f t="shared" si="92"/>
        <v>12.886822199999999</v>
      </c>
    </row>
    <row r="5913" spans="1:4" ht="15" customHeight="1" x14ac:dyDescent="0.2">
      <c r="A5913" s="98">
        <v>42254.833333333336</v>
      </c>
      <c r="B5913" s="17">
        <v>10.288880000000001</v>
      </c>
      <c r="C5913" s="97">
        <v>190</v>
      </c>
      <c r="D5913" s="21">
        <f t="shared" si="92"/>
        <v>17.182429599999999</v>
      </c>
    </row>
    <row r="5914" spans="1:4" ht="15" customHeight="1" x14ac:dyDescent="0.2">
      <c r="A5914" s="98">
        <v>42254.875</v>
      </c>
      <c r="B5914" s="17">
        <v>4.6299960000000002</v>
      </c>
      <c r="C5914" s="97">
        <v>190</v>
      </c>
      <c r="D5914" s="21">
        <f t="shared" si="92"/>
        <v>7.7320933199999997</v>
      </c>
    </row>
    <row r="5915" spans="1:4" ht="15" customHeight="1" x14ac:dyDescent="0.2">
      <c r="A5915" s="98">
        <v>42254.958333333336</v>
      </c>
      <c r="B5915" s="17">
        <v>3.601108</v>
      </c>
      <c r="C5915" s="97">
        <v>180</v>
      </c>
      <c r="D5915" s="21">
        <f t="shared" si="92"/>
        <v>6.0138503599999993</v>
      </c>
    </row>
    <row r="5916" spans="1:4" ht="15" customHeight="1" x14ac:dyDescent="0.2">
      <c r="A5916" s="98">
        <v>42255</v>
      </c>
      <c r="B5916" s="17">
        <v>2.057776</v>
      </c>
      <c r="C5916" s="97">
        <v>160</v>
      </c>
      <c r="D5916" s="21">
        <f t="shared" si="92"/>
        <v>3.43648592</v>
      </c>
    </row>
    <row r="5917" spans="1:4" ht="15" customHeight="1" x14ac:dyDescent="0.2">
      <c r="A5917" s="98">
        <v>42255.041666666664</v>
      </c>
      <c r="B5917" s="17">
        <v>2.057776</v>
      </c>
      <c r="C5917" s="97">
        <v>320</v>
      </c>
      <c r="D5917" s="21">
        <f t="shared" si="92"/>
        <v>3.43648592</v>
      </c>
    </row>
    <row r="5918" spans="1:4" ht="15" customHeight="1" x14ac:dyDescent="0.2">
      <c r="A5918" s="98">
        <v>42255.083333333336</v>
      </c>
      <c r="B5918" s="17">
        <v>3.0866639999999999</v>
      </c>
      <c r="C5918" s="97">
        <v>310</v>
      </c>
      <c r="D5918" s="21">
        <f t="shared" si="92"/>
        <v>5.1547288799999995</v>
      </c>
    </row>
    <row r="5919" spans="1:4" ht="15" customHeight="1" x14ac:dyDescent="0.2">
      <c r="A5919" s="98">
        <v>42255.125</v>
      </c>
      <c r="B5919" s="17">
        <v>4.1155520000000001</v>
      </c>
      <c r="C5919" s="97">
        <v>280</v>
      </c>
      <c r="D5919" s="21">
        <f t="shared" si="92"/>
        <v>6.8729718399999999</v>
      </c>
    </row>
    <row r="5920" spans="1:4" ht="15" customHeight="1" x14ac:dyDescent="0.2">
      <c r="A5920" s="98">
        <v>42255.166666666664</v>
      </c>
      <c r="B5920" s="17">
        <v>4.1155520000000001</v>
      </c>
      <c r="C5920" s="97">
        <v>10</v>
      </c>
      <c r="D5920" s="21">
        <f t="shared" si="92"/>
        <v>6.8729718399999999</v>
      </c>
    </row>
    <row r="5921" spans="1:4" ht="15" customHeight="1" x14ac:dyDescent="0.2">
      <c r="A5921" s="98">
        <v>42255.208333333336</v>
      </c>
      <c r="B5921" s="17">
        <v>2.5722200000000002</v>
      </c>
      <c r="C5921" s="97">
        <v>300</v>
      </c>
      <c r="D5921" s="21">
        <f t="shared" si="92"/>
        <v>4.2956073999999997</v>
      </c>
    </row>
    <row r="5922" spans="1:4" ht="15" customHeight="1" x14ac:dyDescent="0.2">
      <c r="A5922" s="98">
        <v>42255.25</v>
      </c>
      <c r="B5922" s="17">
        <v>5.6588840000000005</v>
      </c>
      <c r="C5922" s="97">
        <v>10</v>
      </c>
      <c r="D5922" s="21">
        <f t="shared" si="92"/>
        <v>9.4503362800000001</v>
      </c>
    </row>
    <row r="5923" spans="1:4" ht="15" customHeight="1" x14ac:dyDescent="0.2">
      <c r="A5923" s="98">
        <v>42255.291666666664</v>
      </c>
      <c r="B5923" s="17">
        <v>6.6877719999999998</v>
      </c>
      <c r="C5923" s="97">
        <v>340</v>
      </c>
      <c r="D5923" s="21">
        <f t="shared" si="92"/>
        <v>11.16857924</v>
      </c>
    </row>
    <row r="5924" spans="1:4" ht="15" customHeight="1" x14ac:dyDescent="0.2">
      <c r="A5924" s="98">
        <v>42255.333333333336</v>
      </c>
      <c r="B5924" s="17">
        <v>9.2599920000000004</v>
      </c>
      <c r="C5924" s="97">
        <v>10</v>
      </c>
      <c r="D5924" s="21">
        <f t="shared" si="92"/>
        <v>15.464186639999999</v>
      </c>
    </row>
    <row r="5925" spans="1:4" ht="15" customHeight="1" x14ac:dyDescent="0.2">
      <c r="A5925" s="98">
        <v>42255.375</v>
      </c>
      <c r="B5925" s="17">
        <v>5.1444400000000003</v>
      </c>
      <c r="C5925" s="97">
        <v>330</v>
      </c>
      <c r="D5925" s="21">
        <f t="shared" si="92"/>
        <v>8.5912147999999995</v>
      </c>
    </row>
    <row r="5926" spans="1:4" ht="15" customHeight="1" x14ac:dyDescent="0.2">
      <c r="A5926" s="98">
        <v>42255.416666666664</v>
      </c>
      <c r="B5926" s="17">
        <v>6.1733279999999997</v>
      </c>
      <c r="C5926" s="97">
        <v>340</v>
      </c>
      <c r="D5926" s="21">
        <f t="shared" si="92"/>
        <v>10.309457759999999</v>
      </c>
    </row>
    <row r="5927" spans="1:4" ht="15" customHeight="1" x14ac:dyDescent="0.2">
      <c r="A5927" s="98">
        <v>42255.458333333336</v>
      </c>
      <c r="B5927" s="17">
        <v>3.601108</v>
      </c>
      <c r="C5927" s="97">
        <v>320</v>
      </c>
      <c r="D5927" s="21">
        <f t="shared" si="92"/>
        <v>6.0138503599999993</v>
      </c>
    </row>
    <row r="5928" spans="1:4" ht="15" customHeight="1" x14ac:dyDescent="0.2">
      <c r="A5928" s="98">
        <v>42255.5</v>
      </c>
      <c r="B5928" s="17">
        <v>2.057776</v>
      </c>
      <c r="C5928" s="97">
        <v>270</v>
      </c>
      <c r="D5928" s="21">
        <f t="shared" si="92"/>
        <v>3.43648592</v>
      </c>
    </row>
    <row r="5929" spans="1:4" ht="15" customHeight="1" x14ac:dyDescent="0.2">
      <c r="A5929" s="98">
        <v>42255.541666666664</v>
      </c>
      <c r="B5929" s="17">
        <v>1.028888</v>
      </c>
      <c r="C5929" s="97">
        <v>320</v>
      </c>
      <c r="D5929" s="21">
        <f t="shared" si="92"/>
        <v>1.71824296</v>
      </c>
    </row>
    <row r="5930" spans="1:4" ht="15" customHeight="1" x14ac:dyDescent="0.2">
      <c r="A5930" s="98">
        <v>42255.583333333336</v>
      </c>
      <c r="B5930" s="17">
        <v>1.028888</v>
      </c>
      <c r="C5930" s="97">
        <v>360</v>
      </c>
      <c r="D5930" s="21">
        <f t="shared" si="92"/>
        <v>1.71824296</v>
      </c>
    </row>
    <row r="5931" spans="1:4" ht="15" customHeight="1" x14ac:dyDescent="0.2">
      <c r="A5931" s="98">
        <v>42255.625</v>
      </c>
      <c r="B5931" s="17">
        <v>0</v>
      </c>
      <c r="C5931" s="97">
        <v>0</v>
      </c>
      <c r="D5931" s="21">
        <f t="shared" si="92"/>
        <v>0</v>
      </c>
    </row>
    <row r="5932" spans="1:4" ht="15" customHeight="1" x14ac:dyDescent="0.2">
      <c r="A5932" s="98">
        <v>42255.666666666664</v>
      </c>
      <c r="B5932" s="17">
        <v>1.028888</v>
      </c>
      <c r="C5932" s="97">
        <v>30</v>
      </c>
      <c r="D5932" s="21">
        <f t="shared" si="92"/>
        <v>1.71824296</v>
      </c>
    </row>
    <row r="5933" spans="1:4" ht="15" customHeight="1" x14ac:dyDescent="0.2">
      <c r="A5933" s="98">
        <v>42255.708333333336</v>
      </c>
      <c r="B5933" s="17">
        <v>1.028888</v>
      </c>
      <c r="C5933" s="97">
        <v>140</v>
      </c>
      <c r="D5933" s="21">
        <f t="shared" si="92"/>
        <v>1.71824296</v>
      </c>
    </row>
    <row r="5934" spans="1:4" ht="15" customHeight="1" x14ac:dyDescent="0.2">
      <c r="A5934" s="98">
        <v>42255.75</v>
      </c>
      <c r="B5934" s="17">
        <v>4.1155520000000001</v>
      </c>
      <c r="C5934" s="97">
        <v>50</v>
      </c>
      <c r="D5934" s="21">
        <f t="shared" si="92"/>
        <v>6.8729718399999999</v>
      </c>
    </row>
    <row r="5935" spans="1:4" ht="15" customHeight="1" x14ac:dyDescent="0.2">
      <c r="A5935" s="98">
        <v>42255.791666666664</v>
      </c>
      <c r="B5935" s="17">
        <v>4.1155520000000001</v>
      </c>
      <c r="C5935" s="97">
        <v>50</v>
      </c>
      <c r="D5935" s="21">
        <f t="shared" si="92"/>
        <v>6.8729718399999999</v>
      </c>
    </row>
    <row r="5936" spans="1:4" ht="15" customHeight="1" x14ac:dyDescent="0.2">
      <c r="A5936" s="98">
        <v>42255.833333333336</v>
      </c>
      <c r="B5936" s="17">
        <v>6.1733279999999997</v>
      </c>
      <c r="C5936" s="97">
        <v>50</v>
      </c>
      <c r="D5936" s="21">
        <f t="shared" si="92"/>
        <v>10.309457759999999</v>
      </c>
    </row>
    <row r="5937" spans="1:4" ht="15" customHeight="1" x14ac:dyDescent="0.2">
      <c r="A5937" s="98">
        <v>42255.875</v>
      </c>
      <c r="B5937" s="17">
        <v>5.1444400000000003</v>
      </c>
      <c r="C5937" s="97">
        <v>40</v>
      </c>
      <c r="D5937" s="21">
        <f t="shared" si="92"/>
        <v>8.5912147999999995</v>
      </c>
    </row>
    <row r="5938" spans="1:4" ht="15" customHeight="1" x14ac:dyDescent="0.2">
      <c r="A5938" s="98">
        <v>42255.916666666664</v>
      </c>
      <c r="B5938" s="17">
        <v>4.6299960000000002</v>
      </c>
      <c r="C5938" s="97">
        <v>30</v>
      </c>
      <c r="D5938" s="21">
        <f t="shared" si="92"/>
        <v>7.7320933199999997</v>
      </c>
    </row>
    <row r="5939" spans="1:4" ht="15" customHeight="1" x14ac:dyDescent="0.2">
      <c r="A5939" s="98">
        <v>42255.958333333336</v>
      </c>
      <c r="B5939" s="17">
        <v>6.1733279999999997</v>
      </c>
      <c r="C5939" s="97">
        <v>40</v>
      </c>
      <c r="D5939" s="21">
        <f t="shared" si="92"/>
        <v>10.309457759999999</v>
      </c>
    </row>
    <row r="5940" spans="1:4" ht="15" customHeight="1" x14ac:dyDescent="0.2">
      <c r="A5940" s="98">
        <v>42256</v>
      </c>
      <c r="B5940" s="17">
        <v>6.6877719999999998</v>
      </c>
      <c r="C5940" s="97">
        <v>20</v>
      </c>
      <c r="D5940" s="21">
        <f t="shared" si="92"/>
        <v>11.16857924</v>
      </c>
    </row>
    <row r="5941" spans="1:4" ht="15" customHeight="1" x14ac:dyDescent="0.2">
      <c r="A5941" s="98">
        <v>42256.041666666664</v>
      </c>
      <c r="B5941" s="17">
        <v>7.7166600000000001</v>
      </c>
      <c r="C5941" s="97">
        <v>20</v>
      </c>
      <c r="D5941" s="21">
        <f t="shared" si="92"/>
        <v>12.886822199999999</v>
      </c>
    </row>
    <row r="5942" spans="1:4" ht="15" customHeight="1" x14ac:dyDescent="0.2">
      <c r="A5942" s="98">
        <v>42256.083333333336</v>
      </c>
      <c r="B5942" s="17">
        <v>6.1733279999999997</v>
      </c>
      <c r="C5942" s="97">
        <v>10</v>
      </c>
      <c r="D5942" s="21">
        <f t="shared" si="92"/>
        <v>10.309457759999999</v>
      </c>
    </row>
    <row r="5943" spans="1:4" ht="15" customHeight="1" x14ac:dyDescent="0.2">
      <c r="A5943" s="98">
        <v>42256.125</v>
      </c>
      <c r="B5943" s="17">
        <v>5.6588840000000005</v>
      </c>
      <c r="C5943" s="97">
        <v>20</v>
      </c>
      <c r="D5943" s="21">
        <f t="shared" si="92"/>
        <v>9.4503362800000001</v>
      </c>
    </row>
    <row r="5944" spans="1:4" ht="15" customHeight="1" x14ac:dyDescent="0.2">
      <c r="A5944" s="98">
        <v>42256.166666666664</v>
      </c>
      <c r="B5944" s="17">
        <v>3.601108</v>
      </c>
      <c r="C5944" s="97">
        <v>360</v>
      </c>
      <c r="D5944" s="21">
        <f t="shared" si="92"/>
        <v>6.0138503599999993</v>
      </c>
    </row>
    <row r="5945" spans="1:4" ht="15" customHeight="1" x14ac:dyDescent="0.2">
      <c r="A5945" s="98">
        <v>42256.208333333336</v>
      </c>
      <c r="B5945" s="17">
        <v>5.6588840000000005</v>
      </c>
      <c r="C5945" s="97">
        <v>360</v>
      </c>
      <c r="D5945" s="21">
        <f t="shared" si="92"/>
        <v>9.4503362800000001</v>
      </c>
    </row>
    <row r="5946" spans="1:4" ht="15" customHeight="1" x14ac:dyDescent="0.2">
      <c r="A5946" s="98">
        <v>42256.25</v>
      </c>
      <c r="B5946" s="17">
        <v>6.1733279999999997</v>
      </c>
      <c r="C5946" s="97">
        <v>10</v>
      </c>
      <c r="D5946" s="21">
        <f t="shared" si="92"/>
        <v>10.309457759999999</v>
      </c>
    </row>
    <row r="5947" spans="1:4" ht="15" customHeight="1" x14ac:dyDescent="0.2">
      <c r="A5947" s="98">
        <v>42256.291666666664</v>
      </c>
      <c r="B5947" s="17">
        <v>5.1444400000000003</v>
      </c>
      <c r="C5947" s="97">
        <v>20</v>
      </c>
      <c r="D5947" s="21">
        <f t="shared" si="92"/>
        <v>8.5912147999999995</v>
      </c>
    </row>
    <row r="5948" spans="1:4" ht="15" customHeight="1" x14ac:dyDescent="0.2">
      <c r="A5948" s="98">
        <v>42256.333333333336</v>
      </c>
      <c r="B5948" s="17">
        <v>3.0866639999999999</v>
      </c>
      <c r="C5948" s="97">
        <v>360</v>
      </c>
      <c r="D5948" s="21">
        <f t="shared" si="92"/>
        <v>5.1547288799999995</v>
      </c>
    </row>
    <row r="5949" spans="1:4" ht="15" customHeight="1" x14ac:dyDescent="0.2">
      <c r="A5949" s="98">
        <v>42256.375</v>
      </c>
      <c r="B5949" s="17">
        <v>3.0866639999999999</v>
      </c>
      <c r="C5949" s="97">
        <v>30</v>
      </c>
      <c r="D5949" s="21">
        <f t="shared" si="92"/>
        <v>5.1547288799999995</v>
      </c>
    </row>
    <row r="5950" spans="1:4" ht="15" customHeight="1" x14ac:dyDescent="0.2">
      <c r="A5950" s="98">
        <v>42256.416666666664</v>
      </c>
      <c r="B5950" s="17">
        <v>4.6299960000000002</v>
      </c>
      <c r="C5950" s="97">
        <v>20</v>
      </c>
      <c r="D5950" s="21">
        <f t="shared" si="92"/>
        <v>7.7320933199999997</v>
      </c>
    </row>
    <row r="5951" spans="1:4" ht="15" customHeight="1" x14ac:dyDescent="0.2">
      <c r="A5951" s="98">
        <v>42256.458333333336</v>
      </c>
      <c r="B5951" s="17">
        <v>6.6877719999999998</v>
      </c>
      <c r="C5951" s="97">
        <v>10</v>
      </c>
      <c r="D5951" s="21">
        <f t="shared" si="92"/>
        <v>11.16857924</v>
      </c>
    </row>
    <row r="5952" spans="1:4" ht="15" customHeight="1" x14ac:dyDescent="0.2">
      <c r="A5952" s="98">
        <v>42256.5</v>
      </c>
      <c r="B5952" s="17">
        <v>3.601108</v>
      </c>
      <c r="C5952" s="97">
        <v>360</v>
      </c>
      <c r="D5952" s="21">
        <f t="shared" si="92"/>
        <v>6.0138503599999993</v>
      </c>
    </row>
    <row r="5953" spans="1:4" ht="15" customHeight="1" x14ac:dyDescent="0.2">
      <c r="A5953" s="98">
        <v>42256.541666666664</v>
      </c>
      <c r="B5953" s="17">
        <v>3.0866639999999999</v>
      </c>
      <c r="C5953" s="97">
        <v>350</v>
      </c>
      <c r="D5953" s="21">
        <f t="shared" si="92"/>
        <v>5.1547288799999995</v>
      </c>
    </row>
    <row r="5954" spans="1:4" ht="15" customHeight="1" x14ac:dyDescent="0.2">
      <c r="A5954" s="98">
        <v>42256.583333333336</v>
      </c>
      <c r="B5954" s="17">
        <v>5.1444400000000003</v>
      </c>
      <c r="C5954" s="97">
        <v>10</v>
      </c>
      <c r="D5954" s="21">
        <f t="shared" si="92"/>
        <v>8.5912147999999995</v>
      </c>
    </row>
    <row r="5955" spans="1:4" ht="15" customHeight="1" x14ac:dyDescent="0.2">
      <c r="A5955" s="98">
        <v>42256.625</v>
      </c>
      <c r="B5955" s="17">
        <v>5.1444400000000003</v>
      </c>
      <c r="C5955" s="97">
        <v>20</v>
      </c>
      <c r="D5955" s="21">
        <f t="shared" si="92"/>
        <v>8.5912147999999995</v>
      </c>
    </row>
    <row r="5956" spans="1:4" ht="15" customHeight="1" x14ac:dyDescent="0.2">
      <c r="A5956" s="98">
        <v>42256.666666666664</v>
      </c>
      <c r="B5956" s="17">
        <v>5.1444400000000003</v>
      </c>
      <c r="C5956" s="97">
        <v>360</v>
      </c>
      <c r="D5956" s="21">
        <f t="shared" si="92"/>
        <v>8.5912147999999995</v>
      </c>
    </row>
    <row r="5957" spans="1:4" ht="15" customHeight="1" x14ac:dyDescent="0.2">
      <c r="A5957" s="98">
        <v>42256.708333333336</v>
      </c>
      <c r="B5957" s="17">
        <v>5.1444400000000003</v>
      </c>
      <c r="C5957" s="97">
        <v>50</v>
      </c>
      <c r="D5957" s="21">
        <f t="shared" ref="D5957:D6020" si="93">$B$1*B5957</f>
        <v>8.5912147999999995</v>
      </c>
    </row>
    <row r="5958" spans="1:4" ht="15" customHeight="1" x14ac:dyDescent="0.2">
      <c r="A5958" s="98">
        <v>42256.75</v>
      </c>
      <c r="B5958" s="17">
        <v>6.1733279999999997</v>
      </c>
      <c r="C5958" s="97">
        <v>50</v>
      </c>
      <c r="D5958" s="21">
        <f t="shared" si="93"/>
        <v>10.309457759999999</v>
      </c>
    </row>
    <row r="5959" spans="1:4" ht="15" customHeight="1" x14ac:dyDescent="0.2">
      <c r="A5959" s="98">
        <v>42256.791666666664</v>
      </c>
      <c r="B5959" s="17">
        <v>6.1733279999999997</v>
      </c>
      <c r="C5959" s="97">
        <v>50</v>
      </c>
      <c r="D5959" s="21">
        <f t="shared" si="93"/>
        <v>10.309457759999999</v>
      </c>
    </row>
    <row r="5960" spans="1:4" ht="15" customHeight="1" x14ac:dyDescent="0.2">
      <c r="A5960" s="98">
        <v>42256.833333333336</v>
      </c>
      <c r="B5960" s="17">
        <v>7.202216</v>
      </c>
      <c r="C5960" s="97">
        <v>40</v>
      </c>
      <c r="D5960" s="21">
        <f t="shared" si="93"/>
        <v>12.027700719999999</v>
      </c>
    </row>
    <row r="5961" spans="1:4" ht="15" customHeight="1" x14ac:dyDescent="0.2">
      <c r="A5961" s="98">
        <v>42256.875</v>
      </c>
      <c r="B5961" s="17">
        <v>5.6588840000000005</v>
      </c>
      <c r="C5961" s="97">
        <v>40</v>
      </c>
      <c r="D5961" s="21">
        <f t="shared" si="93"/>
        <v>9.4503362800000001</v>
      </c>
    </row>
    <row r="5962" spans="1:4" ht="15" customHeight="1" x14ac:dyDescent="0.2">
      <c r="A5962" s="98">
        <v>42256.916666666664</v>
      </c>
      <c r="B5962" s="17">
        <v>2.057776</v>
      </c>
      <c r="C5962" s="97">
        <v>10</v>
      </c>
      <c r="D5962" s="21">
        <f t="shared" si="93"/>
        <v>3.43648592</v>
      </c>
    </row>
    <row r="5963" spans="1:4" ht="15" customHeight="1" x14ac:dyDescent="0.2">
      <c r="A5963" s="98">
        <v>42256.958333333336</v>
      </c>
      <c r="B5963" s="17">
        <v>2.5722200000000002</v>
      </c>
      <c r="C5963" s="97">
        <v>20</v>
      </c>
      <c r="D5963" s="21">
        <f t="shared" si="93"/>
        <v>4.2956073999999997</v>
      </c>
    </row>
    <row r="5964" spans="1:4" ht="15" customHeight="1" x14ac:dyDescent="0.2">
      <c r="A5964" s="98">
        <v>42257</v>
      </c>
      <c r="B5964" s="17">
        <v>3.601108</v>
      </c>
      <c r="C5964" s="97">
        <v>30</v>
      </c>
      <c r="D5964" s="21">
        <f t="shared" si="93"/>
        <v>6.0138503599999993</v>
      </c>
    </row>
    <row r="5965" spans="1:4" ht="15" customHeight="1" x14ac:dyDescent="0.2">
      <c r="A5965" s="98">
        <v>42257.041666666664</v>
      </c>
      <c r="B5965" s="17">
        <v>2.057776</v>
      </c>
      <c r="C5965" s="97">
        <v>20</v>
      </c>
      <c r="D5965" s="21">
        <f t="shared" si="93"/>
        <v>3.43648592</v>
      </c>
    </row>
    <row r="5966" spans="1:4" ht="15" customHeight="1" x14ac:dyDescent="0.2">
      <c r="A5966" s="98">
        <v>42257.083333333336</v>
      </c>
      <c r="B5966" s="17">
        <v>3.0866639999999999</v>
      </c>
      <c r="C5966" s="97">
        <v>20</v>
      </c>
      <c r="D5966" s="21">
        <f t="shared" si="93"/>
        <v>5.1547288799999995</v>
      </c>
    </row>
    <row r="5967" spans="1:4" ht="15" customHeight="1" x14ac:dyDescent="0.2">
      <c r="A5967" s="98">
        <v>42257.125</v>
      </c>
      <c r="B5967" s="17">
        <v>1.028888</v>
      </c>
      <c r="C5967" s="97">
        <v>30</v>
      </c>
      <c r="D5967" s="21">
        <f t="shared" si="93"/>
        <v>1.71824296</v>
      </c>
    </row>
    <row r="5968" spans="1:4" ht="15" customHeight="1" x14ac:dyDescent="0.2">
      <c r="A5968" s="98">
        <v>42257.166666666664</v>
      </c>
      <c r="B5968" s="17">
        <v>1.028888</v>
      </c>
      <c r="C5968" s="97">
        <v>250</v>
      </c>
      <c r="D5968" s="21">
        <f t="shared" si="93"/>
        <v>1.71824296</v>
      </c>
    </row>
    <row r="5969" spans="1:4" ht="15" customHeight="1" x14ac:dyDescent="0.2">
      <c r="A5969" s="98">
        <v>42257.208333333336</v>
      </c>
      <c r="B5969" s="17">
        <v>1.028888</v>
      </c>
      <c r="C5969" s="97">
        <v>10</v>
      </c>
      <c r="D5969" s="21">
        <f t="shared" si="93"/>
        <v>1.71824296</v>
      </c>
    </row>
    <row r="5970" spans="1:4" ht="15" customHeight="1" x14ac:dyDescent="0.2">
      <c r="A5970" s="98">
        <v>42257.25</v>
      </c>
      <c r="B5970" s="17">
        <v>1.028888</v>
      </c>
      <c r="C5970" s="97">
        <v>240</v>
      </c>
      <c r="D5970" s="21">
        <f t="shared" si="93"/>
        <v>1.71824296</v>
      </c>
    </row>
    <row r="5971" spans="1:4" ht="15" customHeight="1" x14ac:dyDescent="0.2">
      <c r="A5971" s="98">
        <v>42257.291666666664</v>
      </c>
      <c r="B5971" s="17">
        <v>2.057776</v>
      </c>
      <c r="C5971" s="97">
        <v>160</v>
      </c>
      <c r="D5971" s="21">
        <f t="shared" si="93"/>
        <v>3.43648592</v>
      </c>
    </row>
    <row r="5972" spans="1:4" ht="15" customHeight="1" x14ac:dyDescent="0.2">
      <c r="A5972" s="98">
        <v>42257.333333333336</v>
      </c>
      <c r="B5972" s="17">
        <v>4.6299960000000002</v>
      </c>
      <c r="C5972" s="97">
        <v>180</v>
      </c>
      <c r="D5972" s="21">
        <f t="shared" si="93"/>
        <v>7.7320933199999997</v>
      </c>
    </row>
    <row r="5973" spans="1:4" ht="15" customHeight="1" x14ac:dyDescent="0.2">
      <c r="A5973" s="98">
        <v>42257.375</v>
      </c>
      <c r="B5973" s="17">
        <v>3.601108</v>
      </c>
      <c r="C5973" s="97">
        <v>160</v>
      </c>
      <c r="D5973" s="21">
        <f t="shared" si="93"/>
        <v>6.0138503599999993</v>
      </c>
    </row>
    <row r="5974" spans="1:4" ht="15" customHeight="1" x14ac:dyDescent="0.2">
      <c r="A5974" s="98">
        <v>42257.416666666664</v>
      </c>
      <c r="B5974" s="17">
        <v>4.1155520000000001</v>
      </c>
      <c r="C5974" s="97">
        <v>170</v>
      </c>
      <c r="D5974" s="21">
        <f t="shared" si="93"/>
        <v>6.8729718399999999</v>
      </c>
    </row>
    <row r="5975" spans="1:4" ht="15" customHeight="1" x14ac:dyDescent="0.2">
      <c r="A5975" s="98">
        <v>42257.458333333336</v>
      </c>
      <c r="B5975" s="17">
        <v>3.0866639999999999</v>
      </c>
      <c r="C5975" s="97">
        <v>150</v>
      </c>
      <c r="D5975" s="21">
        <f t="shared" si="93"/>
        <v>5.1547288799999995</v>
      </c>
    </row>
    <row r="5976" spans="1:4" ht="15" customHeight="1" x14ac:dyDescent="0.2">
      <c r="A5976" s="98">
        <v>42257.5</v>
      </c>
      <c r="B5976" s="17">
        <v>3.0866639999999999</v>
      </c>
      <c r="C5976" s="97">
        <v>170</v>
      </c>
      <c r="D5976" s="21">
        <f t="shared" si="93"/>
        <v>5.1547288799999995</v>
      </c>
    </row>
    <row r="5977" spans="1:4" ht="15" customHeight="1" x14ac:dyDescent="0.2">
      <c r="A5977" s="98">
        <v>42257.541666666664</v>
      </c>
      <c r="B5977" s="17">
        <v>3.0866639999999999</v>
      </c>
      <c r="C5977" s="97">
        <v>160</v>
      </c>
      <c r="D5977" s="21">
        <f t="shared" si="93"/>
        <v>5.1547288799999995</v>
      </c>
    </row>
    <row r="5978" spans="1:4" ht="15" customHeight="1" x14ac:dyDescent="0.2">
      <c r="A5978" s="98">
        <v>42257.583333333336</v>
      </c>
      <c r="B5978" s="17">
        <v>2.057776</v>
      </c>
      <c r="C5978" s="97">
        <v>150</v>
      </c>
      <c r="D5978" s="21">
        <f t="shared" si="93"/>
        <v>3.43648592</v>
      </c>
    </row>
    <row r="5979" spans="1:4" ht="15" customHeight="1" x14ac:dyDescent="0.2">
      <c r="A5979" s="98">
        <v>42257.625</v>
      </c>
      <c r="B5979" s="17">
        <v>2.057776</v>
      </c>
      <c r="C5979" s="97">
        <v>250</v>
      </c>
      <c r="D5979" s="21">
        <f t="shared" si="93"/>
        <v>3.43648592</v>
      </c>
    </row>
    <row r="5980" spans="1:4" ht="15" customHeight="1" x14ac:dyDescent="0.2">
      <c r="A5980" s="98">
        <v>42257.666666666664</v>
      </c>
      <c r="B5980" s="17">
        <v>2.057776</v>
      </c>
      <c r="C5980" s="97">
        <v>60</v>
      </c>
      <c r="D5980" s="21">
        <f t="shared" si="93"/>
        <v>3.43648592</v>
      </c>
    </row>
    <row r="5981" spans="1:4" ht="15" customHeight="1" x14ac:dyDescent="0.2">
      <c r="A5981" s="98">
        <v>42257.708333333336</v>
      </c>
      <c r="B5981" s="17">
        <v>4.6299960000000002</v>
      </c>
      <c r="C5981" s="97">
        <v>110</v>
      </c>
      <c r="D5981" s="21">
        <f t="shared" si="93"/>
        <v>7.7320933199999997</v>
      </c>
    </row>
    <row r="5982" spans="1:4" ht="15" customHeight="1" x14ac:dyDescent="0.2">
      <c r="A5982" s="98">
        <v>42257.75</v>
      </c>
      <c r="B5982" s="17">
        <v>5.1444400000000003</v>
      </c>
      <c r="C5982" s="97">
        <v>70</v>
      </c>
      <c r="D5982" s="21">
        <f t="shared" si="93"/>
        <v>8.5912147999999995</v>
      </c>
    </row>
    <row r="5983" spans="1:4" ht="15" customHeight="1" x14ac:dyDescent="0.2">
      <c r="A5983" s="98">
        <v>42257.791666666664</v>
      </c>
      <c r="B5983" s="17">
        <v>5.1444400000000003</v>
      </c>
      <c r="C5983" s="97">
        <v>70</v>
      </c>
      <c r="D5983" s="21">
        <f t="shared" si="93"/>
        <v>8.5912147999999995</v>
      </c>
    </row>
    <row r="5984" spans="1:4" ht="15" customHeight="1" x14ac:dyDescent="0.2">
      <c r="A5984" s="98">
        <v>42257.833333333336</v>
      </c>
      <c r="B5984" s="17">
        <v>3.601108</v>
      </c>
      <c r="C5984" s="97">
        <v>50</v>
      </c>
      <c r="D5984" s="21">
        <f t="shared" si="93"/>
        <v>6.0138503599999993</v>
      </c>
    </row>
    <row r="5985" spans="1:4" ht="15" customHeight="1" x14ac:dyDescent="0.2">
      <c r="A5985" s="98">
        <v>42257.875</v>
      </c>
      <c r="B5985" s="17">
        <v>6.1733279999999997</v>
      </c>
      <c r="C5985" s="97">
        <v>40</v>
      </c>
      <c r="D5985" s="21">
        <f t="shared" si="93"/>
        <v>10.309457759999999</v>
      </c>
    </row>
    <row r="5986" spans="1:4" ht="15" customHeight="1" x14ac:dyDescent="0.2">
      <c r="A5986" s="98">
        <v>42257.916666666664</v>
      </c>
      <c r="B5986" s="17">
        <v>6.1733279999999997</v>
      </c>
      <c r="C5986" s="97">
        <v>40</v>
      </c>
      <c r="D5986" s="21">
        <f t="shared" si="93"/>
        <v>10.309457759999999</v>
      </c>
    </row>
    <row r="5987" spans="1:4" ht="15" customHeight="1" x14ac:dyDescent="0.2">
      <c r="A5987" s="98">
        <v>42257.958333333336</v>
      </c>
      <c r="B5987" s="17">
        <v>5.1444400000000003</v>
      </c>
      <c r="C5987" s="97">
        <v>30</v>
      </c>
      <c r="D5987" s="21">
        <f t="shared" si="93"/>
        <v>8.5912147999999995</v>
      </c>
    </row>
    <row r="5988" spans="1:4" ht="15" customHeight="1" x14ac:dyDescent="0.2">
      <c r="A5988" s="98">
        <v>42258</v>
      </c>
      <c r="B5988" s="17">
        <v>5.1444400000000003</v>
      </c>
      <c r="C5988" s="97">
        <v>20</v>
      </c>
      <c r="D5988" s="21">
        <f t="shared" si="93"/>
        <v>8.5912147999999995</v>
      </c>
    </row>
    <row r="5989" spans="1:4" ht="15" customHeight="1" x14ac:dyDescent="0.2">
      <c r="A5989" s="98">
        <v>42258.041666666664</v>
      </c>
      <c r="B5989" s="17">
        <v>4.1155520000000001</v>
      </c>
      <c r="C5989" s="97">
        <v>10</v>
      </c>
      <c r="D5989" s="21">
        <f t="shared" si="93"/>
        <v>6.8729718399999999</v>
      </c>
    </row>
    <row r="5990" spans="1:4" ht="15" customHeight="1" x14ac:dyDescent="0.2">
      <c r="A5990" s="98">
        <v>42258.083333333336</v>
      </c>
      <c r="B5990" s="17">
        <v>4.6299960000000002</v>
      </c>
      <c r="C5990" s="97">
        <v>20</v>
      </c>
      <c r="D5990" s="21">
        <f t="shared" si="93"/>
        <v>7.7320933199999997</v>
      </c>
    </row>
    <row r="5991" spans="1:4" ht="15" customHeight="1" x14ac:dyDescent="0.2">
      <c r="A5991" s="98">
        <v>42258.125</v>
      </c>
      <c r="B5991" s="17">
        <v>5.1444400000000003</v>
      </c>
      <c r="C5991" s="97">
        <v>10</v>
      </c>
      <c r="D5991" s="21">
        <f t="shared" si="93"/>
        <v>8.5912147999999995</v>
      </c>
    </row>
    <row r="5992" spans="1:4" ht="15" customHeight="1" x14ac:dyDescent="0.2">
      <c r="A5992" s="98">
        <v>42258.166666666664</v>
      </c>
      <c r="B5992" s="17">
        <v>5.1444400000000003</v>
      </c>
      <c r="C5992" s="97">
        <v>10</v>
      </c>
      <c r="D5992" s="21">
        <f t="shared" si="93"/>
        <v>8.5912147999999995</v>
      </c>
    </row>
    <row r="5993" spans="1:4" ht="15" customHeight="1" x14ac:dyDescent="0.2">
      <c r="A5993" s="98">
        <v>42258.208333333336</v>
      </c>
      <c r="B5993" s="17">
        <v>7.202216</v>
      </c>
      <c r="C5993" s="97">
        <v>10</v>
      </c>
      <c r="D5993" s="21">
        <f t="shared" si="93"/>
        <v>12.027700719999999</v>
      </c>
    </row>
    <row r="5994" spans="1:4" ht="15" customHeight="1" x14ac:dyDescent="0.2">
      <c r="A5994" s="98">
        <v>42258.25</v>
      </c>
      <c r="B5994" s="17">
        <v>5.1444400000000003</v>
      </c>
      <c r="C5994" s="97">
        <v>10</v>
      </c>
      <c r="D5994" s="21">
        <f t="shared" si="93"/>
        <v>8.5912147999999995</v>
      </c>
    </row>
    <row r="5995" spans="1:4" ht="15" customHeight="1" x14ac:dyDescent="0.2">
      <c r="A5995" s="98">
        <v>42258.291666666664</v>
      </c>
      <c r="B5995" s="17">
        <v>6.1733279999999997</v>
      </c>
      <c r="C5995" s="97">
        <v>10</v>
      </c>
      <c r="D5995" s="21">
        <f t="shared" si="93"/>
        <v>10.309457759999999</v>
      </c>
    </row>
    <row r="5996" spans="1:4" ht="15" customHeight="1" x14ac:dyDescent="0.2">
      <c r="A5996" s="98">
        <v>42258.333333333336</v>
      </c>
      <c r="B5996" s="17">
        <v>6.1733279999999997</v>
      </c>
      <c r="C5996" s="97">
        <v>10</v>
      </c>
      <c r="D5996" s="21">
        <f t="shared" si="93"/>
        <v>10.309457759999999</v>
      </c>
    </row>
    <row r="5997" spans="1:4" ht="15" customHeight="1" x14ac:dyDescent="0.2">
      <c r="A5997" s="98">
        <v>42258.375</v>
      </c>
      <c r="B5997" s="17">
        <v>6.1733279999999997</v>
      </c>
      <c r="C5997" s="97">
        <v>10</v>
      </c>
      <c r="D5997" s="21">
        <f t="shared" si="93"/>
        <v>10.309457759999999</v>
      </c>
    </row>
    <row r="5998" spans="1:4" ht="15" customHeight="1" x14ac:dyDescent="0.2">
      <c r="A5998" s="98">
        <v>42258.416666666664</v>
      </c>
      <c r="B5998" s="17">
        <v>5.6588840000000005</v>
      </c>
      <c r="C5998" s="97">
        <v>20</v>
      </c>
      <c r="D5998" s="21">
        <f t="shared" si="93"/>
        <v>9.4503362800000001</v>
      </c>
    </row>
    <row r="5999" spans="1:4" ht="15" customHeight="1" x14ac:dyDescent="0.2">
      <c r="A5999" s="98">
        <v>42258.458333333336</v>
      </c>
      <c r="B5999" s="17">
        <v>6.1733279999999997</v>
      </c>
      <c r="C5999" s="97">
        <v>10</v>
      </c>
      <c r="D5999" s="21">
        <f t="shared" si="93"/>
        <v>10.309457759999999</v>
      </c>
    </row>
    <row r="6000" spans="1:4" ht="15" customHeight="1" x14ac:dyDescent="0.2">
      <c r="A6000" s="98">
        <v>42258.5</v>
      </c>
      <c r="B6000" s="17">
        <v>7.7166600000000001</v>
      </c>
      <c r="C6000" s="97">
        <v>10</v>
      </c>
      <c r="D6000" s="21">
        <f t="shared" si="93"/>
        <v>12.886822199999999</v>
      </c>
    </row>
    <row r="6001" spans="1:4" ht="15" customHeight="1" x14ac:dyDescent="0.2">
      <c r="A6001" s="98">
        <v>42258.541666666664</v>
      </c>
      <c r="B6001" s="17">
        <v>7.202216</v>
      </c>
      <c r="C6001" s="97">
        <v>10</v>
      </c>
      <c r="D6001" s="21">
        <f t="shared" si="93"/>
        <v>12.027700719999999</v>
      </c>
    </row>
    <row r="6002" spans="1:4" ht="15" customHeight="1" x14ac:dyDescent="0.2">
      <c r="A6002" s="98">
        <v>42258.583333333336</v>
      </c>
      <c r="B6002" s="17">
        <v>8.2311040000000002</v>
      </c>
      <c r="C6002" s="97">
        <v>20</v>
      </c>
      <c r="D6002" s="21">
        <f t="shared" si="93"/>
        <v>13.74594368</v>
      </c>
    </row>
    <row r="6003" spans="1:4" ht="15" customHeight="1" x14ac:dyDescent="0.2">
      <c r="A6003" s="98">
        <v>42258.625</v>
      </c>
      <c r="B6003" s="17">
        <v>7.202216</v>
      </c>
      <c r="C6003" s="97">
        <v>10</v>
      </c>
      <c r="D6003" s="21">
        <f t="shared" si="93"/>
        <v>12.027700719999999</v>
      </c>
    </row>
    <row r="6004" spans="1:4" ht="15" customHeight="1" x14ac:dyDescent="0.2">
      <c r="A6004" s="98">
        <v>42258.666666666664</v>
      </c>
      <c r="B6004" s="17">
        <v>6.6877719999999998</v>
      </c>
      <c r="C6004" s="97">
        <v>10</v>
      </c>
      <c r="D6004" s="21">
        <f t="shared" si="93"/>
        <v>11.16857924</v>
      </c>
    </row>
    <row r="6005" spans="1:4" ht="15" customHeight="1" x14ac:dyDescent="0.2">
      <c r="A6005" s="98">
        <v>42258.75</v>
      </c>
      <c r="B6005" s="17">
        <v>6.6877719999999998</v>
      </c>
      <c r="C6005" s="97">
        <v>60</v>
      </c>
      <c r="D6005" s="21">
        <f t="shared" si="93"/>
        <v>11.16857924</v>
      </c>
    </row>
    <row r="6006" spans="1:4" ht="15" customHeight="1" x14ac:dyDescent="0.2">
      <c r="A6006" s="98">
        <v>42258.791666666664</v>
      </c>
      <c r="B6006" s="17">
        <v>5.6588840000000005</v>
      </c>
      <c r="C6006" s="97">
        <v>80</v>
      </c>
      <c r="D6006" s="21">
        <f t="shared" si="93"/>
        <v>9.4503362800000001</v>
      </c>
    </row>
    <row r="6007" spans="1:4" ht="15" customHeight="1" x14ac:dyDescent="0.2">
      <c r="A6007" s="98">
        <v>42258.833333333336</v>
      </c>
      <c r="B6007" s="17">
        <v>6.1733279999999997</v>
      </c>
      <c r="C6007" s="97">
        <v>60</v>
      </c>
      <c r="D6007" s="21">
        <f t="shared" si="93"/>
        <v>10.309457759999999</v>
      </c>
    </row>
    <row r="6008" spans="1:4" ht="15" customHeight="1" x14ac:dyDescent="0.2">
      <c r="A6008" s="98">
        <v>42258.875</v>
      </c>
      <c r="B6008" s="17">
        <v>4.6299960000000002</v>
      </c>
      <c r="C6008" s="97">
        <v>50</v>
      </c>
      <c r="D6008" s="21">
        <f t="shared" si="93"/>
        <v>7.7320933199999997</v>
      </c>
    </row>
    <row r="6009" spans="1:4" ht="15" customHeight="1" x14ac:dyDescent="0.2">
      <c r="A6009" s="98">
        <v>42258.916666666664</v>
      </c>
      <c r="B6009" s="17">
        <v>5.1444400000000003</v>
      </c>
      <c r="C6009" s="97">
        <v>30</v>
      </c>
      <c r="D6009" s="21">
        <f t="shared" si="93"/>
        <v>8.5912147999999995</v>
      </c>
    </row>
    <row r="6010" spans="1:4" ht="15" customHeight="1" x14ac:dyDescent="0.2">
      <c r="A6010" s="98">
        <v>42258.958333333336</v>
      </c>
      <c r="B6010" s="17">
        <v>4.6299960000000002</v>
      </c>
      <c r="C6010" s="97">
        <v>40</v>
      </c>
      <c r="D6010" s="21">
        <f t="shared" si="93"/>
        <v>7.7320933199999997</v>
      </c>
    </row>
    <row r="6011" spans="1:4" ht="15" customHeight="1" x14ac:dyDescent="0.2">
      <c r="A6011" s="98">
        <v>42259</v>
      </c>
      <c r="B6011" s="17">
        <v>3.601108</v>
      </c>
      <c r="C6011" s="97">
        <v>20</v>
      </c>
      <c r="D6011" s="21">
        <f t="shared" si="93"/>
        <v>6.0138503599999993</v>
      </c>
    </row>
    <row r="6012" spans="1:4" ht="15" customHeight="1" x14ac:dyDescent="0.2">
      <c r="A6012" s="98">
        <v>42259.041666666664</v>
      </c>
      <c r="B6012" s="17">
        <v>3.0866639999999999</v>
      </c>
      <c r="C6012" s="97">
        <v>10</v>
      </c>
      <c r="D6012" s="21">
        <f t="shared" si="93"/>
        <v>5.1547288799999995</v>
      </c>
    </row>
    <row r="6013" spans="1:4" ht="15" customHeight="1" x14ac:dyDescent="0.2">
      <c r="A6013" s="98">
        <v>42259.083333333336</v>
      </c>
      <c r="B6013" s="17">
        <v>3.601108</v>
      </c>
      <c r="C6013" s="97">
        <v>20</v>
      </c>
      <c r="D6013" s="21">
        <f t="shared" si="93"/>
        <v>6.0138503599999993</v>
      </c>
    </row>
    <row r="6014" spans="1:4" ht="15" customHeight="1" x14ac:dyDescent="0.2">
      <c r="A6014" s="98">
        <v>42259.125</v>
      </c>
      <c r="B6014" s="17">
        <v>3.601108</v>
      </c>
      <c r="C6014" s="97">
        <v>10</v>
      </c>
      <c r="D6014" s="21">
        <f t="shared" si="93"/>
        <v>6.0138503599999993</v>
      </c>
    </row>
    <row r="6015" spans="1:4" ht="15" customHeight="1" x14ac:dyDescent="0.2">
      <c r="A6015" s="98">
        <v>42259.166666666664</v>
      </c>
      <c r="B6015" s="17">
        <v>3.0866639999999999</v>
      </c>
      <c r="C6015" s="97">
        <v>20</v>
      </c>
      <c r="D6015" s="21">
        <f t="shared" si="93"/>
        <v>5.1547288799999995</v>
      </c>
    </row>
    <row r="6016" spans="1:4" ht="15" customHeight="1" x14ac:dyDescent="0.2">
      <c r="A6016" s="98">
        <v>42259.208333333336</v>
      </c>
      <c r="B6016" s="17">
        <v>1.5433319999999999</v>
      </c>
      <c r="C6016" s="97">
        <v>350</v>
      </c>
      <c r="D6016" s="21">
        <f t="shared" si="93"/>
        <v>2.5773644399999998</v>
      </c>
    </row>
    <row r="6017" spans="1:4" ht="15" customHeight="1" x14ac:dyDescent="0.2">
      <c r="A6017" s="98">
        <v>42259.25</v>
      </c>
      <c r="B6017" s="17">
        <v>2.057776</v>
      </c>
      <c r="C6017" s="97">
        <v>30</v>
      </c>
      <c r="D6017" s="21">
        <f t="shared" si="93"/>
        <v>3.43648592</v>
      </c>
    </row>
    <row r="6018" spans="1:4" ht="15" customHeight="1" x14ac:dyDescent="0.2">
      <c r="A6018" s="98">
        <v>42259.291666666664</v>
      </c>
      <c r="B6018" s="17">
        <v>1.028888</v>
      </c>
      <c r="C6018" s="97">
        <v>40</v>
      </c>
      <c r="D6018" s="21">
        <f t="shared" si="93"/>
        <v>1.71824296</v>
      </c>
    </row>
    <row r="6019" spans="1:4" ht="15" customHeight="1" x14ac:dyDescent="0.2">
      <c r="A6019" s="98">
        <v>42259.333333333336</v>
      </c>
      <c r="B6019" s="17">
        <v>1.5433319999999999</v>
      </c>
      <c r="C6019" s="97">
        <v>290</v>
      </c>
      <c r="D6019" s="21">
        <f t="shared" si="93"/>
        <v>2.5773644399999998</v>
      </c>
    </row>
    <row r="6020" spans="1:4" ht="15" customHeight="1" x14ac:dyDescent="0.2">
      <c r="A6020" s="98">
        <v>42259.375</v>
      </c>
      <c r="B6020" s="17">
        <v>1.028888</v>
      </c>
      <c r="C6020" s="97">
        <v>290</v>
      </c>
      <c r="D6020" s="21">
        <f t="shared" si="93"/>
        <v>1.71824296</v>
      </c>
    </row>
    <row r="6021" spans="1:4" ht="15" customHeight="1" x14ac:dyDescent="0.2">
      <c r="A6021" s="98">
        <v>42259.416666666664</v>
      </c>
      <c r="B6021" s="17">
        <v>2.057776</v>
      </c>
      <c r="C6021" s="97">
        <v>250</v>
      </c>
      <c r="D6021" s="21">
        <f t="shared" ref="D6021:D6084" si="94">$B$1*B6021</f>
        <v>3.43648592</v>
      </c>
    </row>
    <row r="6022" spans="1:4" ht="15" customHeight="1" x14ac:dyDescent="0.2">
      <c r="A6022" s="98">
        <v>42259.458333333336</v>
      </c>
      <c r="B6022" s="17">
        <v>3.601108</v>
      </c>
      <c r="C6022" s="97">
        <v>170</v>
      </c>
      <c r="D6022" s="21">
        <f t="shared" si="94"/>
        <v>6.0138503599999993</v>
      </c>
    </row>
    <row r="6023" spans="1:4" ht="15" customHeight="1" x14ac:dyDescent="0.2">
      <c r="A6023" s="98">
        <v>42259.5</v>
      </c>
      <c r="B6023" s="17">
        <v>3.601108</v>
      </c>
      <c r="C6023" s="97">
        <v>190</v>
      </c>
      <c r="D6023" s="21">
        <f t="shared" si="94"/>
        <v>6.0138503599999993</v>
      </c>
    </row>
    <row r="6024" spans="1:4" ht="15" customHeight="1" x14ac:dyDescent="0.2">
      <c r="A6024" s="98">
        <v>42259.541666666664</v>
      </c>
      <c r="B6024" s="17">
        <v>2.5722200000000002</v>
      </c>
      <c r="C6024" s="97">
        <v>140</v>
      </c>
      <c r="D6024" s="21">
        <f t="shared" si="94"/>
        <v>4.2956073999999997</v>
      </c>
    </row>
    <row r="6025" spans="1:4" ht="15" customHeight="1" x14ac:dyDescent="0.2">
      <c r="A6025" s="98">
        <v>42259.583333333336</v>
      </c>
      <c r="B6025" s="17">
        <v>3.0866639999999999</v>
      </c>
      <c r="C6025" s="97">
        <v>20</v>
      </c>
      <c r="D6025" s="21">
        <f t="shared" si="94"/>
        <v>5.1547288799999995</v>
      </c>
    </row>
    <row r="6026" spans="1:4" ht="15" customHeight="1" x14ac:dyDescent="0.2">
      <c r="A6026" s="98">
        <v>42259.625</v>
      </c>
      <c r="B6026" s="17">
        <v>5.1444400000000003</v>
      </c>
      <c r="C6026" s="97">
        <v>20</v>
      </c>
      <c r="D6026" s="21">
        <f t="shared" si="94"/>
        <v>8.5912147999999995</v>
      </c>
    </row>
    <row r="6027" spans="1:4" ht="15" customHeight="1" x14ac:dyDescent="0.2">
      <c r="A6027" s="98">
        <v>42259.666666666664</v>
      </c>
      <c r="B6027" s="17">
        <v>3.601108</v>
      </c>
      <c r="C6027" s="97">
        <v>120</v>
      </c>
      <c r="D6027" s="21">
        <f t="shared" si="94"/>
        <v>6.0138503599999993</v>
      </c>
    </row>
    <row r="6028" spans="1:4" ht="15" customHeight="1" x14ac:dyDescent="0.2">
      <c r="A6028" s="98">
        <v>42259.708333333336</v>
      </c>
      <c r="B6028" s="17">
        <v>7.202216</v>
      </c>
      <c r="C6028" s="97">
        <v>160</v>
      </c>
      <c r="D6028" s="21">
        <f t="shared" si="94"/>
        <v>12.027700719999999</v>
      </c>
    </row>
    <row r="6029" spans="1:4" ht="15" customHeight="1" x14ac:dyDescent="0.2">
      <c r="A6029" s="98">
        <v>42259.75</v>
      </c>
      <c r="B6029" s="17">
        <v>5.6588840000000005</v>
      </c>
      <c r="C6029" s="97">
        <v>180</v>
      </c>
      <c r="D6029" s="21">
        <f t="shared" si="94"/>
        <v>9.4503362800000001</v>
      </c>
    </row>
    <row r="6030" spans="1:4" ht="15" customHeight="1" x14ac:dyDescent="0.2">
      <c r="A6030" s="98">
        <v>42259.791666666664</v>
      </c>
      <c r="B6030" s="17">
        <v>5.1444400000000003</v>
      </c>
      <c r="C6030" s="97">
        <v>170</v>
      </c>
      <c r="D6030" s="21">
        <f t="shared" si="94"/>
        <v>8.5912147999999995</v>
      </c>
    </row>
    <row r="6031" spans="1:4" ht="15" customHeight="1" x14ac:dyDescent="0.2">
      <c r="A6031" s="98">
        <v>42259.833333333336</v>
      </c>
      <c r="B6031" s="17">
        <v>5.1444400000000003</v>
      </c>
      <c r="C6031" s="97">
        <v>200</v>
      </c>
      <c r="D6031" s="21">
        <f t="shared" si="94"/>
        <v>8.5912147999999995</v>
      </c>
    </row>
    <row r="6032" spans="1:4" ht="15" customHeight="1" x14ac:dyDescent="0.2">
      <c r="A6032" s="98">
        <v>42259.875</v>
      </c>
      <c r="B6032" s="17">
        <v>4.1155520000000001</v>
      </c>
      <c r="C6032" s="97">
        <v>200</v>
      </c>
      <c r="D6032" s="21">
        <f t="shared" si="94"/>
        <v>6.8729718399999999</v>
      </c>
    </row>
    <row r="6033" spans="1:4" ht="15" customHeight="1" x14ac:dyDescent="0.2">
      <c r="A6033" s="98">
        <v>42259.916666666664</v>
      </c>
      <c r="B6033" s="17">
        <v>4.6299960000000002</v>
      </c>
      <c r="C6033" s="97">
        <v>200</v>
      </c>
      <c r="D6033" s="21">
        <f t="shared" si="94"/>
        <v>7.7320933199999997</v>
      </c>
    </row>
    <row r="6034" spans="1:4" ht="15" customHeight="1" x14ac:dyDescent="0.2">
      <c r="A6034" s="98">
        <v>42259.958333333336</v>
      </c>
      <c r="B6034" s="17">
        <v>4.1155520000000001</v>
      </c>
      <c r="C6034" s="97">
        <v>200</v>
      </c>
      <c r="D6034" s="21">
        <f t="shared" si="94"/>
        <v>6.8729718399999999</v>
      </c>
    </row>
    <row r="6035" spans="1:4" ht="15" customHeight="1" x14ac:dyDescent="0.2">
      <c r="A6035" s="98">
        <v>42260</v>
      </c>
      <c r="B6035" s="17">
        <v>4.6299960000000002</v>
      </c>
      <c r="C6035" s="97">
        <v>200</v>
      </c>
      <c r="D6035" s="21">
        <f t="shared" si="94"/>
        <v>7.7320933199999997</v>
      </c>
    </row>
    <row r="6036" spans="1:4" ht="15" customHeight="1" x14ac:dyDescent="0.2">
      <c r="A6036" s="98">
        <v>42260.041666666664</v>
      </c>
      <c r="B6036" s="17">
        <v>4.1155520000000001</v>
      </c>
      <c r="C6036" s="97">
        <v>190</v>
      </c>
      <c r="D6036" s="21">
        <f t="shared" si="94"/>
        <v>6.8729718399999999</v>
      </c>
    </row>
    <row r="6037" spans="1:4" ht="15" customHeight="1" x14ac:dyDescent="0.2">
      <c r="A6037" s="98">
        <v>42260.083333333336</v>
      </c>
      <c r="B6037" s="17">
        <v>3.601108</v>
      </c>
      <c r="C6037" s="97">
        <v>200</v>
      </c>
      <c r="D6037" s="21">
        <f t="shared" si="94"/>
        <v>6.0138503599999993</v>
      </c>
    </row>
    <row r="6038" spans="1:4" ht="15" customHeight="1" x14ac:dyDescent="0.2">
      <c r="A6038" s="98">
        <v>42260.125</v>
      </c>
      <c r="B6038" s="17">
        <v>3.601108</v>
      </c>
      <c r="C6038" s="97">
        <v>210</v>
      </c>
      <c r="D6038" s="21">
        <f t="shared" si="94"/>
        <v>6.0138503599999993</v>
      </c>
    </row>
    <row r="6039" spans="1:4" ht="15" customHeight="1" x14ac:dyDescent="0.2">
      <c r="A6039" s="98">
        <v>42260.166666666664</v>
      </c>
      <c r="B6039" s="17">
        <v>3.601108</v>
      </c>
      <c r="C6039" s="97">
        <v>210</v>
      </c>
      <c r="D6039" s="21">
        <f t="shared" si="94"/>
        <v>6.0138503599999993</v>
      </c>
    </row>
    <row r="6040" spans="1:4" ht="15" customHeight="1" x14ac:dyDescent="0.2">
      <c r="A6040" s="98">
        <v>42260.208333333336</v>
      </c>
      <c r="B6040" s="17">
        <v>3.601108</v>
      </c>
      <c r="C6040" s="97">
        <v>210</v>
      </c>
      <c r="D6040" s="21">
        <f t="shared" si="94"/>
        <v>6.0138503599999993</v>
      </c>
    </row>
    <row r="6041" spans="1:4" ht="15" customHeight="1" x14ac:dyDescent="0.2">
      <c r="A6041" s="98">
        <v>42260.25</v>
      </c>
      <c r="B6041" s="17">
        <v>2.5722200000000002</v>
      </c>
      <c r="C6041" s="97">
        <v>190</v>
      </c>
      <c r="D6041" s="21">
        <f t="shared" si="94"/>
        <v>4.2956073999999997</v>
      </c>
    </row>
    <row r="6042" spans="1:4" ht="15" customHeight="1" x14ac:dyDescent="0.2">
      <c r="A6042" s="98">
        <v>42260.291666666664</v>
      </c>
      <c r="B6042" s="17">
        <v>3.0866639999999999</v>
      </c>
      <c r="C6042" s="97">
        <v>210</v>
      </c>
      <c r="D6042" s="21">
        <f t="shared" si="94"/>
        <v>5.1547288799999995</v>
      </c>
    </row>
    <row r="6043" spans="1:4" ht="15" customHeight="1" x14ac:dyDescent="0.2">
      <c r="A6043" s="98">
        <v>42260.333333333336</v>
      </c>
      <c r="B6043" s="17">
        <v>2.057776</v>
      </c>
      <c r="C6043" s="97">
        <v>230</v>
      </c>
      <c r="D6043" s="21">
        <f t="shared" si="94"/>
        <v>3.43648592</v>
      </c>
    </row>
    <row r="6044" spans="1:4" ht="15" customHeight="1" x14ac:dyDescent="0.2">
      <c r="A6044" s="98">
        <v>42260.375</v>
      </c>
      <c r="B6044" s="17">
        <v>2.5722200000000002</v>
      </c>
      <c r="C6044" s="97">
        <v>260</v>
      </c>
      <c r="D6044" s="21">
        <f t="shared" si="94"/>
        <v>4.2956073999999997</v>
      </c>
    </row>
    <row r="6045" spans="1:4" ht="15" customHeight="1" x14ac:dyDescent="0.2">
      <c r="A6045" s="98">
        <v>42260.416666666664</v>
      </c>
      <c r="B6045" s="17">
        <v>2.5722200000000002</v>
      </c>
      <c r="C6045" s="97">
        <v>230</v>
      </c>
      <c r="D6045" s="21">
        <f t="shared" si="94"/>
        <v>4.2956073999999997</v>
      </c>
    </row>
    <row r="6046" spans="1:4" ht="15" customHeight="1" x14ac:dyDescent="0.2">
      <c r="A6046" s="98">
        <v>42260.458333333336</v>
      </c>
      <c r="B6046" s="17">
        <v>2.057776</v>
      </c>
      <c r="C6046" s="97">
        <v>270</v>
      </c>
      <c r="D6046" s="21">
        <f t="shared" si="94"/>
        <v>3.43648592</v>
      </c>
    </row>
    <row r="6047" spans="1:4" ht="15" customHeight="1" x14ac:dyDescent="0.2">
      <c r="A6047" s="98">
        <v>42260.5</v>
      </c>
      <c r="B6047" s="17">
        <v>3.0866639999999999</v>
      </c>
      <c r="C6047" s="97">
        <v>200</v>
      </c>
      <c r="D6047" s="21">
        <f t="shared" si="94"/>
        <v>5.1547288799999995</v>
      </c>
    </row>
    <row r="6048" spans="1:4" ht="15" customHeight="1" x14ac:dyDescent="0.2">
      <c r="A6048" s="98">
        <v>42260.541666666664</v>
      </c>
      <c r="B6048" s="17">
        <v>4.1155520000000001</v>
      </c>
      <c r="C6048" s="97">
        <v>220</v>
      </c>
      <c r="D6048" s="21">
        <f t="shared" si="94"/>
        <v>6.8729718399999999</v>
      </c>
    </row>
    <row r="6049" spans="1:4" ht="15" customHeight="1" x14ac:dyDescent="0.2">
      <c r="A6049" s="98">
        <v>42260.583333333336</v>
      </c>
      <c r="B6049" s="17">
        <v>3.0866639999999999</v>
      </c>
      <c r="C6049" s="97">
        <v>200</v>
      </c>
      <c r="D6049" s="21">
        <f t="shared" si="94"/>
        <v>5.1547288799999995</v>
      </c>
    </row>
    <row r="6050" spans="1:4" ht="15" customHeight="1" x14ac:dyDescent="0.2">
      <c r="A6050" s="98">
        <v>42260.625</v>
      </c>
      <c r="B6050" s="17">
        <v>4.1155520000000001</v>
      </c>
      <c r="C6050" s="97">
        <v>180</v>
      </c>
      <c r="D6050" s="21">
        <f t="shared" si="94"/>
        <v>6.8729718399999999</v>
      </c>
    </row>
    <row r="6051" spans="1:4" ht="15" customHeight="1" x14ac:dyDescent="0.2">
      <c r="A6051" s="98">
        <v>42260.666666666664</v>
      </c>
      <c r="B6051" s="17">
        <v>4.6299960000000002</v>
      </c>
      <c r="C6051" s="97">
        <v>180</v>
      </c>
      <c r="D6051" s="21">
        <f t="shared" si="94"/>
        <v>7.7320933199999997</v>
      </c>
    </row>
    <row r="6052" spans="1:4" ht="15" customHeight="1" x14ac:dyDescent="0.2">
      <c r="A6052" s="98">
        <v>42260.708333333336</v>
      </c>
      <c r="B6052" s="17">
        <v>2.5722200000000002</v>
      </c>
      <c r="C6052" s="97">
        <v>230</v>
      </c>
      <c r="D6052" s="21">
        <f t="shared" si="94"/>
        <v>4.2956073999999997</v>
      </c>
    </row>
    <row r="6053" spans="1:4" ht="15" customHeight="1" x14ac:dyDescent="0.2">
      <c r="A6053" s="98">
        <v>42260.75</v>
      </c>
      <c r="B6053" s="17">
        <v>2.5722200000000002</v>
      </c>
      <c r="C6053" s="97">
        <v>190</v>
      </c>
      <c r="D6053" s="21">
        <f t="shared" si="94"/>
        <v>4.2956073999999997</v>
      </c>
    </row>
    <row r="6054" spans="1:4" ht="15" customHeight="1" x14ac:dyDescent="0.2">
      <c r="A6054" s="98">
        <v>42260.791666666664</v>
      </c>
      <c r="B6054" s="17">
        <v>5.1444400000000003</v>
      </c>
      <c r="C6054" s="97">
        <v>210</v>
      </c>
      <c r="D6054" s="21">
        <f t="shared" si="94"/>
        <v>8.5912147999999995</v>
      </c>
    </row>
    <row r="6055" spans="1:4" ht="15" customHeight="1" x14ac:dyDescent="0.2">
      <c r="A6055" s="98">
        <v>42260.833333333336</v>
      </c>
      <c r="B6055" s="17">
        <v>5.1444400000000003</v>
      </c>
      <c r="C6055" s="97">
        <v>210</v>
      </c>
      <c r="D6055" s="21">
        <f t="shared" si="94"/>
        <v>8.5912147999999995</v>
      </c>
    </row>
    <row r="6056" spans="1:4" ht="15" customHeight="1" x14ac:dyDescent="0.2">
      <c r="A6056" s="98">
        <v>42260.875</v>
      </c>
      <c r="B6056" s="17">
        <v>4.6299960000000002</v>
      </c>
      <c r="C6056" s="97">
        <v>210</v>
      </c>
      <c r="D6056" s="21">
        <f t="shared" si="94"/>
        <v>7.7320933199999997</v>
      </c>
    </row>
    <row r="6057" spans="1:4" ht="15" customHeight="1" x14ac:dyDescent="0.2">
      <c r="A6057" s="98">
        <v>42260.916666666664</v>
      </c>
      <c r="B6057" s="17">
        <v>5.1444400000000003</v>
      </c>
      <c r="C6057" s="97">
        <v>210</v>
      </c>
      <c r="D6057" s="21">
        <f t="shared" si="94"/>
        <v>8.5912147999999995</v>
      </c>
    </row>
    <row r="6058" spans="1:4" ht="15" customHeight="1" x14ac:dyDescent="0.2">
      <c r="A6058" s="98">
        <v>42260.958333333336</v>
      </c>
      <c r="B6058" s="17">
        <v>6.1733279999999997</v>
      </c>
      <c r="C6058" s="97">
        <v>220</v>
      </c>
      <c r="D6058" s="21">
        <f t="shared" si="94"/>
        <v>10.309457759999999</v>
      </c>
    </row>
    <row r="6059" spans="1:4" ht="15" customHeight="1" x14ac:dyDescent="0.2">
      <c r="A6059" s="98">
        <v>42261</v>
      </c>
      <c r="B6059" s="17">
        <v>5.1444400000000003</v>
      </c>
      <c r="C6059" s="97">
        <v>200</v>
      </c>
      <c r="D6059" s="21">
        <f t="shared" si="94"/>
        <v>8.5912147999999995</v>
      </c>
    </row>
    <row r="6060" spans="1:4" ht="15" customHeight="1" x14ac:dyDescent="0.2">
      <c r="A6060" s="98">
        <v>42261.041666666664</v>
      </c>
      <c r="B6060" s="17">
        <v>5.1444400000000003</v>
      </c>
      <c r="C6060" s="97">
        <v>220</v>
      </c>
      <c r="D6060" s="21">
        <f t="shared" si="94"/>
        <v>8.5912147999999995</v>
      </c>
    </row>
    <row r="6061" spans="1:4" ht="15" customHeight="1" x14ac:dyDescent="0.2">
      <c r="A6061" s="98">
        <v>42261.083333333336</v>
      </c>
      <c r="B6061" s="17">
        <v>3.0866639999999999</v>
      </c>
      <c r="C6061" s="97">
        <v>200</v>
      </c>
      <c r="D6061" s="21">
        <f t="shared" si="94"/>
        <v>5.1547288799999995</v>
      </c>
    </row>
    <row r="6062" spans="1:4" ht="15" customHeight="1" x14ac:dyDescent="0.2">
      <c r="A6062" s="98">
        <v>42261.125</v>
      </c>
      <c r="B6062" s="17">
        <v>4.1155520000000001</v>
      </c>
      <c r="C6062" s="97">
        <v>230</v>
      </c>
      <c r="D6062" s="21">
        <f t="shared" si="94"/>
        <v>6.8729718399999999</v>
      </c>
    </row>
    <row r="6063" spans="1:4" ht="15" customHeight="1" x14ac:dyDescent="0.2">
      <c r="A6063" s="98">
        <v>42261.166666666664</v>
      </c>
      <c r="B6063" s="17">
        <v>2.057776</v>
      </c>
      <c r="C6063" s="97">
        <v>240</v>
      </c>
      <c r="D6063" s="21">
        <f t="shared" si="94"/>
        <v>3.43648592</v>
      </c>
    </row>
    <row r="6064" spans="1:4" ht="15" customHeight="1" x14ac:dyDescent="0.2">
      <c r="A6064" s="98">
        <v>42261.208333333336</v>
      </c>
      <c r="B6064" s="17">
        <v>1.028888</v>
      </c>
      <c r="C6064" s="97">
        <v>230</v>
      </c>
      <c r="D6064" s="21">
        <f t="shared" si="94"/>
        <v>1.71824296</v>
      </c>
    </row>
    <row r="6065" spans="1:4" ht="15" customHeight="1" x14ac:dyDescent="0.2">
      <c r="A6065" s="98">
        <v>42261.25</v>
      </c>
      <c r="B6065" s="17">
        <v>2.5722200000000002</v>
      </c>
      <c r="C6065" s="97">
        <v>230</v>
      </c>
      <c r="D6065" s="21">
        <f t="shared" si="94"/>
        <v>4.2956073999999997</v>
      </c>
    </row>
    <row r="6066" spans="1:4" ht="15" customHeight="1" x14ac:dyDescent="0.2">
      <c r="A6066" s="98">
        <v>42261.291666666664</v>
      </c>
      <c r="B6066" s="17">
        <v>3.0866639999999999</v>
      </c>
      <c r="C6066" s="97">
        <v>220</v>
      </c>
      <c r="D6066" s="21">
        <f t="shared" si="94"/>
        <v>5.1547288799999995</v>
      </c>
    </row>
    <row r="6067" spans="1:4" ht="15" customHeight="1" x14ac:dyDescent="0.2">
      <c r="A6067" s="98">
        <v>42261.333333333336</v>
      </c>
      <c r="B6067" s="17">
        <v>2.5722200000000002</v>
      </c>
      <c r="C6067" s="97">
        <v>230</v>
      </c>
      <c r="D6067" s="21">
        <f t="shared" si="94"/>
        <v>4.2956073999999997</v>
      </c>
    </row>
    <row r="6068" spans="1:4" ht="15" customHeight="1" x14ac:dyDescent="0.2">
      <c r="A6068" s="98">
        <v>42261.375</v>
      </c>
      <c r="B6068" s="17">
        <v>2.5722200000000002</v>
      </c>
      <c r="C6068" s="97">
        <v>240</v>
      </c>
      <c r="D6068" s="21">
        <f t="shared" si="94"/>
        <v>4.2956073999999997</v>
      </c>
    </row>
    <row r="6069" spans="1:4" ht="15" customHeight="1" x14ac:dyDescent="0.2">
      <c r="A6069" s="98">
        <v>42261.416666666664</v>
      </c>
      <c r="B6069" s="17">
        <v>2.057776</v>
      </c>
      <c r="C6069" s="97">
        <v>230</v>
      </c>
      <c r="D6069" s="21">
        <f t="shared" si="94"/>
        <v>3.43648592</v>
      </c>
    </row>
    <row r="6070" spans="1:4" ht="15" customHeight="1" x14ac:dyDescent="0.2">
      <c r="A6070" s="98">
        <v>42261.458333333336</v>
      </c>
      <c r="B6070" s="17">
        <v>2.5722200000000002</v>
      </c>
      <c r="C6070" s="97">
        <v>240</v>
      </c>
      <c r="D6070" s="21">
        <f t="shared" si="94"/>
        <v>4.2956073999999997</v>
      </c>
    </row>
    <row r="6071" spans="1:4" ht="15" customHeight="1" x14ac:dyDescent="0.2">
      <c r="A6071" s="98">
        <v>42261.5</v>
      </c>
      <c r="B6071" s="17">
        <v>1.5433319999999999</v>
      </c>
      <c r="C6071" s="97">
        <v>340</v>
      </c>
      <c r="D6071" s="21">
        <f t="shared" si="94"/>
        <v>2.5773644399999998</v>
      </c>
    </row>
    <row r="6072" spans="1:4" ht="15" customHeight="1" x14ac:dyDescent="0.2">
      <c r="A6072" s="98">
        <v>42261.541666666664</v>
      </c>
      <c r="B6072" s="17">
        <v>4.1155520000000001</v>
      </c>
      <c r="C6072" s="97">
        <v>220</v>
      </c>
      <c r="D6072" s="21">
        <f t="shared" si="94"/>
        <v>6.8729718399999999</v>
      </c>
    </row>
    <row r="6073" spans="1:4" ht="15" customHeight="1" x14ac:dyDescent="0.2">
      <c r="A6073" s="98">
        <v>42261.583333333336</v>
      </c>
      <c r="B6073" s="17">
        <v>3.0866639999999999</v>
      </c>
      <c r="C6073" s="97">
        <v>190</v>
      </c>
      <c r="D6073" s="21">
        <f t="shared" si="94"/>
        <v>5.1547288799999995</v>
      </c>
    </row>
    <row r="6074" spans="1:4" ht="15" customHeight="1" x14ac:dyDescent="0.2">
      <c r="A6074" s="98">
        <v>42261.625</v>
      </c>
      <c r="B6074" s="17">
        <v>3.601108</v>
      </c>
      <c r="C6074" s="97">
        <v>210</v>
      </c>
      <c r="D6074" s="21">
        <f t="shared" si="94"/>
        <v>6.0138503599999993</v>
      </c>
    </row>
    <row r="6075" spans="1:4" ht="15" customHeight="1" x14ac:dyDescent="0.2">
      <c r="A6075" s="98">
        <v>42261.666666666664</v>
      </c>
      <c r="B6075" s="17">
        <v>3.601108</v>
      </c>
      <c r="C6075" s="97">
        <v>180</v>
      </c>
      <c r="D6075" s="21">
        <f t="shared" si="94"/>
        <v>6.0138503599999993</v>
      </c>
    </row>
    <row r="6076" spans="1:4" ht="15" customHeight="1" x14ac:dyDescent="0.2">
      <c r="A6076" s="98">
        <v>42261.708333333336</v>
      </c>
      <c r="B6076" s="17">
        <v>4.1155520000000001</v>
      </c>
      <c r="C6076" s="97">
        <v>170</v>
      </c>
      <c r="D6076" s="21">
        <f t="shared" si="94"/>
        <v>6.8729718399999999</v>
      </c>
    </row>
    <row r="6077" spans="1:4" ht="15" customHeight="1" x14ac:dyDescent="0.2">
      <c r="A6077" s="98">
        <v>42261.75</v>
      </c>
      <c r="B6077" s="17">
        <v>5.1444400000000003</v>
      </c>
      <c r="C6077" s="97">
        <v>160</v>
      </c>
      <c r="D6077" s="21">
        <f t="shared" si="94"/>
        <v>8.5912147999999995</v>
      </c>
    </row>
    <row r="6078" spans="1:4" ht="15" customHeight="1" x14ac:dyDescent="0.2">
      <c r="A6078" s="98">
        <v>42261.791666666664</v>
      </c>
      <c r="B6078" s="17">
        <v>4.6299960000000002</v>
      </c>
      <c r="C6078" s="97">
        <v>170</v>
      </c>
      <c r="D6078" s="21">
        <f t="shared" si="94"/>
        <v>7.7320933199999997</v>
      </c>
    </row>
    <row r="6079" spans="1:4" ht="15" customHeight="1" x14ac:dyDescent="0.2">
      <c r="A6079" s="98">
        <v>42261.833333333336</v>
      </c>
      <c r="B6079" s="17">
        <v>4.1155520000000001</v>
      </c>
      <c r="C6079" s="97">
        <v>160</v>
      </c>
      <c r="D6079" s="21">
        <f t="shared" si="94"/>
        <v>6.8729718399999999</v>
      </c>
    </row>
    <row r="6080" spans="1:4" ht="15" customHeight="1" x14ac:dyDescent="0.2">
      <c r="A6080" s="98">
        <v>42261.875</v>
      </c>
      <c r="B6080" s="17">
        <v>4.1155520000000001</v>
      </c>
      <c r="C6080" s="97">
        <v>160</v>
      </c>
      <c r="D6080" s="21">
        <f t="shared" si="94"/>
        <v>6.8729718399999999</v>
      </c>
    </row>
    <row r="6081" spans="1:4" ht="15" customHeight="1" x14ac:dyDescent="0.2">
      <c r="A6081" s="98">
        <v>42261.916666666664</v>
      </c>
      <c r="B6081" s="17">
        <v>3.0866639999999999</v>
      </c>
      <c r="C6081" s="97">
        <v>210</v>
      </c>
      <c r="D6081" s="21">
        <f t="shared" si="94"/>
        <v>5.1547288799999995</v>
      </c>
    </row>
    <row r="6082" spans="1:4" ht="15" customHeight="1" x14ac:dyDescent="0.2">
      <c r="A6082" s="98">
        <v>42261.958333333336</v>
      </c>
      <c r="B6082" s="17">
        <v>3.601108</v>
      </c>
      <c r="C6082" s="97">
        <v>220</v>
      </c>
      <c r="D6082" s="21">
        <f t="shared" si="94"/>
        <v>6.0138503599999993</v>
      </c>
    </row>
    <row r="6083" spans="1:4" ht="15" customHeight="1" x14ac:dyDescent="0.2">
      <c r="A6083" s="98">
        <v>42262</v>
      </c>
      <c r="B6083" s="17">
        <v>3.0866639999999999</v>
      </c>
      <c r="C6083" s="97">
        <v>220</v>
      </c>
      <c r="D6083" s="21">
        <f t="shared" si="94"/>
        <v>5.1547288799999995</v>
      </c>
    </row>
    <row r="6084" spans="1:4" ht="15" customHeight="1" x14ac:dyDescent="0.2">
      <c r="A6084" s="98">
        <v>42262.041666666664</v>
      </c>
      <c r="B6084" s="17">
        <v>2.057776</v>
      </c>
      <c r="C6084" s="97">
        <v>220</v>
      </c>
      <c r="D6084" s="21">
        <f t="shared" si="94"/>
        <v>3.43648592</v>
      </c>
    </row>
    <row r="6085" spans="1:4" ht="15" customHeight="1" x14ac:dyDescent="0.2">
      <c r="A6085" s="98">
        <v>42262.083333333336</v>
      </c>
      <c r="B6085" s="17">
        <v>1.5433319999999999</v>
      </c>
      <c r="C6085" s="97">
        <v>270</v>
      </c>
      <c r="D6085" s="21">
        <f t="shared" ref="D6085:D6148" si="95">$B$1*B6085</f>
        <v>2.5773644399999998</v>
      </c>
    </row>
    <row r="6086" spans="1:4" ht="15" customHeight="1" x14ac:dyDescent="0.2">
      <c r="A6086" s="98">
        <v>42262.125</v>
      </c>
      <c r="B6086" s="17">
        <v>1.5433319999999999</v>
      </c>
      <c r="C6086" s="97">
        <v>270</v>
      </c>
      <c r="D6086" s="21">
        <f t="shared" si="95"/>
        <v>2.5773644399999998</v>
      </c>
    </row>
    <row r="6087" spans="1:4" ht="15" customHeight="1" x14ac:dyDescent="0.2">
      <c r="A6087" s="98">
        <v>42262.166666666664</v>
      </c>
      <c r="B6087" s="17">
        <v>1.5433319999999999</v>
      </c>
      <c r="C6087" s="97">
        <v>300</v>
      </c>
      <c r="D6087" s="21">
        <f t="shared" si="95"/>
        <v>2.5773644399999998</v>
      </c>
    </row>
    <row r="6088" spans="1:4" ht="15" customHeight="1" x14ac:dyDescent="0.2">
      <c r="A6088" s="98">
        <v>42262.208333333336</v>
      </c>
      <c r="B6088" s="17">
        <v>1.028888</v>
      </c>
      <c r="C6088" s="97">
        <v>290</v>
      </c>
      <c r="D6088" s="21">
        <f t="shared" si="95"/>
        <v>1.71824296</v>
      </c>
    </row>
    <row r="6089" spans="1:4" ht="15" customHeight="1" x14ac:dyDescent="0.2">
      <c r="A6089" s="98">
        <v>42262.25</v>
      </c>
      <c r="B6089" s="17">
        <v>0</v>
      </c>
      <c r="C6089" s="97">
        <v>0</v>
      </c>
      <c r="D6089" s="21">
        <f t="shared" si="95"/>
        <v>0</v>
      </c>
    </row>
    <row r="6090" spans="1:4" ht="15" customHeight="1" x14ac:dyDescent="0.2">
      <c r="A6090" s="98">
        <v>42262.291666666664</v>
      </c>
      <c r="B6090" s="17">
        <v>1.028888</v>
      </c>
      <c r="C6090" s="97">
        <v>320</v>
      </c>
      <c r="D6090" s="21">
        <f t="shared" si="95"/>
        <v>1.71824296</v>
      </c>
    </row>
    <row r="6091" spans="1:4" ht="15" customHeight="1" x14ac:dyDescent="0.2">
      <c r="A6091" s="98">
        <v>42262.333333333336</v>
      </c>
      <c r="B6091" s="17">
        <v>0</v>
      </c>
      <c r="C6091" s="97">
        <v>0</v>
      </c>
      <c r="D6091" s="21">
        <f t="shared" si="95"/>
        <v>0</v>
      </c>
    </row>
    <row r="6092" spans="1:4" ht="15" customHeight="1" x14ac:dyDescent="0.2">
      <c r="A6092" s="98">
        <v>42262.375</v>
      </c>
      <c r="B6092" s="17">
        <v>1.028888</v>
      </c>
      <c r="C6092" s="97">
        <v>360</v>
      </c>
      <c r="D6092" s="21">
        <f t="shared" si="95"/>
        <v>1.71824296</v>
      </c>
    </row>
    <row r="6093" spans="1:4" ht="15" customHeight="1" x14ac:dyDescent="0.2">
      <c r="A6093" s="98">
        <v>42262.416666666664</v>
      </c>
      <c r="B6093" s="17">
        <v>2.057776</v>
      </c>
      <c r="C6093" s="97">
        <v>30</v>
      </c>
      <c r="D6093" s="21">
        <f t="shared" si="95"/>
        <v>3.43648592</v>
      </c>
    </row>
    <row r="6094" spans="1:4" ht="15" customHeight="1" x14ac:dyDescent="0.2">
      <c r="A6094" s="98">
        <v>42262.458333333336</v>
      </c>
      <c r="B6094" s="17">
        <v>2.057776</v>
      </c>
      <c r="C6094" s="97">
        <v>350</v>
      </c>
      <c r="D6094" s="21">
        <f t="shared" si="95"/>
        <v>3.43648592</v>
      </c>
    </row>
    <row r="6095" spans="1:4" ht="15" customHeight="1" x14ac:dyDescent="0.2">
      <c r="A6095" s="98">
        <v>42262.5</v>
      </c>
      <c r="B6095" s="17">
        <v>2.057776</v>
      </c>
      <c r="C6095" s="97">
        <v>320</v>
      </c>
      <c r="D6095" s="21">
        <f t="shared" si="95"/>
        <v>3.43648592</v>
      </c>
    </row>
    <row r="6096" spans="1:4" ht="15" customHeight="1" x14ac:dyDescent="0.2">
      <c r="A6096" s="98">
        <v>42262.541666666664</v>
      </c>
      <c r="B6096" s="17">
        <v>2.057776</v>
      </c>
      <c r="C6096" s="97">
        <v>350</v>
      </c>
      <c r="D6096" s="21">
        <f t="shared" si="95"/>
        <v>3.43648592</v>
      </c>
    </row>
    <row r="6097" spans="1:4" ht="15" customHeight="1" x14ac:dyDescent="0.2">
      <c r="A6097" s="98">
        <v>42262.583333333336</v>
      </c>
      <c r="B6097" s="17">
        <v>3.0866639999999999</v>
      </c>
      <c r="C6097" s="97">
        <v>20</v>
      </c>
      <c r="D6097" s="21">
        <f t="shared" si="95"/>
        <v>5.1547288799999995</v>
      </c>
    </row>
    <row r="6098" spans="1:4" ht="15" customHeight="1" x14ac:dyDescent="0.2">
      <c r="A6098" s="98">
        <v>42262.625</v>
      </c>
      <c r="B6098" s="17">
        <v>4.6299960000000002</v>
      </c>
      <c r="C6098" s="97">
        <v>40</v>
      </c>
      <c r="D6098" s="21">
        <f t="shared" si="95"/>
        <v>7.7320933199999997</v>
      </c>
    </row>
    <row r="6099" spans="1:4" ht="15" customHeight="1" x14ac:dyDescent="0.2">
      <c r="A6099" s="98">
        <v>42262.666666666664</v>
      </c>
      <c r="B6099" s="17">
        <v>5.6588840000000005</v>
      </c>
      <c r="C6099" s="97">
        <v>60</v>
      </c>
      <c r="D6099" s="21">
        <f t="shared" si="95"/>
        <v>9.4503362800000001</v>
      </c>
    </row>
    <row r="6100" spans="1:4" ht="15" customHeight="1" x14ac:dyDescent="0.2">
      <c r="A6100" s="98">
        <v>42262.708333333336</v>
      </c>
      <c r="B6100" s="17">
        <v>7.202216</v>
      </c>
      <c r="C6100" s="97">
        <v>50</v>
      </c>
      <c r="D6100" s="21">
        <f t="shared" si="95"/>
        <v>12.027700719999999</v>
      </c>
    </row>
    <row r="6101" spans="1:4" ht="15" customHeight="1" x14ac:dyDescent="0.2">
      <c r="A6101" s="98">
        <v>42262.75</v>
      </c>
      <c r="B6101" s="17">
        <v>7.7166600000000001</v>
      </c>
      <c r="C6101" s="97">
        <v>50</v>
      </c>
      <c r="D6101" s="21">
        <f t="shared" si="95"/>
        <v>12.886822199999999</v>
      </c>
    </row>
    <row r="6102" spans="1:4" ht="15" customHeight="1" x14ac:dyDescent="0.2">
      <c r="A6102" s="98">
        <v>42262.791666666664</v>
      </c>
      <c r="B6102" s="17">
        <v>8.7455479999999994</v>
      </c>
      <c r="C6102" s="97">
        <v>40</v>
      </c>
      <c r="D6102" s="21">
        <f t="shared" si="95"/>
        <v>14.605065159999999</v>
      </c>
    </row>
    <row r="6103" spans="1:4" ht="15" customHeight="1" x14ac:dyDescent="0.2">
      <c r="A6103" s="98">
        <v>42262.833333333336</v>
      </c>
      <c r="B6103" s="17">
        <v>7.202216</v>
      </c>
      <c r="C6103" s="97">
        <v>50</v>
      </c>
      <c r="D6103" s="21">
        <f t="shared" si="95"/>
        <v>12.027700719999999</v>
      </c>
    </row>
    <row r="6104" spans="1:4" ht="15" customHeight="1" x14ac:dyDescent="0.2">
      <c r="A6104" s="98">
        <v>42262.875</v>
      </c>
      <c r="B6104" s="17">
        <v>5.1444400000000003</v>
      </c>
      <c r="C6104" s="97">
        <v>50</v>
      </c>
      <c r="D6104" s="21">
        <f t="shared" si="95"/>
        <v>8.5912147999999995</v>
      </c>
    </row>
    <row r="6105" spans="1:4" ht="15" customHeight="1" x14ac:dyDescent="0.2">
      <c r="A6105" s="98">
        <v>42262.916666666664</v>
      </c>
      <c r="B6105" s="17">
        <v>5.1444400000000003</v>
      </c>
      <c r="C6105" s="97">
        <v>40</v>
      </c>
      <c r="D6105" s="21">
        <f t="shared" si="95"/>
        <v>8.5912147999999995</v>
      </c>
    </row>
    <row r="6106" spans="1:4" ht="15" customHeight="1" x14ac:dyDescent="0.2">
      <c r="A6106" s="98">
        <v>42262.958333333336</v>
      </c>
      <c r="B6106" s="17">
        <v>5.1444400000000003</v>
      </c>
      <c r="C6106" s="97">
        <v>30</v>
      </c>
      <c r="D6106" s="21">
        <f t="shared" si="95"/>
        <v>8.5912147999999995</v>
      </c>
    </row>
    <row r="6107" spans="1:4" ht="15" customHeight="1" x14ac:dyDescent="0.2">
      <c r="A6107" s="98">
        <v>42263</v>
      </c>
      <c r="B6107" s="17">
        <v>2.057776</v>
      </c>
      <c r="C6107" s="97">
        <v>320</v>
      </c>
      <c r="D6107" s="21">
        <f t="shared" si="95"/>
        <v>3.43648592</v>
      </c>
    </row>
    <row r="6108" spans="1:4" ht="15" customHeight="1" x14ac:dyDescent="0.2">
      <c r="A6108" s="98">
        <v>42263.041666666664</v>
      </c>
      <c r="B6108" s="17">
        <v>2.057776</v>
      </c>
      <c r="C6108" s="97">
        <v>360</v>
      </c>
      <c r="D6108" s="21">
        <f t="shared" si="95"/>
        <v>3.43648592</v>
      </c>
    </row>
    <row r="6109" spans="1:4" ht="15" customHeight="1" x14ac:dyDescent="0.2">
      <c r="A6109" s="98">
        <v>42263.083333333336</v>
      </c>
      <c r="B6109" s="17">
        <v>2.5722200000000002</v>
      </c>
      <c r="C6109" s="97">
        <v>10</v>
      </c>
      <c r="D6109" s="21">
        <f t="shared" si="95"/>
        <v>4.2956073999999997</v>
      </c>
    </row>
    <row r="6110" spans="1:4" ht="15" customHeight="1" x14ac:dyDescent="0.2">
      <c r="A6110" s="98">
        <v>42263.125</v>
      </c>
      <c r="B6110" s="17">
        <v>3.0866639999999999</v>
      </c>
      <c r="C6110" s="97">
        <v>360</v>
      </c>
      <c r="D6110" s="21">
        <f t="shared" si="95"/>
        <v>5.1547288799999995</v>
      </c>
    </row>
    <row r="6111" spans="1:4" ht="15" customHeight="1" x14ac:dyDescent="0.2">
      <c r="A6111" s="98">
        <v>42263.166666666664</v>
      </c>
      <c r="B6111" s="17">
        <v>3.601108</v>
      </c>
      <c r="C6111" s="97">
        <v>360</v>
      </c>
      <c r="D6111" s="21">
        <f t="shared" si="95"/>
        <v>6.0138503599999993</v>
      </c>
    </row>
    <row r="6112" spans="1:4" ht="15" customHeight="1" x14ac:dyDescent="0.2">
      <c r="A6112" s="98">
        <v>42263.208333333336</v>
      </c>
      <c r="B6112" s="17">
        <v>2.5722200000000002</v>
      </c>
      <c r="C6112" s="97">
        <v>360</v>
      </c>
      <c r="D6112" s="21">
        <f t="shared" si="95"/>
        <v>4.2956073999999997</v>
      </c>
    </row>
    <row r="6113" spans="1:4" ht="15" customHeight="1" x14ac:dyDescent="0.2">
      <c r="A6113" s="98">
        <v>42263.25</v>
      </c>
      <c r="B6113" s="17">
        <v>2.057776</v>
      </c>
      <c r="C6113" s="97">
        <v>20</v>
      </c>
      <c r="D6113" s="21">
        <f t="shared" si="95"/>
        <v>3.43648592</v>
      </c>
    </row>
    <row r="6114" spans="1:4" ht="15" customHeight="1" x14ac:dyDescent="0.2">
      <c r="A6114" s="98">
        <v>42263.291666666664</v>
      </c>
      <c r="B6114" s="17">
        <v>2.057776</v>
      </c>
      <c r="C6114" s="97">
        <v>10</v>
      </c>
      <c r="D6114" s="21">
        <f t="shared" si="95"/>
        <v>3.43648592</v>
      </c>
    </row>
    <row r="6115" spans="1:4" ht="15" customHeight="1" x14ac:dyDescent="0.2">
      <c r="A6115" s="98">
        <v>42263.333333333336</v>
      </c>
      <c r="B6115" s="17">
        <v>2.5722200000000002</v>
      </c>
      <c r="C6115" s="97">
        <v>30</v>
      </c>
      <c r="D6115" s="21">
        <f t="shared" si="95"/>
        <v>4.2956073999999997</v>
      </c>
    </row>
    <row r="6116" spans="1:4" ht="15" customHeight="1" x14ac:dyDescent="0.2">
      <c r="A6116" s="98">
        <v>42263.375</v>
      </c>
      <c r="B6116" s="17">
        <v>2.057776</v>
      </c>
      <c r="C6116" s="97">
        <v>10</v>
      </c>
      <c r="D6116" s="21">
        <f t="shared" si="95"/>
        <v>3.43648592</v>
      </c>
    </row>
    <row r="6117" spans="1:4" ht="15" customHeight="1" x14ac:dyDescent="0.2">
      <c r="A6117" s="98">
        <v>42263.416666666664</v>
      </c>
      <c r="B6117" s="17">
        <v>3.0866639999999999</v>
      </c>
      <c r="C6117" s="97">
        <v>10</v>
      </c>
      <c r="D6117" s="21">
        <f t="shared" si="95"/>
        <v>5.1547288799999995</v>
      </c>
    </row>
    <row r="6118" spans="1:4" ht="15" customHeight="1" x14ac:dyDescent="0.2">
      <c r="A6118" s="98">
        <v>42263.458333333336</v>
      </c>
      <c r="B6118" s="17">
        <v>4.1155520000000001</v>
      </c>
      <c r="C6118" s="97">
        <v>20</v>
      </c>
      <c r="D6118" s="21">
        <f t="shared" si="95"/>
        <v>6.8729718399999999</v>
      </c>
    </row>
    <row r="6119" spans="1:4" ht="15" customHeight="1" x14ac:dyDescent="0.2">
      <c r="A6119" s="98">
        <v>42263.5</v>
      </c>
      <c r="B6119" s="17">
        <v>6.1733279999999997</v>
      </c>
      <c r="C6119" s="97">
        <v>20</v>
      </c>
      <c r="D6119" s="21">
        <f t="shared" si="95"/>
        <v>10.309457759999999</v>
      </c>
    </row>
    <row r="6120" spans="1:4" ht="15" customHeight="1" x14ac:dyDescent="0.2">
      <c r="A6120" s="98">
        <v>42263.541666666664</v>
      </c>
      <c r="B6120" s="17">
        <v>7.202216</v>
      </c>
      <c r="C6120" s="97">
        <v>40</v>
      </c>
      <c r="D6120" s="21">
        <f t="shared" si="95"/>
        <v>12.027700719999999</v>
      </c>
    </row>
    <row r="6121" spans="1:4" ht="15" customHeight="1" x14ac:dyDescent="0.2">
      <c r="A6121" s="98">
        <v>42263.583333333336</v>
      </c>
      <c r="B6121" s="17">
        <v>6.6877719999999998</v>
      </c>
      <c r="C6121" s="97">
        <v>30</v>
      </c>
      <c r="D6121" s="21">
        <f t="shared" si="95"/>
        <v>11.16857924</v>
      </c>
    </row>
    <row r="6122" spans="1:4" ht="15" customHeight="1" x14ac:dyDescent="0.2">
      <c r="A6122" s="98">
        <v>42263.625</v>
      </c>
      <c r="B6122" s="17">
        <v>6.6877719999999998</v>
      </c>
      <c r="C6122" s="97">
        <v>50</v>
      </c>
      <c r="D6122" s="21">
        <f t="shared" si="95"/>
        <v>11.16857924</v>
      </c>
    </row>
    <row r="6123" spans="1:4" ht="15" customHeight="1" x14ac:dyDescent="0.2">
      <c r="A6123" s="98">
        <v>42263.666666666664</v>
      </c>
      <c r="B6123" s="17">
        <v>7.7166600000000001</v>
      </c>
      <c r="C6123" s="97">
        <v>50</v>
      </c>
      <c r="D6123" s="21">
        <f t="shared" si="95"/>
        <v>12.886822199999999</v>
      </c>
    </row>
    <row r="6124" spans="1:4" ht="15" customHeight="1" x14ac:dyDescent="0.2">
      <c r="A6124" s="98">
        <v>42263.708333333336</v>
      </c>
      <c r="B6124" s="17">
        <v>7.7166600000000001</v>
      </c>
      <c r="C6124" s="97">
        <v>60</v>
      </c>
      <c r="D6124" s="21">
        <f t="shared" si="95"/>
        <v>12.886822199999999</v>
      </c>
    </row>
    <row r="6125" spans="1:4" ht="15" customHeight="1" x14ac:dyDescent="0.2">
      <c r="A6125" s="98">
        <v>42263.75</v>
      </c>
      <c r="B6125" s="17">
        <v>8.2311040000000002</v>
      </c>
      <c r="C6125" s="97">
        <v>40</v>
      </c>
      <c r="D6125" s="21">
        <f t="shared" si="95"/>
        <v>13.74594368</v>
      </c>
    </row>
    <row r="6126" spans="1:4" ht="15" customHeight="1" x14ac:dyDescent="0.2">
      <c r="A6126" s="98">
        <v>42263.791666666664</v>
      </c>
      <c r="B6126" s="17">
        <v>7.7166600000000001</v>
      </c>
      <c r="C6126" s="97">
        <v>40</v>
      </c>
      <c r="D6126" s="21">
        <f t="shared" si="95"/>
        <v>12.886822199999999</v>
      </c>
    </row>
    <row r="6127" spans="1:4" ht="15" customHeight="1" x14ac:dyDescent="0.2">
      <c r="A6127" s="98">
        <v>42263.833333333336</v>
      </c>
      <c r="B6127" s="17">
        <v>7.202216</v>
      </c>
      <c r="C6127" s="97">
        <v>40</v>
      </c>
      <c r="D6127" s="21">
        <f t="shared" si="95"/>
        <v>12.027700719999999</v>
      </c>
    </row>
    <row r="6128" spans="1:4" ht="15" customHeight="1" x14ac:dyDescent="0.2">
      <c r="A6128" s="98">
        <v>42263.875</v>
      </c>
      <c r="B6128" s="17">
        <v>7.202216</v>
      </c>
      <c r="C6128" s="97">
        <v>30</v>
      </c>
      <c r="D6128" s="21">
        <f t="shared" si="95"/>
        <v>12.027700719999999</v>
      </c>
    </row>
    <row r="6129" spans="1:4" ht="15" customHeight="1" x14ac:dyDescent="0.2">
      <c r="A6129" s="98">
        <v>42263.916666666664</v>
      </c>
      <c r="B6129" s="17">
        <v>6.6877719999999998</v>
      </c>
      <c r="C6129" s="97">
        <v>30</v>
      </c>
      <c r="D6129" s="21">
        <f t="shared" si="95"/>
        <v>11.16857924</v>
      </c>
    </row>
    <row r="6130" spans="1:4" ht="15" customHeight="1" x14ac:dyDescent="0.2">
      <c r="A6130" s="98">
        <v>42263.958333333336</v>
      </c>
      <c r="B6130" s="17">
        <v>5.6588840000000005</v>
      </c>
      <c r="C6130" s="97">
        <v>30</v>
      </c>
      <c r="D6130" s="21">
        <f t="shared" si="95"/>
        <v>9.4503362800000001</v>
      </c>
    </row>
    <row r="6131" spans="1:4" ht="15" customHeight="1" x14ac:dyDescent="0.2">
      <c r="A6131" s="98">
        <v>42264</v>
      </c>
      <c r="B6131" s="17">
        <v>5.1444400000000003</v>
      </c>
      <c r="C6131" s="97">
        <v>20</v>
      </c>
      <c r="D6131" s="21">
        <f t="shared" si="95"/>
        <v>8.5912147999999995</v>
      </c>
    </row>
    <row r="6132" spans="1:4" ht="15" customHeight="1" x14ac:dyDescent="0.2">
      <c r="A6132" s="98">
        <v>42264.041666666664</v>
      </c>
      <c r="B6132" s="17">
        <v>3.0866639999999999</v>
      </c>
      <c r="C6132" s="97">
        <v>360</v>
      </c>
      <c r="D6132" s="21">
        <f t="shared" si="95"/>
        <v>5.1547288799999995</v>
      </c>
    </row>
    <row r="6133" spans="1:4" ht="15" customHeight="1" x14ac:dyDescent="0.2">
      <c r="A6133" s="98">
        <v>42264.083333333336</v>
      </c>
      <c r="B6133" s="17">
        <v>3.0866639999999999</v>
      </c>
      <c r="C6133" s="97">
        <v>340</v>
      </c>
      <c r="D6133" s="21">
        <f t="shared" si="95"/>
        <v>5.1547288799999995</v>
      </c>
    </row>
    <row r="6134" spans="1:4" ht="15" customHeight="1" x14ac:dyDescent="0.2">
      <c r="A6134" s="98">
        <v>42264.125</v>
      </c>
      <c r="B6134" s="17">
        <v>3.0866639999999999</v>
      </c>
      <c r="C6134" s="97">
        <v>360</v>
      </c>
      <c r="D6134" s="21">
        <f t="shared" si="95"/>
        <v>5.1547288799999995</v>
      </c>
    </row>
    <row r="6135" spans="1:4" ht="15" customHeight="1" x14ac:dyDescent="0.2">
      <c r="A6135" s="98">
        <v>42264.166666666664</v>
      </c>
      <c r="B6135" s="17">
        <v>2.5722200000000002</v>
      </c>
      <c r="C6135" s="97">
        <v>340</v>
      </c>
      <c r="D6135" s="21">
        <f t="shared" si="95"/>
        <v>4.2956073999999997</v>
      </c>
    </row>
    <row r="6136" spans="1:4" ht="15" customHeight="1" x14ac:dyDescent="0.2">
      <c r="A6136" s="98">
        <v>42264.208333333336</v>
      </c>
      <c r="B6136" s="17">
        <v>3.601108</v>
      </c>
      <c r="C6136" s="97">
        <v>360</v>
      </c>
      <c r="D6136" s="21">
        <f t="shared" si="95"/>
        <v>6.0138503599999993</v>
      </c>
    </row>
    <row r="6137" spans="1:4" ht="15" customHeight="1" x14ac:dyDescent="0.2">
      <c r="A6137" s="98">
        <v>42264.25</v>
      </c>
      <c r="B6137" s="17">
        <v>3.601108</v>
      </c>
      <c r="C6137" s="97">
        <v>10</v>
      </c>
      <c r="D6137" s="21">
        <f t="shared" si="95"/>
        <v>6.0138503599999993</v>
      </c>
    </row>
    <row r="6138" spans="1:4" ht="15" customHeight="1" x14ac:dyDescent="0.2">
      <c r="A6138" s="98">
        <v>42264.291666666664</v>
      </c>
      <c r="B6138" s="17">
        <v>3.0866639999999999</v>
      </c>
      <c r="C6138" s="97">
        <v>20</v>
      </c>
      <c r="D6138" s="21">
        <f t="shared" si="95"/>
        <v>5.1547288799999995</v>
      </c>
    </row>
    <row r="6139" spans="1:4" ht="15" customHeight="1" x14ac:dyDescent="0.2">
      <c r="A6139" s="98">
        <v>42264.333333333336</v>
      </c>
      <c r="B6139" s="17">
        <v>3.0866639999999999</v>
      </c>
      <c r="C6139" s="97">
        <v>20</v>
      </c>
      <c r="D6139" s="21">
        <f t="shared" si="95"/>
        <v>5.1547288799999995</v>
      </c>
    </row>
    <row r="6140" spans="1:4" ht="15" customHeight="1" x14ac:dyDescent="0.2">
      <c r="A6140" s="98">
        <v>42264.375</v>
      </c>
      <c r="B6140" s="17">
        <v>2.5722200000000002</v>
      </c>
      <c r="C6140" s="97">
        <v>350</v>
      </c>
      <c r="D6140" s="21">
        <f t="shared" si="95"/>
        <v>4.2956073999999997</v>
      </c>
    </row>
    <row r="6141" spans="1:4" ht="15" customHeight="1" x14ac:dyDescent="0.2">
      <c r="A6141" s="98">
        <v>42264.416666666664</v>
      </c>
      <c r="B6141" s="17">
        <v>2.057776</v>
      </c>
      <c r="C6141" s="97">
        <v>360</v>
      </c>
      <c r="D6141" s="21">
        <f t="shared" si="95"/>
        <v>3.43648592</v>
      </c>
    </row>
    <row r="6142" spans="1:4" ht="15" customHeight="1" x14ac:dyDescent="0.2">
      <c r="A6142" s="98">
        <v>42264.458333333336</v>
      </c>
      <c r="B6142" s="17">
        <v>5.6588840000000005</v>
      </c>
      <c r="C6142" s="97">
        <v>10</v>
      </c>
      <c r="D6142" s="21">
        <f t="shared" si="95"/>
        <v>9.4503362800000001</v>
      </c>
    </row>
    <row r="6143" spans="1:4" ht="15" customHeight="1" x14ac:dyDescent="0.2">
      <c r="A6143" s="98">
        <v>42264.5</v>
      </c>
      <c r="B6143" s="17">
        <v>6.1733279999999997</v>
      </c>
      <c r="C6143" s="97">
        <v>360</v>
      </c>
      <c r="D6143" s="21">
        <f t="shared" si="95"/>
        <v>10.309457759999999</v>
      </c>
    </row>
    <row r="6144" spans="1:4" ht="15" customHeight="1" x14ac:dyDescent="0.2">
      <c r="A6144" s="98">
        <v>42264.541666666664</v>
      </c>
      <c r="B6144" s="17">
        <v>6.6877719999999998</v>
      </c>
      <c r="C6144" s="97">
        <v>10</v>
      </c>
      <c r="D6144" s="21">
        <f t="shared" si="95"/>
        <v>11.16857924</v>
      </c>
    </row>
    <row r="6145" spans="1:4" ht="15" customHeight="1" x14ac:dyDescent="0.2">
      <c r="A6145" s="98">
        <v>42264.583333333336</v>
      </c>
      <c r="B6145" s="17">
        <v>8.2311040000000002</v>
      </c>
      <c r="C6145" s="97">
        <v>360</v>
      </c>
      <c r="D6145" s="21">
        <f t="shared" si="95"/>
        <v>13.74594368</v>
      </c>
    </row>
    <row r="6146" spans="1:4" ht="15" customHeight="1" x14ac:dyDescent="0.2">
      <c r="A6146" s="98">
        <v>42264.625</v>
      </c>
      <c r="B6146" s="17">
        <v>7.7166600000000001</v>
      </c>
      <c r="C6146" s="97">
        <v>30</v>
      </c>
      <c r="D6146" s="21">
        <f t="shared" si="95"/>
        <v>12.886822199999999</v>
      </c>
    </row>
    <row r="6147" spans="1:4" ht="15" customHeight="1" x14ac:dyDescent="0.2">
      <c r="A6147" s="98">
        <v>42264.666666666664</v>
      </c>
      <c r="B6147" s="17">
        <v>9.2599920000000004</v>
      </c>
      <c r="C6147" s="97">
        <v>50</v>
      </c>
      <c r="D6147" s="21">
        <f t="shared" si="95"/>
        <v>15.464186639999999</v>
      </c>
    </row>
    <row r="6148" spans="1:4" ht="15" customHeight="1" x14ac:dyDescent="0.2">
      <c r="A6148" s="98">
        <v>42264.708333333336</v>
      </c>
      <c r="B6148" s="17">
        <v>8.7455479999999994</v>
      </c>
      <c r="C6148" s="97">
        <v>50</v>
      </c>
      <c r="D6148" s="21">
        <f t="shared" si="95"/>
        <v>14.605065159999999</v>
      </c>
    </row>
    <row r="6149" spans="1:4" ht="15" customHeight="1" x14ac:dyDescent="0.2">
      <c r="A6149" s="98">
        <v>42264.75</v>
      </c>
      <c r="B6149" s="17">
        <v>10.288880000000001</v>
      </c>
      <c r="C6149" s="97">
        <v>40</v>
      </c>
      <c r="D6149" s="21">
        <f t="shared" ref="D6149:D6212" si="96">$B$1*B6149</f>
        <v>17.182429599999999</v>
      </c>
    </row>
    <row r="6150" spans="1:4" ht="15" customHeight="1" x14ac:dyDescent="0.2">
      <c r="A6150" s="98">
        <v>42264.791666666664</v>
      </c>
      <c r="B6150" s="17">
        <v>9.2599920000000004</v>
      </c>
      <c r="C6150" s="97">
        <v>40</v>
      </c>
      <c r="D6150" s="21">
        <f t="shared" si="96"/>
        <v>15.464186639999999</v>
      </c>
    </row>
    <row r="6151" spans="1:4" ht="15" customHeight="1" x14ac:dyDescent="0.2">
      <c r="A6151" s="98">
        <v>42264.833333333336</v>
      </c>
      <c r="B6151" s="17">
        <v>9.2599920000000004</v>
      </c>
      <c r="C6151" s="97">
        <v>40</v>
      </c>
      <c r="D6151" s="21">
        <f t="shared" si="96"/>
        <v>15.464186639999999</v>
      </c>
    </row>
    <row r="6152" spans="1:4" ht="15" customHeight="1" x14ac:dyDescent="0.2">
      <c r="A6152" s="98">
        <v>42264.875</v>
      </c>
      <c r="B6152" s="17">
        <v>8.7455479999999994</v>
      </c>
      <c r="C6152" s="97">
        <v>50</v>
      </c>
      <c r="D6152" s="21">
        <f t="shared" si="96"/>
        <v>14.605065159999999</v>
      </c>
    </row>
    <row r="6153" spans="1:4" ht="15" customHeight="1" x14ac:dyDescent="0.2">
      <c r="A6153" s="98">
        <v>42264.916666666664</v>
      </c>
      <c r="B6153" s="17">
        <v>6.6877719999999998</v>
      </c>
      <c r="C6153" s="97">
        <v>40</v>
      </c>
      <c r="D6153" s="21">
        <f t="shared" si="96"/>
        <v>11.16857924</v>
      </c>
    </row>
    <row r="6154" spans="1:4" ht="15" customHeight="1" x14ac:dyDescent="0.2">
      <c r="A6154" s="98">
        <v>42264.958333333336</v>
      </c>
      <c r="B6154" s="17">
        <v>6.6877719999999998</v>
      </c>
      <c r="C6154" s="97">
        <v>30</v>
      </c>
      <c r="D6154" s="21">
        <f t="shared" si="96"/>
        <v>11.16857924</v>
      </c>
    </row>
    <row r="6155" spans="1:4" ht="15" customHeight="1" x14ac:dyDescent="0.2">
      <c r="A6155" s="98">
        <v>42265</v>
      </c>
      <c r="B6155" s="17">
        <v>5.1444400000000003</v>
      </c>
      <c r="C6155" s="97">
        <v>20</v>
      </c>
      <c r="D6155" s="21">
        <f t="shared" si="96"/>
        <v>8.5912147999999995</v>
      </c>
    </row>
    <row r="6156" spans="1:4" ht="15" customHeight="1" x14ac:dyDescent="0.2">
      <c r="A6156" s="98">
        <v>42265.041666666664</v>
      </c>
      <c r="B6156" s="17">
        <v>4.1155520000000001</v>
      </c>
      <c r="C6156" s="97">
        <v>10</v>
      </c>
      <c r="D6156" s="21">
        <f t="shared" si="96"/>
        <v>6.8729718399999999</v>
      </c>
    </row>
    <row r="6157" spans="1:4" ht="15" customHeight="1" x14ac:dyDescent="0.2">
      <c r="A6157" s="98">
        <v>42265.083333333336</v>
      </c>
      <c r="B6157" s="17">
        <v>4.1155520000000001</v>
      </c>
      <c r="C6157" s="97">
        <v>10</v>
      </c>
      <c r="D6157" s="21">
        <f t="shared" si="96"/>
        <v>6.8729718399999999</v>
      </c>
    </row>
    <row r="6158" spans="1:4" ht="15" customHeight="1" x14ac:dyDescent="0.2">
      <c r="A6158" s="98">
        <v>42265.125</v>
      </c>
      <c r="B6158" s="17">
        <v>4.6299960000000002</v>
      </c>
      <c r="C6158" s="97">
        <v>360</v>
      </c>
      <c r="D6158" s="21">
        <f t="shared" si="96"/>
        <v>7.7320933199999997</v>
      </c>
    </row>
    <row r="6159" spans="1:4" ht="15" customHeight="1" x14ac:dyDescent="0.2">
      <c r="A6159" s="98">
        <v>42265.166666666664</v>
      </c>
      <c r="B6159" s="17">
        <v>4.1155520000000001</v>
      </c>
      <c r="C6159" s="97">
        <v>340</v>
      </c>
      <c r="D6159" s="21">
        <f t="shared" si="96"/>
        <v>6.8729718399999999</v>
      </c>
    </row>
    <row r="6160" spans="1:4" ht="15" customHeight="1" x14ac:dyDescent="0.2">
      <c r="A6160" s="98">
        <v>42265.208333333336</v>
      </c>
      <c r="B6160" s="17">
        <v>5.1444400000000003</v>
      </c>
      <c r="C6160" s="97">
        <v>350</v>
      </c>
      <c r="D6160" s="21">
        <f t="shared" si="96"/>
        <v>8.5912147999999995</v>
      </c>
    </row>
    <row r="6161" spans="1:4" ht="15" customHeight="1" x14ac:dyDescent="0.2">
      <c r="A6161" s="98">
        <v>42265.25</v>
      </c>
      <c r="B6161" s="17">
        <v>4.6299960000000002</v>
      </c>
      <c r="C6161" s="97">
        <v>10</v>
      </c>
      <c r="D6161" s="21">
        <f t="shared" si="96"/>
        <v>7.7320933199999997</v>
      </c>
    </row>
    <row r="6162" spans="1:4" ht="15" customHeight="1" x14ac:dyDescent="0.2">
      <c r="A6162" s="98">
        <v>42265.291666666664</v>
      </c>
      <c r="B6162" s="17">
        <v>4.1155520000000001</v>
      </c>
      <c r="C6162" s="97">
        <v>20</v>
      </c>
      <c r="D6162" s="21">
        <f t="shared" si="96"/>
        <v>6.8729718399999999</v>
      </c>
    </row>
    <row r="6163" spans="1:4" ht="15" customHeight="1" x14ac:dyDescent="0.2">
      <c r="A6163" s="98">
        <v>42265.333333333336</v>
      </c>
      <c r="B6163" s="17">
        <v>3.0866639999999999</v>
      </c>
      <c r="C6163" s="97">
        <v>10</v>
      </c>
      <c r="D6163" s="21">
        <f t="shared" si="96"/>
        <v>5.1547288799999995</v>
      </c>
    </row>
    <row r="6164" spans="1:4" ht="15" customHeight="1" x14ac:dyDescent="0.2">
      <c r="A6164" s="98">
        <v>42265.375</v>
      </c>
      <c r="B6164" s="17">
        <v>3.0866639999999999</v>
      </c>
      <c r="C6164" s="97">
        <v>10</v>
      </c>
      <c r="D6164" s="21">
        <f t="shared" si="96"/>
        <v>5.1547288799999995</v>
      </c>
    </row>
    <row r="6165" spans="1:4" ht="15" customHeight="1" x14ac:dyDescent="0.2">
      <c r="A6165" s="98">
        <v>42265.416666666664</v>
      </c>
      <c r="B6165" s="17">
        <v>4.1155520000000001</v>
      </c>
      <c r="C6165" s="97">
        <v>10</v>
      </c>
      <c r="D6165" s="21">
        <f t="shared" si="96"/>
        <v>6.8729718399999999</v>
      </c>
    </row>
    <row r="6166" spans="1:4" ht="15" customHeight="1" x14ac:dyDescent="0.2">
      <c r="A6166" s="98">
        <v>42265.458333333336</v>
      </c>
      <c r="B6166" s="17">
        <v>5.6588840000000005</v>
      </c>
      <c r="C6166" s="97">
        <v>10</v>
      </c>
      <c r="D6166" s="21">
        <f t="shared" si="96"/>
        <v>9.4503362800000001</v>
      </c>
    </row>
    <row r="6167" spans="1:4" ht="15" customHeight="1" x14ac:dyDescent="0.2">
      <c r="A6167" s="98">
        <v>42265.5</v>
      </c>
      <c r="B6167" s="17">
        <v>6.6877719999999998</v>
      </c>
      <c r="C6167" s="97">
        <v>360</v>
      </c>
      <c r="D6167" s="21">
        <f t="shared" si="96"/>
        <v>11.16857924</v>
      </c>
    </row>
    <row r="6168" spans="1:4" ht="15" customHeight="1" x14ac:dyDescent="0.2">
      <c r="A6168" s="98">
        <v>42265.541666666664</v>
      </c>
      <c r="B6168" s="17">
        <v>6.6877719999999998</v>
      </c>
      <c r="C6168" s="97">
        <v>10</v>
      </c>
      <c r="D6168" s="21">
        <f t="shared" si="96"/>
        <v>11.16857924</v>
      </c>
    </row>
    <row r="6169" spans="1:4" ht="15" customHeight="1" x14ac:dyDescent="0.2">
      <c r="A6169" s="98">
        <v>42265.583333333336</v>
      </c>
      <c r="B6169" s="17">
        <v>6.1733279999999997</v>
      </c>
      <c r="C6169" s="97">
        <v>350</v>
      </c>
      <c r="D6169" s="21">
        <f t="shared" si="96"/>
        <v>10.309457759999999</v>
      </c>
    </row>
    <row r="6170" spans="1:4" ht="15" customHeight="1" x14ac:dyDescent="0.2">
      <c r="A6170" s="98">
        <v>42265.625</v>
      </c>
      <c r="B6170" s="17">
        <v>7.202216</v>
      </c>
      <c r="C6170" s="97">
        <v>50</v>
      </c>
      <c r="D6170" s="21">
        <f t="shared" si="96"/>
        <v>12.027700719999999</v>
      </c>
    </row>
    <row r="6171" spans="1:4" ht="15" customHeight="1" x14ac:dyDescent="0.2">
      <c r="A6171" s="98">
        <v>42265.666666666664</v>
      </c>
      <c r="B6171" s="17">
        <v>9.2599920000000004</v>
      </c>
      <c r="C6171" s="97">
        <v>50</v>
      </c>
      <c r="D6171" s="21">
        <f t="shared" si="96"/>
        <v>15.464186639999999</v>
      </c>
    </row>
    <row r="6172" spans="1:4" ht="15" customHeight="1" x14ac:dyDescent="0.2">
      <c r="A6172" s="98">
        <v>42265.708333333336</v>
      </c>
      <c r="B6172" s="17">
        <v>9.2599920000000004</v>
      </c>
      <c r="C6172" s="97">
        <v>40</v>
      </c>
      <c r="D6172" s="21">
        <f t="shared" si="96"/>
        <v>15.464186639999999</v>
      </c>
    </row>
    <row r="6173" spans="1:4" ht="15" customHeight="1" x14ac:dyDescent="0.2">
      <c r="A6173" s="98">
        <v>42265.75</v>
      </c>
      <c r="B6173" s="17">
        <v>9.7744359999999997</v>
      </c>
      <c r="C6173" s="97">
        <v>60</v>
      </c>
      <c r="D6173" s="21">
        <f t="shared" si="96"/>
        <v>16.32330812</v>
      </c>
    </row>
    <row r="6174" spans="1:4" ht="15" customHeight="1" x14ac:dyDescent="0.2">
      <c r="A6174" s="98">
        <v>42265.791666666664</v>
      </c>
      <c r="B6174" s="17">
        <v>10.803324</v>
      </c>
      <c r="C6174" s="97">
        <v>50</v>
      </c>
      <c r="D6174" s="21">
        <f t="shared" si="96"/>
        <v>18.041551079999998</v>
      </c>
    </row>
    <row r="6175" spans="1:4" ht="15" customHeight="1" x14ac:dyDescent="0.2">
      <c r="A6175" s="98">
        <v>42265.833333333336</v>
      </c>
      <c r="B6175" s="17">
        <v>10.288880000000001</v>
      </c>
      <c r="C6175" s="97">
        <v>50</v>
      </c>
      <c r="D6175" s="21">
        <f t="shared" si="96"/>
        <v>17.182429599999999</v>
      </c>
    </row>
    <row r="6176" spans="1:4" ht="15" customHeight="1" x14ac:dyDescent="0.2">
      <c r="A6176" s="98">
        <v>42265.875</v>
      </c>
      <c r="B6176" s="17">
        <v>7.202216</v>
      </c>
      <c r="C6176" s="97">
        <v>40</v>
      </c>
      <c r="D6176" s="21">
        <f t="shared" si="96"/>
        <v>12.027700719999999</v>
      </c>
    </row>
    <row r="6177" spans="1:4" ht="15" customHeight="1" x14ac:dyDescent="0.2">
      <c r="A6177" s="98">
        <v>42265.916666666664</v>
      </c>
      <c r="B6177" s="17">
        <v>8.7455479999999994</v>
      </c>
      <c r="C6177" s="97">
        <v>40</v>
      </c>
      <c r="D6177" s="21">
        <f t="shared" si="96"/>
        <v>14.605065159999999</v>
      </c>
    </row>
    <row r="6178" spans="1:4" ht="15" customHeight="1" x14ac:dyDescent="0.2">
      <c r="A6178" s="98">
        <v>42265.958333333336</v>
      </c>
      <c r="B6178" s="17">
        <v>7.202216</v>
      </c>
      <c r="C6178" s="97">
        <v>20</v>
      </c>
      <c r="D6178" s="21">
        <f t="shared" si="96"/>
        <v>12.027700719999999</v>
      </c>
    </row>
    <row r="6179" spans="1:4" ht="15" customHeight="1" x14ac:dyDescent="0.2">
      <c r="A6179" s="98">
        <v>42266</v>
      </c>
      <c r="B6179" s="17">
        <v>6.1733279999999997</v>
      </c>
      <c r="C6179" s="97">
        <v>20</v>
      </c>
      <c r="D6179" s="21">
        <f t="shared" si="96"/>
        <v>10.309457759999999</v>
      </c>
    </row>
    <row r="6180" spans="1:4" ht="15" customHeight="1" x14ac:dyDescent="0.2">
      <c r="A6180" s="98">
        <v>42266.041666666664</v>
      </c>
      <c r="B6180" s="17">
        <v>5.1444400000000003</v>
      </c>
      <c r="C6180" s="97">
        <v>10</v>
      </c>
      <c r="D6180" s="21">
        <f t="shared" si="96"/>
        <v>8.5912147999999995</v>
      </c>
    </row>
    <row r="6181" spans="1:4" ht="15" customHeight="1" x14ac:dyDescent="0.2">
      <c r="A6181" s="98">
        <v>42266.083333333336</v>
      </c>
      <c r="B6181" s="17">
        <v>4.6299960000000002</v>
      </c>
      <c r="C6181" s="97">
        <v>20</v>
      </c>
      <c r="D6181" s="21">
        <f t="shared" si="96"/>
        <v>7.7320933199999997</v>
      </c>
    </row>
    <row r="6182" spans="1:4" ht="15" customHeight="1" x14ac:dyDescent="0.2">
      <c r="A6182" s="98">
        <v>42266.125</v>
      </c>
      <c r="B6182" s="17">
        <v>4.1155520000000001</v>
      </c>
      <c r="C6182" s="97">
        <v>20</v>
      </c>
      <c r="D6182" s="21">
        <f t="shared" si="96"/>
        <v>6.8729718399999999</v>
      </c>
    </row>
    <row r="6183" spans="1:4" ht="15" customHeight="1" x14ac:dyDescent="0.2">
      <c r="A6183" s="98">
        <v>42266.166666666664</v>
      </c>
      <c r="B6183" s="17">
        <v>4.6299960000000002</v>
      </c>
      <c r="C6183" s="97">
        <v>20</v>
      </c>
      <c r="D6183" s="21">
        <f t="shared" si="96"/>
        <v>7.7320933199999997</v>
      </c>
    </row>
    <row r="6184" spans="1:4" ht="15" customHeight="1" x14ac:dyDescent="0.2">
      <c r="A6184" s="98">
        <v>42266.208333333336</v>
      </c>
      <c r="B6184" s="17">
        <v>4.1155520000000001</v>
      </c>
      <c r="C6184" s="97">
        <v>20</v>
      </c>
      <c r="D6184" s="21">
        <f t="shared" si="96"/>
        <v>6.8729718399999999</v>
      </c>
    </row>
    <row r="6185" spans="1:4" ht="15" customHeight="1" x14ac:dyDescent="0.2">
      <c r="A6185" s="98">
        <v>42266.25</v>
      </c>
      <c r="B6185" s="17">
        <v>4.6299960000000002</v>
      </c>
      <c r="C6185" s="97">
        <v>20</v>
      </c>
      <c r="D6185" s="21">
        <f t="shared" si="96"/>
        <v>7.7320933199999997</v>
      </c>
    </row>
    <row r="6186" spans="1:4" ht="15" customHeight="1" x14ac:dyDescent="0.2">
      <c r="A6186" s="98">
        <v>42266.291666666664</v>
      </c>
      <c r="B6186" s="17">
        <v>4.6299960000000002</v>
      </c>
      <c r="C6186" s="97">
        <v>20</v>
      </c>
      <c r="D6186" s="21">
        <f t="shared" si="96"/>
        <v>7.7320933199999997</v>
      </c>
    </row>
    <row r="6187" spans="1:4" ht="15" customHeight="1" x14ac:dyDescent="0.2">
      <c r="A6187" s="98">
        <v>42266.333333333336</v>
      </c>
      <c r="B6187" s="17">
        <v>4.1155520000000001</v>
      </c>
      <c r="C6187" s="97">
        <v>20</v>
      </c>
      <c r="D6187" s="21">
        <f t="shared" si="96"/>
        <v>6.8729718399999999</v>
      </c>
    </row>
    <row r="6188" spans="1:4" ht="15" customHeight="1" x14ac:dyDescent="0.2">
      <c r="A6188" s="98">
        <v>42266.375</v>
      </c>
      <c r="B6188" s="17">
        <v>3.601108</v>
      </c>
      <c r="C6188" s="97">
        <v>360</v>
      </c>
      <c r="D6188" s="21">
        <f t="shared" si="96"/>
        <v>6.0138503599999993</v>
      </c>
    </row>
    <row r="6189" spans="1:4" ht="15" customHeight="1" x14ac:dyDescent="0.2">
      <c r="A6189" s="98">
        <v>42266.416666666664</v>
      </c>
      <c r="B6189" s="17">
        <v>4.6299960000000002</v>
      </c>
      <c r="C6189" s="97">
        <v>350</v>
      </c>
      <c r="D6189" s="21">
        <f t="shared" si="96"/>
        <v>7.7320933199999997</v>
      </c>
    </row>
    <row r="6190" spans="1:4" ht="15" customHeight="1" x14ac:dyDescent="0.2">
      <c r="A6190" s="98">
        <v>42266.458333333336</v>
      </c>
      <c r="B6190" s="17">
        <v>5.1444400000000003</v>
      </c>
      <c r="C6190" s="97">
        <v>20</v>
      </c>
      <c r="D6190" s="21">
        <f t="shared" si="96"/>
        <v>8.5912147999999995</v>
      </c>
    </row>
    <row r="6191" spans="1:4" ht="15" customHeight="1" x14ac:dyDescent="0.2">
      <c r="A6191" s="98">
        <v>42266.5</v>
      </c>
      <c r="B6191" s="17">
        <v>4.6299960000000002</v>
      </c>
      <c r="C6191" s="97">
        <v>360</v>
      </c>
      <c r="D6191" s="21">
        <f t="shared" si="96"/>
        <v>7.7320933199999997</v>
      </c>
    </row>
    <row r="6192" spans="1:4" ht="15" customHeight="1" x14ac:dyDescent="0.2">
      <c r="A6192" s="98">
        <v>42266.541666666664</v>
      </c>
      <c r="B6192" s="17">
        <v>6.1733279999999997</v>
      </c>
      <c r="C6192" s="97">
        <v>350</v>
      </c>
      <c r="D6192" s="21">
        <f t="shared" si="96"/>
        <v>10.309457759999999</v>
      </c>
    </row>
    <row r="6193" spans="1:4" ht="15" customHeight="1" x14ac:dyDescent="0.2">
      <c r="A6193" s="98">
        <v>42266.583333333336</v>
      </c>
      <c r="B6193" s="17">
        <v>6.1733279999999997</v>
      </c>
      <c r="C6193" s="97">
        <v>40</v>
      </c>
      <c r="D6193" s="21">
        <f t="shared" si="96"/>
        <v>10.309457759999999</v>
      </c>
    </row>
    <row r="6194" spans="1:4" ht="15" customHeight="1" x14ac:dyDescent="0.2">
      <c r="A6194" s="98">
        <v>42266.625</v>
      </c>
      <c r="B6194" s="17">
        <v>6.1733279999999997</v>
      </c>
      <c r="C6194" s="97">
        <v>40</v>
      </c>
      <c r="D6194" s="21">
        <f t="shared" si="96"/>
        <v>10.309457759999999</v>
      </c>
    </row>
    <row r="6195" spans="1:4" ht="15" customHeight="1" x14ac:dyDescent="0.2">
      <c r="A6195" s="98">
        <v>42266.666666666664</v>
      </c>
      <c r="B6195" s="17">
        <v>7.202216</v>
      </c>
      <c r="C6195" s="97">
        <v>70</v>
      </c>
      <c r="D6195" s="21">
        <f t="shared" si="96"/>
        <v>12.027700719999999</v>
      </c>
    </row>
    <row r="6196" spans="1:4" ht="15" customHeight="1" x14ac:dyDescent="0.2">
      <c r="A6196" s="98">
        <v>42266.708333333336</v>
      </c>
      <c r="B6196" s="17">
        <v>9.2599920000000004</v>
      </c>
      <c r="C6196" s="97">
        <v>60</v>
      </c>
      <c r="D6196" s="21">
        <f t="shared" si="96"/>
        <v>15.464186639999999</v>
      </c>
    </row>
    <row r="6197" spans="1:4" ht="15" customHeight="1" x14ac:dyDescent="0.2">
      <c r="A6197" s="98">
        <v>42266.75</v>
      </c>
      <c r="B6197" s="17">
        <v>10.288880000000001</v>
      </c>
      <c r="C6197" s="97">
        <v>50</v>
      </c>
      <c r="D6197" s="21">
        <f t="shared" si="96"/>
        <v>17.182429599999999</v>
      </c>
    </row>
    <row r="6198" spans="1:4" ht="15" customHeight="1" x14ac:dyDescent="0.2">
      <c r="A6198" s="98">
        <v>42266.791666666664</v>
      </c>
      <c r="B6198" s="17">
        <v>10.803324</v>
      </c>
      <c r="C6198" s="97">
        <v>50</v>
      </c>
      <c r="D6198" s="21">
        <f t="shared" si="96"/>
        <v>18.041551079999998</v>
      </c>
    </row>
    <row r="6199" spans="1:4" ht="15" customHeight="1" x14ac:dyDescent="0.2">
      <c r="A6199" s="98">
        <v>42266.833333333336</v>
      </c>
      <c r="B6199" s="17">
        <v>8.7455479999999994</v>
      </c>
      <c r="C6199" s="97">
        <v>50</v>
      </c>
      <c r="D6199" s="21">
        <f t="shared" si="96"/>
        <v>14.605065159999999</v>
      </c>
    </row>
    <row r="6200" spans="1:4" ht="15" customHeight="1" x14ac:dyDescent="0.2">
      <c r="A6200" s="98">
        <v>42266.875</v>
      </c>
      <c r="B6200" s="17">
        <v>7.7166600000000001</v>
      </c>
      <c r="C6200" s="97">
        <v>40</v>
      </c>
      <c r="D6200" s="21">
        <f t="shared" si="96"/>
        <v>12.886822199999999</v>
      </c>
    </row>
    <row r="6201" spans="1:4" ht="15" customHeight="1" x14ac:dyDescent="0.2">
      <c r="A6201" s="98">
        <v>42266.916666666664</v>
      </c>
      <c r="B6201" s="17">
        <v>7.7166600000000001</v>
      </c>
      <c r="C6201" s="97">
        <v>50</v>
      </c>
      <c r="D6201" s="21">
        <f t="shared" si="96"/>
        <v>12.886822199999999</v>
      </c>
    </row>
    <row r="6202" spans="1:4" ht="15" customHeight="1" x14ac:dyDescent="0.2">
      <c r="A6202" s="98">
        <v>42266.958333333336</v>
      </c>
      <c r="B6202" s="17">
        <v>6.6877719999999998</v>
      </c>
      <c r="C6202" s="97">
        <v>30</v>
      </c>
      <c r="D6202" s="21">
        <f t="shared" si="96"/>
        <v>11.16857924</v>
      </c>
    </row>
    <row r="6203" spans="1:4" ht="15" customHeight="1" x14ac:dyDescent="0.2">
      <c r="A6203" s="98">
        <v>42267</v>
      </c>
      <c r="B6203" s="17">
        <v>3.601108</v>
      </c>
      <c r="C6203" s="97">
        <v>360</v>
      </c>
      <c r="D6203" s="21">
        <f t="shared" si="96"/>
        <v>6.0138503599999993</v>
      </c>
    </row>
    <row r="6204" spans="1:4" ht="15" customHeight="1" x14ac:dyDescent="0.2">
      <c r="A6204" s="98">
        <v>42267.041666666664</v>
      </c>
      <c r="B6204" s="17">
        <v>2.057776</v>
      </c>
      <c r="C6204" s="97">
        <v>310</v>
      </c>
      <c r="D6204" s="21">
        <f t="shared" si="96"/>
        <v>3.43648592</v>
      </c>
    </row>
    <row r="6205" spans="1:4" ht="15" customHeight="1" x14ac:dyDescent="0.2">
      <c r="A6205" s="98">
        <v>42267.083333333336</v>
      </c>
      <c r="B6205" s="17">
        <v>3.0866639999999999</v>
      </c>
      <c r="C6205" s="97">
        <v>350</v>
      </c>
      <c r="D6205" s="21">
        <f t="shared" si="96"/>
        <v>5.1547288799999995</v>
      </c>
    </row>
    <row r="6206" spans="1:4" ht="15" customHeight="1" x14ac:dyDescent="0.2">
      <c r="A6206" s="98">
        <v>42267.125</v>
      </c>
      <c r="B6206" s="17">
        <v>3.0866639999999999</v>
      </c>
      <c r="C6206" s="97">
        <v>350</v>
      </c>
      <c r="D6206" s="21">
        <f t="shared" si="96"/>
        <v>5.1547288799999995</v>
      </c>
    </row>
    <row r="6207" spans="1:4" ht="15" customHeight="1" x14ac:dyDescent="0.2">
      <c r="A6207" s="98">
        <v>42267.166666666664</v>
      </c>
      <c r="B6207" s="17">
        <v>3.0866639999999999</v>
      </c>
      <c r="C6207" s="97">
        <v>20</v>
      </c>
      <c r="D6207" s="21">
        <f t="shared" si="96"/>
        <v>5.1547288799999995</v>
      </c>
    </row>
    <row r="6208" spans="1:4" ht="15" customHeight="1" x14ac:dyDescent="0.2">
      <c r="A6208" s="98">
        <v>42267.208333333336</v>
      </c>
      <c r="B6208" s="17">
        <v>3.0866639999999999</v>
      </c>
      <c r="C6208" s="97">
        <v>350</v>
      </c>
      <c r="D6208" s="21">
        <f t="shared" si="96"/>
        <v>5.1547288799999995</v>
      </c>
    </row>
    <row r="6209" spans="1:4" ht="15" customHeight="1" x14ac:dyDescent="0.2">
      <c r="A6209" s="98">
        <v>42267.25</v>
      </c>
      <c r="B6209" s="17">
        <v>3.0866639999999999</v>
      </c>
      <c r="C6209" s="97">
        <v>10</v>
      </c>
      <c r="D6209" s="21">
        <f t="shared" si="96"/>
        <v>5.1547288799999995</v>
      </c>
    </row>
    <row r="6210" spans="1:4" ht="15" customHeight="1" x14ac:dyDescent="0.2">
      <c r="A6210" s="98">
        <v>42267.291666666664</v>
      </c>
      <c r="B6210" s="17">
        <v>3.0866639999999999</v>
      </c>
      <c r="C6210" s="97">
        <v>20</v>
      </c>
      <c r="D6210" s="21">
        <f t="shared" si="96"/>
        <v>5.1547288799999995</v>
      </c>
    </row>
    <row r="6211" spans="1:4" ht="15" customHeight="1" x14ac:dyDescent="0.2">
      <c r="A6211" s="98">
        <v>42267.333333333336</v>
      </c>
      <c r="B6211" s="17">
        <v>3.0866639999999999</v>
      </c>
      <c r="C6211" s="97">
        <v>10</v>
      </c>
      <c r="D6211" s="21">
        <f t="shared" si="96"/>
        <v>5.1547288799999995</v>
      </c>
    </row>
    <row r="6212" spans="1:4" ht="15" customHeight="1" x14ac:dyDescent="0.2">
      <c r="A6212" s="98">
        <v>42267.375</v>
      </c>
      <c r="B6212" s="17">
        <v>2.057776</v>
      </c>
      <c r="C6212" s="97">
        <v>340</v>
      </c>
      <c r="D6212" s="21">
        <f t="shared" si="96"/>
        <v>3.43648592</v>
      </c>
    </row>
    <row r="6213" spans="1:4" ht="15" customHeight="1" x14ac:dyDescent="0.2">
      <c r="A6213" s="98">
        <v>42267.416666666664</v>
      </c>
      <c r="B6213" s="17">
        <v>2.057776</v>
      </c>
      <c r="C6213" s="97">
        <v>350</v>
      </c>
      <c r="D6213" s="21">
        <f t="shared" ref="D6213:D6276" si="97">$B$1*B6213</f>
        <v>3.43648592</v>
      </c>
    </row>
    <row r="6214" spans="1:4" ht="15" customHeight="1" x14ac:dyDescent="0.2">
      <c r="A6214" s="98">
        <v>42267.458333333336</v>
      </c>
      <c r="B6214" s="17">
        <v>6.1733279999999997</v>
      </c>
      <c r="C6214" s="97">
        <v>10</v>
      </c>
      <c r="D6214" s="21">
        <f t="shared" si="97"/>
        <v>10.309457759999999</v>
      </c>
    </row>
    <row r="6215" spans="1:4" ht="15" customHeight="1" x14ac:dyDescent="0.2">
      <c r="A6215" s="98">
        <v>42267.5</v>
      </c>
      <c r="B6215" s="17">
        <v>6.1733279999999997</v>
      </c>
      <c r="C6215" s="97">
        <v>10</v>
      </c>
      <c r="D6215" s="21">
        <f t="shared" si="97"/>
        <v>10.309457759999999</v>
      </c>
    </row>
    <row r="6216" spans="1:4" ht="15" customHeight="1" x14ac:dyDescent="0.2">
      <c r="A6216" s="98">
        <v>42267.541666666664</v>
      </c>
      <c r="B6216" s="17">
        <v>6.1733279999999997</v>
      </c>
      <c r="C6216" s="97">
        <v>360</v>
      </c>
      <c r="D6216" s="21">
        <f t="shared" si="97"/>
        <v>10.309457759999999</v>
      </c>
    </row>
    <row r="6217" spans="1:4" ht="15" customHeight="1" x14ac:dyDescent="0.2">
      <c r="A6217" s="98">
        <v>42267.583333333336</v>
      </c>
      <c r="B6217" s="17">
        <v>6.1733279999999997</v>
      </c>
      <c r="C6217" s="97">
        <v>360</v>
      </c>
      <c r="D6217" s="21">
        <f t="shared" si="97"/>
        <v>10.309457759999999</v>
      </c>
    </row>
    <row r="6218" spans="1:4" ht="15" customHeight="1" x14ac:dyDescent="0.2">
      <c r="A6218" s="98">
        <v>42267.625</v>
      </c>
      <c r="B6218" s="17">
        <v>7.202216</v>
      </c>
      <c r="C6218" s="97">
        <v>60</v>
      </c>
      <c r="D6218" s="21">
        <f t="shared" si="97"/>
        <v>12.027700719999999</v>
      </c>
    </row>
    <row r="6219" spans="1:4" ht="15" customHeight="1" x14ac:dyDescent="0.2">
      <c r="A6219" s="98">
        <v>42267.666666666664</v>
      </c>
      <c r="B6219" s="17">
        <v>7.7166600000000001</v>
      </c>
      <c r="C6219" s="97">
        <v>40</v>
      </c>
      <c r="D6219" s="21">
        <f t="shared" si="97"/>
        <v>12.886822199999999</v>
      </c>
    </row>
    <row r="6220" spans="1:4" ht="15" customHeight="1" x14ac:dyDescent="0.2">
      <c r="A6220" s="98">
        <v>42267.708333333336</v>
      </c>
      <c r="B6220" s="17">
        <v>8.7455479999999994</v>
      </c>
      <c r="C6220" s="97">
        <v>60</v>
      </c>
      <c r="D6220" s="21">
        <f t="shared" si="97"/>
        <v>14.605065159999999</v>
      </c>
    </row>
    <row r="6221" spans="1:4" ht="15" customHeight="1" x14ac:dyDescent="0.2">
      <c r="A6221" s="98">
        <v>42267.75</v>
      </c>
      <c r="B6221" s="17">
        <v>8.7455479999999994</v>
      </c>
      <c r="C6221" s="97">
        <v>50</v>
      </c>
      <c r="D6221" s="21">
        <f t="shared" si="97"/>
        <v>14.605065159999999</v>
      </c>
    </row>
    <row r="6222" spans="1:4" ht="15" customHeight="1" x14ac:dyDescent="0.2">
      <c r="A6222" s="98">
        <v>42267.791666666664</v>
      </c>
      <c r="B6222" s="17">
        <v>9.2599920000000004</v>
      </c>
      <c r="C6222" s="97">
        <v>40</v>
      </c>
      <c r="D6222" s="21">
        <f t="shared" si="97"/>
        <v>15.464186639999999</v>
      </c>
    </row>
    <row r="6223" spans="1:4" ht="15" customHeight="1" x14ac:dyDescent="0.2">
      <c r="A6223" s="98">
        <v>42267.833333333336</v>
      </c>
      <c r="B6223" s="17">
        <v>9.7744359999999997</v>
      </c>
      <c r="C6223" s="97">
        <v>50</v>
      </c>
      <c r="D6223" s="21">
        <f t="shared" si="97"/>
        <v>16.32330812</v>
      </c>
    </row>
    <row r="6224" spans="1:4" ht="15" customHeight="1" x14ac:dyDescent="0.2">
      <c r="A6224" s="98">
        <v>42267.875</v>
      </c>
      <c r="B6224" s="17">
        <v>8.7455479999999994</v>
      </c>
      <c r="C6224" s="97">
        <v>40</v>
      </c>
      <c r="D6224" s="21">
        <f t="shared" si="97"/>
        <v>14.605065159999999</v>
      </c>
    </row>
    <row r="6225" spans="1:4" ht="15" customHeight="1" x14ac:dyDescent="0.2">
      <c r="A6225" s="98">
        <v>42267.916666666664</v>
      </c>
      <c r="B6225" s="17">
        <v>8.7455479999999994</v>
      </c>
      <c r="C6225" s="97">
        <v>30</v>
      </c>
      <c r="D6225" s="21">
        <f t="shared" si="97"/>
        <v>14.605065159999999</v>
      </c>
    </row>
    <row r="6226" spans="1:4" ht="15" customHeight="1" x14ac:dyDescent="0.2">
      <c r="A6226" s="98">
        <v>42267.958333333336</v>
      </c>
      <c r="B6226" s="17">
        <v>6.1733279999999997</v>
      </c>
      <c r="C6226" s="97">
        <v>30</v>
      </c>
      <c r="D6226" s="21">
        <f t="shared" si="97"/>
        <v>10.309457759999999</v>
      </c>
    </row>
    <row r="6227" spans="1:4" ht="15" customHeight="1" x14ac:dyDescent="0.2">
      <c r="A6227" s="98">
        <v>42268</v>
      </c>
      <c r="B6227" s="17">
        <v>4.6299960000000002</v>
      </c>
      <c r="C6227" s="97">
        <v>20</v>
      </c>
      <c r="D6227" s="21">
        <f t="shared" si="97"/>
        <v>7.7320933199999997</v>
      </c>
    </row>
    <row r="6228" spans="1:4" ht="15" customHeight="1" x14ac:dyDescent="0.2">
      <c r="A6228" s="98">
        <v>42268.041666666664</v>
      </c>
      <c r="B6228" s="17">
        <v>4.1155520000000001</v>
      </c>
      <c r="C6228" s="97">
        <v>10</v>
      </c>
      <c r="D6228" s="21">
        <f t="shared" si="97"/>
        <v>6.8729718399999999</v>
      </c>
    </row>
    <row r="6229" spans="1:4" ht="15" customHeight="1" x14ac:dyDescent="0.2">
      <c r="A6229" s="98">
        <v>42268.083333333336</v>
      </c>
      <c r="B6229" s="17">
        <v>4.6299960000000002</v>
      </c>
      <c r="C6229" s="97">
        <v>20</v>
      </c>
      <c r="D6229" s="21">
        <f t="shared" si="97"/>
        <v>7.7320933199999997</v>
      </c>
    </row>
    <row r="6230" spans="1:4" ht="15" customHeight="1" x14ac:dyDescent="0.2">
      <c r="A6230" s="98">
        <v>42268.125</v>
      </c>
      <c r="B6230" s="17">
        <v>3.601108</v>
      </c>
      <c r="C6230" s="97">
        <v>10</v>
      </c>
      <c r="D6230" s="21">
        <f t="shared" si="97"/>
        <v>6.0138503599999993</v>
      </c>
    </row>
    <row r="6231" spans="1:4" ht="15" customHeight="1" x14ac:dyDescent="0.2">
      <c r="A6231" s="98">
        <v>42268.166666666664</v>
      </c>
      <c r="B6231" s="17">
        <v>4.1155520000000001</v>
      </c>
      <c r="C6231" s="97">
        <v>30</v>
      </c>
      <c r="D6231" s="21">
        <f t="shared" si="97"/>
        <v>6.8729718399999999</v>
      </c>
    </row>
    <row r="6232" spans="1:4" ht="15" customHeight="1" x14ac:dyDescent="0.2">
      <c r="A6232" s="98">
        <v>42268.208333333336</v>
      </c>
      <c r="B6232" s="17">
        <v>5.1444400000000003</v>
      </c>
      <c r="C6232" s="97">
        <v>20</v>
      </c>
      <c r="D6232" s="21">
        <f t="shared" si="97"/>
        <v>8.5912147999999995</v>
      </c>
    </row>
    <row r="6233" spans="1:4" ht="15" customHeight="1" x14ac:dyDescent="0.2">
      <c r="A6233" s="98">
        <v>42268.25</v>
      </c>
      <c r="B6233" s="17">
        <v>3.601108</v>
      </c>
      <c r="C6233" s="97">
        <v>350</v>
      </c>
      <c r="D6233" s="21">
        <f t="shared" si="97"/>
        <v>6.0138503599999993</v>
      </c>
    </row>
    <row r="6234" spans="1:4" ht="15" customHeight="1" x14ac:dyDescent="0.2">
      <c r="A6234" s="98">
        <v>42268.291666666664</v>
      </c>
      <c r="B6234" s="17">
        <v>2.5722200000000002</v>
      </c>
      <c r="C6234" s="97">
        <v>360</v>
      </c>
      <c r="D6234" s="21">
        <f t="shared" si="97"/>
        <v>4.2956073999999997</v>
      </c>
    </row>
    <row r="6235" spans="1:4" ht="15" customHeight="1" x14ac:dyDescent="0.2">
      <c r="A6235" s="98">
        <v>42268.333333333336</v>
      </c>
      <c r="B6235" s="17">
        <v>3.601108</v>
      </c>
      <c r="C6235" s="97">
        <v>20</v>
      </c>
      <c r="D6235" s="21">
        <f t="shared" si="97"/>
        <v>6.0138503599999993</v>
      </c>
    </row>
    <row r="6236" spans="1:4" ht="15" customHeight="1" x14ac:dyDescent="0.2">
      <c r="A6236" s="98">
        <v>42268.375</v>
      </c>
      <c r="B6236" s="17">
        <v>3.601108</v>
      </c>
      <c r="C6236" s="97">
        <v>40</v>
      </c>
      <c r="D6236" s="21">
        <f t="shared" si="97"/>
        <v>6.0138503599999993</v>
      </c>
    </row>
    <row r="6237" spans="1:4" ht="15" customHeight="1" x14ac:dyDescent="0.2">
      <c r="A6237" s="98">
        <v>42268.416666666664</v>
      </c>
      <c r="B6237" s="17">
        <v>1.5433319999999999</v>
      </c>
      <c r="C6237" s="97">
        <v>340</v>
      </c>
      <c r="D6237" s="21">
        <f t="shared" si="97"/>
        <v>2.5773644399999998</v>
      </c>
    </row>
    <row r="6238" spans="1:4" ht="15" customHeight="1" x14ac:dyDescent="0.2">
      <c r="A6238" s="98">
        <v>42268.458333333336</v>
      </c>
      <c r="B6238" s="17">
        <v>6.1733279999999997</v>
      </c>
      <c r="C6238" s="97">
        <v>10</v>
      </c>
      <c r="D6238" s="21">
        <f t="shared" si="97"/>
        <v>10.309457759999999</v>
      </c>
    </row>
    <row r="6239" spans="1:4" ht="15" customHeight="1" x14ac:dyDescent="0.2">
      <c r="A6239" s="98">
        <v>42268.5</v>
      </c>
      <c r="B6239" s="17">
        <v>6.6877719999999998</v>
      </c>
      <c r="C6239" s="97">
        <v>20</v>
      </c>
      <c r="D6239" s="21">
        <f t="shared" si="97"/>
        <v>11.16857924</v>
      </c>
    </row>
    <row r="6240" spans="1:4" ht="15" customHeight="1" x14ac:dyDescent="0.2">
      <c r="A6240" s="98">
        <v>42268.541666666664</v>
      </c>
      <c r="B6240" s="17">
        <v>6.1733279999999997</v>
      </c>
      <c r="C6240" s="97">
        <v>10</v>
      </c>
      <c r="D6240" s="21">
        <f t="shared" si="97"/>
        <v>10.309457759999999</v>
      </c>
    </row>
    <row r="6241" spans="1:4" ht="15" customHeight="1" x14ac:dyDescent="0.2">
      <c r="A6241" s="98">
        <v>42268.583333333336</v>
      </c>
      <c r="B6241" s="17">
        <v>6.1733279999999997</v>
      </c>
      <c r="C6241" s="97">
        <v>50</v>
      </c>
      <c r="D6241" s="21">
        <f t="shared" si="97"/>
        <v>10.309457759999999</v>
      </c>
    </row>
    <row r="6242" spans="1:4" ht="15" customHeight="1" x14ac:dyDescent="0.2">
      <c r="A6242" s="98">
        <v>42268.625</v>
      </c>
      <c r="B6242" s="17">
        <v>8.2311040000000002</v>
      </c>
      <c r="C6242" s="97">
        <v>50</v>
      </c>
      <c r="D6242" s="21">
        <f t="shared" si="97"/>
        <v>13.74594368</v>
      </c>
    </row>
    <row r="6243" spans="1:4" ht="15" customHeight="1" x14ac:dyDescent="0.2">
      <c r="A6243" s="98">
        <v>42268.666666666664</v>
      </c>
      <c r="B6243" s="17">
        <v>8.7455479999999994</v>
      </c>
      <c r="C6243" s="97">
        <v>50</v>
      </c>
      <c r="D6243" s="21">
        <f t="shared" si="97"/>
        <v>14.605065159999999</v>
      </c>
    </row>
    <row r="6244" spans="1:4" ht="15" customHeight="1" x14ac:dyDescent="0.2">
      <c r="A6244" s="98">
        <v>42268.708333333336</v>
      </c>
      <c r="B6244" s="17">
        <v>9.7744359999999997</v>
      </c>
      <c r="C6244" s="97">
        <v>40</v>
      </c>
      <c r="D6244" s="21">
        <f t="shared" si="97"/>
        <v>16.32330812</v>
      </c>
    </row>
    <row r="6245" spans="1:4" ht="15" customHeight="1" x14ac:dyDescent="0.2">
      <c r="A6245" s="98">
        <v>42268.75</v>
      </c>
      <c r="B6245" s="17">
        <v>8.7455479999999994</v>
      </c>
      <c r="C6245" s="97">
        <v>40</v>
      </c>
      <c r="D6245" s="21">
        <f t="shared" si="97"/>
        <v>14.605065159999999</v>
      </c>
    </row>
    <row r="6246" spans="1:4" ht="15" customHeight="1" x14ac:dyDescent="0.2">
      <c r="A6246" s="98">
        <v>42268.791666666664</v>
      </c>
      <c r="B6246" s="17">
        <v>9.7744359999999997</v>
      </c>
      <c r="C6246" s="97">
        <v>50</v>
      </c>
      <c r="D6246" s="21">
        <f t="shared" si="97"/>
        <v>16.32330812</v>
      </c>
    </row>
    <row r="6247" spans="1:4" ht="15" customHeight="1" x14ac:dyDescent="0.2">
      <c r="A6247" s="98">
        <v>42268.833333333336</v>
      </c>
      <c r="B6247" s="17">
        <v>9.2599920000000004</v>
      </c>
      <c r="C6247" s="97">
        <v>50</v>
      </c>
      <c r="D6247" s="21">
        <f t="shared" si="97"/>
        <v>15.464186639999999</v>
      </c>
    </row>
    <row r="6248" spans="1:4" ht="15" customHeight="1" x14ac:dyDescent="0.2">
      <c r="A6248" s="98">
        <v>42268.875</v>
      </c>
      <c r="B6248" s="17">
        <v>9.2599920000000004</v>
      </c>
      <c r="C6248" s="97">
        <v>40</v>
      </c>
      <c r="D6248" s="21">
        <f t="shared" si="97"/>
        <v>15.464186639999999</v>
      </c>
    </row>
    <row r="6249" spans="1:4" ht="15" customHeight="1" x14ac:dyDescent="0.2">
      <c r="A6249" s="98">
        <v>42268.916666666664</v>
      </c>
      <c r="B6249" s="17">
        <v>6.6877719999999998</v>
      </c>
      <c r="C6249" s="97">
        <v>40</v>
      </c>
      <c r="D6249" s="21">
        <f t="shared" si="97"/>
        <v>11.16857924</v>
      </c>
    </row>
    <row r="6250" spans="1:4" ht="15" customHeight="1" x14ac:dyDescent="0.2">
      <c r="A6250" s="98">
        <v>42268.958333333336</v>
      </c>
      <c r="B6250" s="17">
        <v>5.1444400000000003</v>
      </c>
      <c r="C6250" s="97">
        <v>20</v>
      </c>
      <c r="D6250" s="21">
        <f t="shared" si="97"/>
        <v>8.5912147999999995</v>
      </c>
    </row>
    <row r="6251" spans="1:4" ht="15" customHeight="1" x14ac:dyDescent="0.2">
      <c r="A6251" s="98">
        <v>42269</v>
      </c>
      <c r="B6251" s="17">
        <v>5.1444400000000003</v>
      </c>
      <c r="C6251" s="97">
        <v>20</v>
      </c>
      <c r="D6251" s="21">
        <f t="shared" si="97"/>
        <v>8.5912147999999995</v>
      </c>
    </row>
    <row r="6252" spans="1:4" ht="15" customHeight="1" x14ac:dyDescent="0.2">
      <c r="A6252" s="98">
        <v>42269.041666666664</v>
      </c>
      <c r="B6252" s="17">
        <v>5.1444400000000003</v>
      </c>
      <c r="C6252" s="97">
        <v>10</v>
      </c>
      <c r="D6252" s="21">
        <f t="shared" si="97"/>
        <v>8.5912147999999995</v>
      </c>
    </row>
    <row r="6253" spans="1:4" ht="15" customHeight="1" x14ac:dyDescent="0.2">
      <c r="A6253" s="98">
        <v>42269.083333333336</v>
      </c>
      <c r="B6253" s="17">
        <v>4.6299960000000002</v>
      </c>
      <c r="C6253" s="97">
        <v>360</v>
      </c>
      <c r="D6253" s="21">
        <f t="shared" si="97"/>
        <v>7.7320933199999997</v>
      </c>
    </row>
    <row r="6254" spans="1:4" ht="15" customHeight="1" x14ac:dyDescent="0.2">
      <c r="A6254" s="98">
        <v>42269.125</v>
      </c>
      <c r="B6254" s="17">
        <v>3.0866639999999999</v>
      </c>
      <c r="C6254" s="97">
        <v>360</v>
      </c>
      <c r="D6254" s="21">
        <f t="shared" si="97"/>
        <v>5.1547288799999995</v>
      </c>
    </row>
    <row r="6255" spans="1:4" ht="15" customHeight="1" x14ac:dyDescent="0.2">
      <c r="A6255" s="98">
        <v>42269.166666666664</v>
      </c>
      <c r="B6255" s="17">
        <v>4.6299960000000002</v>
      </c>
      <c r="C6255" s="97">
        <v>10</v>
      </c>
      <c r="D6255" s="21">
        <f t="shared" si="97"/>
        <v>7.7320933199999997</v>
      </c>
    </row>
    <row r="6256" spans="1:4" ht="15" customHeight="1" x14ac:dyDescent="0.2">
      <c r="A6256" s="98">
        <v>42269.208333333336</v>
      </c>
      <c r="B6256" s="17">
        <v>4.6299960000000002</v>
      </c>
      <c r="C6256" s="97">
        <v>360</v>
      </c>
      <c r="D6256" s="21">
        <f t="shared" si="97"/>
        <v>7.7320933199999997</v>
      </c>
    </row>
    <row r="6257" spans="1:4" ht="15" customHeight="1" x14ac:dyDescent="0.2">
      <c r="A6257" s="98">
        <v>42269.25</v>
      </c>
      <c r="B6257" s="17">
        <v>4.6299960000000002</v>
      </c>
      <c r="C6257" s="97">
        <v>360</v>
      </c>
      <c r="D6257" s="21">
        <f t="shared" si="97"/>
        <v>7.7320933199999997</v>
      </c>
    </row>
    <row r="6258" spans="1:4" ht="15" customHeight="1" x14ac:dyDescent="0.2">
      <c r="A6258" s="98">
        <v>42269.291666666664</v>
      </c>
      <c r="B6258" s="17">
        <v>3.0866639999999999</v>
      </c>
      <c r="C6258" s="97">
        <v>360</v>
      </c>
      <c r="D6258" s="21">
        <f t="shared" si="97"/>
        <v>5.1547288799999995</v>
      </c>
    </row>
    <row r="6259" spans="1:4" ht="15" customHeight="1" x14ac:dyDescent="0.2">
      <c r="A6259" s="98">
        <v>42269.333333333336</v>
      </c>
      <c r="B6259" s="17">
        <v>2.5722200000000002</v>
      </c>
      <c r="C6259" s="97">
        <v>360</v>
      </c>
      <c r="D6259" s="21">
        <f t="shared" si="97"/>
        <v>4.2956073999999997</v>
      </c>
    </row>
    <row r="6260" spans="1:4" ht="15" customHeight="1" x14ac:dyDescent="0.2">
      <c r="A6260" s="98">
        <v>42269.375</v>
      </c>
      <c r="B6260" s="17">
        <v>1.5433319999999999</v>
      </c>
      <c r="C6260" s="97">
        <v>340</v>
      </c>
      <c r="D6260" s="21">
        <f t="shared" si="97"/>
        <v>2.5773644399999998</v>
      </c>
    </row>
    <row r="6261" spans="1:4" ht="15" customHeight="1" x14ac:dyDescent="0.2">
      <c r="A6261" s="98">
        <v>42269.416666666664</v>
      </c>
      <c r="B6261" s="17">
        <v>3.601108</v>
      </c>
      <c r="C6261" s="97">
        <v>20</v>
      </c>
      <c r="D6261" s="21">
        <f t="shared" si="97"/>
        <v>6.0138503599999993</v>
      </c>
    </row>
    <row r="6262" spans="1:4" ht="15" customHeight="1" x14ac:dyDescent="0.2">
      <c r="A6262" s="98">
        <v>42269.458333333336</v>
      </c>
      <c r="B6262" s="17">
        <v>4.1155520000000001</v>
      </c>
      <c r="C6262" s="97">
        <v>10</v>
      </c>
      <c r="D6262" s="21">
        <f t="shared" si="97"/>
        <v>6.8729718399999999</v>
      </c>
    </row>
    <row r="6263" spans="1:4" ht="15" customHeight="1" x14ac:dyDescent="0.2">
      <c r="A6263" s="98">
        <v>42269.5</v>
      </c>
      <c r="B6263" s="17">
        <v>7.202216</v>
      </c>
      <c r="C6263" s="97">
        <v>20</v>
      </c>
      <c r="D6263" s="21">
        <f t="shared" si="97"/>
        <v>12.027700719999999</v>
      </c>
    </row>
    <row r="6264" spans="1:4" ht="15" customHeight="1" x14ac:dyDescent="0.2">
      <c r="A6264" s="98">
        <v>42269.541666666664</v>
      </c>
      <c r="B6264" s="17">
        <v>7.7166600000000001</v>
      </c>
      <c r="C6264" s="97">
        <v>10</v>
      </c>
      <c r="D6264" s="21">
        <f t="shared" si="97"/>
        <v>12.886822199999999</v>
      </c>
    </row>
    <row r="6265" spans="1:4" ht="15" customHeight="1" x14ac:dyDescent="0.2">
      <c r="A6265" s="98">
        <v>42269.583333333336</v>
      </c>
      <c r="B6265" s="17">
        <v>6.1733279999999997</v>
      </c>
      <c r="C6265" s="97">
        <v>10</v>
      </c>
      <c r="D6265" s="21">
        <f t="shared" si="97"/>
        <v>10.309457759999999</v>
      </c>
    </row>
    <row r="6266" spans="1:4" ht="15" customHeight="1" x14ac:dyDescent="0.2">
      <c r="A6266" s="98">
        <v>42269.625</v>
      </c>
      <c r="B6266" s="17">
        <v>7.202216</v>
      </c>
      <c r="C6266" s="97">
        <v>40</v>
      </c>
      <c r="D6266" s="21">
        <f t="shared" si="97"/>
        <v>12.027700719999999</v>
      </c>
    </row>
    <row r="6267" spans="1:4" ht="15" customHeight="1" x14ac:dyDescent="0.2">
      <c r="A6267" s="98">
        <v>42269.666666666664</v>
      </c>
      <c r="B6267" s="17">
        <v>8.7455479999999994</v>
      </c>
      <c r="C6267" s="97">
        <v>60</v>
      </c>
      <c r="D6267" s="21">
        <f t="shared" si="97"/>
        <v>14.605065159999999</v>
      </c>
    </row>
    <row r="6268" spans="1:4" ht="15" customHeight="1" x14ac:dyDescent="0.2">
      <c r="A6268" s="98">
        <v>42269.708333333336</v>
      </c>
      <c r="B6268" s="17">
        <v>9.2599920000000004</v>
      </c>
      <c r="C6268" s="97">
        <v>60</v>
      </c>
      <c r="D6268" s="21">
        <f t="shared" si="97"/>
        <v>15.464186639999999</v>
      </c>
    </row>
    <row r="6269" spans="1:4" ht="15" customHeight="1" x14ac:dyDescent="0.2">
      <c r="A6269" s="98">
        <v>42269.75</v>
      </c>
      <c r="B6269" s="17">
        <v>9.7744359999999997</v>
      </c>
      <c r="C6269" s="97">
        <v>60</v>
      </c>
      <c r="D6269" s="21">
        <f t="shared" si="97"/>
        <v>16.32330812</v>
      </c>
    </row>
    <row r="6270" spans="1:4" ht="15" customHeight="1" x14ac:dyDescent="0.2">
      <c r="A6270" s="98">
        <v>42269.791666666664</v>
      </c>
      <c r="B6270" s="17">
        <v>8.2311040000000002</v>
      </c>
      <c r="C6270" s="97">
        <v>50</v>
      </c>
      <c r="D6270" s="21">
        <f t="shared" si="97"/>
        <v>13.74594368</v>
      </c>
    </row>
    <row r="6271" spans="1:4" ht="15" customHeight="1" x14ac:dyDescent="0.2">
      <c r="A6271" s="98">
        <v>42269.833333333336</v>
      </c>
      <c r="B6271" s="17">
        <v>8.7455479999999994</v>
      </c>
      <c r="C6271" s="97">
        <v>40</v>
      </c>
      <c r="D6271" s="21">
        <f t="shared" si="97"/>
        <v>14.605065159999999</v>
      </c>
    </row>
    <row r="6272" spans="1:4" ht="15" customHeight="1" x14ac:dyDescent="0.2">
      <c r="A6272" s="98">
        <v>42269.875</v>
      </c>
      <c r="B6272" s="17">
        <v>7.7166600000000001</v>
      </c>
      <c r="C6272" s="97">
        <v>30</v>
      </c>
      <c r="D6272" s="21">
        <f t="shared" si="97"/>
        <v>12.886822199999999</v>
      </c>
    </row>
    <row r="6273" spans="1:4" ht="15" customHeight="1" x14ac:dyDescent="0.2">
      <c r="A6273" s="98">
        <v>42269.916666666664</v>
      </c>
      <c r="B6273" s="17">
        <v>7.202216</v>
      </c>
      <c r="C6273" s="97">
        <v>20</v>
      </c>
      <c r="D6273" s="21">
        <f t="shared" si="97"/>
        <v>12.027700719999999</v>
      </c>
    </row>
    <row r="6274" spans="1:4" ht="15" customHeight="1" x14ac:dyDescent="0.2">
      <c r="A6274" s="98">
        <v>42269.958333333336</v>
      </c>
      <c r="B6274" s="17">
        <v>5.6588840000000005</v>
      </c>
      <c r="C6274" s="97">
        <v>30</v>
      </c>
      <c r="D6274" s="21">
        <f t="shared" si="97"/>
        <v>9.4503362800000001</v>
      </c>
    </row>
    <row r="6275" spans="1:4" ht="15" customHeight="1" x14ac:dyDescent="0.2">
      <c r="A6275" s="98">
        <v>42270</v>
      </c>
      <c r="B6275" s="17">
        <v>6.1733279999999997</v>
      </c>
      <c r="C6275" s="97">
        <v>30</v>
      </c>
      <c r="D6275" s="21">
        <f t="shared" si="97"/>
        <v>10.309457759999999</v>
      </c>
    </row>
    <row r="6276" spans="1:4" ht="15" customHeight="1" x14ac:dyDescent="0.2">
      <c r="A6276" s="98">
        <v>42270.041666666664</v>
      </c>
      <c r="B6276" s="17">
        <v>5.6588840000000005</v>
      </c>
      <c r="C6276" s="97">
        <v>20</v>
      </c>
      <c r="D6276" s="21">
        <f t="shared" si="97"/>
        <v>9.4503362800000001</v>
      </c>
    </row>
    <row r="6277" spans="1:4" ht="15" customHeight="1" x14ac:dyDescent="0.2">
      <c r="A6277" s="98">
        <v>42270.083333333336</v>
      </c>
      <c r="B6277" s="17">
        <v>6.6877719999999998</v>
      </c>
      <c r="C6277" s="97">
        <v>10</v>
      </c>
      <c r="D6277" s="21">
        <f t="shared" ref="D6277:D6340" si="98">$B$1*B6277</f>
        <v>11.16857924</v>
      </c>
    </row>
    <row r="6278" spans="1:4" ht="15" customHeight="1" x14ac:dyDescent="0.2">
      <c r="A6278" s="98">
        <v>42270.125</v>
      </c>
      <c r="B6278" s="17">
        <v>5.1444400000000003</v>
      </c>
      <c r="C6278" s="97">
        <v>350</v>
      </c>
      <c r="D6278" s="21">
        <f t="shared" si="98"/>
        <v>8.5912147999999995</v>
      </c>
    </row>
    <row r="6279" spans="1:4" ht="15" customHeight="1" x14ac:dyDescent="0.2">
      <c r="A6279" s="98">
        <v>42270.166666666664</v>
      </c>
      <c r="B6279" s="17">
        <v>4.6299960000000002</v>
      </c>
      <c r="C6279" s="97">
        <v>360</v>
      </c>
      <c r="D6279" s="21">
        <f t="shared" si="98"/>
        <v>7.7320933199999997</v>
      </c>
    </row>
    <row r="6280" spans="1:4" ht="15" customHeight="1" x14ac:dyDescent="0.2">
      <c r="A6280" s="98">
        <v>42270.208333333336</v>
      </c>
      <c r="B6280" s="17">
        <v>2.5722200000000002</v>
      </c>
      <c r="C6280" s="97">
        <v>20</v>
      </c>
      <c r="D6280" s="21">
        <f t="shared" si="98"/>
        <v>4.2956073999999997</v>
      </c>
    </row>
    <row r="6281" spans="1:4" ht="15" customHeight="1" x14ac:dyDescent="0.2">
      <c r="A6281" s="98">
        <v>42270.25</v>
      </c>
      <c r="B6281" s="17">
        <v>2.057776</v>
      </c>
      <c r="C6281" s="97">
        <v>350</v>
      </c>
      <c r="D6281" s="21">
        <f t="shared" si="98"/>
        <v>3.43648592</v>
      </c>
    </row>
    <row r="6282" spans="1:4" ht="15" customHeight="1" x14ac:dyDescent="0.2">
      <c r="A6282" s="98">
        <v>42270.291666666664</v>
      </c>
      <c r="B6282" s="17">
        <v>3.601108</v>
      </c>
      <c r="C6282" s="97">
        <v>30</v>
      </c>
      <c r="D6282" s="21">
        <f t="shared" si="98"/>
        <v>6.0138503599999993</v>
      </c>
    </row>
    <row r="6283" spans="1:4" ht="15" customHeight="1" x14ac:dyDescent="0.2">
      <c r="A6283" s="98">
        <v>42270.333333333336</v>
      </c>
      <c r="B6283" s="17">
        <v>2.5722200000000002</v>
      </c>
      <c r="C6283" s="97">
        <v>360</v>
      </c>
      <c r="D6283" s="21">
        <f t="shared" si="98"/>
        <v>4.2956073999999997</v>
      </c>
    </row>
    <row r="6284" spans="1:4" ht="15" customHeight="1" x14ac:dyDescent="0.2">
      <c r="A6284" s="98">
        <v>42270.375</v>
      </c>
      <c r="B6284" s="17">
        <v>1.5433319999999999</v>
      </c>
      <c r="C6284" s="97">
        <v>350</v>
      </c>
      <c r="D6284" s="21">
        <f t="shared" si="98"/>
        <v>2.5773644399999998</v>
      </c>
    </row>
    <row r="6285" spans="1:4" ht="15" customHeight="1" x14ac:dyDescent="0.2">
      <c r="A6285" s="98">
        <v>42270.416666666664</v>
      </c>
      <c r="B6285" s="17">
        <v>5.6588840000000005</v>
      </c>
      <c r="C6285" s="97">
        <v>20</v>
      </c>
      <c r="D6285" s="21">
        <f t="shared" si="98"/>
        <v>9.4503362800000001</v>
      </c>
    </row>
    <row r="6286" spans="1:4" ht="15" customHeight="1" x14ac:dyDescent="0.2">
      <c r="A6286" s="98">
        <v>42270.458333333336</v>
      </c>
      <c r="B6286" s="17">
        <v>7.7166600000000001</v>
      </c>
      <c r="C6286" s="97">
        <v>20</v>
      </c>
      <c r="D6286" s="21">
        <f t="shared" si="98"/>
        <v>12.886822199999999</v>
      </c>
    </row>
    <row r="6287" spans="1:4" ht="15" customHeight="1" x14ac:dyDescent="0.2">
      <c r="A6287" s="98">
        <v>42270.5</v>
      </c>
      <c r="B6287" s="17">
        <v>7.202216</v>
      </c>
      <c r="C6287" s="97">
        <v>20</v>
      </c>
      <c r="D6287" s="21">
        <f t="shared" si="98"/>
        <v>12.027700719999999</v>
      </c>
    </row>
    <row r="6288" spans="1:4" ht="15" customHeight="1" x14ac:dyDescent="0.2">
      <c r="A6288" s="98">
        <v>42270.541666666664</v>
      </c>
      <c r="B6288" s="17">
        <v>7.202216</v>
      </c>
      <c r="C6288" s="97">
        <v>10</v>
      </c>
      <c r="D6288" s="21">
        <f t="shared" si="98"/>
        <v>12.027700719999999</v>
      </c>
    </row>
    <row r="6289" spans="1:4" ht="15" customHeight="1" x14ac:dyDescent="0.2">
      <c r="A6289" s="98">
        <v>42270.583333333336</v>
      </c>
      <c r="B6289" s="17">
        <v>7.7166600000000001</v>
      </c>
      <c r="C6289" s="97">
        <v>10</v>
      </c>
      <c r="D6289" s="21">
        <f t="shared" si="98"/>
        <v>12.886822199999999</v>
      </c>
    </row>
    <row r="6290" spans="1:4" ht="15" customHeight="1" x14ac:dyDescent="0.2">
      <c r="A6290" s="98">
        <v>42270.625</v>
      </c>
      <c r="B6290" s="17">
        <v>8.2311040000000002</v>
      </c>
      <c r="C6290" s="97">
        <v>60</v>
      </c>
      <c r="D6290" s="21">
        <f t="shared" si="98"/>
        <v>13.74594368</v>
      </c>
    </row>
    <row r="6291" spans="1:4" ht="15" customHeight="1" x14ac:dyDescent="0.2">
      <c r="A6291" s="98">
        <v>42270.666666666664</v>
      </c>
      <c r="B6291" s="17">
        <v>9.2599920000000004</v>
      </c>
      <c r="C6291" s="97">
        <v>50</v>
      </c>
      <c r="D6291" s="21">
        <f t="shared" si="98"/>
        <v>15.464186639999999</v>
      </c>
    </row>
    <row r="6292" spans="1:4" ht="15" customHeight="1" x14ac:dyDescent="0.2">
      <c r="A6292" s="98">
        <v>42270.708333333336</v>
      </c>
      <c r="B6292" s="17">
        <v>7.7166600000000001</v>
      </c>
      <c r="C6292" s="97">
        <v>50</v>
      </c>
      <c r="D6292" s="21">
        <f t="shared" si="98"/>
        <v>12.886822199999999</v>
      </c>
    </row>
    <row r="6293" spans="1:4" ht="15" customHeight="1" x14ac:dyDescent="0.2">
      <c r="A6293" s="98">
        <v>42270.75</v>
      </c>
      <c r="B6293" s="17">
        <v>10.803324</v>
      </c>
      <c r="C6293" s="97">
        <v>50</v>
      </c>
      <c r="D6293" s="21">
        <f t="shared" si="98"/>
        <v>18.041551079999998</v>
      </c>
    </row>
    <row r="6294" spans="1:4" ht="15" customHeight="1" x14ac:dyDescent="0.2">
      <c r="A6294" s="98">
        <v>42270.791666666664</v>
      </c>
      <c r="B6294" s="17">
        <v>10.288880000000001</v>
      </c>
      <c r="C6294" s="97">
        <v>50</v>
      </c>
      <c r="D6294" s="21">
        <f t="shared" si="98"/>
        <v>17.182429599999999</v>
      </c>
    </row>
    <row r="6295" spans="1:4" ht="15" customHeight="1" x14ac:dyDescent="0.2">
      <c r="A6295" s="98">
        <v>42270.833333333336</v>
      </c>
      <c r="B6295" s="17">
        <v>10.288880000000001</v>
      </c>
      <c r="C6295" s="97">
        <v>40</v>
      </c>
      <c r="D6295" s="21">
        <f t="shared" si="98"/>
        <v>17.182429599999999</v>
      </c>
    </row>
    <row r="6296" spans="1:4" ht="15" customHeight="1" x14ac:dyDescent="0.2">
      <c r="A6296" s="98">
        <v>42270.875</v>
      </c>
      <c r="B6296" s="17">
        <v>10.803324</v>
      </c>
      <c r="C6296" s="97">
        <v>50</v>
      </c>
      <c r="D6296" s="21">
        <f t="shared" si="98"/>
        <v>18.041551079999998</v>
      </c>
    </row>
    <row r="6297" spans="1:4" ht="15" customHeight="1" x14ac:dyDescent="0.2">
      <c r="A6297" s="98">
        <v>42270.916666666664</v>
      </c>
      <c r="B6297" s="17">
        <v>10.288880000000001</v>
      </c>
      <c r="C6297" s="97">
        <v>40</v>
      </c>
      <c r="D6297" s="21">
        <f t="shared" si="98"/>
        <v>17.182429599999999</v>
      </c>
    </row>
    <row r="6298" spans="1:4" ht="15" customHeight="1" x14ac:dyDescent="0.2">
      <c r="A6298" s="98">
        <v>42270.958333333336</v>
      </c>
      <c r="B6298" s="17">
        <v>6.6877719999999998</v>
      </c>
      <c r="C6298" s="97">
        <v>30</v>
      </c>
      <c r="D6298" s="21">
        <f t="shared" si="98"/>
        <v>11.16857924</v>
      </c>
    </row>
    <row r="6299" spans="1:4" ht="15" customHeight="1" x14ac:dyDescent="0.2">
      <c r="A6299" s="98">
        <v>42271</v>
      </c>
      <c r="B6299" s="17">
        <v>5.6588840000000005</v>
      </c>
      <c r="C6299" s="97">
        <v>20</v>
      </c>
      <c r="D6299" s="21">
        <f t="shared" si="98"/>
        <v>9.4503362800000001</v>
      </c>
    </row>
    <row r="6300" spans="1:4" ht="15" customHeight="1" x14ac:dyDescent="0.2">
      <c r="A6300" s="98">
        <v>42271.041666666664</v>
      </c>
      <c r="B6300" s="17">
        <v>5.1444400000000003</v>
      </c>
      <c r="C6300" s="97">
        <v>20</v>
      </c>
      <c r="D6300" s="21">
        <f t="shared" si="98"/>
        <v>8.5912147999999995</v>
      </c>
    </row>
    <row r="6301" spans="1:4" ht="15" customHeight="1" x14ac:dyDescent="0.2">
      <c r="A6301" s="98">
        <v>42271.083333333336</v>
      </c>
      <c r="B6301" s="17">
        <v>4.1155520000000001</v>
      </c>
      <c r="C6301" s="97">
        <v>20</v>
      </c>
      <c r="D6301" s="21">
        <f t="shared" si="98"/>
        <v>6.8729718399999999</v>
      </c>
    </row>
    <row r="6302" spans="1:4" ht="15" customHeight="1" x14ac:dyDescent="0.2">
      <c r="A6302" s="98">
        <v>42271.125</v>
      </c>
      <c r="B6302" s="17">
        <v>5.1444400000000003</v>
      </c>
      <c r="C6302" s="97">
        <v>10</v>
      </c>
      <c r="D6302" s="21">
        <f t="shared" si="98"/>
        <v>8.5912147999999995</v>
      </c>
    </row>
    <row r="6303" spans="1:4" ht="15" customHeight="1" x14ac:dyDescent="0.2">
      <c r="A6303" s="98">
        <v>42271.166666666664</v>
      </c>
      <c r="B6303" s="17">
        <v>4.6299960000000002</v>
      </c>
      <c r="C6303" s="97">
        <v>20</v>
      </c>
      <c r="D6303" s="21">
        <f t="shared" si="98"/>
        <v>7.7320933199999997</v>
      </c>
    </row>
    <row r="6304" spans="1:4" ht="15" customHeight="1" x14ac:dyDescent="0.2">
      <c r="A6304" s="98">
        <v>42271.208333333336</v>
      </c>
      <c r="B6304" s="17">
        <v>5.1444400000000003</v>
      </c>
      <c r="C6304" s="97">
        <v>20</v>
      </c>
      <c r="D6304" s="21">
        <f t="shared" si="98"/>
        <v>8.5912147999999995</v>
      </c>
    </row>
    <row r="6305" spans="1:4" ht="15" customHeight="1" x14ac:dyDescent="0.2">
      <c r="A6305" s="98">
        <v>42271.25</v>
      </c>
      <c r="B6305" s="17">
        <v>5.6588840000000005</v>
      </c>
      <c r="C6305" s="97">
        <v>10</v>
      </c>
      <c r="D6305" s="21">
        <f t="shared" si="98"/>
        <v>9.4503362800000001</v>
      </c>
    </row>
    <row r="6306" spans="1:4" ht="15" customHeight="1" x14ac:dyDescent="0.2">
      <c r="A6306" s="98">
        <v>42271.291666666664</v>
      </c>
      <c r="B6306" s="17">
        <v>4.6299960000000002</v>
      </c>
      <c r="C6306" s="97">
        <v>360</v>
      </c>
      <c r="D6306" s="21">
        <f t="shared" si="98"/>
        <v>7.7320933199999997</v>
      </c>
    </row>
    <row r="6307" spans="1:4" ht="15" customHeight="1" x14ac:dyDescent="0.2">
      <c r="A6307" s="98">
        <v>42271.333333333336</v>
      </c>
      <c r="B6307" s="17">
        <v>5.6588840000000005</v>
      </c>
      <c r="C6307" s="97">
        <v>360</v>
      </c>
      <c r="D6307" s="21">
        <f t="shared" si="98"/>
        <v>9.4503362800000001</v>
      </c>
    </row>
    <row r="6308" spans="1:4" ht="15" customHeight="1" x14ac:dyDescent="0.2">
      <c r="A6308" s="98">
        <v>42271.375</v>
      </c>
      <c r="B6308" s="17">
        <v>4.6299960000000002</v>
      </c>
      <c r="C6308" s="97">
        <v>10</v>
      </c>
      <c r="D6308" s="21">
        <f t="shared" si="98"/>
        <v>7.7320933199999997</v>
      </c>
    </row>
    <row r="6309" spans="1:4" ht="15" customHeight="1" x14ac:dyDescent="0.2">
      <c r="A6309" s="98">
        <v>42271.416666666664</v>
      </c>
      <c r="B6309" s="17">
        <v>5.6588840000000005</v>
      </c>
      <c r="C6309" s="97">
        <v>10</v>
      </c>
      <c r="D6309" s="21">
        <f t="shared" si="98"/>
        <v>9.4503362800000001</v>
      </c>
    </row>
    <row r="6310" spans="1:4" ht="15" customHeight="1" x14ac:dyDescent="0.2">
      <c r="A6310" s="98">
        <v>42271.458333333336</v>
      </c>
      <c r="B6310" s="17">
        <v>7.202216</v>
      </c>
      <c r="C6310" s="97">
        <v>10</v>
      </c>
      <c r="D6310" s="21">
        <f t="shared" si="98"/>
        <v>12.027700719999999</v>
      </c>
    </row>
    <row r="6311" spans="1:4" ht="15" customHeight="1" x14ac:dyDescent="0.2">
      <c r="A6311" s="98">
        <v>42271.5</v>
      </c>
      <c r="B6311" s="17">
        <v>9.2599920000000004</v>
      </c>
      <c r="C6311" s="97">
        <v>360</v>
      </c>
      <c r="D6311" s="21">
        <f t="shared" si="98"/>
        <v>15.464186639999999</v>
      </c>
    </row>
    <row r="6312" spans="1:4" ht="15" customHeight="1" x14ac:dyDescent="0.2">
      <c r="A6312" s="98">
        <v>42271.541666666664</v>
      </c>
      <c r="B6312" s="17">
        <v>9.2599920000000004</v>
      </c>
      <c r="C6312" s="97">
        <v>20</v>
      </c>
      <c r="D6312" s="21">
        <f t="shared" si="98"/>
        <v>15.464186639999999</v>
      </c>
    </row>
    <row r="6313" spans="1:4" ht="15" customHeight="1" x14ac:dyDescent="0.2">
      <c r="A6313" s="98">
        <v>42271.583333333336</v>
      </c>
      <c r="B6313" s="17">
        <v>7.202216</v>
      </c>
      <c r="C6313" s="97">
        <v>360</v>
      </c>
      <c r="D6313" s="21">
        <f t="shared" si="98"/>
        <v>12.027700719999999</v>
      </c>
    </row>
    <row r="6314" spans="1:4" ht="15" customHeight="1" x14ac:dyDescent="0.2">
      <c r="A6314" s="98">
        <v>42271.625</v>
      </c>
      <c r="B6314" s="17">
        <v>7.7166600000000001</v>
      </c>
      <c r="C6314" s="97">
        <v>10</v>
      </c>
      <c r="D6314" s="21">
        <f t="shared" si="98"/>
        <v>12.886822199999999</v>
      </c>
    </row>
    <row r="6315" spans="1:4" ht="15" customHeight="1" x14ac:dyDescent="0.2">
      <c r="A6315" s="98">
        <v>42271.666666666664</v>
      </c>
      <c r="B6315" s="17">
        <v>6.6877719999999998</v>
      </c>
      <c r="C6315" s="97">
        <v>10</v>
      </c>
      <c r="D6315" s="21">
        <f t="shared" si="98"/>
        <v>11.16857924</v>
      </c>
    </row>
    <row r="6316" spans="1:4" ht="15" customHeight="1" x14ac:dyDescent="0.2">
      <c r="A6316" s="98">
        <v>42271.708333333336</v>
      </c>
      <c r="B6316" s="17">
        <v>7.7166600000000001</v>
      </c>
      <c r="C6316" s="97">
        <v>50</v>
      </c>
      <c r="D6316" s="21">
        <f t="shared" si="98"/>
        <v>12.886822199999999</v>
      </c>
    </row>
    <row r="6317" spans="1:4" ht="15" customHeight="1" x14ac:dyDescent="0.2">
      <c r="A6317" s="98">
        <v>42271.75</v>
      </c>
      <c r="B6317" s="17">
        <v>7.7166600000000001</v>
      </c>
      <c r="C6317" s="97">
        <v>40</v>
      </c>
      <c r="D6317" s="21">
        <f t="shared" si="98"/>
        <v>12.886822199999999</v>
      </c>
    </row>
    <row r="6318" spans="1:4" ht="15" customHeight="1" x14ac:dyDescent="0.2">
      <c r="A6318" s="98">
        <v>42271.791666666664</v>
      </c>
      <c r="B6318" s="17">
        <v>8.2311040000000002</v>
      </c>
      <c r="C6318" s="97">
        <v>40</v>
      </c>
      <c r="D6318" s="21">
        <f t="shared" si="98"/>
        <v>13.74594368</v>
      </c>
    </row>
    <row r="6319" spans="1:4" ht="15" customHeight="1" x14ac:dyDescent="0.2">
      <c r="A6319" s="98">
        <v>42271.833333333336</v>
      </c>
      <c r="B6319" s="17">
        <v>8.7455479999999994</v>
      </c>
      <c r="C6319" s="97">
        <v>40</v>
      </c>
      <c r="D6319" s="21">
        <f t="shared" si="98"/>
        <v>14.605065159999999</v>
      </c>
    </row>
    <row r="6320" spans="1:4" ht="15" customHeight="1" x14ac:dyDescent="0.2">
      <c r="A6320" s="98">
        <v>42271.875</v>
      </c>
      <c r="B6320" s="17">
        <v>9.2599920000000004</v>
      </c>
      <c r="C6320" s="97">
        <v>50</v>
      </c>
      <c r="D6320" s="21">
        <f t="shared" si="98"/>
        <v>15.464186639999999</v>
      </c>
    </row>
    <row r="6321" spans="1:4" ht="15" customHeight="1" x14ac:dyDescent="0.2">
      <c r="A6321" s="98">
        <v>42271.916666666664</v>
      </c>
      <c r="B6321" s="17">
        <v>6.6877719999999998</v>
      </c>
      <c r="C6321" s="97">
        <v>40</v>
      </c>
      <c r="D6321" s="21">
        <f t="shared" si="98"/>
        <v>11.16857924</v>
      </c>
    </row>
    <row r="6322" spans="1:4" ht="15" customHeight="1" x14ac:dyDescent="0.2">
      <c r="A6322" s="98">
        <v>42271.958333333336</v>
      </c>
      <c r="B6322" s="17">
        <v>7.7166600000000001</v>
      </c>
      <c r="C6322" s="97">
        <v>30</v>
      </c>
      <c r="D6322" s="21">
        <f t="shared" si="98"/>
        <v>12.886822199999999</v>
      </c>
    </row>
    <row r="6323" spans="1:4" ht="15" customHeight="1" x14ac:dyDescent="0.2">
      <c r="A6323" s="98">
        <v>42272</v>
      </c>
      <c r="B6323" s="17">
        <v>7.202216</v>
      </c>
      <c r="C6323" s="97">
        <v>20</v>
      </c>
      <c r="D6323" s="21">
        <f t="shared" si="98"/>
        <v>12.027700719999999</v>
      </c>
    </row>
    <row r="6324" spans="1:4" ht="15" customHeight="1" x14ac:dyDescent="0.2">
      <c r="A6324" s="98">
        <v>42272.041666666664</v>
      </c>
      <c r="B6324" s="17">
        <v>5.6588840000000005</v>
      </c>
      <c r="C6324" s="97">
        <v>10</v>
      </c>
      <c r="D6324" s="21">
        <f t="shared" si="98"/>
        <v>9.4503362800000001</v>
      </c>
    </row>
    <row r="6325" spans="1:4" ht="15" customHeight="1" x14ac:dyDescent="0.2">
      <c r="A6325" s="98">
        <v>42272.083333333336</v>
      </c>
      <c r="B6325" s="17">
        <v>7.7166600000000001</v>
      </c>
      <c r="C6325" s="97">
        <v>10</v>
      </c>
      <c r="D6325" s="21">
        <f t="shared" si="98"/>
        <v>12.886822199999999</v>
      </c>
    </row>
    <row r="6326" spans="1:4" ht="15" customHeight="1" x14ac:dyDescent="0.2">
      <c r="A6326" s="98">
        <v>42272.125</v>
      </c>
      <c r="B6326" s="17">
        <v>7.202216</v>
      </c>
      <c r="C6326" s="97">
        <v>10</v>
      </c>
      <c r="D6326" s="21">
        <f t="shared" si="98"/>
        <v>12.027700719999999</v>
      </c>
    </row>
    <row r="6327" spans="1:4" ht="15" customHeight="1" x14ac:dyDescent="0.2">
      <c r="A6327" s="98">
        <v>42272.166666666664</v>
      </c>
      <c r="B6327" s="17">
        <v>8.2311040000000002</v>
      </c>
      <c r="C6327" s="97">
        <v>10</v>
      </c>
      <c r="D6327" s="21">
        <f t="shared" si="98"/>
        <v>13.74594368</v>
      </c>
    </row>
    <row r="6328" spans="1:4" ht="15" customHeight="1" x14ac:dyDescent="0.2">
      <c r="A6328" s="98">
        <v>42272.208333333336</v>
      </c>
      <c r="B6328" s="17">
        <v>8.7455479999999994</v>
      </c>
      <c r="C6328" s="97">
        <v>20</v>
      </c>
      <c r="D6328" s="21">
        <f t="shared" si="98"/>
        <v>14.605065159999999</v>
      </c>
    </row>
    <row r="6329" spans="1:4" ht="15" customHeight="1" x14ac:dyDescent="0.2">
      <c r="A6329" s="98">
        <v>42272.25</v>
      </c>
      <c r="B6329" s="17">
        <v>7.7166600000000001</v>
      </c>
      <c r="C6329" s="97">
        <v>10</v>
      </c>
      <c r="D6329" s="21">
        <f t="shared" si="98"/>
        <v>12.886822199999999</v>
      </c>
    </row>
    <row r="6330" spans="1:4" ht="15" customHeight="1" x14ac:dyDescent="0.2">
      <c r="A6330" s="98">
        <v>42272.291666666664</v>
      </c>
      <c r="B6330" s="17">
        <v>7.202216</v>
      </c>
      <c r="C6330" s="97">
        <v>20</v>
      </c>
      <c r="D6330" s="21">
        <f t="shared" si="98"/>
        <v>12.027700719999999</v>
      </c>
    </row>
    <row r="6331" spans="1:4" ht="15" customHeight="1" x14ac:dyDescent="0.2">
      <c r="A6331" s="98">
        <v>42272.333333333336</v>
      </c>
      <c r="B6331" s="17">
        <v>7.202216</v>
      </c>
      <c r="C6331" s="97">
        <v>40</v>
      </c>
      <c r="D6331" s="21">
        <f t="shared" si="98"/>
        <v>12.027700719999999</v>
      </c>
    </row>
    <row r="6332" spans="1:4" ht="15" customHeight="1" x14ac:dyDescent="0.2">
      <c r="A6332" s="98">
        <v>42272.375</v>
      </c>
      <c r="B6332" s="17">
        <v>6.1733279999999997</v>
      </c>
      <c r="C6332" s="97">
        <v>20</v>
      </c>
      <c r="D6332" s="21">
        <f t="shared" si="98"/>
        <v>10.309457759999999</v>
      </c>
    </row>
    <row r="6333" spans="1:4" ht="15" customHeight="1" x14ac:dyDescent="0.2">
      <c r="A6333" s="98">
        <v>42272.416666666664</v>
      </c>
      <c r="B6333" s="17">
        <v>6.1733279999999997</v>
      </c>
      <c r="C6333" s="97">
        <v>20</v>
      </c>
      <c r="D6333" s="21">
        <f t="shared" si="98"/>
        <v>10.309457759999999</v>
      </c>
    </row>
    <row r="6334" spans="1:4" ht="15" customHeight="1" x14ac:dyDescent="0.2">
      <c r="A6334" s="98">
        <v>42272.458333333336</v>
      </c>
      <c r="B6334" s="17">
        <v>7.7166600000000001</v>
      </c>
      <c r="C6334" s="97">
        <v>30</v>
      </c>
      <c r="D6334" s="21">
        <f t="shared" si="98"/>
        <v>12.886822199999999</v>
      </c>
    </row>
    <row r="6335" spans="1:4" ht="15" customHeight="1" x14ac:dyDescent="0.2">
      <c r="A6335" s="98">
        <v>42272.5</v>
      </c>
      <c r="B6335" s="17">
        <v>7.7166600000000001</v>
      </c>
      <c r="C6335" s="97">
        <v>30</v>
      </c>
      <c r="D6335" s="21">
        <f t="shared" si="98"/>
        <v>12.886822199999999</v>
      </c>
    </row>
    <row r="6336" spans="1:4" ht="15" customHeight="1" x14ac:dyDescent="0.2">
      <c r="A6336" s="98">
        <v>42272.541666666664</v>
      </c>
      <c r="B6336" s="17">
        <v>8.2311040000000002</v>
      </c>
      <c r="C6336" s="97">
        <v>30</v>
      </c>
      <c r="D6336" s="21">
        <f t="shared" si="98"/>
        <v>13.74594368</v>
      </c>
    </row>
    <row r="6337" spans="1:4" ht="15" customHeight="1" x14ac:dyDescent="0.2">
      <c r="A6337" s="98">
        <v>42272.583333333336</v>
      </c>
      <c r="B6337" s="17">
        <v>7.7166600000000001</v>
      </c>
      <c r="C6337" s="97">
        <v>20</v>
      </c>
      <c r="D6337" s="21">
        <f t="shared" si="98"/>
        <v>12.886822199999999</v>
      </c>
    </row>
    <row r="6338" spans="1:4" ht="15" customHeight="1" x14ac:dyDescent="0.2">
      <c r="A6338" s="98">
        <v>42272.625</v>
      </c>
      <c r="B6338" s="17">
        <v>7.202216</v>
      </c>
      <c r="C6338" s="97">
        <v>30</v>
      </c>
      <c r="D6338" s="21">
        <f t="shared" si="98"/>
        <v>12.027700719999999</v>
      </c>
    </row>
    <row r="6339" spans="1:4" ht="15" customHeight="1" x14ac:dyDescent="0.2">
      <c r="A6339" s="98">
        <v>42272.666666666664</v>
      </c>
      <c r="B6339" s="17">
        <v>8.7455479999999994</v>
      </c>
      <c r="C6339" s="97">
        <v>50</v>
      </c>
      <c r="D6339" s="21">
        <f t="shared" si="98"/>
        <v>14.605065159999999</v>
      </c>
    </row>
    <row r="6340" spans="1:4" ht="15" customHeight="1" x14ac:dyDescent="0.2">
      <c r="A6340" s="98">
        <v>42272.708333333336</v>
      </c>
      <c r="B6340" s="17">
        <v>10.803324</v>
      </c>
      <c r="C6340" s="97">
        <v>50</v>
      </c>
      <c r="D6340" s="21">
        <f t="shared" si="98"/>
        <v>18.041551079999998</v>
      </c>
    </row>
    <row r="6341" spans="1:4" ht="15" customHeight="1" x14ac:dyDescent="0.2">
      <c r="A6341" s="98">
        <v>42272.75</v>
      </c>
      <c r="B6341" s="17">
        <v>9.7744359999999997</v>
      </c>
      <c r="C6341" s="97">
        <v>50</v>
      </c>
      <c r="D6341" s="21">
        <f t="shared" ref="D6341:D6404" si="99">$B$1*B6341</f>
        <v>16.32330812</v>
      </c>
    </row>
    <row r="6342" spans="1:4" ht="15" customHeight="1" x14ac:dyDescent="0.2">
      <c r="A6342" s="98">
        <v>42272.791666666664</v>
      </c>
      <c r="B6342" s="17">
        <v>8.2311040000000002</v>
      </c>
      <c r="C6342" s="97">
        <v>50</v>
      </c>
      <c r="D6342" s="21">
        <f t="shared" si="99"/>
        <v>13.74594368</v>
      </c>
    </row>
    <row r="6343" spans="1:4" ht="15" customHeight="1" x14ac:dyDescent="0.2">
      <c r="A6343" s="98">
        <v>42272.833333333336</v>
      </c>
      <c r="B6343" s="17">
        <v>9.7744359999999997</v>
      </c>
      <c r="C6343" s="97">
        <v>50</v>
      </c>
      <c r="D6343" s="21">
        <f t="shared" si="99"/>
        <v>16.32330812</v>
      </c>
    </row>
    <row r="6344" spans="1:4" ht="15" customHeight="1" x14ac:dyDescent="0.2">
      <c r="A6344" s="98">
        <v>42272.875</v>
      </c>
      <c r="B6344" s="17">
        <v>7.7166600000000001</v>
      </c>
      <c r="C6344" s="97">
        <v>40</v>
      </c>
      <c r="D6344" s="21">
        <f t="shared" si="99"/>
        <v>12.886822199999999</v>
      </c>
    </row>
    <row r="6345" spans="1:4" ht="15" customHeight="1" x14ac:dyDescent="0.2">
      <c r="A6345" s="98">
        <v>42272.916666666664</v>
      </c>
      <c r="B6345" s="17">
        <v>5.1444400000000003</v>
      </c>
      <c r="C6345" s="97">
        <v>40</v>
      </c>
      <c r="D6345" s="21">
        <f t="shared" si="99"/>
        <v>8.5912147999999995</v>
      </c>
    </row>
    <row r="6346" spans="1:4" ht="15" customHeight="1" x14ac:dyDescent="0.2">
      <c r="A6346" s="98">
        <v>42272.958333333336</v>
      </c>
      <c r="B6346" s="17">
        <v>6.6877719999999998</v>
      </c>
      <c r="C6346" s="97">
        <v>30</v>
      </c>
      <c r="D6346" s="21">
        <f t="shared" si="99"/>
        <v>11.16857924</v>
      </c>
    </row>
    <row r="6347" spans="1:4" ht="15" customHeight="1" x14ac:dyDescent="0.2">
      <c r="A6347" s="98">
        <v>42273</v>
      </c>
      <c r="B6347" s="17">
        <v>6.1733279999999997</v>
      </c>
      <c r="C6347" s="97">
        <v>30</v>
      </c>
      <c r="D6347" s="21">
        <f t="shared" si="99"/>
        <v>10.309457759999999</v>
      </c>
    </row>
    <row r="6348" spans="1:4" ht="15" customHeight="1" x14ac:dyDescent="0.2">
      <c r="A6348" s="98">
        <v>42273.041666666664</v>
      </c>
      <c r="B6348" s="17">
        <v>6.6877719999999998</v>
      </c>
      <c r="C6348" s="97">
        <v>30</v>
      </c>
      <c r="D6348" s="21">
        <f t="shared" si="99"/>
        <v>11.16857924</v>
      </c>
    </row>
    <row r="6349" spans="1:4" ht="15" customHeight="1" x14ac:dyDescent="0.2">
      <c r="A6349" s="98">
        <v>42273.083333333336</v>
      </c>
      <c r="B6349" s="17">
        <v>2.5722200000000002</v>
      </c>
      <c r="C6349" s="97">
        <v>360</v>
      </c>
      <c r="D6349" s="21">
        <f t="shared" si="99"/>
        <v>4.2956073999999997</v>
      </c>
    </row>
    <row r="6350" spans="1:4" ht="15" customHeight="1" x14ac:dyDescent="0.2">
      <c r="A6350" s="98">
        <v>42273.125</v>
      </c>
      <c r="B6350" s="17">
        <v>4.6299960000000002</v>
      </c>
      <c r="C6350" s="97">
        <v>40</v>
      </c>
      <c r="D6350" s="21">
        <f t="shared" si="99"/>
        <v>7.7320933199999997</v>
      </c>
    </row>
    <row r="6351" spans="1:4" ht="15" customHeight="1" x14ac:dyDescent="0.2">
      <c r="A6351" s="98">
        <v>42273.166666666664</v>
      </c>
      <c r="B6351" s="17">
        <v>4.6299960000000002</v>
      </c>
      <c r="C6351" s="97">
        <v>20</v>
      </c>
      <c r="D6351" s="21">
        <f t="shared" si="99"/>
        <v>7.7320933199999997</v>
      </c>
    </row>
    <row r="6352" spans="1:4" ht="15" customHeight="1" x14ac:dyDescent="0.2">
      <c r="A6352" s="98">
        <v>42273.208333333336</v>
      </c>
      <c r="B6352" s="17">
        <v>4.1155520000000001</v>
      </c>
      <c r="C6352" s="97">
        <v>10</v>
      </c>
      <c r="D6352" s="21">
        <f t="shared" si="99"/>
        <v>6.8729718399999999</v>
      </c>
    </row>
    <row r="6353" spans="1:4" ht="15" customHeight="1" x14ac:dyDescent="0.2">
      <c r="A6353" s="98">
        <v>42273.25</v>
      </c>
      <c r="B6353" s="17">
        <v>1.028888</v>
      </c>
      <c r="C6353" s="97">
        <v>300</v>
      </c>
      <c r="D6353" s="21">
        <f t="shared" si="99"/>
        <v>1.71824296</v>
      </c>
    </row>
    <row r="6354" spans="1:4" ht="15" customHeight="1" x14ac:dyDescent="0.2">
      <c r="A6354" s="98">
        <v>42273.291666666664</v>
      </c>
      <c r="B6354" s="17">
        <v>2.057776</v>
      </c>
      <c r="C6354" s="97">
        <v>30</v>
      </c>
      <c r="D6354" s="21">
        <f t="shared" si="99"/>
        <v>3.43648592</v>
      </c>
    </row>
    <row r="6355" spans="1:4" ht="15" customHeight="1" x14ac:dyDescent="0.2">
      <c r="A6355" s="98">
        <v>42273.333333333336</v>
      </c>
      <c r="B6355" s="17">
        <v>3.0866639999999999</v>
      </c>
      <c r="C6355" s="97">
        <v>10</v>
      </c>
      <c r="D6355" s="21">
        <f t="shared" si="99"/>
        <v>5.1547288799999995</v>
      </c>
    </row>
    <row r="6356" spans="1:4" ht="15" customHeight="1" x14ac:dyDescent="0.2">
      <c r="A6356" s="98">
        <v>42273.375</v>
      </c>
      <c r="B6356" s="17">
        <v>2.057776</v>
      </c>
      <c r="C6356" s="97">
        <v>340</v>
      </c>
      <c r="D6356" s="21">
        <f t="shared" si="99"/>
        <v>3.43648592</v>
      </c>
    </row>
    <row r="6357" spans="1:4" ht="15" customHeight="1" x14ac:dyDescent="0.2">
      <c r="A6357" s="98">
        <v>42273.416666666664</v>
      </c>
      <c r="B6357" s="17">
        <v>2.057776</v>
      </c>
      <c r="C6357" s="97">
        <v>10</v>
      </c>
      <c r="D6357" s="21">
        <f t="shared" si="99"/>
        <v>3.43648592</v>
      </c>
    </row>
    <row r="6358" spans="1:4" ht="15" customHeight="1" x14ac:dyDescent="0.2">
      <c r="A6358" s="98">
        <v>42273.458333333336</v>
      </c>
      <c r="B6358" s="17">
        <v>1.028888</v>
      </c>
      <c r="C6358" s="97">
        <v>280</v>
      </c>
      <c r="D6358" s="21">
        <f t="shared" si="99"/>
        <v>1.71824296</v>
      </c>
    </row>
    <row r="6359" spans="1:4" ht="15" customHeight="1" x14ac:dyDescent="0.2">
      <c r="A6359" s="98">
        <v>42273.5</v>
      </c>
      <c r="B6359" s="17">
        <v>3.601108</v>
      </c>
      <c r="C6359" s="97">
        <v>140</v>
      </c>
      <c r="D6359" s="21">
        <f t="shared" si="99"/>
        <v>6.0138503599999993</v>
      </c>
    </row>
    <row r="6360" spans="1:4" ht="15" customHeight="1" x14ac:dyDescent="0.2">
      <c r="A6360" s="98">
        <v>42273.541666666664</v>
      </c>
      <c r="B6360" s="17">
        <v>5.6588840000000005</v>
      </c>
      <c r="C6360" s="97">
        <v>150</v>
      </c>
      <c r="D6360" s="21">
        <f t="shared" si="99"/>
        <v>9.4503362800000001</v>
      </c>
    </row>
    <row r="6361" spans="1:4" ht="15" customHeight="1" x14ac:dyDescent="0.2">
      <c r="A6361" s="98">
        <v>42273.583333333336</v>
      </c>
      <c r="B6361" s="17">
        <v>6.1733279999999997</v>
      </c>
      <c r="C6361" s="97">
        <v>160</v>
      </c>
      <c r="D6361" s="21">
        <f t="shared" si="99"/>
        <v>10.309457759999999</v>
      </c>
    </row>
    <row r="6362" spans="1:4" ht="15" customHeight="1" x14ac:dyDescent="0.2">
      <c r="A6362" s="98">
        <v>42273.625</v>
      </c>
      <c r="B6362" s="17">
        <v>7.202216</v>
      </c>
      <c r="C6362" s="97">
        <v>160</v>
      </c>
      <c r="D6362" s="21">
        <f t="shared" si="99"/>
        <v>12.027700719999999</v>
      </c>
    </row>
    <row r="6363" spans="1:4" ht="15" customHeight="1" x14ac:dyDescent="0.2">
      <c r="A6363" s="98">
        <v>42273.666666666664</v>
      </c>
      <c r="B6363" s="17">
        <v>8.2311040000000002</v>
      </c>
      <c r="C6363" s="97">
        <v>160</v>
      </c>
      <c r="D6363" s="21">
        <f t="shared" si="99"/>
        <v>13.74594368</v>
      </c>
    </row>
    <row r="6364" spans="1:4" ht="15" customHeight="1" x14ac:dyDescent="0.2">
      <c r="A6364" s="98">
        <v>42273.708333333336</v>
      </c>
      <c r="B6364" s="17">
        <v>7.7166600000000001</v>
      </c>
      <c r="C6364" s="97">
        <v>160</v>
      </c>
      <c r="D6364" s="21">
        <f t="shared" si="99"/>
        <v>12.886822199999999</v>
      </c>
    </row>
    <row r="6365" spans="1:4" ht="15" customHeight="1" x14ac:dyDescent="0.2">
      <c r="A6365" s="98">
        <v>42273.75</v>
      </c>
      <c r="B6365" s="17">
        <v>7.7166600000000001</v>
      </c>
      <c r="C6365" s="97">
        <v>160</v>
      </c>
      <c r="D6365" s="21">
        <f t="shared" si="99"/>
        <v>12.886822199999999</v>
      </c>
    </row>
    <row r="6366" spans="1:4" ht="15" customHeight="1" x14ac:dyDescent="0.2">
      <c r="A6366" s="98">
        <v>42273.791666666664</v>
      </c>
      <c r="B6366" s="17">
        <v>7.7166600000000001</v>
      </c>
      <c r="C6366" s="97">
        <v>160</v>
      </c>
      <c r="D6366" s="21">
        <f t="shared" si="99"/>
        <v>12.886822199999999</v>
      </c>
    </row>
    <row r="6367" spans="1:4" ht="15" customHeight="1" x14ac:dyDescent="0.2">
      <c r="A6367" s="98">
        <v>42273.833333333336</v>
      </c>
      <c r="B6367" s="17">
        <v>7.202216</v>
      </c>
      <c r="C6367" s="97">
        <v>170</v>
      </c>
      <c r="D6367" s="21">
        <f t="shared" si="99"/>
        <v>12.027700719999999</v>
      </c>
    </row>
    <row r="6368" spans="1:4" ht="15" customHeight="1" x14ac:dyDescent="0.2">
      <c r="A6368" s="98">
        <v>42273.875</v>
      </c>
      <c r="B6368" s="17">
        <v>7.202216</v>
      </c>
      <c r="C6368" s="97">
        <v>170</v>
      </c>
      <c r="D6368" s="21">
        <f t="shared" si="99"/>
        <v>12.027700719999999</v>
      </c>
    </row>
    <row r="6369" spans="1:4" ht="15" customHeight="1" x14ac:dyDescent="0.2">
      <c r="A6369" s="98">
        <v>42273.916666666664</v>
      </c>
      <c r="B6369" s="17">
        <v>6.1733279999999997</v>
      </c>
      <c r="C6369" s="97">
        <v>170</v>
      </c>
      <c r="D6369" s="21">
        <f t="shared" si="99"/>
        <v>10.309457759999999</v>
      </c>
    </row>
    <row r="6370" spans="1:4" ht="15" customHeight="1" x14ac:dyDescent="0.2">
      <c r="A6370" s="98">
        <v>42273.958333333336</v>
      </c>
      <c r="B6370" s="17">
        <v>5.1444400000000003</v>
      </c>
      <c r="C6370" s="97">
        <v>170</v>
      </c>
      <c r="D6370" s="21">
        <f t="shared" si="99"/>
        <v>8.5912147999999995</v>
      </c>
    </row>
    <row r="6371" spans="1:4" ht="15" customHeight="1" x14ac:dyDescent="0.2">
      <c r="A6371" s="98">
        <v>42274</v>
      </c>
      <c r="B6371" s="17">
        <v>3.601108</v>
      </c>
      <c r="C6371" s="97">
        <v>160</v>
      </c>
      <c r="D6371" s="21">
        <f t="shared" si="99"/>
        <v>6.0138503599999993</v>
      </c>
    </row>
    <row r="6372" spans="1:4" ht="15" customHeight="1" x14ac:dyDescent="0.2">
      <c r="A6372" s="98">
        <v>42274.041666666664</v>
      </c>
      <c r="B6372" s="17">
        <v>1.5433319999999999</v>
      </c>
      <c r="C6372" s="97">
        <v>130</v>
      </c>
      <c r="D6372" s="21">
        <f t="shared" si="99"/>
        <v>2.5773644399999998</v>
      </c>
    </row>
    <row r="6373" spans="1:4" ht="15" customHeight="1" x14ac:dyDescent="0.2">
      <c r="A6373" s="98">
        <v>42274.083333333336</v>
      </c>
      <c r="B6373" s="17">
        <v>0.51444400000000001</v>
      </c>
      <c r="C6373" s="97">
        <v>340</v>
      </c>
      <c r="D6373" s="21">
        <f t="shared" si="99"/>
        <v>0.85912147999999999</v>
      </c>
    </row>
    <row r="6374" spans="1:4" ht="15" customHeight="1" x14ac:dyDescent="0.2">
      <c r="A6374" s="98">
        <v>42274.125</v>
      </c>
      <c r="B6374" s="17">
        <v>2.057776</v>
      </c>
      <c r="C6374" s="97">
        <v>350</v>
      </c>
      <c r="D6374" s="21">
        <f t="shared" si="99"/>
        <v>3.43648592</v>
      </c>
    </row>
    <row r="6375" spans="1:4" ht="15" customHeight="1" x14ac:dyDescent="0.2">
      <c r="A6375" s="98">
        <v>42274.166666666664</v>
      </c>
      <c r="B6375" s="17">
        <v>1.028888</v>
      </c>
      <c r="C6375" s="97">
        <v>320</v>
      </c>
      <c r="D6375" s="21">
        <f t="shared" si="99"/>
        <v>1.71824296</v>
      </c>
    </row>
    <row r="6376" spans="1:4" ht="15" customHeight="1" x14ac:dyDescent="0.2">
      <c r="A6376" s="98">
        <v>42274.208333333336</v>
      </c>
      <c r="B6376" s="17">
        <v>1.028888</v>
      </c>
      <c r="C6376" s="97">
        <v>310</v>
      </c>
      <c r="D6376" s="21">
        <f t="shared" si="99"/>
        <v>1.71824296</v>
      </c>
    </row>
    <row r="6377" spans="1:4" ht="15" customHeight="1" x14ac:dyDescent="0.2">
      <c r="A6377" s="98">
        <v>42274.25</v>
      </c>
      <c r="B6377" s="17">
        <v>0</v>
      </c>
      <c r="C6377" s="97">
        <v>0</v>
      </c>
      <c r="D6377" s="21">
        <f t="shared" si="99"/>
        <v>0</v>
      </c>
    </row>
    <row r="6378" spans="1:4" ht="15" customHeight="1" x14ac:dyDescent="0.2">
      <c r="A6378" s="98">
        <v>42274.291666666664</v>
      </c>
      <c r="B6378" s="17">
        <v>1.5433319999999999</v>
      </c>
      <c r="C6378" s="97">
        <v>290</v>
      </c>
      <c r="D6378" s="21">
        <f t="shared" si="99"/>
        <v>2.5773644399999998</v>
      </c>
    </row>
    <row r="6379" spans="1:4" ht="15" customHeight="1" x14ac:dyDescent="0.2">
      <c r="A6379" s="98">
        <v>42274.333333333336</v>
      </c>
      <c r="B6379" s="17">
        <v>3.601108</v>
      </c>
      <c r="C6379" s="97">
        <v>30</v>
      </c>
      <c r="D6379" s="21">
        <f t="shared" si="99"/>
        <v>6.0138503599999993</v>
      </c>
    </row>
    <row r="6380" spans="1:4" ht="15" customHeight="1" x14ac:dyDescent="0.2">
      <c r="A6380" s="98">
        <v>42274.375</v>
      </c>
      <c r="B6380" s="17">
        <v>4.1155520000000001</v>
      </c>
      <c r="C6380" s="97">
        <v>30</v>
      </c>
      <c r="D6380" s="21">
        <f t="shared" si="99"/>
        <v>6.8729718399999999</v>
      </c>
    </row>
    <row r="6381" spans="1:4" ht="15" customHeight="1" x14ac:dyDescent="0.2">
      <c r="A6381" s="98">
        <v>42274.416666666664</v>
      </c>
      <c r="B6381" s="17">
        <v>4.1155520000000001</v>
      </c>
      <c r="C6381" s="97">
        <v>20</v>
      </c>
      <c r="D6381" s="21">
        <f t="shared" si="99"/>
        <v>6.8729718399999999</v>
      </c>
    </row>
    <row r="6382" spans="1:4" ht="15" customHeight="1" x14ac:dyDescent="0.2">
      <c r="A6382" s="98">
        <v>42274.458333333336</v>
      </c>
      <c r="B6382" s="17">
        <v>4.1155520000000001</v>
      </c>
      <c r="C6382" s="97">
        <v>20</v>
      </c>
      <c r="D6382" s="21">
        <f t="shared" si="99"/>
        <v>6.8729718399999999</v>
      </c>
    </row>
    <row r="6383" spans="1:4" ht="15" customHeight="1" x14ac:dyDescent="0.2">
      <c r="A6383" s="98">
        <v>42274.5</v>
      </c>
      <c r="B6383" s="17">
        <v>5.6588840000000005</v>
      </c>
      <c r="C6383" s="97">
        <v>20</v>
      </c>
      <c r="D6383" s="21">
        <f t="shared" si="99"/>
        <v>9.4503362800000001</v>
      </c>
    </row>
    <row r="6384" spans="1:4" ht="15" customHeight="1" x14ac:dyDescent="0.2">
      <c r="A6384" s="98">
        <v>42274.541666666664</v>
      </c>
      <c r="B6384" s="17">
        <v>7.7166600000000001</v>
      </c>
      <c r="C6384" s="97">
        <v>10</v>
      </c>
      <c r="D6384" s="21">
        <f t="shared" si="99"/>
        <v>12.886822199999999</v>
      </c>
    </row>
    <row r="6385" spans="1:4" ht="15" customHeight="1" x14ac:dyDescent="0.2">
      <c r="A6385" s="98">
        <v>42274.583333333336</v>
      </c>
      <c r="B6385" s="17">
        <v>7.7166600000000001</v>
      </c>
      <c r="C6385" s="97">
        <v>10</v>
      </c>
      <c r="D6385" s="21">
        <f t="shared" si="99"/>
        <v>12.886822199999999</v>
      </c>
    </row>
    <row r="6386" spans="1:4" ht="15" customHeight="1" x14ac:dyDescent="0.2">
      <c r="A6386" s="98">
        <v>42274.625</v>
      </c>
      <c r="B6386" s="17">
        <v>7.7166600000000001</v>
      </c>
      <c r="C6386" s="97">
        <v>60</v>
      </c>
      <c r="D6386" s="21">
        <f t="shared" si="99"/>
        <v>12.886822199999999</v>
      </c>
    </row>
    <row r="6387" spans="1:4" ht="15" customHeight="1" x14ac:dyDescent="0.2">
      <c r="A6387" s="98">
        <v>42274.666666666664</v>
      </c>
      <c r="B6387" s="17">
        <v>9.7744359999999997</v>
      </c>
      <c r="C6387" s="97">
        <v>60</v>
      </c>
      <c r="D6387" s="21">
        <f t="shared" si="99"/>
        <v>16.32330812</v>
      </c>
    </row>
    <row r="6388" spans="1:4" ht="15" customHeight="1" x14ac:dyDescent="0.2">
      <c r="A6388" s="98">
        <v>42274.708333333336</v>
      </c>
      <c r="B6388" s="17">
        <v>9.7744359999999997</v>
      </c>
      <c r="C6388" s="97">
        <v>40</v>
      </c>
      <c r="D6388" s="21">
        <f t="shared" si="99"/>
        <v>16.32330812</v>
      </c>
    </row>
    <row r="6389" spans="1:4" ht="15" customHeight="1" x14ac:dyDescent="0.2">
      <c r="A6389" s="98">
        <v>42274.75</v>
      </c>
      <c r="B6389" s="17">
        <v>9.7744359999999997</v>
      </c>
      <c r="C6389" s="97">
        <v>50</v>
      </c>
      <c r="D6389" s="21">
        <f t="shared" si="99"/>
        <v>16.32330812</v>
      </c>
    </row>
    <row r="6390" spans="1:4" ht="15" customHeight="1" x14ac:dyDescent="0.2">
      <c r="A6390" s="98">
        <v>42274.791666666664</v>
      </c>
      <c r="B6390" s="17">
        <v>10.288880000000001</v>
      </c>
      <c r="C6390" s="97">
        <v>40</v>
      </c>
      <c r="D6390" s="21">
        <f t="shared" si="99"/>
        <v>17.182429599999999</v>
      </c>
    </row>
    <row r="6391" spans="1:4" ht="15" customHeight="1" x14ac:dyDescent="0.2">
      <c r="A6391" s="98">
        <v>42274.833333333336</v>
      </c>
      <c r="B6391" s="17">
        <v>9.2599920000000004</v>
      </c>
      <c r="C6391" s="97">
        <v>50</v>
      </c>
      <c r="D6391" s="21">
        <f t="shared" si="99"/>
        <v>15.464186639999999</v>
      </c>
    </row>
    <row r="6392" spans="1:4" ht="15" customHeight="1" x14ac:dyDescent="0.2">
      <c r="A6392" s="98">
        <v>42274.875</v>
      </c>
      <c r="B6392" s="17">
        <v>10.288880000000001</v>
      </c>
      <c r="C6392" s="97">
        <v>50</v>
      </c>
      <c r="D6392" s="21">
        <f t="shared" si="99"/>
        <v>17.182429599999999</v>
      </c>
    </row>
    <row r="6393" spans="1:4" ht="15" customHeight="1" x14ac:dyDescent="0.2">
      <c r="A6393" s="98">
        <v>42274.916666666664</v>
      </c>
      <c r="B6393" s="17">
        <v>11.317768000000001</v>
      </c>
      <c r="C6393" s="97">
        <v>40</v>
      </c>
      <c r="D6393" s="21">
        <f t="shared" si="99"/>
        <v>18.90067256</v>
      </c>
    </row>
    <row r="6394" spans="1:4" ht="15" customHeight="1" x14ac:dyDescent="0.2">
      <c r="A6394" s="98">
        <v>42274.958333333336</v>
      </c>
      <c r="B6394" s="17">
        <v>7.202216</v>
      </c>
      <c r="C6394" s="97">
        <v>40</v>
      </c>
      <c r="D6394" s="21">
        <f t="shared" si="99"/>
        <v>12.027700719999999</v>
      </c>
    </row>
    <row r="6395" spans="1:4" ht="15" customHeight="1" x14ac:dyDescent="0.2">
      <c r="A6395" s="98">
        <v>42275</v>
      </c>
      <c r="B6395" s="17">
        <v>6.1733279999999997</v>
      </c>
      <c r="C6395" s="97">
        <v>20</v>
      </c>
      <c r="D6395" s="21">
        <f t="shared" si="99"/>
        <v>10.309457759999999</v>
      </c>
    </row>
    <row r="6396" spans="1:4" ht="15" customHeight="1" x14ac:dyDescent="0.2">
      <c r="A6396" s="98">
        <v>42275.041666666664</v>
      </c>
      <c r="B6396" s="17">
        <v>4.1155520000000001</v>
      </c>
      <c r="C6396" s="97">
        <v>360</v>
      </c>
      <c r="D6396" s="21">
        <f t="shared" si="99"/>
        <v>6.8729718399999999</v>
      </c>
    </row>
    <row r="6397" spans="1:4" ht="15" customHeight="1" x14ac:dyDescent="0.2">
      <c r="A6397" s="98">
        <v>42275.083333333336</v>
      </c>
      <c r="B6397" s="17">
        <v>4.6299960000000002</v>
      </c>
      <c r="C6397" s="97">
        <v>10</v>
      </c>
      <c r="D6397" s="21">
        <f t="shared" si="99"/>
        <v>7.7320933199999997</v>
      </c>
    </row>
    <row r="6398" spans="1:4" ht="15" customHeight="1" x14ac:dyDescent="0.2">
      <c r="A6398" s="98">
        <v>42275.125</v>
      </c>
      <c r="B6398" s="17">
        <v>4.6299960000000002</v>
      </c>
      <c r="C6398" s="97">
        <v>10</v>
      </c>
      <c r="D6398" s="21">
        <f t="shared" si="99"/>
        <v>7.7320933199999997</v>
      </c>
    </row>
    <row r="6399" spans="1:4" ht="15" customHeight="1" x14ac:dyDescent="0.2">
      <c r="A6399" s="98">
        <v>42275.166666666664</v>
      </c>
      <c r="B6399" s="17">
        <v>6.1733279999999997</v>
      </c>
      <c r="C6399" s="97">
        <v>10</v>
      </c>
      <c r="D6399" s="21">
        <f t="shared" si="99"/>
        <v>10.309457759999999</v>
      </c>
    </row>
    <row r="6400" spans="1:4" ht="15" customHeight="1" x14ac:dyDescent="0.2">
      <c r="A6400" s="98">
        <v>42275.208333333336</v>
      </c>
      <c r="B6400" s="17">
        <v>5.6588840000000005</v>
      </c>
      <c r="C6400" s="97">
        <v>360</v>
      </c>
      <c r="D6400" s="21">
        <f t="shared" si="99"/>
        <v>9.4503362800000001</v>
      </c>
    </row>
    <row r="6401" spans="1:4" ht="15" customHeight="1" x14ac:dyDescent="0.2">
      <c r="A6401" s="98">
        <v>42275.25</v>
      </c>
      <c r="B6401" s="17">
        <v>5.1444400000000003</v>
      </c>
      <c r="C6401" s="97">
        <v>360</v>
      </c>
      <c r="D6401" s="21">
        <f t="shared" si="99"/>
        <v>8.5912147999999995</v>
      </c>
    </row>
    <row r="6402" spans="1:4" ht="15" customHeight="1" x14ac:dyDescent="0.2">
      <c r="A6402" s="98">
        <v>42275.291666666664</v>
      </c>
      <c r="B6402" s="17">
        <v>5.6588840000000005</v>
      </c>
      <c r="C6402" s="97">
        <v>350</v>
      </c>
      <c r="D6402" s="21">
        <f t="shared" si="99"/>
        <v>9.4503362800000001</v>
      </c>
    </row>
    <row r="6403" spans="1:4" ht="15" customHeight="1" x14ac:dyDescent="0.2">
      <c r="A6403" s="98">
        <v>42275.333333333336</v>
      </c>
      <c r="B6403" s="17">
        <v>5.6588840000000005</v>
      </c>
      <c r="C6403" s="97">
        <v>360</v>
      </c>
      <c r="D6403" s="21">
        <f t="shared" si="99"/>
        <v>9.4503362800000001</v>
      </c>
    </row>
    <row r="6404" spans="1:4" ht="15" customHeight="1" x14ac:dyDescent="0.2">
      <c r="A6404" s="98">
        <v>42275.375</v>
      </c>
      <c r="B6404" s="17">
        <v>4.1155520000000001</v>
      </c>
      <c r="C6404" s="97">
        <v>350</v>
      </c>
      <c r="D6404" s="21">
        <f t="shared" si="99"/>
        <v>6.8729718399999999</v>
      </c>
    </row>
    <row r="6405" spans="1:4" ht="15" customHeight="1" x14ac:dyDescent="0.2">
      <c r="A6405" s="98">
        <v>42275.416666666664</v>
      </c>
      <c r="B6405" s="17">
        <v>5.6588840000000005</v>
      </c>
      <c r="C6405" s="97">
        <v>10</v>
      </c>
      <c r="D6405" s="21">
        <f t="shared" ref="D6405:D6468" si="100">$B$1*B6405</f>
        <v>9.4503362800000001</v>
      </c>
    </row>
    <row r="6406" spans="1:4" ht="15" customHeight="1" x14ac:dyDescent="0.2">
      <c r="A6406" s="98">
        <v>42275.458333333336</v>
      </c>
      <c r="B6406" s="17">
        <v>6.1733279999999997</v>
      </c>
      <c r="C6406" s="97">
        <v>360</v>
      </c>
      <c r="D6406" s="21">
        <f t="shared" si="100"/>
        <v>10.309457759999999</v>
      </c>
    </row>
    <row r="6407" spans="1:4" ht="15" customHeight="1" x14ac:dyDescent="0.2">
      <c r="A6407" s="98">
        <v>42275.5</v>
      </c>
      <c r="B6407" s="17">
        <v>7.202216</v>
      </c>
      <c r="C6407" s="97">
        <v>10</v>
      </c>
      <c r="D6407" s="21">
        <f t="shared" si="100"/>
        <v>12.027700719999999</v>
      </c>
    </row>
    <row r="6408" spans="1:4" ht="15" customHeight="1" x14ac:dyDescent="0.2">
      <c r="A6408" s="98">
        <v>42275.541666666664</v>
      </c>
      <c r="B6408" s="17">
        <v>9.7744359999999997</v>
      </c>
      <c r="C6408" s="97">
        <v>10</v>
      </c>
      <c r="D6408" s="21">
        <f t="shared" si="100"/>
        <v>16.32330812</v>
      </c>
    </row>
    <row r="6409" spans="1:4" ht="15" customHeight="1" x14ac:dyDescent="0.2">
      <c r="A6409" s="98">
        <v>42275.583333333336</v>
      </c>
      <c r="B6409" s="17">
        <v>9.2599920000000004</v>
      </c>
      <c r="C6409" s="97">
        <v>20</v>
      </c>
      <c r="D6409" s="21">
        <f t="shared" si="100"/>
        <v>15.464186639999999</v>
      </c>
    </row>
    <row r="6410" spans="1:4" ht="15" customHeight="1" x14ac:dyDescent="0.2">
      <c r="A6410" s="98">
        <v>42275.625</v>
      </c>
      <c r="B6410" s="17">
        <v>8.2311040000000002</v>
      </c>
      <c r="C6410" s="97">
        <v>20</v>
      </c>
      <c r="D6410" s="21">
        <f t="shared" si="100"/>
        <v>13.74594368</v>
      </c>
    </row>
    <row r="6411" spans="1:4" ht="15" customHeight="1" x14ac:dyDescent="0.2">
      <c r="A6411" s="98">
        <v>42275.666666666664</v>
      </c>
      <c r="B6411" s="17">
        <v>8.2311040000000002</v>
      </c>
      <c r="C6411" s="97">
        <v>60</v>
      </c>
      <c r="D6411" s="21">
        <f t="shared" si="100"/>
        <v>13.74594368</v>
      </c>
    </row>
    <row r="6412" spans="1:4" ht="15" customHeight="1" x14ac:dyDescent="0.2">
      <c r="A6412" s="98">
        <v>42275.708333333336</v>
      </c>
      <c r="B6412" s="17">
        <v>10.288880000000001</v>
      </c>
      <c r="C6412" s="97">
        <v>60</v>
      </c>
      <c r="D6412" s="21">
        <f t="shared" si="100"/>
        <v>17.182429599999999</v>
      </c>
    </row>
    <row r="6413" spans="1:4" ht="15" customHeight="1" x14ac:dyDescent="0.2">
      <c r="A6413" s="98">
        <v>42275.75</v>
      </c>
      <c r="B6413" s="17">
        <v>10.288880000000001</v>
      </c>
      <c r="C6413" s="97">
        <v>60</v>
      </c>
      <c r="D6413" s="21">
        <f t="shared" si="100"/>
        <v>17.182429599999999</v>
      </c>
    </row>
    <row r="6414" spans="1:4" ht="15" customHeight="1" x14ac:dyDescent="0.2">
      <c r="A6414" s="98">
        <v>42275.791666666664</v>
      </c>
      <c r="B6414" s="17">
        <v>10.288880000000001</v>
      </c>
      <c r="C6414" s="97">
        <v>40</v>
      </c>
      <c r="D6414" s="21">
        <f t="shared" si="100"/>
        <v>17.182429599999999</v>
      </c>
    </row>
    <row r="6415" spans="1:4" ht="15" customHeight="1" x14ac:dyDescent="0.2">
      <c r="A6415" s="98">
        <v>42275.833333333336</v>
      </c>
      <c r="B6415" s="17">
        <v>6.6877719999999998</v>
      </c>
      <c r="C6415" s="97">
        <v>40</v>
      </c>
      <c r="D6415" s="21">
        <f t="shared" si="100"/>
        <v>11.16857924</v>
      </c>
    </row>
    <row r="6416" spans="1:4" ht="15" customHeight="1" x14ac:dyDescent="0.2">
      <c r="A6416" s="98">
        <v>42275.875</v>
      </c>
      <c r="B6416" s="17">
        <v>5.1444400000000003</v>
      </c>
      <c r="C6416" s="97">
        <v>40</v>
      </c>
      <c r="D6416" s="21">
        <f t="shared" si="100"/>
        <v>8.5912147999999995</v>
      </c>
    </row>
    <row r="6417" spans="1:4" ht="15" customHeight="1" x14ac:dyDescent="0.2">
      <c r="A6417" s="98">
        <v>42275.916666666664</v>
      </c>
      <c r="B6417" s="17">
        <v>5.6588840000000005</v>
      </c>
      <c r="C6417" s="97">
        <v>40</v>
      </c>
      <c r="D6417" s="21">
        <f t="shared" si="100"/>
        <v>9.4503362800000001</v>
      </c>
    </row>
    <row r="6418" spans="1:4" ht="15" customHeight="1" x14ac:dyDescent="0.2">
      <c r="A6418" s="98">
        <v>42275.958333333336</v>
      </c>
      <c r="B6418" s="17">
        <v>5.1444400000000003</v>
      </c>
      <c r="C6418" s="97">
        <v>30</v>
      </c>
      <c r="D6418" s="21">
        <f t="shared" si="100"/>
        <v>8.5912147999999995</v>
      </c>
    </row>
    <row r="6419" spans="1:4" ht="15" customHeight="1" x14ac:dyDescent="0.2">
      <c r="A6419" s="98">
        <v>42276</v>
      </c>
      <c r="B6419" s="17">
        <v>3.0866639999999999</v>
      </c>
      <c r="C6419" s="97">
        <v>10</v>
      </c>
      <c r="D6419" s="21">
        <f t="shared" si="100"/>
        <v>5.1547288799999995</v>
      </c>
    </row>
    <row r="6420" spans="1:4" ht="15" customHeight="1" x14ac:dyDescent="0.2">
      <c r="A6420" s="98">
        <v>42276.041666666664</v>
      </c>
      <c r="B6420" s="17">
        <v>5.6588840000000005</v>
      </c>
      <c r="C6420" s="97">
        <v>20</v>
      </c>
      <c r="D6420" s="21">
        <f t="shared" si="100"/>
        <v>9.4503362800000001</v>
      </c>
    </row>
    <row r="6421" spans="1:4" ht="15" customHeight="1" x14ac:dyDescent="0.2">
      <c r="A6421" s="98">
        <v>42276.083333333336</v>
      </c>
      <c r="B6421" s="17">
        <v>5.1444400000000003</v>
      </c>
      <c r="C6421" s="97">
        <v>10</v>
      </c>
      <c r="D6421" s="21">
        <f t="shared" si="100"/>
        <v>8.5912147999999995</v>
      </c>
    </row>
    <row r="6422" spans="1:4" ht="15" customHeight="1" x14ac:dyDescent="0.2">
      <c r="A6422" s="98">
        <v>42276.125</v>
      </c>
      <c r="B6422" s="17">
        <v>4.6299960000000002</v>
      </c>
      <c r="C6422" s="97">
        <v>360</v>
      </c>
      <c r="D6422" s="21">
        <f t="shared" si="100"/>
        <v>7.7320933199999997</v>
      </c>
    </row>
    <row r="6423" spans="1:4" ht="15" customHeight="1" x14ac:dyDescent="0.2">
      <c r="A6423" s="98">
        <v>42276.166666666664</v>
      </c>
      <c r="B6423" s="17">
        <v>4.1155520000000001</v>
      </c>
      <c r="C6423" s="97">
        <v>350</v>
      </c>
      <c r="D6423" s="21">
        <f t="shared" si="100"/>
        <v>6.8729718399999999</v>
      </c>
    </row>
    <row r="6424" spans="1:4" ht="15" customHeight="1" x14ac:dyDescent="0.2">
      <c r="A6424" s="98">
        <v>42276.208333333336</v>
      </c>
      <c r="B6424" s="17">
        <v>5.6588840000000005</v>
      </c>
      <c r="C6424" s="97">
        <v>10</v>
      </c>
      <c r="D6424" s="21">
        <f t="shared" si="100"/>
        <v>9.4503362800000001</v>
      </c>
    </row>
    <row r="6425" spans="1:4" ht="15" customHeight="1" x14ac:dyDescent="0.2">
      <c r="A6425" s="98">
        <v>42276.25</v>
      </c>
      <c r="B6425" s="17">
        <v>4.6299960000000002</v>
      </c>
      <c r="C6425" s="97">
        <v>360</v>
      </c>
      <c r="D6425" s="21">
        <f t="shared" si="100"/>
        <v>7.7320933199999997</v>
      </c>
    </row>
    <row r="6426" spans="1:4" ht="15" customHeight="1" x14ac:dyDescent="0.2">
      <c r="A6426" s="98">
        <v>42276.291666666664</v>
      </c>
      <c r="B6426" s="17">
        <v>7.202216</v>
      </c>
      <c r="C6426" s="97">
        <v>10</v>
      </c>
      <c r="D6426" s="21">
        <f t="shared" si="100"/>
        <v>12.027700719999999</v>
      </c>
    </row>
    <row r="6427" spans="1:4" ht="15" customHeight="1" x14ac:dyDescent="0.2">
      <c r="A6427" s="98">
        <v>42276.333333333336</v>
      </c>
      <c r="B6427" s="17">
        <v>6.6877719999999998</v>
      </c>
      <c r="C6427" s="97">
        <v>20</v>
      </c>
      <c r="D6427" s="21">
        <f t="shared" si="100"/>
        <v>11.16857924</v>
      </c>
    </row>
    <row r="6428" spans="1:4" ht="15" customHeight="1" x14ac:dyDescent="0.2">
      <c r="A6428" s="98">
        <v>42276.375</v>
      </c>
      <c r="B6428" s="17">
        <v>5.6588840000000005</v>
      </c>
      <c r="C6428" s="97">
        <v>10</v>
      </c>
      <c r="D6428" s="21">
        <f t="shared" si="100"/>
        <v>9.4503362800000001</v>
      </c>
    </row>
    <row r="6429" spans="1:4" ht="15" customHeight="1" x14ac:dyDescent="0.2">
      <c r="A6429" s="98">
        <v>42276.416666666664</v>
      </c>
      <c r="B6429" s="17">
        <v>5.6588840000000005</v>
      </c>
      <c r="C6429" s="97">
        <v>10</v>
      </c>
      <c r="D6429" s="21">
        <f t="shared" si="100"/>
        <v>9.4503362800000001</v>
      </c>
    </row>
    <row r="6430" spans="1:4" ht="15" customHeight="1" x14ac:dyDescent="0.2">
      <c r="A6430" s="98">
        <v>42276.458333333336</v>
      </c>
      <c r="B6430" s="17">
        <v>6.1733279999999997</v>
      </c>
      <c r="C6430" s="97">
        <v>10</v>
      </c>
      <c r="D6430" s="21">
        <f t="shared" si="100"/>
        <v>10.309457759999999</v>
      </c>
    </row>
    <row r="6431" spans="1:4" ht="15" customHeight="1" x14ac:dyDescent="0.2">
      <c r="A6431" s="98">
        <v>42276.5</v>
      </c>
      <c r="B6431" s="17">
        <v>5.6588840000000005</v>
      </c>
      <c r="C6431" s="97">
        <v>10</v>
      </c>
      <c r="D6431" s="21">
        <f t="shared" si="100"/>
        <v>9.4503362800000001</v>
      </c>
    </row>
    <row r="6432" spans="1:4" ht="15" customHeight="1" x14ac:dyDescent="0.2">
      <c r="A6432" s="98">
        <v>42276.541666666664</v>
      </c>
      <c r="B6432" s="17">
        <v>6.6877719999999998</v>
      </c>
      <c r="C6432" s="97">
        <v>20</v>
      </c>
      <c r="D6432" s="21">
        <f t="shared" si="100"/>
        <v>11.16857924</v>
      </c>
    </row>
    <row r="6433" spans="1:4" ht="15" customHeight="1" x14ac:dyDescent="0.2">
      <c r="A6433" s="98">
        <v>42276.583333333336</v>
      </c>
      <c r="B6433" s="17">
        <v>4.1155520000000001</v>
      </c>
      <c r="C6433" s="97">
        <v>350</v>
      </c>
      <c r="D6433" s="21">
        <f t="shared" si="100"/>
        <v>6.8729718399999999</v>
      </c>
    </row>
    <row r="6434" spans="1:4" ht="15" customHeight="1" x14ac:dyDescent="0.2">
      <c r="A6434" s="98">
        <v>42276.625</v>
      </c>
      <c r="B6434" s="17">
        <v>4.1155520000000001</v>
      </c>
      <c r="C6434" s="97">
        <v>20</v>
      </c>
      <c r="D6434" s="21">
        <f t="shared" si="100"/>
        <v>6.8729718399999999</v>
      </c>
    </row>
    <row r="6435" spans="1:4" ht="15" customHeight="1" x14ac:dyDescent="0.2">
      <c r="A6435" s="98">
        <v>42276.666666666664</v>
      </c>
      <c r="B6435" s="17">
        <v>7.7166600000000001</v>
      </c>
      <c r="C6435" s="97">
        <v>80</v>
      </c>
      <c r="D6435" s="21">
        <f t="shared" si="100"/>
        <v>12.886822199999999</v>
      </c>
    </row>
    <row r="6436" spans="1:4" ht="15" customHeight="1" x14ac:dyDescent="0.2">
      <c r="A6436" s="98">
        <v>42276.708333333336</v>
      </c>
      <c r="B6436" s="17">
        <v>7.7166600000000001</v>
      </c>
      <c r="C6436" s="97">
        <v>60</v>
      </c>
      <c r="D6436" s="21">
        <f t="shared" si="100"/>
        <v>12.886822199999999</v>
      </c>
    </row>
    <row r="6437" spans="1:4" ht="15" customHeight="1" x14ac:dyDescent="0.2">
      <c r="A6437" s="98">
        <v>42276.75</v>
      </c>
      <c r="B6437" s="17">
        <v>7.7166600000000001</v>
      </c>
      <c r="C6437" s="97">
        <v>60</v>
      </c>
      <c r="D6437" s="21">
        <f t="shared" si="100"/>
        <v>12.886822199999999</v>
      </c>
    </row>
    <row r="6438" spans="1:4" ht="15" customHeight="1" x14ac:dyDescent="0.2">
      <c r="A6438" s="98">
        <v>42276.791666666664</v>
      </c>
      <c r="B6438" s="17">
        <v>8.2311040000000002</v>
      </c>
      <c r="C6438" s="97">
        <v>50</v>
      </c>
      <c r="D6438" s="21">
        <f t="shared" si="100"/>
        <v>13.74594368</v>
      </c>
    </row>
    <row r="6439" spans="1:4" ht="15" customHeight="1" x14ac:dyDescent="0.2">
      <c r="A6439" s="98">
        <v>42276.833333333336</v>
      </c>
      <c r="B6439" s="17">
        <v>7.202216</v>
      </c>
      <c r="C6439" s="97">
        <v>50</v>
      </c>
      <c r="D6439" s="21">
        <f t="shared" si="100"/>
        <v>12.027700719999999</v>
      </c>
    </row>
    <row r="6440" spans="1:4" ht="15" customHeight="1" x14ac:dyDescent="0.2">
      <c r="A6440" s="98">
        <v>42276.875</v>
      </c>
      <c r="B6440" s="17">
        <v>6.1733279999999997</v>
      </c>
      <c r="C6440" s="97">
        <v>50</v>
      </c>
      <c r="D6440" s="21">
        <f t="shared" si="100"/>
        <v>10.309457759999999</v>
      </c>
    </row>
    <row r="6441" spans="1:4" ht="15" customHeight="1" x14ac:dyDescent="0.2">
      <c r="A6441" s="98">
        <v>42276.916666666664</v>
      </c>
      <c r="B6441" s="17">
        <v>5.6588840000000005</v>
      </c>
      <c r="C6441" s="97">
        <v>40</v>
      </c>
      <c r="D6441" s="21">
        <f t="shared" si="100"/>
        <v>9.4503362800000001</v>
      </c>
    </row>
    <row r="6442" spans="1:4" ht="15" customHeight="1" x14ac:dyDescent="0.2">
      <c r="A6442" s="98">
        <v>42276.958333333336</v>
      </c>
      <c r="B6442" s="17">
        <v>4.6299960000000002</v>
      </c>
      <c r="C6442" s="97">
        <v>40</v>
      </c>
      <c r="D6442" s="21">
        <f t="shared" si="100"/>
        <v>7.7320933199999997</v>
      </c>
    </row>
    <row r="6443" spans="1:4" ht="15" customHeight="1" x14ac:dyDescent="0.2">
      <c r="A6443" s="98">
        <v>42277</v>
      </c>
      <c r="B6443" s="17">
        <v>3.0866639999999999</v>
      </c>
      <c r="C6443" s="97">
        <v>30</v>
      </c>
      <c r="D6443" s="21">
        <f t="shared" si="100"/>
        <v>5.1547288799999995</v>
      </c>
    </row>
    <row r="6444" spans="1:4" ht="15" customHeight="1" x14ac:dyDescent="0.2">
      <c r="A6444" s="98">
        <v>42277.041666666664</v>
      </c>
      <c r="B6444" s="17">
        <v>4.1155520000000001</v>
      </c>
      <c r="C6444" s="97">
        <v>30</v>
      </c>
      <c r="D6444" s="21">
        <f t="shared" si="100"/>
        <v>6.8729718399999999</v>
      </c>
    </row>
    <row r="6445" spans="1:4" ht="15" customHeight="1" x14ac:dyDescent="0.2">
      <c r="A6445" s="98">
        <v>42277.083333333336</v>
      </c>
      <c r="B6445" s="17">
        <v>4.6299960000000002</v>
      </c>
      <c r="C6445" s="97">
        <v>20</v>
      </c>
      <c r="D6445" s="21">
        <f t="shared" si="100"/>
        <v>7.7320933199999997</v>
      </c>
    </row>
    <row r="6446" spans="1:4" ht="15" customHeight="1" x14ac:dyDescent="0.2">
      <c r="A6446" s="98">
        <v>42277.125</v>
      </c>
      <c r="B6446" s="17">
        <v>5.6588840000000005</v>
      </c>
      <c r="C6446" s="97">
        <v>20</v>
      </c>
      <c r="D6446" s="21">
        <f t="shared" si="100"/>
        <v>9.4503362800000001</v>
      </c>
    </row>
    <row r="6447" spans="1:4" ht="15" customHeight="1" x14ac:dyDescent="0.2">
      <c r="A6447" s="98">
        <v>42277.166666666664</v>
      </c>
      <c r="B6447" s="17">
        <v>4.6299960000000002</v>
      </c>
      <c r="C6447" s="97">
        <v>20</v>
      </c>
      <c r="D6447" s="21">
        <f t="shared" si="100"/>
        <v>7.7320933199999997</v>
      </c>
    </row>
    <row r="6448" spans="1:4" ht="15" customHeight="1" x14ac:dyDescent="0.2">
      <c r="A6448" s="98">
        <v>42277.208333333336</v>
      </c>
      <c r="B6448" s="17">
        <v>3.601108</v>
      </c>
      <c r="C6448" s="97">
        <v>360</v>
      </c>
      <c r="D6448" s="21">
        <f t="shared" si="100"/>
        <v>6.0138503599999993</v>
      </c>
    </row>
    <row r="6449" spans="1:4" ht="15" customHeight="1" x14ac:dyDescent="0.2">
      <c r="A6449" s="98">
        <v>42277.25</v>
      </c>
      <c r="B6449" s="17">
        <v>4.1155520000000001</v>
      </c>
      <c r="C6449" s="97">
        <v>10</v>
      </c>
      <c r="D6449" s="21">
        <f t="shared" si="100"/>
        <v>6.8729718399999999</v>
      </c>
    </row>
    <row r="6450" spans="1:4" ht="15" customHeight="1" x14ac:dyDescent="0.2">
      <c r="A6450" s="98">
        <v>42277.291666666664</v>
      </c>
      <c r="B6450" s="17">
        <v>3.601108</v>
      </c>
      <c r="C6450" s="97">
        <v>360</v>
      </c>
      <c r="D6450" s="21">
        <f t="shared" si="100"/>
        <v>6.0138503599999993</v>
      </c>
    </row>
    <row r="6451" spans="1:4" ht="15" customHeight="1" x14ac:dyDescent="0.2">
      <c r="A6451" s="98">
        <v>42277.333333333336</v>
      </c>
      <c r="B6451" s="17">
        <v>3.601108</v>
      </c>
      <c r="C6451" s="97">
        <v>10</v>
      </c>
      <c r="D6451" s="21">
        <f t="shared" si="100"/>
        <v>6.0138503599999993</v>
      </c>
    </row>
    <row r="6452" spans="1:4" ht="15" customHeight="1" x14ac:dyDescent="0.2">
      <c r="A6452" s="98">
        <v>42277.375</v>
      </c>
      <c r="B6452" s="17">
        <v>5.6588840000000005</v>
      </c>
      <c r="C6452" s="97">
        <v>350</v>
      </c>
      <c r="D6452" s="21">
        <f t="shared" si="100"/>
        <v>9.4503362800000001</v>
      </c>
    </row>
    <row r="6453" spans="1:4" ht="15" customHeight="1" x14ac:dyDescent="0.2">
      <c r="A6453" s="98">
        <v>42277.416666666664</v>
      </c>
      <c r="B6453" s="17">
        <v>5.1444400000000003</v>
      </c>
      <c r="C6453" s="97">
        <v>360</v>
      </c>
      <c r="D6453" s="21">
        <f t="shared" si="100"/>
        <v>8.5912147999999995</v>
      </c>
    </row>
    <row r="6454" spans="1:4" ht="15" customHeight="1" x14ac:dyDescent="0.2">
      <c r="A6454" s="98">
        <v>42277.458333333336</v>
      </c>
      <c r="B6454" s="17">
        <v>8.2311040000000002</v>
      </c>
      <c r="C6454" s="97">
        <v>10</v>
      </c>
      <c r="D6454" s="21">
        <f t="shared" si="100"/>
        <v>13.74594368</v>
      </c>
    </row>
    <row r="6455" spans="1:4" ht="15" customHeight="1" x14ac:dyDescent="0.2">
      <c r="A6455" s="98">
        <v>42277.5</v>
      </c>
      <c r="B6455" s="17">
        <v>7.202216</v>
      </c>
      <c r="C6455" s="97">
        <v>10</v>
      </c>
      <c r="D6455" s="21">
        <f t="shared" si="100"/>
        <v>12.027700719999999</v>
      </c>
    </row>
    <row r="6456" spans="1:4" ht="15" customHeight="1" x14ac:dyDescent="0.2">
      <c r="A6456" s="98">
        <v>42277.541666666664</v>
      </c>
      <c r="B6456" s="17">
        <v>6.1733279999999997</v>
      </c>
      <c r="C6456" s="97">
        <v>20</v>
      </c>
      <c r="D6456" s="21">
        <f t="shared" si="100"/>
        <v>10.309457759999999</v>
      </c>
    </row>
    <row r="6457" spans="1:4" ht="15" customHeight="1" x14ac:dyDescent="0.2">
      <c r="A6457" s="98">
        <v>42277.583333333336</v>
      </c>
      <c r="B6457" s="17">
        <v>7.202216</v>
      </c>
      <c r="C6457" s="97">
        <v>10</v>
      </c>
      <c r="D6457" s="21">
        <f t="shared" si="100"/>
        <v>12.027700719999999</v>
      </c>
    </row>
    <row r="6458" spans="1:4" ht="15" customHeight="1" x14ac:dyDescent="0.2">
      <c r="A6458" s="98">
        <v>42277.625</v>
      </c>
      <c r="B6458" s="17">
        <v>7.202216</v>
      </c>
      <c r="C6458" s="97">
        <v>360</v>
      </c>
      <c r="D6458" s="21">
        <f t="shared" si="100"/>
        <v>12.027700719999999</v>
      </c>
    </row>
    <row r="6459" spans="1:4" ht="15" customHeight="1" x14ac:dyDescent="0.2">
      <c r="A6459" s="98">
        <v>42277.666666666664</v>
      </c>
      <c r="B6459" s="17">
        <v>6.1733279999999997</v>
      </c>
      <c r="C6459" s="97">
        <v>30</v>
      </c>
      <c r="D6459" s="21">
        <f t="shared" si="100"/>
        <v>10.309457759999999</v>
      </c>
    </row>
    <row r="6460" spans="1:4" ht="15" customHeight="1" x14ac:dyDescent="0.2">
      <c r="A6460" s="98">
        <v>42277.708333333336</v>
      </c>
      <c r="B6460" s="17">
        <v>8.2311040000000002</v>
      </c>
      <c r="C6460" s="97">
        <v>60</v>
      </c>
      <c r="D6460" s="21">
        <f t="shared" si="100"/>
        <v>13.74594368</v>
      </c>
    </row>
    <row r="6461" spans="1:4" ht="15" customHeight="1" x14ac:dyDescent="0.2">
      <c r="A6461" s="98">
        <v>42277.75</v>
      </c>
      <c r="B6461" s="17">
        <v>9.2599920000000004</v>
      </c>
      <c r="C6461" s="97">
        <v>60</v>
      </c>
      <c r="D6461" s="21">
        <f t="shared" si="100"/>
        <v>15.464186639999999</v>
      </c>
    </row>
    <row r="6462" spans="1:4" ht="15" customHeight="1" x14ac:dyDescent="0.2">
      <c r="A6462" s="98">
        <v>42277.791666666664</v>
      </c>
      <c r="B6462" s="17">
        <v>8.7455479999999994</v>
      </c>
      <c r="C6462" s="97">
        <v>50</v>
      </c>
      <c r="D6462" s="21">
        <f t="shared" si="100"/>
        <v>14.605065159999999</v>
      </c>
    </row>
    <row r="6463" spans="1:4" ht="15" customHeight="1" x14ac:dyDescent="0.2">
      <c r="A6463" s="98">
        <v>42277.833333333336</v>
      </c>
      <c r="B6463" s="17">
        <v>8.7455479999999994</v>
      </c>
      <c r="C6463" s="97">
        <v>50</v>
      </c>
      <c r="D6463" s="21">
        <f t="shared" si="100"/>
        <v>14.605065159999999</v>
      </c>
    </row>
    <row r="6464" spans="1:4" ht="15" customHeight="1" x14ac:dyDescent="0.2">
      <c r="A6464" s="98">
        <v>42277.875</v>
      </c>
      <c r="B6464" s="17">
        <v>6.6877719999999998</v>
      </c>
      <c r="C6464" s="97">
        <v>50</v>
      </c>
      <c r="D6464" s="21">
        <f t="shared" si="100"/>
        <v>11.16857924</v>
      </c>
    </row>
    <row r="6465" spans="1:4" ht="15" customHeight="1" x14ac:dyDescent="0.2">
      <c r="A6465" s="98">
        <v>42277.916666666664</v>
      </c>
      <c r="B6465" s="17">
        <v>4.6299960000000002</v>
      </c>
      <c r="C6465" s="97">
        <v>50</v>
      </c>
      <c r="D6465" s="21">
        <f t="shared" si="100"/>
        <v>7.7320933199999997</v>
      </c>
    </row>
    <row r="6466" spans="1:4" ht="15" customHeight="1" x14ac:dyDescent="0.2">
      <c r="A6466" s="98">
        <v>42277.958333333336</v>
      </c>
      <c r="B6466" s="17">
        <v>4.6299960000000002</v>
      </c>
      <c r="C6466" s="97">
        <v>40</v>
      </c>
      <c r="D6466" s="21">
        <f t="shared" si="100"/>
        <v>7.7320933199999997</v>
      </c>
    </row>
    <row r="6467" spans="1:4" ht="15" customHeight="1" x14ac:dyDescent="0.2">
      <c r="A6467" s="98">
        <v>42278</v>
      </c>
      <c r="B6467" s="17">
        <v>5.1444400000000003</v>
      </c>
      <c r="C6467" s="97">
        <v>10</v>
      </c>
      <c r="D6467" s="21">
        <f t="shared" si="100"/>
        <v>8.5912147999999995</v>
      </c>
    </row>
    <row r="6468" spans="1:4" ht="15" customHeight="1" x14ac:dyDescent="0.2">
      <c r="A6468" s="98">
        <v>42278.041666666664</v>
      </c>
      <c r="B6468" s="17">
        <v>4.6299960000000002</v>
      </c>
      <c r="C6468" s="97">
        <v>20</v>
      </c>
      <c r="D6468" s="21">
        <f t="shared" si="100"/>
        <v>7.7320933199999997</v>
      </c>
    </row>
    <row r="6469" spans="1:4" ht="15" customHeight="1" x14ac:dyDescent="0.2">
      <c r="A6469" s="98">
        <v>42278.083333333336</v>
      </c>
      <c r="B6469" s="17">
        <v>5.1444400000000003</v>
      </c>
      <c r="C6469" s="97">
        <v>20</v>
      </c>
      <c r="D6469" s="21">
        <f t="shared" ref="D6469:D6532" si="101">$B$1*B6469</f>
        <v>8.5912147999999995</v>
      </c>
    </row>
    <row r="6470" spans="1:4" ht="15" customHeight="1" x14ac:dyDescent="0.2">
      <c r="A6470" s="98">
        <v>42278.125</v>
      </c>
      <c r="B6470" s="17">
        <v>4.1155520000000001</v>
      </c>
      <c r="C6470" s="97">
        <v>10</v>
      </c>
      <c r="D6470" s="21">
        <f t="shared" si="101"/>
        <v>6.8729718399999999</v>
      </c>
    </row>
    <row r="6471" spans="1:4" ht="15" customHeight="1" x14ac:dyDescent="0.2">
      <c r="A6471" s="98">
        <v>42278.166666666664</v>
      </c>
      <c r="B6471" s="17">
        <v>6.1733279999999997</v>
      </c>
      <c r="C6471" s="97">
        <v>10</v>
      </c>
      <c r="D6471" s="21">
        <f t="shared" si="101"/>
        <v>10.309457759999999</v>
      </c>
    </row>
    <row r="6472" spans="1:4" ht="15" customHeight="1" x14ac:dyDescent="0.2">
      <c r="A6472" s="98">
        <v>42278.208333333336</v>
      </c>
      <c r="B6472" s="17">
        <v>6.1733279999999997</v>
      </c>
      <c r="C6472" s="97">
        <v>10</v>
      </c>
      <c r="D6472" s="21">
        <f t="shared" si="101"/>
        <v>10.309457759999999</v>
      </c>
    </row>
    <row r="6473" spans="1:4" ht="15" customHeight="1" x14ac:dyDescent="0.2">
      <c r="A6473" s="98">
        <v>42278.25</v>
      </c>
      <c r="B6473" s="17">
        <v>6.1733279999999997</v>
      </c>
      <c r="C6473" s="97">
        <v>10</v>
      </c>
      <c r="D6473" s="21">
        <f t="shared" si="101"/>
        <v>10.309457759999999</v>
      </c>
    </row>
    <row r="6474" spans="1:4" ht="15" customHeight="1" x14ac:dyDescent="0.2">
      <c r="A6474" s="98">
        <v>42278.291666666664</v>
      </c>
      <c r="B6474" s="17">
        <v>5.1444400000000003</v>
      </c>
      <c r="C6474" s="97">
        <v>10</v>
      </c>
      <c r="D6474" s="21">
        <f t="shared" si="101"/>
        <v>8.5912147999999995</v>
      </c>
    </row>
    <row r="6475" spans="1:4" ht="15" customHeight="1" x14ac:dyDescent="0.2">
      <c r="A6475" s="98">
        <v>42278.333333333336</v>
      </c>
      <c r="B6475" s="17">
        <v>4.1155520000000001</v>
      </c>
      <c r="C6475" s="97">
        <v>360</v>
      </c>
      <c r="D6475" s="21">
        <f t="shared" si="101"/>
        <v>6.8729718399999999</v>
      </c>
    </row>
    <row r="6476" spans="1:4" ht="15" customHeight="1" x14ac:dyDescent="0.2">
      <c r="A6476" s="98">
        <v>42278.375</v>
      </c>
      <c r="B6476" s="17">
        <v>3.0866639999999999</v>
      </c>
      <c r="C6476" s="97">
        <v>340</v>
      </c>
      <c r="D6476" s="21">
        <f t="shared" si="101"/>
        <v>5.1547288799999995</v>
      </c>
    </row>
    <row r="6477" spans="1:4" ht="15" customHeight="1" x14ac:dyDescent="0.2">
      <c r="A6477" s="98">
        <v>42278.416666666664</v>
      </c>
      <c r="B6477" s="17">
        <v>2.5722200000000002</v>
      </c>
      <c r="C6477" s="97">
        <v>350</v>
      </c>
      <c r="D6477" s="21">
        <f t="shared" si="101"/>
        <v>4.2956073999999997</v>
      </c>
    </row>
    <row r="6478" spans="1:4" ht="15" customHeight="1" x14ac:dyDescent="0.2">
      <c r="A6478" s="98">
        <v>42278.458333333336</v>
      </c>
      <c r="B6478" s="17">
        <v>3.601108</v>
      </c>
      <c r="C6478" s="97">
        <v>360</v>
      </c>
      <c r="D6478" s="21">
        <f t="shared" si="101"/>
        <v>6.0138503599999993</v>
      </c>
    </row>
    <row r="6479" spans="1:4" ht="15" customHeight="1" x14ac:dyDescent="0.2">
      <c r="A6479" s="98">
        <v>42278.5</v>
      </c>
      <c r="B6479" s="17">
        <v>6.1733279999999997</v>
      </c>
      <c r="C6479" s="97">
        <v>10</v>
      </c>
      <c r="D6479" s="21">
        <f t="shared" si="101"/>
        <v>10.309457759999999</v>
      </c>
    </row>
    <row r="6480" spans="1:4" ht="15" customHeight="1" x14ac:dyDescent="0.2">
      <c r="A6480" s="98">
        <v>42278.541666666664</v>
      </c>
      <c r="B6480" s="17">
        <v>3.0866639999999999</v>
      </c>
      <c r="C6480" s="97">
        <v>360</v>
      </c>
      <c r="D6480" s="21">
        <f t="shared" si="101"/>
        <v>5.1547288799999995</v>
      </c>
    </row>
    <row r="6481" spans="1:4" ht="15" customHeight="1" x14ac:dyDescent="0.2">
      <c r="A6481" s="98">
        <v>42278.583333333336</v>
      </c>
      <c r="B6481" s="17">
        <v>4.6299960000000002</v>
      </c>
      <c r="C6481" s="97">
        <v>10</v>
      </c>
      <c r="D6481" s="21">
        <f t="shared" si="101"/>
        <v>7.7320933199999997</v>
      </c>
    </row>
    <row r="6482" spans="1:4" ht="15" customHeight="1" x14ac:dyDescent="0.2">
      <c r="A6482" s="98">
        <v>42278.625</v>
      </c>
      <c r="B6482" s="17">
        <v>4.1155520000000001</v>
      </c>
      <c r="C6482" s="97">
        <v>40</v>
      </c>
      <c r="D6482" s="21">
        <f t="shared" si="101"/>
        <v>6.8729718399999999</v>
      </c>
    </row>
    <row r="6483" spans="1:4" ht="15" customHeight="1" x14ac:dyDescent="0.2">
      <c r="A6483" s="98">
        <v>42278.666666666664</v>
      </c>
      <c r="B6483" s="17">
        <v>7.202216</v>
      </c>
      <c r="C6483" s="97">
        <v>60</v>
      </c>
      <c r="D6483" s="21">
        <f t="shared" si="101"/>
        <v>12.027700719999999</v>
      </c>
    </row>
    <row r="6484" spans="1:4" ht="15" customHeight="1" x14ac:dyDescent="0.2">
      <c r="A6484" s="98">
        <v>42278.708333333336</v>
      </c>
      <c r="B6484" s="17">
        <v>7.202216</v>
      </c>
      <c r="C6484" s="97">
        <v>50</v>
      </c>
      <c r="D6484" s="21">
        <f t="shared" si="101"/>
        <v>12.027700719999999</v>
      </c>
    </row>
    <row r="6485" spans="1:4" ht="15" customHeight="1" x14ac:dyDescent="0.2">
      <c r="A6485" s="98">
        <v>42278.75</v>
      </c>
      <c r="B6485" s="17">
        <v>7.7166600000000001</v>
      </c>
      <c r="C6485" s="97">
        <v>50</v>
      </c>
      <c r="D6485" s="21">
        <f t="shared" si="101"/>
        <v>12.886822199999999</v>
      </c>
    </row>
    <row r="6486" spans="1:4" ht="15" customHeight="1" x14ac:dyDescent="0.2">
      <c r="A6486" s="98">
        <v>42278.791666666664</v>
      </c>
      <c r="B6486" s="17">
        <v>8.7455479999999994</v>
      </c>
      <c r="C6486" s="97">
        <v>60</v>
      </c>
      <c r="D6486" s="21">
        <f t="shared" si="101"/>
        <v>14.605065159999999</v>
      </c>
    </row>
    <row r="6487" spans="1:4" ht="15" customHeight="1" x14ac:dyDescent="0.2">
      <c r="A6487" s="98">
        <v>42278.833333333336</v>
      </c>
      <c r="B6487" s="17">
        <v>5.1444400000000003</v>
      </c>
      <c r="C6487" s="97">
        <v>40</v>
      </c>
      <c r="D6487" s="21">
        <f t="shared" si="101"/>
        <v>8.5912147999999995</v>
      </c>
    </row>
    <row r="6488" spans="1:4" ht="15" customHeight="1" x14ac:dyDescent="0.2">
      <c r="A6488" s="98">
        <v>42278.875</v>
      </c>
      <c r="B6488" s="17">
        <v>5.1444400000000003</v>
      </c>
      <c r="C6488" s="97">
        <v>40</v>
      </c>
      <c r="D6488" s="21">
        <f t="shared" si="101"/>
        <v>8.5912147999999995</v>
      </c>
    </row>
    <row r="6489" spans="1:4" ht="15" customHeight="1" x14ac:dyDescent="0.2">
      <c r="A6489" s="98">
        <v>42278.916666666664</v>
      </c>
      <c r="B6489" s="17">
        <v>3.0866639999999999</v>
      </c>
      <c r="C6489" s="97">
        <v>60</v>
      </c>
      <c r="D6489" s="21">
        <f t="shared" si="101"/>
        <v>5.1547288799999995</v>
      </c>
    </row>
    <row r="6490" spans="1:4" ht="15" customHeight="1" x14ac:dyDescent="0.2">
      <c r="A6490" s="98">
        <v>42278.958333333336</v>
      </c>
      <c r="B6490" s="17">
        <v>4.1155520000000001</v>
      </c>
      <c r="C6490" s="97">
        <v>60</v>
      </c>
      <c r="D6490" s="21">
        <f t="shared" si="101"/>
        <v>6.8729718399999999</v>
      </c>
    </row>
    <row r="6491" spans="1:4" ht="15" customHeight="1" x14ac:dyDescent="0.2">
      <c r="A6491" s="98">
        <v>42279</v>
      </c>
      <c r="B6491" s="17">
        <v>3.601108</v>
      </c>
      <c r="C6491" s="97">
        <v>50</v>
      </c>
      <c r="D6491" s="21">
        <f t="shared" si="101"/>
        <v>6.0138503599999993</v>
      </c>
    </row>
    <row r="6492" spans="1:4" ht="15" customHeight="1" x14ac:dyDescent="0.2">
      <c r="A6492" s="98">
        <v>42279.041666666664</v>
      </c>
      <c r="B6492" s="17">
        <v>4.6299960000000002</v>
      </c>
      <c r="C6492" s="97">
        <v>70</v>
      </c>
      <c r="D6492" s="21">
        <f t="shared" si="101"/>
        <v>7.7320933199999997</v>
      </c>
    </row>
    <row r="6493" spans="1:4" ht="15" customHeight="1" x14ac:dyDescent="0.2">
      <c r="A6493" s="98">
        <v>42279.083333333336</v>
      </c>
      <c r="B6493" s="17">
        <v>5.1444400000000003</v>
      </c>
      <c r="C6493" s="97">
        <v>60</v>
      </c>
      <c r="D6493" s="21">
        <f t="shared" si="101"/>
        <v>8.5912147999999995</v>
      </c>
    </row>
    <row r="6494" spans="1:4" ht="15" customHeight="1" x14ac:dyDescent="0.2">
      <c r="A6494" s="98">
        <v>42279.125</v>
      </c>
      <c r="B6494" s="17">
        <v>4.6299960000000002</v>
      </c>
      <c r="C6494" s="97">
        <v>40</v>
      </c>
      <c r="D6494" s="21">
        <f t="shared" si="101"/>
        <v>7.7320933199999997</v>
      </c>
    </row>
    <row r="6495" spans="1:4" ht="15" customHeight="1" x14ac:dyDescent="0.2">
      <c r="A6495" s="98">
        <v>42279.166666666664</v>
      </c>
      <c r="B6495" s="17">
        <v>5.1444400000000003</v>
      </c>
      <c r="C6495" s="97">
        <v>30</v>
      </c>
      <c r="D6495" s="21">
        <f t="shared" si="101"/>
        <v>8.5912147999999995</v>
      </c>
    </row>
    <row r="6496" spans="1:4" ht="15" customHeight="1" x14ac:dyDescent="0.2">
      <c r="A6496" s="98">
        <v>42279.208333333336</v>
      </c>
      <c r="B6496" s="17">
        <v>2.057776</v>
      </c>
      <c r="C6496" s="97">
        <v>350</v>
      </c>
      <c r="D6496" s="21">
        <f t="shared" si="101"/>
        <v>3.43648592</v>
      </c>
    </row>
    <row r="6497" spans="1:4" ht="15" customHeight="1" x14ac:dyDescent="0.2">
      <c r="A6497" s="98">
        <v>42279.25</v>
      </c>
      <c r="B6497" s="17">
        <v>1.5433319999999999</v>
      </c>
      <c r="C6497" s="97">
        <v>340</v>
      </c>
      <c r="D6497" s="21">
        <f t="shared" si="101"/>
        <v>2.5773644399999998</v>
      </c>
    </row>
    <row r="6498" spans="1:4" ht="15" customHeight="1" x14ac:dyDescent="0.2">
      <c r="A6498" s="98">
        <v>42279.291666666664</v>
      </c>
      <c r="B6498" s="17">
        <v>4.1155520000000001</v>
      </c>
      <c r="C6498" s="97">
        <v>20</v>
      </c>
      <c r="D6498" s="21">
        <f t="shared" si="101"/>
        <v>6.8729718399999999</v>
      </c>
    </row>
    <row r="6499" spans="1:4" ht="15" customHeight="1" x14ac:dyDescent="0.2">
      <c r="A6499" s="98">
        <v>42279.333333333336</v>
      </c>
      <c r="B6499" s="17">
        <v>3.601108</v>
      </c>
      <c r="C6499" s="97">
        <v>20</v>
      </c>
      <c r="D6499" s="21">
        <f t="shared" si="101"/>
        <v>6.0138503599999993</v>
      </c>
    </row>
    <row r="6500" spans="1:4" ht="15" customHeight="1" x14ac:dyDescent="0.2">
      <c r="A6500" s="98">
        <v>42279.375</v>
      </c>
      <c r="B6500" s="17">
        <v>3.601108</v>
      </c>
      <c r="C6500" s="97">
        <v>20</v>
      </c>
      <c r="D6500" s="21">
        <f t="shared" si="101"/>
        <v>6.0138503599999993</v>
      </c>
    </row>
    <row r="6501" spans="1:4" ht="15" customHeight="1" x14ac:dyDescent="0.2">
      <c r="A6501" s="98">
        <v>42279.416666666664</v>
      </c>
      <c r="B6501" s="17">
        <v>6.1733279999999997</v>
      </c>
      <c r="C6501" s="97">
        <v>10</v>
      </c>
      <c r="D6501" s="21">
        <f t="shared" si="101"/>
        <v>10.309457759999999</v>
      </c>
    </row>
    <row r="6502" spans="1:4" ht="15" customHeight="1" x14ac:dyDescent="0.2">
      <c r="A6502" s="98">
        <v>42279.458333333336</v>
      </c>
      <c r="B6502" s="17">
        <v>6.1733279999999997</v>
      </c>
      <c r="C6502" s="97">
        <v>10</v>
      </c>
      <c r="D6502" s="21">
        <f t="shared" si="101"/>
        <v>10.309457759999999</v>
      </c>
    </row>
    <row r="6503" spans="1:4" ht="15" customHeight="1" x14ac:dyDescent="0.2">
      <c r="A6503" s="98">
        <v>42279.5</v>
      </c>
      <c r="B6503" s="17">
        <v>5.6588840000000005</v>
      </c>
      <c r="C6503" s="97">
        <v>360</v>
      </c>
      <c r="D6503" s="21">
        <f t="shared" si="101"/>
        <v>9.4503362800000001</v>
      </c>
    </row>
    <row r="6504" spans="1:4" ht="15" customHeight="1" x14ac:dyDescent="0.2">
      <c r="A6504" s="98">
        <v>42279.541666666664</v>
      </c>
      <c r="B6504" s="17">
        <v>5.1444400000000003</v>
      </c>
      <c r="C6504" s="97">
        <v>10</v>
      </c>
      <c r="D6504" s="21">
        <f t="shared" si="101"/>
        <v>8.5912147999999995</v>
      </c>
    </row>
    <row r="6505" spans="1:4" ht="15" customHeight="1" x14ac:dyDescent="0.2">
      <c r="A6505" s="98">
        <v>42279.583333333336</v>
      </c>
      <c r="B6505" s="17">
        <v>7.7166600000000001</v>
      </c>
      <c r="C6505" s="97">
        <v>50</v>
      </c>
      <c r="D6505" s="21">
        <f t="shared" si="101"/>
        <v>12.886822199999999</v>
      </c>
    </row>
    <row r="6506" spans="1:4" ht="15" customHeight="1" x14ac:dyDescent="0.2">
      <c r="A6506" s="98">
        <v>42279.625</v>
      </c>
      <c r="B6506" s="17">
        <v>8.7455479999999994</v>
      </c>
      <c r="C6506" s="97">
        <v>40</v>
      </c>
      <c r="D6506" s="21">
        <f t="shared" si="101"/>
        <v>14.605065159999999</v>
      </c>
    </row>
    <row r="6507" spans="1:4" ht="15" customHeight="1" x14ac:dyDescent="0.2">
      <c r="A6507" s="98">
        <v>42279.666666666664</v>
      </c>
      <c r="B6507" s="17">
        <v>8.7455479999999994</v>
      </c>
      <c r="C6507" s="97">
        <v>50</v>
      </c>
      <c r="D6507" s="21">
        <f t="shared" si="101"/>
        <v>14.605065159999999</v>
      </c>
    </row>
    <row r="6508" spans="1:4" ht="15" customHeight="1" x14ac:dyDescent="0.2">
      <c r="A6508" s="98">
        <v>42279.708333333336</v>
      </c>
      <c r="B6508" s="17">
        <v>9.7744359999999997</v>
      </c>
      <c r="C6508" s="97">
        <v>50</v>
      </c>
      <c r="D6508" s="21">
        <f t="shared" si="101"/>
        <v>16.32330812</v>
      </c>
    </row>
    <row r="6509" spans="1:4" ht="15" customHeight="1" x14ac:dyDescent="0.2">
      <c r="A6509" s="98">
        <v>42279.75</v>
      </c>
      <c r="B6509" s="17">
        <v>8.7455479999999994</v>
      </c>
      <c r="C6509" s="97">
        <v>40</v>
      </c>
      <c r="D6509" s="21">
        <f t="shared" si="101"/>
        <v>14.605065159999999</v>
      </c>
    </row>
    <row r="6510" spans="1:4" ht="15" customHeight="1" x14ac:dyDescent="0.2">
      <c r="A6510" s="98">
        <v>42279.791666666664</v>
      </c>
      <c r="B6510" s="17">
        <v>10.288880000000001</v>
      </c>
      <c r="C6510" s="97">
        <v>40</v>
      </c>
      <c r="D6510" s="21">
        <f t="shared" si="101"/>
        <v>17.182429599999999</v>
      </c>
    </row>
    <row r="6511" spans="1:4" ht="15" customHeight="1" x14ac:dyDescent="0.2">
      <c r="A6511" s="98">
        <v>42279.833333333336</v>
      </c>
      <c r="B6511" s="17">
        <v>8.2311040000000002</v>
      </c>
      <c r="C6511" s="97">
        <v>50</v>
      </c>
      <c r="D6511" s="21">
        <f t="shared" si="101"/>
        <v>13.74594368</v>
      </c>
    </row>
    <row r="6512" spans="1:4" ht="15" customHeight="1" x14ac:dyDescent="0.2">
      <c r="A6512" s="98">
        <v>42279.875</v>
      </c>
      <c r="B6512" s="17">
        <v>7.7166600000000001</v>
      </c>
      <c r="C6512" s="97">
        <v>40</v>
      </c>
      <c r="D6512" s="21">
        <f t="shared" si="101"/>
        <v>12.886822199999999</v>
      </c>
    </row>
    <row r="6513" spans="1:4" ht="15" customHeight="1" x14ac:dyDescent="0.2">
      <c r="A6513" s="98">
        <v>42279.916666666664</v>
      </c>
      <c r="B6513" s="17">
        <v>7.202216</v>
      </c>
      <c r="C6513" s="97">
        <v>40</v>
      </c>
      <c r="D6513" s="21">
        <f t="shared" si="101"/>
        <v>12.027700719999999</v>
      </c>
    </row>
    <row r="6514" spans="1:4" ht="15" customHeight="1" x14ac:dyDescent="0.2">
      <c r="A6514" s="98">
        <v>42279.958333333336</v>
      </c>
      <c r="B6514" s="17">
        <v>7.202216</v>
      </c>
      <c r="C6514" s="97">
        <v>30</v>
      </c>
      <c r="D6514" s="21">
        <f t="shared" si="101"/>
        <v>12.027700719999999</v>
      </c>
    </row>
    <row r="6515" spans="1:4" ht="15" customHeight="1" x14ac:dyDescent="0.2">
      <c r="A6515" s="98">
        <v>42280</v>
      </c>
      <c r="B6515" s="17">
        <v>5.6588840000000005</v>
      </c>
      <c r="C6515" s="97">
        <v>20</v>
      </c>
      <c r="D6515" s="21">
        <f t="shared" si="101"/>
        <v>9.4503362800000001</v>
      </c>
    </row>
    <row r="6516" spans="1:4" ht="15" customHeight="1" x14ac:dyDescent="0.2">
      <c r="A6516" s="98">
        <v>42280.041666666664</v>
      </c>
      <c r="B6516" s="17">
        <v>3.601108</v>
      </c>
      <c r="C6516" s="97">
        <v>10</v>
      </c>
      <c r="D6516" s="21">
        <f t="shared" si="101"/>
        <v>6.0138503599999993</v>
      </c>
    </row>
    <row r="6517" spans="1:4" ht="15" customHeight="1" x14ac:dyDescent="0.2">
      <c r="A6517" s="98">
        <v>42280.083333333336</v>
      </c>
      <c r="B6517" s="17">
        <v>3.601108</v>
      </c>
      <c r="C6517" s="97">
        <v>10</v>
      </c>
      <c r="D6517" s="21">
        <f t="shared" si="101"/>
        <v>6.0138503599999993</v>
      </c>
    </row>
    <row r="6518" spans="1:4" ht="15" customHeight="1" x14ac:dyDescent="0.2">
      <c r="A6518" s="98">
        <v>42280.125</v>
      </c>
      <c r="B6518" s="17">
        <v>3.601108</v>
      </c>
      <c r="C6518" s="97">
        <v>360</v>
      </c>
      <c r="D6518" s="21">
        <f t="shared" si="101"/>
        <v>6.0138503599999993</v>
      </c>
    </row>
    <row r="6519" spans="1:4" ht="15" customHeight="1" x14ac:dyDescent="0.2">
      <c r="A6519" s="98">
        <v>42280.166666666664</v>
      </c>
      <c r="B6519" s="17">
        <v>5.6588840000000005</v>
      </c>
      <c r="C6519" s="97">
        <v>360</v>
      </c>
      <c r="D6519" s="21">
        <f t="shared" si="101"/>
        <v>9.4503362800000001</v>
      </c>
    </row>
    <row r="6520" spans="1:4" ht="15" customHeight="1" x14ac:dyDescent="0.2">
      <c r="A6520" s="98">
        <v>42280.208333333336</v>
      </c>
      <c r="B6520" s="17">
        <v>3.601108</v>
      </c>
      <c r="C6520" s="97">
        <v>10</v>
      </c>
      <c r="D6520" s="21">
        <f t="shared" si="101"/>
        <v>6.0138503599999993</v>
      </c>
    </row>
    <row r="6521" spans="1:4" ht="15" customHeight="1" x14ac:dyDescent="0.2">
      <c r="A6521" s="98">
        <v>42280.25</v>
      </c>
      <c r="B6521" s="17">
        <v>3.0866639999999999</v>
      </c>
      <c r="C6521" s="97">
        <v>20</v>
      </c>
      <c r="D6521" s="21">
        <f t="shared" si="101"/>
        <v>5.1547288799999995</v>
      </c>
    </row>
    <row r="6522" spans="1:4" ht="15" customHeight="1" x14ac:dyDescent="0.2">
      <c r="A6522" s="98">
        <v>42280.291666666664</v>
      </c>
      <c r="B6522" s="17">
        <v>5.1444400000000003</v>
      </c>
      <c r="C6522" s="97">
        <v>10</v>
      </c>
      <c r="D6522" s="21">
        <f t="shared" si="101"/>
        <v>8.5912147999999995</v>
      </c>
    </row>
    <row r="6523" spans="1:4" ht="15" customHeight="1" x14ac:dyDescent="0.2">
      <c r="A6523" s="98">
        <v>42280.333333333336</v>
      </c>
      <c r="B6523" s="17">
        <v>1.5433319999999999</v>
      </c>
      <c r="C6523" s="97">
        <v>320</v>
      </c>
      <c r="D6523" s="21">
        <f t="shared" si="101"/>
        <v>2.5773644399999998</v>
      </c>
    </row>
    <row r="6524" spans="1:4" ht="15" customHeight="1" x14ac:dyDescent="0.2">
      <c r="A6524" s="98">
        <v>42280.375</v>
      </c>
      <c r="B6524" s="17">
        <v>3.0866639999999999</v>
      </c>
      <c r="C6524" s="97">
        <v>20</v>
      </c>
      <c r="D6524" s="21">
        <f t="shared" si="101"/>
        <v>5.1547288799999995</v>
      </c>
    </row>
    <row r="6525" spans="1:4" ht="15" customHeight="1" x14ac:dyDescent="0.2">
      <c r="A6525" s="98">
        <v>42280.416666666664</v>
      </c>
      <c r="B6525" s="17">
        <v>4.1155520000000001</v>
      </c>
      <c r="C6525" s="97">
        <v>20</v>
      </c>
      <c r="D6525" s="21">
        <f t="shared" si="101"/>
        <v>6.8729718399999999</v>
      </c>
    </row>
    <row r="6526" spans="1:4" ht="15" customHeight="1" x14ac:dyDescent="0.2">
      <c r="A6526" s="98">
        <v>42280.458333333336</v>
      </c>
      <c r="B6526" s="17">
        <v>7.7166600000000001</v>
      </c>
      <c r="C6526" s="97">
        <v>20</v>
      </c>
      <c r="D6526" s="21">
        <f t="shared" si="101"/>
        <v>12.886822199999999</v>
      </c>
    </row>
    <row r="6527" spans="1:4" ht="15" customHeight="1" x14ac:dyDescent="0.2">
      <c r="A6527" s="98">
        <v>42280.5</v>
      </c>
      <c r="B6527" s="17">
        <v>7.202216</v>
      </c>
      <c r="C6527" s="97">
        <v>20</v>
      </c>
      <c r="D6527" s="21">
        <f t="shared" si="101"/>
        <v>12.027700719999999</v>
      </c>
    </row>
    <row r="6528" spans="1:4" ht="15" customHeight="1" x14ac:dyDescent="0.2">
      <c r="A6528" s="98">
        <v>42280.541666666664</v>
      </c>
      <c r="B6528" s="17">
        <v>7.7166600000000001</v>
      </c>
      <c r="C6528" s="97">
        <v>10</v>
      </c>
      <c r="D6528" s="21">
        <f t="shared" si="101"/>
        <v>12.886822199999999</v>
      </c>
    </row>
    <row r="6529" spans="1:4" ht="15" customHeight="1" x14ac:dyDescent="0.2">
      <c r="A6529" s="98">
        <v>42280.583333333336</v>
      </c>
      <c r="B6529" s="17">
        <v>7.202216</v>
      </c>
      <c r="C6529" s="97">
        <v>360</v>
      </c>
      <c r="D6529" s="21">
        <f t="shared" si="101"/>
        <v>12.027700719999999</v>
      </c>
    </row>
    <row r="6530" spans="1:4" ht="15" customHeight="1" x14ac:dyDescent="0.2">
      <c r="A6530" s="98">
        <v>42280.625</v>
      </c>
      <c r="B6530" s="17">
        <v>7.7166600000000001</v>
      </c>
      <c r="C6530" s="97">
        <v>20</v>
      </c>
      <c r="D6530" s="21">
        <f t="shared" si="101"/>
        <v>12.886822199999999</v>
      </c>
    </row>
    <row r="6531" spans="1:4" ht="15" customHeight="1" x14ac:dyDescent="0.2">
      <c r="A6531" s="98">
        <v>42280.666666666664</v>
      </c>
      <c r="B6531" s="17">
        <v>9.2599920000000004</v>
      </c>
      <c r="C6531" s="97">
        <v>50</v>
      </c>
      <c r="D6531" s="21">
        <f t="shared" si="101"/>
        <v>15.464186639999999</v>
      </c>
    </row>
    <row r="6532" spans="1:4" ht="15" customHeight="1" x14ac:dyDescent="0.2">
      <c r="A6532" s="98">
        <v>42280.708333333336</v>
      </c>
      <c r="B6532" s="17">
        <v>8.7455479999999994</v>
      </c>
      <c r="C6532" s="97">
        <v>50</v>
      </c>
      <c r="D6532" s="21">
        <f t="shared" si="101"/>
        <v>14.605065159999999</v>
      </c>
    </row>
    <row r="6533" spans="1:4" ht="15" customHeight="1" x14ac:dyDescent="0.2">
      <c r="A6533" s="98">
        <v>42280.75</v>
      </c>
      <c r="B6533" s="17">
        <v>9.7744359999999997</v>
      </c>
      <c r="C6533" s="97">
        <v>50</v>
      </c>
      <c r="D6533" s="21">
        <f t="shared" ref="D6533:D6596" si="102">$B$1*B6533</f>
        <v>16.32330812</v>
      </c>
    </row>
    <row r="6534" spans="1:4" ht="15" customHeight="1" x14ac:dyDescent="0.2">
      <c r="A6534" s="98">
        <v>42280.791666666664</v>
      </c>
      <c r="B6534" s="17">
        <v>10.288880000000001</v>
      </c>
      <c r="C6534" s="97">
        <v>50</v>
      </c>
      <c r="D6534" s="21">
        <f t="shared" si="102"/>
        <v>17.182429599999999</v>
      </c>
    </row>
    <row r="6535" spans="1:4" ht="15" customHeight="1" x14ac:dyDescent="0.2">
      <c r="A6535" s="98">
        <v>42280.833333333336</v>
      </c>
      <c r="B6535" s="17">
        <v>10.288880000000001</v>
      </c>
      <c r="C6535" s="97">
        <v>30</v>
      </c>
      <c r="D6535" s="21">
        <f t="shared" si="102"/>
        <v>17.182429599999999</v>
      </c>
    </row>
    <row r="6536" spans="1:4" ht="15" customHeight="1" x14ac:dyDescent="0.2">
      <c r="A6536" s="98">
        <v>42280.875</v>
      </c>
      <c r="B6536" s="17">
        <v>8.2311040000000002</v>
      </c>
      <c r="C6536" s="97">
        <v>30</v>
      </c>
      <c r="D6536" s="21">
        <f t="shared" si="102"/>
        <v>13.74594368</v>
      </c>
    </row>
    <row r="6537" spans="1:4" ht="15" customHeight="1" x14ac:dyDescent="0.2">
      <c r="A6537" s="98">
        <v>42280.916666666664</v>
      </c>
      <c r="B6537" s="17">
        <v>5.1444400000000003</v>
      </c>
      <c r="C6537" s="97">
        <v>40</v>
      </c>
      <c r="D6537" s="21">
        <f t="shared" si="102"/>
        <v>8.5912147999999995</v>
      </c>
    </row>
    <row r="6538" spans="1:4" ht="15" customHeight="1" x14ac:dyDescent="0.2">
      <c r="A6538" s="98">
        <v>42280.958333333336</v>
      </c>
      <c r="B6538" s="17">
        <v>4.1155520000000001</v>
      </c>
      <c r="C6538" s="97">
        <v>30</v>
      </c>
      <c r="D6538" s="21">
        <f t="shared" si="102"/>
        <v>6.8729718399999999</v>
      </c>
    </row>
    <row r="6539" spans="1:4" ht="15" customHeight="1" x14ac:dyDescent="0.2">
      <c r="A6539" s="98">
        <v>42281</v>
      </c>
      <c r="B6539" s="17">
        <v>5.1444400000000003</v>
      </c>
      <c r="C6539" s="97">
        <v>30</v>
      </c>
      <c r="D6539" s="21">
        <f t="shared" si="102"/>
        <v>8.5912147999999995</v>
      </c>
    </row>
    <row r="6540" spans="1:4" ht="15" customHeight="1" x14ac:dyDescent="0.2">
      <c r="A6540" s="98">
        <v>42281.041666666664</v>
      </c>
      <c r="B6540" s="17">
        <v>5.1444400000000003</v>
      </c>
      <c r="C6540" s="97">
        <v>20</v>
      </c>
      <c r="D6540" s="21">
        <f t="shared" si="102"/>
        <v>8.5912147999999995</v>
      </c>
    </row>
    <row r="6541" spans="1:4" ht="15" customHeight="1" x14ac:dyDescent="0.2">
      <c r="A6541" s="98">
        <v>42281.083333333336</v>
      </c>
      <c r="B6541" s="17">
        <v>5.1444400000000003</v>
      </c>
      <c r="C6541" s="97">
        <v>10</v>
      </c>
      <c r="D6541" s="21">
        <f t="shared" si="102"/>
        <v>8.5912147999999995</v>
      </c>
    </row>
    <row r="6542" spans="1:4" ht="15" customHeight="1" x14ac:dyDescent="0.2">
      <c r="A6542" s="98">
        <v>42281.125</v>
      </c>
      <c r="B6542" s="17">
        <v>3.0866639999999999</v>
      </c>
      <c r="C6542" s="97">
        <v>20</v>
      </c>
      <c r="D6542" s="21">
        <f t="shared" si="102"/>
        <v>5.1547288799999995</v>
      </c>
    </row>
    <row r="6543" spans="1:4" ht="15" customHeight="1" x14ac:dyDescent="0.2">
      <c r="A6543" s="98">
        <v>42281.166666666664</v>
      </c>
      <c r="B6543" s="17">
        <v>4.1155520000000001</v>
      </c>
      <c r="C6543" s="97">
        <v>20</v>
      </c>
      <c r="D6543" s="21">
        <f t="shared" si="102"/>
        <v>6.8729718399999999</v>
      </c>
    </row>
    <row r="6544" spans="1:4" ht="15" customHeight="1" x14ac:dyDescent="0.2">
      <c r="A6544" s="98">
        <v>42281.208333333336</v>
      </c>
      <c r="B6544" s="17">
        <v>4.1155520000000001</v>
      </c>
      <c r="C6544" s="97">
        <v>20</v>
      </c>
      <c r="D6544" s="21">
        <f t="shared" si="102"/>
        <v>6.8729718399999999</v>
      </c>
    </row>
    <row r="6545" spans="1:4" ht="15" customHeight="1" x14ac:dyDescent="0.2">
      <c r="A6545" s="98">
        <v>42281.25</v>
      </c>
      <c r="B6545" s="17">
        <v>3.601108</v>
      </c>
      <c r="C6545" s="97">
        <v>20</v>
      </c>
      <c r="D6545" s="21">
        <f t="shared" si="102"/>
        <v>6.0138503599999993</v>
      </c>
    </row>
    <row r="6546" spans="1:4" ht="15" customHeight="1" x14ac:dyDescent="0.2">
      <c r="A6546" s="98">
        <v>42281.291666666664</v>
      </c>
      <c r="B6546" s="17">
        <v>5.6588840000000005</v>
      </c>
      <c r="C6546" s="97">
        <v>20</v>
      </c>
      <c r="D6546" s="21">
        <f t="shared" si="102"/>
        <v>9.4503362800000001</v>
      </c>
    </row>
    <row r="6547" spans="1:4" ht="15" customHeight="1" x14ac:dyDescent="0.2">
      <c r="A6547" s="98">
        <v>42281.333333333336</v>
      </c>
      <c r="B6547" s="17">
        <v>5.1444400000000003</v>
      </c>
      <c r="C6547" s="97">
        <v>20</v>
      </c>
      <c r="D6547" s="21">
        <f t="shared" si="102"/>
        <v>8.5912147999999995</v>
      </c>
    </row>
    <row r="6548" spans="1:4" ht="15" customHeight="1" x14ac:dyDescent="0.2">
      <c r="A6548" s="98">
        <v>42281.375</v>
      </c>
      <c r="B6548" s="17">
        <v>3.601108</v>
      </c>
      <c r="C6548" s="97">
        <v>20</v>
      </c>
      <c r="D6548" s="21">
        <f t="shared" si="102"/>
        <v>6.0138503599999993</v>
      </c>
    </row>
    <row r="6549" spans="1:4" ht="15" customHeight="1" x14ac:dyDescent="0.2">
      <c r="A6549" s="98">
        <v>42281.416666666664</v>
      </c>
      <c r="B6549" s="17">
        <v>5.1444400000000003</v>
      </c>
      <c r="C6549" s="97">
        <v>10</v>
      </c>
      <c r="D6549" s="21">
        <f t="shared" si="102"/>
        <v>8.5912147999999995</v>
      </c>
    </row>
    <row r="6550" spans="1:4" ht="15" customHeight="1" x14ac:dyDescent="0.2">
      <c r="A6550" s="98">
        <v>42281.458333333336</v>
      </c>
      <c r="B6550" s="17">
        <v>6.1733279999999997</v>
      </c>
      <c r="C6550" s="97">
        <v>10</v>
      </c>
      <c r="D6550" s="21">
        <f t="shared" si="102"/>
        <v>10.309457759999999</v>
      </c>
    </row>
    <row r="6551" spans="1:4" ht="15" customHeight="1" x14ac:dyDescent="0.2">
      <c r="A6551" s="98">
        <v>42281.5</v>
      </c>
      <c r="B6551" s="17">
        <v>4.6299960000000002</v>
      </c>
      <c r="C6551" s="97">
        <v>20</v>
      </c>
      <c r="D6551" s="21">
        <f t="shared" si="102"/>
        <v>7.7320933199999997</v>
      </c>
    </row>
    <row r="6552" spans="1:4" ht="15" customHeight="1" x14ac:dyDescent="0.2">
      <c r="A6552" s="98">
        <v>42281.541666666664</v>
      </c>
      <c r="B6552" s="17">
        <v>4.6299960000000002</v>
      </c>
      <c r="C6552" s="97">
        <v>20</v>
      </c>
      <c r="D6552" s="21">
        <f t="shared" si="102"/>
        <v>7.7320933199999997</v>
      </c>
    </row>
    <row r="6553" spans="1:4" ht="15" customHeight="1" x14ac:dyDescent="0.2">
      <c r="A6553" s="98">
        <v>42281.583333333336</v>
      </c>
      <c r="B6553" s="17">
        <v>2.5722200000000002</v>
      </c>
      <c r="C6553" s="97">
        <v>30</v>
      </c>
      <c r="D6553" s="21">
        <f t="shared" si="102"/>
        <v>4.2956073999999997</v>
      </c>
    </row>
    <row r="6554" spans="1:4" ht="15" customHeight="1" x14ac:dyDescent="0.2">
      <c r="A6554" s="98">
        <v>42281.625</v>
      </c>
      <c r="B6554" s="17">
        <v>7.202216</v>
      </c>
      <c r="C6554" s="97">
        <v>90</v>
      </c>
      <c r="D6554" s="21">
        <f t="shared" si="102"/>
        <v>12.027700719999999</v>
      </c>
    </row>
    <row r="6555" spans="1:4" ht="15" customHeight="1" x14ac:dyDescent="0.2">
      <c r="A6555" s="98">
        <v>42281.666666666664</v>
      </c>
      <c r="B6555" s="17">
        <v>7.202216</v>
      </c>
      <c r="C6555" s="97">
        <v>60</v>
      </c>
      <c r="D6555" s="21">
        <f t="shared" si="102"/>
        <v>12.027700719999999</v>
      </c>
    </row>
    <row r="6556" spans="1:4" ht="15" customHeight="1" x14ac:dyDescent="0.2">
      <c r="A6556" s="98">
        <v>42281.708333333336</v>
      </c>
      <c r="B6556" s="17">
        <v>5.1444400000000003</v>
      </c>
      <c r="C6556" s="97">
        <v>90</v>
      </c>
      <c r="D6556" s="21">
        <f t="shared" si="102"/>
        <v>8.5912147999999995</v>
      </c>
    </row>
    <row r="6557" spans="1:4" ht="15" customHeight="1" x14ac:dyDescent="0.2">
      <c r="A6557" s="98">
        <v>42281.75</v>
      </c>
      <c r="B6557" s="17">
        <v>6.1733279999999997</v>
      </c>
      <c r="C6557" s="97">
        <v>170</v>
      </c>
      <c r="D6557" s="21">
        <f t="shared" si="102"/>
        <v>10.309457759999999</v>
      </c>
    </row>
    <row r="6558" spans="1:4" ht="15" customHeight="1" x14ac:dyDescent="0.2">
      <c r="A6558" s="98">
        <v>42281.791666666664</v>
      </c>
      <c r="B6558" s="17">
        <v>4.1155520000000001</v>
      </c>
      <c r="C6558" s="97">
        <v>170</v>
      </c>
      <c r="D6558" s="21">
        <f t="shared" si="102"/>
        <v>6.8729718399999999</v>
      </c>
    </row>
    <row r="6559" spans="1:4" ht="15" customHeight="1" x14ac:dyDescent="0.2">
      <c r="A6559" s="98">
        <v>42281.833333333336</v>
      </c>
      <c r="B6559" s="17">
        <v>3.601108</v>
      </c>
      <c r="C6559" s="97">
        <v>160</v>
      </c>
      <c r="D6559" s="21">
        <f t="shared" si="102"/>
        <v>6.0138503599999993</v>
      </c>
    </row>
    <row r="6560" spans="1:4" ht="15" customHeight="1" x14ac:dyDescent="0.2">
      <c r="A6560" s="98">
        <v>42281.875</v>
      </c>
      <c r="B6560" s="17">
        <v>3.601108</v>
      </c>
      <c r="C6560" s="97">
        <v>160</v>
      </c>
      <c r="D6560" s="21">
        <f t="shared" si="102"/>
        <v>6.0138503599999993</v>
      </c>
    </row>
    <row r="6561" spans="1:4" ht="15" customHeight="1" x14ac:dyDescent="0.2">
      <c r="A6561" s="98">
        <v>42281.916666666664</v>
      </c>
      <c r="B6561" s="17">
        <v>5.1444400000000003</v>
      </c>
      <c r="C6561" s="97">
        <v>190</v>
      </c>
      <c r="D6561" s="21">
        <f t="shared" si="102"/>
        <v>8.5912147999999995</v>
      </c>
    </row>
    <row r="6562" spans="1:4" ht="15" customHeight="1" x14ac:dyDescent="0.2">
      <c r="A6562" s="98">
        <v>42281.958333333336</v>
      </c>
      <c r="B6562" s="17">
        <v>5.1444400000000003</v>
      </c>
      <c r="C6562" s="97">
        <v>200</v>
      </c>
      <c r="D6562" s="21">
        <f t="shared" si="102"/>
        <v>8.5912147999999995</v>
      </c>
    </row>
    <row r="6563" spans="1:4" ht="15" customHeight="1" x14ac:dyDescent="0.2">
      <c r="A6563" s="98">
        <v>42282</v>
      </c>
      <c r="B6563" s="17">
        <v>6.1733279999999997</v>
      </c>
      <c r="C6563" s="97">
        <v>200</v>
      </c>
      <c r="D6563" s="21">
        <f t="shared" si="102"/>
        <v>10.309457759999999</v>
      </c>
    </row>
    <row r="6564" spans="1:4" ht="15" customHeight="1" x14ac:dyDescent="0.2">
      <c r="A6564" s="98">
        <v>42282.041666666664</v>
      </c>
      <c r="B6564" s="17">
        <v>6.1733279999999997</v>
      </c>
      <c r="C6564" s="97">
        <v>190</v>
      </c>
      <c r="D6564" s="21">
        <f t="shared" si="102"/>
        <v>10.309457759999999</v>
      </c>
    </row>
    <row r="6565" spans="1:4" ht="15" customHeight="1" x14ac:dyDescent="0.2">
      <c r="A6565" s="98">
        <v>42282.083333333336</v>
      </c>
      <c r="B6565" s="17">
        <v>6.1733279999999997</v>
      </c>
      <c r="C6565" s="97">
        <v>200</v>
      </c>
      <c r="D6565" s="21">
        <f t="shared" si="102"/>
        <v>10.309457759999999</v>
      </c>
    </row>
    <row r="6566" spans="1:4" ht="15" customHeight="1" x14ac:dyDescent="0.2">
      <c r="A6566" s="98">
        <v>42282.125</v>
      </c>
      <c r="B6566" s="17">
        <v>6.1733279999999997</v>
      </c>
      <c r="C6566" s="97">
        <v>210</v>
      </c>
      <c r="D6566" s="21">
        <f t="shared" si="102"/>
        <v>10.309457759999999</v>
      </c>
    </row>
    <row r="6567" spans="1:4" ht="15" customHeight="1" x14ac:dyDescent="0.2">
      <c r="A6567" s="98">
        <v>42282.166666666664</v>
      </c>
      <c r="B6567" s="17">
        <v>5.1444400000000003</v>
      </c>
      <c r="C6567" s="97">
        <v>220</v>
      </c>
      <c r="D6567" s="21">
        <f t="shared" si="102"/>
        <v>8.5912147999999995</v>
      </c>
    </row>
    <row r="6568" spans="1:4" ht="15" customHeight="1" x14ac:dyDescent="0.2">
      <c r="A6568" s="98">
        <v>42282.208333333336</v>
      </c>
      <c r="B6568" s="17">
        <v>5.1444400000000003</v>
      </c>
      <c r="C6568" s="97">
        <v>200</v>
      </c>
      <c r="D6568" s="21">
        <f t="shared" si="102"/>
        <v>8.5912147999999995</v>
      </c>
    </row>
    <row r="6569" spans="1:4" ht="15" customHeight="1" x14ac:dyDescent="0.2">
      <c r="A6569" s="98">
        <v>42282.25</v>
      </c>
      <c r="B6569" s="17">
        <v>7.7166600000000001</v>
      </c>
      <c r="C6569" s="97">
        <v>180</v>
      </c>
      <c r="D6569" s="21">
        <f t="shared" si="102"/>
        <v>12.886822199999999</v>
      </c>
    </row>
    <row r="6570" spans="1:4" ht="15" customHeight="1" x14ac:dyDescent="0.2">
      <c r="A6570" s="98">
        <v>42282.291666666664</v>
      </c>
      <c r="B6570" s="17">
        <v>6.1733279999999997</v>
      </c>
      <c r="C6570" s="97">
        <v>200</v>
      </c>
      <c r="D6570" s="21">
        <f t="shared" si="102"/>
        <v>10.309457759999999</v>
      </c>
    </row>
    <row r="6571" spans="1:4" ht="15" customHeight="1" x14ac:dyDescent="0.2">
      <c r="A6571" s="98">
        <v>42282.333333333336</v>
      </c>
      <c r="B6571" s="17">
        <v>5.1444400000000003</v>
      </c>
      <c r="C6571" s="97">
        <v>200</v>
      </c>
      <c r="D6571" s="21">
        <f t="shared" si="102"/>
        <v>8.5912147999999995</v>
      </c>
    </row>
    <row r="6572" spans="1:4" ht="15" customHeight="1" x14ac:dyDescent="0.2">
      <c r="A6572" s="98">
        <v>42282.375</v>
      </c>
      <c r="B6572" s="17">
        <v>5.1444400000000003</v>
      </c>
      <c r="C6572" s="97">
        <v>190</v>
      </c>
      <c r="D6572" s="21">
        <f t="shared" si="102"/>
        <v>8.5912147999999995</v>
      </c>
    </row>
    <row r="6573" spans="1:4" ht="15" customHeight="1" x14ac:dyDescent="0.2">
      <c r="A6573" s="98">
        <v>42282.416666666664</v>
      </c>
      <c r="B6573" s="17">
        <v>4.6299960000000002</v>
      </c>
      <c r="C6573" s="97">
        <v>200</v>
      </c>
      <c r="D6573" s="21">
        <f t="shared" si="102"/>
        <v>7.7320933199999997</v>
      </c>
    </row>
    <row r="6574" spans="1:4" ht="15" customHeight="1" x14ac:dyDescent="0.2">
      <c r="A6574" s="98">
        <v>42282.458333333336</v>
      </c>
      <c r="B6574" s="17">
        <v>5.1444400000000003</v>
      </c>
      <c r="C6574" s="97">
        <v>200</v>
      </c>
      <c r="D6574" s="21">
        <f t="shared" si="102"/>
        <v>8.5912147999999995</v>
      </c>
    </row>
    <row r="6575" spans="1:4" ht="15" customHeight="1" x14ac:dyDescent="0.2">
      <c r="A6575" s="98">
        <v>42282.5</v>
      </c>
      <c r="B6575" s="17">
        <v>6.1733279999999997</v>
      </c>
      <c r="C6575" s="97">
        <v>200</v>
      </c>
      <c r="D6575" s="21">
        <f t="shared" si="102"/>
        <v>10.309457759999999</v>
      </c>
    </row>
    <row r="6576" spans="1:4" ht="15" customHeight="1" x14ac:dyDescent="0.2">
      <c r="A6576" s="98">
        <v>42282.541666666664</v>
      </c>
      <c r="B6576" s="17">
        <v>6.1733279999999997</v>
      </c>
      <c r="C6576" s="97">
        <v>190</v>
      </c>
      <c r="D6576" s="21">
        <f t="shared" si="102"/>
        <v>10.309457759999999</v>
      </c>
    </row>
    <row r="6577" spans="1:4" ht="15" customHeight="1" x14ac:dyDescent="0.2">
      <c r="A6577" s="98">
        <v>42282.583333333336</v>
      </c>
      <c r="B6577" s="17">
        <v>5.6588840000000005</v>
      </c>
      <c r="C6577" s="97">
        <v>190</v>
      </c>
      <c r="D6577" s="21">
        <f t="shared" si="102"/>
        <v>9.4503362800000001</v>
      </c>
    </row>
    <row r="6578" spans="1:4" ht="15" customHeight="1" x14ac:dyDescent="0.2">
      <c r="A6578" s="98">
        <v>42282.625</v>
      </c>
      <c r="B6578" s="17">
        <v>6.1733279999999997</v>
      </c>
      <c r="C6578" s="97">
        <v>180</v>
      </c>
      <c r="D6578" s="21">
        <f t="shared" si="102"/>
        <v>10.309457759999999</v>
      </c>
    </row>
    <row r="6579" spans="1:4" ht="15" customHeight="1" x14ac:dyDescent="0.2">
      <c r="A6579" s="98">
        <v>42282.666666666664</v>
      </c>
      <c r="B6579" s="17">
        <v>7.202216</v>
      </c>
      <c r="C6579" s="97">
        <v>180</v>
      </c>
      <c r="D6579" s="21">
        <f t="shared" si="102"/>
        <v>12.027700719999999</v>
      </c>
    </row>
    <row r="6580" spans="1:4" ht="15" customHeight="1" x14ac:dyDescent="0.2">
      <c r="A6580" s="98">
        <v>42282.708333333336</v>
      </c>
      <c r="B6580" s="17">
        <v>7.202216</v>
      </c>
      <c r="C6580" s="97">
        <v>180</v>
      </c>
      <c r="D6580" s="21">
        <f t="shared" si="102"/>
        <v>12.027700719999999</v>
      </c>
    </row>
    <row r="6581" spans="1:4" ht="15" customHeight="1" x14ac:dyDescent="0.2">
      <c r="A6581" s="98">
        <v>42282.75</v>
      </c>
      <c r="B6581" s="17">
        <v>6.1733279999999997</v>
      </c>
      <c r="C6581" s="97">
        <v>190</v>
      </c>
      <c r="D6581" s="21">
        <f t="shared" si="102"/>
        <v>10.309457759999999</v>
      </c>
    </row>
    <row r="6582" spans="1:4" ht="15" customHeight="1" x14ac:dyDescent="0.2">
      <c r="A6582" s="98">
        <v>42282.791666666664</v>
      </c>
      <c r="B6582" s="17">
        <v>7.7166600000000001</v>
      </c>
      <c r="C6582" s="97">
        <v>200</v>
      </c>
      <c r="D6582" s="21">
        <f t="shared" si="102"/>
        <v>12.886822199999999</v>
      </c>
    </row>
    <row r="6583" spans="1:4" ht="15" customHeight="1" x14ac:dyDescent="0.2">
      <c r="A6583" s="98">
        <v>42282.833333333336</v>
      </c>
      <c r="B6583" s="17">
        <v>7.202216</v>
      </c>
      <c r="C6583" s="97">
        <v>210</v>
      </c>
      <c r="D6583" s="21">
        <f t="shared" si="102"/>
        <v>12.027700719999999</v>
      </c>
    </row>
    <row r="6584" spans="1:4" ht="15" customHeight="1" x14ac:dyDescent="0.2">
      <c r="A6584" s="98">
        <v>42282.875</v>
      </c>
      <c r="B6584" s="17">
        <v>6.6877719999999998</v>
      </c>
      <c r="C6584" s="97">
        <v>210</v>
      </c>
      <c r="D6584" s="21">
        <f t="shared" si="102"/>
        <v>11.16857924</v>
      </c>
    </row>
    <row r="6585" spans="1:4" ht="15" customHeight="1" x14ac:dyDescent="0.2">
      <c r="A6585" s="98">
        <v>42282.916666666664</v>
      </c>
      <c r="B6585" s="17">
        <v>6.6877719999999998</v>
      </c>
      <c r="C6585" s="97">
        <v>220</v>
      </c>
      <c r="D6585" s="21">
        <f t="shared" si="102"/>
        <v>11.16857924</v>
      </c>
    </row>
    <row r="6586" spans="1:4" ht="15" customHeight="1" x14ac:dyDescent="0.2">
      <c r="A6586" s="98">
        <v>42282.958333333336</v>
      </c>
      <c r="B6586" s="17">
        <v>5.6588840000000005</v>
      </c>
      <c r="C6586" s="97">
        <v>220</v>
      </c>
      <c r="D6586" s="21">
        <f t="shared" si="102"/>
        <v>9.4503362800000001</v>
      </c>
    </row>
    <row r="6587" spans="1:4" ht="15" customHeight="1" x14ac:dyDescent="0.2">
      <c r="A6587" s="98">
        <v>42283</v>
      </c>
      <c r="B6587" s="17">
        <v>6.1733279999999997</v>
      </c>
      <c r="C6587" s="97">
        <v>220</v>
      </c>
      <c r="D6587" s="21">
        <f t="shared" si="102"/>
        <v>10.309457759999999</v>
      </c>
    </row>
    <row r="6588" spans="1:4" ht="15" customHeight="1" x14ac:dyDescent="0.2">
      <c r="A6588" s="98">
        <v>42283.041666666664</v>
      </c>
      <c r="B6588" s="17">
        <v>4.1155520000000001</v>
      </c>
      <c r="C6588" s="97">
        <v>230</v>
      </c>
      <c r="D6588" s="21">
        <f t="shared" si="102"/>
        <v>6.8729718399999999</v>
      </c>
    </row>
    <row r="6589" spans="1:4" ht="15" customHeight="1" x14ac:dyDescent="0.2">
      <c r="A6589" s="98">
        <v>42283.083333333336</v>
      </c>
      <c r="B6589" s="17">
        <v>5.6588840000000005</v>
      </c>
      <c r="C6589" s="97">
        <v>230</v>
      </c>
      <c r="D6589" s="21">
        <f t="shared" si="102"/>
        <v>9.4503362800000001</v>
      </c>
    </row>
    <row r="6590" spans="1:4" ht="15" customHeight="1" x14ac:dyDescent="0.2">
      <c r="A6590" s="98">
        <v>42283.125</v>
      </c>
      <c r="B6590" s="17">
        <v>3.601108</v>
      </c>
      <c r="C6590" s="97">
        <v>230</v>
      </c>
      <c r="D6590" s="21">
        <f t="shared" si="102"/>
        <v>6.0138503599999993</v>
      </c>
    </row>
    <row r="6591" spans="1:4" ht="15" customHeight="1" x14ac:dyDescent="0.2">
      <c r="A6591" s="98">
        <v>42283.166666666664</v>
      </c>
      <c r="B6591" s="17">
        <v>6.1733279999999997</v>
      </c>
      <c r="C6591" s="97">
        <v>210</v>
      </c>
      <c r="D6591" s="21">
        <f t="shared" si="102"/>
        <v>10.309457759999999</v>
      </c>
    </row>
    <row r="6592" spans="1:4" ht="15" customHeight="1" x14ac:dyDescent="0.2">
      <c r="A6592" s="98">
        <v>42283.208333333336</v>
      </c>
      <c r="B6592" s="17">
        <v>5.1444400000000003</v>
      </c>
      <c r="C6592" s="97">
        <v>220</v>
      </c>
      <c r="D6592" s="21">
        <f t="shared" si="102"/>
        <v>8.5912147999999995</v>
      </c>
    </row>
    <row r="6593" spans="1:4" ht="15" customHeight="1" x14ac:dyDescent="0.2">
      <c r="A6593" s="98">
        <v>42283.25</v>
      </c>
      <c r="B6593" s="17">
        <v>2.5722200000000002</v>
      </c>
      <c r="C6593" s="97">
        <v>230</v>
      </c>
      <c r="D6593" s="21">
        <f t="shared" si="102"/>
        <v>4.2956073999999997</v>
      </c>
    </row>
    <row r="6594" spans="1:4" ht="15" customHeight="1" x14ac:dyDescent="0.2">
      <c r="A6594" s="98">
        <v>42283.291666666664</v>
      </c>
      <c r="B6594" s="17">
        <v>3.601108</v>
      </c>
      <c r="C6594" s="97">
        <v>230</v>
      </c>
      <c r="D6594" s="21">
        <f t="shared" si="102"/>
        <v>6.0138503599999993</v>
      </c>
    </row>
    <row r="6595" spans="1:4" ht="15" customHeight="1" x14ac:dyDescent="0.2">
      <c r="A6595" s="98">
        <v>42283.333333333336</v>
      </c>
      <c r="B6595" s="17">
        <v>3.601108</v>
      </c>
      <c r="C6595" s="97">
        <v>210</v>
      </c>
      <c r="D6595" s="21">
        <f t="shared" si="102"/>
        <v>6.0138503599999993</v>
      </c>
    </row>
    <row r="6596" spans="1:4" ht="15" customHeight="1" x14ac:dyDescent="0.2">
      <c r="A6596" s="98">
        <v>42283.375</v>
      </c>
      <c r="B6596" s="17">
        <v>3.0866639999999999</v>
      </c>
      <c r="C6596" s="97">
        <v>220</v>
      </c>
      <c r="D6596" s="21">
        <f t="shared" si="102"/>
        <v>5.1547288799999995</v>
      </c>
    </row>
    <row r="6597" spans="1:4" ht="15" customHeight="1" x14ac:dyDescent="0.2">
      <c r="A6597" s="98">
        <v>42283.416666666664</v>
      </c>
      <c r="B6597" s="17">
        <v>5.6588840000000005</v>
      </c>
      <c r="C6597" s="97">
        <v>200</v>
      </c>
      <c r="D6597" s="21">
        <f t="shared" ref="D6597:D6660" si="103">$B$1*B6597</f>
        <v>9.4503362800000001</v>
      </c>
    </row>
    <row r="6598" spans="1:4" ht="15" customHeight="1" x14ac:dyDescent="0.2">
      <c r="A6598" s="98">
        <v>42283.458333333336</v>
      </c>
      <c r="B6598" s="17">
        <v>6.6877719999999998</v>
      </c>
      <c r="C6598" s="97">
        <v>220</v>
      </c>
      <c r="D6598" s="21">
        <f t="shared" si="103"/>
        <v>11.16857924</v>
      </c>
    </row>
    <row r="6599" spans="1:4" ht="15" customHeight="1" x14ac:dyDescent="0.2">
      <c r="A6599" s="98">
        <v>42283.5</v>
      </c>
      <c r="B6599" s="17">
        <v>5.1444400000000003</v>
      </c>
      <c r="C6599" s="97">
        <v>220</v>
      </c>
      <c r="D6599" s="21">
        <f t="shared" si="103"/>
        <v>8.5912147999999995</v>
      </c>
    </row>
    <row r="6600" spans="1:4" ht="15" customHeight="1" x14ac:dyDescent="0.2">
      <c r="A6600" s="98">
        <v>42283.541666666664</v>
      </c>
      <c r="B6600" s="17">
        <v>5.1444400000000003</v>
      </c>
      <c r="C6600" s="97">
        <v>150</v>
      </c>
      <c r="D6600" s="21">
        <f t="shared" si="103"/>
        <v>8.5912147999999995</v>
      </c>
    </row>
    <row r="6601" spans="1:4" ht="15" customHeight="1" x14ac:dyDescent="0.2">
      <c r="A6601" s="98">
        <v>42283.583333333336</v>
      </c>
      <c r="B6601" s="17">
        <v>6.6877719999999998</v>
      </c>
      <c r="C6601" s="97">
        <v>160</v>
      </c>
      <c r="D6601" s="21">
        <f t="shared" si="103"/>
        <v>11.16857924</v>
      </c>
    </row>
    <row r="6602" spans="1:4" ht="15" customHeight="1" x14ac:dyDescent="0.2">
      <c r="A6602" s="98">
        <v>42283.625</v>
      </c>
      <c r="B6602" s="17">
        <v>7.7166600000000001</v>
      </c>
      <c r="C6602" s="97">
        <v>160</v>
      </c>
      <c r="D6602" s="21">
        <f t="shared" si="103"/>
        <v>12.886822199999999</v>
      </c>
    </row>
    <row r="6603" spans="1:4" ht="15" customHeight="1" x14ac:dyDescent="0.2">
      <c r="A6603" s="98">
        <v>42283.666666666664</v>
      </c>
      <c r="B6603" s="17">
        <v>6.1733279999999997</v>
      </c>
      <c r="C6603" s="97">
        <v>170</v>
      </c>
      <c r="D6603" s="21">
        <f t="shared" si="103"/>
        <v>10.309457759999999</v>
      </c>
    </row>
    <row r="6604" spans="1:4" ht="15" customHeight="1" x14ac:dyDescent="0.2">
      <c r="A6604" s="98">
        <v>42283.708333333336</v>
      </c>
      <c r="B6604" s="17">
        <v>5.1444400000000003</v>
      </c>
      <c r="C6604" s="97">
        <v>170</v>
      </c>
      <c r="D6604" s="21">
        <f t="shared" si="103"/>
        <v>8.5912147999999995</v>
      </c>
    </row>
    <row r="6605" spans="1:4" ht="15" customHeight="1" x14ac:dyDescent="0.2">
      <c r="A6605" s="98">
        <v>42283.75</v>
      </c>
      <c r="B6605" s="17">
        <v>4.1155520000000001</v>
      </c>
      <c r="C6605" s="97">
        <v>170</v>
      </c>
      <c r="D6605" s="21">
        <f t="shared" si="103"/>
        <v>6.8729718399999999</v>
      </c>
    </row>
    <row r="6606" spans="1:4" ht="15" customHeight="1" x14ac:dyDescent="0.2">
      <c r="A6606" s="98">
        <v>42283.791666666664</v>
      </c>
      <c r="B6606" s="17">
        <v>4.1155520000000001</v>
      </c>
      <c r="C6606" s="97">
        <v>170</v>
      </c>
      <c r="D6606" s="21">
        <f t="shared" si="103"/>
        <v>6.8729718399999999</v>
      </c>
    </row>
    <row r="6607" spans="1:4" ht="15" customHeight="1" x14ac:dyDescent="0.2">
      <c r="A6607" s="98">
        <v>42283.833333333336</v>
      </c>
      <c r="B6607" s="17">
        <v>4.1155520000000001</v>
      </c>
      <c r="C6607" s="97">
        <v>180</v>
      </c>
      <c r="D6607" s="21">
        <f t="shared" si="103"/>
        <v>6.8729718399999999</v>
      </c>
    </row>
    <row r="6608" spans="1:4" ht="15" customHeight="1" x14ac:dyDescent="0.2">
      <c r="A6608" s="98">
        <v>42283.875</v>
      </c>
      <c r="B6608" s="17">
        <v>3.0866639999999999</v>
      </c>
      <c r="C6608" s="97">
        <v>200</v>
      </c>
      <c r="D6608" s="21">
        <f t="shared" si="103"/>
        <v>5.1547288799999995</v>
      </c>
    </row>
    <row r="6609" spans="1:4" ht="15" customHeight="1" x14ac:dyDescent="0.2">
      <c r="A6609" s="98">
        <v>42283.916666666664</v>
      </c>
      <c r="B6609" s="17">
        <v>2.057776</v>
      </c>
      <c r="C6609" s="97">
        <v>290</v>
      </c>
      <c r="D6609" s="21">
        <f t="shared" si="103"/>
        <v>3.43648592</v>
      </c>
    </row>
    <row r="6610" spans="1:4" ht="15" customHeight="1" x14ac:dyDescent="0.2">
      <c r="A6610" s="98">
        <v>42283.958333333336</v>
      </c>
      <c r="B6610" s="17">
        <v>2.057776</v>
      </c>
      <c r="C6610" s="97">
        <v>290</v>
      </c>
      <c r="D6610" s="21">
        <f t="shared" si="103"/>
        <v>3.43648592</v>
      </c>
    </row>
    <row r="6611" spans="1:4" ht="15" customHeight="1" x14ac:dyDescent="0.2">
      <c r="A6611" s="98">
        <v>42284</v>
      </c>
      <c r="B6611" s="17">
        <v>2.057776</v>
      </c>
      <c r="C6611" s="97">
        <v>70</v>
      </c>
      <c r="D6611" s="21">
        <f t="shared" si="103"/>
        <v>3.43648592</v>
      </c>
    </row>
    <row r="6612" spans="1:4" ht="15" customHeight="1" x14ac:dyDescent="0.2">
      <c r="A6612" s="98">
        <v>42284.041666666664</v>
      </c>
      <c r="B6612" s="17">
        <v>0.51444400000000001</v>
      </c>
      <c r="C6612" s="97">
        <v>260</v>
      </c>
      <c r="D6612" s="21">
        <f t="shared" si="103"/>
        <v>0.85912147999999999</v>
      </c>
    </row>
    <row r="6613" spans="1:4" ht="15" customHeight="1" x14ac:dyDescent="0.2">
      <c r="A6613" s="98">
        <v>42284.083333333336</v>
      </c>
      <c r="B6613" s="17">
        <v>1.028888</v>
      </c>
      <c r="C6613" s="97">
        <v>220</v>
      </c>
      <c r="D6613" s="21">
        <f t="shared" si="103"/>
        <v>1.71824296</v>
      </c>
    </row>
    <row r="6614" spans="1:4" ht="15" customHeight="1" x14ac:dyDescent="0.2">
      <c r="A6614" s="98">
        <v>42284.125</v>
      </c>
      <c r="B6614" s="17">
        <v>1.028888</v>
      </c>
      <c r="C6614" s="97">
        <v>300</v>
      </c>
      <c r="D6614" s="21">
        <f t="shared" si="103"/>
        <v>1.71824296</v>
      </c>
    </row>
    <row r="6615" spans="1:4" ht="15" customHeight="1" x14ac:dyDescent="0.2">
      <c r="A6615" s="98">
        <v>42284.166666666664</v>
      </c>
      <c r="B6615" s="17">
        <v>1.028888</v>
      </c>
      <c r="C6615" s="97">
        <v>310</v>
      </c>
      <c r="D6615" s="21">
        <f t="shared" si="103"/>
        <v>1.71824296</v>
      </c>
    </row>
    <row r="6616" spans="1:4" ht="15" customHeight="1" x14ac:dyDescent="0.2">
      <c r="A6616" s="98">
        <v>42284.208333333336</v>
      </c>
      <c r="B6616" s="17">
        <v>2.057776</v>
      </c>
      <c r="C6616" s="97">
        <v>280</v>
      </c>
      <c r="D6616" s="21">
        <f t="shared" si="103"/>
        <v>3.43648592</v>
      </c>
    </row>
    <row r="6617" spans="1:4" ht="15" customHeight="1" x14ac:dyDescent="0.2">
      <c r="A6617" s="98">
        <v>42284.25</v>
      </c>
      <c r="B6617" s="17">
        <v>2.057776</v>
      </c>
      <c r="C6617" s="97">
        <v>300</v>
      </c>
      <c r="D6617" s="21">
        <f t="shared" si="103"/>
        <v>3.43648592</v>
      </c>
    </row>
    <row r="6618" spans="1:4" ht="15" customHeight="1" x14ac:dyDescent="0.2">
      <c r="A6618" s="98">
        <v>42284.291666666664</v>
      </c>
      <c r="B6618" s="17">
        <v>1.5433319999999999</v>
      </c>
      <c r="C6618" s="97">
        <v>310</v>
      </c>
      <c r="D6618" s="21">
        <f t="shared" si="103"/>
        <v>2.5773644399999998</v>
      </c>
    </row>
    <row r="6619" spans="1:4" ht="15" customHeight="1" x14ac:dyDescent="0.2">
      <c r="A6619" s="98">
        <v>42284.333333333336</v>
      </c>
      <c r="B6619" s="17">
        <v>1.5433319999999999</v>
      </c>
      <c r="C6619" s="97">
        <v>320</v>
      </c>
      <c r="D6619" s="21">
        <f t="shared" si="103"/>
        <v>2.5773644399999998</v>
      </c>
    </row>
    <row r="6620" spans="1:4" ht="15" customHeight="1" x14ac:dyDescent="0.2">
      <c r="A6620" s="98">
        <v>42284.375</v>
      </c>
      <c r="B6620" s="17">
        <v>1.028888</v>
      </c>
      <c r="C6620" s="97">
        <v>330</v>
      </c>
      <c r="D6620" s="21">
        <f t="shared" si="103"/>
        <v>1.71824296</v>
      </c>
    </row>
    <row r="6621" spans="1:4" ht="15" customHeight="1" x14ac:dyDescent="0.2">
      <c r="A6621" s="98">
        <v>42284.416666666664</v>
      </c>
      <c r="B6621" s="17">
        <v>2.057776</v>
      </c>
      <c r="C6621" s="97">
        <v>300</v>
      </c>
      <c r="D6621" s="21">
        <f t="shared" si="103"/>
        <v>3.43648592</v>
      </c>
    </row>
    <row r="6622" spans="1:4" ht="15" customHeight="1" x14ac:dyDescent="0.2">
      <c r="A6622" s="98">
        <v>42284.458333333336</v>
      </c>
      <c r="B6622" s="17">
        <v>2.057776</v>
      </c>
      <c r="C6622" s="97">
        <v>300</v>
      </c>
      <c r="D6622" s="21">
        <f t="shared" si="103"/>
        <v>3.43648592</v>
      </c>
    </row>
    <row r="6623" spans="1:4" ht="15" customHeight="1" x14ac:dyDescent="0.2">
      <c r="A6623" s="98">
        <v>42284.5</v>
      </c>
      <c r="B6623" s="17">
        <v>1.5433319999999999</v>
      </c>
      <c r="C6623" s="97">
        <v>220</v>
      </c>
      <c r="D6623" s="21">
        <f t="shared" si="103"/>
        <v>2.5773644399999998</v>
      </c>
    </row>
    <row r="6624" spans="1:4" ht="15" customHeight="1" x14ac:dyDescent="0.2">
      <c r="A6624" s="98">
        <v>42284.541666666664</v>
      </c>
      <c r="B6624" s="17">
        <v>3.601108</v>
      </c>
      <c r="C6624" s="97">
        <v>170</v>
      </c>
      <c r="D6624" s="21">
        <f t="shared" si="103"/>
        <v>6.0138503599999993</v>
      </c>
    </row>
    <row r="6625" spans="1:4" ht="15" customHeight="1" x14ac:dyDescent="0.2">
      <c r="A6625" s="98">
        <v>42284.583333333336</v>
      </c>
      <c r="B6625" s="17">
        <v>3.0866639999999999</v>
      </c>
      <c r="C6625" s="97">
        <v>90</v>
      </c>
      <c r="D6625" s="21">
        <f t="shared" si="103"/>
        <v>5.1547288799999995</v>
      </c>
    </row>
    <row r="6626" spans="1:4" ht="15" customHeight="1" x14ac:dyDescent="0.2">
      <c r="A6626" s="98">
        <v>42284.625</v>
      </c>
      <c r="B6626" s="17">
        <v>2.057776</v>
      </c>
      <c r="C6626" s="97">
        <v>80</v>
      </c>
      <c r="D6626" s="21">
        <f t="shared" si="103"/>
        <v>3.43648592</v>
      </c>
    </row>
    <row r="6627" spans="1:4" ht="15" customHeight="1" x14ac:dyDescent="0.2">
      <c r="A6627" s="98">
        <v>42284.666666666664</v>
      </c>
      <c r="B6627" s="17">
        <v>4.6299960000000002</v>
      </c>
      <c r="C6627" s="97">
        <v>100</v>
      </c>
      <c r="D6627" s="21">
        <f t="shared" si="103"/>
        <v>7.7320933199999997</v>
      </c>
    </row>
    <row r="6628" spans="1:4" ht="15" customHeight="1" x14ac:dyDescent="0.2">
      <c r="A6628" s="98">
        <v>42284.708333333336</v>
      </c>
      <c r="B6628" s="17">
        <v>5.1444400000000003</v>
      </c>
      <c r="C6628" s="97">
        <v>90</v>
      </c>
      <c r="D6628" s="21">
        <f t="shared" si="103"/>
        <v>8.5912147999999995</v>
      </c>
    </row>
    <row r="6629" spans="1:4" ht="15" customHeight="1" x14ac:dyDescent="0.2">
      <c r="A6629" s="98">
        <v>42284.75</v>
      </c>
      <c r="B6629" s="17">
        <v>6.1733279999999997</v>
      </c>
      <c r="C6629" s="97">
        <v>90</v>
      </c>
      <c r="D6629" s="21">
        <f t="shared" si="103"/>
        <v>10.309457759999999</v>
      </c>
    </row>
    <row r="6630" spans="1:4" ht="15" customHeight="1" x14ac:dyDescent="0.2">
      <c r="A6630" s="98">
        <v>42284.791666666664</v>
      </c>
      <c r="B6630" s="17">
        <v>5.1444400000000003</v>
      </c>
      <c r="C6630" s="97">
        <v>80</v>
      </c>
      <c r="D6630" s="21">
        <f t="shared" si="103"/>
        <v>8.5912147999999995</v>
      </c>
    </row>
    <row r="6631" spans="1:4" ht="15" customHeight="1" x14ac:dyDescent="0.2">
      <c r="A6631" s="98">
        <v>42284.833333333336</v>
      </c>
      <c r="B6631" s="17">
        <v>5.1444400000000003</v>
      </c>
      <c r="C6631" s="97">
        <v>80</v>
      </c>
      <c r="D6631" s="21">
        <f t="shared" si="103"/>
        <v>8.5912147999999995</v>
      </c>
    </row>
    <row r="6632" spans="1:4" ht="15" customHeight="1" x14ac:dyDescent="0.2">
      <c r="A6632" s="98">
        <v>42284.875</v>
      </c>
      <c r="B6632" s="17">
        <v>4.6299960000000002</v>
      </c>
      <c r="C6632" s="97">
        <v>70</v>
      </c>
      <c r="D6632" s="21">
        <f t="shared" si="103"/>
        <v>7.7320933199999997</v>
      </c>
    </row>
    <row r="6633" spans="1:4" ht="15" customHeight="1" x14ac:dyDescent="0.2">
      <c r="A6633" s="98">
        <v>42284.916666666664</v>
      </c>
      <c r="B6633" s="17">
        <v>3.0866639999999999</v>
      </c>
      <c r="C6633" s="97">
        <v>40</v>
      </c>
      <c r="D6633" s="21">
        <f t="shared" si="103"/>
        <v>5.1547288799999995</v>
      </c>
    </row>
    <row r="6634" spans="1:4" ht="15" customHeight="1" x14ac:dyDescent="0.2">
      <c r="A6634" s="98">
        <v>42284.958333333336</v>
      </c>
      <c r="B6634" s="17">
        <v>3.0866639999999999</v>
      </c>
      <c r="C6634" s="97">
        <v>40</v>
      </c>
      <c r="D6634" s="21">
        <f t="shared" si="103"/>
        <v>5.1547288799999995</v>
      </c>
    </row>
    <row r="6635" spans="1:4" ht="15" customHeight="1" x14ac:dyDescent="0.2">
      <c r="A6635" s="98">
        <v>42285</v>
      </c>
      <c r="B6635" s="17">
        <v>2.057776</v>
      </c>
      <c r="C6635" s="97">
        <v>40</v>
      </c>
      <c r="D6635" s="21">
        <f t="shared" si="103"/>
        <v>3.43648592</v>
      </c>
    </row>
    <row r="6636" spans="1:4" ht="15" customHeight="1" x14ac:dyDescent="0.2">
      <c r="A6636" s="98">
        <v>42285.041666666664</v>
      </c>
      <c r="B6636" s="17">
        <v>2.057776</v>
      </c>
      <c r="C6636" s="97">
        <v>30</v>
      </c>
      <c r="D6636" s="21">
        <f t="shared" si="103"/>
        <v>3.43648592</v>
      </c>
    </row>
    <row r="6637" spans="1:4" ht="15" customHeight="1" x14ac:dyDescent="0.2">
      <c r="A6637" s="98">
        <v>42285.083333333336</v>
      </c>
      <c r="B6637" s="17">
        <v>1.028888</v>
      </c>
      <c r="C6637" s="97">
        <v>10</v>
      </c>
      <c r="D6637" s="21">
        <f t="shared" si="103"/>
        <v>1.71824296</v>
      </c>
    </row>
    <row r="6638" spans="1:4" ht="15" customHeight="1" x14ac:dyDescent="0.2">
      <c r="A6638" s="98">
        <v>42285.125</v>
      </c>
      <c r="B6638" s="17">
        <v>2.5722200000000002</v>
      </c>
      <c r="C6638" s="97">
        <v>30</v>
      </c>
      <c r="D6638" s="21">
        <f t="shared" si="103"/>
        <v>4.2956073999999997</v>
      </c>
    </row>
    <row r="6639" spans="1:4" ht="15" customHeight="1" x14ac:dyDescent="0.2">
      <c r="A6639" s="98">
        <v>42285.166666666664</v>
      </c>
      <c r="B6639" s="17">
        <v>1.028888</v>
      </c>
      <c r="C6639" s="97">
        <v>340</v>
      </c>
      <c r="D6639" s="21">
        <f t="shared" si="103"/>
        <v>1.71824296</v>
      </c>
    </row>
    <row r="6640" spans="1:4" ht="15" customHeight="1" x14ac:dyDescent="0.2">
      <c r="A6640" s="98">
        <v>42285.208333333336</v>
      </c>
      <c r="B6640" s="17">
        <v>1.028888</v>
      </c>
      <c r="C6640" s="97">
        <v>20</v>
      </c>
      <c r="D6640" s="21">
        <f t="shared" si="103"/>
        <v>1.71824296</v>
      </c>
    </row>
    <row r="6641" spans="1:4" ht="15" customHeight="1" x14ac:dyDescent="0.2">
      <c r="A6641" s="98">
        <v>42285.25</v>
      </c>
      <c r="B6641" s="17">
        <v>2.5722200000000002</v>
      </c>
      <c r="C6641" s="97">
        <v>10</v>
      </c>
      <c r="D6641" s="21">
        <f t="shared" si="103"/>
        <v>4.2956073999999997</v>
      </c>
    </row>
    <row r="6642" spans="1:4" ht="15" customHeight="1" x14ac:dyDescent="0.2">
      <c r="A6642" s="98">
        <v>42285.291666666664</v>
      </c>
      <c r="B6642" s="17">
        <v>2.057776</v>
      </c>
      <c r="C6642" s="97">
        <v>360</v>
      </c>
      <c r="D6642" s="21">
        <f t="shared" si="103"/>
        <v>3.43648592</v>
      </c>
    </row>
    <row r="6643" spans="1:4" ht="15" customHeight="1" x14ac:dyDescent="0.2">
      <c r="A6643" s="98">
        <v>42285.333333333336</v>
      </c>
      <c r="B6643" s="17">
        <v>1.5433319999999999</v>
      </c>
      <c r="C6643" s="97">
        <v>300</v>
      </c>
      <c r="D6643" s="21">
        <f t="shared" si="103"/>
        <v>2.5773644399999998</v>
      </c>
    </row>
    <row r="6644" spans="1:4" ht="15" customHeight="1" x14ac:dyDescent="0.2">
      <c r="A6644" s="98">
        <v>42285.375</v>
      </c>
      <c r="B6644" s="17">
        <v>1.028888</v>
      </c>
      <c r="C6644" s="97">
        <v>300</v>
      </c>
      <c r="D6644" s="21">
        <f t="shared" si="103"/>
        <v>1.71824296</v>
      </c>
    </row>
    <row r="6645" spans="1:4" ht="15" customHeight="1" x14ac:dyDescent="0.2">
      <c r="A6645" s="98">
        <v>42285.416666666664</v>
      </c>
      <c r="B6645" s="17">
        <v>2.057776</v>
      </c>
      <c r="C6645" s="97">
        <v>310</v>
      </c>
      <c r="D6645" s="21">
        <f t="shared" si="103"/>
        <v>3.43648592</v>
      </c>
    </row>
    <row r="6646" spans="1:4" ht="15" customHeight="1" x14ac:dyDescent="0.2">
      <c r="A6646" s="98">
        <v>42285.458333333336</v>
      </c>
      <c r="B6646" s="17">
        <v>2.5722200000000002</v>
      </c>
      <c r="C6646" s="97">
        <v>360</v>
      </c>
      <c r="D6646" s="21">
        <f t="shared" si="103"/>
        <v>4.2956073999999997</v>
      </c>
    </row>
    <row r="6647" spans="1:4" ht="15" customHeight="1" x14ac:dyDescent="0.2">
      <c r="A6647" s="98">
        <v>42285.5</v>
      </c>
      <c r="B6647" s="17">
        <v>6.6877719999999998</v>
      </c>
      <c r="C6647" s="97">
        <v>30</v>
      </c>
      <c r="D6647" s="21">
        <f t="shared" si="103"/>
        <v>11.16857924</v>
      </c>
    </row>
    <row r="6648" spans="1:4" ht="15" customHeight="1" x14ac:dyDescent="0.2">
      <c r="A6648" s="98">
        <v>42285.541666666664</v>
      </c>
      <c r="B6648" s="17">
        <v>6.6877719999999998</v>
      </c>
      <c r="C6648" s="97">
        <v>40</v>
      </c>
      <c r="D6648" s="21">
        <f t="shared" si="103"/>
        <v>11.16857924</v>
      </c>
    </row>
    <row r="6649" spans="1:4" ht="15" customHeight="1" x14ac:dyDescent="0.2">
      <c r="A6649" s="98">
        <v>42285.583333333336</v>
      </c>
      <c r="B6649" s="17">
        <v>6.6877719999999998</v>
      </c>
      <c r="C6649" s="97">
        <v>50</v>
      </c>
      <c r="D6649" s="21">
        <f t="shared" si="103"/>
        <v>11.16857924</v>
      </c>
    </row>
    <row r="6650" spans="1:4" ht="15" customHeight="1" x14ac:dyDescent="0.2">
      <c r="A6650" s="98">
        <v>42285.625</v>
      </c>
      <c r="B6650" s="17">
        <v>7.7166600000000001</v>
      </c>
      <c r="C6650" s="97">
        <v>60</v>
      </c>
      <c r="D6650" s="21">
        <f t="shared" si="103"/>
        <v>12.886822199999999</v>
      </c>
    </row>
    <row r="6651" spans="1:4" ht="15" customHeight="1" x14ac:dyDescent="0.2">
      <c r="A6651" s="98">
        <v>42285.666666666664</v>
      </c>
      <c r="B6651" s="17">
        <v>8.2311040000000002</v>
      </c>
      <c r="C6651" s="97">
        <v>40</v>
      </c>
      <c r="D6651" s="21">
        <f t="shared" si="103"/>
        <v>13.74594368</v>
      </c>
    </row>
    <row r="6652" spans="1:4" ht="15" customHeight="1" x14ac:dyDescent="0.2">
      <c r="A6652" s="98">
        <v>42285.708333333336</v>
      </c>
      <c r="B6652" s="17">
        <v>9.7744359999999997</v>
      </c>
      <c r="C6652" s="97">
        <v>50</v>
      </c>
      <c r="D6652" s="21">
        <f t="shared" si="103"/>
        <v>16.32330812</v>
      </c>
    </row>
    <row r="6653" spans="1:4" ht="15" customHeight="1" x14ac:dyDescent="0.2">
      <c r="A6653" s="98">
        <v>42285.75</v>
      </c>
      <c r="B6653" s="17">
        <v>10.288880000000001</v>
      </c>
      <c r="C6653" s="97">
        <v>50</v>
      </c>
      <c r="D6653" s="21">
        <f t="shared" si="103"/>
        <v>17.182429599999999</v>
      </c>
    </row>
    <row r="6654" spans="1:4" ht="15" customHeight="1" x14ac:dyDescent="0.2">
      <c r="A6654" s="98">
        <v>42285.791666666664</v>
      </c>
      <c r="B6654" s="17">
        <v>7.202216</v>
      </c>
      <c r="C6654" s="97">
        <v>50</v>
      </c>
      <c r="D6654" s="21">
        <f t="shared" si="103"/>
        <v>12.027700719999999</v>
      </c>
    </row>
    <row r="6655" spans="1:4" ht="15" customHeight="1" x14ac:dyDescent="0.2">
      <c r="A6655" s="98">
        <v>42285.833333333336</v>
      </c>
      <c r="B6655" s="17">
        <v>8.2311040000000002</v>
      </c>
      <c r="C6655" s="97">
        <v>60</v>
      </c>
      <c r="D6655" s="21">
        <f t="shared" si="103"/>
        <v>13.74594368</v>
      </c>
    </row>
    <row r="6656" spans="1:4" ht="15" customHeight="1" x14ac:dyDescent="0.2">
      <c r="A6656" s="98">
        <v>42285.875</v>
      </c>
      <c r="B6656" s="17">
        <v>7.7166600000000001</v>
      </c>
      <c r="C6656" s="97">
        <v>50</v>
      </c>
      <c r="D6656" s="21">
        <f t="shared" si="103"/>
        <v>12.886822199999999</v>
      </c>
    </row>
    <row r="6657" spans="1:4" ht="15" customHeight="1" x14ac:dyDescent="0.2">
      <c r="A6657" s="98">
        <v>42285.916666666664</v>
      </c>
      <c r="B6657" s="17">
        <v>7.202216</v>
      </c>
      <c r="C6657" s="97">
        <v>40</v>
      </c>
      <c r="D6657" s="21">
        <f t="shared" si="103"/>
        <v>12.027700719999999</v>
      </c>
    </row>
    <row r="6658" spans="1:4" ht="15" customHeight="1" x14ac:dyDescent="0.2">
      <c r="A6658" s="98">
        <v>42285.958333333336</v>
      </c>
      <c r="B6658" s="17">
        <v>5.6588840000000005</v>
      </c>
      <c r="C6658" s="97">
        <v>30</v>
      </c>
      <c r="D6658" s="21">
        <f t="shared" si="103"/>
        <v>9.4503362800000001</v>
      </c>
    </row>
    <row r="6659" spans="1:4" ht="15" customHeight="1" x14ac:dyDescent="0.2">
      <c r="A6659" s="98">
        <v>42286</v>
      </c>
      <c r="B6659" s="17">
        <v>4.6299960000000002</v>
      </c>
      <c r="C6659" s="97">
        <v>20</v>
      </c>
      <c r="D6659" s="21">
        <f t="shared" si="103"/>
        <v>7.7320933199999997</v>
      </c>
    </row>
    <row r="6660" spans="1:4" ht="15" customHeight="1" x14ac:dyDescent="0.2">
      <c r="A6660" s="98">
        <v>42286.041666666664</v>
      </c>
      <c r="B6660" s="17">
        <v>4.1155520000000001</v>
      </c>
      <c r="C6660" s="97">
        <v>20</v>
      </c>
      <c r="D6660" s="21">
        <f t="shared" si="103"/>
        <v>6.8729718399999999</v>
      </c>
    </row>
    <row r="6661" spans="1:4" ht="15" customHeight="1" x14ac:dyDescent="0.2">
      <c r="A6661" s="98">
        <v>42286.083333333336</v>
      </c>
      <c r="B6661" s="17">
        <v>4.1155520000000001</v>
      </c>
      <c r="C6661" s="97">
        <v>20</v>
      </c>
      <c r="D6661" s="21">
        <f t="shared" ref="D6661:D6724" si="104">$B$1*B6661</f>
        <v>6.8729718399999999</v>
      </c>
    </row>
    <row r="6662" spans="1:4" ht="15" customHeight="1" x14ac:dyDescent="0.2">
      <c r="A6662" s="98">
        <v>42286.125</v>
      </c>
      <c r="B6662" s="17">
        <v>4.1155520000000001</v>
      </c>
      <c r="C6662" s="97">
        <v>10</v>
      </c>
      <c r="D6662" s="21">
        <f t="shared" si="104"/>
        <v>6.8729718399999999</v>
      </c>
    </row>
    <row r="6663" spans="1:4" ht="15" customHeight="1" x14ac:dyDescent="0.2">
      <c r="A6663" s="98">
        <v>42286.166666666664</v>
      </c>
      <c r="B6663" s="17">
        <v>3.0866639999999999</v>
      </c>
      <c r="C6663" s="97">
        <v>10</v>
      </c>
      <c r="D6663" s="21">
        <f t="shared" si="104"/>
        <v>5.1547288799999995</v>
      </c>
    </row>
    <row r="6664" spans="1:4" ht="15" customHeight="1" x14ac:dyDescent="0.2">
      <c r="A6664" s="98">
        <v>42286.208333333336</v>
      </c>
      <c r="B6664" s="17">
        <v>3.0866639999999999</v>
      </c>
      <c r="C6664" s="97">
        <v>10</v>
      </c>
      <c r="D6664" s="21">
        <f t="shared" si="104"/>
        <v>5.1547288799999995</v>
      </c>
    </row>
    <row r="6665" spans="1:4" ht="15" customHeight="1" x14ac:dyDescent="0.2">
      <c r="A6665" s="98">
        <v>42286.25</v>
      </c>
      <c r="B6665" s="17">
        <v>3.0866639999999999</v>
      </c>
      <c r="C6665" s="97">
        <v>20</v>
      </c>
      <c r="D6665" s="21">
        <f t="shared" si="104"/>
        <v>5.1547288799999995</v>
      </c>
    </row>
    <row r="6666" spans="1:4" ht="15" customHeight="1" x14ac:dyDescent="0.2">
      <c r="A6666" s="98">
        <v>42286.291666666664</v>
      </c>
      <c r="B6666" s="17">
        <v>4.1155520000000001</v>
      </c>
      <c r="C6666" s="97">
        <v>10</v>
      </c>
      <c r="D6666" s="21">
        <f t="shared" si="104"/>
        <v>6.8729718399999999</v>
      </c>
    </row>
    <row r="6667" spans="1:4" ht="15" customHeight="1" x14ac:dyDescent="0.2">
      <c r="A6667" s="98">
        <v>42286.333333333336</v>
      </c>
      <c r="B6667" s="17">
        <v>4.1155520000000001</v>
      </c>
      <c r="C6667" s="97">
        <v>20</v>
      </c>
      <c r="D6667" s="21">
        <f t="shared" si="104"/>
        <v>6.8729718399999999</v>
      </c>
    </row>
    <row r="6668" spans="1:4" ht="15" customHeight="1" x14ac:dyDescent="0.2">
      <c r="A6668" s="98">
        <v>42286.375</v>
      </c>
      <c r="B6668" s="17">
        <v>3.601108</v>
      </c>
      <c r="C6668" s="97">
        <v>20</v>
      </c>
      <c r="D6668" s="21">
        <f t="shared" si="104"/>
        <v>6.0138503599999993</v>
      </c>
    </row>
    <row r="6669" spans="1:4" ht="15" customHeight="1" x14ac:dyDescent="0.2">
      <c r="A6669" s="98">
        <v>42286.416666666664</v>
      </c>
      <c r="B6669" s="17">
        <v>5.1444400000000003</v>
      </c>
      <c r="C6669" s="97">
        <v>10</v>
      </c>
      <c r="D6669" s="21">
        <f t="shared" si="104"/>
        <v>8.5912147999999995</v>
      </c>
    </row>
    <row r="6670" spans="1:4" ht="15" customHeight="1" x14ac:dyDescent="0.2">
      <c r="A6670" s="98">
        <v>42286.458333333336</v>
      </c>
      <c r="B6670" s="17">
        <v>5.1444400000000003</v>
      </c>
      <c r="C6670" s="97">
        <v>20</v>
      </c>
      <c r="D6670" s="21">
        <f t="shared" si="104"/>
        <v>8.5912147999999995</v>
      </c>
    </row>
    <row r="6671" spans="1:4" ht="15" customHeight="1" x14ac:dyDescent="0.2">
      <c r="A6671" s="98">
        <v>42286.5</v>
      </c>
      <c r="B6671" s="17">
        <v>6.1733279999999997</v>
      </c>
      <c r="C6671" s="97">
        <v>20</v>
      </c>
      <c r="D6671" s="21">
        <f t="shared" si="104"/>
        <v>10.309457759999999</v>
      </c>
    </row>
    <row r="6672" spans="1:4" ht="15" customHeight="1" x14ac:dyDescent="0.2">
      <c r="A6672" s="98">
        <v>42286.541666666664</v>
      </c>
      <c r="B6672" s="17">
        <v>5.6588840000000005</v>
      </c>
      <c r="C6672" s="97">
        <v>40</v>
      </c>
      <c r="D6672" s="21">
        <f t="shared" si="104"/>
        <v>9.4503362800000001</v>
      </c>
    </row>
    <row r="6673" spans="1:4" ht="15" customHeight="1" x14ac:dyDescent="0.2">
      <c r="A6673" s="98">
        <v>42286.583333333336</v>
      </c>
      <c r="B6673" s="17">
        <v>8.2311040000000002</v>
      </c>
      <c r="C6673" s="97">
        <v>50</v>
      </c>
      <c r="D6673" s="21">
        <f t="shared" si="104"/>
        <v>13.74594368</v>
      </c>
    </row>
    <row r="6674" spans="1:4" ht="15" customHeight="1" x14ac:dyDescent="0.2">
      <c r="A6674" s="98">
        <v>42286.625</v>
      </c>
      <c r="B6674" s="17">
        <v>8.7455479999999994</v>
      </c>
      <c r="C6674" s="97">
        <v>50</v>
      </c>
      <c r="D6674" s="21">
        <f t="shared" si="104"/>
        <v>14.605065159999999</v>
      </c>
    </row>
    <row r="6675" spans="1:4" ht="15" customHeight="1" x14ac:dyDescent="0.2">
      <c r="A6675" s="98">
        <v>42286.666666666664</v>
      </c>
      <c r="B6675" s="17">
        <v>9.2599920000000004</v>
      </c>
      <c r="C6675" s="97">
        <v>60</v>
      </c>
      <c r="D6675" s="21">
        <f t="shared" si="104"/>
        <v>15.464186639999999</v>
      </c>
    </row>
    <row r="6676" spans="1:4" ht="15" customHeight="1" x14ac:dyDescent="0.2">
      <c r="A6676" s="98">
        <v>42286.75</v>
      </c>
      <c r="B6676" s="17">
        <v>11.317768000000001</v>
      </c>
      <c r="C6676" s="97">
        <v>60</v>
      </c>
      <c r="D6676" s="21">
        <f t="shared" si="104"/>
        <v>18.90067256</v>
      </c>
    </row>
    <row r="6677" spans="1:4" ht="15" customHeight="1" x14ac:dyDescent="0.2">
      <c r="A6677" s="98">
        <v>42286.791666666664</v>
      </c>
      <c r="B6677" s="17">
        <v>11.317768000000001</v>
      </c>
      <c r="C6677" s="97">
        <v>50</v>
      </c>
      <c r="D6677" s="21">
        <f t="shared" si="104"/>
        <v>18.90067256</v>
      </c>
    </row>
    <row r="6678" spans="1:4" ht="15" customHeight="1" x14ac:dyDescent="0.2">
      <c r="A6678" s="98">
        <v>42286.833333333336</v>
      </c>
      <c r="B6678" s="17">
        <v>11.317768000000001</v>
      </c>
      <c r="C6678" s="97">
        <v>50</v>
      </c>
      <c r="D6678" s="21">
        <f t="shared" si="104"/>
        <v>18.90067256</v>
      </c>
    </row>
    <row r="6679" spans="1:4" ht="15" customHeight="1" x14ac:dyDescent="0.2">
      <c r="A6679" s="98">
        <v>42286.875</v>
      </c>
      <c r="B6679" s="17">
        <v>10.288880000000001</v>
      </c>
      <c r="C6679" s="97">
        <v>50</v>
      </c>
      <c r="D6679" s="21">
        <f t="shared" si="104"/>
        <v>17.182429599999999</v>
      </c>
    </row>
    <row r="6680" spans="1:4" ht="15" customHeight="1" x14ac:dyDescent="0.2">
      <c r="A6680" s="98">
        <v>42286.916666666664</v>
      </c>
      <c r="B6680" s="17">
        <v>9.2599920000000004</v>
      </c>
      <c r="C6680" s="97">
        <v>30</v>
      </c>
      <c r="D6680" s="21">
        <f t="shared" si="104"/>
        <v>15.464186639999999</v>
      </c>
    </row>
    <row r="6681" spans="1:4" ht="15" customHeight="1" x14ac:dyDescent="0.2">
      <c r="A6681" s="98">
        <v>42286.958333333336</v>
      </c>
      <c r="B6681" s="17">
        <v>6.1733279999999997</v>
      </c>
      <c r="C6681" s="97">
        <v>30</v>
      </c>
      <c r="D6681" s="21">
        <f t="shared" si="104"/>
        <v>10.309457759999999</v>
      </c>
    </row>
    <row r="6682" spans="1:4" ht="15" customHeight="1" x14ac:dyDescent="0.2">
      <c r="A6682" s="98">
        <v>42287</v>
      </c>
      <c r="B6682" s="17">
        <v>5.1444400000000003</v>
      </c>
      <c r="C6682" s="97">
        <v>20</v>
      </c>
      <c r="D6682" s="21">
        <f t="shared" si="104"/>
        <v>8.5912147999999995</v>
      </c>
    </row>
    <row r="6683" spans="1:4" ht="15" customHeight="1" x14ac:dyDescent="0.2">
      <c r="A6683" s="98">
        <v>42287.041666666664</v>
      </c>
      <c r="B6683" s="17">
        <v>3.601108</v>
      </c>
      <c r="C6683" s="97">
        <v>350</v>
      </c>
      <c r="D6683" s="21">
        <f t="shared" si="104"/>
        <v>6.0138503599999993</v>
      </c>
    </row>
    <row r="6684" spans="1:4" ht="15" customHeight="1" x14ac:dyDescent="0.2">
      <c r="A6684" s="98">
        <v>42287.083333333336</v>
      </c>
      <c r="B6684" s="17">
        <v>2.057776</v>
      </c>
      <c r="C6684" s="97">
        <v>300</v>
      </c>
      <c r="D6684" s="21">
        <f t="shared" si="104"/>
        <v>3.43648592</v>
      </c>
    </row>
    <row r="6685" spans="1:4" ht="15" customHeight="1" x14ac:dyDescent="0.2">
      <c r="A6685" s="98">
        <v>42287.125</v>
      </c>
      <c r="B6685" s="17">
        <v>2.057776</v>
      </c>
      <c r="C6685" s="97">
        <v>330</v>
      </c>
      <c r="D6685" s="21">
        <f t="shared" si="104"/>
        <v>3.43648592</v>
      </c>
    </row>
    <row r="6686" spans="1:4" ht="15" customHeight="1" x14ac:dyDescent="0.2">
      <c r="A6686" s="98">
        <v>42287.166666666664</v>
      </c>
      <c r="B6686" s="17">
        <v>3.601108</v>
      </c>
      <c r="C6686" s="97">
        <v>320</v>
      </c>
      <c r="D6686" s="21">
        <f t="shared" si="104"/>
        <v>6.0138503599999993</v>
      </c>
    </row>
    <row r="6687" spans="1:4" ht="15" customHeight="1" x14ac:dyDescent="0.2">
      <c r="A6687" s="98">
        <v>42287.208333333336</v>
      </c>
      <c r="B6687" s="17">
        <v>5.1444400000000003</v>
      </c>
      <c r="C6687" s="97">
        <v>340</v>
      </c>
      <c r="D6687" s="21">
        <f t="shared" si="104"/>
        <v>8.5912147999999995</v>
      </c>
    </row>
    <row r="6688" spans="1:4" ht="15" customHeight="1" x14ac:dyDescent="0.2">
      <c r="A6688" s="98">
        <v>42287.25</v>
      </c>
      <c r="B6688" s="17">
        <v>3.601108</v>
      </c>
      <c r="C6688" s="97">
        <v>350</v>
      </c>
      <c r="D6688" s="21">
        <f t="shared" si="104"/>
        <v>6.0138503599999993</v>
      </c>
    </row>
    <row r="6689" spans="1:4" ht="15" customHeight="1" x14ac:dyDescent="0.2">
      <c r="A6689" s="98">
        <v>42287.291666666664</v>
      </c>
      <c r="B6689" s="17">
        <v>4.1155520000000001</v>
      </c>
      <c r="C6689" s="97">
        <v>10</v>
      </c>
      <c r="D6689" s="21">
        <f t="shared" si="104"/>
        <v>6.8729718399999999</v>
      </c>
    </row>
    <row r="6690" spans="1:4" ht="15" customHeight="1" x14ac:dyDescent="0.2">
      <c r="A6690" s="98">
        <v>42287.333333333336</v>
      </c>
      <c r="B6690" s="17">
        <v>4.1155520000000001</v>
      </c>
      <c r="C6690" s="97">
        <v>10</v>
      </c>
      <c r="D6690" s="21">
        <f t="shared" si="104"/>
        <v>6.8729718399999999</v>
      </c>
    </row>
    <row r="6691" spans="1:4" ht="15" customHeight="1" x14ac:dyDescent="0.2">
      <c r="A6691" s="98">
        <v>42287.375</v>
      </c>
      <c r="B6691" s="17">
        <v>3.601108</v>
      </c>
      <c r="C6691" s="97">
        <v>10</v>
      </c>
      <c r="D6691" s="21">
        <f t="shared" si="104"/>
        <v>6.0138503599999993</v>
      </c>
    </row>
    <row r="6692" spans="1:4" ht="15" customHeight="1" x14ac:dyDescent="0.2">
      <c r="A6692" s="98">
        <v>42287.416666666664</v>
      </c>
      <c r="B6692" s="17">
        <v>6.1733279999999997</v>
      </c>
      <c r="C6692" s="97">
        <v>360</v>
      </c>
      <c r="D6692" s="21">
        <f t="shared" si="104"/>
        <v>10.309457759999999</v>
      </c>
    </row>
    <row r="6693" spans="1:4" ht="15" customHeight="1" x14ac:dyDescent="0.2">
      <c r="A6693" s="98">
        <v>42287.458333333336</v>
      </c>
      <c r="B6693" s="17">
        <v>9.2599920000000004</v>
      </c>
      <c r="C6693" s="97">
        <v>360</v>
      </c>
      <c r="D6693" s="21">
        <f t="shared" si="104"/>
        <v>15.464186639999999</v>
      </c>
    </row>
    <row r="6694" spans="1:4" ht="15" customHeight="1" x14ac:dyDescent="0.2">
      <c r="A6694" s="98">
        <v>42287.5</v>
      </c>
      <c r="B6694" s="17">
        <v>8.2311040000000002</v>
      </c>
      <c r="C6694" s="97">
        <v>360</v>
      </c>
      <c r="D6694" s="21">
        <f t="shared" si="104"/>
        <v>13.74594368</v>
      </c>
    </row>
    <row r="6695" spans="1:4" ht="15" customHeight="1" x14ac:dyDescent="0.2">
      <c r="A6695" s="98">
        <v>42287.541666666664</v>
      </c>
      <c r="B6695" s="17">
        <v>8.2311040000000002</v>
      </c>
      <c r="C6695" s="97">
        <v>20</v>
      </c>
      <c r="D6695" s="21">
        <f t="shared" si="104"/>
        <v>13.74594368</v>
      </c>
    </row>
    <row r="6696" spans="1:4" ht="15" customHeight="1" x14ac:dyDescent="0.2">
      <c r="A6696" s="98">
        <v>42287.583333333336</v>
      </c>
      <c r="B6696" s="17">
        <v>8.2311040000000002</v>
      </c>
      <c r="C6696" s="97">
        <v>10</v>
      </c>
      <c r="D6696" s="21">
        <f t="shared" si="104"/>
        <v>13.74594368</v>
      </c>
    </row>
    <row r="6697" spans="1:4" ht="15" customHeight="1" x14ac:dyDescent="0.2">
      <c r="A6697" s="98">
        <v>42287.625</v>
      </c>
      <c r="B6697" s="17">
        <v>7.202216</v>
      </c>
      <c r="C6697" s="97">
        <v>10</v>
      </c>
      <c r="D6697" s="21">
        <f t="shared" si="104"/>
        <v>12.027700719999999</v>
      </c>
    </row>
    <row r="6698" spans="1:4" ht="15" customHeight="1" x14ac:dyDescent="0.2">
      <c r="A6698" s="98">
        <v>42287.666666666664</v>
      </c>
      <c r="B6698" s="17">
        <v>9.7744359999999997</v>
      </c>
      <c r="C6698" s="97">
        <v>60</v>
      </c>
      <c r="D6698" s="21">
        <f t="shared" si="104"/>
        <v>16.32330812</v>
      </c>
    </row>
    <row r="6699" spans="1:4" ht="15" customHeight="1" x14ac:dyDescent="0.2">
      <c r="A6699" s="98">
        <v>42287.708333333336</v>
      </c>
      <c r="B6699" s="17">
        <v>9.2599920000000004</v>
      </c>
      <c r="C6699" s="97">
        <v>40</v>
      </c>
      <c r="D6699" s="21">
        <f t="shared" si="104"/>
        <v>15.464186639999999</v>
      </c>
    </row>
    <row r="6700" spans="1:4" ht="15" customHeight="1" x14ac:dyDescent="0.2">
      <c r="A6700" s="98">
        <v>42287.75</v>
      </c>
      <c r="B6700" s="17">
        <v>9.2599920000000004</v>
      </c>
      <c r="C6700" s="97">
        <v>50</v>
      </c>
      <c r="D6700" s="21">
        <f t="shared" si="104"/>
        <v>15.464186639999999</v>
      </c>
    </row>
    <row r="6701" spans="1:4" ht="15" customHeight="1" x14ac:dyDescent="0.2">
      <c r="A6701" s="98">
        <v>42287.791666666664</v>
      </c>
      <c r="B6701" s="17">
        <v>9.7744359999999997</v>
      </c>
      <c r="C6701" s="97">
        <v>50</v>
      </c>
      <c r="D6701" s="21">
        <f t="shared" si="104"/>
        <v>16.32330812</v>
      </c>
    </row>
    <row r="6702" spans="1:4" ht="15" customHeight="1" x14ac:dyDescent="0.2">
      <c r="A6702" s="98">
        <v>42287.833333333336</v>
      </c>
      <c r="B6702" s="17">
        <v>6.6877719999999998</v>
      </c>
      <c r="C6702" s="97">
        <v>50</v>
      </c>
      <c r="D6702" s="21">
        <f t="shared" si="104"/>
        <v>11.16857924</v>
      </c>
    </row>
    <row r="6703" spans="1:4" ht="15" customHeight="1" x14ac:dyDescent="0.2">
      <c r="A6703" s="98">
        <v>42287.875</v>
      </c>
      <c r="B6703" s="17">
        <v>4.6299960000000002</v>
      </c>
      <c r="C6703" s="97">
        <v>40</v>
      </c>
      <c r="D6703" s="21">
        <f t="shared" si="104"/>
        <v>7.7320933199999997</v>
      </c>
    </row>
    <row r="6704" spans="1:4" ht="15" customHeight="1" x14ac:dyDescent="0.2">
      <c r="A6704" s="98">
        <v>42287.916666666664</v>
      </c>
      <c r="B6704" s="17">
        <v>6.6877719999999998</v>
      </c>
      <c r="C6704" s="97">
        <v>40</v>
      </c>
      <c r="D6704" s="21">
        <f t="shared" si="104"/>
        <v>11.16857924</v>
      </c>
    </row>
    <row r="6705" spans="1:4" ht="15" customHeight="1" x14ac:dyDescent="0.2">
      <c r="A6705" s="98">
        <v>42287.958333333336</v>
      </c>
      <c r="B6705" s="17">
        <v>5.1444400000000003</v>
      </c>
      <c r="C6705" s="97">
        <v>40</v>
      </c>
      <c r="D6705" s="21">
        <f t="shared" si="104"/>
        <v>8.5912147999999995</v>
      </c>
    </row>
    <row r="6706" spans="1:4" ht="15" customHeight="1" x14ac:dyDescent="0.2">
      <c r="A6706" s="98">
        <v>42288</v>
      </c>
      <c r="B6706" s="17">
        <v>4.6299960000000002</v>
      </c>
      <c r="C6706" s="97">
        <v>20</v>
      </c>
      <c r="D6706" s="21">
        <f t="shared" si="104"/>
        <v>7.7320933199999997</v>
      </c>
    </row>
    <row r="6707" spans="1:4" ht="15" customHeight="1" x14ac:dyDescent="0.2">
      <c r="A6707" s="98">
        <v>42288.041666666664</v>
      </c>
      <c r="B6707" s="17">
        <v>4.6299960000000002</v>
      </c>
      <c r="C6707" s="97">
        <v>20</v>
      </c>
      <c r="D6707" s="21">
        <f t="shared" si="104"/>
        <v>7.7320933199999997</v>
      </c>
    </row>
    <row r="6708" spans="1:4" ht="15" customHeight="1" x14ac:dyDescent="0.2">
      <c r="A6708" s="98">
        <v>42288.083333333336</v>
      </c>
      <c r="B6708" s="17">
        <v>4.1155520000000001</v>
      </c>
      <c r="C6708" s="97">
        <v>10</v>
      </c>
      <c r="D6708" s="21">
        <f t="shared" si="104"/>
        <v>6.8729718399999999</v>
      </c>
    </row>
    <row r="6709" spans="1:4" ht="15" customHeight="1" x14ac:dyDescent="0.2">
      <c r="A6709" s="98">
        <v>42288.125</v>
      </c>
      <c r="B6709" s="17">
        <v>4.1155520000000001</v>
      </c>
      <c r="C6709" s="97">
        <v>360</v>
      </c>
      <c r="D6709" s="21">
        <f t="shared" si="104"/>
        <v>6.8729718399999999</v>
      </c>
    </row>
    <row r="6710" spans="1:4" ht="15" customHeight="1" x14ac:dyDescent="0.2">
      <c r="A6710" s="98">
        <v>42288.166666666664</v>
      </c>
      <c r="B6710" s="17">
        <v>5.1444400000000003</v>
      </c>
      <c r="C6710" s="97">
        <v>10</v>
      </c>
      <c r="D6710" s="21">
        <f t="shared" si="104"/>
        <v>8.5912147999999995</v>
      </c>
    </row>
    <row r="6711" spans="1:4" ht="15" customHeight="1" x14ac:dyDescent="0.2">
      <c r="A6711" s="98">
        <v>42288.208333333336</v>
      </c>
      <c r="B6711" s="17">
        <v>4.1155520000000001</v>
      </c>
      <c r="C6711" s="97">
        <v>10</v>
      </c>
      <c r="D6711" s="21">
        <f t="shared" si="104"/>
        <v>6.8729718399999999</v>
      </c>
    </row>
    <row r="6712" spans="1:4" ht="15" customHeight="1" x14ac:dyDescent="0.2">
      <c r="A6712" s="98">
        <v>42288.25</v>
      </c>
      <c r="B6712" s="17">
        <v>5.1444400000000003</v>
      </c>
      <c r="C6712" s="97">
        <v>10</v>
      </c>
      <c r="D6712" s="21">
        <f t="shared" si="104"/>
        <v>8.5912147999999995</v>
      </c>
    </row>
    <row r="6713" spans="1:4" ht="15" customHeight="1" x14ac:dyDescent="0.2">
      <c r="A6713" s="98">
        <v>42288.291666666664</v>
      </c>
      <c r="B6713" s="17">
        <v>3.0866639999999999</v>
      </c>
      <c r="C6713" s="97">
        <v>20</v>
      </c>
      <c r="D6713" s="21">
        <f t="shared" si="104"/>
        <v>5.1547288799999995</v>
      </c>
    </row>
    <row r="6714" spans="1:4" ht="15" customHeight="1" x14ac:dyDescent="0.2">
      <c r="A6714" s="98">
        <v>42288.333333333336</v>
      </c>
      <c r="B6714" s="17">
        <v>4.1155520000000001</v>
      </c>
      <c r="C6714" s="97">
        <v>360</v>
      </c>
      <c r="D6714" s="21">
        <f t="shared" si="104"/>
        <v>6.8729718399999999</v>
      </c>
    </row>
    <row r="6715" spans="1:4" ht="15" customHeight="1" x14ac:dyDescent="0.2">
      <c r="A6715" s="98">
        <v>42288.375</v>
      </c>
      <c r="B6715" s="17">
        <v>4.1155520000000001</v>
      </c>
      <c r="C6715" s="97">
        <v>350</v>
      </c>
      <c r="D6715" s="21">
        <f t="shared" si="104"/>
        <v>6.8729718399999999</v>
      </c>
    </row>
    <row r="6716" spans="1:4" ht="15" customHeight="1" x14ac:dyDescent="0.2">
      <c r="A6716" s="98">
        <v>42288.416666666664</v>
      </c>
      <c r="B6716" s="17">
        <v>5.6588840000000005</v>
      </c>
      <c r="C6716" s="97">
        <v>360</v>
      </c>
      <c r="D6716" s="21">
        <f t="shared" si="104"/>
        <v>9.4503362800000001</v>
      </c>
    </row>
    <row r="6717" spans="1:4" ht="15" customHeight="1" x14ac:dyDescent="0.2">
      <c r="A6717" s="98">
        <v>42288.458333333336</v>
      </c>
      <c r="B6717" s="17">
        <v>7.202216</v>
      </c>
      <c r="C6717" s="97">
        <v>10</v>
      </c>
      <c r="D6717" s="21">
        <f t="shared" si="104"/>
        <v>12.027700719999999</v>
      </c>
    </row>
    <row r="6718" spans="1:4" ht="15" customHeight="1" x14ac:dyDescent="0.2">
      <c r="A6718" s="98">
        <v>42288.5</v>
      </c>
      <c r="B6718" s="17">
        <v>8.7455479999999994</v>
      </c>
      <c r="C6718" s="97">
        <v>10</v>
      </c>
      <c r="D6718" s="21">
        <f t="shared" si="104"/>
        <v>14.605065159999999</v>
      </c>
    </row>
    <row r="6719" spans="1:4" ht="15" customHeight="1" x14ac:dyDescent="0.2">
      <c r="A6719" s="98">
        <v>42288.541666666664</v>
      </c>
      <c r="B6719" s="17">
        <v>7.202216</v>
      </c>
      <c r="C6719" s="97">
        <v>10</v>
      </c>
      <c r="D6719" s="21">
        <f t="shared" si="104"/>
        <v>12.027700719999999</v>
      </c>
    </row>
    <row r="6720" spans="1:4" ht="15" customHeight="1" x14ac:dyDescent="0.2">
      <c r="A6720" s="98">
        <v>42288.583333333336</v>
      </c>
      <c r="B6720" s="17">
        <v>7.202216</v>
      </c>
      <c r="C6720" s="97">
        <v>50</v>
      </c>
      <c r="D6720" s="21">
        <f t="shared" si="104"/>
        <v>12.027700719999999</v>
      </c>
    </row>
    <row r="6721" spans="1:4" ht="15" customHeight="1" x14ac:dyDescent="0.2">
      <c r="A6721" s="98">
        <v>42288.625</v>
      </c>
      <c r="B6721" s="17">
        <v>9.7744359999999997</v>
      </c>
      <c r="C6721" s="97">
        <v>50</v>
      </c>
      <c r="D6721" s="21">
        <f t="shared" si="104"/>
        <v>16.32330812</v>
      </c>
    </row>
    <row r="6722" spans="1:4" ht="15" customHeight="1" x14ac:dyDescent="0.2">
      <c r="A6722" s="98">
        <v>42288.666666666664</v>
      </c>
      <c r="B6722" s="17">
        <v>9.2599920000000004</v>
      </c>
      <c r="C6722" s="97">
        <v>40</v>
      </c>
      <c r="D6722" s="21">
        <f t="shared" si="104"/>
        <v>15.464186639999999</v>
      </c>
    </row>
    <row r="6723" spans="1:4" ht="15" customHeight="1" x14ac:dyDescent="0.2">
      <c r="A6723" s="98">
        <v>42288.708333333336</v>
      </c>
      <c r="B6723" s="17">
        <v>8.7455479999999994</v>
      </c>
      <c r="C6723" s="97">
        <v>50</v>
      </c>
      <c r="D6723" s="21">
        <f t="shared" si="104"/>
        <v>14.605065159999999</v>
      </c>
    </row>
    <row r="6724" spans="1:4" ht="15" customHeight="1" x14ac:dyDescent="0.2">
      <c r="A6724" s="98">
        <v>42288.75</v>
      </c>
      <c r="B6724" s="17">
        <v>10.803324</v>
      </c>
      <c r="C6724" s="97">
        <v>50</v>
      </c>
      <c r="D6724" s="21">
        <f t="shared" si="104"/>
        <v>18.041551079999998</v>
      </c>
    </row>
    <row r="6725" spans="1:4" ht="15" customHeight="1" x14ac:dyDescent="0.2">
      <c r="A6725" s="98">
        <v>42288.791666666664</v>
      </c>
      <c r="B6725" s="17">
        <v>10.288880000000001</v>
      </c>
      <c r="C6725" s="97">
        <v>50</v>
      </c>
      <c r="D6725" s="21">
        <f t="shared" ref="D6725:D6788" si="105">$B$1*B6725</f>
        <v>17.182429599999999</v>
      </c>
    </row>
    <row r="6726" spans="1:4" ht="15" customHeight="1" x14ac:dyDescent="0.2">
      <c r="A6726" s="98">
        <v>42288.833333333336</v>
      </c>
      <c r="B6726" s="17">
        <v>9.2599920000000004</v>
      </c>
      <c r="C6726" s="97">
        <v>50</v>
      </c>
      <c r="D6726" s="21">
        <f t="shared" si="105"/>
        <v>15.464186639999999</v>
      </c>
    </row>
    <row r="6727" spans="1:4" ht="15" customHeight="1" x14ac:dyDescent="0.2">
      <c r="A6727" s="98">
        <v>42288.875</v>
      </c>
      <c r="B6727" s="17">
        <v>9.7744359999999997</v>
      </c>
      <c r="C6727" s="97">
        <v>50</v>
      </c>
      <c r="D6727" s="21">
        <f t="shared" si="105"/>
        <v>16.32330812</v>
      </c>
    </row>
    <row r="6728" spans="1:4" ht="15" customHeight="1" x14ac:dyDescent="0.2">
      <c r="A6728" s="98">
        <v>42288.916666666664</v>
      </c>
      <c r="B6728" s="17">
        <v>8.2311040000000002</v>
      </c>
      <c r="C6728" s="97">
        <v>40</v>
      </c>
      <c r="D6728" s="21">
        <f t="shared" si="105"/>
        <v>13.74594368</v>
      </c>
    </row>
    <row r="6729" spans="1:4" ht="15" customHeight="1" x14ac:dyDescent="0.2">
      <c r="A6729" s="98">
        <v>42288.958333333336</v>
      </c>
      <c r="B6729" s="17">
        <v>7.7166600000000001</v>
      </c>
      <c r="C6729" s="97">
        <v>20</v>
      </c>
      <c r="D6729" s="21">
        <f t="shared" si="105"/>
        <v>12.886822199999999</v>
      </c>
    </row>
    <row r="6730" spans="1:4" ht="15" customHeight="1" x14ac:dyDescent="0.2">
      <c r="A6730" s="98">
        <v>42289</v>
      </c>
      <c r="B6730" s="17">
        <v>4.6299960000000002</v>
      </c>
      <c r="C6730" s="97">
        <v>10</v>
      </c>
      <c r="D6730" s="21">
        <f t="shared" si="105"/>
        <v>7.7320933199999997</v>
      </c>
    </row>
    <row r="6731" spans="1:4" ht="15" customHeight="1" x14ac:dyDescent="0.2">
      <c r="A6731" s="98">
        <v>42289.041666666664</v>
      </c>
      <c r="B6731" s="17">
        <v>4.1155520000000001</v>
      </c>
      <c r="C6731" s="97">
        <v>10</v>
      </c>
      <c r="D6731" s="21">
        <f t="shared" si="105"/>
        <v>6.8729718399999999</v>
      </c>
    </row>
    <row r="6732" spans="1:4" ht="15" customHeight="1" x14ac:dyDescent="0.2">
      <c r="A6732" s="98">
        <v>42289.083333333336</v>
      </c>
      <c r="B6732" s="17">
        <v>4.1155520000000001</v>
      </c>
      <c r="C6732" s="97">
        <v>10</v>
      </c>
      <c r="D6732" s="21">
        <f t="shared" si="105"/>
        <v>6.8729718399999999</v>
      </c>
    </row>
    <row r="6733" spans="1:4" ht="15" customHeight="1" x14ac:dyDescent="0.2">
      <c r="A6733" s="98">
        <v>42289.125</v>
      </c>
      <c r="B6733" s="17">
        <v>3.601108</v>
      </c>
      <c r="C6733" s="97">
        <v>10</v>
      </c>
      <c r="D6733" s="21">
        <f t="shared" si="105"/>
        <v>6.0138503599999993</v>
      </c>
    </row>
    <row r="6734" spans="1:4" ht="15" customHeight="1" x14ac:dyDescent="0.2">
      <c r="A6734" s="98">
        <v>42289.166666666664</v>
      </c>
      <c r="B6734" s="17">
        <v>3.601108</v>
      </c>
      <c r="C6734" s="97">
        <v>10</v>
      </c>
      <c r="D6734" s="21">
        <f t="shared" si="105"/>
        <v>6.0138503599999993</v>
      </c>
    </row>
    <row r="6735" spans="1:4" ht="15" customHeight="1" x14ac:dyDescent="0.2">
      <c r="A6735" s="98">
        <v>42289.208333333336</v>
      </c>
      <c r="B6735" s="17">
        <v>4.1155520000000001</v>
      </c>
      <c r="C6735" s="97">
        <v>10</v>
      </c>
      <c r="D6735" s="21">
        <f t="shared" si="105"/>
        <v>6.8729718399999999</v>
      </c>
    </row>
    <row r="6736" spans="1:4" ht="15" customHeight="1" x14ac:dyDescent="0.2">
      <c r="A6736" s="98">
        <v>42289.25</v>
      </c>
      <c r="B6736" s="17">
        <v>4.1155520000000001</v>
      </c>
      <c r="C6736" s="97">
        <v>10</v>
      </c>
      <c r="D6736" s="21">
        <f t="shared" si="105"/>
        <v>6.8729718399999999</v>
      </c>
    </row>
    <row r="6737" spans="1:4" ht="15" customHeight="1" x14ac:dyDescent="0.2">
      <c r="A6737" s="98">
        <v>42289.291666666664</v>
      </c>
      <c r="B6737" s="17">
        <v>4.1155520000000001</v>
      </c>
      <c r="C6737" s="97">
        <v>10</v>
      </c>
      <c r="D6737" s="21">
        <f t="shared" si="105"/>
        <v>6.8729718399999999</v>
      </c>
    </row>
    <row r="6738" spans="1:4" ht="15" customHeight="1" x14ac:dyDescent="0.2">
      <c r="A6738" s="98">
        <v>42289.333333333336</v>
      </c>
      <c r="B6738" s="17">
        <v>3.601108</v>
      </c>
      <c r="C6738" s="97">
        <v>10</v>
      </c>
      <c r="D6738" s="21">
        <f t="shared" si="105"/>
        <v>6.0138503599999993</v>
      </c>
    </row>
    <row r="6739" spans="1:4" ht="15" customHeight="1" x14ac:dyDescent="0.2">
      <c r="A6739" s="98">
        <v>42289.375</v>
      </c>
      <c r="B6739" s="17">
        <v>2.5722200000000002</v>
      </c>
      <c r="C6739" s="97">
        <v>360</v>
      </c>
      <c r="D6739" s="21">
        <f t="shared" si="105"/>
        <v>4.2956073999999997</v>
      </c>
    </row>
    <row r="6740" spans="1:4" ht="15" customHeight="1" x14ac:dyDescent="0.2">
      <c r="A6740" s="98">
        <v>42289.416666666664</v>
      </c>
      <c r="B6740" s="17">
        <v>4.6299960000000002</v>
      </c>
      <c r="C6740" s="97">
        <v>10</v>
      </c>
      <c r="D6740" s="21">
        <f t="shared" si="105"/>
        <v>7.7320933199999997</v>
      </c>
    </row>
    <row r="6741" spans="1:4" ht="15" customHeight="1" x14ac:dyDescent="0.2">
      <c r="A6741" s="98">
        <v>42289.458333333336</v>
      </c>
      <c r="B6741" s="17">
        <v>7.7166600000000001</v>
      </c>
      <c r="C6741" s="97">
        <v>20</v>
      </c>
      <c r="D6741" s="21">
        <f t="shared" si="105"/>
        <v>12.886822199999999</v>
      </c>
    </row>
    <row r="6742" spans="1:4" ht="15" customHeight="1" x14ac:dyDescent="0.2">
      <c r="A6742" s="98">
        <v>42289.5</v>
      </c>
      <c r="B6742" s="17">
        <v>7.202216</v>
      </c>
      <c r="C6742" s="97">
        <v>10</v>
      </c>
      <c r="D6742" s="21">
        <f t="shared" si="105"/>
        <v>12.027700719999999</v>
      </c>
    </row>
    <row r="6743" spans="1:4" ht="15" customHeight="1" x14ac:dyDescent="0.2">
      <c r="A6743" s="98">
        <v>42289.541666666664</v>
      </c>
      <c r="B6743" s="17">
        <v>6.6877719999999998</v>
      </c>
      <c r="C6743" s="97">
        <v>40</v>
      </c>
      <c r="D6743" s="21">
        <f t="shared" si="105"/>
        <v>11.16857924</v>
      </c>
    </row>
    <row r="6744" spans="1:4" ht="15" customHeight="1" x14ac:dyDescent="0.2">
      <c r="A6744" s="98">
        <v>42289.583333333336</v>
      </c>
      <c r="B6744" s="17">
        <v>8.2311040000000002</v>
      </c>
      <c r="C6744" s="97">
        <v>50</v>
      </c>
      <c r="D6744" s="21">
        <f t="shared" si="105"/>
        <v>13.74594368</v>
      </c>
    </row>
    <row r="6745" spans="1:4" ht="15" customHeight="1" x14ac:dyDescent="0.2">
      <c r="A6745" s="98">
        <v>42289.625</v>
      </c>
      <c r="B6745" s="17">
        <v>9.2599920000000004</v>
      </c>
      <c r="C6745" s="97">
        <v>60</v>
      </c>
      <c r="D6745" s="21">
        <f t="shared" si="105"/>
        <v>15.464186639999999</v>
      </c>
    </row>
    <row r="6746" spans="1:4" ht="15" customHeight="1" x14ac:dyDescent="0.2">
      <c r="A6746" s="98">
        <v>42289.666666666664</v>
      </c>
      <c r="B6746" s="17">
        <v>9.2599920000000004</v>
      </c>
      <c r="C6746" s="97">
        <v>50</v>
      </c>
      <c r="D6746" s="21">
        <f t="shared" si="105"/>
        <v>15.464186639999999</v>
      </c>
    </row>
    <row r="6747" spans="1:4" ht="15" customHeight="1" x14ac:dyDescent="0.2">
      <c r="A6747" s="98">
        <v>42289.708333333336</v>
      </c>
      <c r="B6747" s="17">
        <v>9.7744359999999997</v>
      </c>
      <c r="C6747" s="97">
        <v>50</v>
      </c>
      <c r="D6747" s="21">
        <f t="shared" si="105"/>
        <v>16.32330812</v>
      </c>
    </row>
    <row r="6748" spans="1:4" ht="15" customHeight="1" x14ac:dyDescent="0.2">
      <c r="A6748" s="98">
        <v>42289.75</v>
      </c>
      <c r="B6748" s="17">
        <v>8.7455479999999994</v>
      </c>
      <c r="C6748" s="97">
        <v>60</v>
      </c>
      <c r="D6748" s="21">
        <f t="shared" si="105"/>
        <v>14.605065159999999</v>
      </c>
    </row>
    <row r="6749" spans="1:4" ht="15" customHeight="1" x14ac:dyDescent="0.2">
      <c r="A6749" s="98">
        <v>42289.833333333336</v>
      </c>
      <c r="B6749" s="17">
        <v>7.7166600000000001</v>
      </c>
      <c r="C6749" s="97">
        <v>50</v>
      </c>
      <c r="D6749" s="21">
        <f t="shared" si="105"/>
        <v>12.886822199999999</v>
      </c>
    </row>
    <row r="6750" spans="1:4" ht="15" customHeight="1" x14ac:dyDescent="0.2">
      <c r="A6750" s="98">
        <v>42289.875</v>
      </c>
      <c r="B6750" s="17">
        <v>8.7455479999999994</v>
      </c>
      <c r="C6750" s="97">
        <v>40</v>
      </c>
      <c r="D6750" s="21">
        <f t="shared" si="105"/>
        <v>14.605065159999999</v>
      </c>
    </row>
    <row r="6751" spans="1:4" ht="15" customHeight="1" x14ac:dyDescent="0.2">
      <c r="A6751" s="98">
        <v>42289.916666666664</v>
      </c>
      <c r="B6751" s="17">
        <v>7.202216</v>
      </c>
      <c r="C6751" s="97">
        <v>40</v>
      </c>
      <c r="D6751" s="21">
        <f t="shared" si="105"/>
        <v>12.027700719999999</v>
      </c>
    </row>
    <row r="6752" spans="1:4" ht="15" customHeight="1" x14ac:dyDescent="0.2">
      <c r="A6752" s="98">
        <v>42289.958333333336</v>
      </c>
      <c r="B6752" s="17">
        <v>6.6877719999999998</v>
      </c>
      <c r="C6752" s="97">
        <v>30</v>
      </c>
      <c r="D6752" s="21">
        <f t="shared" si="105"/>
        <v>11.16857924</v>
      </c>
    </row>
    <row r="6753" spans="1:4" ht="15" customHeight="1" x14ac:dyDescent="0.2">
      <c r="A6753" s="98">
        <v>42290</v>
      </c>
      <c r="B6753" s="17">
        <v>4.6299960000000002</v>
      </c>
      <c r="C6753" s="97">
        <v>20</v>
      </c>
      <c r="D6753" s="21">
        <f t="shared" si="105"/>
        <v>7.7320933199999997</v>
      </c>
    </row>
    <row r="6754" spans="1:4" ht="15" customHeight="1" x14ac:dyDescent="0.2">
      <c r="A6754" s="98">
        <v>42290.041666666664</v>
      </c>
      <c r="B6754" s="17">
        <v>5.1444400000000003</v>
      </c>
      <c r="C6754" s="97">
        <v>10</v>
      </c>
      <c r="D6754" s="21">
        <f t="shared" si="105"/>
        <v>8.5912147999999995</v>
      </c>
    </row>
    <row r="6755" spans="1:4" ht="15" customHeight="1" x14ac:dyDescent="0.2">
      <c r="A6755" s="98">
        <v>42290.083333333336</v>
      </c>
      <c r="B6755" s="17">
        <v>4.6299960000000002</v>
      </c>
      <c r="C6755" s="97">
        <v>360</v>
      </c>
      <c r="D6755" s="21">
        <f t="shared" si="105"/>
        <v>7.7320933199999997</v>
      </c>
    </row>
    <row r="6756" spans="1:4" ht="15" customHeight="1" x14ac:dyDescent="0.2">
      <c r="A6756" s="98">
        <v>42290.125</v>
      </c>
      <c r="B6756" s="17">
        <v>3.0866639999999999</v>
      </c>
      <c r="C6756" s="97">
        <v>350</v>
      </c>
      <c r="D6756" s="21">
        <f t="shared" si="105"/>
        <v>5.1547288799999995</v>
      </c>
    </row>
    <row r="6757" spans="1:4" ht="15" customHeight="1" x14ac:dyDescent="0.2">
      <c r="A6757" s="98">
        <v>42290.166666666664</v>
      </c>
      <c r="B6757" s="17">
        <v>3.601108</v>
      </c>
      <c r="C6757" s="97">
        <v>360</v>
      </c>
      <c r="D6757" s="21">
        <f t="shared" si="105"/>
        <v>6.0138503599999993</v>
      </c>
    </row>
    <row r="6758" spans="1:4" ht="15" customHeight="1" x14ac:dyDescent="0.2">
      <c r="A6758" s="98">
        <v>42290.208333333336</v>
      </c>
      <c r="B6758" s="17">
        <v>2.057776</v>
      </c>
      <c r="C6758" s="97">
        <v>310</v>
      </c>
      <c r="D6758" s="21">
        <f t="shared" si="105"/>
        <v>3.43648592</v>
      </c>
    </row>
    <row r="6759" spans="1:4" ht="15" customHeight="1" x14ac:dyDescent="0.2">
      <c r="A6759" s="98">
        <v>42290.25</v>
      </c>
      <c r="B6759" s="17">
        <v>2.057776</v>
      </c>
      <c r="C6759" s="97">
        <v>310</v>
      </c>
      <c r="D6759" s="21">
        <f t="shared" si="105"/>
        <v>3.43648592</v>
      </c>
    </row>
    <row r="6760" spans="1:4" ht="15" customHeight="1" x14ac:dyDescent="0.2">
      <c r="A6760" s="98">
        <v>42290.291666666664</v>
      </c>
      <c r="B6760" s="17">
        <v>3.601108</v>
      </c>
      <c r="C6760" s="97">
        <v>10</v>
      </c>
      <c r="D6760" s="21">
        <f t="shared" si="105"/>
        <v>6.0138503599999993</v>
      </c>
    </row>
    <row r="6761" spans="1:4" ht="15" customHeight="1" x14ac:dyDescent="0.2">
      <c r="A6761" s="98">
        <v>42290.333333333336</v>
      </c>
      <c r="B6761" s="17">
        <v>3.601108</v>
      </c>
      <c r="C6761" s="97">
        <v>30</v>
      </c>
      <c r="D6761" s="21">
        <f t="shared" si="105"/>
        <v>6.0138503599999993</v>
      </c>
    </row>
    <row r="6762" spans="1:4" ht="15" customHeight="1" x14ac:dyDescent="0.2">
      <c r="A6762" s="98">
        <v>42290.375</v>
      </c>
      <c r="B6762" s="17">
        <v>3.0866639999999999</v>
      </c>
      <c r="C6762" s="97">
        <v>30</v>
      </c>
      <c r="D6762" s="21">
        <f t="shared" si="105"/>
        <v>5.1547288799999995</v>
      </c>
    </row>
    <row r="6763" spans="1:4" ht="15" customHeight="1" x14ac:dyDescent="0.2">
      <c r="A6763" s="98">
        <v>42290.416666666664</v>
      </c>
      <c r="B6763" s="17">
        <v>4.1155520000000001</v>
      </c>
      <c r="C6763" s="97">
        <v>10</v>
      </c>
      <c r="D6763" s="21">
        <f t="shared" si="105"/>
        <v>6.8729718399999999</v>
      </c>
    </row>
    <row r="6764" spans="1:4" ht="15" customHeight="1" x14ac:dyDescent="0.2">
      <c r="A6764" s="98">
        <v>42290.458333333336</v>
      </c>
      <c r="B6764" s="17">
        <v>5.6588840000000005</v>
      </c>
      <c r="C6764" s="97">
        <v>10</v>
      </c>
      <c r="D6764" s="21">
        <f t="shared" si="105"/>
        <v>9.4503362800000001</v>
      </c>
    </row>
    <row r="6765" spans="1:4" ht="15" customHeight="1" x14ac:dyDescent="0.2">
      <c r="A6765" s="98">
        <v>42290.5</v>
      </c>
      <c r="B6765" s="17">
        <v>6.6877719999999998</v>
      </c>
      <c r="C6765" s="97">
        <v>30</v>
      </c>
      <c r="D6765" s="21">
        <f t="shared" si="105"/>
        <v>11.16857924</v>
      </c>
    </row>
    <row r="6766" spans="1:4" ht="15" customHeight="1" x14ac:dyDescent="0.2">
      <c r="A6766" s="98">
        <v>42290.541666666664</v>
      </c>
      <c r="B6766" s="17">
        <v>6.6877719999999998</v>
      </c>
      <c r="C6766" s="97">
        <v>360</v>
      </c>
      <c r="D6766" s="21">
        <f t="shared" si="105"/>
        <v>11.16857924</v>
      </c>
    </row>
    <row r="6767" spans="1:4" ht="15" customHeight="1" x14ac:dyDescent="0.2">
      <c r="A6767" s="98">
        <v>42290.583333333336</v>
      </c>
      <c r="B6767" s="17">
        <v>8.7455479999999994</v>
      </c>
      <c r="C6767" s="97">
        <v>60</v>
      </c>
      <c r="D6767" s="21">
        <f t="shared" si="105"/>
        <v>14.605065159999999</v>
      </c>
    </row>
    <row r="6768" spans="1:4" ht="15" customHeight="1" x14ac:dyDescent="0.2">
      <c r="A6768" s="98">
        <v>42290.625</v>
      </c>
      <c r="B6768" s="17">
        <v>8.2311040000000002</v>
      </c>
      <c r="C6768" s="97">
        <v>50</v>
      </c>
      <c r="D6768" s="21">
        <f t="shared" si="105"/>
        <v>13.74594368</v>
      </c>
    </row>
    <row r="6769" spans="1:4" ht="15" customHeight="1" x14ac:dyDescent="0.2">
      <c r="A6769" s="98">
        <v>42290.666666666664</v>
      </c>
      <c r="B6769" s="17">
        <v>11.317768000000001</v>
      </c>
      <c r="C6769" s="97">
        <v>50</v>
      </c>
      <c r="D6769" s="21">
        <f t="shared" si="105"/>
        <v>18.90067256</v>
      </c>
    </row>
    <row r="6770" spans="1:4" ht="15" customHeight="1" x14ac:dyDescent="0.2">
      <c r="A6770" s="98">
        <v>42290.708333333336</v>
      </c>
      <c r="B6770" s="17">
        <v>11.317768000000001</v>
      </c>
      <c r="C6770" s="97">
        <v>50</v>
      </c>
      <c r="D6770" s="21">
        <f t="shared" si="105"/>
        <v>18.90067256</v>
      </c>
    </row>
    <row r="6771" spans="1:4" ht="15" customHeight="1" x14ac:dyDescent="0.2">
      <c r="A6771" s="98">
        <v>42290.75</v>
      </c>
      <c r="B6771" s="17">
        <v>11.832212</v>
      </c>
      <c r="C6771" s="97">
        <v>60</v>
      </c>
      <c r="D6771" s="21">
        <f t="shared" si="105"/>
        <v>19.759794039999999</v>
      </c>
    </row>
    <row r="6772" spans="1:4" ht="15" customHeight="1" x14ac:dyDescent="0.2">
      <c r="A6772" s="98">
        <v>42290.791666666664</v>
      </c>
      <c r="B6772" s="17">
        <v>10.288880000000001</v>
      </c>
      <c r="C6772" s="97">
        <v>60</v>
      </c>
      <c r="D6772" s="21">
        <f t="shared" si="105"/>
        <v>17.182429599999999</v>
      </c>
    </row>
    <row r="6773" spans="1:4" ht="15" customHeight="1" x14ac:dyDescent="0.2">
      <c r="A6773" s="98">
        <v>42290.833333333336</v>
      </c>
      <c r="B6773" s="17">
        <v>7.7166600000000001</v>
      </c>
      <c r="C6773" s="97">
        <v>50</v>
      </c>
      <c r="D6773" s="21">
        <f t="shared" si="105"/>
        <v>12.886822199999999</v>
      </c>
    </row>
    <row r="6774" spans="1:4" ht="15" customHeight="1" x14ac:dyDescent="0.2">
      <c r="A6774" s="98">
        <v>42290.875</v>
      </c>
      <c r="B6774" s="17">
        <v>9.2599920000000004</v>
      </c>
      <c r="C6774" s="97">
        <v>40</v>
      </c>
      <c r="D6774" s="21">
        <f t="shared" si="105"/>
        <v>15.464186639999999</v>
      </c>
    </row>
    <row r="6775" spans="1:4" ht="15" customHeight="1" x14ac:dyDescent="0.2">
      <c r="A6775" s="98">
        <v>42290.916666666664</v>
      </c>
      <c r="B6775" s="17">
        <v>9.2599920000000004</v>
      </c>
      <c r="C6775" s="97">
        <v>40</v>
      </c>
      <c r="D6775" s="21">
        <f t="shared" si="105"/>
        <v>15.464186639999999</v>
      </c>
    </row>
    <row r="6776" spans="1:4" ht="15" customHeight="1" x14ac:dyDescent="0.2">
      <c r="A6776" s="98">
        <v>42290.958333333336</v>
      </c>
      <c r="B6776" s="17">
        <v>6.1733279999999997</v>
      </c>
      <c r="C6776" s="97">
        <v>20</v>
      </c>
      <c r="D6776" s="21">
        <f t="shared" si="105"/>
        <v>10.309457759999999</v>
      </c>
    </row>
    <row r="6777" spans="1:4" ht="15" customHeight="1" x14ac:dyDescent="0.2">
      <c r="A6777" s="98">
        <v>42291</v>
      </c>
      <c r="B6777" s="17">
        <v>5.1444400000000003</v>
      </c>
      <c r="C6777" s="97">
        <v>10</v>
      </c>
      <c r="D6777" s="21">
        <f t="shared" si="105"/>
        <v>8.5912147999999995</v>
      </c>
    </row>
    <row r="6778" spans="1:4" ht="15" customHeight="1" x14ac:dyDescent="0.2">
      <c r="A6778" s="98">
        <v>42291.041666666664</v>
      </c>
      <c r="B6778" s="17">
        <v>4.1155520000000001</v>
      </c>
      <c r="C6778" s="97">
        <v>360</v>
      </c>
      <c r="D6778" s="21">
        <f t="shared" si="105"/>
        <v>6.8729718399999999</v>
      </c>
    </row>
    <row r="6779" spans="1:4" ht="15" customHeight="1" x14ac:dyDescent="0.2">
      <c r="A6779" s="98">
        <v>42291.083333333336</v>
      </c>
      <c r="B6779" s="17">
        <v>4.1155520000000001</v>
      </c>
      <c r="C6779" s="97">
        <v>360</v>
      </c>
      <c r="D6779" s="21">
        <f t="shared" si="105"/>
        <v>6.8729718399999999</v>
      </c>
    </row>
    <row r="6780" spans="1:4" ht="15" customHeight="1" x14ac:dyDescent="0.2">
      <c r="A6780" s="98">
        <v>42291.125</v>
      </c>
      <c r="B6780" s="17">
        <v>4.1155520000000001</v>
      </c>
      <c r="C6780" s="97">
        <v>360</v>
      </c>
      <c r="D6780" s="21">
        <f t="shared" si="105"/>
        <v>6.8729718399999999</v>
      </c>
    </row>
    <row r="6781" spans="1:4" ht="15" customHeight="1" x14ac:dyDescent="0.2">
      <c r="A6781" s="98">
        <v>42291.166666666664</v>
      </c>
      <c r="B6781" s="17">
        <v>3.601108</v>
      </c>
      <c r="C6781" s="97">
        <v>360</v>
      </c>
      <c r="D6781" s="21">
        <f t="shared" si="105"/>
        <v>6.0138503599999993</v>
      </c>
    </row>
    <row r="6782" spans="1:4" ht="15" customHeight="1" x14ac:dyDescent="0.2">
      <c r="A6782" s="98">
        <v>42291.208333333336</v>
      </c>
      <c r="B6782" s="17">
        <v>4.1155520000000001</v>
      </c>
      <c r="C6782" s="97">
        <v>10</v>
      </c>
      <c r="D6782" s="21">
        <f t="shared" si="105"/>
        <v>6.8729718399999999</v>
      </c>
    </row>
    <row r="6783" spans="1:4" ht="15" customHeight="1" x14ac:dyDescent="0.2">
      <c r="A6783" s="98">
        <v>42291.25</v>
      </c>
      <c r="B6783" s="17">
        <v>3.601108</v>
      </c>
      <c r="C6783" s="97">
        <v>360</v>
      </c>
      <c r="D6783" s="21">
        <f t="shared" si="105"/>
        <v>6.0138503599999993</v>
      </c>
    </row>
    <row r="6784" spans="1:4" ht="15" customHeight="1" x14ac:dyDescent="0.2">
      <c r="A6784" s="98">
        <v>42291.291666666664</v>
      </c>
      <c r="B6784" s="17">
        <v>2.5722200000000002</v>
      </c>
      <c r="C6784" s="97">
        <v>350</v>
      </c>
      <c r="D6784" s="21">
        <f t="shared" si="105"/>
        <v>4.2956073999999997</v>
      </c>
    </row>
    <row r="6785" spans="1:4" ht="15" customHeight="1" x14ac:dyDescent="0.2">
      <c r="A6785" s="98">
        <v>42291.333333333336</v>
      </c>
      <c r="B6785" s="17">
        <v>4.6299960000000002</v>
      </c>
      <c r="C6785" s="97">
        <v>20</v>
      </c>
      <c r="D6785" s="21">
        <f t="shared" si="105"/>
        <v>7.7320933199999997</v>
      </c>
    </row>
    <row r="6786" spans="1:4" ht="15" customHeight="1" x14ac:dyDescent="0.2">
      <c r="A6786" s="98">
        <v>42291.375</v>
      </c>
      <c r="B6786" s="17">
        <v>4.6299960000000002</v>
      </c>
      <c r="C6786" s="97">
        <v>30</v>
      </c>
      <c r="D6786" s="21">
        <f t="shared" si="105"/>
        <v>7.7320933199999997</v>
      </c>
    </row>
    <row r="6787" spans="1:4" ht="15" customHeight="1" x14ac:dyDescent="0.2">
      <c r="A6787" s="98">
        <v>42291.416666666664</v>
      </c>
      <c r="B6787" s="17">
        <v>5.1444400000000003</v>
      </c>
      <c r="C6787" s="97">
        <v>10</v>
      </c>
      <c r="D6787" s="21">
        <f t="shared" si="105"/>
        <v>8.5912147999999995</v>
      </c>
    </row>
    <row r="6788" spans="1:4" ht="15" customHeight="1" x14ac:dyDescent="0.2">
      <c r="A6788" s="98">
        <v>42291.458333333336</v>
      </c>
      <c r="B6788" s="17">
        <v>5.1444400000000003</v>
      </c>
      <c r="C6788" s="97">
        <v>20</v>
      </c>
      <c r="D6788" s="21">
        <f t="shared" si="105"/>
        <v>8.5912147999999995</v>
      </c>
    </row>
    <row r="6789" spans="1:4" ht="15" customHeight="1" x14ac:dyDescent="0.2">
      <c r="A6789" s="98">
        <v>42291.5</v>
      </c>
      <c r="B6789" s="17">
        <v>6.1733279999999997</v>
      </c>
      <c r="C6789" s="97">
        <v>10</v>
      </c>
      <c r="D6789" s="21">
        <f t="shared" ref="D6789:D6852" si="106">$B$1*B6789</f>
        <v>10.309457759999999</v>
      </c>
    </row>
    <row r="6790" spans="1:4" ht="15" customHeight="1" x14ac:dyDescent="0.2">
      <c r="A6790" s="98">
        <v>42291.541666666664</v>
      </c>
      <c r="B6790" s="17">
        <v>6.1733279999999997</v>
      </c>
      <c r="C6790" s="97">
        <v>360</v>
      </c>
      <c r="D6790" s="21">
        <f t="shared" si="106"/>
        <v>10.309457759999999</v>
      </c>
    </row>
    <row r="6791" spans="1:4" ht="15" customHeight="1" x14ac:dyDescent="0.2">
      <c r="A6791" s="98">
        <v>42291.583333333336</v>
      </c>
      <c r="B6791" s="17">
        <v>6.6877719999999998</v>
      </c>
      <c r="C6791" s="97">
        <v>20</v>
      </c>
      <c r="D6791" s="21">
        <f t="shared" si="106"/>
        <v>11.16857924</v>
      </c>
    </row>
    <row r="6792" spans="1:4" ht="15" customHeight="1" x14ac:dyDescent="0.2">
      <c r="A6792" s="98">
        <v>42291.625</v>
      </c>
      <c r="B6792" s="17">
        <v>4.6299960000000002</v>
      </c>
      <c r="C6792" s="97">
        <v>360</v>
      </c>
      <c r="D6792" s="21">
        <f t="shared" si="106"/>
        <v>7.7320933199999997</v>
      </c>
    </row>
    <row r="6793" spans="1:4" ht="15" customHeight="1" x14ac:dyDescent="0.2">
      <c r="A6793" s="98">
        <v>42291.666666666664</v>
      </c>
      <c r="B6793" s="17">
        <v>9.2599920000000004</v>
      </c>
      <c r="C6793" s="97">
        <v>50</v>
      </c>
      <c r="D6793" s="21">
        <f t="shared" si="106"/>
        <v>15.464186639999999</v>
      </c>
    </row>
    <row r="6794" spans="1:4" ht="15" customHeight="1" x14ac:dyDescent="0.2">
      <c r="A6794" s="98">
        <v>42291.708333333336</v>
      </c>
      <c r="B6794" s="17">
        <v>9.7744359999999997</v>
      </c>
      <c r="C6794" s="97">
        <v>50</v>
      </c>
      <c r="D6794" s="21">
        <f t="shared" si="106"/>
        <v>16.32330812</v>
      </c>
    </row>
    <row r="6795" spans="1:4" ht="15" customHeight="1" x14ac:dyDescent="0.2">
      <c r="A6795" s="98">
        <v>42291.75</v>
      </c>
      <c r="B6795" s="17">
        <v>10.288880000000001</v>
      </c>
      <c r="C6795" s="97">
        <v>50</v>
      </c>
      <c r="D6795" s="21">
        <f t="shared" si="106"/>
        <v>17.182429599999999</v>
      </c>
    </row>
    <row r="6796" spans="1:4" ht="15" customHeight="1" x14ac:dyDescent="0.2">
      <c r="A6796" s="98">
        <v>42291.791666666664</v>
      </c>
      <c r="B6796" s="17">
        <v>9.7744359999999997</v>
      </c>
      <c r="C6796" s="97">
        <v>50</v>
      </c>
      <c r="D6796" s="21">
        <f t="shared" si="106"/>
        <v>16.32330812</v>
      </c>
    </row>
    <row r="6797" spans="1:4" ht="15" customHeight="1" x14ac:dyDescent="0.2">
      <c r="A6797" s="98">
        <v>42291.833333333336</v>
      </c>
      <c r="B6797" s="17">
        <v>9.7744359999999997</v>
      </c>
      <c r="C6797" s="97">
        <v>50</v>
      </c>
      <c r="D6797" s="21">
        <f t="shared" si="106"/>
        <v>16.32330812</v>
      </c>
    </row>
    <row r="6798" spans="1:4" ht="15" customHeight="1" x14ac:dyDescent="0.2">
      <c r="A6798" s="98">
        <v>42291.875</v>
      </c>
      <c r="B6798" s="17">
        <v>7.7166600000000001</v>
      </c>
      <c r="C6798" s="97">
        <v>50</v>
      </c>
      <c r="D6798" s="21">
        <f t="shared" si="106"/>
        <v>12.886822199999999</v>
      </c>
    </row>
    <row r="6799" spans="1:4" ht="15" customHeight="1" x14ac:dyDescent="0.2">
      <c r="A6799" s="98">
        <v>42291.916666666664</v>
      </c>
      <c r="B6799" s="17">
        <v>9.2599920000000004</v>
      </c>
      <c r="C6799" s="97">
        <v>50</v>
      </c>
      <c r="D6799" s="21">
        <f t="shared" si="106"/>
        <v>15.464186639999999</v>
      </c>
    </row>
    <row r="6800" spans="1:4" ht="15" customHeight="1" x14ac:dyDescent="0.2">
      <c r="A6800" s="98">
        <v>42291.958333333336</v>
      </c>
      <c r="B6800" s="17">
        <v>7.202216</v>
      </c>
      <c r="C6800" s="97">
        <v>30</v>
      </c>
      <c r="D6800" s="21">
        <f t="shared" si="106"/>
        <v>12.027700719999999</v>
      </c>
    </row>
    <row r="6801" spans="1:4" ht="15" customHeight="1" x14ac:dyDescent="0.2">
      <c r="A6801" s="98">
        <v>42292</v>
      </c>
      <c r="B6801" s="17">
        <v>6.1733279999999997</v>
      </c>
      <c r="C6801" s="97">
        <v>20</v>
      </c>
      <c r="D6801" s="21">
        <f t="shared" si="106"/>
        <v>10.309457759999999</v>
      </c>
    </row>
    <row r="6802" spans="1:4" ht="15" customHeight="1" x14ac:dyDescent="0.2">
      <c r="A6802" s="98">
        <v>42292.041666666664</v>
      </c>
      <c r="B6802" s="17">
        <v>5.1444400000000003</v>
      </c>
      <c r="C6802" s="97">
        <v>360</v>
      </c>
      <c r="D6802" s="21">
        <f t="shared" si="106"/>
        <v>8.5912147999999995</v>
      </c>
    </row>
    <row r="6803" spans="1:4" ht="15" customHeight="1" x14ac:dyDescent="0.2">
      <c r="A6803" s="98">
        <v>42292.083333333336</v>
      </c>
      <c r="B6803" s="17">
        <v>6.1733279999999997</v>
      </c>
      <c r="C6803" s="97">
        <v>10</v>
      </c>
      <c r="D6803" s="21">
        <f t="shared" si="106"/>
        <v>10.309457759999999</v>
      </c>
    </row>
    <row r="6804" spans="1:4" ht="15" customHeight="1" x14ac:dyDescent="0.2">
      <c r="A6804" s="98">
        <v>42292.125</v>
      </c>
      <c r="B6804" s="17">
        <v>6.1733279999999997</v>
      </c>
      <c r="C6804" s="97">
        <v>10</v>
      </c>
      <c r="D6804" s="21">
        <f t="shared" si="106"/>
        <v>10.309457759999999</v>
      </c>
    </row>
    <row r="6805" spans="1:4" ht="15" customHeight="1" x14ac:dyDescent="0.2">
      <c r="A6805" s="98">
        <v>42292.166666666664</v>
      </c>
      <c r="B6805" s="17">
        <v>5.1444400000000003</v>
      </c>
      <c r="C6805" s="97">
        <v>20</v>
      </c>
      <c r="D6805" s="21">
        <f t="shared" si="106"/>
        <v>8.5912147999999995</v>
      </c>
    </row>
    <row r="6806" spans="1:4" ht="15" customHeight="1" x14ac:dyDescent="0.2">
      <c r="A6806" s="98">
        <v>42292.208333333336</v>
      </c>
      <c r="B6806" s="17">
        <v>5.1444400000000003</v>
      </c>
      <c r="C6806" s="97">
        <v>10</v>
      </c>
      <c r="D6806" s="21">
        <f t="shared" si="106"/>
        <v>8.5912147999999995</v>
      </c>
    </row>
    <row r="6807" spans="1:4" ht="15" customHeight="1" x14ac:dyDescent="0.2">
      <c r="A6807" s="98">
        <v>42292.25</v>
      </c>
      <c r="B6807" s="17">
        <v>5.1444400000000003</v>
      </c>
      <c r="C6807" s="97">
        <v>20</v>
      </c>
      <c r="D6807" s="21">
        <f t="shared" si="106"/>
        <v>8.5912147999999995</v>
      </c>
    </row>
    <row r="6808" spans="1:4" ht="15" customHeight="1" x14ac:dyDescent="0.2">
      <c r="A6808" s="98">
        <v>42292.291666666664</v>
      </c>
      <c r="B6808" s="17">
        <v>5.1444400000000003</v>
      </c>
      <c r="C6808" s="97">
        <v>30</v>
      </c>
      <c r="D6808" s="21">
        <f t="shared" si="106"/>
        <v>8.5912147999999995</v>
      </c>
    </row>
    <row r="6809" spans="1:4" ht="15" customHeight="1" x14ac:dyDescent="0.2">
      <c r="A6809" s="98">
        <v>42292.333333333336</v>
      </c>
      <c r="B6809" s="17">
        <v>4.1155520000000001</v>
      </c>
      <c r="C6809" s="97">
        <v>10</v>
      </c>
      <c r="D6809" s="21">
        <f t="shared" si="106"/>
        <v>6.8729718399999999</v>
      </c>
    </row>
    <row r="6810" spans="1:4" ht="15" customHeight="1" x14ac:dyDescent="0.2">
      <c r="A6810" s="98">
        <v>42292.375</v>
      </c>
      <c r="B6810" s="17">
        <v>5.1444400000000003</v>
      </c>
      <c r="C6810" s="97">
        <v>30</v>
      </c>
      <c r="D6810" s="21">
        <f t="shared" si="106"/>
        <v>8.5912147999999995</v>
      </c>
    </row>
    <row r="6811" spans="1:4" ht="15" customHeight="1" x14ac:dyDescent="0.2">
      <c r="A6811" s="98">
        <v>42292.416666666664</v>
      </c>
      <c r="B6811" s="17">
        <v>5.1444400000000003</v>
      </c>
      <c r="C6811" s="97">
        <v>20</v>
      </c>
      <c r="D6811" s="21">
        <f t="shared" si="106"/>
        <v>8.5912147999999995</v>
      </c>
    </row>
    <row r="6812" spans="1:4" ht="15" customHeight="1" x14ac:dyDescent="0.2">
      <c r="A6812" s="98">
        <v>42292.458333333336</v>
      </c>
      <c r="B6812" s="17">
        <v>5.6588840000000005</v>
      </c>
      <c r="C6812" s="97">
        <v>10</v>
      </c>
      <c r="D6812" s="21">
        <f t="shared" si="106"/>
        <v>9.4503362800000001</v>
      </c>
    </row>
    <row r="6813" spans="1:4" ht="15" customHeight="1" x14ac:dyDescent="0.2">
      <c r="A6813" s="98">
        <v>42292.5</v>
      </c>
      <c r="B6813" s="17">
        <v>6.1733279999999997</v>
      </c>
      <c r="C6813" s="97">
        <v>20</v>
      </c>
      <c r="D6813" s="21">
        <f t="shared" si="106"/>
        <v>10.309457759999999</v>
      </c>
    </row>
    <row r="6814" spans="1:4" ht="15" customHeight="1" x14ac:dyDescent="0.2">
      <c r="A6814" s="98">
        <v>42292.541666666664</v>
      </c>
      <c r="B6814" s="17">
        <v>6.1733279999999997</v>
      </c>
      <c r="C6814" s="97">
        <v>360</v>
      </c>
      <c r="D6814" s="21">
        <f t="shared" si="106"/>
        <v>10.309457759999999</v>
      </c>
    </row>
    <row r="6815" spans="1:4" ht="15" customHeight="1" x14ac:dyDescent="0.2">
      <c r="A6815" s="98">
        <v>42292.583333333336</v>
      </c>
      <c r="B6815" s="17">
        <v>7.202216</v>
      </c>
      <c r="C6815" s="97">
        <v>20</v>
      </c>
      <c r="D6815" s="21">
        <f t="shared" si="106"/>
        <v>12.027700719999999</v>
      </c>
    </row>
    <row r="6816" spans="1:4" ht="15" customHeight="1" x14ac:dyDescent="0.2">
      <c r="A6816" s="98">
        <v>42292.625</v>
      </c>
      <c r="B6816" s="17">
        <v>7.202216</v>
      </c>
      <c r="C6816" s="97">
        <v>50</v>
      </c>
      <c r="D6816" s="21">
        <f t="shared" si="106"/>
        <v>12.027700719999999</v>
      </c>
    </row>
    <row r="6817" spans="1:4" ht="15" customHeight="1" x14ac:dyDescent="0.2">
      <c r="A6817" s="98">
        <v>42292.666666666664</v>
      </c>
      <c r="B6817" s="17">
        <v>9.7744359999999997</v>
      </c>
      <c r="C6817" s="97">
        <v>60</v>
      </c>
      <c r="D6817" s="21">
        <f t="shared" si="106"/>
        <v>16.32330812</v>
      </c>
    </row>
    <row r="6818" spans="1:4" ht="15" customHeight="1" x14ac:dyDescent="0.2">
      <c r="A6818" s="98">
        <v>42292.708333333336</v>
      </c>
      <c r="B6818" s="17">
        <v>9.7744359999999997</v>
      </c>
      <c r="C6818" s="97">
        <v>60</v>
      </c>
      <c r="D6818" s="21">
        <f t="shared" si="106"/>
        <v>16.32330812</v>
      </c>
    </row>
    <row r="6819" spans="1:4" ht="15" customHeight="1" x14ac:dyDescent="0.2">
      <c r="A6819" s="98">
        <v>42292.75</v>
      </c>
      <c r="B6819" s="17">
        <v>9.7744359999999997</v>
      </c>
      <c r="C6819" s="97">
        <v>50</v>
      </c>
      <c r="D6819" s="21">
        <f t="shared" si="106"/>
        <v>16.32330812</v>
      </c>
    </row>
    <row r="6820" spans="1:4" ht="15" customHeight="1" x14ac:dyDescent="0.2">
      <c r="A6820" s="98">
        <v>42292.791666666664</v>
      </c>
      <c r="B6820" s="17">
        <v>9.7744359999999997</v>
      </c>
      <c r="C6820" s="97">
        <v>50</v>
      </c>
      <c r="D6820" s="21">
        <f t="shared" si="106"/>
        <v>16.32330812</v>
      </c>
    </row>
    <row r="6821" spans="1:4" ht="15" customHeight="1" x14ac:dyDescent="0.2">
      <c r="A6821" s="98">
        <v>42292.833333333336</v>
      </c>
      <c r="B6821" s="17">
        <v>11.317768000000001</v>
      </c>
      <c r="C6821" s="97">
        <v>40</v>
      </c>
      <c r="D6821" s="21">
        <f t="shared" si="106"/>
        <v>18.90067256</v>
      </c>
    </row>
    <row r="6822" spans="1:4" ht="15" customHeight="1" x14ac:dyDescent="0.2">
      <c r="A6822" s="98">
        <v>42292.875</v>
      </c>
      <c r="B6822" s="17">
        <v>9.7744359999999997</v>
      </c>
      <c r="C6822" s="97">
        <v>40</v>
      </c>
      <c r="D6822" s="21">
        <f t="shared" si="106"/>
        <v>16.32330812</v>
      </c>
    </row>
    <row r="6823" spans="1:4" ht="15" customHeight="1" x14ac:dyDescent="0.2">
      <c r="A6823" s="98">
        <v>42292.916666666664</v>
      </c>
      <c r="B6823" s="17">
        <v>8.7455479999999994</v>
      </c>
      <c r="C6823" s="97">
        <v>40</v>
      </c>
      <c r="D6823" s="21">
        <f t="shared" si="106"/>
        <v>14.605065159999999</v>
      </c>
    </row>
    <row r="6824" spans="1:4" ht="15" customHeight="1" x14ac:dyDescent="0.2">
      <c r="A6824" s="98">
        <v>42292.958333333336</v>
      </c>
      <c r="B6824" s="17">
        <v>5.6588840000000005</v>
      </c>
      <c r="C6824" s="97">
        <v>10</v>
      </c>
      <c r="D6824" s="21">
        <f t="shared" si="106"/>
        <v>9.4503362800000001</v>
      </c>
    </row>
    <row r="6825" spans="1:4" ht="15" customHeight="1" x14ac:dyDescent="0.2">
      <c r="A6825" s="98">
        <v>42293</v>
      </c>
      <c r="B6825" s="17">
        <v>6.6877719999999998</v>
      </c>
      <c r="C6825" s="97">
        <v>20</v>
      </c>
      <c r="D6825" s="21">
        <f t="shared" si="106"/>
        <v>11.16857924</v>
      </c>
    </row>
    <row r="6826" spans="1:4" ht="15" customHeight="1" x14ac:dyDescent="0.2">
      <c r="A6826" s="98">
        <v>42293.041666666664</v>
      </c>
      <c r="B6826" s="17">
        <v>6.6877719999999998</v>
      </c>
      <c r="C6826" s="97">
        <v>20</v>
      </c>
      <c r="D6826" s="21">
        <f t="shared" si="106"/>
        <v>11.16857924</v>
      </c>
    </row>
    <row r="6827" spans="1:4" ht="15" customHeight="1" x14ac:dyDescent="0.2">
      <c r="A6827" s="98">
        <v>42293.083333333336</v>
      </c>
      <c r="B6827" s="17">
        <v>5.1444400000000003</v>
      </c>
      <c r="C6827" s="97">
        <v>20</v>
      </c>
      <c r="D6827" s="21">
        <f t="shared" si="106"/>
        <v>8.5912147999999995</v>
      </c>
    </row>
    <row r="6828" spans="1:4" ht="15" customHeight="1" x14ac:dyDescent="0.2">
      <c r="A6828" s="98">
        <v>42293.125</v>
      </c>
      <c r="B6828" s="17">
        <v>6.1733279999999997</v>
      </c>
      <c r="C6828" s="97">
        <v>20</v>
      </c>
      <c r="D6828" s="21">
        <f t="shared" si="106"/>
        <v>10.309457759999999</v>
      </c>
    </row>
    <row r="6829" spans="1:4" ht="15" customHeight="1" x14ac:dyDescent="0.2">
      <c r="A6829" s="98">
        <v>42293.166666666664</v>
      </c>
      <c r="B6829" s="17">
        <v>5.6588840000000005</v>
      </c>
      <c r="C6829" s="97">
        <v>20</v>
      </c>
      <c r="D6829" s="21">
        <f t="shared" si="106"/>
        <v>9.4503362800000001</v>
      </c>
    </row>
    <row r="6830" spans="1:4" ht="15" customHeight="1" x14ac:dyDescent="0.2">
      <c r="A6830" s="98">
        <v>42293.208333333336</v>
      </c>
      <c r="B6830" s="17">
        <v>6.1733279999999997</v>
      </c>
      <c r="C6830" s="97">
        <v>10</v>
      </c>
      <c r="D6830" s="21">
        <f t="shared" si="106"/>
        <v>10.309457759999999</v>
      </c>
    </row>
    <row r="6831" spans="1:4" ht="15" customHeight="1" x14ac:dyDescent="0.2">
      <c r="A6831" s="98">
        <v>42293.25</v>
      </c>
      <c r="B6831" s="17">
        <v>5.6588840000000005</v>
      </c>
      <c r="C6831" s="97">
        <v>20</v>
      </c>
      <c r="D6831" s="21">
        <f t="shared" si="106"/>
        <v>9.4503362800000001</v>
      </c>
    </row>
    <row r="6832" spans="1:4" ht="15" customHeight="1" x14ac:dyDescent="0.2">
      <c r="A6832" s="98">
        <v>42293.291666666664</v>
      </c>
      <c r="B6832" s="17">
        <v>7.202216</v>
      </c>
      <c r="C6832" s="97">
        <v>20</v>
      </c>
      <c r="D6832" s="21">
        <f t="shared" si="106"/>
        <v>12.027700719999999</v>
      </c>
    </row>
    <row r="6833" spans="1:4" ht="15" customHeight="1" x14ac:dyDescent="0.2">
      <c r="A6833" s="98">
        <v>42293.333333333336</v>
      </c>
      <c r="B6833" s="17">
        <v>5.6588840000000005</v>
      </c>
      <c r="C6833" s="97">
        <v>10</v>
      </c>
      <c r="D6833" s="21">
        <f t="shared" si="106"/>
        <v>9.4503362800000001</v>
      </c>
    </row>
    <row r="6834" spans="1:4" ht="15" customHeight="1" x14ac:dyDescent="0.2">
      <c r="A6834" s="98">
        <v>42293.375</v>
      </c>
      <c r="B6834" s="17">
        <v>5.6588840000000005</v>
      </c>
      <c r="C6834" s="97">
        <v>20</v>
      </c>
      <c r="D6834" s="21">
        <f t="shared" si="106"/>
        <v>9.4503362800000001</v>
      </c>
    </row>
    <row r="6835" spans="1:4" ht="15" customHeight="1" x14ac:dyDescent="0.2">
      <c r="A6835" s="98">
        <v>42293.416666666664</v>
      </c>
      <c r="B6835" s="17">
        <v>6.1733279999999997</v>
      </c>
      <c r="C6835" s="97">
        <v>20</v>
      </c>
      <c r="D6835" s="21">
        <f t="shared" si="106"/>
        <v>10.309457759999999</v>
      </c>
    </row>
    <row r="6836" spans="1:4" ht="15" customHeight="1" x14ac:dyDescent="0.2">
      <c r="A6836" s="98">
        <v>42293.458333333336</v>
      </c>
      <c r="B6836" s="17">
        <v>6.6877719999999998</v>
      </c>
      <c r="C6836" s="97">
        <v>20</v>
      </c>
      <c r="D6836" s="21">
        <f t="shared" si="106"/>
        <v>11.16857924</v>
      </c>
    </row>
    <row r="6837" spans="1:4" ht="15" customHeight="1" x14ac:dyDescent="0.2">
      <c r="A6837" s="98">
        <v>42293.5</v>
      </c>
      <c r="B6837" s="17">
        <v>6.1733279999999997</v>
      </c>
      <c r="C6837" s="97">
        <v>20</v>
      </c>
      <c r="D6837" s="21">
        <f t="shared" si="106"/>
        <v>10.309457759999999</v>
      </c>
    </row>
    <row r="6838" spans="1:4" ht="15" customHeight="1" x14ac:dyDescent="0.2">
      <c r="A6838" s="98">
        <v>42293.541666666664</v>
      </c>
      <c r="B6838" s="17">
        <v>8.2311040000000002</v>
      </c>
      <c r="C6838" s="97">
        <v>30</v>
      </c>
      <c r="D6838" s="21">
        <f t="shared" si="106"/>
        <v>13.74594368</v>
      </c>
    </row>
    <row r="6839" spans="1:4" ht="15" customHeight="1" x14ac:dyDescent="0.2">
      <c r="A6839" s="98">
        <v>42293.583333333336</v>
      </c>
      <c r="B6839" s="17">
        <v>7.7166600000000001</v>
      </c>
      <c r="C6839" s="97">
        <v>40</v>
      </c>
      <c r="D6839" s="21">
        <f t="shared" si="106"/>
        <v>12.886822199999999</v>
      </c>
    </row>
    <row r="6840" spans="1:4" ht="15" customHeight="1" x14ac:dyDescent="0.2">
      <c r="A6840" s="98">
        <v>42293.625</v>
      </c>
      <c r="B6840" s="17">
        <v>9.7744359999999997</v>
      </c>
      <c r="C6840" s="97">
        <v>60</v>
      </c>
      <c r="D6840" s="21">
        <f t="shared" si="106"/>
        <v>16.32330812</v>
      </c>
    </row>
    <row r="6841" spans="1:4" ht="15" customHeight="1" x14ac:dyDescent="0.2">
      <c r="A6841" s="98">
        <v>42293.666666666664</v>
      </c>
      <c r="B6841" s="17">
        <v>10.803324</v>
      </c>
      <c r="C6841" s="97">
        <v>50</v>
      </c>
      <c r="D6841" s="21">
        <f t="shared" si="106"/>
        <v>18.041551079999998</v>
      </c>
    </row>
    <row r="6842" spans="1:4" ht="15" customHeight="1" x14ac:dyDescent="0.2">
      <c r="A6842" s="98">
        <v>42293.708333333336</v>
      </c>
      <c r="B6842" s="17">
        <v>10.803324</v>
      </c>
      <c r="C6842" s="97">
        <v>50</v>
      </c>
      <c r="D6842" s="21">
        <f t="shared" si="106"/>
        <v>18.041551079999998</v>
      </c>
    </row>
    <row r="6843" spans="1:4" ht="15" customHeight="1" x14ac:dyDescent="0.2">
      <c r="A6843" s="98">
        <v>42293.75</v>
      </c>
      <c r="B6843" s="17">
        <v>11.317768000000001</v>
      </c>
      <c r="C6843" s="97">
        <v>40</v>
      </c>
      <c r="D6843" s="21">
        <f t="shared" si="106"/>
        <v>18.90067256</v>
      </c>
    </row>
    <row r="6844" spans="1:4" ht="15" customHeight="1" x14ac:dyDescent="0.2">
      <c r="A6844" s="98">
        <v>42293.791666666664</v>
      </c>
      <c r="B6844" s="17">
        <v>11.832212</v>
      </c>
      <c r="C6844" s="97">
        <v>40</v>
      </c>
      <c r="D6844" s="21">
        <f t="shared" si="106"/>
        <v>19.759794039999999</v>
      </c>
    </row>
    <row r="6845" spans="1:4" ht="15" customHeight="1" x14ac:dyDescent="0.2">
      <c r="A6845" s="98">
        <v>42293.833333333336</v>
      </c>
      <c r="B6845" s="17">
        <v>11.832212</v>
      </c>
      <c r="C6845" s="97">
        <v>50</v>
      </c>
      <c r="D6845" s="21">
        <f t="shared" si="106"/>
        <v>19.759794039999999</v>
      </c>
    </row>
    <row r="6846" spans="1:4" ht="15" customHeight="1" x14ac:dyDescent="0.2">
      <c r="A6846" s="98">
        <v>42293.875</v>
      </c>
      <c r="B6846" s="17">
        <v>8.7455479999999994</v>
      </c>
      <c r="C6846" s="97">
        <v>50</v>
      </c>
      <c r="D6846" s="21">
        <f t="shared" si="106"/>
        <v>14.605065159999999</v>
      </c>
    </row>
    <row r="6847" spans="1:4" ht="15" customHeight="1" x14ac:dyDescent="0.2">
      <c r="A6847" s="98">
        <v>42293.916666666664</v>
      </c>
      <c r="B6847" s="17">
        <v>6.1733279999999997</v>
      </c>
      <c r="C6847" s="97">
        <v>40</v>
      </c>
      <c r="D6847" s="21">
        <f t="shared" si="106"/>
        <v>10.309457759999999</v>
      </c>
    </row>
    <row r="6848" spans="1:4" ht="15" customHeight="1" x14ac:dyDescent="0.2">
      <c r="A6848" s="98">
        <v>42293.958333333336</v>
      </c>
      <c r="B6848" s="17">
        <v>6.1733279999999997</v>
      </c>
      <c r="C6848" s="97">
        <v>40</v>
      </c>
      <c r="D6848" s="21">
        <f t="shared" si="106"/>
        <v>10.309457759999999</v>
      </c>
    </row>
    <row r="6849" spans="1:4" ht="15" customHeight="1" x14ac:dyDescent="0.2">
      <c r="A6849" s="98">
        <v>42294</v>
      </c>
      <c r="B6849" s="17">
        <v>8.2311040000000002</v>
      </c>
      <c r="C6849" s="97">
        <v>20</v>
      </c>
      <c r="D6849" s="21">
        <f t="shared" si="106"/>
        <v>13.74594368</v>
      </c>
    </row>
    <row r="6850" spans="1:4" ht="15" customHeight="1" x14ac:dyDescent="0.2">
      <c r="A6850" s="98">
        <v>42294.041666666664</v>
      </c>
      <c r="B6850" s="17">
        <v>5.1444400000000003</v>
      </c>
      <c r="C6850" s="97">
        <v>10</v>
      </c>
      <c r="D6850" s="21">
        <f t="shared" si="106"/>
        <v>8.5912147999999995</v>
      </c>
    </row>
    <row r="6851" spans="1:4" ht="15" customHeight="1" x14ac:dyDescent="0.2">
      <c r="A6851" s="98">
        <v>42294.083333333336</v>
      </c>
      <c r="B6851" s="17">
        <v>5.1444400000000003</v>
      </c>
      <c r="C6851" s="97">
        <v>20</v>
      </c>
      <c r="D6851" s="21">
        <f t="shared" si="106"/>
        <v>8.5912147999999995</v>
      </c>
    </row>
    <row r="6852" spans="1:4" ht="15" customHeight="1" x14ac:dyDescent="0.2">
      <c r="A6852" s="98">
        <v>42294.125</v>
      </c>
      <c r="B6852" s="17">
        <v>5.1444400000000003</v>
      </c>
      <c r="C6852" s="97">
        <v>20</v>
      </c>
      <c r="D6852" s="21">
        <f t="shared" si="106"/>
        <v>8.5912147999999995</v>
      </c>
    </row>
    <row r="6853" spans="1:4" ht="15" customHeight="1" x14ac:dyDescent="0.2">
      <c r="A6853" s="98">
        <v>42294.166666666664</v>
      </c>
      <c r="B6853" s="17">
        <v>6.6877719999999998</v>
      </c>
      <c r="C6853" s="97">
        <v>20</v>
      </c>
      <c r="D6853" s="21">
        <f t="shared" ref="D6853:D6916" si="107">$B$1*B6853</f>
        <v>11.16857924</v>
      </c>
    </row>
    <row r="6854" spans="1:4" ht="15" customHeight="1" x14ac:dyDescent="0.2">
      <c r="A6854" s="98">
        <v>42294.208333333336</v>
      </c>
      <c r="B6854" s="17">
        <v>6.1733279999999997</v>
      </c>
      <c r="C6854" s="97">
        <v>20</v>
      </c>
      <c r="D6854" s="21">
        <f t="shared" si="107"/>
        <v>10.309457759999999</v>
      </c>
    </row>
    <row r="6855" spans="1:4" ht="15" customHeight="1" x14ac:dyDescent="0.2">
      <c r="A6855" s="98">
        <v>42294.25</v>
      </c>
      <c r="B6855" s="17">
        <v>4.1155520000000001</v>
      </c>
      <c r="C6855" s="97">
        <v>50</v>
      </c>
      <c r="D6855" s="21">
        <f t="shared" si="107"/>
        <v>6.8729718399999999</v>
      </c>
    </row>
    <row r="6856" spans="1:4" ht="15" customHeight="1" x14ac:dyDescent="0.2">
      <c r="A6856" s="98">
        <v>42294.291666666664</v>
      </c>
      <c r="B6856" s="17">
        <v>4.6299960000000002</v>
      </c>
      <c r="C6856" s="97">
        <v>30</v>
      </c>
      <c r="D6856" s="21">
        <f t="shared" si="107"/>
        <v>7.7320933199999997</v>
      </c>
    </row>
    <row r="6857" spans="1:4" ht="15" customHeight="1" x14ac:dyDescent="0.2">
      <c r="A6857" s="98">
        <v>42294.333333333336</v>
      </c>
      <c r="B6857" s="17">
        <v>4.6299960000000002</v>
      </c>
      <c r="C6857" s="97">
        <v>20</v>
      </c>
      <c r="D6857" s="21">
        <f t="shared" si="107"/>
        <v>7.7320933199999997</v>
      </c>
    </row>
    <row r="6858" spans="1:4" ht="15" customHeight="1" x14ac:dyDescent="0.2">
      <c r="A6858" s="98">
        <v>42294.375</v>
      </c>
      <c r="B6858" s="17">
        <v>4.6299960000000002</v>
      </c>
      <c r="C6858" s="97">
        <v>20</v>
      </c>
      <c r="D6858" s="21">
        <f t="shared" si="107"/>
        <v>7.7320933199999997</v>
      </c>
    </row>
    <row r="6859" spans="1:4" ht="15" customHeight="1" x14ac:dyDescent="0.2">
      <c r="A6859" s="98">
        <v>42294.416666666664</v>
      </c>
      <c r="B6859" s="17">
        <v>5.6588840000000005</v>
      </c>
      <c r="C6859" s="97">
        <v>10</v>
      </c>
      <c r="D6859" s="21">
        <f t="shared" si="107"/>
        <v>9.4503362800000001</v>
      </c>
    </row>
    <row r="6860" spans="1:4" ht="15" customHeight="1" x14ac:dyDescent="0.2">
      <c r="A6860" s="98">
        <v>42294.458333333336</v>
      </c>
      <c r="B6860" s="17">
        <v>6.1733279999999997</v>
      </c>
      <c r="C6860" s="97">
        <v>20</v>
      </c>
      <c r="D6860" s="21">
        <f t="shared" si="107"/>
        <v>10.309457759999999</v>
      </c>
    </row>
    <row r="6861" spans="1:4" ht="15" customHeight="1" x14ac:dyDescent="0.2">
      <c r="A6861" s="98">
        <v>42294.5</v>
      </c>
      <c r="B6861" s="17">
        <v>5.6588840000000005</v>
      </c>
      <c r="C6861" s="97">
        <v>10</v>
      </c>
      <c r="D6861" s="21">
        <f t="shared" si="107"/>
        <v>9.4503362800000001</v>
      </c>
    </row>
    <row r="6862" spans="1:4" ht="15" customHeight="1" x14ac:dyDescent="0.2">
      <c r="A6862" s="98">
        <v>42294.541666666664</v>
      </c>
      <c r="B6862" s="17">
        <v>5.1444400000000003</v>
      </c>
      <c r="C6862" s="97">
        <v>20</v>
      </c>
      <c r="D6862" s="21">
        <f t="shared" si="107"/>
        <v>8.5912147999999995</v>
      </c>
    </row>
    <row r="6863" spans="1:4" ht="15" customHeight="1" x14ac:dyDescent="0.2">
      <c r="A6863" s="98">
        <v>42294.583333333336</v>
      </c>
      <c r="B6863" s="17">
        <v>5.6588840000000005</v>
      </c>
      <c r="C6863" s="97">
        <v>60</v>
      </c>
      <c r="D6863" s="21">
        <f t="shared" si="107"/>
        <v>9.4503362800000001</v>
      </c>
    </row>
    <row r="6864" spans="1:4" ht="15" customHeight="1" x14ac:dyDescent="0.2">
      <c r="A6864" s="98">
        <v>42294.625</v>
      </c>
      <c r="B6864" s="17">
        <v>6.6877719999999998</v>
      </c>
      <c r="C6864" s="97">
        <v>70</v>
      </c>
      <c r="D6864" s="21">
        <f t="shared" si="107"/>
        <v>11.16857924</v>
      </c>
    </row>
    <row r="6865" spans="1:4" ht="15" customHeight="1" x14ac:dyDescent="0.2">
      <c r="A6865" s="98">
        <v>42294.666666666664</v>
      </c>
      <c r="B6865" s="17">
        <v>6.1733279999999997</v>
      </c>
      <c r="C6865" s="97">
        <v>60</v>
      </c>
      <c r="D6865" s="21">
        <f t="shared" si="107"/>
        <v>10.309457759999999</v>
      </c>
    </row>
    <row r="6866" spans="1:4" ht="15" customHeight="1" x14ac:dyDescent="0.2">
      <c r="A6866" s="98">
        <v>42294.708333333336</v>
      </c>
      <c r="B6866" s="17">
        <v>6.1733279999999997</v>
      </c>
      <c r="C6866" s="97">
        <v>50</v>
      </c>
      <c r="D6866" s="21">
        <f t="shared" si="107"/>
        <v>10.309457759999999</v>
      </c>
    </row>
    <row r="6867" spans="1:4" ht="15" customHeight="1" x14ac:dyDescent="0.2">
      <c r="A6867" s="98">
        <v>42294.75</v>
      </c>
      <c r="B6867" s="17">
        <v>5.6588840000000005</v>
      </c>
      <c r="C6867" s="97">
        <v>110</v>
      </c>
      <c r="D6867" s="21">
        <f t="shared" si="107"/>
        <v>9.4503362800000001</v>
      </c>
    </row>
    <row r="6868" spans="1:4" ht="15" customHeight="1" x14ac:dyDescent="0.2">
      <c r="A6868" s="98">
        <v>42294.791666666664</v>
      </c>
      <c r="B6868" s="17">
        <v>5.6588840000000005</v>
      </c>
      <c r="C6868" s="97">
        <v>160</v>
      </c>
      <c r="D6868" s="21">
        <f t="shared" si="107"/>
        <v>9.4503362800000001</v>
      </c>
    </row>
    <row r="6869" spans="1:4" ht="15" customHeight="1" x14ac:dyDescent="0.2">
      <c r="A6869" s="98">
        <v>42294.833333333336</v>
      </c>
      <c r="B6869" s="17">
        <v>4.1155520000000001</v>
      </c>
      <c r="C6869" s="97">
        <v>160</v>
      </c>
      <c r="D6869" s="21">
        <f t="shared" si="107"/>
        <v>6.8729718399999999</v>
      </c>
    </row>
    <row r="6870" spans="1:4" ht="15" customHeight="1" x14ac:dyDescent="0.2">
      <c r="A6870" s="98">
        <v>42294.875</v>
      </c>
      <c r="B6870" s="17">
        <v>2.5722200000000002</v>
      </c>
      <c r="C6870" s="97">
        <v>150</v>
      </c>
      <c r="D6870" s="21">
        <f t="shared" si="107"/>
        <v>4.2956073999999997</v>
      </c>
    </row>
    <row r="6871" spans="1:4" ht="15" customHeight="1" x14ac:dyDescent="0.2">
      <c r="A6871" s="98">
        <v>42294.916666666664</v>
      </c>
      <c r="B6871" s="17">
        <v>2.5722200000000002</v>
      </c>
      <c r="C6871" s="97">
        <v>150</v>
      </c>
      <c r="D6871" s="21">
        <f t="shared" si="107"/>
        <v>4.2956073999999997</v>
      </c>
    </row>
    <row r="6872" spans="1:4" ht="15" customHeight="1" x14ac:dyDescent="0.2">
      <c r="A6872" s="98">
        <v>42294.958333333336</v>
      </c>
      <c r="B6872" s="17">
        <v>2.057776</v>
      </c>
      <c r="C6872" s="97">
        <v>140</v>
      </c>
      <c r="D6872" s="21">
        <f t="shared" si="107"/>
        <v>3.43648592</v>
      </c>
    </row>
    <row r="6873" spans="1:4" ht="15" customHeight="1" x14ac:dyDescent="0.2">
      <c r="A6873" s="98">
        <v>42295</v>
      </c>
      <c r="B6873" s="17">
        <v>4.1155520000000001</v>
      </c>
      <c r="C6873" s="97">
        <v>170</v>
      </c>
      <c r="D6873" s="21">
        <f t="shared" si="107"/>
        <v>6.8729718399999999</v>
      </c>
    </row>
    <row r="6874" spans="1:4" ht="15" customHeight="1" x14ac:dyDescent="0.2">
      <c r="A6874" s="98">
        <v>42295.041666666664</v>
      </c>
      <c r="B6874" s="17">
        <v>5.6588840000000005</v>
      </c>
      <c r="C6874" s="97">
        <v>210</v>
      </c>
      <c r="D6874" s="21">
        <f t="shared" si="107"/>
        <v>9.4503362800000001</v>
      </c>
    </row>
    <row r="6875" spans="1:4" ht="15" customHeight="1" x14ac:dyDescent="0.2">
      <c r="A6875" s="98">
        <v>42295.083333333336</v>
      </c>
      <c r="B6875" s="17">
        <v>5.1444400000000003</v>
      </c>
      <c r="C6875" s="97">
        <v>210</v>
      </c>
      <c r="D6875" s="21">
        <f t="shared" si="107"/>
        <v>8.5912147999999995</v>
      </c>
    </row>
    <row r="6876" spans="1:4" ht="15" customHeight="1" x14ac:dyDescent="0.2">
      <c r="A6876" s="98">
        <v>42295.125</v>
      </c>
      <c r="B6876" s="17">
        <v>6.1733279999999997</v>
      </c>
      <c r="C6876" s="97">
        <v>200</v>
      </c>
      <c r="D6876" s="21">
        <f t="shared" si="107"/>
        <v>10.309457759999999</v>
      </c>
    </row>
    <row r="6877" spans="1:4" ht="15" customHeight="1" x14ac:dyDescent="0.2">
      <c r="A6877" s="98">
        <v>42295.166666666664</v>
      </c>
      <c r="B6877" s="17">
        <v>5.6588840000000005</v>
      </c>
      <c r="C6877" s="97">
        <v>210</v>
      </c>
      <c r="D6877" s="21">
        <f t="shared" si="107"/>
        <v>9.4503362800000001</v>
      </c>
    </row>
    <row r="6878" spans="1:4" ht="15" customHeight="1" x14ac:dyDescent="0.2">
      <c r="A6878" s="98">
        <v>42295.208333333336</v>
      </c>
      <c r="B6878" s="17">
        <v>5.1444400000000003</v>
      </c>
      <c r="C6878" s="97">
        <v>210</v>
      </c>
      <c r="D6878" s="21">
        <f t="shared" si="107"/>
        <v>8.5912147999999995</v>
      </c>
    </row>
    <row r="6879" spans="1:4" ht="15" customHeight="1" x14ac:dyDescent="0.2">
      <c r="A6879" s="98">
        <v>42295.25</v>
      </c>
      <c r="B6879" s="17">
        <v>6.6877719999999998</v>
      </c>
      <c r="C6879" s="97">
        <v>210</v>
      </c>
      <c r="D6879" s="21">
        <f t="shared" si="107"/>
        <v>11.16857924</v>
      </c>
    </row>
    <row r="6880" spans="1:4" ht="15" customHeight="1" x14ac:dyDescent="0.2">
      <c r="A6880" s="98">
        <v>42295.291666666664</v>
      </c>
      <c r="B6880" s="17">
        <v>7.202216</v>
      </c>
      <c r="C6880" s="97">
        <v>200</v>
      </c>
      <c r="D6880" s="21">
        <f t="shared" si="107"/>
        <v>12.027700719999999</v>
      </c>
    </row>
    <row r="6881" spans="1:4" ht="15" customHeight="1" x14ac:dyDescent="0.2">
      <c r="A6881" s="98">
        <v>42295.333333333336</v>
      </c>
      <c r="B6881" s="17">
        <v>7.202216</v>
      </c>
      <c r="C6881" s="97">
        <v>220</v>
      </c>
      <c r="D6881" s="21">
        <f t="shared" si="107"/>
        <v>12.027700719999999</v>
      </c>
    </row>
    <row r="6882" spans="1:4" ht="15" customHeight="1" x14ac:dyDescent="0.2">
      <c r="A6882" s="98">
        <v>42295.375</v>
      </c>
      <c r="B6882" s="17">
        <v>7.7166600000000001</v>
      </c>
      <c r="C6882" s="97">
        <v>210</v>
      </c>
      <c r="D6882" s="21">
        <f t="shared" si="107"/>
        <v>12.886822199999999</v>
      </c>
    </row>
    <row r="6883" spans="1:4" ht="15" customHeight="1" x14ac:dyDescent="0.2">
      <c r="A6883" s="98">
        <v>42295.416666666664</v>
      </c>
      <c r="B6883" s="17">
        <v>6.6877719999999998</v>
      </c>
      <c r="C6883" s="97">
        <v>210</v>
      </c>
      <c r="D6883" s="21">
        <f t="shared" si="107"/>
        <v>11.16857924</v>
      </c>
    </row>
    <row r="6884" spans="1:4" ht="15" customHeight="1" x14ac:dyDescent="0.2">
      <c r="A6884" s="98">
        <v>42295.458333333336</v>
      </c>
      <c r="B6884" s="17">
        <v>7.202216</v>
      </c>
      <c r="C6884" s="97">
        <v>220</v>
      </c>
      <c r="D6884" s="21">
        <f t="shared" si="107"/>
        <v>12.027700719999999</v>
      </c>
    </row>
    <row r="6885" spans="1:4" ht="15" customHeight="1" x14ac:dyDescent="0.2">
      <c r="A6885" s="98">
        <v>42295.5</v>
      </c>
      <c r="B6885" s="17">
        <v>8.2311040000000002</v>
      </c>
      <c r="C6885" s="97">
        <v>210</v>
      </c>
      <c r="D6885" s="21">
        <f t="shared" si="107"/>
        <v>13.74594368</v>
      </c>
    </row>
    <row r="6886" spans="1:4" ht="15" customHeight="1" x14ac:dyDescent="0.2">
      <c r="A6886" s="98">
        <v>42295.541666666664</v>
      </c>
      <c r="B6886" s="17">
        <v>9.2599920000000004</v>
      </c>
      <c r="C6886" s="97">
        <v>200</v>
      </c>
      <c r="D6886" s="21">
        <f t="shared" si="107"/>
        <v>15.464186639999999</v>
      </c>
    </row>
    <row r="6887" spans="1:4" ht="15" customHeight="1" x14ac:dyDescent="0.2">
      <c r="A6887" s="98">
        <v>42295.583333333336</v>
      </c>
      <c r="B6887" s="17">
        <v>6.6877719999999998</v>
      </c>
      <c r="C6887" s="97">
        <v>190</v>
      </c>
      <c r="D6887" s="21">
        <f t="shared" si="107"/>
        <v>11.16857924</v>
      </c>
    </row>
    <row r="6888" spans="1:4" ht="15" customHeight="1" x14ac:dyDescent="0.2">
      <c r="A6888" s="98">
        <v>42295.625</v>
      </c>
      <c r="B6888" s="17">
        <v>8.2311040000000002</v>
      </c>
      <c r="C6888" s="97">
        <v>220</v>
      </c>
      <c r="D6888" s="21">
        <f t="shared" si="107"/>
        <v>13.74594368</v>
      </c>
    </row>
    <row r="6889" spans="1:4" ht="15" customHeight="1" x14ac:dyDescent="0.2">
      <c r="A6889" s="98">
        <v>42295.666666666664</v>
      </c>
      <c r="B6889" s="17">
        <v>8.2311040000000002</v>
      </c>
      <c r="C6889" s="97">
        <v>210</v>
      </c>
      <c r="D6889" s="21">
        <f t="shared" si="107"/>
        <v>13.74594368</v>
      </c>
    </row>
    <row r="6890" spans="1:4" ht="15" customHeight="1" x14ac:dyDescent="0.2">
      <c r="A6890" s="98">
        <v>42295.708333333336</v>
      </c>
      <c r="B6890" s="17">
        <v>8.7455479999999994</v>
      </c>
      <c r="C6890" s="97">
        <v>210</v>
      </c>
      <c r="D6890" s="21">
        <f t="shared" si="107"/>
        <v>14.605065159999999</v>
      </c>
    </row>
    <row r="6891" spans="1:4" ht="15" customHeight="1" x14ac:dyDescent="0.2">
      <c r="A6891" s="98">
        <v>42295.75</v>
      </c>
      <c r="B6891" s="17">
        <v>8.2311040000000002</v>
      </c>
      <c r="C6891" s="97">
        <v>200</v>
      </c>
      <c r="D6891" s="21">
        <f t="shared" si="107"/>
        <v>13.74594368</v>
      </c>
    </row>
    <row r="6892" spans="1:4" ht="15" customHeight="1" x14ac:dyDescent="0.2">
      <c r="A6892" s="98">
        <v>42295.791666666664</v>
      </c>
      <c r="B6892" s="17">
        <v>8.2311040000000002</v>
      </c>
      <c r="C6892" s="97">
        <v>190</v>
      </c>
      <c r="D6892" s="21">
        <f t="shared" si="107"/>
        <v>13.74594368</v>
      </c>
    </row>
    <row r="6893" spans="1:4" ht="15" customHeight="1" x14ac:dyDescent="0.2">
      <c r="A6893" s="98">
        <v>42295.833333333336</v>
      </c>
      <c r="B6893" s="17">
        <v>7.202216</v>
      </c>
      <c r="C6893" s="97">
        <v>180</v>
      </c>
      <c r="D6893" s="21">
        <f t="shared" si="107"/>
        <v>12.027700719999999</v>
      </c>
    </row>
    <row r="6894" spans="1:4" ht="15" customHeight="1" x14ac:dyDescent="0.2">
      <c r="A6894" s="98">
        <v>42295.875</v>
      </c>
      <c r="B6894" s="17">
        <v>6.6877719999999998</v>
      </c>
      <c r="C6894" s="97">
        <v>210</v>
      </c>
      <c r="D6894" s="21">
        <f t="shared" si="107"/>
        <v>11.16857924</v>
      </c>
    </row>
    <row r="6895" spans="1:4" ht="15" customHeight="1" x14ac:dyDescent="0.2">
      <c r="A6895" s="98">
        <v>42295.916666666664</v>
      </c>
      <c r="B6895" s="17">
        <v>6.1733279999999997</v>
      </c>
      <c r="C6895" s="97">
        <v>200</v>
      </c>
      <c r="D6895" s="21">
        <f t="shared" si="107"/>
        <v>10.309457759999999</v>
      </c>
    </row>
    <row r="6896" spans="1:4" ht="15" customHeight="1" x14ac:dyDescent="0.2">
      <c r="A6896" s="98">
        <v>42295.958333333336</v>
      </c>
      <c r="B6896" s="17">
        <v>6.6877719999999998</v>
      </c>
      <c r="C6896" s="97">
        <v>210</v>
      </c>
      <c r="D6896" s="21">
        <f t="shared" si="107"/>
        <v>11.16857924</v>
      </c>
    </row>
    <row r="6897" spans="1:4" ht="15" customHeight="1" x14ac:dyDescent="0.2">
      <c r="A6897" s="98">
        <v>42296</v>
      </c>
      <c r="B6897" s="17">
        <v>6.1733279999999997</v>
      </c>
      <c r="C6897" s="97">
        <v>210</v>
      </c>
      <c r="D6897" s="21">
        <f t="shared" si="107"/>
        <v>10.309457759999999</v>
      </c>
    </row>
    <row r="6898" spans="1:4" ht="15" customHeight="1" x14ac:dyDescent="0.2">
      <c r="A6898" s="98">
        <v>42296.041666666664</v>
      </c>
      <c r="B6898" s="17">
        <v>6.1733279999999997</v>
      </c>
      <c r="C6898" s="97">
        <v>220</v>
      </c>
      <c r="D6898" s="21">
        <f t="shared" si="107"/>
        <v>10.309457759999999</v>
      </c>
    </row>
    <row r="6899" spans="1:4" ht="15" customHeight="1" x14ac:dyDescent="0.2">
      <c r="A6899" s="98">
        <v>42296.083333333336</v>
      </c>
      <c r="B6899" s="17">
        <v>5.6588840000000005</v>
      </c>
      <c r="C6899" s="97">
        <v>220</v>
      </c>
      <c r="D6899" s="21">
        <f t="shared" si="107"/>
        <v>9.4503362800000001</v>
      </c>
    </row>
    <row r="6900" spans="1:4" ht="15" customHeight="1" x14ac:dyDescent="0.2">
      <c r="A6900" s="98">
        <v>42296.125</v>
      </c>
      <c r="B6900" s="17">
        <v>5.1444400000000003</v>
      </c>
      <c r="C6900" s="97">
        <v>220</v>
      </c>
      <c r="D6900" s="21">
        <f t="shared" si="107"/>
        <v>8.5912147999999995</v>
      </c>
    </row>
    <row r="6901" spans="1:4" ht="15" customHeight="1" x14ac:dyDescent="0.2">
      <c r="A6901" s="98">
        <v>42296.166666666664</v>
      </c>
      <c r="B6901" s="17">
        <v>5.6588840000000005</v>
      </c>
      <c r="C6901" s="97">
        <v>210</v>
      </c>
      <c r="D6901" s="21">
        <f t="shared" si="107"/>
        <v>9.4503362800000001</v>
      </c>
    </row>
    <row r="6902" spans="1:4" ht="15" customHeight="1" x14ac:dyDescent="0.2">
      <c r="A6902" s="98">
        <v>42296.208333333336</v>
      </c>
      <c r="B6902" s="17">
        <v>5.1444400000000003</v>
      </c>
      <c r="C6902" s="97">
        <v>200</v>
      </c>
      <c r="D6902" s="21">
        <f t="shared" si="107"/>
        <v>8.5912147999999995</v>
      </c>
    </row>
    <row r="6903" spans="1:4" ht="15" customHeight="1" x14ac:dyDescent="0.2">
      <c r="A6903" s="98">
        <v>42296.25</v>
      </c>
      <c r="B6903" s="17">
        <v>4.1155520000000001</v>
      </c>
      <c r="C6903" s="97">
        <v>200</v>
      </c>
      <c r="D6903" s="21">
        <f t="shared" si="107"/>
        <v>6.8729718399999999</v>
      </c>
    </row>
    <row r="6904" spans="1:4" ht="15" customHeight="1" x14ac:dyDescent="0.2">
      <c r="A6904" s="98">
        <v>42296.291666666664</v>
      </c>
      <c r="B6904" s="17">
        <v>5.6588840000000005</v>
      </c>
      <c r="C6904" s="97">
        <v>200</v>
      </c>
      <c r="D6904" s="21">
        <f t="shared" si="107"/>
        <v>9.4503362800000001</v>
      </c>
    </row>
    <row r="6905" spans="1:4" ht="15" customHeight="1" x14ac:dyDescent="0.2">
      <c r="A6905" s="98">
        <v>42296.333333333336</v>
      </c>
      <c r="B6905" s="17">
        <v>5.1444400000000003</v>
      </c>
      <c r="C6905" s="97">
        <v>200</v>
      </c>
      <c r="D6905" s="21">
        <f t="shared" si="107"/>
        <v>8.5912147999999995</v>
      </c>
    </row>
    <row r="6906" spans="1:4" ht="15" customHeight="1" x14ac:dyDescent="0.2">
      <c r="A6906" s="98">
        <v>42296.375</v>
      </c>
      <c r="B6906" s="17">
        <v>5.1444400000000003</v>
      </c>
      <c r="C6906" s="97">
        <v>210</v>
      </c>
      <c r="D6906" s="21">
        <f t="shared" si="107"/>
        <v>8.5912147999999995</v>
      </c>
    </row>
    <row r="6907" spans="1:4" ht="15" customHeight="1" x14ac:dyDescent="0.2">
      <c r="A6907" s="98">
        <v>42296.416666666664</v>
      </c>
      <c r="B6907" s="17">
        <v>5.6588840000000005</v>
      </c>
      <c r="C6907" s="97">
        <v>200</v>
      </c>
      <c r="D6907" s="21">
        <f t="shared" si="107"/>
        <v>9.4503362800000001</v>
      </c>
    </row>
    <row r="6908" spans="1:4" ht="15" customHeight="1" x14ac:dyDescent="0.2">
      <c r="A6908" s="98">
        <v>42296.458333333336</v>
      </c>
      <c r="B6908" s="17">
        <v>4.1155520000000001</v>
      </c>
      <c r="C6908" s="97">
        <v>200</v>
      </c>
      <c r="D6908" s="21">
        <f t="shared" si="107"/>
        <v>6.8729718399999999</v>
      </c>
    </row>
    <row r="6909" spans="1:4" ht="15" customHeight="1" x14ac:dyDescent="0.2">
      <c r="A6909" s="98">
        <v>42296.5</v>
      </c>
      <c r="B6909" s="17">
        <v>4.6299960000000002</v>
      </c>
      <c r="C6909" s="97">
        <v>200</v>
      </c>
      <c r="D6909" s="21">
        <f t="shared" si="107"/>
        <v>7.7320933199999997</v>
      </c>
    </row>
    <row r="6910" spans="1:4" ht="15" customHeight="1" x14ac:dyDescent="0.2">
      <c r="A6910" s="98">
        <v>42296.541666666664</v>
      </c>
      <c r="B6910" s="17">
        <v>5.1444400000000003</v>
      </c>
      <c r="C6910" s="97">
        <v>200</v>
      </c>
      <c r="D6910" s="21">
        <f t="shared" si="107"/>
        <v>8.5912147999999995</v>
      </c>
    </row>
    <row r="6911" spans="1:4" ht="15" customHeight="1" x14ac:dyDescent="0.2">
      <c r="A6911" s="98">
        <v>42296.583333333336</v>
      </c>
      <c r="B6911" s="17">
        <v>5.1444400000000003</v>
      </c>
      <c r="C6911" s="97">
        <v>180</v>
      </c>
      <c r="D6911" s="21">
        <f t="shared" si="107"/>
        <v>8.5912147999999995</v>
      </c>
    </row>
    <row r="6912" spans="1:4" ht="15" customHeight="1" x14ac:dyDescent="0.2">
      <c r="A6912" s="98">
        <v>42296.625</v>
      </c>
      <c r="B6912" s="17">
        <v>5.6588840000000005</v>
      </c>
      <c r="C6912" s="97">
        <v>160</v>
      </c>
      <c r="D6912" s="21">
        <f t="shared" si="107"/>
        <v>9.4503362800000001</v>
      </c>
    </row>
    <row r="6913" spans="1:4" ht="15" customHeight="1" x14ac:dyDescent="0.2">
      <c r="A6913" s="98">
        <v>42296.666666666664</v>
      </c>
      <c r="B6913" s="17">
        <v>5.1444400000000003</v>
      </c>
      <c r="C6913" s="97">
        <v>180</v>
      </c>
      <c r="D6913" s="21">
        <f t="shared" si="107"/>
        <v>8.5912147999999995</v>
      </c>
    </row>
    <row r="6914" spans="1:4" ht="15" customHeight="1" x14ac:dyDescent="0.2">
      <c r="A6914" s="98">
        <v>42296.708333333336</v>
      </c>
      <c r="B6914" s="17">
        <v>4.6299960000000002</v>
      </c>
      <c r="C6914" s="97">
        <v>160</v>
      </c>
      <c r="D6914" s="21">
        <f t="shared" si="107"/>
        <v>7.7320933199999997</v>
      </c>
    </row>
    <row r="6915" spans="1:4" ht="15" customHeight="1" x14ac:dyDescent="0.2">
      <c r="A6915" s="98">
        <v>42296.75</v>
      </c>
      <c r="B6915" s="17">
        <v>4.6299960000000002</v>
      </c>
      <c r="C6915" s="97">
        <v>160</v>
      </c>
      <c r="D6915" s="21">
        <f t="shared" si="107"/>
        <v>7.7320933199999997</v>
      </c>
    </row>
    <row r="6916" spans="1:4" ht="15" customHeight="1" x14ac:dyDescent="0.2">
      <c r="A6916" s="98">
        <v>42296.791666666664</v>
      </c>
      <c r="B6916" s="17">
        <v>3.0866639999999999</v>
      </c>
      <c r="C6916" s="97">
        <v>170</v>
      </c>
      <c r="D6916" s="21">
        <f t="shared" si="107"/>
        <v>5.1547288799999995</v>
      </c>
    </row>
    <row r="6917" spans="1:4" ht="15" customHeight="1" x14ac:dyDescent="0.2">
      <c r="A6917" s="98">
        <v>42296.833333333336</v>
      </c>
      <c r="B6917" s="17">
        <v>3.601108</v>
      </c>
      <c r="C6917" s="97">
        <v>160</v>
      </c>
      <c r="D6917" s="21">
        <f t="shared" ref="D6917:D6980" si="108">$B$1*B6917</f>
        <v>6.0138503599999993</v>
      </c>
    </row>
    <row r="6918" spans="1:4" ht="15" customHeight="1" x14ac:dyDescent="0.2">
      <c r="A6918" s="98">
        <v>42296.875</v>
      </c>
      <c r="B6918" s="17">
        <v>1.028888</v>
      </c>
      <c r="C6918" s="97">
        <v>210</v>
      </c>
      <c r="D6918" s="21">
        <f t="shared" si="108"/>
        <v>1.71824296</v>
      </c>
    </row>
    <row r="6919" spans="1:4" ht="15" customHeight="1" x14ac:dyDescent="0.2">
      <c r="A6919" s="98">
        <v>42296.916666666664</v>
      </c>
      <c r="B6919" s="17">
        <v>0.51444400000000001</v>
      </c>
      <c r="C6919" s="97">
        <v>130</v>
      </c>
      <c r="D6919" s="21">
        <f t="shared" si="108"/>
        <v>0.85912147999999999</v>
      </c>
    </row>
    <row r="6920" spans="1:4" ht="15" customHeight="1" x14ac:dyDescent="0.2">
      <c r="A6920" s="98">
        <v>42296.958333333336</v>
      </c>
      <c r="B6920" s="17">
        <v>1.028888</v>
      </c>
      <c r="C6920" s="97">
        <v>290</v>
      </c>
      <c r="D6920" s="21">
        <f t="shared" si="108"/>
        <v>1.71824296</v>
      </c>
    </row>
    <row r="6921" spans="1:4" ht="15" customHeight="1" x14ac:dyDescent="0.2">
      <c r="A6921" s="98">
        <v>42297</v>
      </c>
      <c r="B6921" s="17">
        <v>1.5433319999999999</v>
      </c>
      <c r="C6921" s="97">
        <v>310</v>
      </c>
      <c r="D6921" s="21">
        <f t="shared" si="108"/>
        <v>2.5773644399999998</v>
      </c>
    </row>
    <row r="6922" spans="1:4" ht="15" customHeight="1" x14ac:dyDescent="0.2">
      <c r="A6922" s="98">
        <v>42297.041666666664</v>
      </c>
      <c r="B6922" s="17">
        <v>1.5433319999999999</v>
      </c>
      <c r="C6922" s="97">
        <v>300</v>
      </c>
      <c r="D6922" s="21">
        <f t="shared" si="108"/>
        <v>2.5773644399999998</v>
      </c>
    </row>
    <row r="6923" spans="1:4" ht="15" customHeight="1" x14ac:dyDescent="0.2">
      <c r="A6923" s="98">
        <v>42297.083333333336</v>
      </c>
      <c r="B6923" s="17">
        <v>1.5433319999999999</v>
      </c>
      <c r="C6923" s="97">
        <v>300</v>
      </c>
      <c r="D6923" s="21">
        <f t="shared" si="108"/>
        <v>2.5773644399999998</v>
      </c>
    </row>
    <row r="6924" spans="1:4" ht="15" customHeight="1" x14ac:dyDescent="0.2">
      <c r="A6924" s="98">
        <v>42297.125</v>
      </c>
      <c r="B6924" s="17">
        <v>1.028888</v>
      </c>
      <c r="C6924" s="97">
        <v>290</v>
      </c>
      <c r="D6924" s="21">
        <f t="shared" si="108"/>
        <v>1.71824296</v>
      </c>
    </row>
    <row r="6925" spans="1:4" ht="15" customHeight="1" x14ac:dyDescent="0.2">
      <c r="A6925" s="98">
        <v>42297.166666666664</v>
      </c>
      <c r="B6925" s="17">
        <v>2.057776</v>
      </c>
      <c r="C6925" s="97">
        <v>300</v>
      </c>
      <c r="D6925" s="21">
        <f t="shared" si="108"/>
        <v>3.43648592</v>
      </c>
    </row>
    <row r="6926" spans="1:4" ht="15" customHeight="1" x14ac:dyDescent="0.2">
      <c r="A6926" s="98">
        <v>42297.208333333336</v>
      </c>
      <c r="B6926" s="17">
        <v>1.028888</v>
      </c>
      <c r="C6926" s="97">
        <v>310</v>
      </c>
      <c r="D6926" s="21">
        <f t="shared" si="108"/>
        <v>1.71824296</v>
      </c>
    </row>
    <row r="6927" spans="1:4" ht="15" customHeight="1" x14ac:dyDescent="0.2">
      <c r="A6927" s="98">
        <v>42297.25</v>
      </c>
      <c r="B6927" s="17">
        <v>2.057776</v>
      </c>
      <c r="C6927" s="97">
        <v>330</v>
      </c>
      <c r="D6927" s="21">
        <f t="shared" si="108"/>
        <v>3.43648592</v>
      </c>
    </row>
    <row r="6928" spans="1:4" ht="15" customHeight="1" x14ac:dyDescent="0.2">
      <c r="A6928" s="98">
        <v>42297.291666666664</v>
      </c>
      <c r="B6928" s="17">
        <v>2.057776</v>
      </c>
      <c r="C6928" s="97">
        <v>320</v>
      </c>
      <c r="D6928" s="21">
        <f t="shared" si="108"/>
        <v>3.43648592</v>
      </c>
    </row>
    <row r="6929" spans="1:4" ht="15" customHeight="1" x14ac:dyDescent="0.2">
      <c r="A6929" s="98">
        <v>42297.333333333336</v>
      </c>
      <c r="B6929" s="17">
        <v>1.5433319999999999</v>
      </c>
      <c r="C6929" s="97">
        <v>250</v>
      </c>
      <c r="D6929" s="21">
        <f t="shared" si="108"/>
        <v>2.5773644399999998</v>
      </c>
    </row>
    <row r="6930" spans="1:4" ht="15" customHeight="1" x14ac:dyDescent="0.2">
      <c r="A6930" s="98">
        <v>42297.375</v>
      </c>
      <c r="B6930" s="17">
        <v>2.057776</v>
      </c>
      <c r="C6930" s="97">
        <v>310</v>
      </c>
      <c r="D6930" s="21">
        <f t="shared" si="108"/>
        <v>3.43648592</v>
      </c>
    </row>
    <row r="6931" spans="1:4" ht="15" customHeight="1" x14ac:dyDescent="0.2">
      <c r="A6931" s="98">
        <v>42297.416666666664</v>
      </c>
      <c r="B6931" s="17">
        <v>2.057776</v>
      </c>
      <c r="C6931" s="97">
        <v>320</v>
      </c>
      <c r="D6931" s="21">
        <f t="shared" si="108"/>
        <v>3.43648592</v>
      </c>
    </row>
    <row r="6932" spans="1:4" ht="15" customHeight="1" x14ac:dyDescent="0.2">
      <c r="A6932" s="98">
        <v>42297.458333333336</v>
      </c>
      <c r="B6932" s="17">
        <v>1.5433319999999999</v>
      </c>
      <c r="C6932" s="97">
        <v>300</v>
      </c>
      <c r="D6932" s="21">
        <f t="shared" si="108"/>
        <v>2.5773644399999998</v>
      </c>
    </row>
    <row r="6933" spans="1:4" ht="15" customHeight="1" x14ac:dyDescent="0.2">
      <c r="A6933" s="98">
        <v>42297.5</v>
      </c>
      <c r="B6933" s="17">
        <v>2.057776</v>
      </c>
      <c r="C6933" s="97">
        <v>20</v>
      </c>
      <c r="D6933" s="21">
        <f t="shared" si="108"/>
        <v>3.43648592</v>
      </c>
    </row>
    <row r="6934" spans="1:4" ht="15" customHeight="1" x14ac:dyDescent="0.2">
      <c r="A6934" s="98">
        <v>42297.541666666664</v>
      </c>
      <c r="B6934" s="17">
        <v>4.6299960000000002</v>
      </c>
      <c r="C6934" s="97">
        <v>70</v>
      </c>
      <c r="D6934" s="21">
        <f t="shared" si="108"/>
        <v>7.7320933199999997</v>
      </c>
    </row>
    <row r="6935" spans="1:4" ht="15" customHeight="1" x14ac:dyDescent="0.2">
      <c r="A6935" s="98">
        <v>42297.583333333336</v>
      </c>
      <c r="B6935" s="17">
        <v>5.1444400000000003</v>
      </c>
      <c r="C6935" s="97">
        <v>40</v>
      </c>
      <c r="D6935" s="21">
        <f t="shared" si="108"/>
        <v>8.5912147999999995</v>
      </c>
    </row>
    <row r="6936" spans="1:4" ht="15" customHeight="1" x14ac:dyDescent="0.2">
      <c r="A6936" s="98">
        <v>42297.625</v>
      </c>
      <c r="B6936" s="17">
        <v>5.1444400000000003</v>
      </c>
      <c r="C6936" s="97">
        <v>40</v>
      </c>
      <c r="D6936" s="21">
        <f t="shared" si="108"/>
        <v>8.5912147999999995</v>
      </c>
    </row>
    <row r="6937" spans="1:4" ht="15" customHeight="1" x14ac:dyDescent="0.2">
      <c r="A6937" s="98">
        <v>42297.666666666664</v>
      </c>
      <c r="B6937" s="17">
        <v>6.1733279999999997</v>
      </c>
      <c r="C6937" s="97">
        <v>30</v>
      </c>
      <c r="D6937" s="21">
        <f t="shared" si="108"/>
        <v>10.309457759999999</v>
      </c>
    </row>
    <row r="6938" spans="1:4" ht="15" customHeight="1" x14ac:dyDescent="0.2">
      <c r="A6938" s="98">
        <v>42297.708333333336</v>
      </c>
      <c r="B6938" s="17">
        <v>6.1733279999999997</v>
      </c>
      <c r="C6938" s="97">
        <v>60</v>
      </c>
      <c r="D6938" s="21">
        <f t="shared" si="108"/>
        <v>10.309457759999999</v>
      </c>
    </row>
    <row r="6939" spans="1:4" ht="15" customHeight="1" x14ac:dyDescent="0.2">
      <c r="A6939" s="98">
        <v>42297.75</v>
      </c>
      <c r="B6939" s="17">
        <v>7.7166600000000001</v>
      </c>
      <c r="C6939" s="97">
        <v>50</v>
      </c>
      <c r="D6939" s="21">
        <f t="shared" si="108"/>
        <v>12.886822199999999</v>
      </c>
    </row>
    <row r="6940" spans="1:4" ht="15" customHeight="1" x14ac:dyDescent="0.2">
      <c r="A6940" s="98">
        <v>42297.791666666664</v>
      </c>
      <c r="B6940" s="17">
        <v>7.7166600000000001</v>
      </c>
      <c r="C6940" s="97">
        <v>50</v>
      </c>
      <c r="D6940" s="21">
        <f t="shared" si="108"/>
        <v>12.886822199999999</v>
      </c>
    </row>
    <row r="6941" spans="1:4" ht="15" customHeight="1" x14ac:dyDescent="0.2">
      <c r="A6941" s="98">
        <v>42297.833333333336</v>
      </c>
      <c r="B6941" s="17">
        <v>6.6877719999999998</v>
      </c>
      <c r="C6941" s="97">
        <v>50</v>
      </c>
      <c r="D6941" s="21">
        <f t="shared" si="108"/>
        <v>11.16857924</v>
      </c>
    </row>
    <row r="6942" spans="1:4" ht="15" customHeight="1" x14ac:dyDescent="0.2">
      <c r="A6942" s="98">
        <v>42297.875</v>
      </c>
      <c r="B6942" s="17">
        <v>5.1444400000000003</v>
      </c>
      <c r="C6942" s="97">
        <v>50</v>
      </c>
      <c r="D6942" s="21">
        <f t="shared" si="108"/>
        <v>8.5912147999999995</v>
      </c>
    </row>
    <row r="6943" spans="1:4" ht="15" customHeight="1" x14ac:dyDescent="0.2">
      <c r="A6943" s="98">
        <v>42297.916666666664</v>
      </c>
      <c r="B6943" s="17">
        <v>4.1155520000000001</v>
      </c>
      <c r="C6943" s="97">
        <v>60</v>
      </c>
      <c r="D6943" s="21">
        <f t="shared" si="108"/>
        <v>6.8729718399999999</v>
      </c>
    </row>
    <row r="6944" spans="1:4" ht="15" customHeight="1" x14ac:dyDescent="0.2">
      <c r="A6944" s="98">
        <v>42297.958333333336</v>
      </c>
      <c r="B6944" s="17">
        <v>5.1444400000000003</v>
      </c>
      <c r="C6944" s="97">
        <v>50</v>
      </c>
      <c r="D6944" s="21">
        <f t="shared" si="108"/>
        <v>8.5912147999999995</v>
      </c>
    </row>
    <row r="6945" spans="1:4" ht="15" customHeight="1" x14ac:dyDescent="0.2">
      <c r="A6945" s="98">
        <v>42298</v>
      </c>
      <c r="B6945" s="17">
        <v>5.1444400000000003</v>
      </c>
      <c r="C6945" s="97">
        <v>30</v>
      </c>
      <c r="D6945" s="21">
        <f t="shared" si="108"/>
        <v>8.5912147999999995</v>
      </c>
    </row>
    <row r="6946" spans="1:4" ht="15" customHeight="1" x14ac:dyDescent="0.2">
      <c r="A6946" s="98">
        <v>42298.041666666664</v>
      </c>
      <c r="B6946" s="17">
        <v>4.6299960000000002</v>
      </c>
      <c r="C6946" s="97">
        <v>10</v>
      </c>
      <c r="D6946" s="21">
        <f t="shared" si="108"/>
        <v>7.7320933199999997</v>
      </c>
    </row>
    <row r="6947" spans="1:4" ht="15" customHeight="1" x14ac:dyDescent="0.2">
      <c r="A6947" s="98">
        <v>42298.083333333336</v>
      </c>
      <c r="B6947" s="17">
        <v>4.6299960000000002</v>
      </c>
      <c r="C6947" s="97">
        <v>20</v>
      </c>
      <c r="D6947" s="21">
        <f t="shared" si="108"/>
        <v>7.7320933199999997</v>
      </c>
    </row>
    <row r="6948" spans="1:4" ht="15" customHeight="1" x14ac:dyDescent="0.2">
      <c r="A6948" s="98">
        <v>42298.125</v>
      </c>
      <c r="B6948" s="17">
        <v>3.0866639999999999</v>
      </c>
      <c r="C6948" s="97">
        <v>350</v>
      </c>
      <c r="D6948" s="21">
        <f t="shared" si="108"/>
        <v>5.1547288799999995</v>
      </c>
    </row>
    <row r="6949" spans="1:4" ht="15" customHeight="1" x14ac:dyDescent="0.2">
      <c r="A6949" s="98">
        <v>42298.166666666664</v>
      </c>
      <c r="B6949" s="17">
        <v>3.0866639999999999</v>
      </c>
      <c r="C6949" s="97">
        <v>360</v>
      </c>
      <c r="D6949" s="21">
        <f t="shared" si="108"/>
        <v>5.1547288799999995</v>
      </c>
    </row>
    <row r="6950" spans="1:4" ht="15" customHeight="1" x14ac:dyDescent="0.2">
      <c r="A6950" s="98">
        <v>42298.208333333336</v>
      </c>
      <c r="B6950" s="17">
        <v>4.1155520000000001</v>
      </c>
      <c r="C6950" s="97">
        <v>350</v>
      </c>
      <c r="D6950" s="21">
        <f t="shared" si="108"/>
        <v>6.8729718399999999</v>
      </c>
    </row>
    <row r="6951" spans="1:4" ht="15" customHeight="1" x14ac:dyDescent="0.2">
      <c r="A6951" s="98">
        <v>42298.25</v>
      </c>
      <c r="B6951" s="17">
        <v>5.1444400000000003</v>
      </c>
      <c r="C6951" s="97">
        <v>20</v>
      </c>
      <c r="D6951" s="21">
        <f t="shared" si="108"/>
        <v>8.5912147999999995</v>
      </c>
    </row>
    <row r="6952" spans="1:4" ht="15" customHeight="1" x14ac:dyDescent="0.2">
      <c r="A6952" s="98">
        <v>42298.291666666664</v>
      </c>
      <c r="B6952" s="17">
        <v>5.1444400000000003</v>
      </c>
      <c r="C6952" s="97">
        <v>20</v>
      </c>
      <c r="D6952" s="21">
        <f t="shared" si="108"/>
        <v>8.5912147999999995</v>
      </c>
    </row>
    <row r="6953" spans="1:4" ht="15" customHeight="1" x14ac:dyDescent="0.2">
      <c r="A6953" s="98">
        <v>42298.333333333336</v>
      </c>
      <c r="B6953" s="17">
        <v>5.1444400000000003</v>
      </c>
      <c r="C6953" s="97">
        <v>30</v>
      </c>
      <c r="D6953" s="21">
        <f t="shared" si="108"/>
        <v>8.5912147999999995</v>
      </c>
    </row>
    <row r="6954" spans="1:4" ht="15" customHeight="1" x14ac:dyDescent="0.2">
      <c r="A6954" s="98">
        <v>42298.375</v>
      </c>
      <c r="B6954" s="17">
        <v>6.1733279999999997</v>
      </c>
      <c r="C6954" s="97">
        <v>30</v>
      </c>
      <c r="D6954" s="21">
        <f t="shared" si="108"/>
        <v>10.309457759999999</v>
      </c>
    </row>
    <row r="6955" spans="1:4" ht="15" customHeight="1" x14ac:dyDescent="0.2">
      <c r="A6955" s="98">
        <v>42298.416666666664</v>
      </c>
      <c r="B6955" s="17">
        <v>6.1733279999999997</v>
      </c>
      <c r="C6955" s="97">
        <v>30</v>
      </c>
      <c r="D6955" s="21">
        <f t="shared" si="108"/>
        <v>10.309457759999999</v>
      </c>
    </row>
    <row r="6956" spans="1:4" ht="15" customHeight="1" x14ac:dyDescent="0.2">
      <c r="A6956" s="98">
        <v>42298.458333333336</v>
      </c>
      <c r="B6956" s="17">
        <v>7.202216</v>
      </c>
      <c r="C6956" s="97">
        <v>20</v>
      </c>
      <c r="D6956" s="21">
        <f t="shared" si="108"/>
        <v>12.027700719999999</v>
      </c>
    </row>
    <row r="6957" spans="1:4" ht="15" customHeight="1" x14ac:dyDescent="0.2">
      <c r="A6957" s="98">
        <v>42298.5</v>
      </c>
      <c r="B6957" s="17">
        <v>6.1733279999999997</v>
      </c>
      <c r="C6957" s="97">
        <v>20</v>
      </c>
      <c r="D6957" s="21">
        <f t="shared" si="108"/>
        <v>10.309457759999999</v>
      </c>
    </row>
    <row r="6958" spans="1:4" ht="15" customHeight="1" x14ac:dyDescent="0.2">
      <c r="A6958" s="98">
        <v>42298.541666666664</v>
      </c>
      <c r="B6958" s="17">
        <v>6.1733279999999997</v>
      </c>
      <c r="C6958" s="97">
        <v>40</v>
      </c>
      <c r="D6958" s="21">
        <f t="shared" si="108"/>
        <v>10.309457759999999</v>
      </c>
    </row>
    <row r="6959" spans="1:4" ht="15" customHeight="1" x14ac:dyDescent="0.2">
      <c r="A6959" s="98">
        <v>42298.583333333336</v>
      </c>
      <c r="B6959" s="17">
        <v>6.6877719999999998</v>
      </c>
      <c r="C6959" s="97">
        <v>30</v>
      </c>
      <c r="D6959" s="21">
        <f t="shared" si="108"/>
        <v>11.16857924</v>
      </c>
    </row>
    <row r="6960" spans="1:4" ht="15" customHeight="1" x14ac:dyDescent="0.2">
      <c r="A6960" s="98">
        <v>42298.625</v>
      </c>
      <c r="B6960" s="17">
        <v>4.6299960000000002</v>
      </c>
      <c r="C6960" s="97">
        <v>30</v>
      </c>
      <c r="D6960" s="21">
        <f t="shared" si="108"/>
        <v>7.7320933199999997</v>
      </c>
    </row>
    <row r="6961" spans="1:4" ht="15" customHeight="1" x14ac:dyDescent="0.2">
      <c r="A6961" s="98">
        <v>42298.666666666664</v>
      </c>
      <c r="B6961" s="17">
        <v>7.7166600000000001</v>
      </c>
      <c r="C6961" s="97">
        <v>80</v>
      </c>
      <c r="D6961" s="21">
        <f t="shared" si="108"/>
        <v>12.886822199999999</v>
      </c>
    </row>
    <row r="6962" spans="1:4" ht="15" customHeight="1" x14ac:dyDescent="0.2">
      <c r="A6962" s="98">
        <v>42298.708333333336</v>
      </c>
      <c r="B6962" s="17">
        <v>10.288880000000001</v>
      </c>
      <c r="C6962" s="97">
        <v>20</v>
      </c>
      <c r="D6962" s="21">
        <f t="shared" si="108"/>
        <v>17.182429599999999</v>
      </c>
    </row>
    <row r="6963" spans="1:4" ht="15" customHeight="1" x14ac:dyDescent="0.2">
      <c r="A6963" s="98">
        <v>42298.75</v>
      </c>
      <c r="B6963" s="17">
        <v>9.2599920000000004</v>
      </c>
      <c r="C6963" s="97">
        <v>50</v>
      </c>
      <c r="D6963" s="21">
        <f t="shared" si="108"/>
        <v>15.464186639999999</v>
      </c>
    </row>
    <row r="6964" spans="1:4" ht="15" customHeight="1" x14ac:dyDescent="0.2">
      <c r="A6964" s="98">
        <v>42298.791666666664</v>
      </c>
      <c r="B6964" s="17">
        <v>8.7455479999999994</v>
      </c>
      <c r="C6964" s="97">
        <v>40</v>
      </c>
      <c r="D6964" s="21">
        <f t="shared" si="108"/>
        <v>14.605065159999999</v>
      </c>
    </row>
    <row r="6965" spans="1:4" ht="15" customHeight="1" x14ac:dyDescent="0.2">
      <c r="A6965" s="98">
        <v>42298.833333333336</v>
      </c>
      <c r="B6965" s="17">
        <v>9.2599920000000004</v>
      </c>
      <c r="C6965" s="97">
        <v>40</v>
      </c>
      <c r="D6965" s="21">
        <f t="shared" si="108"/>
        <v>15.464186639999999</v>
      </c>
    </row>
    <row r="6966" spans="1:4" ht="15" customHeight="1" x14ac:dyDescent="0.2">
      <c r="A6966" s="98">
        <v>42298.875</v>
      </c>
      <c r="B6966" s="17">
        <v>7.7166600000000001</v>
      </c>
      <c r="C6966" s="97">
        <v>50</v>
      </c>
      <c r="D6966" s="21">
        <f t="shared" si="108"/>
        <v>12.886822199999999</v>
      </c>
    </row>
    <row r="6967" spans="1:4" ht="15" customHeight="1" x14ac:dyDescent="0.2">
      <c r="A6967" s="98">
        <v>42298.916666666664</v>
      </c>
      <c r="B6967" s="17">
        <v>6.1733279999999997</v>
      </c>
      <c r="C6967" s="97">
        <v>40</v>
      </c>
      <c r="D6967" s="21">
        <f t="shared" si="108"/>
        <v>10.309457759999999</v>
      </c>
    </row>
    <row r="6968" spans="1:4" ht="15" customHeight="1" x14ac:dyDescent="0.2">
      <c r="A6968" s="98">
        <v>42298.958333333336</v>
      </c>
      <c r="B6968" s="17">
        <v>5.1444400000000003</v>
      </c>
      <c r="C6968" s="97">
        <v>40</v>
      </c>
      <c r="D6968" s="21">
        <f t="shared" si="108"/>
        <v>8.5912147999999995</v>
      </c>
    </row>
    <row r="6969" spans="1:4" ht="15" customHeight="1" x14ac:dyDescent="0.2">
      <c r="A6969" s="98">
        <v>42299</v>
      </c>
      <c r="B6969" s="17">
        <v>3.601108</v>
      </c>
      <c r="C6969" s="97">
        <v>40</v>
      </c>
      <c r="D6969" s="21">
        <f t="shared" si="108"/>
        <v>6.0138503599999993</v>
      </c>
    </row>
    <row r="6970" spans="1:4" ht="15" customHeight="1" x14ac:dyDescent="0.2">
      <c r="A6970" s="98">
        <v>42299.041666666664</v>
      </c>
      <c r="B6970" s="17">
        <v>2.057776</v>
      </c>
      <c r="C6970" s="97">
        <v>20</v>
      </c>
      <c r="D6970" s="21">
        <f t="shared" si="108"/>
        <v>3.43648592</v>
      </c>
    </row>
    <row r="6971" spans="1:4" ht="15" customHeight="1" x14ac:dyDescent="0.2">
      <c r="A6971" s="98">
        <v>42299.083333333336</v>
      </c>
      <c r="B6971" s="17">
        <v>4.1155520000000001</v>
      </c>
      <c r="C6971" s="97">
        <v>40</v>
      </c>
      <c r="D6971" s="21">
        <f t="shared" si="108"/>
        <v>6.8729718399999999</v>
      </c>
    </row>
    <row r="6972" spans="1:4" ht="15" customHeight="1" x14ac:dyDescent="0.2">
      <c r="A6972" s="98">
        <v>42299.125</v>
      </c>
      <c r="B6972" s="17">
        <v>3.601108</v>
      </c>
      <c r="C6972" s="97">
        <v>20</v>
      </c>
      <c r="D6972" s="21">
        <f t="shared" si="108"/>
        <v>6.0138503599999993</v>
      </c>
    </row>
    <row r="6973" spans="1:4" ht="15" customHeight="1" x14ac:dyDescent="0.2">
      <c r="A6973" s="98">
        <v>42299.166666666664</v>
      </c>
      <c r="B6973" s="17">
        <v>4.1155520000000001</v>
      </c>
      <c r="C6973" s="97">
        <v>20</v>
      </c>
      <c r="D6973" s="21">
        <f t="shared" si="108"/>
        <v>6.8729718399999999</v>
      </c>
    </row>
    <row r="6974" spans="1:4" ht="15" customHeight="1" x14ac:dyDescent="0.2">
      <c r="A6974" s="98">
        <v>42299.208333333336</v>
      </c>
      <c r="B6974" s="17">
        <v>2.5722200000000002</v>
      </c>
      <c r="C6974" s="97">
        <v>60</v>
      </c>
      <c r="D6974" s="21">
        <f t="shared" si="108"/>
        <v>4.2956073999999997</v>
      </c>
    </row>
    <row r="6975" spans="1:4" ht="15" customHeight="1" x14ac:dyDescent="0.2">
      <c r="A6975" s="98">
        <v>42299.25</v>
      </c>
      <c r="B6975" s="17">
        <v>3.0866639999999999</v>
      </c>
      <c r="C6975" s="97">
        <v>40</v>
      </c>
      <c r="D6975" s="21">
        <f t="shared" si="108"/>
        <v>5.1547288799999995</v>
      </c>
    </row>
    <row r="6976" spans="1:4" ht="15" customHeight="1" x14ac:dyDescent="0.2">
      <c r="A6976" s="98">
        <v>42299.291666666664</v>
      </c>
      <c r="B6976" s="17">
        <v>3.601108</v>
      </c>
      <c r="C6976" s="97">
        <v>30</v>
      </c>
      <c r="D6976" s="21">
        <f t="shared" si="108"/>
        <v>6.0138503599999993</v>
      </c>
    </row>
    <row r="6977" spans="1:4" ht="15" customHeight="1" x14ac:dyDescent="0.2">
      <c r="A6977" s="98">
        <v>42299.333333333336</v>
      </c>
      <c r="B6977" s="17">
        <v>4.1155520000000001</v>
      </c>
      <c r="C6977" s="97">
        <v>30</v>
      </c>
      <c r="D6977" s="21">
        <f t="shared" si="108"/>
        <v>6.8729718399999999</v>
      </c>
    </row>
    <row r="6978" spans="1:4" ht="15" customHeight="1" x14ac:dyDescent="0.2">
      <c r="A6978" s="98">
        <v>42299.375</v>
      </c>
      <c r="B6978" s="17">
        <v>5.1444400000000003</v>
      </c>
      <c r="C6978" s="97">
        <v>20</v>
      </c>
      <c r="D6978" s="21">
        <f t="shared" si="108"/>
        <v>8.5912147999999995</v>
      </c>
    </row>
    <row r="6979" spans="1:4" ht="15" customHeight="1" x14ac:dyDescent="0.2">
      <c r="A6979" s="98">
        <v>42299.416666666664</v>
      </c>
      <c r="B6979" s="17">
        <v>5.6588840000000005</v>
      </c>
      <c r="C6979" s="97">
        <v>360</v>
      </c>
      <c r="D6979" s="21">
        <f t="shared" si="108"/>
        <v>9.4503362800000001</v>
      </c>
    </row>
    <row r="6980" spans="1:4" ht="15" customHeight="1" x14ac:dyDescent="0.2">
      <c r="A6980" s="98">
        <v>42299.458333333336</v>
      </c>
      <c r="B6980" s="17">
        <v>7.202216</v>
      </c>
      <c r="C6980" s="97">
        <v>360</v>
      </c>
      <c r="D6980" s="21">
        <f t="shared" si="108"/>
        <v>12.027700719999999</v>
      </c>
    </row>
    <row r="6981" spans="1:4" ht="15" customHeight="1" x14ac:dyDescent="0.2">
      <c r="A6981" s="98">
        <v>42299.5</v>
      </c>
      <c r="B6981" s="17">
        <v>6.1733279999999997</v>
      </c>
      <c r="C6981" s="97">
        <v>350</v>
      </c>
      <c r="D6981" s="21">
        <f t="shared" ref="D6981:D7044" si="109">$B$1*B6981</f>
        <v>10.309457759999999</v>
      </c>
    </row>
    <row r="6982" spans="1:4" ht="15" customHeight="1" x14ac:dyDescent="0.2">
      <c r="A6982" s="98">
        <v>42299.541666666664</v>
      </c>
      <c r="B6982" s="17">
        <v>7.202216</v>
      </c>
      <c r="C6982" s="97">
        <v>20</v>
      </c>
      <c r="D6982" s="21">
        <f t="shared" si="109"/>
        <v>12.027700719999999</v>
      </c>
    </row>
    <row r="6983" spans="1:4" ht="15" customHeight="1" x14ac:dyDescent="0.2">
      <c r="A6983" s="98">
        <v>42299.583333333336</v>
      </c>
      <c r="B6983" s="17">
        <v>7.202216</v>
      </c>
      <c r="C6983" s="97">
        <v>360</v>
      </c>
      <c r="D6983" s="21">
        <f t="shared" si="109"/>
        <v>12.027700719999999</v>
      </c>
    </row>
    <row r="6984" spans="1:4" ht="15" customHeight="1" x14ac:dyDescent="0.2">
      <c r="A6984" s="98">
        <v>42299.666666666664</v>
      </c>
      <c r="B6984" s="17">
        <v>8.2311040000000002</v>
      </c>
      <c r="C6984" s="97">
        <v>60</v>
      </c>
      <c r="D6984" s="21">
        <f t="shared" si="109"/>
        <v>13.74594368</v>
      </c>
    </row>
    <row r="6985" spans="1:4" ht="15" customHeight="1" x14ac:dyDescent="0.2">
      <c r="A6985" s="98">
        <v>42299.708333333336</v>
      </c>
      <c r="B6985" s="17">
        <v>9.2599920000000004</v>
      </c>
      <c r="C6985" s="97">
        <v>60</v>
      </c>
      <c r="D6985" s="21">
        <f t="shared" si="109"/>
        <v>15.464186639999999</v>
      </c>
    </row>
    <row r="6986" spans="1:4" ht="15" customHeight="1" x14ac:dyDescent="0.2">
      <c r="A6986" s="98">
        <v>42299.75</v>
      </c>
      <c r="B6986" s="17">
        <v>10.288880000000001</v>
      </c>
      <c r="C6986" s="97">
        <v>40</v>
      </c>
      <c r="D6986" s="21">
        <f t="shared" si="109"/>
        <v>17.182429599999999</v>
      </c>
    </row>
    <row r="6987" spans="1:4" ht="15" customHeight="1" x14ac:dyDescent="0.2">
      <c r="A6987" s="98">
        <v>42299.791666666664</v>
      </c>
      <c r="B6987" s="17">
        <v>9.7744359999999997</v>
      </c>
      <c r="C6987" s="97">
        <v>50</v>
      </c>
      <c r="D6987" s="21">
        <f t="shared" si="109"/>
        <v>16.32330812</v>
      </c>
    </row>
    <row r="6988" spans="1:4" ht="15" customHeight="1" x14ac:dyDescent="0.2">
      <c r="A6988" s="98">
        <v>42299.875</v>
      </c>
      <c r="B6988" s="17">
        <v>7.7166600000000001</v>
      </c>
      <c r="C6988" s="97">
        <v>50</v>
      </c>
      <c r="D6988" s="21">
        <f t="shared" si="109"/>
        <v>12.886822199999999</v>
      </c>
    </row>
    <row r="6989" spans="1:4" ht="15" customHeight="1" x14ac:dyDescent="0.2">
      <c r="A6989" s="98">
        <v>42299.916666666664</v>
      </c>
      <c r="B6989" s="17">
        <v>5.6588840000000005</v>
      </c>
      <c r="C6989" s="97">
        <v>40</v>
      </c>
      <c r="D6989" s="21">
        <f t="shared" si="109"/>
        <v>9.4503362800000001</v>
      </c>
    </row>
    <row r="6990" spans="1:4" ht="15" customHeight="1" x14ac:dyDescent="0.2">
      <c r="A6990" s="98">
        <v>42299.958333333336</v>
      </c>
      <c r="B6990" s="17">
        <v>5.1444400000000003</v>
      </c>
      <c r="C6990" s="97">
        <v>50</v>
      </c>
      <c r="D6990" s="21">
        <f t="shared" si="109"/>
        <v>8.5912147999999995</v>
      </c>
    </row>
    <row r="6991" spans="1:4" ht="15" customHeight="1" x14ac:dyDescent="0.2">
      <c r="A6991" s="98">
        <v>42300</v>
      </c>
      <c r="B6991" s="17">
        <v>1.5433319999999999</v>
      </c>
      <c r="C6991" s="97">
        <v>360</v>
      </c>
      <c r="D6991" s="21">
        <f t="shared" si="109"/>
        <v>2.5773644399999998</v>
      </c>
    </row>
    <row r="6992" spans="1:4" ht="15" customHeight="1" x14ac:dyDescent="0.2">
      <c r="A6992" s="98">
        <v>42300.041666666664</v>
      </c>
      <c r="B6992" s="17">
        <v>2.057776</v>
      </c>
      <c r="C6992" s="97">
        <v>330</v>
      </c>
      <c r="D6992" s="21">
        <f t="shared" si="109"/>
        <v>3.43648592</v>
      </c>
    </row>
    <row r="6993" spans="1:4" ht="15" customHeight="1" x14ac:dyDescent="0.2">
      <c r="A6993" s="98">
        <v>42300.083333333336</v>
      </c>
      <c r="B6993" s="17">
        <v>3.0866639999999999</v>
      </c>
      <c r="C6993" s="97">
        <v>210</v>
      </c>
      <c r="D6993" s="21">
        <f t="shared" si="109"/>
        <v>5.1547288799999995</v>
      </c>
    </row>
    <row r="6994" spans="1:4" ht="15" customHeight="1" x14ac:dyDescent="0.2">
      <c r="A6994" s="98">
        <v>42300.125</v>
      </c>
      <c r="B6994" s="17">
        <v>2.5722200000000002</v>
      </c>
      <c r="C6994" s="97">
        <v>150</v>
      </c>
      <c r="D6994" s="21">
        <f t="shared" si="109"/>
        <v>4.2956073999999997</v>
      </c>
    </row>
    <row r="6995" spans="1:4" ht="15" customHeight="1" x14ac:dyDescent="0.2">
      <c r="A6995" s="98">
        <v>42300.166666666664</v>
      </c>
      <c r="B6995" s="17">
        <v>0</v>
      </c>
      <c r="C6995" s="97">
        <v>0</v>
      </c>
      <c r="D6995" s="21">
        <f t="shared" si="109"/>
        <v>0</v>
      </c>
    </row>
    <row r="6996" spans="1:4" ht="15" customHeight="1" x14ac:dyDescent="0.2">
      <c r="A6996" s="98">
        <v>42300.208333333336</v>
      </c>
      <c r="B6996" s="17">
        <v>0</v>
      </c>
      <c r="C6996" s="97">
        <v>0</v>
      </c>
      <c r="D6996" s="21">
        <f t="shared" si="109"/>
        <v>0</v>
      </c>
    </row>
    <row r="6997" spans="1:4" ht="15" customHeight="1" x14ac:dyDescent="0.2">
      <c r="A6997" s="98">
        <v>42300.25</v>
      </c>
      <c r="B6997" s="17">
        <v>1.5433319999999999</v>
      </c>
      <c r="C6997" s="97">
        <v>20</v>
      </c>
      <c r="D6997" s="21">
        <f t="shared" si="109"/>
        <v>2.5773644399999998</v>
      </c>
    </row>
    <row r="6998" spans="1:4" ht="15" customHeight="1" x14ac:dyDescent="0.2">
      <c r="A6998" s="98">
        <v>42300.291666666664</v>
      </c>
      <c r="B6998" s="17">
        <v>2.057776</v>
      </c>
      <c r="C6998" s="97">
        <v>320</v>
      </c>
      <c r="D6998" s="21">
        <f t="shared" si="109"/>
        <v>3.43648592</v>
      </c>
    </row>
    <row r="6999" spans="1:4" ht="15" customHeight="1" x14ac:dyDescent="0.2">
      <c r="A6999" s="98">
        <v>42300.333333333336</v>
      </c>
      <c r="B6999" s="17">
        <v>1.028888</v>
      </c>
      <c r="C6999" s="97">
        <v>300</v>
      </c>
      <c r="D6999" s="21">
        <f t="shared" si="109"/>
        <v>1.71824296</v>
      </c>
    </row>
    <row r="7000" spans="1:4" ht="15" customHeight="1" x14ac:dyDescent="0.2">
      <c r="A7000" s="98">
        <v>42300.375</v>
      </c>
      <c r="B7000" s="17">
        <v>5.6588840000000005</v>
      </c>
      <c r="C7000" s="97">
        <v>30</v>
      </c>
      <c r="D7000" s="21">
        <f t="shared" si="109"/>
        <v>9.4503362800000001</v>
      </c>
    </row>
    <row r="7001" spans="1:4" ht="15" customHeight="1" x14ac:dyDescent="0.2">
      <c r="A7001" s="98">
        <v>42300.416666666664</v>
      </c>
      <c r="B7001" s="17">
        <v>6.1733279999999997</v>
      </c>
      <c r="C7001" s="97">
        <v>30</v>
      </c>
      <c r="D7001" s="21">
        <f t="shared" si="109"/>
        <v>10.309457759999999</v>
      </c>
    </row>
    <row r="7002" spans="1:4" ht="15" customHeight="1" x14ac:dyDescent="0.2">
      <c r="A7002" s="98">
        <v>42300.458333333336</v>
      </c>
      <c r="B7002" s="17">
        <v>5.1444400000000003</v>
      </c>
      <c r="C7002" s="97">
        <v>10</v>
      </c>
      <c r="D7002" s="21">
        <f t="shared" si="109"/>
        <v>8.5912147999999995</v>
      </c>
    </row>
    <row r="7003" spans="1:4" ht="15" customHeight="1" x14ac:dyDescent="0.2">
      <c r="A7003" s="98">
        <v>42300.5</v>
      </c>
      <c r="B7003" s="17">
        <v>6.1733279999999997</v>
      </c>
      <c r="C7003" s="97">
        <v>20</v>
      </c>
      <c r="D7003" s="21">
        <f t="shared" si="109"/>
        <v>10.309457759999999</v>
      </c>
    </row>
    <row r="7004" spans="1:4" ht="15" customHeight="1" x14ac:dyDescent="0.2">
      <c r="A7004" s="98">
        <v>42300.541666666664</v>
      </c>
      <c r="B7004" s="17">
        <v>2.057776</v>
      </c>
      <c r="C7004" s="97">
        <v>50</v>
      </c>
      <c r="D7004" s="21">
        <f t="shared" si="109"/>
        <v>3.43648592</v>
      </c>
    </row>
    <row r="7005" spans="1:4" ht="15" customHeight="1" x14ac:dyDescent="0.2">
      <c r="A7005" s="98">
        <v>42300.583333333336</v>
      </c>
      <c r="B7005" s="17">
        <v>6.6877719999999998</v>
      </c>
      <c r="C7005" s="97">
        <v>60</v>
      </c>
      <c r="D7005" s="21">
        <f t="shared" si="109"/>
        <v>11.16857924</v>
      </c>
    </row>
    <row r="7006" spans="1:4" ht="15" customHeight="1" x14ac:dyDescent="0.2">
      <c r="A7006" s="98">
        <v>42300.625</v>
      </c>
      <c r="B7006" s="17">
        <v>8.2311040000000002</v>
      </c>
      <c r="C7006" s="97">
        <v>70</v>
      </c>
      <c r="D7006" s="21">
        <f t="shared" si="109"/>
        <v>13.74594368</v>
      </c>
    </row>
    <row r="7007" spans="1:4" ht="15" customHeight="1" x14ac:dyDescent="0.2">
      <c r="A7007" s="98">
        <v>42300.666666666664</v>
      </c>
      <c r="B7007" s="17">
        <v>7.7166600000000001</v>
      </c>
      <c r="C7007" s="97">
        <v>50</v>
      </c>
      <c r="D7007" s="21">
        <f t="shared" si="109"/>
        <v>12.886822199999999</v>
      </c>
    </row>
    <row r="7008" spans="1:4" ht="15" customHeight="1" x14ac:dyDescent="0.2">
      <c r="A7008" s="98">
        <v>42300.708333333336</v>
      </c>
      <c r="B7008" s="17">
        <v>8.2311040000000002</v>
      </c>
      <c r="C7008" s="97">
        <v>50</v>
      </c>
      <c r="D7008" s="21">
        <f t="shared" si="109"/>
        <v>13.74594368</v>
      </c>
    </row>
    <row r="7009" spans="1:4" ht="15" customHeight="1" x14ac:dyDescent="0.2">
      <c r="A7009" s="98">
        <v>42300.75</v>
      </c>
      <c r="B7009" s="17">
        <v>8.2311040000000002</v>
      </c>
      <c r="C7009" s="97">
        <v>40</v>
      </c>
      <c r="D7009" s="21">
        <f t="shared" si="109"/>
        <v>13.74594368</v>
      </c>
    </row>
    <row r="7010" spans="1:4" ht="15" customHeight="1" x14ac:dyDescent="0.2">
      <c r="A7010" s="98">
        <v>42300.791666666664</v>
      </c>
      <c r="B7010" s="17">
        <v>7.202216</v>
      </c>
      <c r="C7010" s="97">
        <v>30</v>
      </c>
      <c r="D7010" s="21">
        <f t="shared" si="109"/>
        <v>12.027700719999999</v>
      </c>
    </row>
    <row r="7011" spans="1:4" ht="15" customHeight="1" x14ac:dyDescent="0.2">
      <c r="A7011" s="98">
        <v>42300.833333333336</v>
      </c>
      <c r="B7011" s="17">
        <v>6.1733279999999997</v>
      </c>
      <c r="C7011" s="97">
        <v>70</v>
      </c>
      <c r="D7011" s="21">
        <f t="shared" si="109"/>
        <v>10.309457759999999</v>
      </c>
    </row>
    <row r="7012" spans="1:4" ht="15" customHeight="1" x14ac:dyDescent="0.2">
      <c r="A7012" s="98">
        <v>42300.875</v>
      </c>
      <c r="B7012" s="17">
        <v>3.601108</v>
      </c>
      <c r="C7012" s="97">
        <v>50</v>
      </c>
      <c r="D7012" s="21">
        <f t="shared" si="109"/>
        <v>6.0138503599999993</v>
      </c>
    </row>
    <row r="7013" spans="1:4" ht="15" customHeight="1" x14ac:dyDescent="0.2">
      <c r="A7013" s="98">
        <v>42300.916666666664</v>
      </c>
      <c r="B7013" s="17">
        <v>2.5722200000000002</v>
      </c>
      <c r="C7013" s="97">
        <v>50</v>
      </c>
      <c r="D7013" s="21">
        <f t="shared" si="109"/>
        <v>4.2956073999999997</v>
      </c>
    </row>
    <row r="7014" spans="1:4" ht="15" customHeight="1" x14ac:dyDescent="0.2">
      <c r="A7014" s="98">
        <v>42300.958333333336</v>
      </c>
      <c r="B7014" s="17">
        <v>3.0866639999999999</v>
      </c>
      <c r="C7014" s="97">
        <v>40</v>
      </c>
      <c r="D7014" s="21">
        <f t="shared" si="109"/>
        <v>5.1547288799999995</v>
      </c>
    </row>
    <row r="7015" spans="1:4" ht="15" customHeight="1" x14ac:dyDescent="0.2">
      <c r="A7015" s="98">
        <v>42301</v>
      </c>
      <c r="B7015" s="17">
        <v>2.5722200000000002</v>
      </c>
      <c r="C7015" s="97">
        <v>30</v>
      </c>
      <c r="D7015" s="21">
        <f t="shared" si="109"/>
        <v>4.2956073999999997</v>
      </c>
    </row>
    <row r="7016" spans="1:4" ht="15" customHeight="1" x14ac:dyDescent="0.2">
      <c r="A7016" s="98">
        <v>42301.041666666664</v>
      </c>
      <c r="B7016" s="17">
        <v>1.028888</v>
      </c>
      <c r="C7016" s="97">
        <v>60</v>
      </c>
      <c r="D7016" s="21">
        <f t="shared" si="109"/>
        <v>1.71824296</v>
      </c>
    </row>
    <row r="7017" spans="1:4" ht="15" customHeight="1" x14ac:dyDescent="0.2">
      <c r="A7017" s="98">
        <v>42301.083333333336</v>
      </c>
      <c r="B7017" s="17">
        <v>2.057776</v>
      </c>
      <c r="C7017" s="97">
        <v>310</v>
      </c>
      <c r="D7017" s="21">
        <f t="shared" si="109"/>
        <v>3.43648592</v>
      </c>
    </row>
    <row r="7018" spans="1:4" ht="15" customHeight="1" x14ac:dyDescent="0.2">
      <c r="A7018" s="98">
        <v>42301.125</v>
      </c>
      <c r="B7018" s="17">
        <v>4.6299960000000002</v>
      </c>
      <c r="C7018" s="97">
        <v>190</v>
      </c>
      <c r="D7018" s="21">
        <f t="shared" si="109"/>
        <v>7.7320933199999997</v>
      </c>
    </row>
    <row r="7019" spans="1:4" ht="15" customHeight="1" x14ac:dyDescent="0.2">
      <c r="A7019" s="98">
        <v>42301.166666666664</v>
      </c>
      <c r="B7019" s="17">
        <v>5.1444400000000003</v>
      </c>
      <c r="C7019" s="97">
        <v>200</v>
      </c>
      <c r="D7019" s="21">
        <f t="shared" si="109"/>
        <v>8.5912147999999995</v>
      </c>
    </row>
    <row r="7020" spans="1:4" ht="15" customHeight="1" x14ac:dyDescent="0.2">
      <c r="A7020" s="98">
        <v>42301.208333333336</v>
      </c>
      <c r="B7020" s="17">
        <v>5.6588840000000005</v>
      </c>
      <c r="C7020" s="97">
        <v>200</v>
      </c>
      <c r="D7020" s="21">
        <f t="shared" si="109"/>
        <v>9.4503362800000001</v>
      </c>
    </row>
    <row r="7021" spans="1:4" ht="15" customHeight="1" x14ac:dyDescent="0.2">
      <c r="A7021" s="98">
        <v>42301.25</v>
      </c>
      <c r="B7021" s="17">
        <v>6.1733279999999997</v>
      </c>
      <c r="C7021" s="97">
        <v>200</v>
      </c>
      <c r="D7021" s="21">
        <f t="shared" si="109"/>
        <v>10.309457759999999</v>
      </c>
    </row>
    <row r="7022" spans="1:4" ht="15" customHeight="1" x14ac:dyDescent="0.2">
      <c r="A7022" s="98">
        <v>42301.291666666664</v>
      </c>
      <c r="B7022" s="17">
        <v>5.6588840000000005</v>
      </c>
      <c r="C7022" s="97">
        <v>190</v>
      </c>
      <c r="D7022" s="21">
        <f t="shared" si="109"/>
        <v>9.4503362800000001</v>
      </c>
    </row>
    <row r="7023" spans="1:4" ht="15" customHeight="1" x14ac:dyDescent="0.2">
      <c r="A7023" s="98">
        <v>42301.333333333336</v>
      </c>
      <c r="B7023" s="17">
        <v>3.601108</v>
      </c>
      <c r="C7023" s="97">
        <v>210</v>
      </c>
      <c r="D7023" s="21">
        <f t="shared" si="109"/>
        <v>6.0138503599999993</v>
      </c>
    </row>
    <row r="7024" spans="1:4" ht="15" customHeight="1" x14ac:dyDescent="0.2">
      <c r="A7024" s="98">
        <v>42301.375</v>
      </c>
      <c r="B7024" s="17">
        <v>2.5722200000000002</v>
      </c>
      <c r="C7024" s="97">
        <v>210</v>
      </c>
      <c r="D7024" s="21">
        <f t="shared" si="109"/>
        <v>4.2956073999999997</v>
      </c>
    </row>
    <row r="7025" spans="1:4" ht="15" customHeight="1" x14ac:dyDescent="0.2">
      <c r="A7025" s="98">
        <v>42301.416666666664</v>
      </c>
      <c r="B7025" s="17">
        <v>5.1444400000000003</v>
      </c>
      <c r="C7025" s="97">
        <v>210</v>
      </c>
      <c r="D7025" s="21">
        <f t="shared" si="109"/>
        <v>8.5912147999999995</v>
      </c>
    </row>
    <row r="7026" spans="1:4" ht="15" customHeight="1" x14ac:dyDescent="0.2">
      <c r="A7026" s="98">
        <v>42301.458333333336</v>
      </c>
      <c r="B7026" s="17">
        <v>6.6877719999999998</v>
      </c>
      <c r="C7026" s="97">
        <v>200</v>
      </c>
      <c r="D7026" s="21">
        <f t="shared" si="109"/>
        <v>11.16857924</v>
      </c>
    </row>
    <row r="7027" spans="1:4" ht="15" customHeight="1" x14ac:dyDescent="0.2">
      <c r="A7027" s="98">
        <v>42301.5</v>
      </c>
      <c r="B7027" s="17">
        <v>6.6877719999999998</v>
      </c>
      <c r="C7027" s="97">
        <v>160</v>
      </c>
      <c r="D7027" s="21">
        <f t="shared" si="109"/>
        <v>11.16857924</v>
      </c>
    </row>
    <row r="7028" spans="1:4" ht="15" customHeight="1" x14ac:dyDescent="0.2">
      <c r="A7028" s="98">
        <v>42301.541666666664</v>
      </c>
      <c r="B7028" s="17">
        <v>8.2311040000000002</v>
      </c>
      <c r="C7028" s="97">
        <v>160</v>
      </c>
      <c r="D7028" s="21">
        <f t="shared" si="109"/>
        <v>13.74594368</v>
      </c>
    </row>
    <row r="7029" spans="1:4" ht="15" customHeight="1" x14ac:dyDescent="0.2">
      <c r="A7029" s="98">
        <v>42301.583333333336</v>
      </c>
      <c r="B7029" s="17">
        <v>8.7455479999999994</v>
      </c>
      <c r="C7029" s="97">
        <v>160</v>
      </c>
      <c r="D7029" s="21">
        <f t="shared" si="109"/>
        <v>14.605065159999999</v>
      </c>
    </row>
    <row r="7030" spans="1:4" ht="15" customHeight="1" x14ac:dyDescent="0.2">
      <c r="A7030" s="98">
        <v>42301.625</v>
      </c>
      <c r="B7030" s="17">
        <v>9.2599920000000004</v>
      </c>
      <c r="C7030" s="97">
        <v>160</v>
      </c>
      <c r="D7030" s="21">
        <f t="shared" si="109"/>
        <v>15.464186639999999</v>
      </c>
    </row>
    <row r="7031" spans="1:4" ht="15" customHeight="1" x14ac:dyDescent="0.2">
      <c r="A7031" s="98">
        <v>42301.666666666664</v>
      </c>
      <c r="B7031" s="17">
        <v>8.7455479999999994</v>
      </c>
      <c r="C7031" s="97">
        <v>160</v>
      </c>
      <c r="D7031" s="21">
        <f t="shared" si="109"/>
        <v>14.605065159999999</v>
      </c>
    </row>
    <row r="7032" spans="1:4" ht="15" customHeight="1" x14ac:dyDescent="0.2">
      <c r="A7032" s="98">
        <v>42301.708333333336</v>
      </c>
      <c r="B7032" s="17">
        <v>8.7455479999999994</v>
      </c>
      <c r="C7032" s="97">
        <v>160</v>
      </c>
      <c r="D7032" s="21">
        <f t="shared" si="109"/>
        <v>14.605065159999999</v>
      </c>
    </row>
    <row r="7033" spans="1:4" ht="15" customHeight="1" x14ac:dyDescent="0.2">
      <c r="A7033" s="98">
        <v>42301.75</v>
      </c>
      <c r="B7033" s="17">
        <v>7.202216</v>
      </c>
      <c r="C7033" s="97">
        <v>160</v>
      </c>
      <c r="D7033" s="21">
        <f t="shared" si="109"/>
        <v>12.027700719999999</v>
      </c>
    </row>
    <row r="7034" spans="1:4" ht="15" customHeight="1" x14ac:dyDescent="0.2">
      <c r="A7034" s="98">
        <v>42301.791666666664</v>
      </c>
      <c r="B7034" s="17">
        <v>7.7166600000000001</v>
      </c>
      <c r="C7034" s="97">
        <v>170</v>
      </c>
      <c r="D7034" s="21">
        <f t="shared" si="109"/>
        <v>12.886822199999999</v>
      </c>
    </row>
    <row r="7035" spans="1:4" ht="15" customHeight="1" x14ac:dyDescent="0.2">
      <c r="A7035" s="98">
        <v>42301.833333333336</v>
      </c>
      <c r="B7035" s="17">
        <v>7.7166600000000001</v>
      </c>
      <c r="C7035" s="97">
        <v>180</v>
      </c>
      <c r="D7035" s="21">
        <f t="shared" si="109"/>
        <v>12.886822199999999</v>
      </c>
    </row>
    <row r="7036" spans="1:4" ht="15" customHeight="1" x14ac:dyDescent="0.2">
      <c r="A7036" s="98">
        <v>42301.875</v>
      </c>
      <c r="B7036" s="17">
        <v>7.202216</v>
      </c>
      <c r="C7036" s="97">
        <v>150</v>
      </c>
      <c r="D7036" s="21">
        <f t="shared" si="109"/>
        <v>12.027700719999999</v>
      </c>
    </row>
    <row r="7037" spans="1:4" ht="15" customHeight="1" x14ac:dyDescent="0.2">
      <c r="A7037" s="98">
        <v>42301.916666666664</v>
      </c>
      <c r="B7037" s="17">
        <v>5.1444400000000003</v>
      </c>
      <c r="C7037" s="97">
        <v>190</v>
      </c>
      <c r="D7037" s="21">
        <f t="shared" si="109"/>
        <v>8.5912147999999995</v>
      </c>
    </row>
    <row r="7038" spans="1:4" ht="15" customHeight="1" x14ac:dyDescent="0.2">
      <c r="A7038" s="98">
        <v>42301.958333333336</v>
      </c>
      <c r="B7038" s="17">
        <v>5.1444400000000003</v>
      </c>
      <c r="C7038" s="97">
        <v>200</v>
      </c>
      <c r="D7038" s="21">
        <f t="shared" si="109"/>
        <v>8.5912147999999995</v>
      </c>
    </row>
    <row r="7039" spans="1:4" ht="15" customHeight="1" x14ac:dyDescent="0.2">
      <c r="A7039" s="98">
        <v>42302</v>
      </c>
      <c r="B7039" s="17">
        <v>5.1444400000000003</v>
      </c>
      <c r="C7039" s="97">
        <v>200</v>
      </c>
      <c r="D7039" s="21">
        <f t="shared" si="109"/>
        <v>8.5912147999999995</v>
      </c>
    </row>
    <row r="7040" spans="1:4" ht="15" customHeight="1" x14ac:dyDescent="0.2">
      <c r="A7040" s="98">
        <v>42302.041666666664</v>
      </c>
      <c r="B7040" s="17">
        <v>5.1444400000000003</v>
      </c>
      <c r="C7040" s="97">
        <v>220</v>
      </c>
      <c r="D7040" s="21">
        <f t="shared" si="109"/>
        <v>8.5912147999999995</v>
      </c>
    </row>
    <row r="7041" spans="1:4" ht="15" customHeight="1" x14ac:dyDescent="0.2">
      <c r="A7041" s="98">
        <v>42302.083333333336</v>
      </c>
      <c r="B7041" s="17">
        <v>5.1444400000000003</v>
      </c>
      <c r="C7041" s="97">
        <v>210</v>
      </c>
      <c r="D7041" s="21">
        <f t="shared" si="109"/>
        <v>8.5912147999999995</v>
      </c>
    </row>
    <row r="7042" spans="1:4" ht="15" customHeight="1" x14ac:dyDescent="0.2">
      <c r="A7042" s="98">
        <v>42302.125</v>
      </c>
      <c r="B7042" s="17">
        <v>3.601108</v>
      </c>
      <c r="C7042" s="97">
        <v>220</v>
      </c>
      <c r="D7042" s="21">
        <f t="shared" si="109"/>
        <v>6.0138503599999993</v>
      </c>
    </row>
    <row r="7043" spans="1:4" ht="15" customHeight="1" x14ac:dyDescent="0.2">
      <c r="A7043" s="98">
        <v>42302.166666666664</v>
      </c>
      <c r="B7043" s="17">
        <v>2.5722200000000002</v>
      </c>
      <c r="C7043" s="97">
        <v>230</v>
      </c>
      <c r="D7043" s="21">
        <f t="shared" si="109"/>
        <v>4.2956073999999997</v>
      </c>
    </row>
    <row r="7044" spans="1:4" ht="15" customHeight="1" x14ac:dyDescent="0.2">
      <c r="A7044" s="98">
        <v>42302.208333333336</v>
      </c>
      <c r="B7044" s="17">
        <v>3.0866639999999999</v>
      </c>
      <c r="C7044" s="97">
        <v>240</v>
      </c>
      <c r="D7044" s="21">
        <f t="shared" si="109"/>
        <v>5.1547288799999995</v>
      </c>
    </row>
    <row r="7045" spans="1:4" ht="15" customHeight="1" x14ac:dyDescent="0.2">
      <c r="A7045" s="98">
        <v>42302.25</v>
      </c>
      <c r="B7045" s="17">
        <v>3.0866639999999999</v>
      </c>
      <c r="C7045" s="97">
        <v>240</v>
      </c>
      <c r="D7045" s="21">
        <f t="shared" ref="D7045:D7108" si="110">$B$1*B7045</f>
        <v>5.1547288799999995</v>
      </c>
    </row>
    <row r="7046" spans="1:4" ht="15" customHeight="1" x14ac:dyDescent="0.2">
      <c r="A7046" s="98">
        <v>42302.291666666664</v>
      </c>
      <c r="B7046" s="17">
        <v>2.057776</v>
      </c>
      <c r="C7046" s="97">
        <v>200</v>
      </c>
      <c r="D7046" s="21">
        <f t="shared" si="110"/>
        <v>3.43648592</v>
      </c>
    </row>
    <row r="7047" spans="1:4" ht="15" customHeight="1" x14ac:dyDescent="0.2">
      <c r="A7047" s="98">
        <v>42302.333333333336</v>
      </c>
      <c r="B7047" s="17">
        <v>3.0866639999999999</v>
      </c>
      <c r="C7047" s="97">
        <v>220</v>
      </c>
      <c r="D7047" s="21">
        <f t="shared" si="110"/>
        <v>5.1547288799999995</v>
      </c>
    </row>
    <row r="7048" spans="1:4" ht="15" customHeight="1" x14ac:dyDescent="0.2">
      <c r="A7048" s="98">
        <v>42302.375</v>
      </c>
      <c r="B7048" s="17">
        <v>4.6299960000000002</v>
      </c>
      <c r="C7048" s="97">
        <v>210</v>
      </c>
      <c r="D7048" s="21">
        <f t="shared" si="110"/>
        <v>7.7320933199999997</v>
      </c>
    </row>
    <row r="7049" spans="1:4" ht="15" customHeight="1" x14ac:dyDescent="0.2">
      <c r="A7049" s="98">
        <v>42302.416666666664</v>
      </c>
      <c r="B7049" s="17">
        <v>6.6877719999999998</v>
      </c>
      <c r="C7049" s="97">
        <v>210</v>
      </c>
      <c r="D7049" s="21">
        <f t="shared" si="110"/>
        <v>11.16857924</v>
      </c>
    </row>
    <row r="7050" spans="1:4" ht="15" customHeight="1" x14ac:dyDescent="0.2">
      <c r="A7050" s="98">
        <v>42302.458333333336</v>
      </c>
      <c r="B7050" s="17">
        <v>6.6877719999999998</v>
      </c>
      <c r="C7050" s="97">
        <v>200</v>
      </c>
      <c r="D7050" s="21">
        <f t="shared" si="110"/>
        <v>11.16857924</v>
      </c>
    </row>
    <row r="7051" spans="1:4" ht="15" customHeight="1" x14ac:dyDescent="0.2">
      <c r="A7051" s="98">
        <v>42302.5</v>
      </c>
      <c r="B7051" s="17">
        <v>5.1444400000000003</v>
      </c>
      <c r="C7051" s="97">
        <v>180</v>
      </c>
      <c r="D7051" s="21">
        <f t="shared" si="110"/>
        <v>8.5912147999999995</v>
      </c>
    </row>
    <row r="7052" spans="1:4" ht="15" customHeight="1" x14ac:dyDescent="0.2">
      <c r="A7052" s="98">
        <v>42302.541666666664</v>
      </c>
      <c r="B7052" s="17">
        <v>7.202216</v>
      </c>
      <c r="C7052" s="97">
        <v>160</v>
      </c>
      <c r="D7052" s="21">
        <f t="shared" si="110"/>
        <v>12.027700719999999</v>
      </c>
    </row>
    <row r="7053" spans="1:4" ht="15" customHeight="1" x14ac:dyDescent="0.2">
      <c r="A7053" s="98">
        <v>42302.583333333336</v>
      </c>
      <c r="B7053" s="17">
        <v>5.6588840000000005</v>
      </c>
      <c r="C7053" s="97">
        <v>160</v>
      </c>
      <c r="D7053" s="21">
        <f t="shared" si="110"/>
        <v>9.4503362800000001</v>
      </c>
    </row>
    <row r="7054" spans="1:4" ht="15" customHeight="1" x14ac:dyDescent="0.2">
      <c r="A7054" s="98">
        <v>42302.625</v>
      </c>
      <c r="B7054" s="17">
        <v>6.6877719999999998</v>
      </c>
      <c r="C7054" s="97">
        <v>160</v>
      </c>
      <c r="D7054" s="21">
        <f t="shared" si="110"/>
        <v>11.16857924</v>
      </c>
    </row>
    <row r="7055" spans="1:4" ht="15" customHeight="1" x14ac:dyDescent="0.2">
      <c r="A7055" s="98">
        <v>42302.666666666664</v>
      </c>
      <c r="B7055" s="17">
        <v>7.7166600000000001</v>
      </c>
      <c r="C7055" s="97">
        <v>160</v>
      </c>
      <c r="D7055" s="21">
        <f t="shared" si="110"/>
        <v>12.886822199999999</v>
      </c>
    </row>
    <row r="7056" spans="1:4" ht="15" customHeight="1" x14ac:dyDescent="0.2">
      <c r="A7056" s="98">
        <v>42302.708333333336</v>
      </c>
      <c r="B7056" s="17">
        <v>6.1733279999999997</v>
      </c>
      <c r="C7056" s="97">
        <v>150</v>
      </c>
      <c r="D7056" s="21">
        <f t="shared" si="110"/>
        <v>10.309457759999999</v>
      </c>
    </row>
    <row r="7057" spans="1:4" ht="15" customHeight="1" x14ac:dyDescent="0.2">
      <c r="A7057" s="98">
        <v>42302.75</v>
      </c>
      <c r="B7057" s="17">
        <v>4.6299960000000002</v>
      </c>
      <c r="C7057" s="97">
        <v>150</v>
      </c>
      <c r="D7057" s="21">
        <f t="shared" si="110"/>
        <v>7.7320933199999997</v>
      </c>
    </row>
    <row r="7058" spans="1:4" ht="15" customHeight="1" x14ac:dyDescent="0.2">
      <c r="A7058" s="98">
        <v>42302.791666666664</v>
      </c>
      <c r="B7058" s="17">
        <v>4.6299960000000002</v>
      </c>
      <c r="C7058" s="97">
        <v>160</v>
      </c>
      <c r="D7058" s="21">
        <f t="shared" si="110"/>
        <v>7.7320933199999997</v>
      </c>
    </row>
    <row r="7059" spans="1:4" ht="15" customHeight="1" x14ac:dyDescent="0.2">
      <c r="A7059" s="98">
        <v>42302.833333333336</v>
      </c>
      <c r="B7059" s="17">
        <v>4.6299960000000002</v>
      </c>
      <c r="C7059" s="97">
        <v>150</v>
      </c>
      <c r="D7059" s="21">
        <f t="shared" si="110"/>
        <v>7.7320933199999997</v>
      </c>
    </row>
    <row r="7060" spans="1:4" ht="15" customHeight="1" x14ac:dyDescent="0.2">
      <c r="A7060" s="98">
        <v>42302.875</v>
      </c>
      <c r="B7060" s="17">
        <v>3.0866639999999999</v>
      </c>
      <c r="C7060" s="97">
        <v>150</v>
      </c>
      <c r="D7060" s="21">
        <f t="shared" si="110"/>
        <v>5.1547288799999995</v>
      </c>
    </row>
    <row r="7061" spans="1:4" ht="15" customHeight="1" x14ac:dyDescent="0.2">
      <c r="A7061" s="98">
        <v>42302.916666666664</v>
      </c>
      <c r="B7061" s="17">
        <v>4.1155520000000001</v>
      </c>
      <c r="C7061" s="97">
        <v>190</v>
      </c>
      <c r="D7061" s="21">
        <f t="shared" si="110"/>
        <v>6.8729718399999999</v>
      </c>
    </row>
    <row r="7062" spans="1:4" ht="15" customHeight="1" x14ac:dyDescent="0.2">
      <c r="A7062" s="98">
        <v>42302.958333333336</v>
      </c>
      <c r="B7062" s="17">
        <v>4.1155520000000001</v>
      </c>
      <c r="C7062" s="97">
        <v>220</v>
      </c>
      <c r="D7062" s="21">
        <f t="shared" si="110"/>
        <v>6.8729718399999999</v>
      </c>
    </row>
    <row r="7063" spans="1:4" ht="15" customHeight="1" x14ac:dyDescent="0.2">
      <c r="A7063" s="98">
        <v>42303</v>
      </c>
      <c r="B7063" s="17">
        <v>4.1155520000000001</v>
      </c>
      <c r="C7063" s="97">
        <v>150</v>
      </c>
      <c r="D7063" s="21">
        <f t="shared" si="110"/>
        <v>6.8729718399999999</v>
      </c>
    </row>
    <row r="7064" spans="1:4" ht="15" customHeight="1" x14ac:dyDescent="0.2">
      <c r="A7064" s="98">
        <v>42303.041666666664</v>
      </c>
      <c r="B7064" s="17">
        <v>2.057776</v>
      </c>
      <c r="C7064" s="97">
        <v>290</v>
      </c>
      <c r="D7064" s="21">
        <f t="shared" si="110"/>
        <v>3.43648592</v>
      </c>
    </row>
    <row r="7065" spans="1:4" ht="15" customHeight="1" x14ac:dyDescent="0.2">
      <c r="A7065" s="98">
        <v>42303.083333333336</v>
      </c>
      <c r="B7065" s="17">
        <v>1.028888</v>
      </c>
      <c r="C7065" s="97">
        <v>310</v>
      </c>
      <c r="D7065" s="21">
        <f t="shared" si="110"/>
        <v>1.71824296</v>
      </c>
    </row>
    <row r="7066" spans="1:4" ht="15" customHeight="1" x14ac:dyDescent="0.2">
      <c r="A7066" s="98">
        <v>42303.125</v>
      </c>
      <c r="B7066" s="17">
        <v>2.057776</v>
      </c>
      <c r="C7066" s="97">
        <v>320</v>
      </c>
      <c r="D7066" s="21">
        <f t="shared" si="110"/>
        <v>3.43648592</v>
      </c>
    </row>
    <row r="7067" spans="1:4" ht="15" customHeight="1" x14ac:dyDescent="0.2">
      <c r="A7067" s="98">
        <v>42303.166666666664</v>
      </c>
      <c r="B7067" s="17">
        <v>1.5433319999999999</v>
      </c>
      <c r="C7067" s="97">
        <v>280</v>
      </c>
      <c r="D7067" s="21">
        <f t="shared" si="110"/>
        <v>2.5773644399999998</v>
      </c>
    </row>
    <row r="7068" spans="1:4" ht="15" customHeight="1" x14ac:dyDescent="0.2">
      <c r="A7068" s="98">
        <v>42303.208333333336</v>
      </c>
      <c r="B7068" s="17">
        <v>2.057776</v>
      </c>
      <c r="C7068" s="97">
        <v>310</v>
      </c>
      <c r="D7068" s="21">
        <f t="shared" si="110"/>
        <v>3.43648592</v>
      </c>
    </row>
    <row r="7069" spans="1:4" ht="15" customHeight="1" x14ac:dyDescent="0.2">
      <c r="A7069" s="98">
        <v>42303.25</v>
      </c>
      <c r="B7069" s="17">
        <v>0</v>
      </c>
      <c r="C7069" s="97">
        <v>0</v>
      </c>
      <c r="D7069" s="21">
        <f t="shared" si="110"/>
        <v>0</v>
      </c>
    </row>
    <row r="7070" spans="1:4" ht="15" customHeight="1" x14ac:dyDescent="0.2">
      <c r="A7070" s="98">
        <v>42303.291666666664</v>
      </c>
      <c r="B7070" s="17">
        <v>1.028888</v>
      </c>
      <c r="C7070" s="97">
        <v>280</v>
      </c>
      <c r="D7070" s="21">
        <f t="shared" si="110"/>
        <v>1.71824296</v>
      </c>
    </row>
    <row r="7071" spans="1:4" ht="15" customHeight="1" x14ac:dyDescent="0.2">
      <c r="A7071" s="98">
        <v>42303.333333333336</v>
      </c>
      <c r="B7071" s="17">
        <v>1.5433319999999999</v>
      </c>
      <c r="C7071" s="97">
        <v>310</v>
      </c>
      <c r="D7071" s="21">
        <f t="shared" si="110"/>
        <v>2.5773644399999998</v>
      </c>
    </row>
    <row r="7072" spans="1:4" ht="15" customHeight="1" x14ac:dyDescent="0.2">
      <c r="A7072" s="98">
        <v>42303.375</v>
      </c>
      <c r="B7072" s="17">
        <v>0.51444400000000001</v>
      </c>
      <c r="C7072" s="97">
        <v>340</v>
      </c>
      <c r="D7072" s="21">
        <f t="shared" si="110"/>
        <v>0.85912147999999999</v>
      </c>
    </row>
    <row r="7073" spans="1:4" ht="15" customHeight="1" x14ac:dyDescent="0.2">
      <c r="A7073" s="98">
        <v>42303.416666666664</v>
      </c>
      <c r="B7073" s="17">
        <v>0</v>
      </c>
      <c r="C7073" s="97">
        <v>0</v>
      </c>
      <c r="D7073" s="21">
        <f t="shared" si="110"/>
        <v>0</v>
      </c>
    </row>
    <row r="7074" spans="1:4" ht="15" customHeight="1" x14ac:dyDescent="0.2">
      <c r="A7074" s="98">
        <v>42303.458333333336</v>
      </c>
      <c r="B7074" s="17">
        <v>1.028888</v>
      </c>
      <c r="C7074" s="97">
        <v>80</v>
      </c>
      <c r="D7074" s="21">
        <f t="shared" si="110"/>
        <v>1.71824296</v>
      </c>
    </row>
    <row r="7075" spans="1:4" ht="15" customHeight="1" x14ac:dyDescent="0.2">
      <c r="A7075" s="98">
        <v>42303.5</v>
      </c>
      <c r="B7075" s="17">
        <v>1.028888</v>
      </c>
      <c r="C7075" s="97">
        <v>120</v>
      </c>
      <c r="D7075" s="21">
        <f t="shared" si="110"/>
        <v>1.71824296</v>
      </c>
    </row>
    <row r="7076" spans="1:4" ht="15" customHeight="1" x14ac:dyDescent="0.2">
      <c r="A7076" s="98">
        <v>42303.541666666664</v>
      </c>
      <c r="B7076" s="17">
        <v>4.1155520000000001</v>
      </c>
      <c r="C7076" s="97">
        <v>160</v>
      </c>
      <c r="D7076" s="21">
        <f t="shared" si="110"/>
        <v>6.8729718399999999</v>
      </c>
    </row>
    <row r="7077" spans="1:4" ht="15" customHeight="1" x14ac:dyDescent="0.2">
      <c r="A7077" s="98">
        <v>42303.583333333336</v>
      </c>
      <c r="B7077" s="17">
        <v>3.0866639999999999</v>
      </c>
      <c r="C7077" s="97">
        <v>130</v>
      </c>
      <c r="D7077" s="21">
        <f t="shared" si="110"/>
        <v>5.1547288799999995</v>
      </c>
    </row>
    <row r="7078" spans="1:4" ht="15" customHeight="1" x14ac:dyDescent="0.2">
      <c r="A7078" s="98">
        <v>42303.625</v>
      </c>
      <c r="B7078" s="17">
        <v>3.0866639999999999</v>
      </c>
      <c r="C7078" s="97">
        <v>70</v>
      </c>
      <c r="D7078" s="21">
        <f t="shared" si="110"/>
        <v>5.1547288799999995</v>
      </c>
    </row>
    <row r="7079" spans="1:4" ht="15" customHeight="1" x14ac:dyDescent="0.2">
      <c r="A7079" s="98">
        <v>42303.666666666664</v>
      </c>
      <c r="B7079" s="17">
        <v>3.601108</v>
      </c>
      <c r="C7079" s="97">
        <v>50</v>
      </c>
      <c r="D7079" s="21">
        <f t="shared" si="110"/>
        <v>6.0138503599999993</v>
      </c>
    </row>
    <row r="7080" spans="1:4" ht="15" customHeight="1" x14ac:dyDescent="0.2">
      <c r="A7080" s="98">
        <v>42303.708333333336</v>
      </c>
      <c r="B7080" s="17">
        <v>4.1155520000000001</v>
      </c>
      <c r="C7080" s="97">
        <v>60</v>
      </c>
      <c r="D7080" s="21">
        <f t="shared" si="110"/>
        <v>6.8729718399999999</v>
      </c>
    </row>
    <row r="7081" spans="1:4" ht="15" customHeight="1" x14ac:dyDescent="0.2">
      <c r="A7081" s="98">
        <v>42303.75</v>
      </c>
      <c r="B7081" s="17">
        <v>3.601108</v>
      </c>
      <c r="C7081" s="97">
        <v>60</v>
      </c>
      <c r="D7081" s="21">
        <f t="shared" si="110"/>
        <v>6.0138503599999993</v>
      </c>
    </row>
    <row r="7082" spans="1:4" ht="15" customHeight="1" x14ac:dyDescent="0.2">
      <c r="A7082" s="98">
        <v>42303.791666666664</v>
      </c>
      <c r="B7082" s="17">
        <v>4.1155520000000001</v>
      </c>
      <c r="C7082" s="97">
        <v>50</v>
      </c>
      <c r="D7082" s="21">
        <f t="shared" si="110"/>
        <v>6.8729718399999999</v>
      </c>
    </row>
    <row r="7083" spans="1:4" ht="15" customHeight="1" x14ac:dyDescent="0.2">
      <c r="A7083" s="98">
        <v>42303.833333333336</v>
      </c>
      <c r="B7083" s="17">
        <v>4.1155520000000001</v>
      </c>
      <c r="C7083" s="97">
        <v>30</v>
      </c>
      <c r="D7083" s="21">
        <f t="shared" si="110"/>
        <v>6.8729718399999999</v>
      </c>
    </row>
    <row r="7084" spans="1:4" ht="15" customHeight="1" x14ac:dyDescent="0.2">
      <c r="A7084" s="98">
        <v>42303.875</v>
      </c>
      <c r="B7084" s="17">
        <v>4.6299960000000002</v>
      </c>
      <c r="C7084" s="97">
        <v>60</v>
      </c>
      <c r="D7084" s="21">
        <f t="shared" si="110"/>
        <v>7.7320933199999997</v>
      </c>
    </row>
    <row r="7085" spans="1:4" ht="15" customHeight="1" x14ac:dyDescent="0.2">
      <c r="A7085" s="98">
        <v>42303.916666666664</v>
      </c>
      <c r="B7085" s="17">
        <v>3.601108</v>
      </c>
      <c r="C7085" s="97">
        <v>50</v>
      </c>
      <c r="D7085" s="21">
        <f t="shared" si="110"/>
        <v>6.0138503599999993</v>
      </c>
    </row>
    <row r="7086" spans="1:4" ht="15" customHeight="1" x14ac:dyDescent="0.2">
      <c r="A7086" s="98">
        <v>42303.958333333336</v>
      </c>
      <c r="B7086" s="17">
        <v>2.057776</v>
      </c>
      <c r="C7086" s="97">
        <v>40</v>
      </c>
      <c r="D7086" s="21">
        <f t="shared" si="110"/>
        <v>3.43648592</v>
      </c>
    </row>
    <row r="7087" spans="1:4" ht="15" customHeight="1" x14ac:dyDescent="0.2">
      <c r="A7087" s="98">
        <v>42304</v>
      </c>
      <c r="B7087" s="17">
        <v>2.057776</v>
      </c>
      <c r="C7087" s="97">
        <v>30</v>
      </c>
      <c r="D7087" s="21">
        <f t="shared" si="110"/>
        <v>3.43648592</v>
      </c>
    </row>
    <row r="7088" spans="1:4" ht="15" customHeight="1" x14ac:dyDescent="0.2">
      <c r="A7088" s="98">
        <v>42304.041666666664</v>
      </c>
      <c r="B7088" s="17">
        <v>1.5433319999999999</v>
      </c>
      <c r="C7088" s="97">
        <v>350</v>
      </c>
      <c r="D7088" s="21">
        <f t="shared" si="110"/>
        <v>2.5773644399999998</v>
      </c>
    </row>
    <row r="7089" spans="1:4" ht="15" customHeight="1" x14ac:dyDescent="0.2">
      <c r="A7089" s="98">
        <v>42304.083333333336</v>
      </c>
      <c r="B7089" s="17">
        <v>2.057776</v>
      </c>
      <c r="C7089" s="97">
        <v>10</v>
      </c>
      <c r="D7089" s="21">
        <f t="shared" si="110"/>
        <v>3.43648592</v>
      </c>
    </row>
    <row r="7090" spans="1:4" ht="15" customHeight="1" x14ac:dyDescent="0.2">
      <c r="A7090" s="98">
        <v>42304.125</v>
      </c>
      <c r="B7090" s="17">
        <v>2.057776</v>
      </c>
      <c r="C7090" s="97">
        <v>360</v>
      </c>
      <c r="D7090" s="21">
        <f t="shared" si="110"/>
        <v>3.43648592</v>
      </c>
    </row>
    <row r="7091" spans="1:4" ht="15" customHeight="1" x14ac:dyDescent="0.2">
      <c r="A7091" s="98">
        <v>42304.166666666664</v>
      </c>
      <c r="B7091" s="17">
        <v>1.5433319999999999</v>
      </c>
      <c r="C7091" s="97">
        <v>360</v>
      </c>
      <c r="D7091" s="21">
        <f t="shared" si="110"/>
        <v>2.5773644399999998</v>
      </c>
    </row>
    <row r="7092" spans="1:4" ht="15" customHeight="1" x14ac:dyDescent="0.2">
      <c r="A7092" s="98">
        <v>42304.208333333336</v>
      </c>
      <c r="B7092" s="17">
        <v>3.0866639999999999</v>
      </c>
      <c r="C7092" s="97">
        <v>10</v>
      </c>
      <c r="D7092" s="21">
        <f t="shared" si="110"/>
        <v>5.1547288799999995</v>
      </c>
    </row>
    <row r="7093" spans="1:4" ht="15" customHeight="1" x14ac:dyDescent="0.2">
      <c r="A7093" s="98">
        <v>42304.25</v>
      </c>
      <c r="B7093" s="17">
        <v>3.0866639999999999</v>
      </c>
      <c r="C7093" s="97">
        <v>10</v>
      </c>
      <c r="D7093" s="21">
        <f t="shared" si="110"/>
        <v>5.1547288799999995</v>
      </c>
    </row>
    <row r="7094" spans="1:4" ht="15" customHeight="1" x14ac:dyDescent="0.2">
      <c r="A7094" s="98">
        <v>42304.291666666664</v>
      </c>
      <c r="B7094" s="17">
        <v>3.0866639999999999</v>
      </c>
      <c r="C7094" s="97">
        <v>40</v>
      </c>
      <c r="D7094" s="21">
        <f t="shared" si="110"/>
        <v>5.1547288799999995</v>
      </c>
    </row>
    <row r="7095" spans="1:4" ht="15" customHeight="1" x14ac:dyDescent="0.2">
      <c r="A7095" s="98">
        <v>42304.333333333336</v>
      </c>
      <c r="B7095" s="17">
        <v>2.5722200000000002</v>
      </c>
      <c r="C7095" s="97">
        <v>10</v>
      </c>
      <c r="D7095" s="21">
        <f t="shared" si="110"/>
        <v>4.2956073999999997</v>
      </c>
    </row>
    <row r="7096" spans="1:4" ht="15" customHeight="1" x14ac:dyDescent="0.2">
      <c r="A7096" s="98">
        <v>42304.375</v>
      </c>
      <c r="B7096" s="17">
        <v>2.057776</v>
      </c>
      <c r="C7096" s="97">
        <v>360</v>
      </c>
      <c r="D7096" s="21">
        <f t="shared" si="110"/>
        <v>3.43648592</v>
      </c>
    </row>
    <row r="7097" spans="1:4" ht="15" customHeight="1" x14ac:dyDescent="0.2">
      <c r="A7097" s="98">
        <v>42304.416666666664</v>
      </c>
      <c r="B7097" s="17">
        <v>4.1155520000000001</v>
      </c>
      <c r="C7097" s="97">
        <v>360</v>
      </c>
      <c r="D7097" s="21">
        <f t="shared" si="110"/>
        <v>6.8729718399999999</v>
      </c>
    </row>
    <row r="7098" spans="1:4" ht="15" customHeight="1" x14ac:dyDescent="0.2">
      <c r="A7098" s="98">
        <v>42304.458333333336</v>
      </c>
      <c r="B7098" s="17">
        <v>4.6299960000000002</v>
      </c>
      <c r="C7098" s="97">
        <v>360</v>
      </c>
      <c r="D7098" s="21">
        <f t="shared" si="110"/>
        <v>7.7320933199999997</v>
      </c>
    </row>
    <row r="7099" spans="1:4" ht="15" customHeight="1" x14ac:dyDescent="0.2">
      <c r="A7099" s="98">
        <v>42304.5</v>
      </c>
      <c r="B7099" s="17">
        <v>5.6588840000000005</v>
      </c>
      <c r="C7099" s="97">
        <v>10</v>
      </c>
      <c r="D7099" s="21">
        <f t="shared" si="110"/>
        <v>9.4503362800000001</v>
      </c>
    </row>
    <row r="7100" spans="1:4" ht="15" customHeight="1" x14ac:dyDescent="0.2">
      <c r="A7100" s="98">
        <v>42304.541666666664</v>
      </c>
      <c r="B7100" s="17">
        <v>5.1444400000000003</v>
      </c>
      <c r="C7100" s="97">
        <v>40</v>
      </c>
      <c r="D7100" s="21">
        <f t="shared" si="110"/>
        <v>8.5912147999999995</v>
      </c>
    </row>
    <row r="7101" spans="1:4" ht="15" customHeight="1" x14ac:dyDescent="0.2">
      <c r="A7101" s="98">
        <v>42304.583333333336</v>
      </c>
      <c r="B7101" s="17">
        <v>6.6877719999999998</v>
      </c>
      <c r="C7101" s="97">
        <v>50</v>
      </c>
      <c r="D7101" s="21">
        <f t="shared" si="110"/>
        <v>11.16857924</v>
      </c>
    </row>
    <row r="7102" spans="1:4" ht="15" customHeight="1" x14ac:dyDescent="0.2">
      <c r="A7102" s="98">
        <v>42304.625</v>
      </c>
      <c r="B7102" s="17">
        <v>7.202216</v>
      </c>
      <c r="C7102" s="97">
        <v>40</v>
      </c>
      <c r="D7102" s="21">
        <f t="shared" si="110"/>
        <v>12.027700719999999</v>
      </c>
    </row>
    <row r="7103" spans="1:4" ht="15" customHeight="1" x14ac:dyDescent="0.2">
      <c r="A7103" s="98">
        <v>42304.666666666664</v>
      </c>
      <c r="B7103" s="17">
        <v>7.202216</v>
      </c>
      <c r="C7103" s="97">
        <v>60</v>
      </c>
      <c r="D7103" s="21">
        <f t="shared" si="110"/>
        <v>12.027700719999999</v>
      </c>
    </row>
    <row r="7104" spans="1:4" ht="15" customHeight="1" x14ac:dyDescent="0.2">
      <c r="A7104" s="98">
        <v>42304.708333333336</v>
      </c>
      <c r="B7104" s="17">
        <v>8.2311040000000002</v>
      </c>
      <c r="C7104" s="97">
        <v>40</v>
      </c>
      <c r="D7104" s="21">
        <f t="shared" si="110"/>
        <v>13.74594368</v>
      </c>
    </row>
    <row r="7105" spans="1:4" ht="15" customHeight="1" x14ac:dyDescent="0.2">
      <c r="A7105" s="98">
        <v>42304.75</v>
      </c>
      <c r="B7105" s="17">
        <v>7.7166600000000001</v>
      </c>
      <c r="C7105" s="97">
        <v>40</v>
      </c>
      <c r="D7105" s="21">
        <f t="shared" si="110"/>
        <v>12.886822199999999</v>
      </c>
    </row>
    <row r="7106" spans="1:4" ht="15" customHeight="1" x14ac:dyDescent="0.2">
      <c r="A7106" s="98">
        <v>42304.791666666664</v>
      </c>
      <c r="B7106" s="17">
        <v>8.2311040000000002</v>
      </c>
      <c r="C7106" s="97">
        <v>50</v>
      </c>
      <c r="D7106" s="21">
        <f t="shared" si="110"/>
        <v>13.74594368</v>
      </c>
    </row>
    <row r="7107" spans="1:4" ht="15" customHeight="1" x14ac:dyDescent="0.2">
      <c r="A7107" s="98">
        <v>42304.833333333336</v>
      </c>
      <c r="B7107" s="17">
        <v>7.7166600000000001</v>
      </c>
      <c r="C7107" s="97">
        <v>50</v>
      </c>
      <c r="D7107" s="21">
        <f t="shared" si="110"/>
        <v>12.886822199999999</v>
      </c>
    </row>
    <row r="7108" spans="1:4" ht="15" customHeight="1" x14ac:dyDescent="0.2">
      <c r="A7108" s="98">
        <v>42304.875</v>
      </c>
      <c r="B7108" s="17">
        <v>6.6877719999999998</v>
      </c>
      <c r="C7108" s="97">
        <v>50</v>
      </c>
      <c r="D7108" s="21">
        <f t="shared" si="110"/>
        <v>11.16857924</v>
      </c>
    </row>
    <row r="7109" spans="1:4" ht="15" customHeight="1" x14ac:dyDescent="0.2">
      <c r="A7109" s="98">
        <v>42304.916666666664</v>
      </c>
      <c r="B7109" s="17">
        <v>5.1444400000000003</v>
      </c>
      <c r="C7109" s="97">
        <v>50</v>
      </c>
      <c r="D7109" s="21">
        <f t="shared" ref="D7109:D7172" si="111">$B$1*B7109</f>
        <v>8.5912147999999995</v>
      </c>
    </row>
    <row r="7110" spans="1:4" ht="15" customHeight="1" x14ac:dyDescent="0.2">
      <c r="A7110" s="98">
        <v>42304.958333333336</v>
      </c>
      <c r="B7110" s="17">
        <v>6.1733279999999997</v>
      </c>
      <c r="C7110" s="97">
        <v>40</v>
      </c>
      <c r="D7110" s="21">
        <f t="shared" si="111"/>
        <v>10.309457759999999</v>
      </c>
    </row>
    <row r="7111" spans="1:4" ht="15" customHeight="1" x14ac:dyDescent="0.2">
      <c r="A7111" s="98">
        <v>42305</v>
      </c>
      <c r="B7111" s="17">
        <v>6.1733279999999997</v>
      </c>
      <c r="C7111" s="97">
        <v>40</v>
      </c>
      <c r="D7111" s="21">
        <f t="shared" si="111"/>
        <v>10.309457759999999</v>
      </c>
    </row>
    <row r="7112" spans="1:4" ht="15" customHeight="1" x14ac:dyDescent="0.2">
      <c r="A7112" s="98">
        <v>42305.041666666664</v>
      </c>
      <c r="B7112" s="17">
        <v>3.601108</v>
      </c>
      <c r="C7112" s="97">
        <v>10</v>
      </c>
      <c r="D7112" s="21">
        <f t="shared" si="111"/>
        <v>6.0138503599999993</v>
      </c>
    </row>
    <row r="7113" spans="1:4" ht="15" customHeight="1" x14ac:dyDescent="0.2">
      <c r="A7113" s="98">
        <v>42305.083333333336</v>
      </c>
      <c r="B7113" s="17">
        <v>3.0866639999999999</v>
      </c>
      <c r="C7113" s="97">
        <v>360</v>
      </c>
      <c r="D7113" s="21">
        <f t="shared" si="111"/>
        <v>5.1547288799999995</v>
      </c>
    </row>
    <row r="7114" spans="1:4" ht="15" customHeight="1" x14ac:dyDescent="0.2">
      <c r="A7114" s="98">
        <v>42305.125</v>
      </c>
      <c r="B7114" s="17">
        <v>3.0866639999999999</v>
      </c>
      <c r="C7114" s="97">
        <v>360</v>
      </c>
      <c r="D7114" s="21">
        <f t="shared" si="111"/>
        <v>5.1547288799999995</v>
      </c>
    </row>
    <row r="7115" spans="1:4" ht="15" customHeight="1" x14ac:dyDescent="0.2">
      <c r="A7115" s="98">
        <v>42305.166666666664</v>
      </c>
      <c r="B7115" s="17">
        <v>4.1155520000000001</v>
      </c>
      <c r="C7115" s="97">
        <v>10</v>
      </c>
      <c r="D7115" s="21">
        <f t="shared" si="111"/>
        <v>6.8729718399999999</v>
      </c>
    </row>
    <row r="7116" spans="1:4" ht="15" customHeight="1" x14ac:dyDescent="0.2">
      <c r="A7116" s="98">
        <v>42305.208333333336</v>
      </c>
      <c r="B7116" s="17">
        <v>3.601108</v>
      </c>
      <c r="C7116" s="97">
        <v>20</v>
      </c>
      <c r="D7116" s="21">
        <f t="shared" si="111"/>
        <v>6.0138503599999993</v>
      </c>
    </row>
    <row r="7117" spans="1:4" ht="15" customHeight="1" x14ac:dyDescent="0.2">
      <c r="A7117" s="98">
        <v>42305.25</v>
      </c>
      <c r="B7117" s="17">
        <v>3.0866639999999999</v>
      </c>
      <c r="C7117" s="97">
        <v>10</v>
      </c>
      <c r="D7117" s="21">
        <f t="shared" si="111"/>
        <v>5.1547288799999995</v>
      </c>
    </row>
    <row r="7118" spans="1:4" ht="15" customHeight="1" x14ac:dyDescent="0.2">
      <c r="A7118" s="98">
        <v>42305.291666666664</v>
      </c>
      <c r="B7118" s="17">
        <v>3.601108</v>
      </c>
      <c r="C7118" s="97">
        <v>20</v>
      </c>
      <c r="D7118" s="21">
        <f t="shared" si="111"/>
        <v>6.0138503599999993</v>
      </c>
    </row>
    <row r="7119" spans="1:4" ht="15" customHeight="1" x14ac:dyDescent="0.2">
      <c r="A7119" s="98">
        <v>42305.333333333336</v>
      </c>
      <c r="B7119" s="17">
        <v>2.5722200000000002</v>
      </c>
      <c r="C7119" s="97">
        <v>40</v>
      </c>
      <c r="D7119" s="21">
        <f t="shared" si="111"/>
        <v>4.2956073999999997</v>
      </c>
    </row>
    <row r="7120" spans="1:4" ht="15" customHeight="1" x14ac:dyDescent="0.2">
      <c r="A7120" s="98">
        <v>42305.375</v>
      </c>
      <c r="B7120" s="17">
        <v>4.1155520000000001</v>
      </c>
      <c r="C7120" s="97">
        <v>20</v>
      </c>
      <c r="D7120" s="21">
        <f t="shared" si="111"/>
        <v>6.8729718399999999</v>
      </c>
    </row>
    <row r="7121" spans="1:4" ht="15" customHeight="1" x14ac:dyDescent="0.2">
      <c r="A7121" s="98">
        <v>42305.416666666664</v>
      </c>
      <c r="B7121" s="17">
        <v>6.6877719999999998</v>
      </c>
      <c r="C7121" s="97">
        <v>20</v>
      </c>
      <c r="D7121" s="21">
        <f t="shared" si="111"/>
        <v>11.16857924</v>
      </c>
    </row>
    <row r="7122" spans="1:4" ht="15" customHeight="1" x14ac:dyDescent="0.2">
      <c r="A7122" s="98">
        <v>42305.458333333336</v>
      </c>
      <c r="B7122" s="17">
        <v>5.1444400000000003</v>
      </c>
      <c r="C7122" s="97">
        <v>360</v>
      </c>
      <c r="D7122" s="21">
        <f t="shared" si="111"/>
        <v>8.5912147999999995</v>
      </c>
    </row>
    <row r="7123" spans="1:4" ht="15" customHeight="1" x14ac:dyDescent="0.2">
      <c r="A7123" s="98">
        <v>42305.5</v>
      </c>
      <c r="B7123" s="17">
        <v>5.1444400000000003</v>
      </c>
      <c r="C7123" s="97">
        <v>360</v>
      </c>
      <c r="D7123" s="21">
        <f t="shared" si="111"/>
        <v>8.5912147999999995</v>
      </c>
    </row>
    <row r="7124" spans="1:4" ht="15" customHeight="1" x14ac:dyDescent="0.2">
      <c r="A7124" s="98">
        <v>42305.541666666664</v>
      </c>
      <c r="B7124" s="17">
        <v>5.6588840000000005</v>
      </c>
      <c r="C7124" s="97">
        <v>10</v>
      </c>
      <c r="D7124" s="21">
        <f t="shared" si="111"/>
        <v>9.4503362800000001</v>
      </c>
    </row>
    <row r="7125" spans="1:4" ht="15" customHeight="1" x14ac:dyDescent="0.2">
      <c r="A7125" s="98">
        <v>42305.583333333336</v>
      </c>
      <c r="B7125" s="17">
        <v>4.1155520000000001</v>
      </c>
      <c r="C7125" s="97">
        <v>360</v>
      </c>
      <c r="D7125" s="21">
        <f t="shared" si="111"/>
        <v>6.8729718399999999</v>
      </c>
    </row>
    <row r="7126" spans="1:4" ht="15" customHeight="1" x14ac:dyDescent="0.2">
      <c r="A7126" s="98">
        <v>42305.625</v>
      </c>
      <c r="B7126" s="17">
        <v>4.6299960000000002</v>
      </c>
      <c r="C7126" s="97">
        <v>60</v>
      </c>
      <c r="D7126" s="21">
        <f t="shared" si="111"/>
        <v>7.7320933199999997</v>
      </c>
    </row>
    <row r="7127" spans="1:4" ht="15" customHeight="1" x14ac:dyDescent="0.2">
      <c r="A7127" s="98">
        <v>42305.666666666664</v>
      </c>
      <c r="B7127" s="17">
        <v>6.1733279999999997</v>
      </c>
      <c r="C7127" s="97">
        <v>60</v>
      </c>
      <c r="D7127" s="21">
        <f t="shared" si="111"/>
        <v>10.309457759999999</v>
      </c>
    </row>
    <row r="7128" spans="1:4" ht="15" customHeight="1" x14ac:dyDescent="0.2">
      <c r="A7128" s="98">
        <v>42305.708333333336</v>
      </c>
      <c r="B7128" s="17">
        <v>7.202216</v>
      </c>
      <c r="C7128" s="97">
        <v>50</v>
      </c>
      <c r="D7128" s="21">
        <f t="shared" si="111"/>
        <v>12.027700719999999</v>
      </c>
    </row>
    <row r="7129" spans="1:4" ht="15" customHeight="1" x14ac:dyDescent="0.2">
      <c r="A7129" s="98">
        <v>42305.75</v>
      </c>
      <c r="B7129" s="17">
        <v>7.7166600000000001</v>
      </c>
      <c r="C7129" s="97">
        <v>40</v>
      </c>
      <c r="D7129" s="21">
        <f t="shared" si="111"/>
        <v>12.886822199999999</v>
      </c>
    </row>
    <row r="7130" spans="1:4" ht="15" customHeight="1" x14ac:dyDescent="0.2">
      <c r="A7130" s="98">
        <v>42305.791666666664</v>
      </c>
      <c r="B7130" s="17">
        <v>8.2311040000000002</v>
      </c>
      <c r="C7130" s="97">
        <v>40</v>
      </c>
      <c r="D7130" s="21">
        <f t="shared" si="111"/>
        <v>13.74594368</v>
      </c>
    </row>
    <row r="7131" spans="1:4" ht="15" customHeight="1" x14ac:dyDescent="0.2">
      <c r="A7131" s="98">
        <v>42305.833333333336</v>
      </c>
      <c r="B7131" s="17">
        <v>7.202216</v>
      </c>
      <c r="C7131" s="97">
        <v>40</v>
      </c>
      <c r="D7131" s="21">
        <f t="shared" si="111"/>
        <v>12.027700719999999</v>
      </c>
    </row>
    <row r="7132" spans="1:4" ht="15" customHeight="1" x14ac:dyDescent="0.2">
      <c r="A7132" s="98">
        <v>42305.875</v>
      </c>
      <c r="B7132" s="17">
        <v>6.1733279999999997</v>
      </c>
      <c r="C7132" s="97">
        <v>50</v>
      </c>
      <c r="D7132" s="21">
        <f t="shared" si="111"/>
        <v>10.309457759999999</v>
      </c>
    </row>
    <row r="7133" spans="1:4" ht="15" customHeight="1" x14ac:dyDescent="0.2">
      <c r="A7133" s="98">
        <v>42305.916666666664</v>
      </c>
      <c r="B7133" s="17">
        <v>5.6588840000000005</v>
      </c>
      <c r="C7133" s="97">
        <v>50</v>
      </c>
      <c r="D7133" s="21">
        <f t="shared" si="111"/>
        <v>9.4503362800000001</v>
      </c>
    </row>
    <row r="7134" spans="1:4" ht="15" customHeight="1" x14ac:dyDescent="0.2">
      <c r="A7134" s="98">
        <v>42305.958333333336</v>
      </c>
      <c r="B7134" s="17">
        <v>6.1733279999999997</v>
      </c>
      <c r="C7134" s="97">
        <v>30</v>
      </c>
      <c r="D7134" s="21">
        <f t="shared" si="111"/>
        <v>10.309457759999999</v>
      </c>
    </row>
    <row r="7135" spans="1:4" ht="15" customHeight="1" x14ac:dyDescent="0.2">
      <c r="A7135" s="98">
        <v>42306</v>
      </c>
      <c r="B7135" s="17">
        <v>6.1733279999999997</v>
      </c>
      <c r="C7135" s="97">
        <v>10</v>
      </c>
      <c r="D7135" s="21">
        <f t="shared" si="111"/>
        <v>10.309457759999999</v>
      </c>
    </row>
    <row r="7136" spans="1:4" ht="15" customHeight="1" x14ac:dyDescent="0.2">
      <c r="A7136" s="98">
        <v>42306.041666666664</v>
      </c>
      <c r="B7136" s="17">
        <v>2.057776</v>
      </c>
      <c r="C7136" s="97">
        <v>340</v>
      </c>
      <c r="D7136" s="21">
        <f t="shared" si="111"/>
        <v>3.43648592</v>
      </c>
    </row>
    <row r="7137" spans="1:4" ht="15" customHeight="1" x14ac:dyDescent="0.2">
      <c r="A7137" s="98">
        <v>42306.083333333336</v>
      </c>
      <c r="B7137" s="17">
        <v>2.5722200000000002</v>
      </c>
      <c r="C7137" s="97">
        <v>340</v>
      </c>
      <c r="D7137" s="21">
        <f t="shared" si="111"/>
        <v>4.2956073999999997</v>
      </c>
    </row>
    <row r="7138" spans="1:4" ht="15" customHeight="1" x14ac:dyDescent="0.2">
      <c r="A7138" s="98">
        <v>42306.125</v>
      </c>
      <c r="B7138" s="17">
        <v>3.601108</v>
      </c>
      <c r="C7138" s="97">
        <v>350</v>
      </c>
      <c r="D7138" s="21">
        <f t="shared" si="111"/>
        <v>6.0138503599999993</v>
      </c>
    </row>
    <row r="7139" spans="1:4" ht="15" customHeight="1" x14ac:dyDescent="0.2">
      <c r="A7139" s="98">
        <v>42306.166666666664</v>
      </c>
      <c r="B7139" s="17">
        <v>3.0866639999999999</v>
      </c>
      <c r="C7139" s="97">
        <v>10</v>
      </c>
      <c r="D7139" s="21">
        <f t="shared" si="111"/>
        <v>5.1547288799999995</v>
      </c>
    </row>
    <row r="7140" spans="1:4" ht="15" customHeight="1" x14ac:dyDescent="0.2">
      <c r="A7140" s="98">
        <v>42306.208333333336</v>
      </c>
      <c r="B7140" s="17">
        <v>4.6299960000000002</v>
      </c>
      <c r="C7140" s="97">
        <v>10</v>
      </c>
      <c r="D7140" s="21">
        <f t="shared" si="111"/>
        <v>7.7320933199999997</v>
      </c>
    </row>
    <row r="7141" spans="1:4" ht="15" customHeight="1" x14ac:dyDescent="0.2">
      <c r="A7141" s="98">
        <v>42306.25</v>
      </c>
      <c r="B7141" s="17">
        <v>2.057776</v>
      </c>
      <c r="C7141" s="97">
        <v>360</v>
      </c>
      <c r="D7141" s="21">
        <f t="shared" si="111"/>
        <v>3.43648592</v>
      </c>
    </row>
    <row r="7142" spans="1:4" ht="15" customHeight="1" x14ac:dyDescent="0.2">
      <c r="A7142" s="98">
        <v>42306.291666666664</v>
      </c>
      <c r="B7142" s="17">
        <v>3.601108</v>
      </c>
      <c r="C7142" s="97">
        <v>150</v>
      </c>
      <c r="D7142" s="21">
        <f t="shared" si="111"/>
        <v>6.0138503599999993</v>
      </c>
    </row>
    <row r="7143" spans="1:4" ht="15" customHeight="1" x14ac:dyDescent="0.2">
      <c r="A7143" s="98">
        <v>42306.333333333336</v>
      </c>
      <c r="B7143" s="17">
        <v>3.0866639999999999</v>
      </c>
      <c r="C7143" s="97">
        <v>150</v>
      </c>
      <c r="D7143" s="21">
        <f t="shared" si="111"/>
        <v>5.1547288799999995</v>
      </c>
    </row>
    <row r="7144" spans="1:4" ht="15" customHeight="1" x14ac:dyDescent="0.2">
      <c r="A7144" s="98">
        <v>42306.375</v>
      </c>
      <c r="B7144" s="17">
        <v>7.7166600000000001</v>
      </c>
      <c r="C7144" s="97">
        <v>200</v>
      </c>
      <c r="D7144" s="21">
        <f t="shared" si="111"/>
        <v>12.886822199999999</v>
      </c>
    </row>
    <row r="7145" spans="1:4" ht="15" customHeight="1" x14ac:dyDescent="0.2">
      <c r="A7145" s="98">
        <v>42306.416666666664</v>
      </c>
      <c r="B7145" s="17">
        <v>5.1444400000000003</v>
      </c>
      <c r="C7145" s="97">
        <v>190</v>
      </c>
      <c r="D7145" s="21">
        <f t="shared" si="111"/>
        <v>8.5912147999999995</v>
      </c>
    </row>
    <row r="7146" spans="1:4" ht="15" customHeight="1" x14ac:dyDescent="0.2">
      <c r="A7146" s="98">
        <v>42306.458333333336</v>
      </c>
      <c r="B7146" s="17">
        <v>3.0866639999999999</v>
      </c>
      <c r="C7146" s="97">
        <v>220</v>
      </c>
      <c r="D7146" s="21">
        <f t="shared" si="111"/>
        <v>5.1547288799999995</v>
      </c>
    </row>
    <row r="7147" spans="1:4" ht="15" customHeight="1" x14ac:dyDescent="0.2">
      <c r="A7147" s="98">
        <v>42306.5</v>
      </c>
      <c r="B7147" s="17">
        <v>4.1155520000000001</v>
      </c>
      <c r="C7147" s="97">
        <v>210</v>
      </c>
      <c r="D7147" s="21">
        <f t="shared" si="111"/>
        <v>6.8729718399999999</v>
      </c>
    </row>
    <row r="7148" spans="1:4" ht="15" customHeight="1" x14ac:dyDescent="0.2">
      <c r="A7148" s="98">
        <v>42306.541666666664</v>
      </c>
      <c r="B7148" s="17">
        <v>5.1444400000000003</v>
      </c>
      <c r="C7148" s="97">
        <v>220</v>
      </c>
      <c r="D7148" s="21">
        <f t="shared" si="111"/>
        <v>8.5912147999999995</v>
      </c>
    </row>
    <row r="7149" spans="1:4" ht="15" customHeight="1" x14ac:dyDescent="0.2">
      <c r="A7149" s="98">
        <v>42306.583333333336</v>
      </c>
      <c r="B7149" s="17">
        <v>5.6588840000000005</v>
      </c>
      <c r="C7149" s="97">
        <v>220</v>
      </c>
      <c r="D7149" s="21">
        <f t="shared" si="111"/>
        <v>9.4503362800000001</v>
      </c>
    </row>
    <row r="7150" spans="1:4" ht="15" customHeight="1" x14ac:dyDescent="0.2">
      <c r="A7150" s="98">
        <v>42306.625</v>
      </c>
      <c r="B7150" s="17">
        <v>7.7166600000000001</v>
      </c>
      <c r="C7150" s="97">
        <v>210</v>
      </c>
      <c r="D7150" s="21">
        <f t="shared" si="111"/>
        <v>12.886822199999999</v>
      </c>
    </row>
    <row r="7151" spans="1:4" ht="15" customHeight="1" x14ac:dyDescent="0.2">
      <c r="A7151" s="98">
        <v>42306.666666666664</v>
      </c>
      <c r="B7151" s="17">
        <v>8.2311040000000002</v>
      </c>
      <c r="C7151" s="97">
        <v>180</v>
      </c>
      <c r="D7151" s="21">
        <f t="shared" si="111"/>
        <v>13.74594368</v>
      </c>
    </row>
    <row r="7152" spans="1:4" ht="15" customHeight="1" x14ac:dyDescent="0.2">
      <c r="A7152" s="98">
        <v>42306.708333333336</v>
      </c>
      <c r="B7152" s="17">
        <v>9.2599920000000004</v>
      </c>
      <c r="C7152" s="97">
        <v>180</v>
      </c>
      <c r="D7152" s="21">
        <f t="shared" si="111"/>
        <v>15.464186639999999</v>
      </c>
    </row>
    <row r="7153" spans="1:4" ht="15" customHeight="1" x14ac:dyDescent="0.2">
      <c r="A7153" s="98">
        <v>42306.75</v>
      </c>
      <c r="B7153" s="17">
        <v>9.7744359999999997</v>
      </c>
      <c r="C7153" s="97">
        <v>200</v>
      </c>
      <c r="D7153" s="21">
        <f t="shared" si="111"/>
        <v>16.32330812</v>
      </c>
    </row>
    <row r="7154" spans="1:4" ht="15" customHeight="1" x14ac:dyDescent="0.2">
      <c r="A7154" s="98">
        <v>42306.791666666664</v>
      </c>
      <c r="B7154" s="17">
        <v>7.7166600000000001</v>
      </c>
      <c r="C7154" s="97">
        <v>200</v>
      </c>
      <c r="D7154" s="21">
        <f t="shared" si="111"/>
        <v>12.886822199999999</v>
      </c>
    </row>
    <row r="7155" spans="1:4" ht="15" customHeight="1" x14ac:dyDescent="0.2">
      <c r="A7155" s="98">
        <v>42306.833333333336</v>
      </c>
      <c r="B7155" s="17">
        <v>10.288880000000001</v>
      </c>
      <c r="C7155" s="97">
        <v>210</v>
      </c>
      <c r="D7155" s="21">
        <f t="shared" si="111"/>
        <v>17.182429599999999</v>
      </c>
    </row>
    <row r="7156" spans="1:4" ht="15" customHeight="1" x14ac:dyDescent="0.2">
      <c r="A7156" s="98">
        <v>42306.875</v>
      </c>
      <c r="B7156" s="17">
        <v>10.803324</v>
      </c>
      <c r="C7156" s="97">
        <v>210</v>
      </c>
      <c r="D7156" s="21">
        <f t="shared" si="111"/>
        <v>18.041551079999998</v>
      </c>
    </row>
    <row r="7157" spans="1:4" ht="15" customHeight="1" x14ac:dyDescent="0.2">
      <c r="A7157" s="98">
        <v>42306.916666666664</v>
      </c>
      <c r="B7157" s="17">
        <v>9.2599920000000004</v>
      </c>
      <c r="C7157" s="97">
        <v>210</v>
      </c>
      <c r="D7157" s="21">
        <f t="shared" si="111"/>
        <v>15.464186639999999</v>
      </c>
    </row>
    <row r="7158" spans="1:4" ht="15" customHeight="1" x14ac:dyDescent="0.2">
      <c r="A7158" s="98">
        <v>42306.958333333336</v>
      </c>
      <c r="B7158" s="17">
        <v>10.803324</v>
      </c>
      <c r="C7158" s="97">
        <v>210</v>
      </c>
      <c r="D7158" s="21">
        <f t="shared" si="111"/>
        <v>18.041551079999998</v>
      </c>
    </row>
    <row r="7159" spans="1:4" ht="15" customHeight="1" x14ac:dyDescent="0.2">
      <c r="A7159" s="98">
        <v>42307</v>
      </c>
      <c r="B7159" s="17">
        <v>8.2311040000000002</v>
      </c>
      <c r="C7159" s="97">
        <v>210</v>
      </c>
      <c r="D7159" s="21">
        <f t="shared" si="111"/>
        <v>13.74594368</v>
      </c>
    </row>
    <row r="7160" spans="1:4" ht="15" customHeight="1" x14ac:dyDescent="0.2">
      <c r="A7160" s="98">
        <v>42307.041666666664</v>
      </c>
      <c r="B7160" s="17">
        <v>7.7166600000000001</v>
      </c>
      <c r="C7160" s="97">
        <v>210</v>
      </c>
      <c r="D7160" s="21">
        <f t="shared" si="111"/>
        <v>12.886822199999999</v>
      </c>
    </row>
    <row r="7161" spans="1:4" ht="15" customHeight="1" x14ac:dyDescent="0.2">
      <c r="A7161" s="98">
        <v>42307.083333333336</v>
      </c>
      <c r="B7161" s="17">
        <v>7.202216</v>
      </c>
      <c r="C7161" s="97">
        <v>210</v>
      </c>
      <c r="D7161" s="21">
        <f t="shared" si="111"/>
        <v>12.027700719999999</v>
      </c>
    </row>
    <row r="7162" spans="1:4" ht="15" customHeight="1" x14ac:dyDescent="0.2">
      <c r="A7162" s="98">
        <v>42307.125</v>
      </c>
      <c r="B7162" s="17">
        <v>6.1733279999999997</v>
      </c>
      <c r="C7162" s="97">
        <v>200</v>
      </c>
      <c r="D7162" s="21">
        <f t="shared" si="111"/>
        <v>10.309457759999999</v>
      </c>
    </row>
    <row r="7163" spans="1:4" ht="15" customHeight="1" x14ac:dyDescent="0.2">
      <c r="A7163" s="98">
        <v>42307.166666666664</v>
      </c>
      <c r="B7163" s="17">
        <v>7.202216</v>
      </c>
      <c r="C7163" s="97">
        <v>220</v>
      </c>
      <c r="D7163" s="21">
        <f t="shared" si="111"/>
        <v>12.027700719999999</v>
      </c>
    </row>
    <row r="7164" spans="1:4" ht="15" customHeight="1" x14ac:dyDescent="0.2">
      <c r="A7164" s="98">
        <v>42307.208333333336</v>
      </c>
      <c r="B7164" s="17">
        <v>6.6877719999999998</v>
      </c>
      <c r="C7164" s="97">
        <v>210</v>
      </c>
      <c r="D7164" s="21">
        <f t="shared" si="111"/>
        <v>11.16857924</v>
      </c>
    </row>
    <row r="7165" spans="1:4" ht="15" customHeight="1" x14ac:dyDescent="0.2">
      <c r="A7165" s="98">
        <v>42307.25</v>
      </c>
      <c r="B7165" s="17">
        <v>7.202216</v>
      </c>
      <c r="C7165" s="97">
        <v>220</v>
      </c>
      <c r="D7165" s="21">
        <f t="shared" si="111"/>
        <v>12.027700719999999</v>
      </c>
    </row>
    <row r="7166" spans="1:4" ht="15" customHeight="1" x14ac:dyDescent="0.2">
      <c r="A7166" s="98">
        <v>42307.291666666664</v>
      </c>
      <c r="B7166" s="17">
        <v>7.202216</v>
      </c>
      <c r="C7166" s="97">
        <v>220</v>
      </c>
      <c r="D7166" s="21">
        <f t="shared" si="111"/>
        <v>12.027700719999999</v>
      </c>
    </row>
    <row r="7167" spans="1:4" ht="15" customHeight="1" x14ac:dyDescent="0.2">
      <c r="A7167" s="98">
        <v>42307.333333333336</v>
      </c>
      <c r="B7167" s="17">
        <v>6.1733279999999997</v>
      </c>
      <c r="C7167" s="97">
        <v>210</v>
      </c>
      <c r="D7167" s="21">
        <f t="shared" si="111"/>
        <v>10.309457759999999</v>
      </c>
    </row>
    <row r="7168" spans="1:4" ht="15" customHeight="1" x14ac:dyDescent="0.2">
      <c r="A7168" s="98">
        <v>42307.375</v>
      </c>
      <c r="B7168" s="17">
        <v>5.6588840000000005</v>
      </c>
      <c r="C7168" s="97">
        <v>200</v>
      </c>
      <c r="D7168" s="21">
        <f t="shared" si="111"/>
        <v>9.4503362800000001</v>
      </c>
    </row>
    <row r="7169" spans="1:4" ht="15" customHeight="1" x14ac:dyDescent="0.2">
      <c r="A7169" s="98">
        <v>42307.416666666664</v>
      </c>
      <c r="B7169" s="17">
        <v>5.6588840000000005</v>
      </c>
      <c r="C7169" s="97">
        <v>210</v>
      </c>
      <c r="D7169" s="21">
        <f t="shared" si="111"/>
        <v>9.4503362800000001</v>
      </c>
    </row>
    <row r="7170" spans="1:4" ht="15" customHeight="1" x14ac:dyDescent="0.2">
      <c r="A7170" s="98">
        <v>42307.458333333336</v>
      </c>
      <c r="B7170" s="17">
        <v>5.1444400000000003</v>
      </c>
      <c r="C7170" s="97">
        <v>170</v>
      </c>
      <c r="D7170" s="21">
        <f t="shared" si="111"/>
        <v>8.5912147999999995</v>
      </c>
    </row>
    <row r="7171" spans="1:4" ht="15" customHeight="1" x14ac:dyDescent="0.2">
      <c r="A7171" s="98">
        <v>42307.5</v>
      </c>
      <c r="B7171" s="17">
        <v>6.1733279999999997</v>
      </c>
      <c r="C7171" s="97">
        <v>150</v>
      </c>
      <c r="D7171" s="21">
        <f t="shared" si="111"/>
        <v>10.309457759999999</v>
      </c>
    </row>
    <row r="7172" spans="1:4" ht="15" customHeight="1" x14ac:dyDescent="0.2">
      <c r="A7172" s="98">
        <v>42307.541666666664</v>
      </c>
      <c r="B7172" s="17">
        <v>6.1733279999999997</v>
      </c>
      <c r="C7172" s="97">
        <v>140</v>
      </c>
      <c r="D7172" s="21">
        <f t="shared" si="111"/>
        <v>10.309457759999999</v>
      </c>
    </row>
    <row r="7173" spans="1:4" ht="15" customHeight="1" x14ac:dyDescent="0.2">
      <c r="A7173" s="98">
        <v>42307.583333333336</v>
      </c>
      <c r="B7173" s="17">
        <v>7.202216</v>
      </c>
      <c r="C7173" s="97">
        <v>140</v>
      </c>
      <c r="D7173" s="21">
        <f t="shared" ref="D7173:D7236" si="112">$B$1*B7173</f>
        <v>12.027700719999999</v>
      </c>
    </row>
    <row r="7174" spans="1:4" ht="15" customHeight="1" x14ac:dyDescent="0.2">
      <c r="A7174" s="98">
        <v>42307.625</v>
      </c>
      <c r="B7174" s="17">
        <v>6.1733279999999997</v>
      </c>
      <c r="C7174" s="97">
        <v>130</v>
      </c>
      <c r="D7174" s="21">
        <f t="shared" si="112"/>
        <v>10.309457759999999</v>
      </c>
    </row>
    <row r="7175" spans="1:4" ht="15" customHeight="1" x14ac:dyDescent="0.2">
      <c r="A7175" s="98">
        <v>42307.666666666664</v>
      </c>
      <c r="B7175" s="17">
        <v>3.601108</v>
      </c>
      <c r="C7175" s="97">
        <v>150</v>
      </c>
      <c r="D7175" s="21">
        <f t="shared" si="112"/>
        <v>6.0138503599999993</v>
      </c>
    </row>
    <row r="7176" spans="1:4" ht="15" customHeight="1" x14ac:dyDescent="0.2">
      <c r="A7176" s="98">
        <v>42307.708333333336</v>
      </c>
      <c r="B7176" s="17">
        <v>5.1444400000000003</v>
      </c>
      <c r="C7176" s="97">
        <v>130</v>
      </c>
      <c r="D7176" s="21">
        <f t="shared" si="112"/>
        <v>8.5912147999999995</v>
      </c>
    </row>
    <row r="7177" spans="1:4" ht="15" customHeight="1" x14ac:dyDescent="0.2">
      <c r="A7177" s="98">
        <v>42307.75</v>
      </c>
      <c r="B7177" s="17">
        <v>4.1155520000000001</v>
      </c>
      <c r="C7177" s="97">
        <v>120</v>
      </c>
      <c r="D7177" s="21">
        <f t="shared" si="112"/>
        <v>6.8729718399999999</v>
      </c>
    </row>
    <row r="7178" spans="1:4" ht="15" customHeight="1" x14ac:dyDescent="0.2">
      <c r="A7178" s="98">
        <v>42307.791666666664</v>
      </c>
      <c r="B7178" s="17">
        <v>3.601108</v>
      </c>
      <c r="C7178" s="97">
        <v>130</v>
      </c>
      <c r="D7178" s="21">
        <f t="shared" si="112"/>
        <v>6.0138503599999993</v>
      </c>
    </row>
    <row r="7179" spans="1:4" ht="15" customHeight="1" x14ac:dyDescent="0.2">
      <c r="A7179" s="98">
        <v>42307.833333333336</v>
      </c>
      <c r="B7179" s="17">
        <v>2.057776</v>
      </c>
      <c r="C7179" s="97">
        <v>160</v>
      </c>
      <c r="D7179" s="21">
        <f t="shared" si="112"/>
        <v>3.43648592</v>
      </c>
    </row>
    <row r="7180" spans="1:4" ht="15" customHeight="1" x14ac:dyDescent="0.2">
      <c r="A7180" s="98">
        <v>42307.875</v>
      </c>
      <c r="B7180" s="17">
        <v>4.1155520000000001</v>
      </c>
      <c r="C7180" s="97">
        <v>70</v>
      </c>
      <c r="D7180" s="21">
        <f t="shared" si="112"/>
        <v>6.8729718399999999</v>
      </c>
    </row>
    <row r="7181" spans="1:4" ht="15" customHeight="1" x14ac:dyDescent="0.2">
      <c r="A7181" s="98">
        <v>42307.916666666664</v>
      </c>
      <c r="B7181" s="17">
        <v>4.6299960000000002</v>
      </c>
      <c r="C7181" s="97">
        <v>80</v>
      </c>
      <c r="D7181" s="21">
        <f t="shared" si="112"/>
        <v>7.7320933199999997</v>
      </c>
    </row>
    <row r="7182" spans="1:4" ht="15" customHeight="1" x14ac:dyDescent="0.2">
      <c r="A7182" s="98">
        <v>42307.958333333336</v>
      </c>
      <c r="B7182" s="17">
        <v>2.057776</v>
      </c>
      <c r="C7182" s="97">
        <v>100</v>
      </c>
      <c r="D7182" s="21">
        <f t="shared" si="112"/>
        <v>3.43648592</v>
      </c>
    </row>
    <row r="7183" spans="1:4" ht="15" customHeight="1" x14ac:dyDescent="0.2">
      <c r="A7183" s="98">
        <v>42308</v>
      </c>
      <c r="B7183" s="17">
        <v>2.057776</v>
      </c>
      <c r="C7183" s="97">
        <v>110</v>
      </c>
      <c r="D7183" s="21">
        <f t="shared" si="112"/>
        <v>3.43648592</v>
      </c>
    </row>
    <row r="7184" spans="1:4" ht="15" customHeight="1" x14ac:dyDescent="0.2">
      <c r="A7184" s="98">
        <v>42308.041666666664</v>
      </c>
      <c r="B7184" s="17">
        <v>4.1155520000000001</v>
      </c>
      <c r="C7184" s="97">
        <v>100</v>
      </c>
      <c r="D7184" s="21">
        <f t="shared" si="112"/>
        <v>6.8729718399999999</v>
      </c>
    </row>
    <row r="7185" spans="1:4" ht="15" customHeight="1" x14ac:dyDescent="0.2">
      <c r="A7185" s="98">
        <v>42308.083333333336</v>
      </c>
      <c r="B7185" s="17">
        <v>4.1155520000000001</v>
      </c>
      <c r="C7185" s="97">
        <v>70</v>
      </c>
      <c r="D7185" s="21">
        <f t="shared" si="112"/>
        <v>6.8729718399999999</v>
      </c>
    </row>
    <row r="7186" spans="1:4" ht="15" customHeight="1" x14ac:dyDescent="0.2">
      <c r="A7186" s="98">
        <v>42308.125</v>
      </c>
      <c r="B7186" s="17">
        <v>2.5722200000000002</v>
      </c>
      <c r="C7186" s="97">
        <v>30</v>
      </c>
      <c r="D7186" s="21">
        <f t="shared" si="112"/>
        <v>4.2956073999999997</v>
      </c>
    </row>
    <row r="7187" spans="1:4" ht="15" customHeight="1" x14ac:dyDescent="0.2">
      <c r="A7187" s="98">
        <v>42308.166666666664</v>
      </c>
      <c r="B7187" s="17">
        <v>4.1155520000000001</v>
      </c>
      <c r="C7187" s="97">
        <v>50</v>
      </c>
      <c r="D7187" s="21">
        <f t="shared" si="112"/>
        <v>6.8729718399999999</v>
      </c>
    </row>
    <row r="7188" spans="1:4" ht="15" customHeight="1" x14ac:dyDescent="0.2">
      <c r="A7188" s="98">
        <v>42308.208333333336</v>
      </c>
      <c r="B7188" s="17">
        <v>4.6299960000000002</v>
      </c>
      <c r="C7188" s="97">
        <v>60</v>
      </c>
      <c r="D7188" s="21">
        <f t="shared" si="112"/>
        <v>7.7320933199999997</v>
      </c>
    </row>
    <row r="7189" spans="1:4" ht="15" customHeight="1" x14ac:dyDescent="0.2">
      <c r="A7189" s="98">
        <v>42308.25</v>
      </c>
      <c r="B7189" s="17">
        <v>4.6299960000000002</v>
      </c>
      <c r="C7189" s="97">
        <v>60</v>
      </c>
      <c r="D7189" s="21">
        <f t="shared" si="112"/>
        <v>7.7320933199999997</v>
      </c>
    </row>
    <row r="7190" spans="1:4" ht="15" customHeight="1" x14ac:dyDescent="0.2">
      <c r="A7190" s="98">
        <v>42308.291666666664</v>
      </c>
      <c r="B7190" s="17">
        <v>2.5722200000000002</v>
      </c>
      <c r="C7190" s="97">
        <v>20</v>
      </c>
      <c r="D7190" s="21">
        <f t="shared" si="112"/>
        <v>4.2956073999999997</v>
      </c>
    </row>
    <row r="7191" spans="1:4" ht="15" customHeight="1" x14ac:dyDescent="0.2">
      <c r="A7191" s="98">
        <v>42308.333333333336</v>
      </c>
      <c r="B7191" s="17">
        <v>1.028888</v>
      </c>
      <c r="C7191" s="97">
        <v>10</v>
      </c>
      <c r="D7191" s="21">
        <f t="shared" si="112"/>
        <v>1.71824296</v>
      </c>
    </row>
    <row r="7192" spans="1:4" ht="15" customHeight="1" x14ac:dyDescent="0.2">
      <c r="A7192" s="98">
        <v>42308.375</v>
      </c>
      <c r="B7192" s="17">
        <v>1.5433319999999999</v>
      </c>
      <c r="C7192" s="97">
        <v>360</v>
      </c>
      <c r="D7192" s="21">
        <f t="shared" si="112"/>
        <v>2.5773644399999998</v>
      </c>
    </row>
    <row r="7193" spans="1:4" ht="15" customHeight="1" x14ac:dyDescent="0.2">
      <c r="A7193" s="98">
        <v>42308.416666666664</v>
      </c>
      <c r="B7193" s="17">
        <v>3.0866639999999999</v>
      </c>
      <c r="C7193" s="97">
        <v>20</v>
      </c>
      <c r="D7193" s="21">
        <f t="shared" si="112"/>
        <v>5.1547288799999995</v>
      </c>
    </row>
    <row r="7194" spans="1:4" ht="15" customHeight="1" x14ac:dyDescent="0.2">
      <c r="A7194" s="98">
        <v>42308.458333333336</v>
      </c>
      <c r="B7194" s="17">
        <v>5.1444400000000003</v>
      </c>
      <c r="C7194" s="97">
        <v>30</v>
      </c>
      <c r="D7194" s="21">
        <f t="shared" si="112"/>
        <v>8.5912147999999995</v>
      </c>
    </row>
    <row r="7195" spans="1:4" ht="15" customHeight="1" x14ac:dyDescent="0.2">
      <c r="A7195" s="98">
        <v>42308.5</v>
      </c>
      <c r="B7195" s="17">
        <v>5.6588840000000005</v>
      </c>
      <c r="C7195" s="97">
        <v>30</v>
      </c>
      <c r="D7195" s="21">
        <f t="shared" si="112"/>
        <v>9.4503362800000001</v>
      </c>
    </row>
    <row r="7196" spans="1:4" ht="15" customHeight="1" x14ac:dyDescent="0.2">
      <c r="A7196" s="98">
        <v>42308.541666666664</v>
      </c>
      <c r="B7196" s="17">
        <v>6.6877719999999998</v>
      </c>
      <c r="C7196" s="97">
        <v>40</v>
      </c>
      <c r="D7196" s="21">
        <f t="shared" si="112"/>
        <v>11.16857924</v>
      </c>
    </row>
    <row r="7197" spans="1:4" ht="15" customHeight="1" x14ac:dyDescent="0.2">
      <c r="A7197" s="98">
        <v>42308.583333333336</v>
      </c>
      <c r="B7197" s="17">
        <v>6.6877719999999998</v>
      </c>
      <c r="C7197" s="97">
        <v>40</v>
      </c>
      <c r="D7197" s="21">
        <f t="shared" si="112"/>
        <v>11.16857924</v>
      </c>
    </row>
    <row r="7198" spans="1:4" ht="15" customHeight="1" x14ac:dyDescent="0.2">
      <c r="A7198" s="98">
        <v>42308.625</v>
      </c>
      <c r="B7198" s="17">
        <v>7.202216</v>
      </c>
      <c r="C7198" s="97">
        <v>40</v>
      </c>
      <c r="D7198" s="21">
        <f t="shared" si="112"/>
        <v>12.027700719999999</v>
      </c>
    </row>
    <row r="7199" spans="1:4" ht="15" customHeight="1" x14ac:dyDescent="0.2">
      <c r="A7199" s="98">
        <v>42308.666666666664</v>
      </c>
      <c r="B7199" s="17">
        <v>6.1733279999999997</v>
      </c>
      <c r="C7199" s="97">
        <v>30</v>
      </c>
      <c r="D7199" s="21">
        <f t="shared" si="112"/>
        <v>10.309457759999999</v>
      </c>
    </row>
    <row r="7200" spans="1:4" ht="15" customHeight="1" x14ac:dyDescent="0.2">
      <c r="A7200" s="98">
        <v>42308.708333333336</v>
      </c>
      <c r="B7200" s="17">
        <v>6.6877719999999998</v>
      </c>
      <c r="C7200" s="97">
        <v>40</v>
      </c>
      <c r="D7200" s="21">
        <f t="shared" si="112"/>
        <v>11.16857924</v>
      </c>
    </row>
    <row r="7201" spans="1:4" ht="15" customHeight="1" x14ac:dyDescent="0.2">
      <c r="A7201" s="98">
        <v>42308.75</v>
      </c>
      <c r="B7201" s="17">
        <v>5.1444400000000003</v>
      </c>
      <c r="C7201" s="97">
        <v>40</v>
      </c>
      <c r="D7201" s="21">
        <f t="shared" si="112"/>
        <v>8.5912147999999995</v>
      </c>
    </row>
    <row r="7202" spans="1:4" ht="15" customHeight="1" x14ac:dyDescent="0.2">
      <c r="A7202" s="98">
        <v>42308.791666666664</v>
      </c>
      <c r="B7202" s="17">
        <v>6.1733279999999997</v>
      </c>
      <c r="C7202" s="97">
        <v>60</v>
      </c>
      <c r="D7202" s="21">
        <f t="shared" si="112"/>
        <v>10.309457759999999</v>
      </c>
    </row>
    <row r="7203" spans="1:4" ht="15" customHeight="1" x14ac:dyDescent="0.2">
      <c r="A7203" s="98">
        <v>42308.833333333336</v>
      </c>
      <c r="B7203" s="17">
        <v>5.6588840000000005</v>
      </c>
      <c r="C7203" s="97">
        <v>40</v>
      </c>
      <c r="D7203" s="21">
        <f t="shared" si="112"/>
        <v>9.4503362800000001</v>
      </c>
    </row>
    <row r="7204" spans="1:4" ht="15" customHeight="1" x14ac:dyDescent="0.2">
      <c r="A7204" s="98">
        <v>42308.875</v>
      </c>
      <c r="B7204" s="17">
        <v>5.1444400000000003</v>
      </c>
      <c r="C7204" s="97">
        <v>50</v>
      </c>
      <c r="D7204" s="21">
        <f t="shared" si="112"/>
        <v>8.5912147999999995</v>
      </c>
    </row>
    <row r="7205" spans="1:4" ht="15" customHeight="1" x14ac:dyDescent="0.2">
      <c r="A7205" s="98">
        <v>42308.916666666664</v>
      </c>
      <c r="B7205" s="17">
        <v>5.1444400000000003</v>
      </c>
      <c r="C7205" s="97">
        <v>50</v>
      </c>
      <c r="D7205" s="21">
        <f t="shared" si="112"/>
        <v>8.5912147999999995</v>
      </c>
    </row>
    <row r="7206" spans="1:4" ht="15" customHeight="1" x14ac:dyDescent="0.2">
      <c r="A7206" s="98">
        <v>42308.958333333336</v>
      </c>
      <c r="B7206" s="17">
        <v>4.1155520000000001</v>
      </c>
      <c r="C7206" s="97">
        <v>50</v>
      </c>
      <c r="D7206" s="21">
        <f t="shared" si="112"/>
        <v>6.8729718399999999</v>
      </c>
    </row>
    <row r="7207" spans="1:4" ht="15" customHeight="1" x14ac:dyDescent="0.2">
      <c r="A7207" s="98">
        <v>42309.208333333336</v>
      </c>
      <c r="B7207" s="17">
        <v>3.0866639999999999</v>
      </c>
      <c r="C7207" s="97">
        <v>10</v>
      </c>
      <c r="D7207" s="21">
        <f t="shared" si="112"/>
        <v>5.1547288799999995</v>
      </c>
    </row>
    <row r="7208" spans="1:4" ht="15" customHeight="1" x14ac:dyDescent="0.2">
      <c r="A7208" s="98">
        <v>42309.25</v>
      </c>
      <c r="B7208" s="17">
        <v>4.6299960000000002</v>
      </c>
      <c r="C7208" s="97">
        <v>10</v>
      </c>
      <c r="D7208" s="21">
        <f t="shared" si="112"/>
        <v>7.7320933199999997</v>
      </c>
    </row>
    <row r="7209" spans="1:4" ht="15" customHeight="1" x14ac:dyDescent="0.2">
      <c r="A7209" s="98">
        <v>42309.291666666664</v>
      </c>
      <c r="B7209" s="17">
        <v>4.6299960000000002</v>
      </c>
      <c r="C7209" s="97">
        <v>20</v>
      </c>
      <c r="D7209" s="21">
        <f t="shared" si="112"/>
        <v>7.7320933199999997</v>
      </c>
    </row>
    <row r="7210" spans="1:4" ht="15" customHeight="1" x14ac:dyDescent="0.2">
      <c r="A7210" s="98">
        <v>42309.333333333336</v>
      </c>
      <c r="B7210" s="17">
        <v>2.057776</v>
      </c>
      <c r="C7210" s="97">
        <v>350</v>
      </c>
      <c r="D7210" s="21">
        <f t="shared" si="112"/>
        <v>3.43648592</v>
      </c>
    </row>
    <row r="7211" spans="1:4" ht="15" customHeight="1" x14ac:dyDescent="0.2">
      <c r="A7211" s="98">
        <v>42309.375</v>
      </c>
      <c r="B7211" s="17">
        <v>4.1155520000000001</v>
      </c>
      <c r="C7211" s="97">
        <v>20</v>
      </c>
      <c r="D7211" s="21">
        <f t="shared" si="112"/>
        <v>6.8729718399999999</v>
      </c>
    </row>
    <row r="7212" spans="1:4" ht="15" customHeight="1" x14ac:dyDescent="0.2">
      <c r="A7212" s="98">
        <v>42309.416666666664</v>
      </c>
      <c r="B7212" s="17">
        <v>4.6299960000000002</v>
      </c>
      <c r="C7212" s="97">
        <v>20</v>
      </c>
      <c r="D7212" s="21">
        <f t="shared" si="112"/>
        <v>7.7320933199999997</v>
      </c>
    </row>
    <row r="7213" spans="1:4" ht="15" customHeight="1" x14ac:dyDescent="0.2">
      <c r="A7213" s="98">
        <v>42309.458333333336</v>
      </c>
      <c r="B7213" s="17">
        <v>5.6588840000000005</v>
      </c>
      <c r="C7213" s="97">
        <v>10</v>
      </c>
      <c r="D7213" s="21">
        <f t="shared" si="112"/>
        <v>9.4503362800000001</v>
      </c>
    </row>
    <row r="7214" spans="1:4" ht="15" customHeight="1" x14ac:dyDescent="0.2">
      <c r="A7214" s="98">
        <v>42309.5</v>
      </c>
      <c r="B7214" s="17">
        <v>6.1733279999999997</v>
      </c>
      <c r="C7214" s="97">
        <v>360</v>
      </c>
      <c r="D7214" s="21">
        <f t="shared" si="112"/>
        <v>10.309457759999999</v>
      </c>
    </row>
    <row r="7215" spans="1:4" ht="15" customHeight="1" x14ac:dyDescent="0.2">
      <c r="A7215" s="98">
        <v>42309.541666666664</v>
      </c>
      <c r="B7215" s="17">
        <v>7.202216</v>
      </c>
      <c r="C7215" s="97">
        <v>10</v>
      </c>
      <c r="D7215" s="21">
        <f t="shared" si="112"/>
        <v>12.027700719999999</v>
      </c>
    </row>
    <row r="7216" spans="1:4" ht="15" customHeight="1" x14ac:dyDescent="0.2">
      <c r="A7216" s="98">
        <v>42309.583333333336</v>
      </c>
      <c r="B7216" s="17">
        <v>5.6588840000000005</v>
      </c>
      <c r="C7216" s="97">
        <v>20</v>
      </c>
      <c r="D7216" s="21">
        <f t="shared" si="112"/>
        <v>9.4503362800000001</v>
      </c>
    </row>
    <row r="7217" spans="1:4" ht="15" customHeight="1" x14ac:dyDescent="0.2">
      <c r="A7217" s="98">
        <v>42309.625</v>
      </c>
      <c r="B7217" s="17">
        <v>8.2311040000000002</v>
      </c>
      <c r="C7217" s="97">
        <v>60</v>
      </c>
      <c r="D7217" s="21">
        <f t="shared" si="112"/>
        <v>13.74594368</v>
      </c>
    </row>
    <row r="7218" spans="1:4" ht="15" customHeight="1" x14ac:dyDescent="0.2">
      <c r="A7218" s="98">
        <v>42309.666666666664</v>
      </c>
      <c r="B7218" s="17">
        <v>8.2311040000000002</v>
      </c>
      <c r="C7218" s="97">
        <v>40</v>
      </c>
      <c r="D7218" s="21">
        <f t="shared" si="112"/>
        <v>13.74594368</v>
      </c>
    </row>
    <row r="7219" spans="1:4" ht="15" customHeight="1" x14ac:dyDescent="0.2">
      <c r="A7219" s="98">
        <v>42309.708333333336</v>
      </c>
      <c r="B7219" s="17">
        <v>8.2311040000000002</v>
      </c>
      <c r="C7219" s="97">
        <v>40</v>
      </c>
      <c r="D7219" s="21">
        <f t="shared" si="112"/>
        <v>13.74594368</v>
      </c>
    </row>
    <row r="7220" spans="1:4" ht="15" customHeight="1" x14ac:dyDescent="0.2">
      <c r="A7220" s="98">
        <v>42309.75</v>
      </c>
      <c r="B7220" s="17">
        <v>9.2599920000000004</v>
      </c>
      <c r="C7220" s="97">
        <v>50</v>
      </c>
      <c r="D7220" s="21">
        <f t="shared" si="112"/>
        <v>15.464186639999999</v>
      </c>
    </row>
    <row r="7221" spans="1:4" ht="15" customHeight="1" x14ac:dyDescent="0.2">
      <c r="A7221" s="98">
        <v>42309.791666666664</v>
      </c>
      <c r="B7221" s="17">
        <v>9.7744359999999997</v>
      </c>
      <c r="C7221" s="97">
        <v>50</v>
      </c>
      <c r="D7221" s="21">
        <f t="shared" si="112"/>
        <v>16.32330812</v>
      </c>
    </row>
    <row r="7222" spans="1:4" ht="15" customHeight="1" x14ac:dyDescent="0.2">
      <c r="A7222" s="98">
        <v>42309.833333333336</v>
      </c>
      <c r="B7222" s="17">
        <v>8.2311040000000002</v>
      </c>
      <c r="C7222" s="97">
        <v>50</v>
      </c>
      <c r="D7222" s="21">
        <f t="shared" si="112"/>
        <v>13.74594368</v>
      </c>
    </row>
    <row r="7223" spans="1:4" ht="15" customHeight="1" x14ac:dyDescent="0.2">
      <c r="A7223" s="98">
        <v>42309.875</v>
      </c>
      <c r="B7223" s="17">
        <v>8.2311040000000002</v>
      </c>
      <c r="C7223" s="97">
        <v>50</v>
      </c>
      <c r="D7223" s="21">
        <f t="shared" si="112"/>
        <v>13.74594368</v>
      </c>
    </row>
    <row r="7224" spans="1:4" ht="15" customHeight="1" x14ac:dyDescent="0.2">
      <c r="A7224" s="98">
        <v>42309.916666666664</v>
      </c>
      <c r="B7224" s="17">
        <v>7.7166600000000001</v>
      </c>
      <c r="C7224" s="97">
        <v>50</v>
      </c>
      <c r="D7224" s="21">
        <f t="shared" si="112"/>
        <v>12.886822199999999</v>
      </c>
    </row>
    <row r="7225" spans="1:4" ht="15" customHeight="1" x14ac:dyDescent="0.2">
      <c r="A7225" s="98">
        <v>42309.958333333336</v>
      </c>
      <c r="B7225" s="17">
        <v>6.6877719999999998</v>
      </c>
      <c r="C7225" s="97">
        <v>20</v>
      </c>
      <c r="D7225" s="21">
        <f t="shared" si="112"/>
        <v>11.16857924</v>
      </c>
    </row>
    <row r="7226" spans="1:4" ht="15" customHeight="1" x14ac:dyDescent="0.2">
      <c r="A7226" s="98">
        <v>42310</v>
      </c>
      <c r="B7226" s="17">
        <v>3.601108</v>
      </c>
      <c r="C7226" s="97">
        <v>360</v>
      </c>
      <c r="D7226" s="21">
        <f t="shared" si="112"/>
        <v>6.0138503599999993</v>
      </c>
    </row>
    <row r="7227" spans="1:4" ht="15" customHeight="1" x14ac:dyDescent="0.2">
      <c r="A7227" s="98">
        <v>42310.041666666664</v>
      </c>
      <c r="B7227" s="17">
        <v>3.601108</v>
      </c>
      <c r="C7227" s="97">
        <v>360</v>
      </c>
      <c r="D7227" s="21">
        <f t="shared" si="112"/>
        <v>6.0138503599999993</v>
      </c>
    </row>
    <row r="7228" spans="1:4" ht="15" customHeight="1" x14ac:dyDescent="0.2">
      <c r="A7228" s="98">
        <v>42310.083333333336</v>
      </c>
      <c r="B7228" s="17">
        <v>4.1155520000000001</v>
      </c>
      <c r="C7228" s="97">
        <v>360</v>
      </c>
      <c r="D7228" s="21">
        <f t="shared" si="112"/>
        <v>6.8729718399999999</v>
      </c>
    </row>
    <row r="7229" spans="1:4" ht="15" customHeight="1" x14ac:dyDescent="0.2">
      <c r="A7229" s="98">
        <v>42310.125</v>
      </c>
      <c r="B7229" s="17">
        <v>2.057776</v>
      </c>
      <c r="C7229" s="97">
        <v>10</v>
      </c>
      <c r="D7229" s="21">
        <f t="shared" si="112"/>
        <v>3.43648592</v>
      </c>
    </row>
    <row r="7230" spans="1:4" ht="15" customHeight="1" x14ac:dyDescent="0.2">
      <c r="A7230" s="98">
        <v>42310.166666666664</v>
      </c>
      <c r="B7230" s="17">
        <v>4.1155520000000001</v>
      </c>
      <c r="C7230" s="97">
        <v>10</v>
      </c>
      <c r="D7230" s="21">
        <f t="shared" si="112"/>
        <v>6.8729718399999999</v>
      </c>
    </row>
    <row r="7231" spans="1:4" ht="15" customHeight="1" x14ac:dyDescent="0.2">
      <c r="A7231" s="98">
        <v>42310.208333333336</v>
      </c>
      <c r="B7231" s="17">
        <v>4.1155520000000001</v>
      </c>
      <c r="C7231" s="97">
        <v>360</v>
      </c>
      <c r="D7231" s="21">
        <f t="shared" si="112"/>
        <v>6.8729718399999999</v>
      </c>
    </row>
    <row r="7232" spans="1:4" ht="15" customHeight="1" x14ac:dyDescent="0.2">
      <c r="A7232" s="98">
        <v>42310.25</v>
      </c>
      <c r="B7232" s="17">
        <v>3.601108</v>
      </c>
      <c r="C7232" s="97">
        <v>30</v>
      </c>
      <c r="D7232" s="21">
        <f t="shared" si="112"/>
        <v>6.0138503599999993</v>
      </c>
    </row>
    <row r="7233" spans="1:4" ht="15" customHeight="1" x14ac:dyDescent="0.2">
      <c r="A7233" s="98">
        <v>42310.291666666664</v>
      </c>
      <c r="B7233" s="17">
        <v>3.601108</v>
      </c>
      <c r="C7233" s="97">
        <v>20</v>
      </c>
      <c r="D7233" s="21">
        <f t="shared" si="112"/>
        <v>6.0138503599999993</v>
      </c>
    </row>
    <row r="7234" spans="1:4" ht="15" customHeight="1" x14ac:dyDescent="0.2">
      <c r="A7234" s="98">
        <v>42310.333333333336</v>
      </c>
      <c r="B7234" s="17">
        <v>3.0866639999999999</v>
      </c>
      <c r="C7234" s="97">
        <v>20</v>
      </c>
      <c r="D7234" s="21">
        <f t="shared" si="112"/>
        <v>5.1547288799999995</v>
      </c>
    </row>
    <row r="7235" spans="1:4" ht="15" customHeight="1" x14ac:dyDescent="0.2">
      <c r="A7235" s="98">
        <v>42310.375</v>
      </c>
      <c r="B7235" s="17">
        <v>3.0866639999999999</v>
      </c>
      <c r="C7235" s="97">
        <v>30</v>
      </c>
      <c r="D7235" s="21">
        <f t="shared" si="112"/>
        <v>5.1547288799999995</v>
      </c>
    </row>
    <row r="7236" spans="1:4" ht="15" customHeight="1" x14ac:dyDescent="0.2">
      <c r="A7236" s="98">
        <v>42310.416666666664</v>
      </c>
      <c r="B7236" s="17">
        <v>4.6299960000000002</v>
      </c>
      <c r="C7236" s="97">
        <v>20</v>
      </c>
      <c r="D7236" s="21">
        <f t="shared" si="112"/>
        <v>7.7320933199999997</v>
      </c>
    </row>
    <row r="7237" spans="1:4" ht="15" customHeight="1" x14ac:dyDescent="0.2">
      <c r="A7237" s="98">
        <v>42310.458333333336</v>
      </c>
      <c r="B7237" s="17">
        <v>4.1155520000000001</v>
      </c>
      <c r="C7237" s="97">
        <v>360</v>
      </c>
      <c r="D7237" s="21">
        <f t="shared" ref="D7237:D7300" si="113">$B$1*B7237</f>
        <v>6.8729718399999999</v>
      </c>
    </row>
    <row r="7238" spans="1:4" ht="15" customHeight="1" x14ac:dyDescent="0.2">
      <c r="A7238" s="98">
        <v>42310.5</v>
      </c>
      <c r="B7238" s="17">
        <v>6.1733279999999997</v>
      </c>
      <c r="C7238" s="97">
        <v>10</v>
      </c>
      <c r="D7238" s="21">
        <f t="shared" si="113"/>
        <v>10.309457759999999</v>
      </c>
    </row>
    <row r="7239" spans="1:4" ht="15" customHeight="1" x14ac:dyDescent="0.2">
      <c r="A7239" s="98">
        <v>42310.541666666664</v>
      </c>
      <c r="B7239" s="17">
        <v>6.1733279999999997</v>
      </c>
      <c r="C7239" s="97">
        <v>30</v>
      </c>
      <c r="D7239" s="21">
        <f t="shared" si="113"/>
        <v>10.309457759999999</v>
      </c>
    </row>
    <row r="7240" spans="1:4" ht="15" customHeight="1" x14ac:dyDescent="0.2">
      <c r="A7240" s="98">
        <v>42310.583333333336</v>
      </c>
      <c r="B7240" s="17">
        <v>6.1733279999999997</v>
      </c>
      <c r="C7240" s="97">
        <v>60</v>
      </c>
      <c r="D7240" s="21">
        <f t="shared" si="113"/>
        <v>10.309457759999999</v>
      </c>
    </row>
    <row r="7241" spans="1:4" ht="15" customHeight="1" x14ac:dyDescent="0.2">
      <c r="A7241" s="98">
        <v>42310.625</v>
      </c>
      <c r="B7241" s="17">
        <v>8.7455479999999994</v>
      </c>
      <c r="C7241" s="97">
        <v>60</v>
      </c>
      <c r="D7241" s="21">
        <f t="shared" si="113"/>
        <v>14.605065159999999</v>
      </c>
    </row>
    <row r="7242" spans="1:4" ht="15" customHeight="1" x14ac:dyDescent="0.2">
      <c r="A7242" s="98">
        <v>42310.666666666664</v>
      </c>
      <c r="B7242" s="17">
        <v>9.2599920000000004</v>
      </c>
      <c r="C7242" s="97">
        <v>50</v>
      </c>
      <c r="D7242" s="21">
        <f t="shared" si="113"/>
        <v>15.464186639999999</v>
      </c>
    </row>
    <row r="7243" spans="1:4" ht="15" customHeight="1" x14ac:dyDescent="0.2">
      <c r="A7243" s="98">
        <v>42310.708333333336</v>
      </c>
      <c r="B7243" s="17">
        <v>9.2599920000000004</v>
      </c>
      <c r="C7243" s="97">
        <v>70</v>
      </c>
      <c r="D7243" s="21">
        <f t="shared" si="113"/>
        <v>15.464186639999999</v>
      </c>
    </row>
    <row r="7244" spans="1:4" ht="15" customHeight="1" x14ac:dyDescent="0.2">
      <c r="A7244" s="98">
        <v>42310.75</v>
      </c>
      <c r="B7244" s="17">
        <v>10.288880000000001</v>
      </c>
      <c r="C7244" s="97">
        <v>50</v>
      </c>
      <c r="D7244" s="21">
        <f t="shared" si="113"/>
        <v>17.182429599999999</v>
      </c>
    </row>
    <row r="7245" spans="1:4" ht="15" customHeight="1" x14ac:dyDescent="0.2">
      <c r="A7245" s="98">
        <v>42310.791666666664</v>
      </c>
      <c r="B7245" s="17">
        <v>10.288880000000001</v>
      </c>
      <c r="C7245" s="97">
        <v>40</v>
      </c>
      <c r="D7245" s="21">
        <f t="shared" si="113"/>
        <v>17.182429599999999</v>
      </c>
    </row>
    <row r="7246" spans="1:4" ht="15" customHeight="1" x14ac:dyDescent="0.2">
      <c r="A7246" s="98">
        <v>42310.833333333336</v>
      </c>
      <c r="B7246" s="17">
        <v>11.317768000000001</v>
      </c>
      <c r="C7246" s="97">
        <v>50</v>
      </c>
      <c r="D7246" s="21">
        <f t="shared" si="113"/>
        <v>18.90067256</v>
      </c>
    </row>
    <row r="7247" spans="1:4" ht="15" customHeight="1" x14ac:dyDescent="0.2">
      <c r="A7247" s="98">
        <v>42310.875</v>
      </c>
      <c r="B7247" s="17">
        <v>8.2311040000000002</v>
      </c>
      <c r="C7247" s="97">
        <v>50</v>
      </c>
      <c r="D7247" s="21">
        <f t="shared" si="113"/>
        <v>13.74594368</v>
      </c>
    </row>
    <row r="7248" spans="1:4" ht="15" customHeight="1" x14ac:dyDescent="0.2">
      <c r="A7248" s="98">
        <v>42310.916666666664</v>
      </c>
      <c r="B7248" s="17">
        <v>7.7166600000000001</v>
      </c>
      <c r="C7248" s="97">
        <v>40</v>
      </c>
      <c r="D7248" s="21">
        <f t="shared" si="113"/>
        <v>12.886822199999999</v>
      </c>
    </row>
    <row r="7249" spans="1:4" ht="15" customHeight="1" x14ac:dyDescent="0.2">
      <c r="A7249" s="98">
        <v>42310.958333333336</v>
      </c>
      <c r="B7249" s="17">
        <v>6.6877719999999998</v>
      </c>
      <c r="C7249" s="97">
        <v>30</v>
      </c>
      <c r="D7249" s="21">
        <f t="shared" si="113"/>
        <v>11.16857924</v>
      </c>
    </row>
    <row r="7250" spans="1:4" ht="15" customHeight="1" x14ac:dyDescent="0.2">
      <c r="A7250" s="98">
        <v>42311</v>
      </c>
      <c r="B7250" s="17">
        <v>3.601108</v>
      </c>
      <c r="C7250" s="97">
        <v>10</v>
      </c>
      <c r="D7250" s="21">
        <f t="shared" si="113"/>
        <v>6.0138503599999993</v>
      </c>
    </row>
    <row r="7251" spans="1:4" ht="15" customHeight="1" x14ac:dyDescent="0.2">
      <c r="A7251" s="98">
        <v>42311.041666666664</v>
      </c>
      <c r="B7251" s="17">
        <v>3.0866639999999999</v>
      </c>
      <c r="C7251" s="97">
        <v>350</v>
      </c>
      <c r="D7251" s="21">
        <f t="shared" si="113"/>
        <v>5.1547288799999995</v>
      </c>
    </row>
    <row r="7252" spans="1:4" ht="15" customHeight="1" x14ac:dyDescent="0.2">
      <c r="A7252" s="98">
        <v>42311.083333333336</v>
      </c>
      <c r="B7252" s="17">
        <v>2.057776</v>
      </c>
      <c r="C7252" s="97">
        <v>340</v>
      </c>
      <c r="D7252" s="21">
        <f t="shared" si="113"/>
        <v>3.43648592</v>
      </c>
    </row>
    <row r="7253" spans="1:4" ht="15" customHeight="1" x14ac:dyDescent="0.2">
      <c r="A7253" s="98">
        <v>42311.125</v>
      </c>
      <c r="B7253" s="17">
        <v>2.057776</v>
      </c>
      <c r="C7253" s="97">
        <v>350</v>
      </c>
      <c r="D7253" s="21">
        <f t="shared" si="113"/>
        <v>3.43648592</v>
      </c>
    </row>
    <row r="7254" spans="1:4" ht="15" customHeight="1" x14ac:dyDescent="0.2">
      <c r="A7254" s="98">
        <v>42311.166666666664</v>
      </c>
      <c r="B7254" s="17">
        <v>6.1733279999999997</v>
      </c>
      <c r="C7254" s="97">
        <v>20</v>
      </c>
      <c r="D7254" s="21">
        <f t="shared" si="113"/>
        <v>10.309457759999999</v>
      </c>
    </row>
    <row r="7255" spans="1:4" ht="15" customHeight="1" x14ac:dyDescent="0.2">
      <c r="A7255" s="98">
        <v>42311.208333333336</v>
      </c>
      <c r="B7255" s="17">
        <v>5.1444400000000003</v>
      </c>
      <c r="C7255" s="97">
        <v>10</v>
      </c>
      <c r="D7255" s="21">
        <f t="shared" si="113"/>
        <v>8.5912147999999995</v>
      </c>
    </row>
    <row r="7256" spans="1:4" ht="15" customHeight="1" x14ac:dyDescent="0.2">
      <c r="A7256" s="98">
        <v>42311.25</v>
      </c>
      <c r="B7256" s="17">
        <v>3.0866639999999999</v>
      </c>
      <c r="C7256" s="97">
        <v>360</v>
      </c>
      <c r="D7256" s="21">
        <f t="shared" si="113"/>
        <v>5.1547288799999995</v>
      </c>
    </row>
    <row r="7257" spans="1:4" ht="15" customHeight="1" x14ac:dyDescent="0.2">
      <c r="A7257" s="98">
        <v>42311.291666666664</v>
      </c>
      <c r="B7257" s="17">
        <v>5.1444400000000003</v>
      </c>
      <c r="C7257" s="97">
        <v>360</v>
      </c>
      <c r="D7257" s="21">
        <f t="shared" si="113"/>
        <v>8.5912147999999995</v>
      </c>
    </row>
    <row r="7258" spans="1:4" ht="15" customHeight="1" x14ac:dyDescent="0.2">
      <c r="A7258" s="98">
        <v>42311.333333333336</v>
      </c>
      <c r="B7258" s="17">
        <v>6.1733279999999997</v>
      </c>
      <c r="C7258" s="97">
        <v>20</v>
      </c>
      <c r="D7258" s="21">
        <f t="shared" si="113"/>
        <v>10.309457759999999</v>
      </c>
    </row>
    <row r="7259" spans="1:4" ht="15" customHeight="1" x14ac:dyDescent="0.2">
      <c r="A7259" s="98">
        <v>42311.375</v>
      </c>
      <c r="B7259" s="17">
        <v>5.6588840000000005</v>
      </c>
      <c r="C7259" s="97">
        <v>10</v>
      </c>
      <c r="D7259" s="21">
        <f t="shared" si="113"/>
        <v>9.4503362800000001</v>
      </c>
    </row>
    <row r="7260" spans="1:4" ht="15" customHeight="1" x14ac:dyDescent="0.2">
      <c r="A7260" s="98">
        <v>42311.416666666664</v>
      </c>
      <c r="B7260" s="17">
        <v>6.6877719999999998</v>
      </c>
      <c r="C7260" s="97">
        <v>360</v>
      </c>
      <c r="D7260" s="21">
        <f t="shared" si="113"/>
        <v>11.16857924</v>
      </c>
    </row>
    <row r="7261" spans="1:4" ht="15" customHeight="1" x14ac:dyDescent="0.2">
      <c r="A7261" s="98">
        <v>42311.458333333336</v>
      </c>
      <c r="B7261" s="17">
        <v>8.7455479999999994</v>
      </c>
      <c r="C7261" s="97">
        <v>10</v>
      </c>
      <c r="D7261" s="21">
        <f t="shared" si="113"/>
        <v>14.605065159999999</v>
      </c>
    </row>
    <row r="7262" spans="1:4" ht="15" customHeight="1" x14ac:dyDescent="0.2">
      <c r="A7262" s="98">
        <v>42311.5</v>
      </c>
      <c r="B7262" s="17">
        <v>8.7455479999999994</v>
      </c>
      <c r="C7262" s="97">
        <v>10</v>
      </c>
      <c r="D7262" s="21">
        <f t="shared" si="113"/>
        <v>14.605065159999999</v>
      </c>
    </row>
    <row r="7263" spans="1:4" ht="15" customHeight="1" x14ac:dyDescent="0.2">
      <c r="A7263" s="98">
        <v>42311.541666666664</v>
      </c>
      <c r="B7263" s="17">
        <v>6.6877719999999998</v>
      </c>
      <c r="C7263" s="97">
        <v>10</v>
      </c>
      <c r="D7263" s="21">
        <f t="shared" si="113"/>
        <v>11.16857924</v>
      </c>
    </row>
    <row r="7264" spans="1:4" ht="15" customHeight="1" x14ac:dyDescent="0.2">
      <c r="A7264" s="98">
        <v>42311.625</v>
      </c>
      <c r="B7264" s="17">
        <v>7.7166600000000001</v>
      </c>
      <c r="C7264" s="97">
        <v>360</v>
      </c>
      <c r="D7264" s="21">
        <f t="shared" si="113"/>
        <v>12.886822199999999</v>
      </c>
    </row>
    <row r="7265" spans="1:4" ht="15" customHeight="1" x14ac:dyDescent="0.2">
      <c r="A7265" s="98">
        <v>42311.666666666664</v>
      </c>
      <c r="B7265" s="17">
        <v>8.7455479999999994</v>
      </c>
      <c r="C7265" s="97">
        <v>50</v>
      </c>
      <c r="D7265" s="21">
        <f t="shared" si="113"/>
        <v>14.605065159999999</v>
      </c>
    </row>
    <row r="7266" spans="1:4" ht="15" customHeight="1" x14ac:dyDescent="0.2">
      <c r="A7266" s="98">
        <v>42311.708333333336</v>
      </c>
      <c r="B7266" s="17">
        <v>9.7744359999999997</v>
      </c>
      <c r="C7266" s="97">
        <v>50</v>
      </c>
      <c r="D7266" s="21">
        <f t="shared" si="113"/>
        <v>16.32330812</v>
      </c>
    </row>
    <row r="7267" spans="1:4" ht="15" customHeight="1" x14ac:dyDescent="0.2">
      <c r="A7267" s="98">
        <v>42311.75</v>
      </c>
      <c r="B7267" s="17">
        <v>9.2599920000000004</v>
      </c>
      <c r="C7267" s="97">
        <v>40</v>
      </c>
      <c r="D7267" s="21">
        <f t="shared" si="113"/>
        <v>15.464186639999999</v>
      </c>
    </row>
    <row r="7268" spans="1:4" ht="15" customHeight="1" x14ac:dyDescent="0.2">
      <c r="A7268" s="98">
        <v>42311.791666666664</v>
      </c>
      <c r="B7268" s="17">
        <v>10.288880000000001</v>
      </c>
      <c r="C7268" s="97">
        <v>40</v>
      </c>
      <c r="D7268" s="21">
        <f t="shared" si="113"/>
        <v>17.182429599999999</v>
      </c>
    </row>
    <row r="7269" spans="1:4" ht="15" customHeight="1" x14ac:dyDescent="0.2">
      <c r="A7269" s="98">
        <v>42311.833333333336</v>
      </c>
      <c r="B7269" s="17">
        <v>10.288880000000001</v>
      </c>
      <c r="C7269" s="97">
        <v>50</v>
      </c>
      <c r="D7269" s="21">
        <f t="shared" si="113"/>
        <v>17.182429599999999</v>
      </c>
    </row>
    <row r="7270" spans="1:4" ht="15" customHeight="1" x14ac:dyDescent="0.2">
      <c r="A7270" s="98">
        <v>42311.916666666664</v>
      </c>
      <c r="B7270" s="17">
        <v>6.6877719999999998</v>
      </c>
      <c r="C7270" s="97">
        <v>30</v>
      </c>
      <c r="D7270" s="21">
        <f t="shared" si="113"/>
        <v>11.16857924</v>
      </c>
    </row>
    <row r="7271" spans="1:4" ht="15" customHeight="1" x14ac:dyDescent="0.2">
      <c r="A7271" s="98">
        <v>42311.958333333336</v>
      </c>
      <c r="B7271" s="17">
        <v>6.1733279999999997</v>
      </c>
      <c r="C7271" s="97">
        <v>10</v>
      </c>
      <c r="D7271" s="21">
        <f t="shared" si="113"/>
        <v>10.309457759999999</v>
      </c>
    </row>
    <row r="7272" spans="1:4" ht="15" customHeight="1" x14ac:dyDescent="0.2">
      <c r="A7272" s="98">
        <v>42312</v>
      </c>
      <c r="B7272" s="17">
        <v>6.6877719999999998</v>
      </c>
      <c r="C7272" s="97">
        <v>10</v>
      </c>
      <c r="D7272" s="21">
        <f t="shared" si="113"/>
        <v>11.16857924</v>
      </c>
    </row>
    <row r="7273" spans="1:4" ht="15" customHeight="1" x14ac:dyDescent="0.2">
      <c r="A7273" s="98">
        <v>42312.041666666664</v>
      </c>
      <c r="B7273" s="17">
        <v>6.1733279999999997</v>
      </c>
      <c r="C7273" s="97">
        <v>10</v>
      </c>
      <c r="D7273" s="21">
        <f t="shared" si="113"/>
        <v>10.309457759999999</v>
      </c>
    </row>
    <row r="7274" spans="1:4" ht="15" customHeight="1" x14ac:dyDescent="0.2">
      <c r="A7274" s="98">
        <v>42312.083333333336</v>
      </c>
      <c r="B7274" s="17">
        <v>7.202216</v>
      </c>
      <c r="C7274" s="97">
        <v>10</v>
      </c>
      <c r="D7274" s="21">
        <f t="shared" si="113"/>
        <v>12.027700719999999</v>
      </c>
    </row>
    <row r="7275" spans="1:4" ht="15" customHeight="1" x14ac:dyDescent="0.2">
      <c r="A7275" s="98">
        <v>42312.125</v>
      </c>
      <c r="B7275" s="17">
        <v>6.6877719999999998</v>
      </c>
      <c r="C7275" s="97">
        <v>10</v>
      </c>
      <c r="D7275" s="21">
        <f t="shared" si="113"/>
        <v>11.16857924</v>
      </c>
    </row>
    <row r="7276" spans="1:4" ht="15" customHeight="1" x14ac:dyDescent="0.2">
      <c r="A7276" s="98">
        <v>42312.166666666664</v>
      </c>
      <c r="B7276" s="17">
        <v>7.202216</v>
      </c>
      <c r="C7276" s="97">
        <v>20</v>
      </c>
      <c r="D7276" s="21">
        <f t="shared" si="113"/>
        <v>12.027700719999999</v>
      </c>
    </row>
    <row r="7277" spans="1:4" ht="15" customHeight="1" x14ac:dyDescent="0.2">
      <c r="A7277" s="98">
        <v>42312.208333333336</v>
      </c>
      <c r="B7277" s="17">
        <v>6.1733279999999997</v>
      </c>
      <c r="C7277" s="97">
        <v>10</v>
      </c>
      <c r="D7277" s="21">
        <f t="shared" si="113"/>
        <v>10.309457759999999</v>
      </c>
    </row>
    <row r="7278" spans="1:4" ht="15" customHeight="1" x14ac:dyDescent="0.2">
      <c r="A7278" s="98">
        <v>42312.25</v>
      </c>
      <c r="B7278" s="17">
        <v>6.1733279999999997</v>
      </c>
      <c r="C7278" s="97">
        <v>30</v>
      </c>
      <c r="D7278" s="21">
        <f t="shared" si="113"/>
        <v>10.309457759999999</v>
      </c>
    </row>
    <row r="7279" spans="1:4" ht="15" customHeight="1" x14ac:dyDescent="0.2">
      <c r="A7279" s="98">
        <v>42312.291666666664</v>
      </c>
      <c r="B7279" s="17">
        <v>4.6299960000000002</v>
      </c>
      <c r="C7279" s="97">
        <v>10</v>
      </c>
      <c r="D7279" s="21">
        <f t="shared" si="113"/>
        <v>7.7320933199999997</v>
      </c>
    </row>
    <row r="7280" spans="1:4" ht="15" customHeight="1" x14ac:dyDescent="0.2">
      <c r="A7280" s="98">
        <v>42312.333333333336</v>
      </c>
      <c r="B7280" s="17">
        <v>4.1155520000000001</v>
      </c>
      <c r="C7280" s="97">
        <v>340</v>
      </c>
      <c r="D7280" s="21">
        <f t="shared" si="113"/>
        <v>6.8729718399999999</v>
      </c>
    </row>
    <row r="7281" spans="1:4" ht="15" customHeight="1" x14ac:dyDescent="0.2">
      <c r="A7281" s="98">
        <v>42312.375</v>
      </c>
      <c r="B7281" s="17">
        <v>5.6588840000000005</v>
      </c>
      <c r="C7281" s="97">
        <v>10</v>
      </c>
      <c r="D7281" s="21">
        <f t="shared" si="113"/>
        <v>9.4503362800000001</v>
      </c>
    </row>
    <row r="7282" spans="1:4" ht="15" customHeight="1" x14ac:dyDescent="0.2">
      <c r="A7282" s="98">
        <v>42312.416666666664</v>
      </c>
      <c r="B7282" s="17">
        <v>5.1444400000000003</v>
      </c>
      <c r="C7282" s="97">
        <v>10</v>
      </c>
      <c r="D7282" s="21">
        <f t="shared" si="113"/>
        <v>8.5912147999999995</v>
      </c>
    </row>
    <row r="7283" spans="1:4" ht="15" customHeight="1" x14ac:dyDescent="0.2">
      <c r="A7283" s="98">
        <v>42312.458333333336</v>
      </c>
      <c r="B7283" s="17">
        <v>6.6877719999999998</v>
      </c>
      <c r="C7283" s="97">
        <v>20</v>
      </c>
      <c r="D7283" s="21">
        <f t="shared" si="113"/>
        <v>11.16857924</v>
      </c>
    </row>
    <row r="7284" spans="1:4" ht="15" customHeight="1" x14ac:dyDescent="0.2">
      <c r="A7284" s="98">
        <v>42312.5</v>
      </c>
      <c r="B7284" s="17">
        <v>6.6877719999999998</v>
      </c>
      <c r="C7284" s="97">
        <v>20</v>
      </c>
      <c r="D7284" s="21">
        <f t="shared" si="113"/>
        <v>11.16857924</v>
      </c>
    </row>
    <row r="7285" spans="1:4" ht="15" customHeight="1" x14ac:dyDescent="0.2">
      <c r="A7285" s="98">
        <v>42312.541666666664</v>
      </c>
      <c r="B7285" s="17">
        <v>6.6877719999999998</v>
      </c>
      <c r="C7285" s="97">
        <v>20</v>
      </c>
      <c r="D7285" s="21">
        <f t="shared" si="113"/>
        <v>11.16857924</v>
      </c>
    </row>
    <row r="7286" spans="1:4" ht="15" customHeight="1" x14ac:dyDescent="0.2">
      <c r="A7286" s="98">
        <v>42312.583333333336</v>
      </c>
      <c r="B7286" s="17">
        <v>6.6877719999999998</v>
      </c>
      <c r="C7286" s="97">
        <v>20</v>
      </c>
      <c r="D7286" s="21">
        <f t="shared" si="113"/>
        <v>11.16857924</v>
      </c>
    </row>
    <row r="7287" spans="1:4" ht="15" customHeight="1" x14ac:dyDescent="0.2">
      <c r="A7287" s="98">
        <v>42312.625</v>
      </c>
      <c r="B7287" s="17">
        <v>6.1733279999999997</v>
      </c>
      <c r="C7287" s="97">
        <v>40</v>
      </c>
      <c r="D7287" s="21">
        <f t="shared" si="113"/>
        <v>10.309457759999999</v>
      </c>
    </row>
    <row r="7288" spans="1:4" ht="15" customHeight="1" x14ac:dyDescent="0.2">
      <c r="A7288" s="98">
        <v>42312.666666666664</v>
      </c>
      <c r="B7288" s="17">
        <v>7.7166600000000001</v>
      </c>
      <c r="C7288" s="97">
        <v>60</v>
      </c>
      <c r="D7288" s="21">
        <f t="shared" si="113"/>
        <v>12.886822199999999</v>
      </c>
    </row>
    <row r="7289" spans="1:4" ht="15" customHeight="1" x14ac:dyDescent="0.2">
      <c r="A7289" s="98">
        <v>42312.708333333336</v>
      </c>
      <c r="B7289" s="17">
        <v>8.7455479999999994</v>
      </c>
      <c r="C7289" s="97">
        <v>60</v>
      </c>
      <c r="D7289" s="21">
        <f t="shared" si="113"/>
        <v>14.605065159999999</v>
      </c>
    </row>
    <row r="7290" spans="1:4" ht="15" customHeight="1" x14ac:dyDescent="0.2">
      <c r="A7290" s="98">
        <v>42312.75</v>
      </c>
      <c r="B7290" s="17">
        <v>9.2599920000000004</v>
      </c>
      <c r="C7290" s="97">
        <v>50</v>
      </c>
      <c r="D7290" s="21">
        <f t="shared" si="113"/>
        <v>15.464186639999999</v>
      </c>
    </row>
    <row r="7291" spans="1:4" ht="15" customHeight="1" x14ac:dyDescent="0.2">
      <c r="A7291" s="98">
        <v>42312.791666666664</v>
      </c>
      <c r="B7291" s="17">
        <v>8.2311040000000002</v>
      </c>
      <c r="C7291" s="97">
        <v>50</v>
      </c>
      <c r="D7291" s="21">
        <f t="shared" si="113"/>
        <v>13.74594368</v>
      </c>
    </row>
    <row r="7292" spans="1:4" ht="15" customHeight="1" x14ac:dyDescent="0.2">
      <c r="A7292" s="98">
        <v>42312.833333333336</v>
      </c>
      <c r="B7292" s="17">
        <v>8.2311040000000002</v>
      </c>
      <c r="C7292" s="97">
        <v>50</v>
      </c>
      <c r="D7292" s="21">
        <f t="shared" si="113"/>
        <v>13.74594368</v>
      </c>
    </row>
    <row r="7293" spans="1:4" ht="15" customHeight="1" x14ac:dyDescent="0.2">
      <c r="A7293" s="98">
        <v>42312.875</v>
      </c>
      <c r="B7293" s="17">
        <v>8.7455479999999994</v>
      </c>
      <c r="C7293" s="97">
        <v>50</v>
      </c>
      <c r="D7293" s="21">
        <f t="shared" si="113"/>
        <v>14.605065159999999</v>
      </c>
    </row>
    <row r="7294" spans="1:4" ht="15" customHeight="1" x14ac:dyDescent="0.2">
      <c r="A7294" s="98">
        <v>42312.916666666664</v>
      </c>
      <c r="B7294" s="17">
        <v>4.6299960000000002</v>
      </c>
      <c r="C7294" s="97">
        <v>30</v>
      </c>
      <c r="D7294" s="21">
        <f t="shared" si="113"/>
        <v>7.7320933199999997</v>
      </c>
    </row>
    <row r="7295" spans="1:4" ht="15" customHeight="1" x14ac:dyDescent="0.2">
      <c r="A7295" s="98">
        <v>42312.958333333336</v>
      </c>
      <c r="B7295" s="17">
        <v>5.6588840000000005</v>
      </c>
      <c r="C7295" s="97">
        <v>30</v>
      </c>
      <c r="D7295" s="21">
        <f t="shared" si="113"/>
        <v>9.4503362800000001</v>
      </c>
    </row>
    <row r="7296" spans="1:4" ht="15" customHeight="1" x14ac:dyDescent="0.2">
      <c r="A7296" s="98">
        <v>42313</v>
      </c>
      <c r="B7296" s="17">
        <v>6.1733279999999997</v>
      </c>
      <c r="C7296" s="97">
        <v>20</v>
      </c>
      <c r="D7296" s="21">
        <f t="shared" si="113"/>
        <v>10.309457759999999</v>
      </c>
    </row>
    <row r="7297" spans="1:4" ht="15" customHeight="1" x14ac:dyDescent="0.2">
      <c r="A7297" s="98">
        <v>42313.041666666664</v>
      </c>
      <c r="B7297" s="17">
        <v>6.6877719999999998</v>
      </c>
      <c r="C7297" s="97">
        <v>30</v>
      </c>
      <c r="D7297" s="21">
        <f t="shared" si="113"/>
        <v>11.16857924</v>
      </c>
    </row>
    <row r="7298" spans="1:4" ht="15" customHeight="1" x14ac:dyDescent="0.2">
      <c r="A7298" s="98">
        <v>42313.083333333336</v>
      </c>
      <c r="B7298" s="17">
        <v>7.202216</v>
      </c>
      <c r="C7298" s="97">
        <v>30</v>
      </c>
      <c r="D7298" s="21">
        <f t="shared" si="113"/>
        <v>12.027700719999999</v>
      </c>
    </row>
    <row r="7299" spans="1:4" ht="15" customHeight="1" x14ac:dyDescent="0.2">
      <c r="A7299" s="98">
        <v>42313.125</v>
      </c>
      <c r="B7299" s="17">
        <v>7.202216</v>
      </c>
      <c r="C7299" s="97">
        <v>40</v>
      </c>
      <c r="D7299" s="21">
        <f t="shared" si="113"/>
        <v>12.027700719999999</v>
      </c>
    </row>
    <row r="7300" spans="1:4" ht="15" customHeight="1" x14ac:dyDescent="0.2">
      <c r="A7300" s="98">
        <v>42313.166666666664</v>
      </c>
      <c r="B7300" s="17">
        <v>7.202216</v>
      </c>
      <c r="C7300" s="97">
        <v>30</v>
      </c>
      <c r="D7300" s="21">
        <f t="shared" si="113"/>
        <v>12.027700719999999</v>
      </c>
    </row>
    <row r="7301" spans="1:4" ht="15" customHeight="1" x14ac:dyDescent="0.2">
      <c r="A7301" s="98">
        <v>42313.208333333336</v>
      </c>
      <c r="B7301" s="17">
        <v>6.6877719999999998</v>
      </c>
      <c r="C7301" s="97">
        <v>30</v>
      </c>
      <c r="D7301" s="21">
        <f t="shared" ref="D7301:D7364" si="114">$B$1*B7301</f>
        <v>11.16857924</v>
      </c>
    </row>
    <row r="7302" spans="1:4" ht="15" customHeight="1" x14ac:dyDescent="0.2">
      <c r="A7302" s="98">
        <v>42313.25</v>
      </c>
      <c r="B7302" s="17">
        <v>1.5433319999999999</v>
      </c>
      <c r="C7302" s="97">
        <v>50</v>
      </c>
      <c r="D7302" s="21">
        <f t="shared" si="114"/>
        <v>2.5773644399999998</v>
      </c>
    </row>
    <row r="7303" spans="1:4" ht="15" customHeight="1" x14ac:dyDescent="0.2">
      <c r="A7303" s="98">
        <v>42313.291666666664</v>
      </c>
      <c r="B7303" s="17">
        <v>3.601108</v>
      </c>
      <c r="C7303" s="97">
        <v>170</v>
      </c>
      <c r="D7303" s="21">
        <f t="shared" si="114"/>
        <v>6.0138503599999993</v>
      </c>
    </row>
    <row r="7304" spans="1:4" ht="15" customHeight="1" x14ac:dyDescent="0.2">
      <c r="A7304" s="98">
        <v>42313.333333333336</v>
      </c>
      <c r="B7304" s="17">
        <v>3.0866639999999999</v>
      </c>
      <c r="C7304" s="97">
        <v>170</v>
      </c>
      <c r="D7304" s="21">
        <f t="shared" si="114"/>
        <v>5.1547288799999995</v>
      </c>
    </row>
    <row r="7305" spans="1:4" ht="15" customHeight="1" x14ac:dyDescent="0.2">
      <c r="A7305" s="98">
        <v>42313.375</v>
      </c>
      <c r="B7305" s="17">
        <v>3.0866639999999999</v>
      </c>
      <c r="C7305" s="97">
        <v>130</v>
      </c>
      <c r="D7305" s="21">
        <f t="shared" si="114"/>
        <v>5.1547288799999995</v>
      </c>
    </row>
    <row r="7306" spans="1:4" ht="15" customHeight="1" x14ac:dyDescent="0.2">
      <c r="A7306" s="98">
        <v>42313.416666666664</v>
      </c>
      <c r="B7306" s="17">
        <v>3.0866639999999999</v>
      </c>
      <c r="C7306" s="97">
        <v>140</v>
      </c>
      <c r="D7306" s="21">
        <f t="shared" si="114"/>
        <v>5.1547288799999995</v>
      </c>
    </row>
    <row r="7307" spans="1:4" ht="15" customHeight="1" x14ac:dyDescent="0.2">
      <c r="A7307" s="98">
        <v>42313.458333333336</v>
      </c>
      <c r="B7307" s="17">
        <v>2.5722200000000002</v>
      </c>
      <c r="C7307" s="97">
        <v>150</v>
      </c>
      <c r="D7307" s="21">
        <f t="shared" si="114"/>
        <v>4.2956073999999997</v>
      </c>
    </row>
    <row r="7308" spans="1:4" ht="15" customHeight="1" x14ac:dyDescent="0.2">
      <c r="A7308" s="98">
        <v>42313.5</v>
      </c>
      <c r="B7308" s="17">
        <v>4.1155520000000001</v>
      </c>
      <c r="C7308" s="97">
        <v>150</v>
      </c>
      <c r="D7308" s="21">
        <f t="shared" si="114"/>
        <v>6.8729718399999999</v>
      </c>
    </row>
    <row r="7309" spans="1:4" ht="15" customHeight="1" x14ac:dyDescent="0.2">
      <c r="A7309" s="98">
        <v>42313.541666666664</v>
      </c>
      <c r="B7309" s="17">
        <v>4.6299960000000002</v>
      </c>
      <c r="C7309" s="97">
        <v>140</v>
      </c>
      <c r="D7309" s="21">
        <f t="shared" si="114"/>
        <v>7.7320933199999997</v>
      </c>
    </row>
    <row r="7310" spans="1:4" ht="15" customHeight="1" x14ac:dyDescent="0.2">
      <c r="A7310" s="98">
        <v>42313.583333333336</v>
      </c>
      <c r="B7310" s="17">
        <v>3.0866639999999999</v>
      </c>
      <c r="C7310" s="97">
        <v>80</v>
      </c>
      <c r="D7310" s="21">
        <f t="shared" si="114"/>
        <v>5.1547288799999995</v>
      </c>
    </row>
    <row r="7311" spans="1:4" ht="15" customHeight="1" x14ac:dyDescent="0.2">
      <c r="A7311" s="98">
        <v>42313.625</v>
      </c>
      <c r="B7311" s="17">
        <v>5.6588840000000005</v>
      </c>
      <c r="C7311" s="97">
        <v>60</v>
      </c>
      <c r="D7311" s="21">
        <f t="shared" si="114"/>
        <v>9.4503362800000001</v>
      </c>
    </row>
    <row r="7312" spans="1:4" ht="15" customHeight="1" x14ac:dyDescent="0.2">
      <c r="A7312" s="98">
        <v>42313.666666666664</v>
      </c>
      <c r="B7312" s="17">
        <v>6.1733279999999997</v>
      </c>
      <c r="C7312" s="97">
        <v>50</v>
      </c>
      <c r="D7312" s="21">
        <f t="shared" si="114"/>
        <v>10.309457759999999</v>
      </c>
    </row>
    <row r="7313" spans="1:4" ht="15" customHeight="1" x14ac:dyDescent="0.2">
      <c r="A7313" s="98">
        <v>42313.708333333336</v>
      </c>
      <c r="B7313" s="17">
        <v>6.1733279999999997</v>
      </c>
      <c r="C7313" s="97">
        <v>60</v>
      </c>
      <c r="D7313" s="21">
        <f t="shared" si="114"/>
        <v>10.309457759999999</v>
      </c>
    </row>
    <row r="7314" spans="1:4" ht="15" customHeight="1" x14ac:dyDescent="0.2">
      <c r="A7314" s="98">
        <v>42313.75</v>
      </c>
      <c r="B7314" s="17">
        <v>5.6588840000000005</v>
      </c>
      <c r="C7314" s="97">
        <v>70</v>
      </c>
      <c r="D7314" s="21">
        <f t="shared" si="114"/>
        <v>9.4503362800000001</v>
      </c>
    </row>
    <row r="7315" spans="1:4" ht="15" customHeight="1" x14ac:dyDescent="0.2">
      <c r="A7315" s="98">
        <v>42313.791666666664</v>
      </c>
      <c r="B7315" s="17">
        <v>6.1733279999999997</v>
      </c>
      <c r="C7315" s="97">
        <v>50</v>
      </c>
      <c r="D7315" s="21">
        <f t="shared" si="114"/>
        <v>10.309457759999999</v>
      </c>
    </row>
    <row r="7316" spans="1:4" ht="15" customHeight="1" x14ac:dyDescent="0.2">
      <c r="A7316" s="98">
        <v>42313.833333333336</v>
      </c>
      <c r="B7316" s="17">
        <v>5.1444400000000003</v>
      </c>
      <c r="C7316" s="97">
        <v>50</v>
      </c>
      <c r="D7316" s="21">
        <f t="shared" si="114"/>
        <v>8.5912147999999995</v>
      </c>
    </row>
    <row r="7317" spans="1:4" ht="15" customHeight="1" x14ac:dyDescent="0.2">
      <c r="A7317" s="98">
        <v>42313.875</v>
      </c>
      <c r="B7317" s="17">
        <v>4.1155520000000001</v>
      </c>
      <c r="C7317" s="97">
        <v>50</v>
      </c>
      <c r="D7317" s="21">
        <f t="shared" si="114"/>
        <v>6.8729718399999999</v>
      </c>
    </row>
    <row r="7318" spans="1:4" ht="15" customHeight="1" x14ac:dyDescent="0.2">
      <c r="A7318" s="98">
        <v>42313.916666666664</v>
      </c>
      <c r="B7318" s="17">
        <v>3.0866639999999999</v>
      </c>
      <c r="C7318" s="97">
        <v>60</v>
      </c>
      <c r="D7318" s="21">
        <f t="shared" si="114"/>
        <v>5.1547288799999995</v>
      </c>
    </row>
    <row r="7319" spans="1:4" ht="15" customHeight="1" x14ac:dyDescent="0.2">
      <c r="A7319" s="98">
        <v>42313.958333333336</v>
      </c>
      <c r="B7319" s="17">
        <v>4.1155520000000001</v>
      </c>
      <c r="C7319" s="97">
        <v>40</v>
      </c>
      <c r="D7319" s="21">
        <f t="shared" si="114"/>
        <v>6.8729718399999999</v>
      </c>
    </row>
    <row r="7320" spans="1:4" ht="15" customHeight="1" x14ac:dyDescent="0.2">
      <c r="A7320" s="98">
        <v>42314</v>
      </c>
      <c r="B7320" s="17">
        <v>5.1444400000000003</v>
      </c>
      <c r="C7320" s="97">
        <v>20</v>
      </c>
      <c r="D7320" s="21">
        <f t="shared" si="114"/>
        <v>8.5912147999999995</v>
      </c>
    </row>
    <row r="7321" spans="1:4" ht="15" customHeight="1" x14ac:dyDescent="0.2">
      <c r="A7321" s="98">
        <v>42314.041666666664</v>
      </c>
      <c r="B7321" s="17">
        <v>5.6588840000000005</v>
      </c>
      <c r="C7321" s="97">
        <v>20</v>
      </c>
      <c r="D7321" s="21">
        <f t="shared" si="114"/>
        <v>9.4503362800000001</v>
      </c>
    </row>
    <row r="7322" spans="1:4" ht="15" customHeight="1" x14ac:dyDescent="0.2">
      <c r="A7322" s="98">
        <v>42314.083333333336</v>
      </c>
      <c r="B7322" s="17">
        <v>3.601108</v>
      </c>
      <c r="C7322" s="97">
        <v>10</v>
      </c>
      <c r="D7322" s="21">
        <f t="shared" si="114"/>
        <v>6.0138503599999993</v>
      </c>
    </row>
    <row r="7323" spans="1:4" ht="15" customHeight="1" x14ac:dyDescent="0.2">
      <c r="A7323" s="98">
        <v>42314.125</v>
      </c>
      <c r="B7323" s="17">
        <v>2.5722200000000002</v>
      </c>
      <c r="C7323" s="97">
        <v>20</v>
      </c>
      <c r="D7323" s="21">
        <f t="shared" si="114"/>
        <v>4.2956073999999997</v>
      </c>
    </row>
    <row r="7324" spans="1:4" ht="15" customHeight="1" x14ac:dyDescent="0.2">
      <c r="A7324" s="98">
        <v>42314.166666666664</v>
      </c>
      <c r="B7324" s="17">
        <v>1.5433319999999999</v>
      </c>
      <c r="C7324" s="97">
        <v>70</v>
      </c>
      <c r="D7324" s="21">
        <f t="shared" si="114"/>
        <v>2.5773644399999998</v>
      </c>
    </row>
    <row r="7325" spans="1:4" ht="15" customHeight="1" x14ac:dyDescent="0.2">
      <c r="A7325" s="98">
        <v>42314.208333333336</v>
      </c>
      <c r="B7325" s="17">
        <v>1.028888</v>
      </c>
      <c r="C7325" s="97">
        <v>360</v>
      </c>
      <c r="D7325" s="21">
        <f t="shared" si="114"/>
        <v>1.71824296</v>
      </c>
    </row>
    <row r="7326" spans="1:4" ht="15" customHeight="1" x14ac:dyDescent="0.2">
      <c r="A7326" s="98">
        <v>42314.25</v>
      </c>
      <c r="B7326" s="17">
        <v>2.057776</v>
      </c>
      <c r="C7326" s="97">
        <v>350</v>
      </c>
      <c r="D7326" s="21">
        <f t="shared" si="114"/>
        <v>3.43648592</v>
      </c>
    </row>
    <row r="7327" spans="1:4" ht="15" customHeight="1" x14ac:dyDescent="0.2">
      <c r="A7327" s="98">
        <v>42314.291666666664</v>
      </c>
      <c r="B7327" s="17">
        <v>0</v>
      </c>
      <c r="C7327" s="97">
        <v>0</v>
      </c>
      <c r="D7327" s="21">
        <f t="shared" si="114"/>
        <v>0</v>
      </c>
    </row>
    <row r="7328" spans="1:4" ht="15" customHeight="1" x14ac:dyDescent="0.2">
      <c r="A7328" s="98">
        <v>42314.333333333336</v>
      </c>
      <c r="B7328" s="17">
        <v>0</v>
      </c>
      <c r="C7328" s="97">
        <v>0</v>
      </c>
      <c r="D7328" s="21">
        <f t="shared" si="114"/>
        <v>0</v>
      </c>
    </row>
    <row r="7329" spans="1:4" ht="15" customHeight="1" x14ac:dyDescent="0.2">
      <c r="A7329" s="98">
        <v>42314.375</v>
      </c>
      <c r="B7329" s="17">
        <v>1.5433319999999999</v>
      </c>
      <c r="C7329" s="97">
        <v>30</v>
      </c>
      <c r="D7329" s="21">
        <f t="shared" si="114"/>
        <v>2.5773644399999998</v>
      </c>
    </row>
    <row r="7330" spans="1:4" ht="15" customHeight="1" x14ac:dyDescent="0.2">
      <c r="A7330" s="98">
        <v>42314.416666666664</v>
      </c>
      <c r="B7330" s="17">
        <v>2.5722200000000002</v>
      </c>
      <c r="C7330" s="97">
        <v>340</v>
      </c>
      <c r="D7330" s="21">
        <f t="shared" si="114"/>
        <v>4.2956073999999997</v>
      </c>
    </row>
    <row r="7331" spans="1:4" ht="15" customHeight="1" x14ac:dyDescent="0.2">
      <c r="A7331" s="98">
        <v>42314.458333333336</v>
      </c>
      <c r="B7331" s="17">
        <v>2.5722200000000002</v>
      </c>
      <c r="C7331" s="97">
        <v>310</v>
      </c>
      <c r="D7331" s="21">
        <f t="shared" si="114"/>
        <v>4.2956073999999997</v>
      </c>
    </row>
    <row r="7332" spans="1:4" ht="15" customHeight="1" x14ac:dyDescent="0.2">
      <c r="A7332" s="98">
        <v>42314.5</v>
      </c>
      <c r="B7332" s="17">
        <v>2.057776</v>
      </c>
      <c r="C7332" s="97">
        <v>30</v>
      </c>
      <c r="D7332" s="21">
        <f t="shared" si="114"/>
        <v>3.43648592</v>
      </c>
    </row>
    <row r="7333" spans="1:4" ht="15" customHeight="1" x14ac:dyDescent="0.2">
      <c r="A7333" s="98">
        <v>42314.541666666664</v>
      </c>
      <c r="B7333" s="17">
        <v>1.5433319999999999</v>
      </c>
      <c r="C7333" s="97">
        <v>350</v>
      </c>
      <c r="D7333" s="21">
        <f t="shared" si="114"/>
        <v>2.5773644399999998</v>
      </c>
    </row>
    <row r="7334" spans="1:4" ht="15" customHeight="1" x14ac:dyDescent="0.2">
      <c r="A7334" s="98">
        <v>42314.583333333336</v>
      </c>
      <c r="B7334" s="17">
        <v>4.1155520000000001</v>
      </c>
      <c r="C7334" s="97">
        <v>150</v>
      </c>
      <c r="D7334" s="21">
        <f t="shared" si="114"/>
        <v>6.8729718399999999</v>
      </c>
    </row>
    <row r="7335" spans="1:4" ht="15" customHeight="1" x14ac:dyDescent="0.2">
      <c r="A7335" s="98">
        <v>42314.625</v>
      </c>
      <c r="B7335" s="17">
        <v>4.1155520000000001</v>
      </c>
      <c r="C7335" s="97">
        <v>150</v>
      </c>
      <c r="D7335" s="21">
        <f t="shared" si="114"/>
        <v>6.8729718399999999</v>
      </c>
    </row>
    <row r="7336" spans="1:4" ht="15" customHeight="1" x14ac:dyDescent="0.2">
      <c r="A7336" s="98">
        <v>42314.666666666664</v>
      </c>
      <c r="B7336" s="17">
        <v>5.1444400000000003</v>
      </c>
      <c r="C7336" s="97">
        <v>100</v>
      </c>
      <c r="D7336" s="21">
        <f t="shared" si="114"/>
        <v>8.5912147999999995</v>
      </c>
    </row>
    <row r="7337" spans="1:4" ht="15" customHeight="1" x14ac:dyDescent="0.2">
      <c r="A7337" s="98">
        <v>42314.708333333336</v>
      </c>
      <c r="B7337" s="17">
        <v>4.1155520000000001</v>
      </c>
      <c r="C7337" s="97">
        <v>110</v>
      </c>
      <c r="D7337" s="21">
        <f t="shared" si="114"/>
        <v>6.8729718399999999</v>
      </c>
    </row>
    <row r="7338" spans="1:4" ht="15" customHeight="1" x14ac:dyDescent="0.2">
      <c r="A7338" s="98">
        <v>42314.75</v>
      </c>
      <c r="B7338" s="17">
        <v>3.601108</v>
      </c>
      <c r="C7338" s="97">
        <v>110</v>
      </c>
      <c r="D7338" s="21">
        <f t="shared" si="114"/>
        <v>6.0138503599999993</v>
      </c>
    </row>
    <row r="7339" spans="1:4" ht="15" customHeight="1" x14ac:dyDescent="0.2">
      <c r="A7339" s="98">
        <v>42314.791666666664</v>
      </c>
      <c r="B7339" s="17">
        <v>3.601108</v>
      </c>
      <c r="C7339" s="97">
        <v>110</v>
      </c>
      <c r="D7339" s="21">
        <f t="shared" si="114"/>
        <v>6.0138503599999993</v>
      </c>
    </row>
    <row r="7340" spans="1:4" ht="15" customHeight="1" x14ac:dyDescent="0.2">
      <c r="A7340" s="98">
        <v>42314.833333333336</v>
      </c>
      <c r="B7340" s="17">
        <v>3.0866639999999999</v>
      </c>
      <c r="C7340" s="97">
        <v>70</v>
      </c>
      <c r="D7340" s="21">
        <f t="shared" si="114"/>
        <v>5.1547288799999995</v>
      </c>
    </row>
    <row r="7341" spans="1:4" ht="15" customHeight="1" x14ac:dyDescent="0.2">
      <c r="A7341" s="98">
        <v>42314.875</v>
      </c>
      <c r="B7341" s="17">
        <v>3.601108</v>
      </c>
      <c r="C7341" s="97">
        <v>50</v>
      </c>
      <c r="D7341" s="21">
        <f t="shared" si="114"/>
        <v>6.0138503599999993</v>
      </c>
    </row>
    <row r="7342" spans="1:4" ht="15" customHeight="1" x14ac:dyDescent="0.2">
      <c r="A7342" s="98">
        <v>42314.916666666664</v>
      </c>
      <c r="B7342" s="17">
        <v>2.5722200000000002</v>
      </c>
      <c r="C7342" s="97">
        <v>70</v>
      </c>
      <c r="D7342" s="21">
        <f t="shared" si="114"/>
        <v>4.2956073999999997</v>
      </c>
    </row>
    <row r="7343" spans="1:4" ht="15" customHeight="1" x14ac:dyDescent="0.2">
      <c r="A7343" s="98">
        <v>42314.958333333336</v>
      </c>
      <c r="B7343" s="17">
        <v>4.1155520000000001</v>
      </c>
      <c r="C7343" s="97">
        <v>20</v>
      </c>
      <c r="D7343" s="21">
        <f t="shared" si="114"/>
        <v>6.8729718399999999</v>
      </c>
    </row>
    <row r="7344" spans="1:4" ht="15" customHeight="1" x14ac:dyDescent="0.2">
      <c r="A7344" s="98">
        <v>42315</v>
      </c>
      <c r="B7344" s="17">
        <v>3.601108</v>
      </c>
      <c r="C7344" s="97">
        <v>30</v>
      </c>
      <c r="D7344" s="21">
        <f t="shared" si="114"/>
        <v>6.0138503599999993</v>
      </c>
    </row>
    <row r="7345" spans="1:4" ht="15" customHeight="1" x14ac:dyDescent="0.2">
      <c r="A7345" s="98">
        <v>42315.041666666664</v>
      </c>
      <c r="B7345" s="17">
        <v>4.1155520000000001</v>
      </c>
      <c r="C7345" s="97">
        <v>20</v>
      </c>
      <c r="D7345" s="21">
        <f t="shared" si="114"/>
        <v>6.8729718399999999</v>
      </c>
    </row>
    <row r="7346" spans="1:4" ht="15" customHeight="1" x14ac:dyDescent="0.2">
      <c r="A7346" s="98">
        <v>42315.083333333336</v>
      </c>
      <c r="B7346" s="17">
        <v>3.601108</v>
      </c>
      <c r="C7346" s="97">
        <v>10</v>
      </c>
      <c r="D7346" s="21">
        <f t="shared" si="114"/>
        <v>6.0138503599999993</v>
      </c>
    </row>
    <row r="7347" spans="1:4" ht="15" customHeight="1" x14ac:dyDescent="0.2">
      <c r="A7347" s="98">
        <v>42315.125</v>
      </c>
      <c r="B7347" s="17">
        <v>3.601108</v>
      </c>
      <c r="C7347" s="97">
        <v>30</v>
      </c>
      <c r="D7347" s="21">
        <f t="shared" si="114"/>
        <v>6.0138503599999993</v>
      </c>
    </row>
    <row r="7348" spans="1:4" ht="15" customHeight="1" x14ac:dyDescent="0.2">
      <c r="A7348" s="98">
        <v>42315.166666666664</v>
      </c>
      <c r="B7348" s="17">
        <v>2.057776</v>
      </c>
      <c r="C7348" s="97">
        <v>20</v>
      </c>
      <c r="D7348" s="21">
        <f t="shared" si="114"/>
        <v>3.43648592</v>
      </c>
    </row>
    <row r="7349" spans="1:4" ht="15" customHeight="1" x14ac:dyDescent="0.2">
      <c r="A7349" s="98">
        <v>42315.208333333336</v>
      </c>
      <c r="B7349" s="17">
        <v>2.057776</v>
      </c>
      <c r="C7349" s="97">
        <v>30</v>
      </c>
      <c r="D7349" s="21">
        <f t="shared" si="114"/>
        <v>3.43648592</v>
      </c>
    </row>
    <row r="7350" spans="1:4" ht="15" customHeight="1" x14ac:dyDescent="0.2">
      <c r="A7350" s="98">
        <v>42315.25</v>
      </c>
      <c r="B7350" s="17">
        <v>2.057776</v>
      </c>
      <c r="C7350" s="97">
        <v>40</v>
      </c>
      <c r="D7350" s="21">
        <f t="shared" si="114"/>
        <v>3.43648592</v>
      </c>
    </row>
    <row r="7351" spans="1:4" ht="15" customHeight="1" x14ac:dyDescent="0.2">
      <c r="A7351" s="98">
        <v>42315.291666666664</v>
      </c>
      <c r="B7351" s="17">
        <v>2.057776</v>
      </c>
      <c r="C7351" s="97">
        <v>10</v>
      </c>
      <c r="D7351" s="21">
        <f t="shared" si="114"/>
        <v>3.43648592</v>
      </c>
    </row>
    <row r="7352" spans="1:4" ht="15" customHeight="1" x14ac:dyDescent="0.2">
      <c r="A7352" s="98">
        <v>42315.333333333336</v>
      </c>
      <c r="B7352" s="17">
        <v>1.028888</v>
      </c>
      <c r="C7352" s="97">
        <v>360</v>
      </c>
      <c r="D7352" s="21">
        <f t="shared" si="114"/>
        <v>1.71824296</v>
      </c>
    </row>
    <row r="7353" spans="1:4" ht="15" customHeight="1" x14ac:dyDescent="0.2">
      <c r="A7353" s="98">
        <v>42315.375</v>
      </c>
      <c r="B7353" s="17">
        <v>1.028888</v>
      </c>
      <c r="C7353" s="97">
        <v>310</v>
      </c>
      <c r="D7353" s="21">
        <f t="shared" si="114"/>
        <v>1.71824296</v>
      </c>
    </row>
    <row r="7354" spans="1:4" ht="15" customHeight="1" x14ac:dyDescent="0.2">
      <c r="A7354" s="98">
        <v>42315.416666666664</v>
      </c>
      <c r="B7354" s="17">
        <v>4.6299960000000002</v>
      </c>
      <c r="C7354" s="97">
        <v>30</v>
      </c>
      <c r="D7354" s="21">
        <f t="shared" si="114"/>
        <v>7.7320933199999997</v>
      </c>
    </row>
    <row r="7355" spans="1:4" ht="15" customHeight="1" x14ac:dyDescent="0.2">
      <c r="A7355" s="98">
        <v>42315.458333333336</v>
      </c>
      <c r="B7355" s="17">
        <v>4.1155520000000001</v>
      </c>
      <c r="C7355" s="97">
        <v>10</v>
      </c>
      <c r="D7355" s="21">
        <f t="shared" si="114"/>
        <v>6.8729718399999999</v>
      </c>
    </row>
    <row r="7356" spans="1:4" ht="15" customHeight="1" x14ac:dyDescent="0.2">
      <c r="A7356" s="98">
        <v>42315.5</v>
      </c>
      <c r="B7356" s="17">
        <v>3.0866639999999999</v>
      </c>
      <c r="C7356" s="97">
        <v>360</v>
      </c>
      <c r="D7356" s="21">
        <f t="shared" si="114"/>
        <v>5.1547288799999995</v>
      </c>
    </row>
    <row r="7357" spans="1:4" ht="15" customHeight="1" x14ac:dyDescent="0.2">
      <c r="A7357" s="98">
        <v>42315.541666666664</v>
      </c>
      <c r="B7357" s="17">
        <v>5.1444400000000003</v>
      </c>
      <c r="C7357" s="97">
        <v>80</v>
      </c>
      <c r="D7357" s="21">
        <f t="shared" si="114"/>
        <v>8.5912147999999995</v>
      </c>
    </row>
    <row r="7358" spans="1:4" ht="15" customHeight="1" x14ac:dyDescent="0.2">
      <c r="A7358" s="98">
        <v>42315.583333333336</v>
      </c>
      <c r="B7358" s="17">
        <v>6.6877719999999998</v>
      </c>
      <c r="C7358" s="97">
        <v>60</v>
      </c>
      <c r="D7358" s="21">
        <f t="shared" si="114"/>
        <v>11.16857924</v>
      </c>
    </row>
    <row r="7359" spans="1:4" ht="15" customHeight="1" x14ac:dyDescent="0.2">
      <c r="A7359" s="98">
        <v>42315.625</v>
      </c>
      <c r="B7359" s="17">
        <v>7.202216</v>
      </c>
      <c r="C7359" s="97">
        <v>80</v>
      </c>
      <c r="D7359" s="21">
        <f t="shared" si="114"/>
        <v>12.027700719999999</v>
      </c>
    </row>
    <row r="7360" spans="1:4" ht="15" customHeight="1" x14ac:dyDescent="0.2">
      <c r="A7360" s="98">
        <v>42315.666666666664</v>
      </c>
      <c r="B7360" s="17">
        <v>7.202216</v>
      </c>
      <c r="C7360" s="97">
        <v>70</v>
      </c>
      <c r="D7360" s="21">
        <f t="shared" si="114"/>
        <v>12.027700719999999</v>
      </c>
    </row>
    <row r="7361" spans="1:4" ht="15" customHeight="1" x14ac:dyDescent="0.2">
      <c r="A7361" s="98">
        <v>42315.708333333336</v>
      </c>
      <c r="B7361" s="17">
        <v>8.2311040000000002</v>
      </c>
      <c r="C7361" s="97">
        <v>50</v>
      </c>
      <c r="D7361" s="21">
        <f t="shared" si="114"/>
        <v>13.74594368</v>
      </c>
    </row>
    <row r="7362" spans="1:4" ht="15" customHeight="1" x14ac:dyDescent="0.2">
      <c r="A7362" s="98">
        <v>42315.75</v>
      </c>
      <c r="B7362" s="17">
        <v>8.2311040000000002</v>
      </c>
      <c r="C7362" s="97">
        <v>60</v>
      </c>
      <c r="D7362" s="21">
        <f t="shared" si="114"/>
        <v>13.74594368</v>
      </c>
    </row>
    <row r="7363" spans="1:4" ht="15" customHeight="1" x14ac:dyDescent="0.2">
      <c r="A7363" s="98">
        <v>42315.791666666664</v>
      </c>
      <c r="B7363" s="17">
        <v>6.6877719999999998</v>
      </c>
      <c r="C7363" s="97">
        <v>50</v>
      </c>
      <c r="D7363" s="21">
        <f t="shared" si="114"/>
        <v>11.16857924</v>
      </c>
    </row>
    <row r="7364" spans="1:4" ht="15" customHeight="1" x14ac:dyDescent="0.2">
      <c r="A7364" s="98">
        <v>42315.833333333336</v>
      </c>
      <c r="B7364" s="17">
        <v>7.202216</v>
      </c>
      <c r="C7364" s="97">
        <v>50</v>
      </c>
      <c r="D7364" s="21">
        <f t="shared" si="114"/>
        <v>12.027700719999999</v>
      </c>
    </row>
    <row r="7365" spans="1:4" ht="15" customHeight="1" x14ac:dyDescent="0.2">
      <c r="A7365" s="98">
        <v>42315.875</v>
      </c>
      <c r="B7365" s="17">
        <v>7.7166600000000001</v>
      </c>
      <c r="C7365" s="97">
        <v>50</v>
      </c>
      <c r="D7365" s="21">
        <f t="shared" ref="D7365:D7428" si="115">$B$1*B7365</f>
        <v>12.886822199999999</v>
      </c>
    </row>
    <row r="7366" spans="1:4" ht="15" customHeight="1" x14ac:dyDescent="0.2">
      <c r="A7366" s="98">
        <v>42315.916666666664</v>
      </c>
      <c r="B7366" s="17">
        <v>7.202216</v>
      </c>
      <c r="C7366" s="97">
        <v>40</v>
      </c>
      <c r="D7366" s="21">
        <f t="shared" si="115"/>
        <v>12.027700719999999</v>
      </c>
    </row>
    <row r="7367" spans="1:4" ht="15" customHeight="1" x14ac:dyDescent="0.2">
      <c r="A7367" s="98">
        <v>42315.958333333336</v>
      </c>
      <c r="B7367" s="17">
        <v>5.1444400000000003</v>
      </c>
      <c r="C7367" s="97">
        <v>30</v>
      </c>
      <c r="D7367" s="21">
        <f t="shared" si="115"/>
        <v>8.5912147999999995</v>
      </c>
    </row>
    <row r="7368" spans="1:4" ht="15" customHeight="1" x14ac:dyDescent="0.2">
      <c r="A7368" s="98">
        <v>42316</v>
      </c>
      <c r="B7368" s="17">
        <v>4.1155520000000001</v>
      </c>
      <c r="C7368" s="97">
        <v>10</v>
      </c>
      <c r="D7368" s="21">
        <f t="shared" si="115"/>
        <v>6.8729718399999999</v>
      </c>
    </row>
    <row r="7369" spans="1:4" ht="15" customHeight="1" x14ac:dyDescent="0.2">
      <c r="A7369" s="98">
        <v>42316.041666666664</v>
      </c>
      <c r="B7369" s="17">
        <v>4.1155520000000001</v>
      </c>
      <c r="C7369" s="97">
        <v>20</v>
      </c>
      <c r="D7369" s="21">
        <f t="shared" si="115"/>
        <v>6.8729718399999999</v>
      </c>
    </row>
    <row r="7370" spans="1:4" ht="15" customHeight="1" x14ac:dyDescent="0.2">
      <c r="A7370" s="98">
        <v>42316.083333333336</v>
      </c>
      <c r="B7370" s="17">
        <v>3.601108</v>
      </c>
      <c r="C7370" s="97">
        <v>10</v>
      </c>
      <c r="D7370" s="21">
        <f t="shared" si="115"/>
        <v>6.0138503599999993</v>
      </c>
    </row>
    <row r="7371" spans="1:4" ht="15" customHeight="1" x14ac:dyDescent="0.2">
      <c r="A7371" s="98">
        <v>42316.125</v>
      </c>
      <c r="B7371" s="17">
        <v>2.057776</v>
      </c>
      <c r="C7371" s="97">
        <v>20</v>
      </c>
      <c r="D7371" s="21">
        <f t="shared" si="115"/>
        <v>3.43648592</v>
      </c>
    </row>
    <row r="7372" spans="1:4" ht="15" customHeight="1" x14ac:dyDescent="0.2">
      <c r="A7372" s="98">
        <v>42316.166666666664</v>
      </c>
      <c r="B7372" s="17">
        <v>1.5433319999999999</v>
      </c>
      <c r="C7372" s="97">
        <v>350</v>
      </c>
      <c r="D7372" s="21">
        <f t="shared" si="115"/>
        <v>2.5773644399999998</v>
      </c>
    </row>
    <row r="7373" spans="1:4" ht="15" customHeight="1" x14ac:dyDescent="0.2">
      <c r="A7373" s="98">
        <v>42316.208333333336</v>
      </c>
      <c r="B7373" s="17">
        <v>2.057776</v>
      </c>
      <c r="C7373" s="97">
        <v>360</v>
      </c>
      <c r="D7373" s="21">
        <f t="shared" si="115"/>
        <v>3.43648592</v>
      </c>
    </row>
    <row r="7374" spans="1:4" ht="15" customHeight="1" x14ac:dyDescent="0.2">
      <c r="A7374" s="98">
        <v>42316.25</v>
      </c>
      <c r="B7374" s="17">
        <v>1.028888</v>
      </c>
      <c r="C7374" s="97">
        <v>310</v>
      </c>
      <c r="D7374" s="21">
        <f t="shared" si="115"/>
        <v>1.71824296</v>
      </c>
    </row>
    <row r="7375" spans="1:4" ht="15" customHeight="1" x14ac:dyDescent="0.2">
      <c r="A7375" s="98">
        <v>42316.291666666664</v>
      </c>
      <c r="B7375" s="17">
        <v>1.5433319999999999</v>
      </c>
      <c r="C7375" s="97">
        <v>310</v>
      </c>
      <c r="D7375" s="21">
        <f t="shared" si="115"/>
        <v>2.5773644399999998</v>
      </c>
    </row>
    <row r="7376" spans="1:4" ht="15" customHeight="1" x14ac:dyDescent="0.2">
      <c r="A7376" s="98">
        <v>42316.333333333336</v>
      </c>
      <c r="B7376" s="17">
        <v>1.028888</v>
      </c>
      <c r="C7376" s="97">
        <v>320</v>
      </c>
      <c r="D7376" s="21">
        <f t="shared" si="115"/>
        <v>1.71824296</v>
      </c>
    </row>
    <row r="7377" spans="1:4" ht="15" customHeight="1" x14ac:dyDescent="0.2">
      <c r="A7377" s="98">
        <v>42316.375</v>
      </c>
      <c r="B7377" s="17">
        <v>0.51444400000000001</v>
      </c>
      <c r="C7377" s="97">
        <v>360</v>
      </c>
      <c r="D7377" s="21">
        <f t="shared" si="115"/>
        <v>0.85912147999999999</v>
      </c>
    </row>
    <row r="7378" spans="1:4" ht="15" customHeight="1" x14ac:dyDescent="0.2">
      <c r="A7378" s="98">
        <v>42316.416666666664</v>
      </c>
      <c r="B7378" s="17">
        <v>4.1155520000000001</v>
      </c>
      <c r="C7378" s="97">
        <v>10</v>
      </c>
      <c r="D7378" s="21">
        <f t="shared" si="115"/>
        <v>6.8729718399999999</v>
      </c>
    </row>
    <row r="7379" spans="1:4" ht="15" customHeight="1" x14ac:dyDescent="0.2">
      <c r="A7379" s="98">
        <v>42316.458333333336</v>
      </c>
      <c r="B7379" s="17">
        <v>4.1155520000000001</v>
      </c>
      <c r="C7379" s="97">
        <v>360</v>
      </c>
      <c r="D7379" s="21">
        <f t="shared" si="115"/>
        <v>6.8729718399999999</v>
      </c>
    </row>
    <row r="7380" spans="1:4" ht="15" customHeight="1" x14ac:dyDescent="0.2">
      <c r="A7380" s="98">
        <v>42316.5</v>
      </c>
      <c r="B7380" s="17">
        <v>4.6299960000000002</v>
      </c>
      <c r="C7380" s="97">
        <v>10</v>
      </c>
      <c r="D7380" s="21">
        <f t="shared" si="115"/>
        <v>7.7320933199999997</v>
      </c>
    </row>
    <row r="7381" spans="1:4" ht="15" customHeight="1" x14ac:dyDescent="0.2">
      <c r="A7381" s="98">
        <v>42316.541666666664</v>
      </c>
      <c r="B7381" s="17">
        <v>5.1444400000000003</v>
      </c>
      <c r="C7381" s="97">
        <v>60</v>
      </c>
      <c r="D7381" s="21">
        <f t="shared" si="115"/>
        <v>8.5912147999999995</v>
      </c>
    </row>
    <row r="7382" spans="1:4" ht="15" customHeight="1" x14ac:dyDescent="0.2">
      <c r="A7382" s="98">
        <v>42316.583333333336</v>
      </c>
      <c r="B7382" s="17">
        <v>6.1733279999999997</v>
      </c>
      <c r="C7382" s="97">
        <v>60</v>
      </c>
      <c r="D7382" s="21">
        <f t="shared" si="115"/>
        <v>10.309457759999999</v>
      </c>
    </row>
    <row r="7383" spans="1:4" ht="15" customHeight="1" x14ac:dyDescent="0.2">
      <c r="A7383" s="98">
        <v>42316.625</v>
      </c>
      <c r="B7383" s="17">
        <v>7.7166600000000001</v>
      </c>
      <c r="C7383" s="97">
        <v>50</v>
      </c>
      <c r="D7383" s="21">
        <f t="shared" si="115"/>
        <v>12.886822199999999</v>
      </c>
    </row>
    <row r="7384" spans="1:4" ht="15" customHeight="1" x14ac:dyDescent="0.2">
      <c r="A7384" s="98">
        <v>42316.666666666664</v>
      </c>
      <c r="B7384" s="17">
        <v>8.7455479999999994</v>
      </c>
      <c r="C7384" s="97">
        <v>60</v>
      </c>
      <c r="D7384" s="21">
        <f t="shared" si="115"/>
        <v>14.605065159999999</v>
      </c>
    </row>
    <row r="7385" spans="1:4" ht="15" customHeight="1" x14ac:dyDescent="0.2">
      <c r="A7385" s="98">
        <v>42316.708333333336</v>
      </c>
      <c r="B7385" s="17">
        <v>10.288880000000001</v>
      </c>
      <c r="C7385" s="97">
        <v>60</v>
      </c>
      <c r="D7385" s="21">
        <f t="shared" si="115"/>
        <v>17.182429599999999</v>
      </c>
    </row>
    <row r="7386" spans="1:4" ht="15" customHeight="1" x14ac:dyDescent="0.2">
      <c r="A7386" s="98">
        <v>42316.75</v>
      </c>
      <c r="B7386" s="17">
        <v>10.288880000000001</v>
      </c>
      <c r="C7386" s="97">
        <v>40</v>
      </c>
      <c r="D7386" s="21">
        <f t="shared" si="115"/>
        <v>17.182429599999999</v>
      </c>
    </row>
    <row r="7387" spans="1:4" ht="15" customHeight="1" x14ac:dyDescent="0.2">
      <c r="A7387" s="98">
        <v>42316.791666666664</v>
      </c>
      <c r="B7387" s="17">
        <v>10.288880000000001</v>
      </c>
      <c r="C7387" s="97">
        <v>60</v>
      </c>
      <c r="D7387" s="21">
        <f t="shared" si="115"/>
        <v>17.182429599999999</v>
      </c>
    </row>
    <row r="7388" spans="1:4" ht="15" customHeight="1" x14ac:dyDescent="0.2">
      <c r="A7388" s="98">
        <v>42316.833333333336</v>
      </c>
      <c r="B7388" s="17">
        <v>10.288880000000001</v>
      </c>
      <c r="C7388" s="97">
        <v>50</v>
      </c>
      <c r="D7388" s="21">
        <f t="shared" si="115"/>
        <v>17.182429599999999</v>
      </c>
    </row>
    <row r="7389" spans="1:4" ht="15" customHeight="1" x14ac:dyDescent="0.2">
      <c r="A7389" s="98">
        <v>42316.875</v>
      </c>
      <c r="B7389" s="17">
        <v>8.2311040000000002</v>
      </c>
      <c r="C7389" s="97">
        <v>40</v>
      </c>
      <c r="D7389" s="21">
        <f t="shared" si="115"/>
        <v>13.74594368</v>
      </c>
    </row>
    <row r="7390" spans="1:4" ht="15" customHeight="1" x14ac:dyDescent="0.2">
      <c r="A7390" s="98">
        <v>42316.916666666664</v>
      </c>
      <c r="B7390" s="17">
        <v>7.202216</v>
      </c>
      <c r="C7390" s="97">
        <v>40</v>
      </c>
      <c r="D7390" s="21">
        <f t="shared" si="115"/>
        <v>12.027700719999999</v>
      </c>
    </row>
    <row r="7391" spans="1:4" ht="15" customHeight="1" x14ac:dyDescent="0.2">
      <c r="A7391" s="98">
        <v>42316.958333333336</v>
      </c>
      <c r="B7391" s="17">
        <v>5.1444400000000003</v>
      </c>
      <c r="C7391" s="97">
        <v>50</v>
      </c>
      <c r="D7391" s="21">
        <f t="shared" si="115"/>
        <v>8.5912147999999995</v>
      </c>
    </row>
    <row r="7392" spans="1:4" ht="15" customHeight="1" x14ac:dyDescent="0.2">
      <c r="A7392" s="98">
        <v>42317</v>
      </c>
      <c r="B7392" s="17">
        <v>2.5722200000000002</v>
      </c>
      <c r="C7392" s="97">
        <v>10</v>
      </c>
      <c r="D7392" s="21">
        <f t="shared" si="115"/>
        <v>4.2956073999999997</v>
      </c>
    </row>
    <row r="7393" spans="1:4" ht="15" customHeight="1" x14ac:dyDescent="0.2">
      <c r="A7393" s="98">
        <v>42317.041666666664</v>
      </c>
      <c r="B7393" s="17">
        <v>2.057776</v>
      </c>
      <c r="C7393" s="97">
        <v>10</v>
      </c>
      <c r="D7393" s="21">
        <f t="shared" si="115"/>
        <v>3.43648592</v>
      </c>
    </row>
    <row r="7394" spans="1:4" ht="15" customHeight="1" x14ac:dyDescent="0.2">
      <c r="A7394" s="98">
        <v>42317.083333333336</v>
      </c>
      <c r="B7394" s="17">
        <v>4.1155520000000001</v>
      </c>
      <c r="C7394" s="97">
        <v>10</v>
      </c>
      <c r="D7394" s="21">
        <f t="shared" si="115"/>
        <v>6.8729718399999999</v>
      </c>
    </row>
    <row r="7395" spans="1:4" ht="15" customHeight="1" x14ac:dyDescent="0.2">
      <c r="A7395" s="98">
        <v>42317.125</v>
      </c>
      <c r="B7395" s="17">
        <v>1.5433319999999999</v>
      </c>
      <c r="C7395" s="97">
        <v>330</v>
      </c>
      <c r="D7395" s="21">
        <f t="shared" si="115"/>
        <v>2.5773644399999998</v>
      </c>
    </row>
    <row r="7396" spans="1:4" ht="15" customHeight="1" x14ac:dyDescent="0.2">
      <c r="A7396" s="98">
        <v>42317.166666666664</v>
      </c>
      <c r="B7396" s="17">
        <v>2.057776</v>
      </c>
      <c r="C7396" s="97">
        <v>320</v>
      </c>
      <c r="D7396" s="21">
        <f t="shared" si="115"/>
        <v>3.43648592</v>
      </c>
    </row>
    <row r="7397" spans="1:4" ht="15" customHeight="1" x14ac:dyDescent="0.2">
      <c r="A7397" s="98">
        <v>42317.208333333336</v>
      </c>
      <c r="B7397" s="17">
        <v>4.6299960000000002</v>
      </c>
      <c r="C7397" s="97">
        <v>330</v>
      </c>
      <c r="D7397" s="21">
        <f t="shared" si="115"/>
        <v>7.7320933199999997</v>
      </c>
    </row>
    <row r="7398" spans="1:4" ht="15" customHeight="1" x14ac:dyDescent="0.2">
      <c r="A7398" s="98">
        <v>42317.25</v>
      </c>
      <c r="B7398" s="17">
        <v>5.1444400000000003</v>
      </c>
      <c r="C7398" s="97">
        <v>20</v>
      </c>
      <c r="D7398" s="21">
        <f t="shared" si="115"/>
        <v>8.5912147999999995</v>
      </c>
    </row>
    <row r="7399" spans="1:4" ht="15" customHeight="1" x14ac:dyDescent="0.2">
      <c r="A7399" s="98">
        <v>42317.291666666664</v>
      </c>
      <c r="B7399" s="17">
        <v>4.1155520000000001</v>
      </c>
      <c r="C7399" s="97">
        <v>30</v>
      </c>
      <c r="D7399" s="21">
        <f t="shared" si="115"/>
        <v>6.8729718399999999</v>
      </c>
    </row>
    <row r="7400" spans="1:4" ht="15" customHeight="1" x14ac:dyDescent="0.2">
      <c r="A7400" s="98">
        <v>42317.333333333336</v>
      </c>
      <c r="B7400" s="17">
        <v>4.6299960000000002</v>
      </c>
      <c r="C7400" s="97">
        <v>30</v>
      </c>
      <c r="D7400" s="21">
        <f t="shared" si="115"/>
        <v>7.7320933199999997</v>
      </c>
    </row>
    <row r="7401" spans="1:4" ht="15" customHeight="1" x14ac:dyDescent="0.2">
      <c r="A7401" s="98">
        <v>42317.375</v>
      </c>
      <c r="B7401" s="17">
        <v>5.1444400000000003</v>
      </c>
      <c r="C7401" s="97">
        <v>30</v>
      </c>
      <c r="D7401" s="21">
        <f t="shared" si="115"/>
        <v>8.5912147999999995</v>
      </c>
    </row>
    <row r="7402" spans="1:4" ht="15" customHeight="1" x14ac:dyDescent="0.2">
      <c r="A7402" s="98">
        <v>42317.416666666664</v>
      </c>
      <c r="B7402" s="17">
        <v>5.1444400000000003</v>
      </c>
      <c r="C7402" s="97">
        <v>10</v>
      </c>
      <c r="D7402" s="21">
        <f t="shared" si="115"/>
        <v>8.5912147999999995</v>
      </c>
    </row>
    <row r="7403" spans="1:4" ht="15" customHeight="1" x14ac:dyDescent="0.2">
      <c r="A7403" s="98">
        <v>42317.458333333336</v>
      </c>
      <c r="B7403" s="17">
        <v>8.2311040000000002</v>
      </c>
      <c r="C7403" s="97">
        <v>10</v>
      </c>
      <c r="D7403" s="21">
        <f t="shared" si="115"/>
        <v>13.74594368</v>
      </c>
    </row>
    <row r="7404" spans="1:4" ht="15" customHeight="1" x14ac:dyDescent="0.2">
      <c r="A7404" s="98">
        <v>42317.5</v>
      </c>
      <c r="B7404" s="17">
        <v>9.2599920000000004</v>
      </c>
      <c r="C7404" s="97">
        <v>30</v>
      </c>
      <c r="D7404" s="21">
        <f t="shared" si="115"/>
        <v>15.464186639999999</v>
      </c>
    </row>
    <row r="7405" spans="1:4" ht="15" customHeight="1" x14ac:dyDescent="0.2">
      <c r="A7405" s="98">
        <v>42317.541666666664</v>
      </c>
      <c r="B7405" s="17">
        <v>9.2599920000000004</v>
      </c>
      <c r="C7405" s="97">
        <v>20</v>
      </c>
      <c r="D7405" s="21">
        <f t="shared" si="115"/>
        <v>15.464186639999999</v>
      </c>
    </row>
    <row r="7406" spans="1:4" ht="15" customHeight="1" x14ac:dyDescent="0.2">
      <c r="A7406" s="98">
        <v>42317.583333333336</v>
      </c>
      <c r="B7406" s="17">
        <v>7.7166600000000001</v>
      </c>
      <c r="C7406" s="97">
        <v>10</v>
      </c>
      <c r="D7406" s="21">
        <f t="shared" si="115"/>
        <v>12.886822199999999</v>
      </c>
    </row>
    <row r="7407" spans="1:4" ht="15" customHeight="1" x14ac:dyDescent="0.2">
      <c r="A7407" s="98">
        <v>42317.625</v>
      </c>
      <c r="B7407" s="17">
        <v>8.7455479999999994</v>
      </c>
      <c r="C7407" s="97">
        <v>70</v>
      </c>
      <c r="D7407" s="21">
        <f t="shared" si="115"/>
        <v>14.605065159999999</v>
      </c>
    </row>
    <row r="7408" spans="1:4" ht="15" customHeight="1" x14ac:dyDescent="0.2">
      <c r="A7408" s="98">
        <v>42317.666666666664</v>
      </c>
      <c r="B7408" s="17">
        <v>8.2311040000000002</v>
      </c>
      <c r="C7408" s="97">
        <v>50</v>
      </c>
      <c r="D7408" s="21">
        <f t="shared" si="115"/>
        <v>13.74594368</v>
      </c>
    </row>
    <row r="7409" spans="1:4" ht="15" customHeight="1" x14ac:dyDescent="0.2">
      <c r="A7409" s="98">
        <v>42317.708333333336</v>
      </c>
      <c r="B7409" s="17">
        <v>9.7744359999999997</v>
      </c>
      <c r="C7409" s="97">
        <v>50</v>
      </c>
      <c r="D7409" s="21">
        <f t="shared" si="115"/>
        <v>16.32330812</v>
      </c>
    </row>
    <row r="7410" spans="1:4" ht="15" customHeight="1" x14ac:dyDescent="0.2">
      <c r="A7410" s="98">
        <v>42317.75</v>
      </c>
      <c r="B7410" s="17">
        <v>8.7455479999999994</v>
      </c>
      <c r="C7410" s="97">
        <v>50</v>
      </c>
      <c r="D7410" s="21">
        <f t="shared" si="115"/>
        <v>14.605065159999999</v>
      </c>
    </row>
    <row r="7411" spans="1:4" ht="15" customHeight="1" x14ac:dyDescent="0.2">
      <c r="A7411" s="98">
        <v>42317.791666666664</v>
      </c>
      <c r="B7411" s="17">
        <v>8.2311040000000002</v>
      </c>
      <c r="C7411" s="97">
        <v>50</v>
      </c>
      <c r="D7411" s="21">
        <f t="shared" si="115"/>
        <v>13.74594368</v>
      </c>
    </row>
    <row r="7412" spans="1:4" ht="15" customHeight="1" x14ac:dyDescent="0.2">
      <c r="A7412" s="98">
        <v>42317.833333333336</v>
      </c>
      <c r="B7412" s="17">
        <v>5.1444400000000003</v>
      </c>
      <c r="C7412" s="97">
        <v>40</v>
      </c>
      <c r="D7412" s="21">
        <f t="shared" si="115"/>
        <v>8.5912147999999995</v>
      </c>
    </row>
    <row r="7413" spans="1:4" ht="15" customHeight="1" x14ac:dyDescent="0.2">
      <c r="A7413" s="98">
        <v>42317.875</v>
      </c>
      <c r="B7413" s="17">
        <v>5.6588840000000005</v>
      </c>
      <c r="C7413" s="97">
        <v>20</v>
      </c>
      <c r="D7413" s="21">
        <f t="shared" si="115"/>
        <v>9.4503362800000001</v>
      </c>
    </row>
    <row r="7414" spans="1:4" ht="15" customHeight="1" x14ac:dyDescent="0.2">
      <c r="A7414" s="98">
        <v>42317.916666666664</v>
      </c>
      <c r="B7414" s="17">
        <v>5.6588840000000005</v>
      </c>
      <c r="C7414" s="97">
        <v>40</v>
      </c>
      <c r="D7414" s="21">
        <f t="shared" si="115"/>
        <v>9.4503362800000001</v>
      </c>
    </row>
    <row r="7415" spans="1:4" ht="15" customHeight="1" x14ac:dyDescent="0.2">
      <c r="A7415" s="98">
        <v>42317.958333333336</v>
      </c>
      <c r="B7415" s="17">
        <v>5.1444400000000003</v>
      </c>
      <c r="C7415" s="97">
        <v>30</v>
      </c>
      <c r="D7415" s="21">
        <f t="shared" si="115"/>
        <v>8.5912147999999995</v>
      </c>
    </row>
    <row r="7416" spans="1:4" ht="15" customHeight="1" x14ac:dyDescent="0.2">
      <c r="A7416" s="98">
        <v>42318</v>
      </c>
      <c r="B7416" s="17">
        <v>4.1155520000000001</v>
      </c>
      <c r="C7416" s="97">
        <v>40</v>
      </c>
      <c r="D7416" s="21">
        <f t="shared" si="115"/>
        <v>6.8729718399999999</v>
      </c>
    </row>
    <row r="7417" spans="1:4" ht="15" customHeight="1" x14ac:dyDescent="0.2">
      <c r="A7417" s="98">
        <v>42318.041666666664</v>
      </c>
      <c r="B7417" s="17">
        <v>3.601108</v>
      </c>
      <c r="C7417" s="97">
        <v>10</v>
      </c>
      <c r="D7417" s="21">
        <f t="shared" si="115"/>
        <v>6.0138503599999993</v>
      </c>
    </row>
    <row r="7418" spans="1:4" ht="15" customHeight="1" x14ac:dyDescent="0.2">
      <c r="A7418" s="98">
        <v>42318.083333333336</v>
      </c>
      <c r="B7418" s="17">
        <v>4.6299960000000002</v>
      </c>
      <c r="C7418" s="97">
        <v>10</v>
      </c>
      <c r="D7418" s="21">
        <f t="shared" si="115"/>
        <v>7.7320933199999997</v>
      </c>
    </row>
    <row r="7419" spans="1:4" ht="15" customHeight="1" x14ac:dyDescent="0.2">
      <c r="A7419" s="98">
        <v>42318.125</v>
      </c>
      <c r="B7419" s="17">
        <v>3.601108</v>
      </c>
      <c r="C7419" s="97">
        <v>350</v>
      </c>
      <c r="D7419" s="21">
        <f t="shared" si="115"/>
        <v>6.0138503599999993</v>
      </c>
    </row>
    <row r="7420" spans="1:4" ht="15" customHeight="1" x14ac:dyDescent="0.2">
      <c r="A7420" s="98">
        <v>42318.166666666664</v>
      </c>
      <c r="B7420" s="17">
        <v>3.601108</v>
      </c>
      <c r="C7420" s="97">
        <v>360</v>
      </c>
      <c r="D7420" s="21">
        <f t="shared" si="115"/>
        <v>6.0138503599999993</v>
      </c>
    </row>
    <row r="7421" spans="1:4" ht="15" customHeight="1" x14ac:dyDescent="0.2">
      <c r="A7421" s="98">
        <v>42318.208333333336</v>
      </c>
      <c r="B7421" s="17">
        <v>4.1155520000000001</v>
      </c>
      <c r="C7421" s="97">
        <v>10</v>
      </c>
      <c r="D7421" s="21">
        <f t="shared" si="115"/>
        <v>6.8729718399999999</v>
      </c>
    </row>
    <row r="7422" spans="1:4" ht="15" customHeight="1" x14ac:dyDescent="0.2">
      <c r="A7422" s="98">
        <v>42318.25</v>
      </c>
      <c r="B7422" s="17">
        <v>3.601108</v>
      </c>
      <c r="C7422" s="97">
        <v>20</v>
      </c>
      <c r="D7422" s="21">
        <f t="shared" si="115"/>
        <v>6.0138503599999993</v>
      </c>
    </row>
    <row r="7423" spans="1:4" ht="15" customHeight="1" x14ac:dyDescent="0.2">
      <c r="A7423" s="98">
        <v>42318.291666666664</v>
      </c>
      <c r="B7423" s="17">
        <v>2.057776</v>
      </c>
      <c r="C7423" s="97">
        <v>350</v>
      </c>
      <c r="D7423" s="21">
        <f t="shared" si="115"/>
        <v>3.43648592</v>
      </c>
    </row>
    <row r="7424" spans="1:4" ht="15" customHeight="1" x14ac:dyDescent="0.2">
      <c r="A7424" s="98">
        <v>42318.333333333336</v>
      </c>
      <c r="B7424" s="17">
        <v>3.0866639999999999</v>
      </c>
      <c r="C7424" s="97">
        <v>10</v>
      </c>
      <c r="D7424" s="21">
        <f t="shared" si="115"/>
        <v>5.1547288799999995</v>
      </c>
    </row>
    <row r="7425" spans="1:4" ht="15" customHeight="1" x14ac:dyDescent="0.2">
      <c r="A7425" s="98">
        <v>42318.375</v>
      </c>
      <c r="B7425" s="17">
        <v>2.5722200000000002</v>
      </c>
      <c r="C7425" s="97">
        <v>10</v>
      </c>
      <c r="D7425" s="21">
        <f t="shared" si="115"/>
        <v>4.2956073999999997</v>
      </c>
    </row>
    <row r="7426" spans="1:4" ht="15" customHeight="1" x14ac:dyDescent="0.2">
      <c r="A7426" s="98">
        <v>42318.416666666664</v>
      </c>
      <c r="B7426" s="17">
        <v>4.6299960000000002</v>
      </c>
      <c r="C7426" s="97">
        <v>360</v>
      </c>
      <c r="D7426" s="21">
        <f t="shared" si="115"/>
        <v>7.7320933199999997</v>
      </c>
    </row>
    <row r="7427" spans="1:4" ht="15" customHeight="1" x14ac:dyDescent="0.2">
      <c r="A7427" s="98">
        <v>42318.458333333336</v>
      </c>
      <c r="B7427" s="17">
        <v>4.6299960000000002</v>
      </c>
      <c r="C7427" s="97">
        <v>360</v>
      </c>
      <c r="D7427" s="21">
        <f t="shared" si="115"/>
        <v>7.7320933199999997</v>
      </c>
    </row>
    <row r="7428" spans="1:4" ht="15" customHeight="1" x14ac:dyDescent="0.2">
      <c r="A7428" s="98">
        <v>42318.5</v>
      </c>
      <c r="B7428" s="17">
        <v>4.1155520000000001</v>
      </c>
      <c r="C7428" s="97">
        <v>20</v>
      </c>
      <c r="D7428" s="21">
        <f t="shared" si="115"/>
        <v>6.8729718399999999</v>
      </c>
    </row>
    <row r="7429" spans="1:4" ht="15" customHeight="1" x14ac:dyDescent="0.2">
      <c r="A7429" s="98">
        <v>42318.541666666664</v>
      </c>
      <c r="B7429" s="17">
        <v>6.6877719999999998</v>
      </c>
      <c r="C7429" s="97">
        <v>60</v>
      </c>
      <c r="D7429" s="21">
        <f t="shared" ref="D7429:D7492" si="116">$B$1*B7429</f>
        <v>11.16857924</v>
      </c>
    </row>
    <row r="7430" spans="1:4" ht="15" customHeight="1" x14ac:dyDescent="0.2">
      <c r="A7430" s="98">
        <v>42318.583333333336</v>
      </c>
      <c r="B7430" s="17">
        <v>7.202216</v>
      </c>
      <c r="C7430" s="97">
        <v>50</v>
      </c>
      <c r="D7430" s="21">
        <f t="shared" si="116"/>
        <v>12.027700719999999</v>
      </c>
    </row>
    <row r="7431" spans="1:4" ht="15" customHeight="1" x14ac:dyDescent="0.2">
      <c r="A7431" s="98">
        <v>42318.625</v>
      </c>
      <c r="B7431" s="17">
        <v>9.2599920000000004</v>
      </c>
      <c r="C7431" s="97">
        <v>60</v>
      </c>
      <c r="D7431" s="21">
        <f t="shared" si="116"/>
        <v>15.464186639999999</v>
      </c>
    </row>
    <row r="7432" spans="1:4" ht="15" customHeight="1" x14ac:dyDescent="0.2">
      <c r="A7432" s="98">
        <v>42318.666666666664</v>
      </c>
      <c r="B7432" s="17">
        <v>7.7166600000000001</v>
      </c>
      <c r="C7432" s="97">
        <v>60</v>
      </c>
      <c r="D7432" s="21">
        <f t="shared" si="116"/>
        <v>12.886822199999999</v>
      </c>
    </row>
    <row r="7433" spans="1:4" ht="15" customHeight="1" x14ac:dyDescent="0.2">
      <c r="A7433" s="98">
        <v>42318.708333333336</v>
      </c>
      <c r="B7433" s="17">
        <v>8.7455479999999994</v>
      </c>
      <c r="C7433" s="97">
        <v>50</v>
      </c>
      <c r="D7433" s="21">
        <f t="shared" si="116"/>
        <v>14.605065159999999</v>
      </c>
    </row>
    <row r="7434" spans="1:4" ht="15" customHeight="1" x14ac:dyDescent="0.2">
      <c r="A7434" s="98">
        <v>42318.75</v>
      </c>
      <c r="B7434" s="17">
        <v>8.7455479999999994</v>
      </c>
      <c r="C7434" s="97">
        <v>50</v>
      </c>
      <c r="D7434" s="21">
        <f t="shared" si="116"/>
        <v>14.605065159999999</v>
      </c>
    </row>
    <row r="7435" spans="1:4" ht="15" customHeight="1" x14ac:dyDescent="0.2">
      <c r="A7435" s="98">
        <v>42318.791666666664</v>
      </c>
      <c r="B7435" s="17">
        <v>8.2311040000000002</v>
      </c>
      <c r="C7435" s="97">
        <v>50</v>
      </c>
      <c r="D7435" s="21">
        <f t="shared" si="116"/>
        <v>13.74594368</v>
      </c>
    </row>
    <row r="7436" spans="1:4" ht="15" customHeight="1" x14ac:dyDescent="0.2">
      <c r="A7436" s="98">
        <v>42318.833333333336</v>
      </c>
      <c r="B7436" s="17">
        <v>7.7166600000000001</v>
      </c>
      <c r="C7436" s="97">
        <v>50</v>
      </c>
      <c r="D7436" s="21">
        <f t="shared" si="116"/>
        <v>12.886822199999999</v>
      </c>
    </row>
    <row r="7437" spans="1:4" ht="15" customHeight="1" x14ac:dyDescent="0.2">
      <c r="A7437" s="98">
        <v>42318.875</v>
      </c>
      <c r="B7437" s="17">
        <v>8.2311040000000002</v>
      </c>
      <c r="C7437" s="97">
        <v>50</v>
      </c>
      <c r="D7437" s="21">
        <f t="shared" si="116"/>
        <v>13.74594368</v>
      </c>
    </row>
    <row r="7438" spans="1:4" ht="15" customHeight="1" x14ac:dyDescent="0.2">
      <c r="A7438" s="98">
        <v>42318.916666666664</v>
      </c>
      <c r="B7438" s="17">
        <v>7.202216</v>
      </c>
      <c r="C7438" s="97">
        <v>40</v>
      </c>
      <c r="D7438" s="21">
        <f t="shared" si="116"/>
        <v>12.027700719999999</v>
      </c>
    </row>
    <row r="7439" spans="1:4" ht="15" customHeight="1" x14ac:dyDescent="0.2">
      <c r="A7439" s="98">
        <v>42318.958333333336</v>
      </c>
      <c r="B7439" s="17">
        <v>5.1444400000000003</v>
      </c>
      <c r="C7439" s="97">
        <v>30</v>
      </c>
      <c r="D7439" s="21">
        <f t="shared" si="116"/>
        <v>8.5912147999999995</v>
      </c>
    </row>
    <row r="7440" spans="1:4" ht="15" customHeight="1" x14ac:dyDescent="0.2">
      <c r="A7440" s="98">
        <v>42319</v>
      </c>
      <c r="B7440" s="17">
        <v>4.6299960000000002</v>
      </c>
      <c r="C7440" s="97">
        <v>20</v>
      </c>
      <c r="D7440" s="21">
        <f t="shared" si="116"/>
        <v>7.7320933199999997</v>
      </c>
    </row>
    <row r="7441" spans="1:4" ht="15" customHeight="1" x14ac:dyDescent="0.2">
      <c r="A7441" s="98">
        <v>42319.041666666664</v>
      </c>
      <c r="B7441" s="17">
        <v>3.601108</v>
      </c>
      <c r="C7441" s="97">
        <v>20</v>
      </c>
      <c r="D7441" s="21">
        <f t="shared" si="116"/>
        <v>6.0138503599999993</v>
      </c>
    </row>
    <row r="7442" spans="1:4" ht="15" customHeight="1" x14ac:dyDescent="0.2">
      <c r="A7442" s="98">
        <v>42319.083333333336</v>
      </c>
      <c r="B7442" s="17">
        <v>3.601108</v>
      </c>
      <c r="C7442" s="97">
        <v>20</v>
      </c>
      <c r="D7442" s="21">
        <f t="shared" si="116"/>
        <v>6.0138503599999993</v>
      </c>
    </row>
    <row r="7443" spans="1:4" ht="15" customHeight="1" x14ac:dyDescent="0.2">
      <c r="A7443" s="98">
        <v>42319.125</v>
      </c>
      <c r="B7443" s="17">
        <v>3.0866639999999999</v>
      </c>
      <c r="C7443" s="97">
        <v>360</v>
      </c>
      <c r="D7443" s="21">
        <f t="shared" si="116"/>
        <v>5.1547288799999995</v>
      </c>
    </row>
    <row r="7444" spans="1:4" ht="15" customHeight="1" x14ac:dyDescent="0.2">
      <c r="A7444" s="98">
        <v>42319.166666666664</v>
      </c>
      <c r="B7444" s="17">
        <v>3.0866639999999999</v>
      </c>
      <c r="C7444" s="97">
        <v>360</v>
      </c>
      <c r="D7444" s="21">
        <f t="shared" si="116"/>
        <v>5.1547288799999995</v>
      </c>
    </row>
    <row r="7445" spans="1:4" ht="15" customHeight="1" x14ac:dyDescent="0.2">
      <c r="A7445" s="98">
        <v>42319.208333333336</v>
      </c>
      <c r="B7445" s="17">
        <v>3.0866639999999999</v>
      </c>
      <c r="C7445" s="97">
        <v>10</v>
      </c>
      <c r="D7445" s="21">
        <f t="shared" si="116"/>
        <v>5.1547288799999995</v>
      </c>
    </row>
    <row r="7446" spans="1:4" ht="15" customHeight="1" x14ac:dyDescent="0.2">
      <c r="A7446" s="98">
        <v>42319.25</v>
      </c>
      <c r="B7446" s="17">
        <v>3.0866639999999999</v>
      </c>
      <c r="C7446" s="97">
        <v>20</v>
      </c>
      <c r="D7446" s="21">
        <f t="shared" si="116"/>
        <v>5.1547288799999995</v>
      </c>
    </row>
    <row r="7447" spans="1:4" ht="15" customHeight="1" x14ac:dyDescent="0.2">
      <c r="A7447" s="98">
        <v>42319.291666666664</v>
      </c>
      <c r="B7447" s="17">
        <v>2.5722200000000002</v>
      </c>
      <c r="C7447" s="97">
        <v>20</v>
      </c>
      <c r="D7447" s="21">
        <f t="shared" si="116"/>
        <v>4.2956073999999997</v>
      </c>
    </row>
    <row r="7448" spans="1:4" ht="15" customHeight="1" x14ac:dyDescent="0.2">
      <c r="A7448" s="98">
        <v>42319.333333333336</v>
      </c>
      <c r="B7448" s="17">
        <v>3.0866639999999999</v>
      </c>
      <c r="C7448" s="97">
        <v>10</v>
      </c>
      <c r="D7448" s="21">
        <f t="shared" si="116"/>
        <v>5.1547288799999995</v>
      </c>
    </row>
    <row r="7449" spans="1:4" ht="15" customHeight="1" x14ac:dyDescent="0.2">
      <c r="A7449" s="98">
        <v>42319.375</v>
      </c>
      <c r="B7449" s="17">
        <v>3.601108</v>
      </c>
      <c r="C7449" s="97">
        <v>20</v>
      </c>
      <c r="D7449" s="21">
        <f t="shared" si="116"/>
        <v>6.0138503599999993</v>
      </c>
    </row>
    <row r="7450" spans="1:4" ht="15" customHeight="1" x14ac:dyDescent="0.2">
      <c r="A7450" s="98">
        <v>42319.416666666664</v>
      </c>
      <c r="B7450" s="17">
        <v>5.1444400000000003</v>
      </c>
      <c r="C7450" s="97">
        <v>10</v>
      </c>
      <c r="D7450" s="21">
        <f t="shared" si="116"/>
        <v>8.5912147999999995</v>
      </c>
    </row>
    <row r="7451" spans="1:4" ht="15" customHeight="1" x14ac:dyDescent="0.2">
      <c r="A7451" s="98">
        <v>42319.458333333336</v>
      </c>
      <c r="B7451" s="17">
        <v>5.6588840000000005</v>
      </c>
      <c r="C7451" s="97">
        <v>360</v>
      </c>
      <c r="D7451" s="21">
        <f t="shared" si="116"/>
        <v>9.4503362800000001</v>
      </c>
    </row>
    <row r="7452" spans="1:4" ht="15" customHeight="1" x14ac:dyDescent="0.2">
      <c r="A7452" s="98">
        <v>42319.5</v>
      </c>
      <c r="B7452" s="17">
        <v>5.1444400000000003</v>
      </c>
      <c r="C7452" s="97">
        <v>60</v>
      </c>
      <c r="D7452" s="21">
        <f t="shared" si="116"/>
        <v>8.5912147999999995</v>
      </c>
    </row>
    <row r="7453" spans="1:4" ht="15" customHeight="1" x14ac:dyDescent="0.2">
      <c r="A7453" s="98">
        <v>42319.541666666664</v>
      </c>
      <c r="B7453" s="17">
        <v>5.6588840000000005</v>
      </c>
      <c r="C7453" s="97">
        <v>50</v>
      </c>
      <c r="D7453" s="21">
        <f t="shared" si="116"/>
        <v>9.4503362800000001</v>
      </c>
    </row>
    <row r="7454" spans="1:4" ht="15" customHeight="1" x14ac:dyDescent="0.2">
      <c r="A7454" s="98">
        <v>42319.583333333336</v>
      </c>
      <c r="B7454" s="17">
        <v>7.7166600000000001</v>
      </c>
      <c r="C7454" s="97">
        <v>60</v>
      </c>
      <c r="D7454" s="21">
        <f t="shared" si="116"/>
        <v>12.886822199999999</v>
      </c>
    </row>
    <row r="7455" spans="1:4" ht="15" customHeight="1" x14ac:dyDescent="0.2">
      <c r="A7455" s="98">
        <v>42319.625</v>
      </c>
      <c r="B7455" s="17">
        <v>8.2311040000000002</v>
      </c>
      <c r="C7455" s="97">
        <v>50</v>
      </c>
      <c r="D7455" s="21">
        <f t="shared" si="116"/>
        <v>13.74594368</v>
      </c>
    </row>
    <row r="7456" spans="1:4" ht="15" customHeight="1" x14ac:dyDescent="0.2">
      <c r="A7456" s="98">
        <v>42319.666666666664</v>
      </c>
      <c r="B7456" s="17">
        <v>8.2311040000000002</v>
      </c>
      <c r="C7456" s="97">
        <v>60</v>
      </c>
      <c r="D7456" s="21">
        <f t="shared" si="116"/>
        <v>13.74594368</v>
      </c>
    </row>
    <row r="7457" spans="1:4" ht="15" customHeight="1" x14ac:dyDescent="0.2">
      <c r="A7457" s="98">
        <v>42319.708333333336</v>
      </c>
      <c r="B7457" s="17">
        <v>8.7455479999999994</v>
      </c>
      <c r="C7457" s="97">
        <v>60</v>
      </c>
      <c r="D7457" s="21">
        <f t="shared" si="116"/>
        <v>14.605065159999999</v>
      </c>
    </row>
    <row r="7458" spans="1:4" ht="15" customHeight="1" x14ac:dyDescent="0.2">
      <c r="A7458" s="98">
        <v>42319.75</v>
      </c>
      <c r="B7458" s="17">
        <v>9.7744359999999997</v>
      </c>
      <c r="C7458" s="97">
        <v>60</v>
      </c>
      <c r="D7458" s="21">
        <f t="shared" si="116"/>
        <v>16.32330812</v>
      </c>
    </row>
    <row r="7459" spans="1:4" ht="15" customHeight="1" x14ac:dyDescent="0.2">
      <c r="A7459" s="98">
        <v>42319.791666666664</v>
      </c>
      <c r="B7459" s="17">
        <v>9.7744359999999997</v>
      </c>
      <c r="C7459" s="97">
        <v>50</v>
      </c>
      <c r="D7459" s="21">
        <f t="shared" si="116"/>
        <v>16.32330812</v>
      </c>
    </row>
    <row r="7460" spans="1:4" ht="15" customHeight="1" x14ac:dyDescent="0.2">
      <c r="A7460" s="98">
        <v>42319.833333333336</v>
      </c>
      <c r="B7460" s="17">
        <v>7.7166600000000001</v>
      </c>
      <c r="C7460" s="97">
        <v>50</v>
      </c>
      <c r="D7460" s="21">
        <f t="shared" si="116"/>
        <v>12.886822199999999</v>
      </c>
    </row>
    <row r="7461" spans="1:4" ht="15" customHeight="1" x14ac:dyDescent="0.2">
      <c r="A7461" s="98">
        <v>42319.875</v>
      </c>
      <c r="B7461" s="17">
        <v>6.1733279999999997</v>
      </c>
      <c r="C7461" s="97">
        <v>40</v>
      </c>
      <c r="D7461" s="21">
        <f t="shared" si="116"/>
        <v>10.309457759999999</v>
      </c>
    </row>
    <row r="7462" spans="1:4" ht="15" customHeight="1" x14ac:dyDescent="0.2">
      <c r="A7462" s="98">
        <v>42319.916666666664</v>
      </c>
      <c r="B7462" s="17">
        <v>5.1444400000000003</v>
      </c>
      <c r="C7462" s="97">
        <v>30</v>
      </c>
      <c r="D7462" s="21">
        <f t="shared" si="116"/>
        <v>8.5912147999999995</v>
      </c>
    </row>
    <row r="7463" spans="1:4" ht="15" customHeight="1" x14ac:dyDescent="0.2">
      <c r="A7463" s="98">
        <v>42319.958333333336</v>
      </c>
      <c r="B7463" s="17">
        <v>5.6588840000000005</v>
      </c>
      <c r="C7463" s="97">
        <v>30</v>
      </c>
      <c r="D7463" s="21">
        <f t="shared" si="116"/>
        <v>9.4503362800000001</v>
      </c>
    </row>
    <row r="7464" spans="1:4" ht="15" customHeight="1" x14ac:dyDescent="0.2">
      <c r="A7464" s="98">
        <v>42320</v>
      </c>
      <c r="B7464" s="17">
        <v>4.6299960000000002</v>
      </c>
      <c r="C7464" s="97">
        <v>10</v>
      </c>
      <c r="D7464" s="21">
        <f t="shared" si="116"/>
        <v>7.7320933199999997</v>
      </c>
    </row>
    <row r="7465" spans="1:4" ht="15" customHeight="1" x14ac:dyDescent="0.2">
      <c r="A7465" s="98">
        <v>42320.041666666664</v>
      </c>
      <c r="B7465" s="17">
        <v>5.1444400000000003</v>
      </c>
      <c r="C7465" s="97">
        <v>10</v>
      </c>
      <c r="D7465" s="21">
        <f t="shared" si="116"/>
        <v>8.5912147999999995</v>
      </c>
    </row>
    <row r="7466" spans="1:4" ht="15" customHeight="1" x14ac:dyDescent="0.2">
      <c r="A7466" s="98">
        <v>42320.083333333336</v>
      </c>
      <c r="B7466" s="17">
        <v>6.1733279999999997</v>
      </c>
      <c r="C7466" s="97">
        <v>30</v>
      </c>
      <c r="D7466" s="21">
        <f t="shared" si="116"/>
        <v>10.309457759999999</v>
      </c>
    </row>
    <row r="7467" spans="1:4" ht="15" customHeight="1" x14ac:dyDescent="0.2">
      <c r="A7467" s="98">
        <v>42320.125</v>
      </c>
      <c r="B7467" s="17">
        <v>5.6588840000000005</v>
      </c>
      <c r="C7467" s="97">
        <v>20</v>
      </c>
      <c r="D7467" s="21">
        <f t="shared" si="116"/>
        <v>9.4503362800000001</v>
      </c>
    </row>
    <row r="7468" spans="1:4" ht="15" customHeight="1" x14ac:dyDescent="0.2">
      <c r="A7468" s="98">
        <v>42320.166666666664</v>
      </c>
      <c r="B7468" s="17">
        <v>5.1444400000000003</v>
      </c>
      <c r="C7468" s="97">
        <v>30</v>
      </c>
      <c r="D7468" s="21">
        <f t="shared" si="116"/>
        <v>8.5912147999999995</v>
      </c>
    </row>
    <row r="7469" spans="1:4" ht="15" customHeight="1" x14ac:dyDescent="0.2">
      <c r="A7469" s="98">
        <v>42320.208333333336</v>
      </c>
      <c r="B7469" s="17">
        <v>6.1733279999999997</v>
      </c>
      <c r="C7469" s="97">
        <v>20</v>
      </c>
      <c r="D7469" s="21">
        <f t="shared" si="116"/>
        <v>10.309457759999999</v>
      </c>
    </row>
    <row r="7470" spans="1:4" ht="15" customHeight="1" x14ac:dyDescent="0.2">
      <c r="A7470" s="98">
        <v>42320.25</v>
      </c>
      <c r="B7470" s="17">
        <v>6.1733279999999997</v>
      </c>
      <c r="C7470" s="97">
        <v>10</v>
      </c>
      <c r="D7470" s="21">
        <f t="shared" si="116"/>
        <v>10.309457759999999</v>
      </c>
    </row>
    <row r="7471" spans="1:4" ht="15" customHeight="1" x14ac:dyDescent="0.2">
      <c r="A7471" s="98">
        <v>42320.291666666664</v>
      </c>
      <c r="B7471" s="17">
        <v>4.1155520000000001</v>
      </c>
      <c r="C7471" s="97">
        <v>20</v>
      </c>
      <c r="D7471" s="21">
        <f t="shared" si="116"/>
        <v>6.8729718399999999</v>
      </c>
    </row>
    <row r="7472" spans="1:4" ht="15" customHeight="1" x14ac:dyDescent="0.2">
      <c r="A7472" s="98">
        <v>42320.333333333336</v>
      </c>
      <c r="B7472" s="17">
        <v>4.1155520000000001</v>
      </c>
      <c r="C7472" s="97">
        <v>360</v>
      </c>
      <c r="D7472" s="21">
        <f t="shared" si="116"/>
        <v>6.8729718399999999</v>
      </c>
    </row>
    <row r="7473" spans="1:4" ht="15" customHeight="1" x14ac:dyDescent="0.2">
      <c r="A7473" s="98">
        <v>42320.375</v>
      </c>
      <c r="B7473" s="17">
        <v>5.1444400000000003</v>
      </c>
      <c r="C7473" s="97">
        <v>20</v>
      </c>
      <c r="D7473" s="21">
        <f t="shared" si="116"/>
        <v>8.5912147999999995</v>
      </c>
    </row>
    <row r="7474" spans="1:4" ht="15" customHeight="1" x14ac:dyDescent="0.2">
      <c r="A7474" s="98">
        <v>42320.416666666664</v>
      </c>
      <c r="B7474" s="17">
        <v>5.6588840000000005</v>
      </c>
      <c r="C7474" s="97">
        <v>10</v>
      </c>
      <c r="D7474" s="21">
        <f t="shared" si="116"/>
        <v>9.4503362800000001</v>
      </c>
    </row>
    <row r="7475" spans="1:4" ht="15" customHeight="1" x14ac:dyDescent="0.2">
      <c r="A7475" s="98">
        <v>42320.458333333336</v>
      </c>
      <c r="B7475" s="17">
        <v>6.6877719999999998</v>
      </c>
      <c r="C7475" s="97">
        <v>10</v>
      </c>
      <c r="D7475" s="21">
        <f t="shared" si="116"/>
        <v>11.16857924</v>
      </c>
    </row>
    <row r="7476" spans="1:4" ht="15" customHeight="1" x14ac:dyDescent="0.2">
      <c r="A7476" s="98">
        <v>42320.5</v>
      </c>
      <c r="B7476" s="17">
        <v>4.6299960000000002</v>
      </c>
      <c r="C7476" s="97">
        <v>20</v>
      </c>
      <c r="D7476" s="21">
        <f t="shared" si="116"/>
        <v>7.7320933199999997</v>
      </c>
    </row>
    <row r="7477" spans="1:4" ht="15" customHeight="1" x14ac:dyDescent="0.2">
      <c r="A7477" s="98">
        <v>42320.541666666664</v>
      </c>
      <c r="B7477" s="17">
        <v>5.6588840000000005</v>
      </c>
      <c r="C7477" s="97">
        <v>20</v>
      </c>
      <c r="D7477" s="21">
        <f t="shared" si="116"/>
        <v>9.4503362800000001</v>
      </c>
    </row>
    <row r="7478" spans="1:4" ht="15" customHeight="1" x14ac:dyDescent="0.2">
      <c r="A7478" s="98">
        <v>42320.583333333336</v>
      </c>
      <c r="B7478" s="17">
        <v>5.1444400000000003</v>
      </c>
      <c r="C7478" s="97">
        <v>10</v>
      </c>
      <c r="D7478" s="21">
        <f t="shared" si="116"/>
        <v>8.5912147999999995</v>
      </c>
    </row>
    <row r="7479" spans="1:4" ht="15" customHeight="1" x14ac:dyDescent="0.2">
      <c r="A7479" s="98">
        <v>42320.625</v>
      </c>
      <c r="B7479" s="17">
        <v>6.6877719999999998</v>
      </c>
      <c r="C7479" s="97">
        <v>70</v>
      </c>
      <c r="D7479" s="21">
        <f t="shared" si="116"/>
        <v>11.16857924</v>
      </c>
    </row>
    <row r="7480" spans="1:4" ht="15" customHeight="1" x14ac:dyDescent="0.2">
      <c r="A7480" s="98">
        <v>42320.666666666664</v>
      </c>
      <c r="B7480" s="17">
        <v>6.1733279999999997</v>
      </c>
      <c r="C7480" s="97">
        <v>80</v>
      </c>
      <c r="D7480" s="21">
        <f t="shared" si="116"/>
        <v>10.309457759999999</v>
      </c>
    </row>
    <row r="7481" spans="1:4" ht="15" customHeight="1" x14ac:dyDescent="0.2">
      <c r="A7481" s="98">
        <v>42320.708333333336</v>
      </c>
      <c r="B7481" s="17">
        <v>6.1733279999999997</v>
      </c>
      <c r="C7481" s="97">
        <v>80</v>
      </c>
      <c r="D7481" s="21">
        <f t="shared" si="116"/>
        <v>10.309457759999999</v>
      </c>
    </row>
    <row r="7482" spans="1:4" ht="15" customHeight="1" x14ac:dyDescent="0.2">
      <c r="A7482" s="98">
        <v>42320.75</v>
      </c>
      <c r="B7482" s="17">
        <v>5.6588840000000005</v>
      </c>
      <c r="C7482" s="97">
        <v>80</v>
      </c>
      <c r="D7482" s="21">
        <f t="shared" si="116"/>
        <v>9.4503362800000001</v>
      </c>
    </row>
    <row r="7483" spans="1:4" ht="15" customHeight="1" x14ac:dyDescent="0.2">
      <c r="A7483" s="98">
        <v>42320.791666666664</v>
      </c>
      <c r="B7483" s="17">
        <v>4.1155520000000001</v>
      </c>
      <c r="C7483" s="97">
        <v>60</v>
      </c>
      <c r="D7483" s="21">
        <f t="shared" si="116"/>
        <v>6.8729718399999999</v>
      </c>
    </row>
    <row r="7484" spans="1:4" ht="15" customHeight="1" x14ac:dyDescent="0.2">
      <c r="A7484" s="98">
        <v>42320.833333333336</v>
      </c>
      <c r="B7484" s="17">
        <v>4.6299960000000002</v>
      </c>
      <c r="C7484" s="97">
        <v>70</v>
      </c>
      <c r="D7484" s="21">
        <f t="shared" si="116"/>
        <v>7.7320933199999997</v>
      </c>
    </row>
    <row r="7485" spans="1:4" ht="15" customHeight="1" x14ac:dyDescent="0.2">
      <c r="A7485" s="98">
        <v>42320.875</v>
      </c>
      <c r="B7485" s="17">
        <v>5.1444400000000003</v>
      </c>
      <c r="C7485" s="97">
        <v>170</v>
      </c>
      <c r="D7485" s="21">
        <f t="shared" si="116"/>
        <v>8.5912147999999995</v>
      </c>
    </row>
    <row r="7486" spans="1:4" ht="15" customHeight="1" x14ac:dyDescent="0.2">
      <c r="A7486" s="98">
        <v>42320.916666666664</v>
      </c>
      <c r="B7486" s="17">
        <v>5.1444400000000003</v>
      </c>
      <c r="C7486" s="97">
        <v>190</v>
      </c>
      <c r="D7486" s="21">
        <f t="shared" si="116"/>
        <v>8.5912147999999995</v>
      </c>
    </row>
    <row r="7487" spans="1:4" ht="15" customHeight="1" x14ac:dyDescent="0.2">
      <c r="A7487" s="98">
        <v>42320.958333333336</v>
      </c>
      <c r="B7487" s="17">
        <v>6.1733279999999997</v>
      </c>
      <c r="C7487" s="97">
        <v>200</v>
      </c>
      <c r="D7487" s="21">
        <f t="shared" si="116"/>
        <v>10.309457759999999</v>
      </c>
    </row>
    <row r="7488" spans="1:4" ht="15" customHeight="1" x14ac:dyDescent="0.2">
      <c r="A7488" s="98">
        <v>42321</v>
      </c>
      <c r="B7488" s="17">
        <v>5.1444400000000003</v>
      </c>
      <c r="C7488" s="97">
        <v>190</v>
      </c>
      <c r="D7488" s="21">
        <f t="shared" si="116"/>
        <v>8.5912147999999995</v>
      </c>
    </row>
    <row r="7489" spans="1:4" ht="15" customHeight="1" x14ac:dyDescent="0.2">
      <c r="A7489" s="98">
        <v>42321.041666666664</v>
      </c>
      <c r="B7489" s="17">
        <v>5.1444400000000003</v>
      </c>
      <c r="C7489" s="97">
        <v>210</v>
      </c>
      <c r="D7489" s="21">
        <f t="shared" si="116"/>
        <v>8.5912147999999995</v>
      </c>
    </row>
    <row r="7490" spans="1:4" ht="15" customHeight="1" x14ac:dyDescent="0.2">
      <c r="A7490" s="98">
        <v>42321.083333333336</v>
      </c>
      <c r="B7490" s="17">
        <v>5.1444400000000003</v>
      </c>
      <c r="C7490" s="97">
        <v>210</v>
      </c>
      <c r="D7490" s="21">
        <f t="shared" si="116"/>
        <v>8.5912147999999995</v>
      </c>
    </row>
    <row r="7491" spans="1:4" ht="15" customHeight="1" x14ac:dyDescent="0.2">
      <c r="A7491" s="98">
        <v>42321.125</v>
      </c>
      <c r="B7491" s="17">
        <v>2.5722200000000002</v>
      </c>
      <c r="C7491" s="97">
        <v>230</v>
      </c>
      <c r="D7491" s="21">
        <f t="shared" si="116"/>
        <v>4.2956073999999997</v>
      </c>
    </row>
    <row r="7492" spans="1:4" ht="15" customHeight="1" x14ac:dyDescent="0.2">
      <c r="A7492" s="98">
        <v>42321.166666666664</v>
      </c>
      <c r="B7492" s="17">
        <v>3.0866639999999999</v>
      </c>
      <c r="C7492" s="97">
        <v>210</v>
      </c>
      <c r="D7492" s="21">
        <f t="shared" si="116"/>
        <v>5.1547288799999995</v>
      </c>
    </row>
    <row r="7493" spans="1:4" ht="15" customHeight="1" x14ac:dyDescent="0.2">
      <c r="A7493" s="98">
        <v>42321.208333333336</v>
      </c>
      <c r="B7493" s="17">
        <v>3.601108</v>
      </c>
      <c r="C7493" s="97">
        <v>200</v>
      </c>
      <c r="D7493" s="21">
        <f t="shared" ref="D7493:D7556" si="117">$B$1*B7493</f>
        <v>6.0138503599999993</v>
      </c>
    </row>
    <row r="7494" spans="1:4" ht="15" customHeight="1" x14ac:dyDescent="0.2">
      <c r="A7494" s="98">
        <v>42321.25</v>
      </c>
      <c r="B7494" s="17">
        <v>2.5722200000000002</v>
      </c>
      <c r="C7494" s="97">
        <v>200</v>
      </c>
      <c r="D7494" s="21">
        <f t="shared" si="117"/>
        <v>4.2956073999999997</v>
      </c>
    </row>
    <row r="7495" spans="1:4" ht="15" customHeight="1" x14ac:dyDescent="0.2">
      <c r="A7495" s="98">
        <v>42321.291666666664</v>
      </c>
      <c r="B7495" s="17">
        <v>1.028888</v>
      </c>
      <c r="C7495" s="97">
        <v>130</v>
      </c>
      <c r="D7495" s="21">
        <f t="shared" si="117"/>
        <v>1.71824296</v>
      </c>
    </row>
    <row r="7496" spans="1:4" ht="15" customHeight="1" x14ac:dyDescent="0.2">
      <c r="A7496" s="98">
        <v>42321.333333333336</v>
      </c>
      <c r="B7496" s="17">
        <v>2.5722200000000002</v>
      </c>
      <c r="C7496" s="97">
        <v>160</v>
      </c>
      <c r="D7496" s="21">
        <f t="shared" si="117"/>
        <v>4.2956073999999997</v>
      </c>
    </row>
    <row r="7497" spans="1:4" ht="15" customHeight="1" x14ac:dyDescent="0.2">
      <c r="A7497" s="98">
        <v>42321.375</v>
      </c>
      <c r="B7497" s="17">
        <v>1.028888</v>
      </c>
      <c r="C7497" s="97">
        <v>130</v>
      </c>
      <c r="D7497" s="21">
        <f t="shared" si="117"/>
        <v>1.71824296</v>
      </c>
    </row>
    <row r="7498" spans="1:4" ht="15" customHeight="1" x14ac:dyDescent="0.2">
      <c r="A7498" s="98">
        <v>42321.416666666664</v>
      </c>
      <c r="B7498" s="17">
        <v>1.5433319999999999</v>
      </c>
      <c r="C7498" s="97">
        <v>250</v>
      </c>
      <c r="D7498" s="21">
        <f t="shared" si="117"/>
        <v>2.5773644399999998</v>
      </c>
    </row>
    <row r="7499" spans="1:4" ht="15" customHeight="1" x14ac:dyDescent="0.2">
      <c r="A7499" s="98">
        <v>42321.458333333336</v>
      </c>
      <c r="B7499" s="17">
        <v>2.057776</v>
      </c>
      <c r="C7499" s="97">
        <v>270</v>
      </c>
      <c r="D7499" s="21">
        <f t="shared" si="117"/>
        <v>3.43648592</v>
      </c>
    </row>
    <row r="7500" spans="1:4" ht="15" customHeight="1" x14ac:dyDescent="0.2">
      <c r="A7500" s="98">
        <v>42321.5</v>
      </c>
      <c r="B7500" s="17">
        <v>2.5722200000000002</v>
      </c>
      <c r="C7500" s="97">
        <v>10</v>
      </c>
      <c r="D7500" s="21">
        <f t="shared" si="117"/>
        <v>4.2956073999999997</v>
      </c>
    </row>
    <row r="7501" spans="1:4" ht="15" customHeight="1" x14ac:dyDescent="0.2">
      <c r="A7501" s="98">
        <v>42321.541666666664</v>
      </c>
      <c r="B7501" s="17">
        <v>4.6299960000000002</v>
      </c>
      <c r="C7501" s="97">
        <v>140</v>
      </c>
      <c r="D7501" s="21">
        <f t="shared" si="117"/>
        <v>7.7320933199999997</v>
      </c>
    </row>
    <row r="7502" spans="1:4" ht="15" customHeight="1" x14ac:dyDescent="0.2">
      <c r="A7502" s="98">
        <v>42321.583333333336</v>
      </c>
      <c r="B7502" s="17">
        <v>5.6588840000000005</v>
      </c>
      <c r="C7502" s="97">
        <v>110</v>
      </c>
      <c r="D7502" s="21">
        <f t="shared" si="117"/>
        <v>9.4503362800000001</v>
      </c>
    </row>
    <row r="7503" spans="1:4" ht="15" customHeight="1" x14ac:dyDescent="0.2">
      <c r="A7503" s="98">
        <v>42321.625</v>
      </c>
      <c r="B7503" s="17">
        <v>4.6299960000000002</v>
      </c>
      <c r="C7503" s="97">
        <v>120</v>
      </c>
      <c r="D7503" s="21">
        <f t="shared" si="117"/>
        <v>7.7320933199999997</v>
      </c>
    </row>
    <row r="7504" spans="1:4" ht="15" customHeight="1" x14ac:dyDescent="0.2">
      <c r="A7504" s="98">
        <v>42321.666666666664</v>
      </c>
      <c r="B7504" s="17">
        <v>4.6299960000000002</v>
      </c>
      <c r="C7504" s="97">
        <v>100</v>
      </c>
      <c r="D7504" s="21">
        <f t="shared" si="117"/>
        <v>7.7320933199999997</v>
      </c>
    </row>
    <row r="7505" spans="1:4" ht="15" customHeight="1" x14ac:dyDescent="0.2">
      <c r="A7505" s="98">
        <v>42321.708333333336</v>
      </c>
      <c r="B7505" s="17">
        <v>6.1733279999999997</v>
      </c>
      <c r="C7505" s="97">
        <v>80</v>
      </c>
      <c r="D7505" s="21">
        <f t="shared" si="117"/>
        <v>10.309457759999999</v>
      </c>
    </row>
    <row r="7506" spans="1:4" ht="15" customHeight="1" x14ac:dyDescent="0.2">
      <c r="A7506" s="98">
        <v>42321.75</v>
      </c>
      <c r="B7506" s="17">
        <v>5.1444400000000003</v>
      </c>
      <c r="C7506" s="97">
        <v>60</v>
      </c>
      <c r="D7506" s="21">
        <f t="shared" si="117"/>
        <v>8.5912147999999995</v>
      </c>
    </row>
    <row r="7507" spans="1:4" ht="15" customHeight="1" x14ac:dyDescent="0.2">
      <c r="A7507" s="98">
        <v>42321.791666666664</v>
      </c>
      <c r="B7507" s="17">
        <v>4.6299960000000002</v>
      </c>
      <c r="C7507" s="97">
        <v>70</v>
      </c>
      <c r="D7507" s="21">
        <f t="shared" si="117"/>
        <v>7.7320933199999997</v>
      </c>
    </row>
    <row r="7508" spans="1:4" ht="15" customHeight="1" x14ac:dyDescent="0.2">
      <c r="A7508" s="98">
        <v>42321.833333333336</v>
      </c>
      <c r="B7508" s="17">
        <v>4.1155520000000001</v>
      </c>
      <c r="C7508" s="97">
        <v>60</v>
      </c>
      <c r="D7508" s="21">
        <f t="shared" si="117"/>
        <v>6.8729718399999999</v>
      </c>
    </row>
    <row r="7509" spans="1:4" ht="15" customHeight="1" x14ac:dyDescent="0.2">
      <c r="A7509" s="98">
        <v>42321.875</v>
      </c>
      <c r="B7509" s="17">
        <v>4.1155520000000001</v>
      </c>
      <c r="C7509" s="97">
        <v>60</v>
      </c>
      <c r="D7509" s="21">
        <f t="shared" si="117"/>
        <v>6.8729718399999999</v>
      </c>
    </row>
    <row r="7510" spans="1:4" ht="15" customHeight="1" x14ac:dyDescent="0.2">
      <c r="A7510" s="98">
        <v>42321.916666666664</v>
      </c>
      <c r="B7510" s="17">
        <v>3.601108</v>
      </c>
      <c r="C7510" s="97">
        <v>50</v>
      </c>
      <c r="D7510" s="21">
        <f t="shared" si="117"/>
        <v>6.0138503599999993</v>
      </c>
    </row>
    <row r="7511" spans="1:4" ht="15" customHeight="1" x14ac:dyDescent="0.2">
      <c r="A7511" s="98">
        <v>42321.958333333336</v>
      </c>
      <c r="B7511" s="17">
        <v>3.601108</v>
      </c>
      <c r="C7511" s="97">
        <v>20</v>
      </c>
      <c r="D7511" s="21">
        <f t="shared" si="117"/>
        <v>6.0138503599999993</v>
      </c>
    </row>
    <row r="7512" spans="1:4" ht="15" customHeight="1" x14ac:dyDescent="0.2">
      <c r="A7512" s="98">
        <v>42322</v>
      </c>
      <c r="B7512" s="17">
        <v>3.0866639999999999</v>
      </c>
      <c r="C7512" s="97">
        <v>20</v>
      </c>
      <c r="D7512" s="21">
        <f t="shared" si="117"/>
        <v>5.1547288799999995</v>
      </c>
    </row>
    <row r="7513" spans="1:4" ht="15" customHeight="1" x14ac:dyDescent="0.2">
      <c r="A7513" s="98">
        <v>42322.041666666664</v>
      </c>
      <c r="B7513" s="17">
        <v>4.6299960000000002</v>
      </c>
      <c r="C7513" s="97">
        <v>30</v>
      </c>
      <c r="D7513" s="21">
        <f t="shared" si="117"/>
        <v>7.7320933199999997</v>
      </c>
    </row>
    <row r="7514" spans="1:4" ht="15" customHeight="1" x14ac:dyDescent="0.2">
      <c r="A7514" s="98">
        <v>42322.083333333336</v>
      </c>
      <c r="B7514" s="17">
        <v>3.601108</v>
      </c>
      <c r="C7514" s="97">
        <v>30</v>
      </c>
      <c r="D7514" s="21">
        <f t="shared" si="117"/>
        <v>6.0138503599999993</v>
      </c>
    </row>
    <row r="7515" spans="1:4" ht="15" customHeight="1" x14ac:dyDescent="0.2">
      <c r="A7515" s="98">
        <v>42322.125</v>
      </c>
      <c r="B7515" s="17">
        <v>4.6299960000000002</v>
      </c>
      <c r="C7515" s="97">
        <v>20</v>
      </c>
      <c r="D7515" s="21">
        <f t="shared" si="117"/>
        <v>7.7320933199999997</v>
      </c>
    </row>
    <row r="7516" spans="1:4" ht="15" customHeight="1" x14ac:dyDescent="0.2">
      <c r="A7516" s="98">
        <v>42322.166666666664</v>
      </c>
      <c r="B7516" s="17">
        <v>4.6299960000000002</v>
      </c>
      <c r="C7516" s="97">
        <v>10</v>
      </c>
      <c r="D7516" s="21">
        <f t="shared" si="117"/>
        <v>7.7320933199999997</v>
      </c>
    </row>
    <row r="7517" spans="1:4" ht="15" customHeight="1" x14ac:dyDescent="0.2">
      <c r="A7517" s="98">
        <v>42322.208333333336</v>
      </c>
      <c r="B7517" s="17">
        <v>5.1444400000000003</v>
      </c>
      <c r="C7517" s="97">
        <v>30</v>
      </c>
      <c r="D7517" s="21">
        <f t="shared" si="117"/>
        <v>8.5912147999999995</v>
      </c>
    </row>
    <row r="7518" spans="1:4" ht="15" customHeight="1" x14ac:dyDescent="0.2">
      <c r="A7518" s="98">
        <v>42322.25</v>
      </c>
      <c r="B7518" s="17">
        <v>4.6299960000000002</v>
      </c>
      <c r="C7518" s="97">
        <v>30</v>
      </c>
      <c r="D7518" s="21">
        <f t="shared" si="117"/>
        <v>7.7320933199999997</v>
      </c>
    </row>
    <row r="7519" spans="1:4" ht="15" customHeight="1" x14ac:dyDescent="0.2">
      <c r="A7519" s="98">
        <v>42322.291666666664</v>
      </c>
      <c r="B7519" s="17">
        <v>5.1444400000000003</v>
      </c>
      <c r="C7519" s="97">
        <v>30</v>
      </c>
      <c r="D7519" s="21">
        <f t="shared" si="117"/>
        <v>8.5912147999999995</v>
      </c>
    </row>
    <row r="7520" spans="1:4" ht="15" customHeight="1" x14ac:dyDescent="0.2">
      <c r="A7520" s="98">
        <v>42322.333333333336</v>
      </c>
      <c r="B7520" s="17">
        <v>4.1155520000000001</v>
      </c>
      <c r="C7520" s="97">
        <v>20</v>
      </c>
      <c r="D7520" s="21">
        <f t="shared" si="117"/>
        <v>6.8729718399999999</v>
      </c>
    </row>
    <row r="7521" spans="1:4" ht="15" customHeight="1" x14ac:dyDescent="0.2">
      <c r="A7521" s="98">
        <v>42322.375</v>
      </c>
      <c r="B7521" s="17">
        <v>3.0866639999999999</v>
      </c>
      <c r="C7521" s="97">
        <v>50</v>
      </c>
      <c r="D7521" s="21">
        <f t="shared" si="117"/>
        <v>5.1547288799999995</v>
      </c>
    </row>
    <row r="7522" spans="1:4" ht="15" customHeight="1" x14ac:dyDescent="0.2">
      <c r="A7522" s="98">
        <v>42322.416666666664</v>
      </c>
      <c r="B7522" s="17">
        <v>5.1444400000000003</v>
      </c>
      <c r="C7522" s="97">
        <v>30</v>
      </c>
      <c r="D7522" s="21">
        <f t="shared" si="117"/>
        <v>8.5912147999999995</v>
      </c>
    </row>
    <row r="7523" spans="1:4" ht="15" customHeight="1" x14ac:dyDescent="0.2">
      <c r="A7523" s="98">
        <v>42322.458333333336</v>
      </c>
      <c r="B7523" s="17">
        <v>6.1733279999999997</v>
      </c>
      <c r="C7523" s="97">
        <v>30</v>
      </c>
      <c r="D7523" s="21">
        <f t="shared" si="117"/>
        <v>10.309457759999999</v>
      </c>
    </row>
    <row r="7524" spans="1:4" ht="15" customHeight="1" x14ac:dyDescent="0.2">
      <c r="A7524" s="98">
        <v>42322.5</v>
      </c>
      <c r="B7524" s="17">
        <v>5.6588840000000005</v>
      </c>
      <c r="C7524" s="97">
        <v>30</v>
      </c>
      <c r="D7524" s="21">
        <f t="shared" si="117"/>
        <v>9.4503362800000001</v>
      </c>
    </row>
    <row r="7525" spans="1:4" ht="15" customHeight="1" x14ac:dyDescent="0.2">
      <c r="A7525" s="98">
        <v>42322.541666666664</v>
      </c>
      <c r="B7525" s="17">
        <v>5.6588840000000005</v>
      </c>
      <c r="C7525" s="97">
        <v>30</v>
      </c>
      <c r="D7525" s="21">
        <f t="shared" si="117"/>
        <v>9.4503362800000001</v>
      </c>
    </row>
    <row r="7526" spans="1:4" ht="15" customHeight="1" x14ac:dyDescent="0.2">
      <c r="A7526" s="98">
        <v>42322.583333333336</v>
      </c>
      <c r="B7526" s="17">
        <v>6.6877719999999998</v>
      </c>
      <c r="C7526" s="97">
        <v>60</v>
      </c>
      <c r="D7526" s="21">
        <f t="shared" si="117"/>
        <v>11.16857924</v>
      </c>
    </row>
    <row r="7527" spans="1:4" ht="15" customHeight="1" x14ac:dyDescent="0.2">
      <c r="A7527" s="98">
        <v>42322.625</v>
      </c>
      <c r="B7527" s="17">
        <v>7.202216</v>
      </c>
      <c r="C7527" s="97">
        <v>60</v>
      </c>
      <c r="D7527" s="21">
        <f t="shared" si="117"/>
        <v>12.027700719999999</v>
      </c>
    </row>
    <row r="7528" spans="1:4" ht="15" customHeight="1" x14ac:dyDescent="0.2">
      <c r="A7528" s="98">
        <v>42322.666666666664</v>
      </c>
      <c r="B7528" s="17">
        <v>8.7455479999999994</v>
      </c>
      <c r="C7528" s="97">
        <v>60</v>
      </c>
      <c r="D7528" s="21">
        <f t="shared" si="117"/>
        <v>14.605065159999999</v>
      </c>
    </row>
    <row r="7529" spans="1:4" ht="15" customHeight="1" x14ac:dyDescent="0.2">
      <c r="A7529" s="98">
        <v>42322.708333333336</v>
      </c>
      <c r="B7529" s="17">
        <v>8.7455479999999994</v>
      </c>
      <c r="C7529" s="97">
        <v>60</v>
      </c>
      <c r="D7529" s="21">
        <f t="shared" si="117"/>
        <v>14.605065159999999</v>
      </c>
    </row>
    <row r="7530" spans="1:4" ht="15" customHeight="1" x14ac:dyDescent="0.2">
      <c r="A7530" s="98">
        <v>42322.75</v>
      </c>
      <c r="B7530" s="17">
        <v>8.2311040000000002</v>
      </c>
      <c r="C7530" s="97">
        <v>40</v>
      </c>
      <c r="D7530" s="21">
        <f t="shared" si="117"/>
        <v>13.74594368</v>
      </c>
    </row>
    <row r="7531" spans="1:4" ht="15" customHeight="1" x14ac:dyDescent="0.2">
      <c r="A7531" s="98">
        <v>42322.791666666664</v>
      </c>
      <c r="B7531" s="17">
        <v>8.2311040000000002</v>
      </c>
      <c r="C7531" s="97">
        <v>40</v>
      </c>
      <c r="D7531" s="21">
        <f t="shared" si="117"/>
        <v>13.74594368</v>
      </c>
    </row>
    <row r="7532" spans="1:4" ht="15" customHeight="1" x14ac:dyDescent="0.2">
      <c r="A7532" s="98">
        <v>42322.833333333336</v>
      </c>
      <c r="B7532" s="17">
        <v>8.2311040000000002</v>
      </c>
      <c r="C7532" s="97">
        <v>40</v>
      </c>
      <c r="D7532" s="21">
        <f t="shared" si="117"/>
        <v>13.74594368</v>
      </c>
    </row>
    <row r="7533" spans="1:4" ht="15" customHeight="1" x14ac:dyDescent="0.2">
      <c r="A7533" s="98">
        <v>42322.875</v>
      </c>
      <c r="B7533" s="17">
        <v>7.202216</v>
      </c>
      <c r="C7533" s="97">
        <v>40</v>
      </c>
      <c r="D7533" s="21">
        <f t="shared" si="117"/>
        <v>12.027700719999999</v>
      </c>
    </row>
    <row r="7534" spans="1:4" ht="15" customHeight="1" x14ac:dyDescent="0.2">
      <c r="A7534" s="98">
        <v>42322.916666666664</v>
      </c>
      <c r="B7534" s="17">
        <v>6.1733279999999997</v>
      </c>
      <c r="C7534" s="97">
        <v>30</v>
      </c>
      <c r="D7534" s="21">
        <f t="shared" si="117"/>
        <v>10.309457759999999</v>
      </c>
    </row>
    <row r="7535" spans="1:4" ht="15" customHeight="1" x14ac:dyDescent="0.2">
      <c r="A7535" s="98">
        <v>42322.958333333336</v>
      </c>
      <c r="B7535" s="17">
        <v>6.1733279999999997</v>
      </c>
      <c r="C7535" s="97">
        <v>20</v>
      </c>
      <c r="D7535" s="21">
        <f t="shared" si="117"/>
        <v>10.309457759999999</v>
      </c>
    </row>
    <row r="7536" spans="1:4" ht="15" customHeight="1" x14ac:dyDescent="0.2">
      <c r="A7536" s="98">
        <v>42323</v>
      </c>
      <c r="B7536" s="17">
        <v>5.1444400000000003</v>
      </c>
      <c r="C7536" s="97">
        <v>10</v>
      </c>
      <c r="D7536" s="21">
        <f t="shared" si="117"/>
        <v>8.5912147999999995</v>
      </c>
    </row>
    <row r="7537" spans="1:4" ht="15" customHeight="1" x14ac:dyDescent="0.2">
      <c r="A7537" s="98">
        <v>42323.041666666664</v>
      </c>
      <c r="B7537" s="17">
        <v>6.6877719999999998</v>
      </c>
      <c r="C7537" s="97">
        <v>30</v>
      </c>
      <c r="D7537" s="21">
        <f t="shared" si="117"/>
        <v>11.16857924</v>
      </c>
    </row>
    <row r="7538" spans="1:4" ht="15" customHeight="1" x14ac:dyDescent="0.2">
      <c r="A7538" s="98">
        <v>42323.083333333336</v>
      </c>
      <c r="B7538" s="17">
        <v>5.1444400000000003</v>
      </c>
      <c r="C7538" s="97">
        <v>30</v>
      </c>
      <c r="D7538" s="21">
        <f t="shared" si="117"/>
        <v>8.5912147999999995</v>
      </c>
    </row>
    <row r="7539" spans="1:4" ht="15" customHeight="1" x14ac:dyDescent="0.2">
      <c r="A7539" s="98">
        <v>42323.125</v>
      </c>
      <c r="B7539" s="17">
        <v>7.7166600000000001</v>
      </c>
      <c r="C7539" s="97">
        <v>30</v>
      </c>
      <c r="D7539" s="21">
        <f t="shared" si="117"/>
        <v>12.886822199999999</v>
      </c>
    </row>
    <row r="7540" spans="1:4" ht="15" customHeight="1" x14ac:dyDescent="0.2">
      <c r="A7540" s="98">
        <v>42323.166666666664</v>
      </c>
      <c r="B7540" s="17">
        <v>6.6877719999999998</v>
      </c>
      <c r="C7540" s="97">
        <v>20</v>
      </c>
      <c r="D7540" s="21">
        <f t="shared" si="117"/>
        <v>11.16857924</v>
      </c>
    </row>
    <row r="7541" spans="1:4" ht="15" customHeight="1" x14ac:dyDescent="0.2">
      <c r="A7541" s="98">
        <v>42323.208333333336</v>
      </c>
      <c r="B7541" s="17">
        <v>4.6299960000000002</v>
      </c>
      <c r="C7541" s="97">
        <v>10</v>
      </c>
      <c r="D7541" s="21">
        <f t="shared" si="117"/>
        <v>7.7320933199999997</v>
      </c>
    </row>
    <row r="7542" spans="1:4" ht="15" customHeight="1" x14ac:dyDescent="0.2">
      <c r="A7542" s="98">
        <v>42323.25</v>
      </c>
      <c r="B7542" s="17">
        <v>5.1444400000000003</v>
      </c>
      <c r="C7542" s="97">
        <v>20</v>
      </c>
      <c r="D7542" s="21">
        <f t="shared" si="117"/>
        <v>8.5912147999999995</v>
      </c>
    </row>
    <row r="7543" spans="1:4" ht="15" customHeight="1" x14ac:dyDescent="0.2">
      <c r="A7543" s="98">
        <v>42323.291666666664</v>
      </c>
      <c r="B7543" s="17">
        <v>6.6877719999999998</v>
      </c>
      <c r="C7543" s="97">
        <v>20</v>
      </c>
      <c r="D7543" s="21">
        <f t="shared" si="117"/>
        <v>11.16857924</v>
      </c>
    </row>
    <row r="7544" spans="1:4" ht="15" customHeight="1" x14ac:dyDescent="0.2">
      <c r="A7544" s="98">
        <v>42323.333333333336</v>
      </c>
      <c r="B7544" s="17">
        <v>5.6588840000000005</v>
      </c>
      <c r="C7544" s="97">
        <v>20</v>
      </c>
      <c r="D7544" s="21">
        <f t="shared" si="117"/>
        <v>9.4503362800000001</v>
      </c>
    </row>
    <row r="7545" spans="1:4" ht="15" customHeight="1" x14ac:dyDescent="0.2">
      <c r="A7545" s="98">
        <v>42323.375</v>
      </c>
      <c r="B7545" s="17">
        <v>6.6877719999999998</v>
      </c>
      <c r="C7545" s="97">
        <v>20</v>
      </c>
      <c r="D7545" s="21">
        <f t="shared" si="117"/>
        <v>11.16857924</v>
      </c>
    </row>
    <row r="7546" spans="1:4" ht="15" customHeight="1" x14ac:dyDescent="0.2">
      <c r="A7546" s="98">
        <v>42323.416666666664</v>
      </c>
      <c r="B7546" s="17">
        <v>4.6299960000000002</v>
      </c>
      <c r="C7546" s="97">
        <v>50</v>
      </c>
      <c r="D7546" s="21">
        <f t="shared" si="117"/>
        <v>7.7320933199999997</v>
      </c>
    </row>
    <row r="7547" spans="1:4" ht="15" customHeight="1" x14ac:dyDescent="0.2">
      <c r="A7547" s="98">
        <v>42323.458333333336</v>
      </c>
      <c r="B7547" s="17">
        <v>6.1733279999999997</v>
      </c>
      <c r="C7547" s="97">
        <v>50</v>
      </c>
      <c r="D7547" s="21">
        <f t="shared" si="117"/>
        <v>10.309457759999999</v>
      </c>
    </row>
    <row r="7548" spans="1:4" ht="15" customHeight="1" x14ac:dyDescent="0.2">
      <c r="A7548" s="98">
        <v>42323.5</v>
      </c>
      <c r="B7548" s="17">
        <v>7.202216</v>
      </c>
      <c r="C7548" s="97">
        <v>50</v>
      </c>
      <c r="D7548" s="21">
        <f t="shared" si="117"/>
        <v>12.027700719999999</v>
      </c>
    </row>
    <row r="7549" spans="1:4" ht="15" customHeight="1" x14ac:dyDescent="0.2">
      <c r="A7549" s="98">
        <v>42323.541666666664</v>
      </c>
      <c r="B7549" s="17">
        <v>6.6877719999999998</v>
      </c>
      <c r="C7549" s="97">
        <v>50</v>
      </c>
      <c r="D7549" s="21">
        <f t="shared" si="117"/>
        <v>11.16857924</v>
      </c>
    </row>
    <row r="7550" spans="1:4" ht="15" customHeight="1" x14ac:dyDescent="0.2">
      <c r="A7550" s="98">
        <v>42323.583333333336</v>
      </c>
      <c r="B7550" s="17">
        <v>6.1733279999999997</v>
      </c>
      <c r="C7550" s="97">
        <v>40</v>
      </c>
      <c r="D7550" s="21">
        <f t="shared" si="117"/>
        <v>10.309457759999999</v>
      </c>
    </row>
    <row r="7551" spans="1:4" ht="15" customHeight="1" x14ac:dyDescent="0.2">
      <c r="A7551" s="98">
        <v>42323.625</v>
      </c>
      <c r="B7551" s="17">
        <v>7.202216</v>
      </c>
      <c r="C7551" s="97">
        <v>20</v>
      </c>
      <c r="D7551" s="21">
        <f t="shared" si="117"/>
        <v>12.027700719999999</v>
      </c>
    </row>
    <row r="7552" spans="1:4" ht="15" customHeight="1" x14ac:dyDescent="0.2">
      <c r="A7552" s="98">
        <v>42323.666666666664</v>
      </c>
      <c r="B7552" s="17">
        <v>7.202216</v>
      </c>
      <c r="C7552" s="97">
        <v>60</v>
      </c>
      <c r="D7552" s="21">
        <f t="shared" si="117"/>
        <v>12.027700719999999</v>
      </c>
    </row>
    <row r="7553" spans="1:4" ht="15" customHeight="1" x14ac:dyDescent="0.2">
      <c r="A7553" s="98">
        <v>42323.708333333336</v>
      </c>
      <c r="B7553" s="17">
        <v>3.0866639999999999</v>
      </c>
      <c r="C7553" s="97">
        <v>80</v>
      </c>
      <c r="D7553" s="21">
        <f t="shared" si="117"/>
        <v>5.1547288799999995</v>
      </c>
    </row>
    <row r="7554" spans="1:4" ht="15" customHeight="1" x14ac:dyDescent="0.2">
      <c r="A7554" s="98">
        <v>42323.75</v>
      </c>
      <c r="B7554" s="17">
        <v>2.5722200000000002</v>
      </c>
      <c r="C7554" s="97">
        <v>180</v>
      </c>
      <c r="D7554" s="21">
        <f t="shared" si="117"/>
        <v>4.2956073999999997</v>
      </c>
    </row>
    <row r="7555" spans="1:4" ht="15" customHeight="1" x14ac:dyDescent="0.2">
      <c r="A7555" s="98">
        <v>42323.791666666664</v>
      </c>
      <c r="B7555" s="17">
        <v>2.057776</v>
      </c>
      <c r="C7555" s="97">
        <v>180</v>
      </c>
      <c r="D7555" s="21">
        <f t="shared" si="117"/>
        <v>3.43648592</v>
      </c>
    </row>
    <row r="7556" spans="1:4" ht="15" customHeight="1" x14ac:dyDescent="0.2">
      <c r="A7556" s="98">
        <v>42323.833333333336</v>
      </c>
      <c r="B7556" s="17">
        <v>3.0866639999999999</v>
      </c>
      <c r="C7556" s="97">
        <v>170</v>
      </c>
      <c r="D7556" s="21">
        <f t="shared" si="117"/>
        <v>5.1547288799999995</v>
      </c>
    </row>
    <row r="7557" spans="1:4" ht="15" customHeight="1" x14ac:dyDescent="0.2">
      <c r="A7557" s="98">
        <v>42323.875</v>
      </c>
      <c r="B7557" s="17">
        <v>4.1155520000000001</v>
      </c>
      <c r="C7557" s="97">
        <v>250</v>
      </c>
      <c r="D7557" s="21">
        <f t="shared" ref="D7557:D7620" si="118">$B$1*B7557</f>
        <v>6.8729718399999999</v>
      </c>
    </row>
    <row r="7558" spans="1:4" ht="15" customHeight="1" x14ac:dyDescent="0.2">
      <c r="A7558" s="98">
        <v>42323.916666666664</v>
      </c>
      <c r="B7558" s="17">
        <v>3.0866639999999999</v>
      </c>
      <c r="C7558" s="97">
        <v>240</v>
      </c>
      <c r="D7558" s="21">
        <f t="shared" si="118"/>
        <v>5.1547288799999995</v>
      </c>
    </row>
    <row r="7559" spans="1:4" ht="15" customHeight="1" x14ac:dyDescent="0.2">
      <c r="A7559" s="98">
        <v>42323.958333333336</v>
      </c>
      <c r="B7559" s="17">
        <v>4.6299960000000002</v>
      </c>
      <c r="C7559" s="97">
        <v>250</v>
      </c>
      <c r="D7559" s="21">
        <f t="shared" si="118"/>
        <v>7.7320933199999997</v>
      </c>
    </row>
    <row r="7560" spans="1:4" ht="15" customHeight="1" x14ac:dyDescent="0.2">
      <c r="A7560" s="98">
        <v>42324</v>
      </c>
      <c r="B7560" s="17">
        <v>4.6299960000000002</v>
      </c>
      <c r="C7560" s="97">
        <v>230</v>
      </c>
      <c r="D7560" s="21">
        <f t="shared" si="118"/>
        <v>7.7320933199999997</v>
      </c>
    </row>
    <row r="7561" spans="1:4" ht="15" customHeight="1" x14ac:dyDescent="0.2">
      <c r="A7561" s="98">
        <v>42324.041666666664</v>
      </c>
      <c r="B7561" s="17">
        <v>3.601108</v>
      </c>
      <c r="C7561" s="97">
        <v>230</v>
      </c>
      <c r="D7561" s="21">
        <f t="shared" si="118"/>
        <v>6.0138503599999993</v>
      </c>
    </row>
    <row r="7562" spans="1:4" ht="15" customHeight="1" x14ac:dyDescent="0.2">
      <c r="A7562" s="98">
        <v>42324.083333333336</v>
      </c>
      <c r="B7562" s="17">
        <v>3.0866639999999999</v>
      </c>
      <c r="C7562" s="97">
        <v>230</v>
      </c>
      <c r="D7562" s="21">
        <f t="shared" si="118"/>
        <v>5.1547288799999995</v>
      </c>
    </row>
    <row r="7563" spans="1:4" ht="15" customHeight="1" x14ac:dyDescent="0.2">
      <c r="A7563" s="98">
        <v>42324.125</v>
      </c>
      <c r="B7563" s="17">
        <v>2.5722200000000002</v>
      </c>
      <c r="C7563" s="97">
        <v>220</v>
      </c>
      <c r="D7563" s="21">
        <f t="shared" si="118"/>
        <v>4.2956073999999997</v>
      </c>
    </row>
    <row r="7564" spans="1:4" ht="15" customHeight="1" x14ac:dyDescent="0.2">
      <c r="A7564" s="98">
        <v>42324.166666666664</v>
      </c>
      <c r="B7564" s="17">
        <v>1.5433319999999999</v>
      </c>
      <c r="C7564" s="97">
        <v>170</v>
      </c>
      <c r="D7564" s="21">
        <f t="shared" si="118"/>
        <v>2.5773644399999998</v>
      </c>
    </row>
    <row r="7565" spans="1:4" ht="15" customHeight="1" x14ac:dyDescent="0.2">
      <c r="A7565" s="98">
        <v>42324.208333333336</v>
      </c>
      <c r="B7565" s="17">
        <v>3.0866639999999999</v>
      </c>
      <c r="C7565" s="97">
        <v>230</v>
      </c>
      <c r="D7565" s="21">
        <f t="shared" si="118"/>
        <v>5.1547288799999995</v>
      </c>
    </row>
    <row r="7566" spans="1:4" ht="15" customHeight="1" x14ac:dyDescent="0.2">
      <c r="A7566" s="98">
        <v>42324.25</v>
      </c>
      <c r="B7566" s="17">
        <v>2.057776</v>
      </c>
      <c r="C7566" s="97">
        <v>210</v>
      </c>
      <c r="D7566" s="21">
        <f t="shared" si="118"/>
        <v>3.43648592</v>
      </c>
    </row>
    <row r="7567" spans="1:4" ht="15" customHeight="1" x14ac:dyDescent="0.2">
      <c r="A7567" s="98">
        <v>42324.291666666664</v>
      </c>
      <c r="B7567" s="17">
        <v>1.5433319999999999</v>
      </c>
      <c r="C7567" s="97">
        <v>270</v>
      </c>
      <c r="D7567" s="21">
        <f t="shared" si="118"/>
        <v>2.5773644399999998</v>
      </c>
    </row>
    <row r="7568" spans="1:4" ht="15" customHeight="1" x14ac:dyDescent="0.2">
      <c r="A7568" s="98">
        <v>42324.333333333336</v>
      </c>
      <c r="B7568" s="17">
        <v>1.5433319999999999</v>
      </c>
      <c r="C7568" s="97">
        <v>170</v>
      </c>
      <c r="D7568" s="21">
        <f t="shared" si="118"/>
        <v>2.5773644399999998</v>
      </c>
    </row>
    <row r="7569" spans="1:4" ht="15" customHeight="1" x14ac:dyDescent="0.2">
      <c r="A7569" s="98">
        <v>42324.375</v>
      </c>
      <c r="B7569" s="17">
        <v>1.5433319999999999</v>
      </c>
      <c r="C7569" s="97">
        <v>150</v>
      </c>
      <c r="D7569" s="21">
        <f t="shared" si="118"/>
        <v>2.5773644399999998</v>
      </c>
    </row>
    <row r="7570" spans="1:4" ht="15" customHeight="1" x14ac:dyDescent="0.2">
      <c r="A7570" s="98">
        <v>42324.416666666664</v>
      </c>
      <c r="B7570" s="17">
        <v>3.0866639999999999</v>
      </c>
      <c r="C7570" s="97">
        <v>160</v>
      </c>
      <c r="D7570" s="21">
        <f t="shared" si="118"/>
        <v>5.1547288799999995</v>
      </c>
    </row>
    <row r="7571" spans="1:4" ht="15" customHeight="1" x14ac:dyDescent="0.2">
      <c r="A7571" s="98">
        <v>42324.458333333336</v>
      </c>
      <c r="B7571" s="17">
        <v>4.6299960000000002</v>
      </c>
      <c r="C7571" s="97">
        <v>190</v>
      </c>
      <c r="D7571" s="21">
        <f t="shared" si="118"/>
        <v>7.7320933199999997</v>
      </c>
    </row>
    <row r="7572" spans="1:4" ht="15" customHeight="1" x14ac:dyDescent="0.2">
      <c r="A7572" s="98">
        <v>42324.5</v>
      </c>
      <c r="B7572" s="17">
        <v>4.6299960000000002</v>
      </c>
      <c r="C7572" s="97">
        <v>210</v>
      </c>
      <c r="D7572" s="21">
        <f t="shared" si="118"/>
        <v>7.7320933199999997</v>
      </c>
    </row>
    <row r="7573" spans="1:4" ht="15" customHeight="1" x14ac:dyDescent="0.2">
      <c r="A7573" s="98">
        <v>42324.541666666664</v>
      </c>
      <c r="B7573" s="17">
        <v>2.5722200000000002</v>
      </c>
      <c r="C7573" s="97">
        <v>130</v>
      </c>
      <c r="D7573" s="21">
        <f t="shared" si="118"/>
        <v>4.2956073999999997</v>
      </c>
    </row>
    <row r="7574" spans="1:4" ht="15" customHeight="1" x14ac:dyDescent="0.2">
      <c r="A7574" s="98">
        <v>42324.583333333336</v>
      </c>
      <c r="B7574" s="17">
        <v>2.5722200000000002</v>
      </c>
      <c r="C7574" s="97">
        <v>150</v>
      </c>
      <c r="D7574" s="21">
        <f t="shared" si="118"/>
        <v>4.2956073999999997</v>
      </c>
    </row>
    <row r="7575" spans="1:4" ht="15" customHeight="1" x14ac:dyDescent="0.2">
      <c r="A7575" s="98">
        <v>42324.625</v>
      </c>
      <c r="B7575" s="17">
        <v>4.1155520000000001</v>
      </c>
      <c r="C7575" s="97">
        <v>130</v>
      </c>
      <c r="D7575" s="21">
        <f t="shared" si="118"/>
        <v>6.8729718399999999</v>
      </c>
    </row>
    <row r="7576" spans="1:4" ht="15" customHeight="1" x14ac:dyDescent="0.2">
      <c r="A7576" s="98">
        <v>42324.666666666664</v>
      </c>
      <c r="B7576" s="17">
        <v>5.6588840000000005</v>
      </c>
      <c r="C7576" s="97">
        <v>150</v>
      </c>
      <c r="D7576" s="21">
        <f t="shared" si="118"/>
        <v>9.4503362800000001</v>
      </c>
    </row>
    <row r="7577" spans="1:4" ht="15" customHeight="1" x14ac:dyDescent="0.2">
      <c r="A7577" s="98">
        <v>42324.708333333336</v>
      </c>
      <c r="B7577" s="17">
        <v>5.6588840000000005</v>
      </c>
      <c r="C7577" s="97">
        <v>160</v>
      </c>
      <c r="D7577" s="21">
        <f t="shared" si="118"/>
        <v>9.4503362800000001</v>
      </c>
    </row>
    <row r="7578" spans="1:4" ht="15" customHeight="1" x14ac:dyDescent="0.2">
      <c r="A7578" s="98">
        <v>42324.75</v>
      </c>
      <c r="B7578" s="17">
        <v>4.1155520000000001</v>
      </c>
      <c r="C7578" s="97">
        <v>150</v>
      </c>
      <c r="D7578" s="21">
        <f t="shared" si="118"/>
        <v>6.8729718399999999</v>
      </c>
    </row>
    <row r="7579" spans="1:4" ht="15" customHeight="1" x14ac:dyDescent="0.2">
      <c r="A7579" s="98">
        <v>42324.791666666664</v>
      </c>
      <c r="B7579" s="17">
        <v>3.601108</v>
      </c>
      <c r="C7579" s="97">
        <v>150</v>
      </c>
      <c r="D7579" s="21">
        <f t="shared" si="118"/>
        <v>6.0138503599999993</v>
      </c>
    </row>
    <row r="7580" spans="1:4" ht="15" customHeight="1" x14ac:dyDescent="0.2">
      <c r="A7580" s="98">
        <v>42324.833333333336</v>
      </c>
      <c r="B7580" s="17">
        <v>2.5722200000000002</v>
      </c>
      <c r="C7580" s="97">
        <v>170</v>
      </c>
      <c r="D7580" s="21">
        <f t="shared" si="118"/>
        <v>4.2956073999999997</v>
      </c>
    </row>
    <row r="7581" spans="1:4" ht="15" customHeight="1" x14ac:dyDescent="0.2">
      <c r="A7581" s="98">
        <v>42324.875</v>
      </c>
      <c r="B7581" s="17">
        <v>2.5722200000000002</v>
      </c>
      <c r="C7581" s="97">
        <v>170</v>
      </c>
      <c r="D7581" s="21">
        <f t="shared" si="118"/>
        <v>4.2956073999999997</v>
      </c>
    </row>
    <row r="7582" spans="1:4" ht="15" customHeight="1" x14ac:dyDescent="0.2">
      <c r="A7582" s="98">
        <v>42324.916666666664</v>
      </c>
      <c r="B7582" s="17">
        <v>2.5722200000000002</v>
      </c>
      <c r="C7582" s="97">
        <v>190</v>
      </c>
      <c r="D7582" s="21">
        <f t="shared" si="118"/>
        <v>4.2956073999999997</v>
      </c>
    </row>
    <row r="7583" spans="1:4" ht="15" customHeight="1" x14ac:dyDescent="0.2">
      <c r="A7583" s="98">
        <v>42324.958333333336</v>
      </c>
      <c r="B7583" s="17">
        <v>4.1155520000000001</v>
      </c>
      <c r="C7583" s="97">
        <v>210</v>
      </c>
      <c r="D7583" s="21">
        <f t="shared" si="118"/>
        <v>6.8729718399999999</v>
      </c>
    </row>
    <row r="7584" spans="1:4" ht="15" customHeight="1" x14ac:dyDescent="0.2">
      <c r="A7584" s="98">
        <v>42325</v>
      </c>
      <c r="B7584" s="17">
        <v>3.601108</v>
      </c>
      <c r="C7584" s="97">
        <v>220</v>
      </c>
      <c r="D7584" s="21">
        <f t="shared" si="118"/>
        <v>6.0138503599999993</v>
      </c>
    </row>
    <row r="7585" spans="1:4" ht="15" customHeight="1" x14ac:dyDescent="0.2">
      <c r="A7585" s="98">
        <v>42325.041666666664</v>
      </c>
      <c r="B7585" s="17">
        <v>2.5722200000000002</v>
      </c>
      <c r="C7585" s="97">
        <v>250</v>
      </c>
      <c r="D7585" s="21">
        <f t="shared" si="118"/>
        <v>4.2956073999999997</v>
      </c>
    </row>
    <row r="7586" spans="1:4" ht="15" customHeight="1" x14ac:dyDescent="0.2">
      <c r="A7586" s="98">
        <v>42325.083333333336</v>
      </c>
      <c r="B7586" s="17">
        <v>2.057776</v>
      </c>
      <c r="C7586" s="97">
        <v>270</v>
      </c>
      <c r="D7586" s="21">
        <f t="shared" si="118"/>
        <v>3.43648592</v>
      </c>
    </row>
    <row r="7587" spans="1:4" ht="15" customHeight="1" x14ac:dyDescent="0.2">
      <c r="A7587" s="98">
        <v>42325.125</v>
      </c>
      <c r="B7587" s="17">
        <v>1.5433319999999999</v>
      </c>
      <c r="C7587" s="97">
        <v>300</v>
      </c>
      <c r="D7587" s="21">
        <f t="shared" si="118"/>
        <v>2.5773644399999998</v>
      </c>
    </row>
    <row r="7588" spans="1:4" ht="15" customHeight="1" x14ac:dyDescent="0.2">
      <c r="A7588" s="98">
        <v>42325.166666666664</v>
      </c>
      <c r="B7588" s="17">
        <v>1.5433319999999999</v>
      </c>
      <c r="C7588" s="97">
        <v>310</v>
      </c>
      <c r="D7588" s="21">
        <f t="shared" si="118"/>
        <v>2.5773644399999998</v>
      </c>
    </row>
    <row r="7589" spans="1:4" ht="15" customHeight="1" x14ac:dyDescent="0.2">
      <c r="A7589" s="98">
        <v>42325.208333333336</v>
      </c>
      <c r="B7589" s="17">
        <v>1.5433319999999999</v>
      </c>
      <c r="C7589" s="97">
        <v>300</v>
      </c>
      <c r="D7589" s="21">
        <f t="shared" si="118"/>
        <v>2.5773644399999998</v>
      </c>
    </row>
    <row r="7590" spans="1:4" ht="15" customHeight="1" x14ac:dyDescent="0.2">
      <c r="A7590" s="98">
        <v>42325.291666666664</v>
      </c>
      <c r="B7590" s="17">
        <v>1.5433319999999999</v>
      </c>
      <c r="C7590" s="97">
        <v>290</v>
      </c>
      <c r="D7590" s="21">
        <f t="shared" si="118"/>
        <v>2.5773644399999998</v>
      </c>
    </row>
    <row r="7591" spans="1:4" ht="15" customHeight="1" x14ac:dyDescent="0.2">
      <c r="A7591" s="98">
        <v>42325.333333333336</v>
      </c>
      <c r="B7591" s="17">
        <v>2.057776</v>
      </c>
      <c r="C7591" s="97">
        <v>330</v>
      </c>
      <c r="D7591" s="21">
        <f t="shared" si="118"/>
        <v>3.43648592</v>
      </c>
    </row>
    <row r="7592" spans="1:4" ht="15" customHeight="1" x14ac:dyDescent="0.2">
      <c r="A7592" s="98">
        <v>42325.375</v>
      </c>
      <c r="B7592" s="17">
        <v>1.028888</v>
      </c>
      <c r="C7592" s="97">
        <v>300</v>
      </c>
      <c r="D7592" s="21">
        <f t="shared" si="118"/>
        <v>1.71824296</v>
      </c>
    </row>
    <row r="7593" spans="1:4" ht="15" customHeight="1" x14ac:dyDescent="0.2">
      <c r="A7593" s="98">
        <v>42325.416666666664</v>
      </c>
      <c r="B7593" s="17">
        <v>1.5433319999999999</v>
      </c>
      <c r="C7593" s="97">
        <v>290</v>
      </c>
      <c r="D7593" s="21">
        <f t="shared" si="118"/>
        <v>2.5773644399999998</v>
      </c>
    </row>
    <row r="7594" spans="1:4" ht="15" customHeight="1" x14ac:dyDescent="0.2">
      <c r="A7594" s="98">
        <v>42325.458333333336</v>
      </c>
      <c r="B7594" s="17">
        <v>2.057776</v>
      </c>
      <c r="C7594" s="97">
        <v>280</v>
      </c>
      <c r="D7594" s="21">
        <f t="shared" si="118"/>
        <v>3.43648592</v>
      </c>
    </row>
    <row r="7595" spans="1:4" ht="15" customHeight="1" x14ac:dyDescent="0.2">
      <c r="A7595" s="98">
        <v>42325.5</v>
      </c>
      <c r="B7595" s="17">
        <v>2.057776</v>
      </c>
      <c r="C7595" s="97">
        <v>310</v>
      </c>
      <c r="D7595" s="21">
        <f t="shared" si="118"/>
        <v>3.43648592</v>
      </c>
    </row>
    <row r="7596" spans="1:4" ht="15" customHeight="1" x14ac:dyDescent="0.2">
      <c r="A7596" s="98">
        <v>42325.541666666664</v>
      </c>
      <c r="B7596" s="17">
        <v>1.5433319999999999</v>
      </c>
      <c r="C7596" s="97">
        <v>30</v>
      </c>
      <c r="D7596" s="21">
        <f t="shared" si="118"/>
        <v>2.5773644399999998</v>
      </c>
    </row>
    <row r="7597" spans="1:4" ht="15" customHeight="1" x14ac:dyDescent="0.2">
      <c r="A7597" s="98">
        <v>42325.583333333336</v>
      </c>
      <c r="B7597" s="17">
        <v>2.5722200000000002</v>
      </c>
      <c r="C7597" s="97">
        <v>100</v>
      </c>
      <c r="D7597" s="21">
        <f t="shared" si="118"/>
        <v>4.2956073999999997</v>
      </c>
    </row>
    <row r="7598" spans="1:4" ht="15" customHeight="1" x14ac:dyDescent="0.2">
      <c r="A7598" s="98">
        <v>42325.625</v>
      </c>
      <c r="B7598" s="17">
        <v>2.5722200000000002</v>
      </c>
      <c r="C7598" s="97">
        <v>70</v>
      </c>
      <c r="D7598" s="21">
        <f t="shared" si="118"/>
        <v>4.2956073999999997</v>
      </c>
    </row>
    <row r="7599" spans="1:4" ht="15" customHeight="1" x14ac:dyDescent="0.2">
      <c r="A7599" s="98">
        <v>42325.666666666664</v>
      </c>
      <c r="B7599" s="17">
        <v>3.601108</v>
      </c>
      <c r="C7599" s="97">
        <v>80</v>
      </c>
      <c r="D7599" s="21">
        <f t="shared" si="118"/>
        <v>6.0138503599999993</v>
      </c>
    </row>
    <row r="7600" spans="1:4" ht="15" customHeight="1" x14ac:dyDescent="0.2">
      <c r="A7600" s="98">
        <v>42325.708333333336</v>
      </c>
      <c r="B7600" s="17">
        <v>3.601108</v>
      </c>
      <c r="C7600" s="97">
        <v>60</v>
      </c>
      <c r="D7600" s="21">
        <f t="shared" si="118"/>
        <v>6.0138503599999993</v>
      </c>
    </row>
    <row r="7601" spans="1:4" ht="15" customHeight="1" x14ac:dyDescent="0.2">
      <c r="A7601" s="98">
        <v>42325.75</v>
      </c>
      <c r="B7601" s="17">
        <v>3.0866639999999999</v>
      </c>
      <c r="C7601" s="97">
        <v>50</v>
      </c>
      <c r="D7601" s="21">
        <f t="shared" si="118"/>
        <v>5.1547288799999995</v>
      </c>
    </row>
    <row r="7602" spans="1:4" ht="15" customHeight="1" x14ac:dyDescent="0.2">
      <c r="A7602" s="98">
        <v>42325.791666666664</v>
      </c>
      <c r="B7602" s="17">
        <v>5.1444400000000003</v>
      </c>
      <c r="C7602" s="97">
        <v>60</v>
      </c>
      <c r="D7602" s="21">
        <f t="shared" si="118"/>
        <v>8.5912147999999995</v>
      </c>
    </row>
    <row r="7603" spans="1:4" ht="15" customHeight="1" x14ac:dyDescent="0.2">
      <c r="A7603" s="98">
        <v>42325.833333333336</v>
      </c>
      <c r="B7603" s="17">
        <v>4.1155520000000001</v>
      </c>
      <c r="C7603" s="97">
        <v>30</v>
      </c>
      <c r="D7603" s="21">
        <f t="shared" si="118"/>
        <v>6.8729718399999999</v>
      </c>
    </row>
    <row r="7604" spans="1:4" ht="15" customHeight="1" x14ac:dyDescent="0.2">
      <c r="A7604" s="98">
        <v>42325.875</v>
      </c>
      <c r="B7604" s="17">
        <v>1.028888</v>
      </c>
      <c r="C7604" s="97">
        <v>290</v>
      </c>
      <c r="D7604" s="21">
        <f t="shared" si="118"/>
        <v>1.71824296</v>
      </c>
    </row>
    <row r="7605" spans="1:4" ht="15" customHeight="1" x14ac:dyDescent="0.2">
      <c r="A7605" s="98">
        <v>42325.916666666664</v>
      </c>
      <c r="B7605" s="17">
        <v>1.5433319999999999</v>
      </c>
      <c r="C7605" s="97">
        <v>320</v>
      </c>
      <c r="D7605" s="21">
        <f t="shared" si="118"/>
        <v>2.5773644399999998</v>
      </c>
    </row>
    <row r="7606" spans="1:4" ht="15" customHeight="1" x14ac:dyDescent="0.2">
      <c r="A7606" s="98">
        <v>42325.958333333336</v>
      </c>
      <c r="B7606" s="17">
        <v>1.5433319999999999</v>
      </c>
      <c r="C7606" s="97">
        <v>270</v>
      </c>
      <c r="D7606" s="21">
        <f t="shared" si="118"/>
        <v>2.5773644399999998</v>
      </c>
    </row>
    <row r="7607" spans="1:4" ht="15" customHeight="1" x14ac:dyDescent="0.2">
      <c r="A7607" s="98">
        <v>42326.041666666664</v>
      </c>
      <c r="B7607" s="17">
        <v>1.5433319999999999</v>
      </c>
      <c r="C7607" s="97">
        <v>300</v>
      </c>
      <c r="D7607" s="21">
        <f t="shared" si="118"/>
        <v>2.5773644399999998</v>
      </c>
    </row>
    <row r="7608" spans="1:4" ht="15" customHeight="1" x14ac:dyDescent="0.2">
      <c r="A7608" s="98">
        <v>42326.083333333336</v>
      </c>
      <c r="B7608" s="17">
        <v>3.601108</v>
      </c>
      <c r="C7608" s="97">
        <v>20</v>
      </c>
      <c r="D7608" s="21">
        <f t="shared" si="118"/>
        <v>6.0138503599999993</v>
      </c>
    </row>
    <row r="7609" spans="1:4" ht="15" customHeight="1" x14ac:dyDescent="0.2">
      <c r="A7609" s="98">
        <v>42326.125</v>
      </c>
      <c r="B7609" s="17">
        <v>2.057776</v>
      </c>
      <c r="C7609" s="97">
        <v>340</v>
      </c>
      <c r="D7609" s="21">
        <f t="shared" si="118"/>
        <v>3.43648592</v>
      </c>
    </row>
    <row r="7610" spans="1:4" ht="15" customHeight="1" x14ac:dyDescent="0.2">
      <c r="A7610" s="98">
        <v>42326.166666666664</v>
      </c>
      <c r="B7610" s="17">
        <v>3.0866639999999999</v>
      </c>
      <c r="C7610" s="97">
        <v>20</v>
      </c>
      <c r="D7610" s="21">
        <f t="shared" si="118"/>
        <v>5.1547288799999995</v>
      </c>
    </row>
    <row r="7611" spans="1:4" ht="15" customHeight="1" x14ac:dyDescent="0.2">
      <c r="A7611" s="98">
        <v>42326.208333333336</v>
      </c>
      <c r="B7611" s="17">
        <v>2.5722200000000002</v>
      </c>
      <c r="C7611" s="97">
        <v>20</v>
      </c>
      <c r="D7611" s="21">
        <f t="shared" si="118"/>
        <v>4.2956073999999997</v>
      </c>
    </row>
    <row r="7612" spans="1:4" ht="15" customHeight="1" x14ac:dyDescent="0.2">
      <c r="A7612" s="98">
        <v>42326.25</v>
      </c>
      <c r="B7612" s="17">
        <v>2.057776</v>
      </c>
      <c r="C7612" s="97">
        <v>10</v>
      </c>
      <c r="D7612" s="21">
        <f t="shared" si="118"/>
        <v>3.43648592</v>
      </c>
    </row>
    <row r="7613" spans="1:4" ht="15" customHeight="1" x14ac:dyDescent="0.2">
      <c r="A7613" s="98">
        <v>42326.291666666664</v>
      </c>
      <c r="B7613" s="17">
        <v>3.601108</v>
      </c>
      <c r="C7613" s="97">
        <v>20</v>
      </c>
      <c r="D7613" s="21">
        <f t="shared" si="118"/>
        <v>6.0138503599999993</v>
      </c>
    </row>
    <row r="7614" spans="1:4" ht="15" customHeight="1" x14ac:dyDescent="0.2">
      <c r="A7614" s="98">
        <v>42326.333333333336</v>
      </c>
      <c r="B7614" s="17">
        <v>3.0866639999999999</v>
      </c>
      <c r="C7614" s="97">
        <v>360</v>
      </c>
      <c r="D7614" s="21">
        <f t="shared" si="118"/>
        <v>5.1547288799999995</v>
      </c>
    </row>
    <row r="7615" spans="1:4" ht="15" customHeight="1" x14ac:dyDescent="0.2">
      <c r="A7615" s="98">
        <v>42326.375</v>
      </c>
      <c r="B7615" s="17">
        <v>5.6588840000000005</v>
      </c>
      <c r="C7615" s="97">
        <v>20</v>
      </c>
      <c r="D7615" s="21">
        <f t="shared" si="118"/>
        <v>9.4503362800000001</v>
      </c>
    </row>
    <row r="7616" spans="1:4" ht="15" customHeight="1" x14ac:dyDescent="0.2">
      <c r="A7616" s="98">
        <v>42326.416666666664</v>
      </c>
      <c r="B7616" s="17">
        <v>3.0866639999999999</v>
      </c>
      <c r="C7616" s="97">
        <v>10</v>
      </c>
      <c r="D7616" s="21">
        <f t="shared" si="118"/>
        <v>5.1547288799999995</v>
      </c>
    </row>
    <row r="7617" spans="1:4" ht="15" customHeight="1" x14ac:dyDescent="0.2">
      <c r="A7617" s="98">
        <v>42326.458333333336</v>
      </c>
      <c r="B7617" s="17">
        <v>3.601108</v>
      </c>
      <c r="C7617" s="97">
        <v>360</v>
      </c>
      <c r="D7617" s="21">
        <f t="shared" si="118"/>
        <v>6.0138503599999993</v>
      </c>
    </row>
    <row r="7618" spans="1:4" ht="15" customHeight="1" x14ac:dyDescent="0.2">
      <c r="A7618" s="98">
        <v>42326.5</v>
      </c>
      <c r="B7618" s="17">
        <v>5.6588840000000005</v>
      </c>
      <c r="C7618" s="97">
        <v>360</v>
      </c>
      <c r="D7618" s="21">
        <f t="shared" si="118"/>
        <v>9.4503362800000001</v>
      </c>
    </row>
    <row r="7619" spans="1:4" ht="15" customHeight="1" x14ac:dyDescent="0.2">
      <c r="A7619" s="98">
        <v>42326.541666666664</v>
      </c>
      <c r="B7619" s="17">
        <v>5.6588840000000005</v>
      </c>
      <c r="C7619" s="97">
        <v>20</v>
      </c>
      <c r="D7619" s="21">
        <f t="shared" si="118"/>
        <v>9.4503362800000001</v>
      </c>
    </row>
    <row r="7620" spans="1:4" ht="15" customHeight="1" x14ac:dyDescent="0.2">
      <c r="A7620" s="98">
        <v>42326.583333333336</v>
      </c>
      <c r="B7620" s="17">
        <v>6.6877719999999998</v>
      </c>
      <c r="C7620" s="97">
        <v>30</v>
      </c>
      <c r="D7620" s="21">
        <f t="shared" si="118"/>
        <v>11.16857924</v>
      </c>
    </row>
    <row r="7621" spans="1:4" ht="15" customHeight="1" x14ac:dyDescent="0.2">
      <c r="A7621" s="98">
        <v>42326.625</v>
      </c>
      <c r="B7621" s="17">
        <v>7.202216</v>
      </c>
      <c r="C7621" s="97">
        <v>80</v>
      </c>
      <c r="D7621" s="21">
        <f t="shared" ref="D7621:D7684" si="119">$B$1*B7621</f>
        <v>12.027700719999999</v>
      </c>
    </row>
    <row r="7622" spans="1:4" ht="15" customHeight="1" x14ac:dyDescent="0.2">
      <c r="A7622" s="98">
        <v>42326.666666666664</v>
      </c>
      <c r="B7622" s="17">
        <v>6.6877719999999998</v>
      </c>
      <c r="C7622" s="97">
        <v>60</v>
      </c>
      <c r="D7622" s="21">
        <f t="shared" si="119"/>
        <v>11.16857924</v>
      </c>
    </row>
    <row r="7623" spans="1:4" ht="15" customHeight="1" x14ac:dyDescent="0.2">
      <c r="A7623" s="98">
        <v>42326.708333333336</v>
      </c>
      <c r="B7623" s="17">
        <v>8.7455479999999994</v>
      </c>
      <c r="C7623" s="97">
        <v>50</v>
      </c>
      <c r="D7623" s="21">
        <f t="shared" si="119"/>
        <v>14.605065159999999</v>
      </c>
    </row>
    <row r="7624" spans="1:4" ht="15" customHeight="1" x14ac:dyDescent="0.2">
      <c r="A7624" s="98">
        <v>42326.75</v>
      </c>
      <c r="B7624" s="17">
        <v>8.2311040000000002</v>
      </c>
      <c r="C7624" s="97">
        <v>50</v>
      </c>
      <c r="D7624" s="21">
        <f t="shared" si="119"/>
        <v>13.74594368</v>
      </c>
    </row>
    <row r="7625" spans="1:4" ht="15" customHeight="1" x14ac:dyDescent="0.2">
      <c r="A7625" s="98">
        <v>42326.791666666664</v>
      </c>
      <c r="B7625" s="17">
        <v>8.2311040000000002</v>
      </c>
      <c r="C7625" s="97">
        <v>50</v>
      </c>
      <c r="D7625" s="21">
        <f t="shared" si="119"/>
        <v>13.74594368</v>
      </c>
    </row>
    <row r="7626" spans="1:4" ht="15" customHeight="1" x14ac:dyDescent="0.2">
      <c r="A7626" s="98">
        <v>42326.833333333336</v>
      </c>
      <c r="B7626" s="17">
        <v>8.2311040000000002</v>
      </c>
      <c r="C7626" s="97">
        <v>40</v>
      </c>
      <c r="D7626" s="21">
        <f t="shared" si="119"/>
        <v>13.74594368</v>
      </c>
    </row>
    <row r="7627" spans="1:4" ht="15" customHeight="1" x14ac:dyDescent="0.2">
      <c r="A7627" s="98">
        <v>42326.875</v>
      </c>
      <c r="B7627" s="17">
        <v>8.7455479999999994</v>
      </c>
      <c r="C7627" s="97">
        <v>40</v>
      </c>
      <c r="D7627" s="21">
        <f t="shared" si="119"/>
        <v>14.605065159999999</v>
      </c>
    </row>
    <row r="7628" spans="1:4" ht="15" customHeight="1" x14ac:dyDescent="0.2">
      <c r="A7628" s="98">
        <v>42326.916666666664</v>
      </c>
      <c r="B7628" s="17">
        <v>7.202216</v>
      </c>
      <c r="C7628" s="97">
        <v>40</v>
      </c>
      <c r="D7628" s="21">
        <f t="shared" si="119"/>
        <v>12.027700719999999</v>
      </c>
    </row>
    <row r="7629" spans="1:4" ht="15" customHeight="1" x14ac:dyDescent="0.2">
      <c r="A7629" s="98">
        <v>42326.958333333336</v>
      </c>
      <c r="B7629" s="17">
        <v>4.1155520000000001</v>
      </c>
      <c r="C7629" s="97">
        <v>30</v>
      </c>
      <c r="D7629" s="21">
        <f t="shared" si="119"/>
        <v>6.8729718399999999</v>
      </c>
    </row>
    <row r="7630" spans="1:4" ht="15" customHeight="1" x14ac:dyDescent="0.2">
      <c r="A7630" s="98">
        <v>42327</v>
      </c>
      <c r="B7630" s="17">
        <v>4.6299960000000002</v>
      </c>
      <c r="C7630" s="97">
        <v>10</v>
      </c>
      <c r="D7630" s="21">
        <f t="shared" si="119"/>
        <v>7.7320933199999997</v>
      </c>
    </row>
    <row r="7631" spans="1:4" ht="15" customHeight="1" x14ac:dyDescent="0.2">
      <c r="A7631" s="98">
        <v>42327.041666666664</v>
      </c>
      <c r="B7631" s="17">
        <v>6.1733279999999997</v>
      </c>
      <c r="C7631" s="97">
        <v>20</v>
      </c>
      <c r="D7631" s="21">
        <f t="shared" si="119"/>
        <v>10.309457759999999</v>
      </c>
    </row>
    <row r="7632" spans="1:4" ht="15" customHeight="1" x14ac:dyDescent="0.2">
      <c r="A7632" s="98">
        <v>42327.083333333336</v>
      </c>
      <c r="B7632" s="17">
        <v>5.6588840000000005</v>
      </c>
      <c r="C7632" s="97">
        <v>30</v>
      </c>
      <c r="D7632" s="21">
        <f t="shared" si="119"/>
        <v>9.4503362800000001</v>
      </c>
    </row>
    <row r="7633" spans="1:4" ht="15" customHeight="1" x14ac:dyDescent="0.2">
      <c r="A7633" s="98">
        <v>42327.125</v>
      </c>
      <c r="B7633" s="17">
        <v>3.601108</v>
      </c>
      <c r="C7633" s="97">
        <v>10</v>
      </c>
      <c r="D7633" s="21">
        <f t="shared" si="119"/>
        <v>6.0138503599999993</v>
      </c>
    </row>
    <row r="7634" spans="1:4" ht="15" customHeight="1" x14ac:dyDescent="0.2">
      <c r="A7634" s="98">
        <v>42327.166666666664</v>
      </c>
      <c r="B7634" s="17">
        <v>4.1155520000000001</v>
      </c>
      <c r="C7634" s="97">
        <v>20</v>
      </c>
      <c r="D7634" s="21">
        <f t="shared" si="119"/>
        <v>6.8729718399999999</v>
      </c>
    </row>
    <row r="7635" spans="1:4" ht="15" customHeight="1" x14ac:dyDescent="0.2">
      <c r="A7635" s="98">
        <v>42327.208333333336</v>
      </c>
      <c r="B7635" s="17">
        <v>4.1155520000000001</v>
      </c>
      <c r="C7635" s="97">
        <v>10</v>
      </c>
      <c r="D7635" s="21">
        <f t="shared" si="119"/>
        <v>6.8729718399999999</v>
      </c>
    </row>
    <row r="7636" spans="1:4" ht="15" customHeight="1" x14ac:dyDescent="0.2">
      <c r="A7636" s="98">
        <v>42327.25</v>
      </c>
      <c r="B7636" s="17">
        <v>4.1155520000000001</v>
      </c>
      <c r="C7636" s="97">
        <v>50</v>
      </c>
      <c r="D7636" s="21">
        <f t="shared" si="119"/>
        <v>6.8729718399999999</v>
      </c>
    </row>
    <row r="7637" spans="1:4" ht="15" customHeight="1" x14ac:dyDescent="0.2">
      <c r="A7637" s="98">
        <v>42327.291666666664</v>
      </c>
      <c r="B7637" s="17">
        <v>5.1444400000000003</v>
      </c>
      <c r="C7637" s="97">
        <v>30</v>
      </c>
      <c r="D7637" s="21">
        <f t="shared" si="119"/>
        <v>8.5912147999999995</v>
      </c>
    </row>
    <row r="7638" spans="1:4" ht="15" customHeight="1" x14ac:dyDescent="0.2">
      <c r="A7638" s="98">
        <v>42327.333333333336</v>
      </c>
      <c r="B7638" s="17">
        <v>5.1444400000000003</v>
      </c>
      <c r="C7638" s="97">
        <v>10</v>
      </c>
      <c r="D7638" s="21">
        <f t="shared" si="119"/>
        <v>8.5912147999999995</v>
      </c>
    </row>
    <row r="7639" spans="1:4" ht="15" customHeight="1" x14ac:dyDescent="0.2">
      <c r="A7639" s="98">
        <v>42327.375</v>
      </c>
      <c r="B7639" s="17">
        <v>4.6299960000000002</v>
      </c>
      <c r="C7639" s="97">
        <v>40</v>
      </c>
      <c r="D7639" s="21">
        <f t="shared" si="119"/>
        <v>7.7320933199999997</v>
      </c>
    </row>
    <row r="7640" spans="1:4" ht="15" customHeight="1" x14ac:dyDescent="0.2">
      <c r="A7640" s="98">
        <v>42327.416666666664</v>
      </c>
      <c r="B7640" s="17">
        <v>5.1444400000000003</v>
      </c>
      <c r="C7640" s="97">
        <v>20</v>
      </c>
      <c r="D7640" s="21">
        <f t="shared" si="119"/>
        <v>8.5912147999999995</v>
      </c>
    </row>
    <row r="7641" spans="1:4" ht="15" customHeight="1" x14ac:dyDescent="0.2">
      <c r="A7641" s="98">
        <v>42327.458333333336</v>
      </c>
      <c r="B7641" s="17">
        <v>5.6588840000000005</v>
      </c>
      <c r="C7641" s="97">
        <v>20</v>
      </c>
      <c r="D7641" s="21">
        <f t="shared" si="119"/>
        <v>9.4503362800000001</v>
      </c>
    </row>
    <row r="7642" spans="1:4" ht="15" customHeight="1" x14ac:dyDescent="0.2">
      <c r="A7642" s="98">
        <v>42327.5</v>
      </c>
      <c r="B7642" s="17">
        <v>6.1733279999999997</v>
      </c>
      <c r="C7642" s="97">
        <v>20</v>
      </c>
      <c r="D7642" s="21">
        <f t="shared" si="119"/>
        <v>10.309457759999999</v>
      </c>
    </row>
    <row r="7643" spans="1:4" ht="15" customHeight="1" x14ac:dyDescent="0.2">
      <c r="A7643" s="98">
        <v>42327.541666666664</v>
      </c>
      <c r="B7643" s="17">
        <v>6.6877719999999998</v>
      </c>
      <c r="C7643" s="97">
        <v>20</v>
      </c>
      <c r="D7643" s="21">
        <f t="shared" si="119"/>
        <v>11.16857924</v>
      </c>
    </row>
    <row r="7644" spans="1:4" ht="15" customHeight="1" x14ac:dyDescent="0.2">
      <c r="A7644" s="98">
        <v>42327.583333333336</v>
      </c>
      <c r="B7644" s="17">
        <v>6.6877719999999998</v>
      </c>
      <c r="C7644" s="97">
        <v>30</v>
      </c>
      <c r="D7644" s="21">
        <f t="shared" si="119"/>
        <v>11.16857924</v>
      </c>
    </row>
    <row r="7645" spans="1:4" ht="15" customHeight="1" x14ac:dyDescent="0.2">
      <c r="A7645" s="98">
        <v>42327.625</v>
      </c>
      <c r="B7645" s="17">
        <v>6.1733279999999997</v>
      </c>
      <c r="C7645" s="97">
        <v>30</v>
      </c>
      <c r="D7645" s="21">
        <f t="shared" si="119"/>
        <v>10.309457759999999</v>
      </c>
    </row>
    <row r="7646" spans="1:4" ht="15" customHeight="1" x14ac:dyDescent="0.2">
      <c r="A7646" s="98">
        <v>42327.666666666664</v>
      </c>
      <c r="B7646" s="17">
        <v>8.2311040000000002</v>
      </c>
      <c r="C7646" s="97">
        <v>50</v>
      </c>
      <c r="D7646" s="21">
        <f t="shared" si="119"/>
        <v>13.74594368</v>
      </c>
    </row>
    <row r="7647" spans="1:4" ht="15" customHeight="1" x14ac:dyDescent="0.2">
      <c r="A7647" s="98">
        <v>42327.708333333336</v>
      </c>
      <c r="B7647" s="17">
        <v>8.7455479999999994</v>
      </c>
      <c r="C7647" s="97">
        <v>60</v>
      </c>
      <c r="D7647" s="21">
        <f t="shared" si="119"/>
        <v>14.605065159999999</v>
      </c>
    </row>
    <row r="7648" spans="1:4" ht="15" customHeight="1" x14ac:dyDescent="0.2">
      <c r="A7648" s="98">
        <v>42327.75</v>
      </c>
      <c r="B7648" s="17">
        <v>9.2599920000000004</v>
      </c>
      <c r="C7648" s="97">
        <v>50</v>
      </c>
      <c r="D7648" s="21">
        <f t="shared" si="119"/>
        <v>15.464186639999999</v>
      </c>
    </row>
    <row r="7649" spans="1:4" ht="15" customHeight="1" x14ac:dyDescent="0.2">
      <c r="A7649" s="98">
        <v>42327.791666666664</v>
      </c>
      <c r="B7649" s="17">
        <v>8.7455479999999994</v>
      </c>
      <c r="C7649" s="97">
        <v>40</v>
      </c>
      <c r="D7649" s="21">
        <f t="shared" si="119"/>
        <v>14.605065159999999</v>
      </c>
    </row>
    <row r="7650" spans="1:4" ht="15" customHeight="1" x14ac:dyDescent="0.2">
      <c r="A7650" s="98">
        <v>42327.833333333336</v>
      </c>
      <c r="B7650" s="17">
        <v>7.7166600000000001</v>
      </c>
      <c r="C7650" s="97">
        <v>40</v>
      </c>
      <c r="D7650" s="21">
        <f t="shared" si="119"/>
        <v>12.886822199999999</v>
      </c>
    </row>
    <row r="7651" spans="1:4" ht="15" customHeight="1" x14ac:dyDescent="0.2">
      <c r="A7651" s="98">
        <v>42327.875</v>
      </c>
      <c r="B7651" s="17">
        <v>7.202216</v>
      </c>
      <c r="C7651" s="97">
        <v>40</v>
      </c>
      <c r="D7651" s="21">
        <f t="shared" si="119"/>
        <v>12.027700719999999</v>
      </c>
    </row>
    <row r="7652" spans="1:4" ht="15" customHeight="1" x14ac:dyDescent="0.2">
      <c r="A7652" s="98">
        <v>42327.916666666664</v>
      </c>
      <c r="B7652" s="17">
        <v>6.6877719999999998</v>
      </c>
      <c r="C7652" s="97">
        <v>40</v>
      </c>
      <c r="D7652" s="21">
        <f t="shared" si="119"/>
        <v>11.16857924</v>
      </c>
    </row>
    <row r="7653" spans="1:4" ht="15" customHeight="1" x14ac:dyDescent="0.2">
      <c r="A7653" s="98">
        <v>42327.958333333336</v>
      </c>
      <c r="B7653" s="17">
        <v>5.1444400000000003</v>
      </c>
      <c r="C7653" s="97">
        <v>20</v>
      </c>
      <c r="D7653" s="21">
        <f t="shared" si="119"/>
        <v>8.5912147999999995</v>
      </c>
    </row>
    <row r="7654" spans="1:4" ht="15" customHeight="1" x14ac:dyDescent="0.2">
      <c r="A7654" s="98">
        <v>42328</v>
      </c>
      <c r="B7654" s="17">
        <v>5.1444400000000003</v>
      </c>
      <c r="C7654" s="97">
        <v>10</v>
      </c>
      <c r="D7654" s="21">
        <f t="shared" si="119"/>
        <v>8.5912147999999995</v>
      </c>
    </row>
    <row r="7655" spans="1:4" ht="15" customHeight="1" x14ac:dyDescent="0.2">
      <c r="A7655" s="98">
        <v>42328.041666666664</v>
      </c>
      <c r="B7655" s="17">
        <v>8.2311040000000002</v>
      </c>
      <c r="C7655" s="97">
        <v>40</v>
      </c>
      <c r="D7655" s="21">
        <f t="shared" si="119"/>
        <v>13.74594368</v>
      </c>
    </row>
    <row r="7656" spans="1:4" ht="15" customHeight="1" x14ac:dyDescent="0.2">
      <c r="A7656" s="98">
        <v>42328.083333333336</v>
      </c>
      <c r="B7656" s="17">
        <v>7.7166600000000001</v>
      </c>
      <c r="C7656" s="97">
        <v>40</v>
      </c>
      <c r="D7656" s="21">
        <f t="shared" si="119"/>
        <v>12.886822199999999</v>
      </c>
    </row>
    <row r="7657" spans="1:4" ht="15" customHeight="1" x14ac:dyDescent="0.2">
      <c r="A7657" s="98">
        <v>42328.125</v>
      </c>
      <c r="B7657" s="17">
        <v>6.6877719999999998</v>
      </c>
      <c r="C7657" s="97">
        <v>40</v>
      </c>
      <c r="D7657" s="21">
        <f t="shared" si="119"/>
        <v>11.16857924</v>
      </c>
    </row>
    <row r="7658" spans="1:4" ht="15" customHeight="1" x14ac:dyDescent="0.2">
      <c r="A7658" s="98">
        <v>42328.166666666664</v>
      </c>
      <c r="B7658" s="17">
        <v>6.1733279999999997</v>
      </c>
      <c r="C7658" s="97">
        <v>30</v>
      </c>
      <c r="D7658" s="21">
        <f t="shared" si="119"/>
        <v>10.309457759999999</v>
      </c>
    </row>
    <row r="7659" spans="1:4" ht="15" customHeight="1" x14ac:dyDescent="0.2">
      <c r="A7659" s="98">
        <v>42328.208333333336</v>
      </c>
      <c r="B7659" s="17">
        <v>7.202216</v>
      </c>
      <c r="C7659" s="97">
        <v>30</v>
      </c>
      <c r="D7659" s="21">
        <f t="shared" si="119"/>
        <v>12.027700719999999</v>
      </c>
    </row>
    <row r="7660" spans="1:4" ht="15" customHeight="1" x14ac:dyDescent="0.2">
      <c r="A7660" s="98">
        <v>42328.25</v>
      </c>
      <c r="B7660" s="17">
        <v>7.7166600000000001</v>
      </c>
      <c r="C7660" s="97">
        <v>30</v>
      </c>
      <c r="D7660" s="21">
        <f t="shared" si="119"/>
        <v>12.886822199999999</v>
      </c>
    </row>
    <row r="7661" spans="1:4" ht="15" customHeight="1" x14ac:dyDescent="0.2">
      <c r="A7661" s="98">
        <v>42328.291666666664</v>
      </c>
      <c r="B7661" s="17">
        <v>6.1733279999999997</v>
      </c>
      <c r="C7661" s="97">
        <v>30</v>
      </c>
      <c r="D7661" s="21">
        <f t="shared" si="119"/>
        <v>10.309457759999999</v>
      </c>
    </row>
    <row r="7662" spans="1:4" ht="15" customHeight="1" x14ac:dyDescent="0.2">
      <c r="A7662" s="98">
        <v>42328.333333333336</v>
      </c>
      <c r="B7662" s="17">
        <v>7.7166600000000001</v>
      </c>
      <c r="C7662" s="97">
        <v>30</v>
      </c>
      <c r="D7662" s="21">
        <f t="shared" si="119"/>
        <v>12.886822199999999</v>
      </c>
    </row>
    <row r="7663" spans="1:4" ht="15" customHeight="1" x14ac:dyDescent="0.2">
      <c r="A7663" s="98">
        <v>42328.375</v>
      </c>
      <c r="B7663" s="17">
        <v>6.6877719999999998</v>
      </c>
      <c r="C7663" s="97">
        <v>30</v>
      </c>
      <c r="D7663" s="21">
        <f t="shared" si="119"/>
        <v>11.16857924</v>
      </c>
    </row>
    <row r="7664" spans="1:4" ht="15" customHeight="1" x14ac:dyDescent="0.2">
      <c r="A7664" s="98">
        <v>42328.416666666664</v>
      </c>
      <c r="B7664" s="17">
        <v>6.6877719999999998</v>
      </c>
      <c r="C7664" s="97">
        <v>20</v>
      </c>
      <c r="D7664" s="21">
        <f t="shared" si="119"/>
        <v>11.16857924</v>
      </c>
    </row>
    <row r="7665" spans="1:4" ht="15" customHeight="1" x14ac:dyDescent="0.2">
      <c r="A7665" s="98">
        <v>42328.458333333336</v>
      </c>
      <c r="B7665" s="17">
        <v>6.1733279999999997</v>
      </c>
      <c r="C7665" s="97">
        <v>10</v>
      </c>
      <c r="D7665" s="21">
        <f t="shared" si="119"/>
        <v>10.309457759999999</v>
      </c>
    </row>
    <row r="7666" spans="1:4" ht="15" customHeight="1" x14ac:dyDescent="0.2">
      <c r="A7666" s="98">
        <v>42328.5</v>
      </c>
      <c r="B7666" s="17">
        <v>6.6877719999999998</v>
      </c>
      <c r="C7666" s="97">
        <v>30</v>
      </c>
      <c r="D7666" s="21">
        <f t="shared" si="119"/>
        <v>11.16857924</v>
      </c>
    </row>
    <row r="7667" spans="1:4" ht="15" customHeight="1" x14ac:dyDescent="0.2">
      <c r="A7667" s="98">
        <v>42328.541666666664</v>
      </c>
      <c r="B7667" s="17">
        <v>4.6299960000000002</v>
      </c>
      <c r="C7667" s="97">
        <v>30</v>
      </c>
      <c r="D7667" s="21">
        <f t="shared" si="119"/>
        <v>7.7320933199999997</v>
      </c>
    </row>
    <row r="7668" spans="1:4" ht="15" customHeight="1" x14ac:dyDescent="0.2">
      <c r="A7668" s="98">
        <v>42328.583333333336</v>
      </c>
      <c r="B7668" s="17">
        <v>6.1733279999999997</v>
      </c>
      <c r="C7668" s="97">
        <v>20</v>
      </c>
      <c r="D7668" s="21">
        <f t="shared" si="119"/>
        <v>10.309457759999999</v>
      </c>
    </row>
    <row r="7669" spans="1:4" ht="15" customHeight="1" x14ac:dyDescent="0.2">
      <c r="A7669" s="98">
        <v>42328.625</v>
      </c>
      <c r="B7669" s="17">
        <v>2.057776</v>
      </c>
      <c r="C7669" s="97">
        <v>350</v>
      </c>
      <c r="D7669" s="21">
        <f t="shared" si="119"/>
        <v>3.43648592</v>
      </c>
    </row>
    <row r="7670" spans="1:4" ht="15" customHeight="1" x14ac:dyDescent="0.2">
      <c r="A7670" s="98">
        <v>42328.666666666664</v>
      </c>
      <c r="B7670" s="17">
        <v>1.5433319999999999</v>
      </c>
      <c r="C7670" s="97">
        <v>120</v>
      </c>
      <c r="D7670" s="21">
        <f t="shared" si="119"/>
        <v>2.5773644399999998</v>
      </c>
    </row>
    <row r="7671" spans="1:4" ht="15" customHeight="1" x14ac:dyDescent="0.2">
      <c r="A7671" s="98">
        <v>42328.708333333336</v>
      </c>
      <c r="B7671" s="17">
        <v>4.1155520000000001</v>
      </c>
      <c r="C7671" s="97">
        <v>80</v>
      </c>
      <c r="D7671" s="21">
        <f t="shared" si="119"/>
        <v>6.8729718399999999</v>
      </c>
    </row>
    <row r="7672" spans="1:4" ht="15" customHeight="1" x14ac:dyDescent="0.2">
      <c r="A7672" s="98">
        <v>42328.75</v>
      </c>
      <c r="B7672" s="17">
        <v>6.1733279999999997</v>
      </c>
      <c r="C7672" s="97">
        <v>50</v>
      </c>
      <c r="D7672" s="21">
        <f t="shared" si="119"/>
        <v>10.309457759999999</v>
      </c>
    </row>
    <row r="7673" spans="1:4" ht="15" customHeight="1" x14ac:dyDescent="0.2">
      <c r="A7673" s="98">
        <v>42328.791666666664</v>
      </c>
      <c r="B7673" s="17">
        <v>7.7166600000000001</v>
      </c>
      <c r="C7673" s="97">
        <v>40</v>
      </c>
      <c r="D7673" s="21">
        <f t="shared" si="119"/>
        <v>12.886822199999999</v>
      </c>
    </row>
    <row r="7674" spans="1:4" ht="15" customHeight="1" x14ac:dyDescent="0.2">
      <c r="A7674" s="98">
        <v>42328.833333333336</v>
      </c>
      <c r="B7674" s="17">
        <v>7.202216</v>
      </c>
      <c r="C7674" s="97">
        <v>70</v>
      </c>
      <c r="D7674" s="21">
        <f t="shared" si="119"/>
        <v>12.027700719999999</v>
      </c>
    </row>
    <row r="7675" spans="1:4" ht="15" customHeight="1" x14ac:dyDescent="0.2">
      <c r="A7675" s="98">
        <v>42328.875</v>
      </c>
      <c r="B7675" s="17">
        <v>4.6299960000000002</v>
      </c>
      <c r="C7675" s="97">
        <v>30</v>
      </c>
      <c r="D7675" s="21">
        <f t="shared" si="119"/>
        <v>7.7320933199999997</v>
      </c>
    </row>
    <row r="7676" spans="1:4" ht="15" customHeight="1" x14ac:dyDescent="0.2">
      <c r="A7676" s="98">
        <v>42328.916666666664</v>
      </c>
      <c r="B7676" s="17">
        <v>5.1444400000000003</v>
      </c>
      <c r="C7676" s="97">
        <v>360</v>
      </c>
      <c r="D7676" s="21">
        <f t="shared" si="119"/>
        <v>8.5912147999999995</v>
      </c>
    </row>
    <row r="7677" spans="1:4" ht="15" customHeight="1" x14ac:dyDescent="0.2">
      <c r="A7677" s="98">
        <v>42328.958333333336</v>
      </c>
      <c r="B7677" s="17">
        <v>5.1444400000000003</v>
      </c>
      <c r="C7677" s="97">
        <v>20</v>
      </c>
      <c r="D7677" s="21">
        <f t="shared" si="119"/>
        <v>8.5912147999999995</v>
      </c>
    </row>
    <row r="7678" spans="1:4" ht="15" customHeight="1" x14ac:dyDescent="0.2">
      <c r="A7678" s="98">
        <v>42329</v>
      </c>
      <c r="B7678" s="17">
        <v>4.1155520000000001</v>
      </c>
      <c r="C7678" s="97">
        <v>10</v>
      </c>
      <c r="D7678" s="21">
        <f t="shared" si="119"/>
        <v>6.8729718399999999</v>
      </c>
    </row>
    <row r="7679" spans="1:4" ht="15" customHeight="1" x14ac:dyDescent="0.2">
      <c r="A7679" s="98">
        <v>42329.041666666664</v>
      </c>
      <c r="B7679" s="17">
        <v>6.6877719999999998</v>
      </c>
      <c r="C7679" s="97">
        <v>20</v>
      </c>
      <c r="D7679" s="21">
        <f t="shared" si="119"/>
        <v>11.16857924</v>
      </c>
    </row>
    <row r="7680" spans="1:4" ht="15" customHeight="1" x14ac:dyDescent="0.2">
      <c r="A7680" s="98">
        <v>42329.083333333336</v>
      </c>
      <c r="B7680" s="17">
        <v>6.1733279999999997</v>
      </c>
      <c r="C7680" s="97">
        <v>20</v>
      </c>
      <c r="D7680" s="21">
        <f t="shared" si="119"/>
        <v>10.309457759999999</v>
      </c>
    </row>
    <row r="7681" spans="1:4" ht="15" customHeight="1" x14ac:dyDescent="0.2">
      <c r="A7681" s="98">
        <v>42329.125</v>
      </c>
      <c r="B7681" s="17">
        <v>3.601108</v>
      </c>
      <c r="C7681" s="97">
        <v>10</v>
      </c>
      <c r="D7681" s="21">
        <f t="shared" si="119"/>
        <v>6.0138503599999993</v>
      </c>
    </row>
    <row r="7682" spans="1:4" ht="15" customHeight="1" x14ac:dyDescent="0.2">
      <c r="A7682" s="98">
        <v>42329.166666666664</v>
      </c>
      <c r="B7682" s="17">
        <v>4.1155520000000001</v>
      </c>
      <c r="C7682" s="97">
        <v>30</v>
      </c>
      <c r="D7682" s="21">
        <f t="shared" si="119"/>
        <v>6.8729718399999999</v>
      </c>
    </row>
    <row r="7683" spans="1:4" ht="15" customHeight="1" x14ac:dyDescent="0.2">
      <c r="A7683" s="98">
        <v>42329.208333333336</v>
      </c>
      <c r="B7683" s="17">
        <v>2.057776</v>
      </c>
      <c r="C7683" s="97">
        <v>20</v>
      </c>
      <c r="D7683" s="21">
        <f t="shared" si="119"/>
        <v>3.43648592</v>
      </c>
    </row>
    <row r="7684" spans="1:4" ht="15" customHeight="1" x14ac:dyDescent="0.2">
      <c r="A7684" s="98">
        <v>42329.25</v>
      </c>
      <c r="B7684" s="17">
        <v>2.057776</v>
      </c>
      <c r="C7684" s="97">
        <v>40</v>
      </c>
      <c r="D7684" s="21">
        <f t="shared" si="119"/>
        <v>3.43648592</v>
      </c>
    </row>
    <row r="7685" spans="1:4" ht="15" customHeight="1" x14ac:dyDescent="0.2">
      <c r="A7685" s="98">
        <v>42329.291666666664</v>
      </c>
      <c r="B7685" s="17">
        <v>4.6299960000000002</v>
      </c>
      <c r="C7685" s="97">
        <v>30</v>
      </c>
      <c r="D7685" s="21">
        <f t="shared" ref="D7685:D7748" si="120">$B$1*B7685</f>
        <v>7.7320933199999997</v>
      </c>
    </row>
    <row r="7686" spans="1:4" ht="15" customHeight="1" x14ac:dyDescent="0.2">
      <c r="A7686" s="98">
        <v>42329.333333333336</v>
      </c>
      <c r="B7686" s="17">
        <v>2.5722200000000002</v>
      </c>
      <c r="C7686" s="97">
        <v>350</v>
      </c>
      <c r="D7686" s="21">
        <f t="shared" si="120"/>
        <v>4.2956073999999997</v>
      </c>
    </row>
    <row r="7687" spans="1:4" ht="15" customHeight="1" x14ac:dyDescent="0.2">
      <c r="A7687" s="98">
        <v>42329.375</v>
      </c>
      <c r="B7687" s="17">
        <v>1.5433319999999999</v>
      </c>
      <c r="C7687" s="97">
        <v>350</v>
      </c>
      <c r="D7687" s="21">
        <f t="shared" si="120"/>
        <v>2.5773644399999998</v>
      </c>
    </row>
    <row r="7688" spans="1:4" ht="15" customHeight="1" x14ac:dyDescent="0.2">
      <c r="A7688" s="98">
        <v>42329.416666666664</v>
      </c>
      <c r="B7688" s="17">
        <v>2.5722200000000002</v>
      </c>
      <c r="C7688" s="97">
        <v>40</v>
      </c>
      <c r="D7688" s="21">
        <f t="shared" si="120"/>
        <v>4.2956073999999997</v>
      </c>
    </row>
    <row r="7689" spans="1:4" ht="15" customHeight="1" x14ac:dyDescent="0.2">
      <c r="A7689" s="98">
        <v>42329.458333333336</v>
      </c>
      <c r="B7689" s="17">
        <v>2.057776</v>
      </c>
      <c r="C7689" s="97">
        <v>310</v>
      </c>
      <c r="D7689" s="21">
        <f t="shared" si="120"/>
        <v>3.43648592</v>
      </c>
    </row>
    <row r="7690" spans="1:4" ht="15" customHeight="1" x14ac:dyDescent="0.2">
      <c r="A7690" s="98">
        <v>42329.5</v>
      </c>
      <c r="B7690" s="17">
        <v>2.5722200000000002</v>
      </c>
      <c r="C7690" s="97">
        <v>270</v>
      </c>
      <c r="D7690" s="21">
        <f t="shared" si="120"/>
        <v>4.2956073999999997</v>
      </c>
    </row>
    <row r="7691" spans="1:4" ht="15" customHeight="1" x14ac:dyDescent="0.2">
      <c r="A7691" s="98">
        <v>42329.541666666664</v>
      </c>
      <c r="B7691" s="17">
        <v>1.5433319999999999</v>
      </c>
      <c r="C7691" s="97">
        <v>250</v>
      </c>
      <c r="D7691" s="21">
        <f t="shared" si="120"/>
        <v>2.5773644399999998</v>
      </c>
    </row>
    <row r="7692" spans="1:4" ht="15" customHeight="1" x14ac:dyDescent="0.2">
      <c r="A7692" s="98">
        <v>42329.583333333336</v>
      </c>
      <c r="B7692" s="17">
        <v>4.1155520000000001</v>
      </c>
      <c r="C7692" s="97">
        <v>150</v>
      </c>
      <c r="D7692" s="21">
        <f t="shared" si="120"/>
        <v>6.8729718399999999</v>
      </c>
    </row>
    <row r="7693" spans="1:4" ht="15" customHeight="1" x14ac:dyDescent="0.2">
      <c r="A7693" s="98">
        <v>42329.625</v>
      </c>
      <c r="B7693" s="17">
        <v>5.6588840000000005</v>
      </c>
      <c r="C7693" s="97">
        <v>150</v>
      </c>
      <c r="D7693" s="21">
        <f t="shared" si="120"/>
        <v>9.4503362800000001</v>
      </c>
    </row>
    <row r="7694" spans="1:4" ht="15" customHeight="1" x14ac:dyDescent="0.2">
      <c r="A7694" s="98">
        <v>42329.666666666664</v>
      </c>
      <c r="B7694" s="17">
        <v>6.1733279999999997</v>
      </c>
      <c r="C7694" s="97">
        <v>150</v>
      </c>
      <c r="D7694" s="21">
        <f t="shared" si="120"/>
        <v>10.309457759999999</v>
      </c>
    </row>
    <row r="7695" spans="1:4" ht="15" customHeight="1" x14ac:dyDescent="0.2">
      <c r="A7695" s="98">
        <v>42329.708333333336</v>
      </c>
      <c r="B7695" s="17">
        <v>7.7166600000000001</v>
      </c>
      <c r="C7695" s="97">
        <v>160</v>
      </c>
      <c r="D7695" s="21">
        <f t="shared" si="120"/>
        <v>12.886822199999999</v>
      </c>
    </row>
    <row r="7696" spans="1:4" ht="15" customHeight="1" x14ac:dyDescent="0.2">
      <c r="A7696" s="98">
        <v>42329.75</v>
      </c>
      <c r="B7696" s="17">
        <v>7.202216</v>
      </c>
      <c r="C7696" s="97">
        <v>160</v>
      </c>
      <c r="D7696" s="21">
        <f t="shared" si="120"/>
        <v>12.027700719999999</v>
      </c>
    </row>
    <row r="7697" spans="1:4" ht="15" customHeight="1" x14ac:dyDescent="0.2">
      <c r="A7697" s="98">
        <v>42329.791666666664</v>
      </c>
      <c r="B7697" s="17">
        <v>7.202216</v>
      </c>
      <c r="C7697" s="97">
        <v>180</v>
      </c>
      <c r="D7697" s="21">
        <f t="shared" si="120"/>
        <v>12.027700719999999</v>
      </c>
    </row>
    <row r="7698" spans="1:4" ht="15" customHeight="1" x14ac:dyDescent="0.2">
      <c r="A7698" s="98">
        <v>42329.833333333336</v>
      </c>
      <c r="B7698" s="17">
        <v>11.832212</v>
      </c>
      <c r="C7698" s="97">
        <v>210</v>
      </c>
      <c r="D7698" s="21">
        <f t="shared" si="120"/>
        <v>19.759794039999999</v>
      </c>
    </row>
    <row r="7699" spans="1:4" ht="15" customHeight="1" x14ac:dyDescent="0.2">
      <c r="A7699" s="98">
        <v>42329.916666666664</v>
      </c>
      <c r="B7699" s="17">
        <v>10.288880000000001</v>
      </c>
      <c r="C7699" s="97">
        <v>220</v>
      </c>
      <c r="D7699" s="21">
        <f t="shared" si="120"/>
        <v>17.182429599999999</v>
      </c>
    </row>
    <row r="7700" spans="1:4" ht="15" customHeight="1" x14ac:dyDescent="0.2">
      <c r="A7700" s="98">
        <v>42329.958333333336</v>
      </c>
      <c r="B7700" s="17">
        <v>9.7744359999999997</v>
      </c>
      <c r="C7700" s="97">
        <v>220</v>
      </c>
      <c r="D7700" s="21">
        <f t="shared" si="120"/>
        <v>16.32330812</v>
      </c>
    </row>
    <row r="7701" spans="1:4" ht="15" customHeight="1" x14ac:dyDescent="0.2">
      <c r="A7701" s="98">
        <v>42330.041666666664</v>
      </c>
      <c r="B7701" s="17">
        <v>6.6877719999999998</v>
      </c>
      <c r="C7701" s="97">
        <v>220</v>
      </c>
      <c r="D7701" s="21">
        <f t="shared" si="120"/>
        <v>11.16857924</v>
      </c>
    </row>
    <row r="7702" spans="1:4" ht="15" customHeight="1" x14ac:dyDescent="0.2">
      <c r="A7702" s="98">
        <v>42330.125</v>
      </c>
      <c r="B7702" s="17">
        <v>5.6588840000000005</v>
      </c>
      <c r="C7702" s="97">
        <v>210</v>
      </c>
      <c r="D7702" s="21">
        <f t="shared" si="120"/>
        <v>9.4503362800000001</v>
      </c>
    </row>
    <row r="7703" spans="1:4" ht="15" customHeight="1" x14ac:dyDescent="0.2">
      <c r="A7703" s="98">
        <v>42330.166666666664</v>
      </c>
      <c r="B7703" s="17">
        <v>6.1733279999999997</v>
      </c>
      <c r="C7703" s="97">
        <v>200</v>
      </c>
      <c r="D7703" s="21">
        <f t="shared" si="120"/>
        <v>10.309457759999999</v>
      </c>
    </row>
    <row r="7704" spans="1:4" ht="15" customHeight="1" x14ac:dyDescent="0.2">
      <c r="A7704" s="98">
        <v>42330.208333333336</v>
      </c>
      <c r="B7704" s="17">
        <v>5.6588840000000005</v>
      </c>
      <c r="C7704" s="97">
        <v>220</v>
      </c>
      <c r="D7704" s="21">
        <f t="shared" si="120"/>
        <v>9.4503362800000001</v>
      </c>
    </row>
    <row r="7705" spans="1:4" ht="15" customHeight="1" x14ac:dyDescent="0.2">
      <c r="A7705" s="98">
        <v>42330.25</v>
      </c>
      <c r="B7705" s="17">
        <v>6.1733279999999997</v>
      </c>
      <c r="C7705" s="97">
        <v>210</v>
      </c>
      <c r="D7705" s="21">
        <f t="shared" si="120"/>
        <v>10.309457759999999</v>
      </c>
    </row>
    <row r="7706" spans="1:4" ht="15" customHeight="1" x14ac:dyDescent="0.2">
      <c r="A7706" s="98">
        <v>42330.291666666664</v>
      </c>
      <c r="B7706" s="17">
        <v>5.1444400000000003</v>
      </c>
      <c r="C7706" s="97">
        <v>220</v>
      </c>
      <c r="D7706" s="21">
        <f t="shared" si="120"/>
        <v>8.5912147999999995</v>
      </c>
    </row>
    <row r="7707" spans="1:4" ht="15" customHeight="1" x14ac:dyDescent="0.2">
      <c r="A7707" s="98">
        <v>42330.375</v>
      </c>
      <c r="B7707" s="17">
        <v>5.6588840000000005</v>
      </c>
      <c r="C7707" s="97">
        <v>210</v>
      </c>
      <c r="D7707" s="21">
        <f t="shared" si="120"/>
        <v>9.4503362800000001</v>
      </c>
    </row>
    <row r="7708" spans="1:4" ht="15" customHeight="1" x14ac:dyDescent="0.2">
      <c r="A7708" s="98">
        <v>42330.416666666664</v>
      </c>
      <c r="B7708" s="17">
        <v>3.601108</v>
      </c>
      <c r="C7708" s="97">
        <v>200</v>
      </c>
      <c r="D7708" s="21">
        <f t="shared" si="120"/>
        <v>6.0138503599999993</v>
      </c>
    </row>
    <row r="7709" spans="1:4" ht="15" customHeight="1" x14ac:dyDescent="0.2">
      <c r="A7709" s="98">
        <v>42330.458333333336</v>
      </c>
      <c r="B7709" s="17">
        <v>2.5722200000000002</v>
      </c>
      <c r="C7709" s="97">
        <v>240</v>
      </c>
      <c r="D7709" s="21">
        <f t="shared" si="120"/>
        <v>4.2956073999999997</v>
      </c>
    </row>
    <row r="7710" spans="1:4" ht="15" customHeight="1" x14ac:dyDescent="0.2">
      <c r="A7710" s="98">
        <v>42330.5</v>
      </c>
      <c r="B7710" s="17">
        <v>3.601108</v>
      </c>
      <c r="C7710" s="97">
        <v>230</v>
      </c>
      <c r="D7710" s="21">
        <f t="shared" si="120"/>
        <v>6.0138503599999993</v>
      </c>
    </row>
    <row r="7711" spans="1:4" ht="15" customHeight="1" x14ac:dyDescent="0.2">
      <c r="A7711" s="98">
        <v>42330.541666666664</v>
      </c>
      <c r="B7711" s="17">
        <v>3.601108</v>
      </c>
      <c r="C7711" s="97">
        <v>180</v>
      </c>
      <c r="D7711" s="21">
        <f t="shared" si="120"/>
        <v>6.0138503599999993</v>
      </c>
    </row>
    <row r="7712" spans="1:4" ht="15" customHeight="1" x14ac:dyDescent="0.2">
      <c r="A7712" s="98">
        <v>42330.583333333336</v>
      </c>
      <c r="B7712" s="17">
        <v>3.601108</v>
      </c>
      <c r="C7712" s="97">
        <v>190</v>
      </c>
      <c r="D7712" s="21">
        <f t="shared" si="120"/>
        <v>6.0138503599999993</v>
      </c>
    </row>
    <row r="7713" spans="1:4" ht="15" customHeight="1" x14ac:dyDescent="0.2">
      <c r="A7713" s="98">
        <v>42330.625</v>
      </c>
      <c r="B7713" s="17">
        <v>3.601108</v>
      </c>
      <c r="C7713" s="97">
        <v>160</v>
      </c>
      <c r="D7713" s="21">
        <f t="shared" si="120"/>
        <v>6.0138503599999993</v>
      </c>
    </row>
    <row r="7714" spans="1:4" ht="15" customHeight="1" x14ac:dyDescent="0.2">
      <c r="A7714" s="98">
        <v>42330.666666666664</v>
      </c>
      <c r="B7714" s="17">
        <v>5.1444400000000003</v>
      </c>
      <c r="C7714" s="97">
        <v>160</v>
      </c>
      <c r="D7714" s="21">
        <f t="shared" si="120"/>
        <v>8.5912147999999995</v>
      </c>
    </row>
    <row r="7715" spans="1:4" ht="15" customHeight="1" x14ac:dyDescent="0.2">
      <c r="A7715" s="98">
        <v>42330.708333333336</v>
      </c>
      <c r="B7715" s="17">
        <v>6.1733279999999997</v>
      </c>
      <c r="C7715" s="97">
        <v>160</v>
      </c>
      <c r="D7715" s="21">
        <f t="shared" si="120"/>
        <v>10.309457759999999</v>
      </c>
    </row>
    <row r="7716" spans="1:4" ht="15" customHeight="1" x14ac:dyDescent="0.2">
      <c r="A7716" s="98">
        <v>42330.75</v>
      </c>
      <c r="B7716" s="17">
        <v>5.6588840000000005</v>
      </c>
      <c r="C7716" s="97">
        <v>160</v>
      </c>
      <c r="D7716" s="21">
        <f t="shared" si="120"/>
        <v>9.4503362800000001</v>
      </c>
    </row>
    <row r="7717" spans="1:4" ht="15" customHeight="1" x14ac:dyDescent="0.2">
      <c r="A7717" s="98">
        <v>42330.791666666664</v>
      </c>
      <c r="B7717" s="17">
        <v>5.6588840000000005</v>
      </c>
      <c r="C7717" s="97">
        <v>160</v>
      </c>
      <c r="D7717" s="21">
        <f t="shared" si="120"/>
        <v>9.4503362800000001</v>
      </c>
    </row>
    <row r="7718" spans="1:4" ht="15" customHeight="1" x14ac:dyDescent="0.2">
      <c r="A7718" s="98">
        <v>42330.833333333336</v>
      </c>
      <c r="B7718" s="17">
        <v>5.6588840000000005</v>
      </c>
      <c r="C7718" s="97">
        <v>160</v>
      </c>
      <c r="D7718" s="21">
        <f t="shared" si="120"/>
        <v>9.4503362800000001</v>
      </c>
    </row>
    <row r="7719" spans="1:4" ht="15" customHeight="1" x14ac:dyDescent="0.2">
      <c r="A7719" s="98">
        <v>42330.875</v>
      </c>
      <c r="B7719" s="17">
        <v>4.1155520000000001</v>
      </c>
      <c r="C7719" s="97">
        <v>170</v>
      </c>
      <c r="D7719" s="21">
        <f t="shared" si="120"/>
        <v>6.8729718399999999</v>
      </c>
    </row>
    <row r="7720" spans="1:4" ht="15" customHeight="1" x14ac:dyDescent="0.2">
      <c r="A7720" s="98">
        <v>42330.916666666664</v>
      </c>
      <c r="B7720" s="17">
        <v>3.0866639999999999</v>
      </c>
      <c r="C7720" s="97">
        <v>160</v>
      </c>
      <c r="D7720" s="21">
        <f t="shared" si="120"/>
        <v>5.1547288799999995</v>
      </c>
    </row>
    <row r="7721" spans="1:4" ht="15" customHeight="1" x14ac:dyDescent="0.2">
      <c r="A7721" s="98">
        <v>42330.958333333336</v>
      </c>
      <c r="B7721" s="17">
        <v>2.057776</v>
      </c>
      <c r="C7721" s="97">
        <v>220</v>
      </c>
      <c r="D7721" s="21">
        <f t="shared" si="120"/>
        <v>3.43648592</v>
      </c>
    </row>
    <row r="7722" spans="1:4" ht="15" customHeight="1" x14ac:dyDescent="0.2">
      <c r="A7722" s="98">
        <v>42331</v>
      </c>
      <c r="B7722" s="17">
        <v>2.057776</v>
      </c>
      <c r="C7722" s="97">
        <v>230</v>
      </c>
      <c r="D7722" s="21">
        <f t="shared" si="120"/>
        <v>3.43648592</v>
      </c>
    </row>
    <row r="7723" spans="1:4" ht="15" customHeight="1" x14ac:dyDescent="0.2">
      <c r="A7723" s="98">
        <v>42331.041666666664</v>
      </c>
      <c r="B7723" s="17">
        <v>1.028888</v>
      </c>
      <c r="C7723" s="97">
        <v>330</v>
      </c>
      <c r="D7723" s="21">
        <f t="shared" si="120"/>
        <v>1.71824296</v>
      </c>
    </row>
    <row r="7724" spans="1:4" ht="15" customHeight="1" x14ac:dyDescent="0.2">
      <c r="A7724" s="98">
        <v>42331.083333333336</v>
      </c>
      <c r="B7724" s="17">
        <v>1.5433319999999999</v>
      </c>
      <c r="C7724" s="97">
        <v>310</v>
      </c>
      <c r="D7724" s="21">
        <f t="shared" si="120"/>
        <v>2.5773644399999998</v>
      </c>
    </row>
    <row r="7725" spans="1:4" ht="15" customHeight="1" x14ac:dyDescent="0.2">
      <c r="A7725" s="98">
        <v>42331.125</v>
      </c>
      <c r="B7725" s="17">
        <v>1.5433319999999999</v>
      </c>
      <c r="C7725" s="97">
        <v>300</v>
      </c>
      <c r="D7725" s="21">
        <f t="shared" si="120"/>
        <v>2.5773644399999998</v>
      </c>
    </row>
    <row r="7726" spans="1:4" ht="15" customHeight="1" x14ac:dyDescent="0.2">
      <c r="A7726" s="98">
        <v>42331.166666666664</v>
      </c>
      <c r="B7726" s="17">
        <v>1.028888</v>
      </c>
      <c r="C7726" s="97">
        <v>310</v>
      </c>
      <c r="D7726" s="21">
        <f t="shared" si="120"/>
        <v>1.71824296</v>
      </c>
    </row>
    <row r="7727" spans="1:4" ht="15" customHeight="1" x14ac:dyDescent="0.2">
      <c r="A7727" s="98">
        <v>42331.208333333336</v>
      </c>
      <c r="B7727" s="17">
        <v>0</v>
      </c>
      <c r="C7727" s="97">
        <v>0</v>
      </c>
      <c r="D7727" s="21">
        <f t="shared" si="120"/>
        <v>0</v>
      </c>
    </row>
    <row r="7728" spans="1:4" ht="15" customHeight="1" x14ac:dyDescent="0.2">
      <c r="A7728" s="98">
        <v>42331.25</v>
      </c>
      <c r="B7728" s="17">
        <v>1.5433319999999999</v>
      </c>
      <c r="C7728" s="97">
        <v>350</v>
      </c>
      <c r="D7728" s="21">
        <f t="shared" si="120"/>
        <v>2.5773644399999998</v>
      </c>
    </row>
    <row r="7729" spans="1:4" ht="15" customHeight="1" x14ac:dyDescent="0.2">
      <c r="A7729" s="98">
        <v>42331.291666666664</v>
      </c>
      <c r="B7729" s="17">
        <v>1.5433319999999999</v>
      </c>
      <c r="C7729" s="97">
        <v>360</v>
      </c>
      <c r="D7729" s="21">
        <f t="shared" si="120"/>
        <v>2.5773644399999998</v>
      </c>
    </row>
    <row r="7730" spans="1:4" ht="15" customHeight="1" x14ac:dyDescent="0.2">
      <c r="A7730" s="98">
        <v>42331.333333333336</v>
      </c>
      <c r="B7730" s="17">
        <v>0</v>
      </c>
      <c r="C7730" s="97">
        <v>0</v>
      </c>
      <c r="D7730" s="21">
        <f t="shared" si="120"/>
        <v>0</v>
      </c>
    </row>
    <row r="7731" spans="1:4" ht="15" customHeight="1" x14ac:dyDescent="0.2">
      <c r="A7731" s="98">
        <v>42331.375</v>
      </c>
      <c r="B7731" s="17">
        <v>1.5433319999999999</v>
      </c>
      <c r="C7731" s="97">
        <v>260</v>
      </c>
      <c r="D7731" s="21">
        <f t="shared" si="120"/>
        <v>2.5773644399999998</v>
      </c>
    </row>
    <row r="7732" spans="1:4" ht="15" customHeight="1" x14ac:dyDescent="0.2">
      <c r="A7732" s="98">
        <v>42331.416666666664</v>
      </c>
      <c r="B7732" s="17">
        <v>1.5433319999999999</v>
      </c>
      <c r="C7732" s="97">
        <v>350</v>
      </c>
      <c r="D7732" s="21">
        <f t="shared" si="120"/>
        <v>2.5773644399999998</v>
      </c>
    </row>
    <row r="7733" spans="1:4" ht="15" customHeight="1" x14ac:dyDescent="0.2">
      <c r="A7733" s="98">
        <v>42331.458333333336</v>
      </c>
      <c r="B7733" s="17">
        <v>1.028888</v>
      </c>
      <c r="C7733" s="97">
        <v>340</v>
      </c>
      <c r="D7733" s="21">
        <f t="shared" si="120"/>
        <v>1.71824296</v>
      </c>
    </row>
    <row r="7734" spans="1:4" ht="15" customHeight="1" x14ac:dyDescent="0.2">
      <c r="A7734" s="98">
        <v>42331.5</v>
      </c>
      <c r="B7734" s="17">
        <v>2.057776</v>
      </c>
      <c r="C7734" s="97">
        <v>20</v>
      </c>
      <c r="D7734" s="21">
        <f t="shared" si="120"/>
        <v>3.43648592</v>
      </c>
    </row>
    <row r="7735" spans="1:4" ht="15" customHeight="1" x14ac:dyDescent="0.2">
      <c r="A7735" s="98">
        <v>42331.541666666664</v>
      </c>
      <c r="B7735" s="17">
        <v>2.5722200000000002</v>
      </c>
      <c r="C7735" s="97">
        <v>70</v>
      </c>
      <c r="D7735" s="21">
        <f t="shared" si="120"/>
        <v>4.2956073999999997</v>
      </c>
    </row>
    <row r="7736" spans="1:4" ht="15" customHeight="1" x14ac:dyDescent="0.2">
      <c r="A7736" s="98">
        <v>42331.583333333336</v>
      </c>
      <c r="B7736" s="17">
        <v>5.1444400000000003</v>
      </c>
      <c r="C7736" s="97">
        <v>40</v>
      </c>
      <c r="D7736" s="21">
        <f t="shared" si="120"/>
        <v>8.5912147999999995</v>
      </c>
    </row>
    <row r="7737" spans="1:4" ht="15" customHeight="1" x14ac:dyDescent="0.2">
      <c r="A7737" s="98">
        <v>42331.625</v>
      </c>
      <c r="B7737" s="17">
        <v>6.1733279999999997</v>
      </c>
      <c r="C7737" s="97">
        <v>90</v>
      </c>
      <c r="D7737" s="21">
        <f t="shared" si="120"/>
        <v>10.309457759999999</v>
      </c>
    </row>
    <row r="7738" spans="1:4" ht="15" customHeight="1" x14ac:dyDescent="0.2">
      <c r="A7738" s="98">
        <v>42331.666666666664</v>
      </c>
      <c r="B7738" s="17">
        <v>4.1155520000000001</v>
      </c>
      <c r="C7738" s="97">
        <v>80</v>
      </c>
      <c r="D7738" s="21">
        <f t="shared" si="120"/>
        <v>6.8729718399999999</v>
      </c>
    </row>
    <row r="7739" spans="1:4" ht="15" customHeight="1" x14ac:dyDescent="0.2">
      <c r="A7739" s="98">
        <v>42331.708333333336</v>
      </c>
      <c r="B7739" s="17">
        <v>4.6299960000000002</v>
      </c>
      <c r="C7739" s="97">
        <v>50</v>
      </c>
      <c r="D7739" s="21">
        <f t="shared" si="120"/>
        <v>7.7320933199999997</v>
      </c>
    </row>
    <row r="7740" spans="1:4" ht="15" customHeight="1" x14ac:dyDescent="0.2">
      <c r="A7740" s="98">
        <v>42331.75</v>
      </c>
      <c r="B7740" s="17">
        <v>5.1444400000000003</v>
      </c>
      <c r="C7740" s="97">
        <v>60</v>
      </c>
      <c r="D7740" s="21">
        <f t="shared" si="120"/>
        <v>8.5912147999999995</v>
      </c>
    </row>
    <row r="7741" spans="1:4" ht="15" customHeight="1" x14ac:dyDescent="0.2">
      <c r="A7741" s="98">
        <v>42331.791666666664</v>
      </c>
      <c r="B7741" s="17">
        <v>5.1444400000000003</v>
      </c>
      <c r="C7741" s="97">
        <v>80</v>
      </c>
      <c r="D7741" s="21">
        <f t="shared" si="120"/>
        <v>8.5912147999999995</v>
      </c>
    </row>
    <row r="7742" spans="1:4" ht="15" customHeight="1" x14ac:dyDescent="0.2">
      <c r="A7742" s="98">
        <v>42331.833333333336</v>
      </c>
      <c r="B7742" s="17">
        <v>5.1444400000000003</v>
      </c>
      <c r="C7742" s="97">
        <v>60</v>
      </c>
      <c r="D7742" s="21">
        <f t="shared" si="120"/>
        <v>8.5912147999999995</v>
      </c>
    </row>
    <row r="7743" spans="1:4" ht="15" customHeight="1" x14ac:dyDescent="0.2">
      <c r="A7743" s="98">
        <v>42331.875</v>
      </c>
      <c r="B7743" s="17">
        <v>4.1155520000000001</v>
      </c>
      <c r="C7743" s="97">
        <v>50</v>
      </c>
      <c r="D7743" s="21">
        <f t="shared" si="120"/>
        <v>6.8729718399999999</v>
      </c>
    </row>
    <row r="7744" spans="1:4" ht="15" customHeight="1" x14ac:dyDescent="0.2">
      <c r="A7744" s="98">
        <v>42331.916666666664</v>
      </c>
      <c r="B7744" s="17">
        <v>3.601108</v>
      </c>
      <c r="C7744" s="97">
        <v>40</v>
      </c>
      <c r="D7744" s="21">
        <f t="shared" si="120"/>
        <v>6.0138503599999993</v>
      </c>
    </row>
    <row r="7745" spans="1:4" ht="15" customHeight="1" x14ac:dyDescent="0.2">
      <c r="A7745" s="98">
        <v>42331.958333333336</v>
      </c>
      <c r="B7745" s="17">
        <v>3.0866639999999999</v>
      </c>
      <c r="C7745" s="97">
        <v>40</v>
      </c>
      <c r="D7745" s="21">
        <f t="shared" si="120"/>
        <v>5.1547288799999995</v>
      </c>
    </row>
    <row r="7746" spans="1:4" ht="15" customHeight="1" x14ac:dyDescent="0.2">
      <c r="A7746" s="98">
        <v>42332</v>
      </c>
      <c r="B7746" s="17">
        <v>2.5722200000000002</v>
      </c>
      <c r="C7746" s="97">
        <v>40</v>
      </c>
      <c r="D7746" s="21">
        <f t="shared" si="120"/>
        <v>4.2956073999999997</v>
      </c>
    </row>
    <row r="7747" spans="1:4" ht="15" customHeight="1" x14ac:dyDescent="0.2">
      <c r="A7747" s="98">
        <v>42332.041666666664</v>
      </c>
      <c r="B7747" s="17">
        <v>2.5722200000000002</v>
      </c>
      <c r="C7747" s="97">
        <v>10</v>
      </c>
      <c r="D7747" s="21">
        <f t="shared" si="120"/>
        <v>4.2956073999999997</v>
      </c>
    </row>
    <row r="7748" spans="1:4" ht="15" customHeight="1" x14ac:dyDescent="0.2">
      <c r="A7748" s="98">
        <v>42332.083333333336</v>
      </c>
      <c r="B7748" s="17">
        <v>3.0866639999999999</v>
      </c>
      <c r="C7748" s="97">
        <v>360</v>
      </c>
      <c r="D7748" s="21">
        <f t="shared" si="120"/>
        <v>5.1547288799999995</v>
      </c>
    </row>
    <row r="7749" spans="1:4" ht="15" customHeight="1" x14ac:dyDescent="0.2">
      <c r="A7749" s="98">
        <v>42332.125</v>
      </c>
      <c r="B7749" s="17">
        <v>2.057776</v>
      </c>
      <c r="C7749" s="97">
        <v>300</v>
      </c>
      <c r="D7749" s="21">
        <f t="shared" ref="D7749:D7812" si="121">$B$1*B7749</f>
        <v>3.43648592</v>
      </c>
    </row>
    <row r="7750" spans="1:4" ht="15" customHeight="1" x14ac:dyDescent="0.2">
      <c r="A7750" s="98">
        <v>42332.166666666664</v>
      </c>
      <c r="B7750" s="17">
        <v>2.057776</v>
      </c>
      <c r="C7750" s="97">
        <v>220</v>
      </c>
      <c r="D7750" s="21">
        <f t="shared" si="121"/>
        <v>3.43648592</v>
      </c>
    </row>
    <row r="7751" spans="1:4" ht="15" customHeight="1" x14ac:dyDescent="0.2">
      <c r="A7751" s="98">
        <v>42332.208333333336</v>
      </c>
      <c r="B7751" s="17">
        <v>1.5433319999999999</v>
      </c>
      <c r="C7751" s="97">
        <v>70</v>
      </c>
      <c r="D7751" s="21">
        <f t="shared" si="121"/>
        <v>2.5773644399999998</v>
      </c>
    </row>
    <row r="7752" spans="1:4" ht="15" customHeight="1" x14ac:dyDescent="0.2">
      <c r="A7752" s="98">
        <v>42332.25</v>
      </c>
      <c r="B7752" s="17">
        <v>2.057776</v>
      </c>
      <c r="C7752" s="97">
        <v>40</v>
      </c>
      <c r="D7752" s="21">
        <f t="shared" si="121"/>
        <v>3.43648592</v>
      </c>
    </row>
    <row r="7753" spans="1:4" ht="15" customHeight="1" x14ac:dyDescent="0.2">
      <c r="A7753" s="98">
        <v>42332.291666666664</v>
      </c>
      <c r="B7753" s="17">
        <v>1.5433319999999999</v>
      </c>
      <c r="C7753" s="97">
        <v>360</v>
      </c>
      <c r="D7753" s="21">
        <f t="shared" si="121"/>
        <v>2.5773644399999998</v>
      </c>
    </row>
    <row r="7754" spans="1:4" ht="15" customHeight="1" x14ac:dyDescent="0.2">
      <c r="A7754" s="98">
        <v>42332.333333333336</v>
      </c>
      <c r="B7754" s="17">
        <v>2.5722200000000002</v>
      </c>
      <c r="C7754" s="97">
        <v>350</v>
      </c>
      <c r="D7754" s="21">
        <f t="shared" si="121"/>
        <v>4.2956073999999997</v>
      </c>
    </row>
    <row r="7755" spans="1:4" ht="15" customHeight="1" x14ac:dyDescent="0.2">
      <c r="A7755" s="98">
        <v>42332.375</v>
      </c>
      <c r="B7755" s="17">
        <v>1.5433319999999999</v>
      </c>
      <c r="C7755" s="97">
        <v>240</v>
      </c>
      <c r="D7755" s="21">
        <f t="shared" si="121"/>
        <v>2.5773644399999998</v>
      </c>
    </row>
    <row r="7756" spans="1:4" ht="15" customHeight="1" x14ac:dyDescent="0.2">
      <c r="A7756" s="98">
        <v>42332.416666666664</v>
      </c>
      <c r="B7756" s="17">
        <v>1.5433319999999999</v>
      </c>
      <c r="C7756" s="97">
        <v>10</v>
      </c>
      <c r="D7756" s="21">
        <f t="shared" si="121"/>
        <v>2.5773644399999998</v>
      </c>
    </row>
    <row r="7757" spans="1:4" ht="15" customHeight="1" x14ac:dyDescent="0.2">
      <c r="A7757" s="98">
        <v>42332.458333333336</v>
      </c>
      <c r="B7757" s="17">
        <v>5.1444400000000003</v>
      </c>
      <c r="C7757" s="97">
        <v>30</v>
      </c>
      <c r="D7757" s="21">
        <f t="shared" si="121"/>
        <v>8.5912147999999995</v>
      </c>
    </row>
    <row r="7758" spans="1:4" ht="15" customHeight="1" x14ac:dyDescent="0.2">
      <c r="A7758" s="98">
        <v>42332.5</v>
      </c>
      <c r="B7758" s="17">
        <v>4.6299960000000002</v>
      </c>
      <c r="C7758" s="97">
        <v>20</v>
      </c>
      <c r="D7758" s="21">
        <f t="shared" si="121"/>
        <v>7.7320933199999997</v>
      </c>
    </row>
    <row r="7759" spans="1:4" ht="15" customHeight="1" x14ac:dyDescent="0.2">
      <c r="A7759" s="98">
        <v>42332.541666666664</v>
      </c>
      <c r="B7759" s="17">
        <v>4.1155520000000001</v>
      </c>
      <c r="C7759" s="97">
        <v>50</v>
      </c>
      <c r="D7759" s="21">
        <f t="shared" si="121"/>
        <v>6.8729718399999999</v>
      </c>
    </row>
    <row r="7760" spans="1:4" ht="15" customHeight="1" x14ac:dyDescent="0.2">
      <c r="A7760" s="98">
        <v>42332.583333333336</v>
      </c>
      <c r="B7760" s="17">
        <v>3.601108</v>
      </c>
      <c r="C7760" s="97">
        <v>30</v>
      </c>
      <c r="D7760" s="21">
        <f t="shared" si="121"/>
        <v>6.0138503599999993</v>
      </c>
    </row>
    <row r="7761" spans="1:4" ht="15" customHeight="1" x14ac:dyDescent="0.2">
      <c r="A7761" s="98">
        <v>42332.625</v>
      </c>
      <c r="B7761" s="17">
        <v>4.1155520000000001</v>
      </c>
      <c r="C7761" s="97">
        <v>50</v>
      </c>
      <c r="D7761" s="21">
        <f t="shared" si="121"/>
        <v>6.8729718399999999</v>
      </c>
    </row>
    <row r="7762" spans="1:4" ht="15" customHeight="1" x14ac:dyDescent="0.2">
      <c r="A7762" s="98">
        <v>42332.666666666664</v>
      </c>
      <c r="B7762" s="17">
        <v>6.1733279999999997</v>
      </c>
      <c r="C7762" s="97">
        <v>40</v>
      </c>
      <c r="D7762" s="21">
        <f t="shared" si="121"/>
        <v>10.309457759999999</v>
      </c>
    </row>
    <row r="7763" spans="1:4" ht="15" customHeight="1" x14ac:dyDescent="0.2">
      <c r="A7763" s="98">
        <v>42332.708333333336</v>
      </c>
      <c r="B7763" s="17">
        <v>6.1733279999999997</v>
      </c>
      <c r="C7763" s="97">
        <v>50</v>
      </c>
      <c r="D7763" s="21">
        <f t="shared" si="121"/>
        <v>10.309457759999999</v>
      </c>
    </row>
    <row r="7764" spans="1:4" ht="15" customHeight="1" x14ac:dyDescent="0.2">
      <c r="A7764" s="98">
        <v>42332.75</v>
      </c>
      <c r="B7764" s="17">
        <v>7.7166600000000001</v>
      </c>
      <c r="C7764" s="97">
        <v>40</v>
      </c>
      <c r="D7764" s="21">
        <f t="shared" si="121"/>
        <v>12.886822199999999</v>
      </c>
    </row>
    <row r="7765" spans="1:4" ht="15" customHeight="1" x14ac:dyDescent="0.2">
      <c r="A7765" s="98">
        <v>42332.791666666664</v>
      </c>
      <c r="B7765" s="17">
        <v>6.1733279999999997</v>
      </c>
      <c r="C7765" s="97">
        <v>50</v>
      </c>
      <c r="D7765" s="21">
        <f t="shared" si="121"/>
        <v>10.309457759999999</v>
      </c>
    </row>
    <row r="7766" spans="1:4" ht="15" customHeight="1" x14ac:dyDescent="0.2">
      <c r="A7766" s="98">
        <v>42332.833333333336</v>
      </c>
      <c r="B7766" s="17">
        <v>7.202216</v>
      </c>
      <c r="C7766" s="97">
        <v>50</v>
      </c>
      <c r="D7766" s="21">
        <f t="shared" si="121"/>
        <v>12.027700719999999</v>
      </c>
    </row>
    <row r="7767" spans="1:4" ht="15" customHeight="1" x14ac:dyDescent="0.2">
      <c r="A7767" s="98">
        <v>42332.875</v>
      </c>
      <c r="B7767" s="17">
        <v>6.1733279999999997</v>
      </c>
      <c r="C7767" s="97">
        <v>40</v>
      </c>
      <c r="D7767" s="21">
        <f t="shared" si="121"/>
        <v>10.309457759999999</v>
      </c>
    </row>
    <row r="7768" spans="1:4" ht="15" customHeight="1" x14ac:dyDescent="0.2">
      <c r="A7768" s="98">
        <v>42332.916666666664</v>
      </c>
      <c r="B7768" s="17">
        <v>2.5722200000000002</v>
      </c>
      <c r="C7768" s="97">
        <v>30</v>
      </c>
      <c r="D7768" s="21">
        <f t="shared" si="121"/>
        <v>4.2956073999999997</v>
      </c>
    </row>
    <row r="7769" spans="1:4" ht="15" customHeight="1" x14ac:dyDescent="0.2">
      <c r="A7769" s="98">
        <v>42332.958333333336</v>
      </c>
      <c r="B7769" s="17">
        <v>0</v>
      </c>
      <c r="C7769" s="97">
        <v>0</v>
      </c>
      <c r="D7769" s="21">
        <f t="shared" si="121"/>
        <v>0</v>
      </c>
    </row>
    <row r="7770" spans="1:4" ht="15" customHeight="1" x14ac:dyDescent="0.2">
      <c r="A7770" s="98">
        <v>42333</v>
      </c>
      <c r="B7770" s="17">
        <v>2.057776</v>
      </c>
      <c r="C7770" s="97">
        <v>70</v>
      </c>
      <c r="D7770" s="21">
        <f t="shared" si="121"/>
        <v>3.43648592</v>
      </c>
    </row>
    <row r="7771" spans="1:4" ht="15" customHeight="1" x14ac:dyDescent="0.2">
      <c r="A7771" s="98">
        <v>42333.041666666664</v>
      </c>
      <c r="B7771" s="17">
        <v>2.5722200000000002</v>
      </c>
      <c r="C7771" s="97">
        <v>50</v>
      </c>
      <c r="D7771" s="21">
        <f t="shared" si="121"/>
        <v>4.2956073999999997</v>
      </c>
    </row>
    <row r="7772" spans="1:4" ht="15" customHeight="1" x14ac:dyDescent="0.2">
      <c r="A7772" s="98">
        <v>42333.083333333336</v>
      </c>
      <c r="B7772" s="17">
        <v>1.5433319999999999</v>
      </c>
      <c r="C7772" s="97">
        <v>340</v>
      </c>
      <c r="D7772" s="21">
        <f t="shared" si="121"/>
        <v>2.5773644399999998</v>
      </c>
    </row>
    <row r="7773" spans="1:4" ht="15" customHeight="1" x14ac:dyDescent="0.2">
      <c r="A7773" s="98">
        <v>42333.125</v>
      </c>
      <c r="B7773" s="17">
        <v>1.5433319999999999</v>
      </c>
      <c r="C7773" s="97">
        <v>270</v>
      </c>
      <c r="D7773" s="21">
        <f t="shared" si="121"/>
        <v>2.5773644399999998</v>
      </c>
    </row>
    <row r="7774" spans="1:4" ht="15" customHeight="1" x14ac:dyDescent="0.2">
      <c r="A7774" s="98">
        <v>42333.166666666664</v>
      </c>
      <c r="B7774" s="17">
        <v>0</v>
      </c>
      <c r="C7774" s="97">
        <v>0</v>
      </c>
      <c r="D7774" s="21">
        <f t="shared" si="121"/>
        <v>0</v>
      </c>
    </row>
    <row r="7775" spans="1:4" ht="15" customHeight="1" x14ac:dyDescent="0.2">
      <c r="A7775" s="98">
        <v>42333.208333333336</v>
      </c>
      <c r="B7775" s="17">
        <v>0</v>
      </c>
      <c r="C7775" s="97">
        <v>0</v>
      </c>
      <c r="D7775" s="21">
        <f t="shared" si="121"/>
        <v>0</v>
      </c>
    </row>
    <row r="7776" spans="1:4" ht="15" customHeight="1" x14ac:dyDescent="0.2">
      <c r="A7776" s="98">
        <v>42333.25</v>
      </c>
      <c r="B7776" s="17">
        <v>0</v>
      </c>
      <c r="C7776" s="97">
        <v>0</v>
      </c>
      <c r="D7776" s="21">
        <f t="shared" si="121"/>
        <v>0</v>
      </c>
    </row>
    <row r="7777" spans="1:4" ht="15" customHeight="1" x14ac:dyDescent="0.2">
      <c r="A7777" s="98">
        <v>42333.291666666664</v>
      </c>
      <c r="B7777" s="17">
        <v>1.5433319999999999</v>
      </c>
      <c r="C7777" s="97">
        <v>40</v>
      </c>
      <c r="D7777" s="21">
        <f t="shared" si="121"/>
        <v>2.5773644399999998</v>
      </c>
    </row>
    <row r="7778" spans="1:4" ht="15" customHeight="1" x14ac:dyDescent="0.2">
      <c r="A7778" s="98">
        <v>42333.333333333336</v>
      </c>
      <c r="B7778" s="17">
        <v>1.028888</v>
      </c>
      <c r="C7778" s="97">
        <v>300</v>
      </c>
      <c r="D7778" s="21">
        <f t="shared" si="121"/>
        <v>1.71824296</v>
      </c>
    </row>
    <row r="7779" spans="1:4" ht="15" customHeight="1" x14ac:dyDescent="0.2">
      <c r="A7779" s="98">
        <v>42333.375</v>
      </c>
      <c r="B7779" s="17">
        <v>0</v>
      </c>
      <c r="C7779" s="97">
        <v>0</v>
      </c>
      <c r="D7779" s="21">
        <f t="shared" si="121"/>
        <v>0</v>
      </c>
    </row>
    <row r="7780" spans="1:4" ht="15" customHeight="1" x14ac:dyDescent="0.2">
      <c r="A7780" s="98">
        <v>42333.416666666664</v>
      </c>
      <c r="B7780" s="17">
        <v>6.6877719999999998</v>
      </c>
      <c r="C7780" s="97">
        <v>200</v>
      </c>
      <c r="D7780" s="21">
        <f t="shared" si="121"/>
        <v>11.16857924</v>
      </c>
    </row>
    <row r="7781" spans="1:4" ht="15" customHeight="1" x14ac:dyDescent="0.2">
      <c r="A7781" s="98">
        <v>42333.458333333336</v>
      </c>
      <c r="B7781" s="17">
        <v>5.6588840000000005</v>
      </c>
      <c r="C7781" s="97">
        <v>200</v>
      </c>
      <c r="D7781" s="21">
        <f t="shared" si="121"/>
        <v>9.4503362800000001</v>
      </c>
    </row>
    <row r="7782" spans="1:4" ht="15" customHeight="1" x14ac:dyDescent="0.2">
      <c r="A7782" s="98">
        <v>42333.5</v>
      </c>
      <c r="B7782" s="17">
        <v>3.601108</v>
      </c>
      <c r="C7782" s="97">
        <v>180</v>
      </c>
      <c r="D7782" s="21">
        <f t="shared" si="121"/>
        <v>6.0138503599999993</v>
      </c>
    </row>
    <row r="7783" spans="1:4" ht="15" customHeight="1" x14ac:dyDescent="0.2">
      <c r="A7783" s="98">
        <v>42333.541666666664</v>
      </c>
      <c r="B7783" s="17">
        <v>5.1444400000000003</v>
      </c>
      <c r="C7783" s="97">
        <v>150</v>
      </c>
      <c r="D7783" s="21">
        <f t="shared" si="121"/>
        <v>8.5912147999999995</v>
      </c>
    </row>
    <row r="7784" spans="1:4" ht="15" customHeight="1" x14ac:dyDescent="0.2">
      <c r="A7784" s="98">
        <v>42333.583333333336</v>
      </c>
      <c r="B7784" s="17">
        <v>6.1733279999999997</v>
      </c>
      <c r="C7784" s="97">
        <v>160</v>
      </c>
      <c r="D7784" s="21">
        <f t="shared" si="121"/>
        <v>10.309457759999999</v>
      </c>
    </row>
    <row r="7785" spans="1:4" ht="15" customHeight="1" x14ac:dyDescent="0.2">
      <c r="A7785" s="98">
        <v>42333.625</v>
      </c>
      <c r="B7785" s="17">
        <v>5.6588840000000005</v>
      </c>
      <c r="C7785" s="97">
        <v>150</v>
      </c>
      <c r="D7785" s="21">
        <f t="shared" si="121"/>
        <v>9.4503362800000001</v>
      </c>
    </row>
    <row r="7786" spans="1:4" ht="15" customHeight="1" x14ac:dyDescent="0.2">
      <c r="A7786" s="98">
        <v>42333.666666666664</v>
      </c>
      <c r="B7786" s="17">
        <v>6.1733279999999997</v>
      </c>
      <c r="C7786" s="97">
        <v>150</v>
      </c>
      <c r="D7786" s="21">
        <f t="shared" si="121"/>
        <v>10.309457759999999</v>
      </c>
    </row>
    <row r="7787" spans="1:4" ht="15" customHeight="1" x14ac:dyDescent="0.2">
      <c r="A7787" s="98">
        <v>42333.708333333336</v>
      </c>
      <c r="B7787" s="17">
        <v>7.202216</v>
      </c>
      <c r="C7787" s="97">
        <v>150</v>
      </c>
      <c r="D7787" s="21">
        <f t="shared" si="121"/>
        <v>12.027700719999999</v>
      </c>
    </row>
    <row r="7788" spans="1:4" ht="15" customHeight="1" x14ac:dyDescent="0.2">
      <c r="A7788" s="98">
        <v>42333.75</v>
      </c>
      <c r="B7788" s="17">
        <v>5.6588840000000005</v>
      </c>
      <c r="C7788" s="97">
        <v>140</v>
      </c>
      <c r="D7788" s="21">
        <f t="shared" si="121"/>
        <v>9.4503362800000001</v>
      </c>
    </row>
    <row r="7789" spans="1:4" ht="15" customHeight="1" x14ac:dyDescent="0.2">
      <c r="A7789" s="98">
        <v>42333.791666666664</v>
      </c>
      <c r="B7789" s="17">
        <v>6.1733279999999997</v>
      </c>
      <c r="C7789" s="97">
        <v>160</v>
      </c>
      <c r="D7789" s="21">
        <f t="shared" si="121"/>
        <v>10.309457759999999</v>
      </c>
    </row>
    <row r="7790" spans="1:4" ht="15" customHeight="1" x14ac:dyDescent="0.2">
      <c r="A7790" s="98">
        <v>42333.833333333336</v>
      </c>
      <c r="B7790" s="17">
        <v>5.6588840000000005</v>
      </c>
      <c r="C7790" s="97">
        <v>160</v>
      </c>
      <c r="D7790" s="21">
        <f t="shared" si="121"/>
        <v>9.4503362800000001</v>
      </c>
    </row>
    <row r="7791" spans="1:4" ht="15" customHeight="1" x14ac:dyDescent="0.2">
      <c r="A7791" s="98">
        <v>42333.875</v>
      </c>
      <c r="B7791" s="17">
        <v>4.1155520000000001</v>
      </c>
      <c r="C7791" s="97">
        <v>160</v>
      </c>
      <c r="D7791" s="21">
        <f t="shared" si="121"/>
        <v>6.8729718399999999</v>
      </c>
    </row>
    <row r="7792" spans="1:4" ht="15" customHeight="1" x14ac:dyDescent="0.2">
      <c r="A7792" s="98">
        <v>42333.916666666664</v>
      </c>
      <c r="B7792" s="17">
        <v>4.1155520000000001</v>
      </c>
      <c r="C7792" s="97">
        <v>180</v>
      </c>
      <c r="D7792" s="21">
        <f t="shared" si="121"/>
        <v>6.8729718399999999</v>
      </c>
    </row>
    <row r="7793" spans="1:4" ht="15" customHeight="1" x14ac:dyDescent="0.2">
      <c r="A7793" s="98">
        <v>42333.958333333336</v>
      </c>
      <c r="B7793" s="17">
        <v>2.5722200000000002</v>
      </c>
      <c r="C7793" s="97">
        <v>180</v>
      </c>
      <c r="D7793" s="21">
        <f t="shared" si="121"/>
        <v>4.2956073999999997</v>
      </c>
    </row>
    <row r="7794" spans="1:4" ht="15" customHeight="1" x14ac:dyDescent="0.2">
      <c r="A7794" s="98">
        <v>42334</v>
      </c>
      <c r="B7794" s="17">
        <v>1.5433319999999999</v>
      </c>
      <c r="C7794" s="97">
        <v>230</v>
      </c>
      <c r="D7794" s="21">
        <f t="shared" si="121"/>
        <v>2.5773644399999998</v>
      </c>
    </row>
    <row r="7795" spans="1:4" ht="15" customHeight="1" x14ac:dyDescent="0.2">
      <c r="A7795" s="98">
        <v>42334.041666666664</v>
      </c>
      <c r="B7795" s="17">
        <v>4.1155520000000001</v>
      </c>
      <c r="C7795" s="97">
        <v>210</v>
      </c>
      <c r="D7795" s="21">
        <f t="shared" si="121"/>
        <v>6.8729718399999999</v>
      </c>
    </row>
    <row r="7796" spans="1:4" ht="15" customHeight="1" x14ac:dyDescent="0.2">
      <c r="A7796" s="98">
        <v>42334.083333333336</v>
      </c>
      <c r="B7796" s="17">
        <v>4.6299960000000002</v>
      </c>
      <c r="C7796" s="97">
        <v>210</v>
      </c>
      <c r="D7796" s="21">
        <f t="shared" si="121"/>
        <v>7.7320933199999997</v>
      </c>
    </row>
    <row r="7797" spans="1:4" ht="15" customHeight="1" x14ac:dyDescent="0.2">
      <c r="A7797" s="98">
        <v>42334.125</v>
      </c>
      <c r="B7797" s="17">
        <v>2.057776</v>
      </c>
      <c r="C7797" s="97">
        <v>240</v>
      </c>
      <c r="D7797" s="21">
        <f t="shared" si="121"/>
        <v>3.43648592</v>
      </c>
    </row>
    <row r="7798" spans="1:4" ht="15" customHeight="1" x14ac:dyDescent="0.2">
      <c r="A7798" s="98">
        <v>42334.166666666664</v>
      </c>
      <c r="B7798" s="17">
        <v>2.057776</v>
      </c>
      <c r="C7798" s="97">
        <v>250</v>
      </c>
      <c r="D7798" s="21">
        <f t="shared" si="121"/>
        <v>3.43648592</v>
      </c>
    </row>
    <row r="7799" spans="1:4" ht="15" customHeight="1" x14ac:dyDescent="0.2">
      <c r="A7799" s="98">
        <v>42334.208333333336</v>
      </c>
      <c r="B7799" s="17">
        <v>1.028888</v>
      </c>
      <c r="C7799" s="97">
        <v>180</v>
      </c>
      <c r="D7799" s="21">
        <f t="shared" si="121"/>
        <v>1.71824296</v>
      </c>
    </row>
    <row r="7800" spans="1:4" ht="15" customHeight="1" x14ac:dyDescent="0.2">
      <c r="A7800" s="98">
        <v>42334.25</v>
      </c>
      <c r="B7800" s="17">
        <v>3.601108</v>
      </c>
      <c r="C7800" s="97">
        <v>210</v>
      </c>
      <c r="D7800" s="21">
        <f t="shared" si="121"/>
        <v>6.0138503599999993</v>
      </c>
    </row>
    <row r="7801" spans="1:4" ht="15" customHeight="1" x14ac:dyDescent="0.2">
      <c r="A7801" s="98">
        <v>42334.291666666664</v>
      </c>
      <c r="B7801" s="17">
        <v>3.601108</v>
      </c>
      <c r="C7801" s="97">
        <v>230</v>
      </c>
      <c r="D7801" s="21">
        <f t="shared" si="121"/>
        <v>6.0138503599999993</v>
      </c>
    </row>
    <row r="7802" spans="1:4" ht="15" customHeight="1" x14ac:dyDescent="0.2">
      <c r="A7802" s="98">
        <v>42334.333333333336</v>
      </c>
      <c r="B7802" s="17">
        <v>3.0866639999999999</v>
      </c>
      <c r="C7802" s="97">
        <v>210</v>
      </c>
      <c r="D7802" s="21">
        <f t="shared" si="121"/>
        <v>5.1547288799999995</v>
      </c>
    </row>
    <row r="7803" spans="1:4" ht="15" customHeight="1" x14ac:dyDescent="0.2">
      <c r="A7803" s="98">
        <v>42334.375</v>
      </c>
      <c r="B7803" s="17">
        <v>3.0866639999999999</v>
      </c>
      <c r="C7803" s="97">
        <v>190</v>
      </c>
      <c r="D7803" s="21">
        <f t="shared" si="121"/>
        <v>5.1547288799999995</v>
      </c>
    </row>
    <row r="7804" spans="1:4" ht="15" customHeight="1" x14ac:dyDescent="0.2">
      <c r="A7804" s="98">
        <v>42334.416666666664</v>
      </c>
      <c r="B7804" s="17">
        <v>1.028888</v>
      </c>
      <c r="C7804" s="97">
        <v>230</v>
      </c>
      <c r="D7804" s="21">
        <f t="shared" si="121"/>
        <v>1.71824296</v>
      </c>
    </row>
    <row r="7805" spans="1:4" ht="15" customHeight="1" x14ac:dyDescent="0.2">
      <c r="A7805" s="98">
        <v>42334.458333333336</v>
      </c>
      <c r="B7805" s="17">
        <v>1.5433319999999999</v>
      </c>
      <c r="C7805" s="97">
        <v>300</v>
      </c>
      <c r="D7805" s="21">
        <f t="shared" si="121"/>
        <v>2.5773644399999998</v>
      </c>
    </row>
    <row r="7806" spans="1:4" ht="15" customHeight="1" x14ac:dyDescent="0.2">
      <c r="A7806" s="98">
        <v>42334.541666666664</v>
      </c>
      <c r="B7806" s="17">
        <v>4.6299960000000002</v>
      </c>
      <c r="C7806" s="97">
        <v>170</v>
      </c>
      <c r="D7806" s="21">
        <f t="shared" si="121"/>
        <v>7.7320933199999997</v>
      </c>
    </row>
    <row r="7807" spans="1:4" ht="15" customHeight="1" x14ac:dyDescent="0.2">
      <c r="A7807" s="98">
        <v>42334.583333333336</v>
      </c>
      <c r="B7807" s="17">
        <v>4.1155520000000001</v>
      </c>
      <c r="C7807" s="97">
        <v>230</v>
      </c>
      <c r="D7807" s="21">
        <f t="shared" si="121"/>
        <v>6.8729718399999999</v>
      </c>
    </row>
    <row r="7808" spans="1:4" ht="15" customHeight="1" x14ac:dyDescent="0.2">
      <c r="A7808" s="98">
        <v>42334.625</v>
      </c>
      <c r="B7808" s="17">
        <v>2.5722200000000002</v>
      </c>
      <c r="C7808" s="97">
        <v>160</v>
      </c>
      <c r="D7808" s="21">
        <f t="shared" si="121"/>
        <v>4.2956073999999997</v>
      </c>
    </row>
    <row r="7809" spans="1:4" ht="15" customHeight="1" x14ac:dyDescent="0.2">
      <c r="A7809" s="98">
        <v>42334.666666666664</v>
      </c>
      <c r="B7809" s="17">
        <v>3.601108</v>
      </c>
      <c r="C7809" s="97">
        <v>170</v>
      </c>
      <c r="D7809" s="21">
        <f t="shared" si="121"/>
        <v>6.0138503599999993</v>
      </c>
    </row>
    <row r="7810" spans="1:4" ht="15" customHeight="1" x14ac:dyDescent="0.2">
      <c r="A7810" s="98">
        <v>42334.708333333336</v>
      </c>
      <c r="B7810" s="17">
        <v>5.6588840000000005</v>
      </c>
      <c r="C7810" s="97">
        <v>180</v>
      </c>
      <c r="D7810" s="21">
        <f t="shared" si="121"/>
        <v>9.4503362800000001</v>
      </c>
    </row>
    <row r="7811" spans="1:4" ht="15" customHeight="1" x14ac:dyDescent="0.2">
      <c r="A7811" s="98">
        <v>42334.833333333336</v>
      </c>
      <c r="B7811" s="17">
        <v>3.601108</v>
      </c>
      <c r="C7811" s="97">
        <v>190</v>
      </c>
      <c r="D7811" s="21">
        <f t="shared" si="121"/>
        <v>6.0138503599999993</v>
      </c>
    </row>
    <row r="7812" spans="1:4" ht="15" customHeight="1" x14ac:dyDescent="0.2">
      <c r="A7812" s="98">
        <v>42334.875</v>
      </c>
      <c r="B7812" s="17">
        <v>2.057776</v>
      </c>
      <c r="C7812" s="97">
        <v>180</v>
      </c>
      <c r="D7812" s="21">
        <f t="shared" si="121"/>
        <v>3.43648592</v>
      </c>
    </row>
    <row r="7813" spans="1:4" ht="15" customHeight="1" x14ac:dyDescent="0.2">
      <c r="A7813" s="98">
        <v>42334.916666666664</v>
      </c>
      <c r="B7813" s="17">
        <v>2.5722200000000002</v>
      </c>
      <c r="C7813" s="97">
        <v>210</v>
      </c>
      <c r="D7813" s="21">
        <f t="shared" ref="D7813:D7876" si="122">$B$1*B7813</f>
        <v>4.2956073999999997</v>
      </c>
    </row>
    <row r="7814" spans="1:4" ht="15" customHeight="1" x14ac:dyDescent="0.2">
      <c r="A7814" s="98">
        <v>42334.958333333336</v>
      </c>
      <c r="B7814" s="17">
        <v>4.1155520000000001</v>
      </c>
      <c r="C7814" s="97">
        <v>180</v>
      </c>
      <c r="D7814" s="21">
        <f t="shared" si="122"/>
        <v>6.8729718399999999</v>
      </c>
    </row>
    <row r="7815" spans="1:4" ht="15" customHeight="1" x14ac:dyDescent="0.2">
      <c r="A7815" s="98">
        <v>42335</v>
      </c>
      <c r="B7815" s="17">
        <v>2.5722200000000002</v>
      </c>
      <c r="C7815" s="97">
        <v>190</v>
      </c>
      <c r="D7815" s="21">
        <f t="shared" si="122"/>
        <v>4.2956073999999997</v>
      </c>
    </row>
    <row r="7816" spans="1:4" ht="15" customHeight="1" x14ac:dyDescent="0.2">
      <c r="A7816" s="98">
        <v>42335.041666666664</v>
      </c>
      <c r="B7816" s="17">
        <v>1.028888</v>
      </c>
      <c r="C7816" s="97">
        <v>240</v>
      </c>
      <c r="D7816" s="21">
        <f t="shared" si="122"/>
        <v>1.71824296</v>
      </c>
    </row>
    <row r="7817" spans="1:4" ht="15" customHeight="1" x14ac:dyDescent="0.2">
      <c r="A7817" s="98">
        <v>42335.083333333336</v>
      </c>
      <c r="B7817" s="17">
        <v>2.5722200000000002</v>
      </c>
      <c r="C7817" s="97">
        <v>230</v>
      </c>
      <c r="D7817" s="21">
        <f t="shared" si="122"/>
        <v>4.2956073999999997</v>
      </c>
    </row>
    <row r="7818" spans="1:4" ht="15" customHeight="1" x14ac:dyDescent="0.2">
      <c r="A7818" s="98">
        <v>42335.125</v>
      </c>
      <c r="B7818" s="17">
        <v>2.057776</v>
      </c>
      <c r="C7818" s="97">
        <v>240</v>
      </c>
      <c r="D7818" s="21">
        <f t="shared" si="122"/>
        <v>3.43648592</v>
      </c>
    </row>
    <row r="7819" spans="1:4" ht="15" customHeight="1" x14ac:dyDescent="0.2">
      <c r="A7819" s="98">
        <v>42335.166666666664</v>
      </c>
      <c r="B7819" s="17">
        <v>2.057776</v>
      </c>
      <c r="C7819" s="97">
        <v>250</v>
      </c>
      <c r="D7819" s="21">
        <f t="shared" si="122"/>
        <v>3.43648592</v>
      </c>
    </row>
    <row r="7820" spans="1:4" ht="15" customHeight="1" x14ac:dyDescent="0.2">
      <c r="A7820" s="98">
        <v>42335.208333333336</v>
      </c>
      <c r="B7820" s="17">
        <v>5.6588840000000005</v>
      </c>
      <c r="C7820" s="97">
        <v>160</v>
      </c>
      <c r="D7820" s="21">
        <f t="shared" si="122"/>
        <v>9.4503362800000001</v>
      </c>
    </row>
    <row r="7821" spans="1:4" ht="15" customHeight="1" x14ac:dyDescent="0.2">
      <c r="A7821" s="98">
        <v>42335.25</v>
      </c>
      <c r="B7821" s="17">
        <v>1.028888</v>
      </c>
      <c r="C7821" s="97">
        <v>150</v>
      </c>
      <c r="D7821" s="21">
        <f t="shared" si="122"/>
        <v>1.71824296</v>
      </c>
    </row>
    <row r="7822" spans="1:4" ht="15" customHeight="1" x14ac:dyDescent="0.2">
      <c r="A7822" s="98">
        <v>42335.291666666664</v>
      </c>
      <c r="B7822" s="17">
        <v>2.5722200000000002</v>
      </c>
      <c r="C7822" s="97">
        <v>200</v>
      </c>
      <c r="D7822" s="21">
        <f t="shared" si="122"/>
        <v>4.2956073999999997</v>
      </c>
    </row>
    <row r="7823" spans="1:4" ht="15" customHeight="1" x14ac:dyDescent="0.2">
      <c r="A7823" s="98">
        <v>42335.333333333336</v>
      </c>
      <c r="B7823" s="17">
        <v>1.5433319999999999</v>
      </c>
      <c r="C7823" s="97">
        <v>280</v>
      </c>
      <c r="D7823" s="21">
        <f t="shared" si="122"/>
        <v>2.5773644399999998</v>
      </c>
    </row>
    <row r="7824" spans="1:4" ht="15" customHeight="1" x14ac:dyDescent="0.2">
      <c r="A7824" s="98">
        <v>42335.375</v>
      </c>
      <c r="B7824" s="17">
        <v>2.057776</v>
      </c>
      <c r="C7824" s="97">
        <v>320</v>
      </c>
      <c r="D7824" s="21">
        <f t="shared" si="122"/>
        <v>3.43648592</v>
      </c>
    </row>
    <row r="7825" spans="1:4" ht="15" customHeight="1" x14ac:dyDescent="0.2">
      <c r="A7825" s="98">
        <v>42335.416666666664</v>
      </c>
      <c r="B7825" s="17">
        <v>1.5433319999999999</v>
      </c>
      <c r="C7825" s="97">
        <v>310</v>
      </c>
      <c r="D7825" s="21">
        <f t="shared" si="122"/>
        <v>2.5773644399999998</v>
      </c>
    </row>
    <row r="7826" spans="1:4" ht="15" customHeight="1" x14ac:dyDescent="0.2">
      <c r="A7826" s="98">
        <v>42335.458333333336</v>
      </c>
      <c r="B7826" s="17">
        <v>2.5722200000000002</v>
      </c>
      <c r="C7826" s="97">
        <v>260</v>
      </c>
      <c r="D7826" s="21">
        <f t="shared" si="122"/>
        <v>4.2956073999999997</v>
      </c>
    </row>
    <row r="7827" spans="1:4" ht="15" customHeight="1" x14ac:dyDescent="0.2">
      <c r="A7827" s="98">
        <v>42335.5</v>
      </c>
      <c r="B7827" s="17">
        <v>3.601108</v>
      </c>
      <c r="C7827" s="97">
        <v>180</v>
      </c>
      <c r="D7827" s="21">
        <f t="shared" si="122"/>
        <v>6.0138503599999993</v>
      </c>
    </row>
    <row r="7828" spans="1:4" ht="15" customHeight="1" x14ac:dyDescent="0.2">
      <c r="A7828" s="98">
        <v>42335.541666666664</v>
      </c>
      <c r="B7828" s="17">
        <v>4.1155520000000001</v>
      </c>
      <c r="C7828" s="97">
        <v>160</v>
      </c>
      <c r="D7828" s="21">
        <f t="shared" si="122"/>
        <v>6.8729718399999999</v>
      </c>
    </row>
    <row r="7829" spans="1:4" ht="15" customHeight="1" x14ac:dyDescent="0.2">
      <c r="A7829" s="98">
        <v>42335.583333333336</v>
      </c>
      <c r="B7829" s="17">
        <v>4.6299960000000002</v>
      </c>
      <c r="C7829" s="97">
        <v>160</v>
      </c>
      <c r="D7829" s="21">
        <f t="shared" si="122"/>
        <v>7.7320933199999997</v>
      </c>
    </row>
    <row r="7830" spans="1:4" ht="15" customHeight="1" x14ac:dyDescent="0.2">
      <c r="A7830" s="98">
        <v>42335.625</v>
      </c>
      <c r="B7830" s="17">
        <v>5.1444400000000003</v>
      </c>
      <c r="C7830" s="97">
        <v>150</v>
      </c>
      <c r="D7830" s="21">
        <f t="shared" si="122"/>
        <v>8.5912147999999995</v>
      </c>
    </row>
    <row r="7831" spans="1:4" ht="15" customHeight="1" x14ac:dyDescent="0.2">
      <c r="A7831" s="98">
        <v>42335.666666666664</v>
      </c>
      <c r="B7831" s="17">
        <v>5.1444400000000003</v>
      </c>
      <c r="C7831" s="97">
        <v>120</v>
      </c>
      <c r="D7831" s="21">
        <f t="shared" si="122"/>
        <v>8.5912147999999995</v>
      </c>
    </row>
    <row r="7832" spans="1:4" ht="15" customHeight="1" x14ac:dyDescent="0.2">
      <c r="A7832" s="98">
        <v>42335.708333333336</v>
      </c>
      <c r="B7832" s="17">
        <v>4.1155520000000001</v>
      </c>
      <c r="C7832" s="97">
        <v>130</v>
      </c>
      <c r="D7832" s="21">
        <f t="shared" si="122"/>
        <v>6.8729718399999999</v>
      </c>
    </row>
    <row r="7833" spans="1:4" ht="15" customHeight="1" x14ac:dyDescent="0.2">
      <c r="A7833" s="98">
        <v>42335.75</v>
      </c>
      <c r="B7833" s="17">
        <v>3.0866639999999999</v>
      </c>
      <c r="C7833" s="97">
        <v>110</v>
      </c>
      <c r="D7833" s="21">
        <f t="shared" si="122"/>
        <v>5.1547288799999995</v>
      </c>
    </row>
    <row r="7834" spans="1:4" ht="15" customHeight="1" x14ac:dyDescent="0.2">
      <c r="A7834" s="98">
        <v>42335.791666666664</v>
      </c>
      <c r="B7834" s="17">
        <v>3.601108</v>
      </c>
      <c r="C7834" s="97">
        <v>120</v>
      </c>
      <c r="D7834" s="21">
        <f t="shared" si="122"/>
        <v>6.0138503599999993</v>
      </c>
    </row>
    <row r="7835" spans="1:4" ht="15" customHeight="1" x14ac:dyDescent="0.2">
      <c r="A7835" s="98">
        <v>42335.833333333336</v>
      </c>
      <c r="B7835" s="17">
        <v>3.601108</v>
      </c>
      <c r="C7835" s="97">
        <v>120</v>
      </c>
      <c r="D7835" s="21">
        <f t="shared" si="122"/>
        <v>6.0138503599999993</v>
      </c>
    </row>
    <row r="7836" spans="1:4" ht="15" customHeight="1" x14ac:dyDescent="0.2">
      <c r="A7836" s="98">
        <v>42335.875</v>
      </c>
      <c r="B7836" s="17">
        <v>3.0866639999999999</v>
      </c>
      <c r="C7836" s="97">
        <v>90</v>
      </c>
      <c r="D7836" s="21">
        <f t="shared" si="122"/>
        <v>5.1547288799999995</v>
      </c>
    </row>
    <row r="7837" spans="1:4" ht="15" customHeight="1" x14ac:dyDescent="0.2">
      <c r="A7837" s="98">
        <v>42335.916666666664</v>
      </c>
      <c r="B7837" s="17">
        <v>2.5722200000000002</v>
      </c>
      <c r="C7837" s="97">
        <v>100</v>
      </c>
      <c r="D7837" s="21">
        <f t="shared" si="122"/>
        <v>4.2956073999999997</v>
      </c>
    </row>
    <row r="7838" spans="1:4" ht="15" customHeight="1" x14ac:dyDescent="0.2">
      <c r="A7838" s="98">
        <v>42335.958333333336</v>
      </c>
      <c r="B7838" s="17">
        <v>2.057776</v>
      </c>
      <c r="C7838" s="97">
        <v>320</v>
      </c>
      <c r="D7838" s="21">
        <f t="shared" si="122"/>
        <v>3.43648592</v>
      </c>
    </row>
    <row r="7839" spans="1:4" ht="15" customHeight="1" x14ac:dyDescent="0.2">
      <c r="A7839" s="98">
        <v>42336</v>
      </c>
      <c r="B7839" s="17">
        <v>2.5722200000000002</v>
      </c>
      <c r="C7839" s="97">
        <v>270</v>
      </c>
      <c r="D7839" s="21">
        <f t="shared" si="122"/>
        <v>4.2956073999999997</v>
      </c>
    </row>
    <row r="7840" spans="1:4" ht="15" customHeight="1" x14ac:dyDescent="0.2">
      <c r="A7840" s="98">
        <v>42336.041666666664</v>
      </c>
      <c r="B7840" s="17">
        <v>3.0866639999999999</v>
      </c>
      <c r="C7840" s="97">
        <v>280</v>
      </c>
      <c r="D7840" s="21">
        <f t="shared" si="122"/>
        <v>5.1547288799999995</v>
      </c>
    </row>
    <row r="7841" spans="1:4" ht="15" customHeight="1" x14ac:dyDescent="0.2">
      <c r="A7841" s="98">
        <v>42336.083333333336</v>
      </c>
      <c r="B7841" s="17">
        <v>2.057776</v>
      </c>
      <c r="C7841" s="97">
        <v>270</v>
      </c>
      <c r="D7841" s="21">
        <f t="shared" si="122"/>
        <v>3.43648592</v>
      </c>
    </row>
    <row r="7842" spans="1:4" ht="15" customHeight="1" x14ac:dyDescent="0.2">
      <c r="A7842" s="98">
        <v>42336.125</v>
      </c>
      <c r="B7842" s="17">
        <v>1.5433319999999999</v>
      </c>
      <c r="C7842" s="97">
        <v>300</v>
      </c>
      <c r="D7842" s="21">
        <f t="shared" si="122"/>
        <v>2.5773644399999998</v>
      </c>
    </row>
    <row r="7843" spans="1:4" ht="15" customHeight="1" x14ac:dyDescent="0.2">
      <c r="A7843" s="98">
        <v>42336.166666666664</v>
      </c>
      <c r="B7843" s="17">
        <v>1.028888</v>
      </c>
      <c r="C7843" s="97">
        <v>310</v>
      </c>
      <c r="D7843" s="21">
        <f t="shared" si="122"/>
        <v>1.71824296</v>
      </c>
    </row>
    <row r="7844" spans="1:4" ht="15" customHeight="1" x14ac:dyDescent="0.2">
      <c r="A7844" s="98">
        <v>42336.208333333336</v>
      </c>
      <c r="B7844" s="17">
        <v>1.028888</v>
      </c>
      <c r="C7844" s="97">
        <v>340</v>
      </c>
      <c r="D7844" s="21">
        <f t="shared" si="122"/>
        <v>1.71824296</v>
      </c>
    </row>
    <row r="7845" spans="1:4" ht="15" customHeight="1" x14ac:dyDescent="0.2">
      <c r="A7845" s="98">
        <v>42336.25</v>
      </c>
      <c r="B7845" s="17">
        <v>1.028888</v>
      </c>
      <c r="C7845" s="97">
        <v>310</v>
      </c>
      <c r="D7845" s="21">
        <f t="shared" si="122"/>
        <v>1.71824296</v>
      </c>
    </row>
    <row r="7846" spans="1:4" ht="15" customHeight="1" x14ac:dyDescent="0.2">
      <c r="A7846" s="98">
        <v>42336.291666666664</v>
      </c>
      <c r="B7846" s="17">
        <v>1.028888</v>
      </c>
      <c r="C7846" s="97">
        <v>340</v>
      </c>
      <c r="D7846" s="21">
        <f t="shared" si="122"/>
        <v>1.71824296</v>
      </c>
    </row>
    <row r="7847" spans="1:4" ht="15" customHeight="1" x14ac:dyDescent="0.2">
      <c r="A7847" s="98">
        <v>42336.333333333336</v>
      </c>
      <c r="B7847" s="17">
        <v>1.028888</v>
      </c>
      <c r="C7847" s="97">
        <v>350</v>
      </c>
      <c r="D7847" s="21">
        <f t="shared" si="122"/>
        <v>1.71824296</v>
      </c>
    </row>
    <row r="7848" spans="1:4" ht="15" customHeight="1" x14ac:dyDescent="0.2">
      <c r="A7848" s="98">
        <v>42336.375</v>
      </c>
      <c r="B7848" s="17">
        <v>1.5433319999999999</v>
      </c>
      <c r="C7848" s="97">
        <v>330</v>
      </c>
      <c r="D7848" s="21">
        <f t="shared" si="122"/>
        <v>2.5773644399999998</v>
      </c>
    </row>
    <row r="7849" spans="1:4" ht="15" customHeight="1" x14ac:dyDescent="0.2">
      <c r="A7849" s="98">
        <v>42336.416666666664</v>
      </c>
      <c r="B7849" s="17">
        <v>2.057776</v>
      </c>
      <c r="C7849" s="97">
        <v>320</v>
      </c>
      <c r="D7849" s="21">
        <f t="shared" si="122"/>
        <v>3.43648592</v>
      </c>
    </row>
    <row r="7850" spans="1:4" ht="15" customHeight="1" x14ac:dyDescent="0.2">
      <c r="A7850" s="98">
        <v>42336.458333333336</v>
      </c>
      <c r="B7850" s="17">
        <v>5.1444400000000003</v>
      </c>
      <c r="C7850" s="97">
        <v>10</v>
      </c>
      <c r="D7850" s="21">
        <f t="shared" si="122"/>
        <v>8.5912147999999995</v>
      </c>
    </row>
    <row r="7851" spans="1:4" ht="15" customHeight="1" x14ac:dyDescent="0.2">
      <c r="A7851" s="98">
        <v>42336.5</v>
      </c>
      <c r="B7851" s="17">
        <v>3.0866639999999999</v>
      </c>
      <c r="C7851" s="97">
        <v>50</v>
      </c>
      <c r="D7851" s="21">
        <f t="shared" si="122"/>
        <v>5.1547288799999995</v>
      </c>
    </row>
    <row r="7852" spans="1:4" ht="15" customHeight="1" x14ac:dyDescent="0.2">
      <c r="A7852" s="98">
        <v>42336.541666666664</v>
      </c>
      <c r="B7852" s="17">
        <v>6.1733279999999997</v>
      </c>
      <c r="C7852" s="97">
        <v>40</v>
      </c>
      <c r="D7852" s="21">
        <f t="shared" si="122"/>
        <v>10.309457759999999</v>
      </c>
    </row>
    <row r="7853" spans="1:4" ht="15" customHeight="1" x14ac:dyDescent="0.2">
      <c r="A7853" s="98">
        <v>42336.583333333336</v>
      </c>
      <c r="B7853" s="17">
        <v>7.202216</v>
      </c>
      <c r="C7853" s="97">
        <v>60</v>
      </c>
      <c r="D7853" s="21">
        <f t="shared" si="122"/>
        <v>12.027700719999999</v>
      </c>
    </row>
    <row r="7854" spans="1:4" ht="15" customHeight="1" x14ac:dyDescent="0.2">
      <c r="A7854" s="98">
        <v>42336.625</v>
      </c>
      <c r="B7854" s="17">
        <v>7.202216</v>
      </c>
      <c r="C7854" s="97">
        <v>60</v>
      </c>
      <c r="D7854" s="21">
        <f t="shared" si="122"/>
        <v>12.027700719999999</v>
      </c>
    </row>
    <row r="7855" spans="1:4" ht="15" customHeight="1" x14ac:dyDescent="0.2">
      <c r="A7855" s="98">
        <v>42336.666666666664</v>
      </c>
      <c r="B7855" s="17">
        <v>7.202216</v>
      </c>
      <c r="C7855" s="97">
        <v>50</v>
      </c>
      <c r="D7855" s="21">
        <f t="shared" si="122"/>
        <v>12.027700719999999</v>
      </c>
    </row>
    <row r="7856" spans="1:4" ht="15" customHeight="1" x14ac:dyDescent="0.2">
      <c r="A7856" s="98">
        <v>42336.708333333336</v>
      </c>
      <c r="B7856" s="17">
        <v>8.7455479999999994</v>
      </c>
      <c r="C7856" s="97">
        <v>60</v>
      </c>
      <c r="D7856" s="21">
        <f t="shared" si="122"/>
        <v>14.605065159999999</v>
      </c>
    </row>
    <row r="7857" spans="1:4" ht="15" customHeight="1" x14ac:dyDescent="0.2">
      <c r="A7857" s="98">
        <v>42336.75</v>
      </c>
      <c r="B7857" s="17">
        <v>7.202216</v>
      </c>
      <c r="C7857" s="97">
        <v>50</v>
      </c>
      <c r="D7857" s="21">
        <f t="shared" si="122"/>
        <v>12.027700719999999</v>
      </c>
    </row>
    <row r="7858" spans="1:4" ht="15" customHeight="1" x14ac:dyDescent="0.2">
      <c r="A7858" s="98">
        <v>42336.791666666664</v>
      </c>
      <c r="B7858" s="17">
        <v>8.2311040000000002</v>
      </c>
      <c r="C7858" s="97">
        <v>50</v>
      </c>
      <c r="D7858" s="21">
        <f t="shared" si="122"/>
        <v>13.74594368</v>
      </c>
    </row>
    <row r="7859" spans="1:4" ht="15" customHeight="1" x14ac:dyDescent="0.2">
      <c r="A7859" s="98">
        <v>42336.833333333336</v>
      </c>
      <c r="B7859" s="17">
        <v>8.7455479999999994</v>
      </c>
      <c r="C7859" s="97">
        <v>60</v>
      </c>
      <c r="D7859" s="21">
        <f t="shared" si="122"/>
        <v>14.605065159999999</v>
      </c>
    </row>
    <row r="7860" spans="1:4" ht="15" customHeight="1" x14ac:dyDescent="0.2">
      <c r="A7860" s="98">
        <v>42336.875</v>
      </c>
      <c r="B7860" s="17">
        <v>7.202216</v>
      </c>
      <c r="C7860" s="97">
        <v>50</v>
      </c>
      <c r="D7860" s="21">
        <f t="shared" si="122"/>
        <v>12.027700719999999</v>
      </c>
    </row>
    <row r="7861" spans="1:4" ht="15" customHeight="1" x14ac:dyDescent="0.2">
      <c r="A7861" s="98">
        <v>42336.916666666664</v>
      </c>
      <c r="B7861" s="17">
        <v>6.1733279999999997</v>
      </c>
      <c r="C7861" s="97">
        <v>40</v>
      </c>
      <c r="D7861" s="21">
        <f t="shared" si="122"/>
        <v>10.309457759999999</v>
      </c>
    </row>
    <row r="7862" spans="1:4" ht="15" customHeight="1" x14ac:dyDescent="0.2">
      <c r="A7862" s="98">
        <v>42336.958333333336</v>
      </c>
      <c r="B7862" s="17">
        <v>6.6877719999999998</v>
      </c>
      <c r="C7862" s="97">
        <v>40</v>
      </c>
      <c r="D7862" s="21">
        <f t="shared" si="122"/>
        <v>11.16857924</v>
      </c>
    </row>
    <row r="7863" spans="1:4" ht="15" customHeight="1" x14ac:dyDescent="0.2">
      <c r="A7863" s="98">
        <v>42337</v>
      </c>
      <c r="B7863" s="17">
        <v>6.1733279999999997</v>
      </c>
      <c r="C7863" s="97">
        <v>30</v>
      </c>
      <c r="D7863" s="21">
        <f t="shared" si="122"/>
        <v>10.309457759999999</v>
      </c>
    </row>
    <row r="7864" spans="1:4" ht="15" customHeight="1" x14ac:dyDescent="0.2">
      <c r="A7864" s="98">
        <v>42337.041666666664</v>
      </c>
      <c r="B7864" s="17">
        <v>5.6588840000000005</v>
      </c>
      <c r="C7864" s="97">
        <v>20</v>
      </c>
      <c r="D7864" s="21">
        <f t="shared" si="122"/>
        <v>9.4503362800000001</v>
      </c>
    </row>
    <row r="7865" spans="1:4" ht="15" customHeight="1" x14ac:dyDescent="0.2">
      <c r="A7865" s="98">
        <v>42337.083333333336</v>
      </c>
      <c r="B7865" s="17">
        <v>5.1444400000000003</v>
      </c>
      <c r="C7865" s="97">
        <v>20</v>
      </c>
      <c r="D7865" s="21">
        <f t="shared" si="122"/>
        <v>8.5912147999999995</v>
      </c>
    </row>
    <row r="7866" spans="1:4" ht="15" customHeight="1" x14ac:dyDescent="0.2">
      <c r="A7866" s="98">
        <v>42337.125</v>
      </c>
      <c r="B7866" s="17">
        <v>5.1444400000000003</v>
      </c>
      <c r="C7866" s="97">
        <v>10</v>
      </c>
      <c r="D7866" s="21">
        <f t="shared" si="122"/>
        <v>8.5912147999999995</v>
      </c>
    </row>
    <row r="7867" spans="1:4" ht="15" customHeight="1" x14ac:dyDescent="0.2">
      <c r="A7867" s="98">
        <v>42337.166666666664</v>
      </c>
      <c r="B7867" s="17">
        <v>3.601108</v>
      </c>
      <c r="C7867" s="97">
        <v>350</v>
      </c>
      <c r="D7867" s="21">
        <f t="shared" si="122"/>
        <v>6.0138503599999993</v>
      </c>
    </row>
    <row r="7868" spans="1:4" ht="15" customHeight="1" x14ac:dyDescent="0.2">
      <c r="A7868" s="98">
        <v>42337.208333333336</v>
      </c>
      <c r="B7868" s="17">
        <v>3.0866639999999999</v>
      </c>
      <c r="C7868" s="97">
        <v>10</v>
      </c>
      <c r="D7868" s="21">
        <f t="shared" si="122"/>
        <v>5.1547288799999995</v>
      </c>
    </row>
    <row r="7869" spans="1:4" ht="15" customHeight="1" x14ac:dyDescent="0.2">
      <c r="A7869" s="98">
        <v>42337.25</v>
      </c>
      <c r="B7869" s="17">
        <v>4.1155520000000001</v>
      </c>
      <c r="C7869" s="97">
        <v>340</v>
      </c>
      <c r="D7869" s="21">
        <f t="shared" si="122"/>
        <v>6.8729718399999999</v>
      </c>
    </row>
    <row r="7870" spans="1:4" ht="15" customHeight="1" x14ac:dyDescent="0.2">
      <c r="A7870" s="98">
        <v>42337.291666666664</v>
      </c>
      <c r="B7870" s="17">
        <v>4.6299960000000002</v>
      </c>
      <c r="C7870" s="97">
        <v>10</v>
      </c>
      <c r="D7870" s="21">
        <f t="shared" si="122"/>
        <v>7.7320933199999997</v>
      </c>
    </row>
    <row r="7871" spans="1:4" ht="15" customHeight="1" x14ac:dyDescent="0.2">
      <c r="A7871" s="98">
        <v>42337.333333333336</v>
      </c>
      <c r="B7871" s="17">
        <v>4.1155520000000001</v>
      </c>
      <c r="C7871" s="97">
        <v>30</v>
      </c>
      <c r="D7871" s="21">
        <f t="shared" si="122"/>
        <v>6.8729718399999999</v>
      </c>
    </row>
    <row r="7872" spans="1:4" ht="15" customHeight="1" x14ac:dyDescent="0.2">
      <c r="A7872" s="98">
        <v>42337.375</v>
      </c>
      <c r="B7872" s="17">
        <v>4.1155520000000001</v>
      </c>
      <c r="C7872" s="97">
        <v>20</v>
      </c>
      <c r="D7872" s="21">
        <f t="shared" si="122"/>
        <v>6.8729718399999999</v>
      </c>
    </row>
    <row r="7873" spans="1:4" ht="15" customHeight="1" x14ac:dyDescent="0.2">
      <c r="A7873" s="98">
        <v>42337.416666666664</v>
      </c>
      <c r="B7873" s="17">
        <v>4.6299960000000002</v>
      </c>
      <c r="C7873" s="97">
        <v>360</v>
      </c>
      <c r="D7873" s="21">
        <f t="shared" si="122"/>
        <v>7.7320933199999997</v>
      </c>
    </row>
    <row r="7874" spans="1:4" ht="15" customHeight="1" x14ac:dyDescent="0.2">
      <c r="A7874" s="98">
        <v>42337.458333333336</v>
      </c>
      <c r="B7874" s="17">
        <v>6.6877719999999998</v>
      </c>
      <c r="C7874" s="97">
        <v>360</v>
      </c>
      <c r="D7874" s="21">
        <f t="shared" si="122"/>
        <v>11.16857924</v>
      </c>
    </row>
    <row r="7875" spans="1:4" ht="15" customHeight="1" x14ac:dyDescent="0.2">
      <c r="A7875" s="98">
        <v>42337.5</v>
      </c>
      <c r="B7875" s="17">
        <v>7.7166600000000001</v>
      </c>
      <c r="C7875" s="97">
        <v>10</v>
      </c>
      <c r="D7875" s="21">
        <f t="shared" si="122"/>
        <v>12.886822199999999</v>
      </c>
    </row>
    <row r="7876" spans="1:4" ht="15" customHeight="1" x14ac:dyDescent="0.2">
      <c r="A7876" s="98">
        <v>42337.541666666664</v>
      </c>
      <c r="B7876" s="17">
        <v>6.1733279999999997</v>
      </c>
      <c r="C7876" s="97">
        <v>20</v>
      </c>
      <c r="D7876" s="21">
        <f t="shared" si="122"/>
        <v>10.309457759999999</v>
      </c>
    </row>
    <row r="7877" spans="1:4" ht="15" customHeight="1" x14ac:dyDescent="0.2">
      <c r="A7877" s="98">
        <v>42337.583333333336</v>
      </c>
      <c r="B7877" s="17">
        <v>5.6588840000000005</v>
      </c>
      <c r="C7877" s="97">
        <v>10</v>
      </c>
      <c r="D7877" s="21">
        <f t="shared" ref="D7877:D7940" si="123">$B$1*B7877</f>
        <v>9.4503362800000001</v>
      </c>
    </row>
    <row r="7878" spans="1:4" ht="15" customHeight="1" x14ac:dyDescent="0.2">
      <c r="A7878" s="98">
        <v>42337.625</v>
      </c>
      <c r="B7878" s="17">
        <v>7.7166600000000001</v>
      </c>
      <c r="C7878" s="97">
        <v>60</v>
      </c>
      <c r="D7878" s="21">
        <f t="shared" si="123"/>
        <v>12.886822199999999</v>
      </c>
    </row>
    <row r="7879" spans="1:4" ht="15" customHeight="1" x14ac:dyDescent="0.2">
      <c r="A7879" s="98">
        <v>42337.666666666664</v>
      </c>
      <c r="B7879" s="17">
        <v>9.2599920000000004</v>
      </c>
      <c r="C7879" s="97">
        <v>60</v>
      </c>
      <c r="D7879" s="21">
        <f t="shared" si="123"/>
        <v>15.464186639999999</v>
      </c>
    </row>
    <row r="7880" spans="1:4" ht="15" customHeight="1" x14ac:dyDescent="0.2">
      <c r="A7880" s="98">
        <v>42337.708333333336</v>
      </c>
      <c r="B7880" s="17">
        <v>9.7744359999999997</v>
      </c>
      <c r="C7880" s="97">
        <v>50</v>
      </c>
      <c r="D7880" s="21">
        <f t="shared" si="123"/>
        <v>16.32330812</v>
      </c>
    </row>
    <row r="7881" spans="1:4" ht="15" customHeight="1" x14ac:dyDescent="0.2">
      <c r="A7881" s="98">
        <v>42337.75</v>
      </c>
      <c r="B7881" s="17">
        <v>9.2599920000000004</v>
      </c>
      <c r="C7881" s="97">
        <v>50</v>
      </c>
      <c r="D7881" s="21">
        <f t="shared" si="123"/>
        <v>15.464186639999999</v>
      </c>
    </row>
    <row r="7882" spans="1:4" ht="15" customHeight="1" x14ac:dyDescent="0.2">
      <c r="A7882" s="98">
        <v>42337.791666666664</v>
      </c>
      <c r="B7882" s="17">
        <v>9.2599920000000004</v>
      </c>
      <c r="C7882" s="97">
        <v>50</v>
      </c>
      <c r="D7882" s="21">
        <f t="shared" si="123"/>
        <v>15.464186639999999</v>
      </c>
    </row>
    <row r="7883" spans="1:4" ht="15" customHeight="1" x14ac:dyDescent="0.2">
      <c r="A7883" s="98">
        <v>42337.833333333336</v>
      </c>
      <c r="B7883" s="17">
        <v>9.7744359999999997</v>
      </c>
      <c r="C7883" s="97">
        <v>50</v>
      </c>
      <c r="D7883" s="21">
        <f t="shared" si="123"/>
        <v>16.32330812</v>
      </c>
    </row>
    <row r="7884" spans="1:4" ht="15" customHeight="1" x14ac:dyDescent="0.2">
      <c r="A7884" s="98">
        <v>42337.875</v>
      </c>
      <c r="B7884" s="17">
        <v>7.7166600000000001</v>
      </c>
      <c r="C7884" s="97">
        <v>40</v>
      </c>
      <c r="D7884" s="21">
        <f t="shared" si="123"/>
        <v>12.886822199999999</v>
      </c>
    </row>
    <row r="7885" spans="1:4" ht="15" customHeight="1" x14ac:dyDescent="0.2">
      <c r="A7885" s="98">
        <v>42337.916666666664</v>
      </c>
      <c r="B7885" s="17">
        <v>7.7166600000000001</v>
      </c>
      <c r="C7885" s="97">
        <v>40</v>
      </c>
      <c r="D7885" s="21">
        <f t="shared" si="123"/>
        <v>12.886822199999999</v>
      </c>
    </row>
    <row r="7886" spans="1:4" ht="15" customHeight="1" x14ac:dyDescent="0.2">
      <c r="A7886" s="98">
        <v>42337.958333333336</v>
      </c>
      <c r="B7886" s="17">
        <v>6.1733279999999997</v>
      </c>
      <c r="C7886" s="97">
        <v>40</v>
      </c>
      <c r="D7886" s="21">
        <f t="shared" si="123"/>
        <v>10.309457759999999</v>
      </c>
    </row>
    <row r="7887" spans="1:4" ht="15" customHeight="1" x14ac:dyDescent="0.2">
      <c r="A7887" s="98">
        <v>42338</v>
      </c>
      <c r="B7887" s="17">
        <v>5.1444400000000003</v>
      </c>
      <c r="C7887" s="97">
        <v>30</v>
      </c>
      <c r="D7887" s="21">
        <f t="shared" si="123"/>
        <v>8.5912147999999995</v>
      </c>
    </row>
    <row r="7888" spans="1:4" ht="15" customHeight="1" x14ac:dyDescent="0.2">
      <c r="A7888" s="98">
        <v>42338.041666666664</v>
      </c>
      <c r="B7888" s="17">
        <v>5.1444400000000003</v>
      </c>
      <c r="C7888" s="97">
        <v>20</v>
      </c>
      <c r="D7888" s="21">
        <f t="shared" si="123"/>
        <v>8.5912147999999995</v>
      </c>
    </row>
    <row r="7889" spans="1:4" ht="15" customHeight="1" x14ac:dyDescent="0.2">
      <c r="A7889" s="98">
        <v>42338.083333333336</v>
      </c>
      <c r="B7889" s="17">
        <v>3.0866639999999999</v>
      </c>
      <c r="C7889" s="97">
        <v>20</v>
      </c>
      <c r="D7889" s="21">
        <f t="shared" si="123"/>
        <v>5.1547288799999995</v>
      </c>
    </row>
    <row r="7890" spans="1:4" ht="15" customHeight="1" x14ac:dyDescent="0.2">
      <c r="A7890" s="98">
        <v>42338.125</v>
      </c>
      <c r="B7890" s="17">
        <v>2.5722200000000002</v>
      </c>
      <c r="C7890" s="97">
        <v>360</v>
      </c>
      <c r="D7890" s="21">
        <f t="shared" si="123"/>
        <v>4.2956073999999997</v>
      </c>
    </row>
    <row r="7891" spans="1:4" ht="15" customHeight="1" x14ac:dyDescent="0.2">
      <c r="A7891" s="98">
        <v>42338.166666666664</v>
      </c>
      <c r="B7891" s="17">
        <v>3.0866639999999999</v>
      </c>
      <c r="C7891" s="97">
        <v>20</v>
      </c>
      <c r="D7891" s="21">
        <f t="shared" si="123"/>
        <v>5.1547288799999995</v>
      </c>
    </row>
    <row r="7892" spans="1:4" ht="15" customHeight="1" x14ac:dyDescent="0.2">
      <c r="A7892" s="98">
        <v>42338.208333333336</v>
      </c>
      <c r="B7892" s="17">
        <v>3.601108</v>
      </c>
      <c r="C7892" s="97">
        <v>20</v>
      </c>
      <c r="D7892" s="21">
        <f t="shared" si="123"/>
        <v>6.0138503599999993</v>
      </c>
    </row>
    <row r="7893" spans="1:4" ht="15" customHeight="1" x14ac:dyDescent="0.2">
      <c r="A7893" s="98">
        <v>42338.25</v>
      </c>
      <c r="B7893" s="17">
        <v>1.5433319999999999</v>
      </c>
      <c r="C7893" s="97">
        <v>30</v>
      </c>
      <c r="D7893" s="21">
        <f t="shared" si="123"/>
        <v>2.5773644399999998</v>
      </c>
    </row>
    <row r="7894" spans="1:4" ht="15" customHeight="1" x14ac:dyDescent="0.2">
      <c r="A7894" s="98">
        <v>42338.291666666664</v>
      </c>
      <c r="B7894" s="17">
        <v>2.5722200000000002</v>
      </c>
      <c r="C7894" s="97">
        <v>20</v>
      </c>
      <c r="D7894" s="21">
        <f t="shared" si="123"/>
        <v>4.2956073999999997</v>
      </c>
    </row>
    <row r="7895" spans="1:4" ht="15" customHeight="1" x14ac:dyDescent="0.2">
      <c r="A7895" s="98">
        <v>42338.333333333336</v>
      </c>
      <c r="B7895" s="17">
        <v>1.5433319999999999</v>
      </c>
      <c r="C7895" s="97">
        <v>330</v>
      </c>
      <c r="D7895" s="21">
        <f t="shared" si="123"/>
        <v>2.5773644399999998</v>
      </c>
    </row>
    <row r="7896" spans="1:4" ht="15" customHeight="1" x14ac:dyDescent="0.2">
      <c r="A7896" s="98">
        <v>42338.375</v>
      </c>
      <c r="B7896" s="17">
        <v>4.1155520000000001</v>
      </c>
      <c r="C7896" s="97">
        <v>20</v>
      </c>
      <c r="D7896" s="21">
        <f t="shared" si="123"/>
        <v>6.8729718399999999</v>
      </c>
    </row>
    <row r="7897" spans="1:4" ht="15" customHeight="1" x14ac:dyDescent="0.2">
      <c r="A7897" s="98">
        <v>42338.416666666664</v>
      </c>
      <c r="B7897" s="17">
        <v>0</v>
      </c>
      <c r="C7897" s="97">
        <v>0</v>
      </c>
      <c r="D7897" s="21">
        <f t="shared" si="123"/>
        <v>0</v>
      </c>
    </row>
    <row r="7898" spans="1:4" ht="15" customHeight="1" x14ac:dyDescent="0.2">
      <c r="A7898" s="98">
        <v>42338.458333333336</v>
      </c>
      <c r="B7898" s="17">
        <v>2.057776</v>
      </c>
      <c r="C7898" s="97">
        <v>340</v>
      </c>
      <c r="D7898" s="21">
        <f t="shared" si="123"/>
        <v>3.43648592</v>
      </c>
    </row>
    <row r="7899" spans="1:4" ht="15" customHeight="1" x14ac:dyDescent="0.2">
      <c r="A7899" s="98">
        <v>42338.5</v>
      </c>
      <c r="B7899" s="17">
        <v>6.1733279999999997</v>
      </c>
      <c r="C7899" s="97">
        <v>20</v>
      </c>
      <c r="D7899" s="21">
        <f t="shared" si="123"/>
        <v>10.309457759999999</v>
      </c>
    </row>
    <row r="7900" spans="1:4" ht="15" customHeight="1" x14ac:dyDescent="0.2">
      <c r="A7900" s="98">
        <v>42338.541666666664</v>
      </c>
      <c r="B7900" s="17">
        <v>5.6588840000000005</v>
      </c>
      <c r="C7900" s="97">
        <v>10</v>
      </c>
      <c r="D7900" s="21">
        <f t="shared" si="123"/>
        <v>9.4503362800000001</v>
      </c>
    </row>
    <row r="7901" spans="1:4" ht="15" customHeight="1" x14ac:dyDescent="0.2">
      <c r="A7901" s="98">
        <v>42338.583333333336</v>
      </c>
      <c r="B7901" s="17">
        <v>5.6588840000000005</v>
      </c>
      <c r="C7901" s="97">
        <v>20</v>
      </c>
      <c r="D7901" s="21">
        <f t="shared" si="123"/>
        <v>9.4503362800000001</v>
      </c>
    </row>
    <row r="7902" spans="1:4" ht="15" customHeight="1" x14ac:dyDescent="0.2">
      <c r="A7902" s="98">
        <v>42338.625</v>
      </c>
      <c r="B7902" s="17">
        <v>6.6877719999999998</v>
      </c>
      <c r="C7902" s="97">
        <v>60</v>
      </c>
      <c r="D7902" s="21">
        <f t="shared" si="123"/>
        <v>11.16857924</v>
      </c>
    </row>
    <row r="7903" spans="1:4" ht="15" customHeight="1" x14ac:dyDescent="0.2">
      <c r="A7903" s="98">
        <v>42338.666666666664</v>
      </c>
      <c r="B7903" s="17">
        <v>7.7166600000000001</v>
      </c>
      <c r="C7903" s="97">
        <v>50</v>
      </c>
      <c r="D7903" s="21">
        <f t="shared" si="123"/>
        <v>12.886822199999999</v>
      </c>
    </row>
    <row r="7904" spans="1:4" ht="15" customHeight="1" x14ac:dyDescent="0.2">
      <c r="A7904" s="98">
        <v>42338.708333333336</v>
      </c>
      <c r="B7904" s="17">
        <v>8.7455479999999994</v>
      </c>
      <c r="C7904" s="97">
        <v>60</v>
      </c>
      <c r="D7904" s="21">
        <f t="shared" si="123"/>
        <v>14.605065159999999</v>
      </c>
    </row>
    <row r="7905" spans="1:4" ht="15" customHeight="1" x14ac:dyDescent="0.2">
      <c r="A7905" s="98">
        <v>42338.75</v>
      </c>
      <c r="B7905" s="17">
        <v>9.2599920000000004</v>
      </c>
      <c r="C7905" s="97">
        <v>60</v>
      </c>
      <c r="D7905" s="21">
        <f t="shared" si="123"/>
        <v>15.464186639999999</v>
      </c>
    </row>
    <row r="7906" spans="1:4" ht="15" customHeight="1" x14ac:dyDescent="0.2">
      <c r="A7906" s="98">
        <v>42338.791666666664</v>
      </c>
      <c r="B7906" s="17">
        <v>8.7455479999999994</v>
      </c>
      <c r="C7906" s="97">
        <v>50</v>
      </c>
      <c r="D7906" s="21">
        <f t="shared" si="123"/>
        <v>14.605065159999999</v>
      </c>
    </row>
    <row r="7907" spans="1:4" ht="15" customHeight="1" x14ac:dyDescent="0.2">
      <c r="A7907" s="98">
        <v>42338.833333333336</v>
      </c>
      <c r="B7907" s="17">
        <v>7.7166600000000001</v>
      </c>
      <c r="C7907" s="97">
        <v>50</v>
      </c>
      <c r="D7907" s="21">
        <f t="shared" si="123"/>
        <v>12.886822199999999</v>
      </c>
    </row>
    <row r="7908" spans="1:4" ht="15" customHeight="1" x14ac:dyDescent="0.2">
      <c r="A7908" s="98">
        <v>42338.875</v>
      </c>
      <c r="B7908" s="17">
        <v>6.1733279999999997</v>
      </c>
      <c r="C7908" s="97">
        <v>40</v>
      </c>
      <c r="D7908" s="21">
        <f t="shared" si="123"/>
        <v>10.309457759999999</v>
      </c>
    </row>
    <row r="7909" spans="1:4" ht="15" customHeight="1" x14ac:dyDescent="0.2">
      <c r="A7909" s="98">
        <v>42338.916666666664</v>
      </c>
      <c r="B7909" s="17">
        <v>6.1733279999999997</v>
      </c>
      <c r="C7909" s="97">
        <v>30</v>
      </c>
      <c r="D7909" s="21">
        <f t="shared" si="123"/>
        <v>10.309457759999999</v>
      </c>
    </row>
    <row r="7910" spans="1:4" ht="15" customHeight="1" x14ac:dyDescent="0.2">
      <c r="A7910" s="98">
        <v>42338.958333333336</v>
      </c>
      <c r="B7910" s="17">
        <v>5.1444400000000003</v>
      </c>
      <c r="C7910" s="97">
        <v>40</v>
      </c>
      <c r="D7910" s="21">
        <f t="shared" si="123"/>
        <v>8.5912147999999995</v>
      </c>
    </row>
    <row r="7911" spans="1:4" ht="15" customHeight="1" x14ac:dyDescent="0.2">
      <c r="A7911" s="98">
        <v>42339</v>
      </c>
      <c r="B7911" s="17">
        <v>5.1444400000000003</v>
      </c>
      <c r="C7911" s="97">
        <v>30</v>
      </c>
      <c r="D7911" s="21">
        <f t="shared" si="123"/>
        <v>8.5912147999999995</v>
      </c>
    </row>
    <row r="7912" spans="1:4" ht="15" customHeight="1" x14ac:dyDescent="0.2">
      <c r="A7912" s="98">
        <v>42339.041666666664</v>
      </c>
      <c r="B7912" s="17">
        <v>4.1155520000000001</v>
      </c>
      <c r="C7912" s="97">
        <v>20</v>
      </c>
      <c r="D7912" s="21">
        <f t="shared" si="123"/>
        <v>6.8729718399999999</v>
      </c>
    </row>
    <row r="7913" spans="1:4" ht="15" customHeight="1" x14ac:dyDescent="0.2">
      <c r="A7913" s="98">
        <v>42339.083333333336</v>
      </c>
      <c r="B7913" s="17">
        <v>3.0866639999999999</v>
      </c>
      <c r="C7913" s="97">
        <v>30</v>
      </c>
      <c r="D7913" s="21">
        <f t="shared" si="123"/>
        <v>5.1547288799999995</v>
      </c>
    </row>
    <row r="7914" spans="1:4" ht="15" customHeight="1" x14ac:dyDescent="0.2">
      <c r="A7914" s="98">
        <v>42339.125</v>
      </c>
      <c r="B7914" s="17">
        <v>2.057776</v>
      </c>
      <c r="C7914" s="97">
        <v>40</v>
      </c>
      <c r="D7914" s="21">
        <f t="shared" si="123"/>
        <v>3.43648592</v>
      </c>
    </row>
    <row r="7915" spans="1:4" ht="15" customHeight="1" x14ac:dyDescent="0.2">
      <c r="A7915" s="98">
        <v>42339.166666666664</v>
      </c>
      <c r="B7915" s="17">
        <v>0.51444400000000001</v>
      </c>
      <c r="C7915" s="97">
        <v>30</v>
      </c>
      <c r="D7915" s="21">
        <f t="shared" si="123"/>
        <v>0.85912147999999999</v>
      </c>
    </row>
    <row r="7916" spans="1:4" ht="15" customHeight="1" x14ac:dyDescent="0.2">
      <c r="A7916" s="98">
        <v>42339.208333333336</v>
      </c>
      <c r="B7916" s="17">
        <v>1.5433319999999999</v>
      </c>
      <c r="C7916" s="97">
        <v>30</v>
      </c>
      <c r="D7916" s="21">
        <f t="shared" si="123"/>
        <v>2.5773644399999998</v>
      </c>
    </row>
    <row r="7917" spans="1:4" ht="15" customHeight="1" x14ac:dyDescent="0.2">
      <c r="A7917" s="98">
        <v>42339.25</v>
      </c>
      <c r="B7917" s="17">
        <v>0.51444400000000001</v>
      </c>
      <c r="C7917" s="97">
        <v>290</v>
      </c>
      <c r="D7917" s="21">
        <f t="shared" si="123"/>
        <v>0.85912147999999999</v>
      </c>
    </row>
    <row r="7918" spans="1:4" ht="15" customHeight="1" x14ac:dyDescent="0.2">
      <c r="A7918" s="98">
        <v>42339.291666666664</v>
      </c>
      <c r="B7918" s="17">
        <v>1.028888</v>
      </c>
      <c r="C7918" s="97">
        <v>330</v>
      </c>
      <c r="D7918" s="21">
        <f t="shared" si="123"/>
        <v>1.71824296</v>
      </c>
    </row>
    <row r="7919" spans="1:4" ht="15" customHeight="1" x14ac:dyDescent="0.2">
      <c r="A7919" s="98">
        <v>42339.333333333336</v>
      </c>
      <c r="B7919" s="17">
        <v>1.028888</v>
      </c>
      <c r="C7919" s="97">
        <v>300</v>
      </c>
      <c r="D7919" s="21">
        <f t="shared" si="123"/>
        <v>1.71824296</v>
      </c>
    </row>
    <row r="7920" spans="1:4" ht="15" customHeight="1" x14ac:dyDescent="0.2">
      <c r="A7920" s="98">
        <v>42339.375</v>
      </c>
      <c r="B7920" s="17">
        <v>1.028888</v>
      </c>
      <c r="C7920" s="97">
        <v>320</v>
      </c>
      <c r="D7920" s="21">
        <f t="shared" si="123"/>
        <v>1.71824296</v>
      </c>
    </row>
    <row r="7921" spans="1:4" ht="15" customHeight="1" x14ac:dyDescent="0.2">
      <c r="A7921" s="98">
        <v>42339.416666666664</v>
      </c>
      <c r="B7921" s="17">
        <v>3.0866639999999999</v>
      </c>
      <c r="C7921" s="97">
        <v>150</v>
      </c>
      <c r="D7921" s="21">
        <f t="shared" si="123"/>
        <v>5.1547288799999995</v>
      </c>
    </row>
    <row r="7922" spans="1:4" ht="15" customHeight="1" x14ac:dyDescent="0.2">
      <c r="A7922" s="98">
        <v>42339.458333333336</v>
      </c>
      <c r="B7922" s="17">
        <v>4.6299960000000002</v>
      </c>
      <c r="C7922" s="97">
        <v>150</v>
      </c>
      <c r="D7922" s="21">
        <f t="shared" si="123"/>
        <v>7.7320933199999997</v>
      </c>
    </row>
    <row r="7923" spans="1:4" ht="15" customHeight="1" x14ac:dyDescent="0.2">
      <c r="A7923" s="98">
        <v>42339.5</v>
      </c>
      <c r="B7923" s="17">
        <v>6.6877719999999998</v>
      </c>
      <c r="C7923" s="97">
        <v>150</v>
      </c>
      <c r="D7923" s="21">
        <f t="shared" si="123"/>
        <v>11.16857924</v>
      </c>
    </row>
    <row r="7924" spans="1:4" ht="15" customHeight="1" x14ac:dyDescent="0.2">
      <c r="A7924" s="98">
        <v>42339.541666666664</v>
      </c>
      <c r="B7924" s="17">
        <v>7.202216</v>
      </c>
      <c r="C7924" s="97">
        <v>160</v>
      </c>
      <c r="D7924" s="21">
        <f t="shared" si="123"/>
        <v>12.027700719999999</v>
      </c>
    </row>
    <row r="7925" spans="1:4" ht="15" customHeight="1" x14ac:dyDescent="0.2">
      <c r="A7925" s="98">
        <v>42339.583333333336</v>
      </c>
      <c r="B7925" s="17">
        <v>6.6877719999999998</v>
      </c>
      <c r="C7925" s="97">
        <v>160</v>
      </c>
      <c r="D7925" s="21">
        <f t="shared" si="123"/>
        <v>11.16857924</v>
      </c>
    </row>
    <row r="7926" spans="1:4" ht="15" customHeight="1" x14ac:dyDescent="0.2">
      <c r="A7926" s="98">
        <v>42339.625</v>
      </c>
      <c r="B7926" s="17">
        <v>7.202216</v>
      </c>
      <c r="C7926" s="97">
        <v>170</v>
      </c>
      <c r="D7926" s="21">
        <f t="shared" si="123"/>
        <v>12.027700719999999</v>
      </c>
    </row>
    <row r="7927" spans="1:4" ht="15" customHeight="1" x14ac:dyDescent="0.2">
      <c r="A7927" s="98">
        <v>42339.666666666664</v>
      </c>
      <c r="B7927" s="17">
        <v>6.1733279999999997</v>
      </c>
      <c r="C7927" s="97">
        <v>170</v>
      </c>
      <c r="D7927" s="21">
        <f t="shared" si="123"/>
        <v>10.309457759999999</v>
      </c>
    </row>
    <row r="7928" spans="1:4" ht="15" customHeight="1" x14ac:dyDescent="0.2">
      <c r="A7928" s="98">
        <v>42339.708333333336</v>
      </c>
      <c r="B7928" s="17">
        <v>7.202216</v>
      </c>
      <c r="C7928" s="97">
        <v>160</v>
      </c>
      <c r="D7928" s="21">
        <f t="shared" si="123"/>
        <v>12.027700719999999</v>
      </c>
    </row>
    <row r="7929" spans="1:4" ht="15" customHeight="1" x14ac:dyDescent="0.2">
      <c r="A7929" s="98">
        <v>42339.75</v>
      </c>
      <c r="B7929" s="17">
        <v>6.6877719999999998</v>
      </c>
      <c r="C7929" s="97">
        <v>160</v>
      </c>
      <c r="D7929" s="21">
        <f t="shared" si="123"/>
        <v>11.16857924</v>
      </c>
    </row>
    <row r="7930" spans="1:4" ht="15" customHeight="1" x14ac:dyDescent="0.2">
      <c r="A7930" s="98">
        <v>42339.791666666664</v>
      </c>
      <c r="B7930" s="17">
        <v>6.1733279999999997</v>
      </c>
      <c r="C7930" s="97">
        <v>150</v>
      </c>
      <c r="D7930" s="21">
        <f t="shared" si="123"/>
        <v>10.309457759999999</v>
      </c>
    </row>
    <row r="7931" spans="1:4" ht="15" customHeight="1" x14ac:dyDescent="0.2">
      <c r="A7931" s="98">
        <v>42339.833333333336</v>
      </c>
      <c r="B7931" s="17">
        <v>5.6588840000000005</v>
      </c>
      <c r="C7931" s="97">
        <v>150</v>
      </c>
      <c r="D7931" s="21">
        <f t="shared" si="123"/>
        <v>9.4503362800000001</v>
      </c>
    </row>
    <row r="7932" spans="1:4" ht="15" customHeight="1" x14ac:dyDescent="0.2">
      <c r="A7932" s="98">
        <v>42339.875</v>
      </c>
      <c r="B7932" s="17">
        <v>5.6588840000000005</v>
      </c>
      <c r="C7932" s="97">
        <v>170</v>
      </c>
      <c r="D7932" s="21">
        <f t="shared" si="123"/>
        <v>9.4503362800000001</v>
      </c>
    </row>
    <row r="7933" spans="1:4" ht="15" customHeight="1" x14ac:dyDescent="0.2">
      <c r="A7933" s="98">
        <v>42339.916666666664</v>
      </c>
      <c r="B7933" s="17">
        <v>4.6299960000000002</v>
      </c>
      <c r="C7933" s="97">
        <v>170</v>
      </c>
      <c r="D7933" s="21">
        <f t="shared" si="123"/>
        <v>7.7320933199999997</v>
      </c>
    </row>
    <row r="7934" spans="1:4" ht="15" customHeight="1" x14ac:dyDescent="0.2">
      <c r="A7934" s="98">
        <v>42339.958333333336</v>
      </c>
      <c r="B7934" s="17">
        <v>3.0866639999999999</v>
      </c>
      <c r="C7934" s="97">
        <v>190</v>
      </c>
      <c r="D7934" s="21">
        <f t="shared" si="123"/>
        <v>5.1547288799999995</v>
      </c>
    </row>
    <row r="7935" spans="1:4" ht="15" customHeight="1" x14ac:dyDescent="0.2">
      <c r="A7935" s="98">
        <v>42340</v>
      </c>
      <c r="B7935" s="17">
        <v>2.5722200000000002</v>
      </c>
      <c r="C7935" s="97">
        <v>200</v>
      </c>
      <c r="D7935" s="21">
        <f t="shared" si="123"/>
        <v>4.2956073999999997</v>
      </c>
    </row>
    <row r="7936" spans="1:4" ht="15" customHeight="1" x14ac:dyDescent="0.2">
      <c r="A7936" s="98">
        <v>42340.041666666664</v>
      </c>
      <c r="B7936" s="17">
        <v>3.601108</v>
      </c>
      <c r="C7936" s="97">
        <v>200</v>
      </c>
      <c r="D7936" s="21">
        <f t="shared" si="123"/>
        <v>6.0138503599999993</v>
      </c>
    </row>
    <row r="7937" spans="1:4" ht="15" customHeight="1" x14ac:dyDescent="0.2">
      <c r="A7937" s="98">
        <v>42340.083333333336</v>
      </c>
      <c r="B7937" s="17">
        <v>2.057776</v>
      </c>
      <c r="C7937" s="97">
        <v>200</v>
      </c>
      <c r="D7937" s="21">
        <f t="shared" si="123"/>
        <v>3.43648592</v>
      </c>
    </row>
    <row r="7938" spans="1:4" ht="15" customHeight="1" x14ac:dyDescent="0.2">
      <c r="A7938" s="98">
        <v>42340.125</v>
      </c>
      <c r="B7938" s="17">
        <v>1.5433319999999999</v>
      </c>
      <c r="C7938" s="97">
        <v>150</v>
      </c>
      <c r="D7938" s="21">
        <f t="shared" si="123"/>
        <v>2.5773644399999998</v>
      </c>
    </row>
    <row r="7939" spans="1:4" ht="15" customHeight="1" x14ac:dyDescent="0.2">
      <c r="A7939" s="98">
        <v>42340.166666666664</v>
      </c>
      <c r="B7939" s="17">
        <v>1.028888</v>
      </c>
      <c r="C7939" s="97">
        <v>130</v>
      </c>
      <c r="D7939" s="21">
        <f t="shared" si="123"/>
        <v>1.71824296</v>
      </c>
    </row>
    <row r="7940" spans="1:4" ht="15" customHeight="1" x14ac:dyDescent="0.2">
      <c r="A7940" s="98">
        <v>42340.208333333336</v>
      </c>
      <c r="B7940" s="17">
        <v>1.028888</v>
      </c>
      <c r="C7940" s="97">
        <v>300</v>
      </c>
      <c r="D7940" s="21">
        <f t="shared" si="123"/>
        <v>1.71824296</v>
      </c>
    </row>
    <row r="7941" spans="1:4" ht="15" customHeight="1" x14ac:dyDescent="0.2">
      <c r="A7941" s="98">
        <v>42340.25</v>
      </c>
      <c r="B7941" s="17">
        <v>1.028888</v>
      </c>
      <c r="C7941" s="97">
        <v>310</v>
      </c>
      <c r="D7941" s="21">
        <f t="shared" ref="D7941:D8004" si="124">$B$1*B7941</f>
        <v>1.71824296</v>
      </c>
    </row>
    <row r="7942" spans="1:4" ht="15" customHeight="1" x14ac:dyDescent="0.2">
      <c r="A7942" s="98">
        <v>42340.291666666664</v>
      </c>
      <c r="B7942" s="17">
        <v>1.028888</v>
      </c>
      <c r="C7942" s="97">
        <v>320</v>
      </c>
      <c r="D7942" s="21">
        <f t="shared" si="124"/>
        <v>1.71824296</v>
      </c>
    </row>
    <row r="7943" spans="1:4" ht="15" customHeight="1" x14ac:dyDescent="0.2">
      <c r="A7943" s="98">
        <v>42340.333333333336</v>
      </c>
      <c r="B7943" s="17">
        <v>1.028888</v>
      </c>
      <c r="C7943" s="97">
        <v>130</v>
      </c>
      <c r="D7943" s="21">
        <f t="shared" si="124"/>
        <v>1.71824296</v>
      </c>
    </row>
    <row r="7944" spans="1:4" ht="15" customHeight="1" x14ac:dyDescent="0.2">
      <c r="A7944" s="98">
        <v>42340.375</v>
      </c>
      <c r="B7944" s="17">
        <v>0</v>
      </c>
      <c r="C7944" s="97">
        <v>0</v>
      </c>
      <c r="D7944" s="21">
        <f t="shared" si="124"/>
        <v>0</v>
      </c>
    </row>
    <row r="7945" spans="1:4" ht="15" customHeight="1" x14ac:dyDescent="0.2">
      <c r="A7945" s="98">
        <v>42340.416666666664</v>
      </c>
      <c r="B7945" s="17">
        <v>1.028888</v>
      </c>
      <c r="C7945" s="97">
        <v>340</v>
      </c>
      <c r="D7945" s="21">
        <f t="shared" si="124"/>
        <v>1.71824296</v>
      </c>
    </row>
    <row r="7946" spans="1:4" ht="15" customHeight="1" x14ac:dyDescent="0.2">
      <c r="A7946" s="98">
        <v>42340.458333333336</v>
      </c>
      <c r="B7946" s="17">
        <v>2.057776</v>
      </c>
      <c r="C7946" s="97">
        <v>300</v>
      </c>
      <c r="D7946" s="21">
        <f t="shared" si="124"/>
        <v>3.43648592</v>
      </c>
    </row>
    <row r="7947" spans="1:4" ht="15" customHeight="1" x14ac:dyDescent="0.2">
      <c r="A7947" s="98">
        <v>42340.5</v>
      </c>
      <c r="B7947" s="17">
        <v>1.5433319999999999</v>
      </c>
      <c r="C7947" s="97">
        <v>340</v>
      </c>
      <c r="D7947" s="21">
        <f t="shared" si="124"/>
        <v>2.5773644399999998</v>
      </c>
    </row>
    <row r="7948" spans="1:4" ht="15" customHeight="1" x14ac:dyDescent="0.2">
      <c r="A7948" s="98">
        <v>42340.541666666664</v>
      </c>
      <c r="B7948" s="17">
        <v>4.1155520000000001</v>
      </c>
      <c r="C7948" s="97">
        <v>110</v>
      </c>
      <c r="D7948" s="21">
        <f t="shared" si="124"/>
        <v>6.8729718399999999</v>
      </c>
    </row>
    <row r="7949" spans="1:4" ht="15" customHeight="1" x14ac:dyDescent="0.2">
      <c r="A7949" s="98">
        <v>42340.583333333336</v>
      </c>
      <c r="B7949" s="17">
        <v>5.1444400000000003</v>
      </c>
      <c r="C7949" s="97">
        <v>120</v>
      </c>
      <c r="D7949" s="21">
        <f t="shared" si="124"/>
        <v>8.5912147999999995</v>
      </c>
    </row>
    <row r="7950" spans="1:4" ht="15" customHeight="1" x14ac:dyDescent="0.2">
      <c r="A7950" s="98">
        <v>42340.625</v>
      </c>
      <c r="B7950" s="17">
        <v>6.1733279999999997</v>
      </c>
      <c r="C7950" s="97">
        <v>150</v>
      </c>
      <c r="D7950" s="21">
        <f t="shared" si="124"/>
        <v>10.309457759999999</v>
      </c>
    </row>
    <row r="7951" spans="1:4" ht="15" customHeight="1" x14ac:dyDescent="0.2">
      <c r="A7951" s="98">
        <v>42340.666666666664</v>
      </c>
      <c r="B7951" s="17">
        <v>7.7166600000000001</v>
      </c>
      <c r="C7951" s="97">
        <v>170</v>
      </c>
      <c r="D7951" s="21">
        <f t="shared" si="124"/>
        <v>12.886822199999999</v>
      </c>
    </row>
    <row r="7952" spans="1:4" ht="15" customHeight="1" x14ac:dyDescent="0.2">
      <c r="A7952" s="98">
        <v>42340.708333333336</v>
      </c>
      <c r="B7952" s="17">
        <v>5.6588840000000005</v>
      </c>
      <c r="C7952" s="97">
        <v>160</v>
      </c>
      <c r="D7952" s="21">
        <f t="shared" si="124"/>
        <v>9.4503362800000001</v>
      </c>
    </row>
    <row r="7953" spans="1:4" ht="15" customHeight="1" x14ac:dyDescent="0.2">
      <c r="A7953" s="98">
        <v>42340.75</v>
      </c>
      <c r="B7953" s="17">
        <v>4.1155520000000001</v>
      </c>
      <c r="C7953" s="97">
        <v>150</v>
      </c>
      <c r="D7953" s="21">
        <f t="shared" si="124"/>
        <v>6.8729718399999999</v>
      </c>
    </row>
    <row r="7954" spans="1:4" ht="15" customHeight="1" x14ac:dyDescent="0.2">
      <c r="A7954" s="98">
        <v>42340.791666666664</v>
      </c>
      <c r="B7954" s="17">
        <v>2.5722200000000002</v>
      </c>
      <c r="C7954" s="97">
        <v>140</v>
      </c>
      <c r="D7954" s="21">
        <f t="shared" si="124"/>
        <v>4.2956073999999997</v>
      </c>
    </row>
    <row r="7955" spans="1:4" ht="15" customHeight="1" x14ac:dyDescent="0.2">
      <c r="A7955" s="98">
        <v>42340.833333333336</v>
      </c>
      <c r="B7955" s="17">
        <v>2.057776</v>
      </c>
      <c r="C7955" s="97">
        <v>150</v>
      </c>
      <c r="D7955" s="21">
        <f t="shared" si="124"/>
        <v>3.43648592</v>
      </c>
    </row>
    <row r="7956" spans="1:4" ht="15" customHeight="1" x14ac:dyDescent="0.2">
      <c r="A7956" s="98">
        <v>42340.875</v>
      </c>
      <c r="B7956" s="17">
        <v>2.057776</v>
      </c>
      <c r="C7956" s="97">
        <v>150</v>
      </c>
      <c r="D7956" s="21">
        <f t="shared" si="124"/>
        <v>3.43648592</v>
      </c>
    </row>
    <row r="7957" spans="1:4" ht="15" customHeight="1" x14ac:dyDescent="0.2">
      <c r="A7957" s="98">
        <v>42340.916666666664</v>
      </c>
      <c r="B7957" s="17">
        <v>1.5433319999999999</v>
      </c>
      <c r="C7957" s="97">
        <v>170</v>
      </c>
      <c r="D7957" s="21">
        <f t="shared" si="124"/>
        <v>2.5773644399999998</v>
      </c>
    </row>
    <row r="7958" spans="1:4" ht="15" customHeight="1" x14ac:dyDescent="0.2">
      <c r="A7958" s="98">
        <v>42340.958333333336</v>
      </c>
      <c r="B7958" s="17">
        <v>1.5433319999999999</v>
      </c>
      <c r="C7958" s="97">
        <v>150</v>
      </c>
      <c r="D7958" s="21">
        <f t="shared" si="124"/>
        <v>2.5773644399999998</v>
      </c>
    </row>
    <row r="7959" spans="1:4" ht="15" customHeight="1" x14ac:dyDescent="0.2">
      <c r="A7959" s="98">
        <v>42341</v>
      </c>
      <c r="B7959" s="17">
        <v>2.057776</v>
      </c>
      <c r="C7959" s="97">
        <v>170</v>
      </c>
      <c r="D7959" s="21">
        <f t="shared" si="124"/>
        <v>3.43648592</v>
      </c>
    </row>
    <row r="7960" spans="1:4" ht="15" customHeight="1" x14ac:dyDescent="0.2">
      <c r="A7960" s="98">
        <v>42341.041666666664</v>
      </c>
      <c r="B7960" s="17">
        <v>1.028888</v>
      </c>
      <c r="C7960" s="97">
        <v>210</v>
      </c>
      <c r="D7960" s="21">
        <f t="shared" si="124"/>
        <v>1.71824296</v>
      </c>
    </row>
    <row r="7961" spans="1:4" ht="15" customHeight="1" x14ac:dyDescent="0.2">
      <c r="A7961" s="98">
        <v>42341.083333333336</v>
      </c>
      <c r="B7961" s="17">
        <v>1.5433319999999999</v>
      </c>
      <c r="C7961" s="97">
        <v>330</v>
      </c>
      <c r="D7961" s="21">
        <f t="shared" si="124"/>
        <v>2.5773644399999998</v>
      </c>
    </row>
    <row r="7962" spans="1:4" ht="15" customHeight="1" x14ac:dyDescent="0.2">
      <c r="A7962" s="98">
        <v>42341.125</v>
      </c>
      <c r="B7962" s="17">
        <v>1.028888</v>
      </c>
      <c r="C7962" s="97">
        <v>270</v>
      </c>
      <c r="D7962" s="21">
        <f t="shared" si="124"/>
        <v>1.71824296</v>
      </c>
    </row>
    <row r="7963" spans="1:4" ht="15" customHeight="1" x14ac:dyDescent="0.2">
      <c r="A7963" s="98">
        <v>42341.166666666664</v>
      </c>
      <c r="B7963" s="17">
        <v>1.028888</v>
      </c>
      <c r="C7963" s="97">
        <v>310</v>
      </c>
      <c r="D7963" s="21">
        <f t="shared" si="124"/>
        <v>1.71824296</v>
      </c>
    </row>
    <row r="7964" spans="1:4" ht="15" customHeight="1" x14ac:dyDescent="0.2">
      <c r="A7964" s="98">
        <v>42341.208333333336</v>
      </c>
      <c r="B7964" s="17">
        <v>0</v>
      </c>
      <c r="C7964" s="97">
        <v>0</v>
      </c>
      <c r="D7964" s="21">
        <f t="shared" si="124"/>
        <v>0</v>
      </c>
    </row>
    <row r="7965" spans="1:4" ht="15" customHeight="1" x14ac:dyDescent="0.2">
      <c r="A7965" s="98">
        <v>42341.25</v>
      </c>
      <c r="B7965" s="17">
        <v>1.028888</v>
      </c>
      <c r="C7965" s="97">
        <v>320</v>
      </c>
      <c r="D7965" s="21">
        <f t="shared" si="124"/>
        <v>1.71824296</v>
      </c>
    </row>
    <row r="7966" spans="1:4" ht="15" customHeight="1" x14ac:dyDescent="0.2">
      <c r="A7966" s="98">
        <v>42341.291666666664</v>
      </c>
      <c r="B7966" s="17">
        <v>0</v>
      </c>
      <c r="C7966" s="97">
        <v>0</v>
      </c>
      <c r="D7966" s="21">
        <f t="shared" si="124"/>
        <v>0</v>
      </c>
    </row>
    <row r="7967" spans="1:4" ht="15" customHeight="1" x14ac:dyDescent="0.2">
      <c r="A7967" s="98">
        <v>42341.333333333336</v>
      </c>
      <c r="B7967" s="17">
        <v>0.51444400000000001</v>
      </c>
      <c r="C7967" s="97">
        <v>20</v>
      </c>
      <c r="D7967" s="21">
        <f t="shared" si="124"/>
        <v>0.85912147999999999</v>
      </c>
    </row>
    <row r="7968" spans="1:4" ht="15" customHeight="1" x14ac:dyDescent="0.2">
      <c r="A7968" s="98">
        <v>42341.375</v>
      </c>
      <c r="B7968" s="17">
        <v>1.028888</v>
      </c>
      <c r="C7968" s="97">
        <v>340</v>
      </c>
      <c r="D7968" s="21">
        <f t="shared" si="124"/>
        <v>1.71824296</v>
      </c>
    </row>
    <row r="7969" spans="1:4" ht="15" customHeight="1" x14ac:dyDescent="0.2">
      <c r="A7969" s="98">
        <v>42341.416666666664</v>
      </c>
      <c r="B7969" s="17">
        <v>1.028888</v>
      </c>
      <c r="C7969" s="97">
        <v>300</v>
      </c>
      <c r="D7969" s="21">
        <f t="shared" si="124"/>
        <v>1.71824296</v>
      </c>
    </row>
    <row r="7970" spans="1:4" ht="15" customHeight="1" x14ac:dyDescent="0.2">
      <c r="A7970" s="98">
        <v>42341.458333333336</v>
      </c>
      <c r="B7970" s="17">
        <v>1.028888</v>
      </c>
      <c r="C7970" s="97">
        <v>290</v>
      </c>
      <c r="D7970" s="21">
        <f t="shared" si="124"/>
        <v>1.71824296</v>
      </c>
    </row>
    <row r="7971" spans="1:4" ht="15" customHeight="1" x14ac:dyDescent="0.2">
      <c r="A7971" s="98">
        <v>42341.5</v>
      </c>
      <c r="B7971" s="17">
        <v>2.057776</v>
      </c>
      <c r="C7971" s="97">
        <v>270</v>
      </c>
      <c r="D7971" s="21">
        <f t="shared" si="124"/>
        <v>3.43648592</v>
      </c>
    </row>
    <row r="7972" spans="1:4" ht="15" customHeight="1" x14ac:dyDescent="0.2">
      <c r="A7972" s="98">
        <v>42341.541666666664</v>
      </c>
      <c r="B7972" s="17">
        <v>1.028888</v>
      </c>
      <c r="C7972" s="97">
        <v>140</v>
      </c>
      <c r="D7972" s="21">
        <f t="shared" si="124"/>
        <v>1.71824296</v>
      </c>
    </row>
    <row r="7973" spans="1:4" ht="15" customHeight="1" x14ac:dyDescent="0.2">
      <c r="A7973" s="98">
        <v>42341.583333333336</v>
      </c>
      <c r="B7973" s="17">
        <v>5.1444400000000003</v>
      </c>
      <c r="C7973" s="97">
        <v>140</v>
      </c>
      <c r="D7973" s="21">
        <f t="shared" si="124"/>
        <v>8.5912147999999995</v>
      </c>
    </row>
    <row r="7974" spans="1:4" ht="15" customHeight="1" x14ac:dyDescent="0.2">
      <c r="A7974" s="98">
        <v>42341.625</v>
      </c>
      <c r="B7974" s="17">
        <v>6.6877719999999998</v>
      </c>
      <c r="C7974" s="97">
        <v>160</v>
      </c>
      <c r="D7974" s="21">
        <f t="shared" si="124"/>
        <v>11.16857924</v>
      </c>
    </row>
    <row r="7975" spans="1:4" ht="15" customHeight="1" x14ac:dyDescent="0.2">
      <c r="A7975" s="98">
        <v>42341.666666666664</v>
      </c>
      <c r="B7975" s="17">
        <v>5.6588840000000005</v>
      </c>
      <c r="C7975" s="97">
        <v>160</v>
      </c>
      <c r="D7975" s="21">
        <f t="shared" si="124"/>
        <v>9.4503362800000001</v>
      </c>
    </row>
    <row r="7976" spans="1:4" ht="15" customHeight="1" x14ac:dyDescent="0.2">
      <c r="A7976" s="98">
        <v>42341.708333333336</v>
      </c>
      <c r="B7976" s="17">
        <v>5.6588840000000005</v>
      </c>
      <c r="C7976" s="97">
        <v>160</v>
      </c>
      <c r="D7976" s="21">
        <f t="shared" si="124"/>
        <v>9.4503362800000001</v>
      </c>
    </row>
    <row r="7977" spans="1:4" ht="15" customHeight="1" x14ac:dyDescent="0.2">
      <c r="A7977" s="98">
        <v>42341.75</v>
      </c>
      <c r="B7977" s="17">
        <v>4.6299960000000002</v>
      </c>
      <c r="C7977" s="97">
        <v>170</v>
      </c>
      <c r="D7977" s="21">
        <f t="shared" si="124"/>
        <v>7.7320933199999997</v>
      </c>
    </row>
    <row r="7978" spans="1:4" ht="15" customHeight="1" x14ac:dyDescent="0.2">
      <c r="A7978" s="98">
        <v>42341.791666666664</v>
      </c>
      <c r="B7978" s="17">
        <v>4.1155520000000001</v>
      </c>
      <c r="C7978" s="97">
        <v>170</v>
      </c>
      <c r="D7978" s="21">
        <f t="shared" si="124"/>
        <v>6.8729718399999999</v>
      </c>
    </row>
    <row r="7979" spans="1:4" ht="15" customHeight="1" x14ac:dyDescent="0.2">
      <c r="A7979" s="98">
        <v>42341.833333333336</v>
      </c>
      <c r="B7979" s="17">
        <v>2.057776</v>
      </c>
      <c r="C7979" s="97">
        <v>190</v>
      </c>
      <c r="D7979" s="21">
        <f t="shared" si="124"/>
        <v>3.43648592</v>
      </c>
    </row>
    <row r="7980" spans="1:4" ht="15" customHeight="1" x14ac:dyDescent="0.2">
      <c r="A7980" s="98">
        <v>42341.875</v>
      </c>
      <c r="B7980" s="17">
        <v>2.057776</v>
      </c>
      <c r="C7980" s="97">
        <v>220</v>
      </c>
      <c r="D7980" s="21">
        <f t="shared" si="124"/>
        <v>3.43648592</v>
      </c>
    </row>
    <row r="7981" spans="1:4" ht="15" customHeight="1" x14ac:dyDescent="0.2">
      <c r="A7981" s="98">
        <v>42341.916666666664</v>
      </c>
      <c r="B7981" s="17">
        <v>1.5433319999999999</v>
      </c>
      <c r="C7981" s="97">
        <v>280</v>
      </c>
      <c r="D7981" s="21">
        <f t="shared" si="124"/>
        <v>2.5773644399999998</v>
      </c>
    </row>
    <row r="7982" spans="1:4" ht="15" customHeight="1" x14ac:dyDescent="0.2">
      <c r="A7982" s="98">
        <v>42341.958333333336</v>
      </c>
      <c r="B7982" s="17">
        <v>1.028888</v>
      </c>
      <c r="C7982" s="97">
        <v>340</v>
      </c>
      <c r="D7982" s="21">
        <f t="shared" si="124"/>
        <v>1.71824296</v>
      </c>
    </row>
    <row r="7983" spans="1:4" ht="15" customHeight="1" x14ac:dyDescent="0.2">
      <c r="A7983" s="98">
        <v>42342</v>
      </c>
      <c r="B7983" s="17">
        <v>1.028888</v>
      </c>
      <c r="C7983" s="97">
        <v>350</v>
      </c>
      <c r="D7983" s="21">
        <f t="shared" si="124"/>
        <v>1.71824296</v>
      </c>
    </row>
    <row r="7984" spans="1:4" ht="15" customHeight="1" x14ac:dyDescent="0.2">
      <c r="A7984" s="98">
        <v>42342.041666666664</v>
      </c>
      <c r="B7984" s="17">
        <v>1.028888</v>
      </c>
      <c r="C7984" s="97">
        <v>300</v>
      </c>
      <c r="D7984" s="21">
        <f t="shared" si="124"/>
        <v>1.71824296</v>
      </c>
    </row>
    <row r="7985" spans="1:4" ht="15" customHeight="1" x14ac:dyDescent="0.2">
      <c r="A7985" s="98">
        <v>42342.083333333336</v>
      </c>
      <c r="B7985" s="17">
        <v>1.028888</v>
      </c>
      <c r="C7985" s="97">
        <v>260</v>
      </c>
      <c r="D7985" s="21">
        <f t="shared" si="124"/>
        <v>1.71824296</v>
      </c>
    </row>
    <row r="7986" spans="1:4" ht="15" customHeight="1" x14ac:dyDescent="0.2">
      <c r="A7986" s="98">
        <v>42342.125</v>
      </c>
      <c r="B7986" s="17">
        <v>1.028888</v>
      </c>
      <c r="C7986" s="97">
        <v>350</v>
      </c>
      <c r="D7986" s="21">
        <f t="shared" si="124"/>
        <v>1.71824296</v>
      </c>
    </row>
    <row r="7987" spans="1:4" ht="15" customHeight="1" x14ac:dyDescent="0.2">
      <c r="A7987" s="98">
        <v>42342.166666666664</v>
      </c>
      <c r="B7987" s="17">
        <v>1.5433319999999999</v>
      </c>
      <c r="C7987" s="97">
        <v>290</v>
      </c>
      <c r="D7987" s="21">
        <f t="shared" si="124"/>
        <v>2.5773644399999998</v>
      </c>
    </row>
    <row r="7988" spans="1:4" ht="15" customHeight="1" x14ac:dyDescent="0.2">
      <c r="A7988" s="98">
        <v>42342.208333333336</v>
      </c>
      <c r="B7988" s="17">
        <v>1.028888</v>
      </c>
      <c r="C7988" s="97">
        <v>330</v>
      </c>
      <c r="D7988" s="21">
        <f t="shared" si="124"/>
        <v>1.71824296</v>
      </c>
    </row>
    <row r="7989" spans="1:4" ht="15" customHeight="1" x14ac:dyDescent="0.2">
      <c r="A7989" s="98">
        <v>42342.25</v>
      </c>
      <c r="B7989" s="17">
        <v>1.5433319999999999</v>
      </c>
      <c r="C7989" s="97">
        <v>270</v>
      </c>
      <c r="D7989" s="21">
        <f t="shared" si="124"/>
        <v>2.5773644399999998</v>
      </c>
    </row>
    <row r="7990" spans="1:4" ht="15" customHeight="1" x14ac:dyDescent="0.2">
      <c r="A7990" s="98">
        <v>42342.291666666664</v>
      </c>
      <c r="B7990" s="17">
        <v>1.5433319999999999</v>
      </c>
      <c r="C7990" s="97">
        <v>290</v>
      </c>
      <c r="D7990" s="21">
        <f t="shared" si="124"/>
        <v>2.5773644399999998</v>
      </c>
    </row>
    <row r="7991" spans="1:4" ht="15" customHeight="1" x14ac:dyDescent="0.2">
      <c r="A7991" s="98">
        <v>42342.333333333336</v>
      </c>
      <c r="B7991" s="17">
        <v>1.028888</v>
      </c>
      <c r="C7991" s="97">
        <v>310</v>
      </c>
      <c r="D7991" s="21">
        <f t="shared" si="124"/>
        <v>1.71824296</v>
      </c>
    </row>
    <row r="7992" spans="1:4" ht="15" customHeight="1" x14ac:dyDescent="0.2">
      <c r="A7992" s="98">
        <v>42342.375</v>
      </c>
      <c r="B7992" s="17">
        <v>1.028888</v>
      </c>
      <c r="C7992" s="97">
        <v>180</v>
      </c>
      <c r="D7992" s="21">
        <f t="shared" si="124"/>
        <v>1.71824296</v>
      </c>
    </row>
    <row r="7993" spans="1:4" ht="15" customHeight="1" x14ac:dyDescent="0.2">
      <c r="A7993" s="98">
        <v>42342.416666666664</v>
      </c>
      <c r="B7993" s="17">
        <v>1.5433319999999999</v>
      </c>
      <c r="C7993" s="97">
        <v>260</v>
      </c>
      <c r="D7993" s="21">
        <f t="shared" si="124"/>
        <v>2.5773644399999998</v>
      </c>
    </row>
    <row r="7994" spans="1:4" ht="15" customHeight="1" x14ac:dyDescent="0.2">
      <c r="A7994" s="98">
        <v>42342.458333333336</v>
      </c>
      <c r="B7994" s="17">
        <v>1.028888</v>
      </c>
      <c r="C7994" s="97">
        <v>140</v>
      </c>
      <c r="D7994" s="21">
        <f t="shared" si="124"/>
        <v>1.71824296</v>
      </c>
    </row>
    <row r="7995" spans="1:4" ht="15" customHeight="1" x14ac:dyDescent="0.2">
      <c r="A7995" s="98">
        <v>42342.5</v>
      </c>
      <c r="B7995" s="17">
        <v>2.5722200000000002</v>
      </c>
      <c r="C7995" s="97">
        <v>150</v>
      </c>
      <c r="D7995" s="21">
        <f t="shared" si="124"/>
        <v>4.2956073999999997</v>
      </c>
    </row>
    <row r="7996" spans="1:4" ht="15" customHeight="1" x14ac:dyDescent="0.2">
      <c r="A7996" s="98">
        <v>42342.541666666664</v>
      </c>
      <c r="B7996" s="17">
        <v>2.057776</v>
      </c>
      <c r="C7996" s="97">
        <v>110</v>
      </c>
      <c r="D7996" s="21">
        <f t="shared" si="124"/>
        <v>3.43648592</v>
      </c>
    </row>
    <row r="7997" spans="1:4" ht="15" customHeight="1" x14ac:dyDescent="0.2">
      <c r="A7997" s="98">
        <v>42342.583333333336</v>
      </c>
      <c r="B7997" s="17">
        <v>5.1444400000000003</v>
      </c>
      <c r="C7997" s="97">
        <v>160</v>
      </c>
      <c r="D7997" s="21">
        <f t="shared" si="124"/>
        <v>8.5912147999999995</v>
      </c>
    </row>
    <row r="7998" spans="1:4" ht="15" customHeight="1" x14ac:dyDescent="0.2">
      <c r="A7998" s="98">
        <v>42342.625</v>
      </c>
      <c r="B7998" s="17">
        <v>7.202216</v>
      </c>
      <c r="C7998" s="97">
        <v>160</v>
      </c>
      <c r="D7998" s="21">
        <f t="shared" si="124"/>
        <v>12.027700719999999</v>
      </c>
    </row>
    <row r="7999" spans="1:4" ht="15" customHeight="1" x14ac:dyDescent="0.2">
      <c r="A7999" s="98">
        <v>42342.666666666664</v>
      </c>
      <c r="B7999" s="17">
        <v>6.1733279999999997</v>
      </c>
      <c r="C7999" s="97">
        <v>160</v>
      </c>
      <c r="D7999" s="21">
        <f t="shared" si="124"/>
        <v>10.309457759999999</v>
      </c>
    </row>
    <row r="8000" spans="1:4" ht="15" customHeight="1" x14ac:dyDescent="0.2">
      <c r="A8000" s="98">
        <v>42342.708333333336</v>
      </c>
      <c r="B8000" s="17">
        <v>7.202216</v>
      </c>
      <c r="C8000" s="97">
        <v>160</v>
      </c>
      <c r="D8000" s="21">
        <f t="shared" si="124"/>
        <v>12.027700719999999</v>
      </c>
    </row>
    <row r="8001" spans="1:4" ht="15" customHeight="1" x14ac:dyDescent="0.2">
      <c r="A8001" s="98">
        <v>42342.75</v>
      </c>
      <c r="B8001" s="17">
        <v>6.6877719999999998</v>
      </c>
      <c r="C8001" s="97">
        <v>150</v>
      </c>
      <c r="D8001" s="21">
        <f t="shared" si="124"/>
        <v>11.16857924</v>
      </c>
    </row>
    <row r="8002" spans="1:4" ht="15" customHeight="1" x14ac:dyDescent="0.2">
      <c r="A8002" s="98">
        <v>42342.791666666664</v>
      </c>
      <c r="B8002" s="17">
        <v>6.1733279999999997</v>
      </c>
      <c r="C8002" s="97">
        <v>160</v>
      </c>
      <c r="D8002" s="21">
        <f t="shared" si="124"/>
        <v>10.309457759999999</v>
      </c>
    </row>
    <row r="8003" spans="1:4" ht="15" customHeight="1" x14ac:dyDescent="0.2">
      <c r="A8003" s="98">
        <v>42342.833333333336</v>
      </c>
      <c r="B8003" s="17">
        <v>6.1733279999999997</v>
      </c>
      <c r="C8003" s="97">
        <v>160</v>
      </c>
      <c r="D8003" s="21">
        <f t="shared" si="124"/>
        <v>10.309457759999999</v>
      </c>
    </row>
    <row r="8004" spans="1:4" ht="15" customHeight="1" x14ac:dyDescent="0.2">
      <c r="A8004" s="98">
        <v>42342.875</v>
      </c>
      <c r="B8004" s="17">
        <v>5.1444400000000003</v>
      </c>
      <c r="C8004" s="97">
        <v>170</v>
      </c>
      <c r="D8004" s="21">
        <f t="shared" si="124"/>
        <v>8.5912147999999995</v>
      </c>
    </row>
    <row r="8005" spans="1:4" ht="15" customHeight="1" x14ac:dyDescent="0.2">
      <c r="A8005" s="98">
        <v>42342.916666666664</v>
      </c>
      <c r="B8005" s="17">
        <v>2.057776</v>
      </c>
      <c r="C8005" s="97">
        <v>150</v>
      </c>
      <c r="D8005" s="21">
        <f t="shared" ref="D8005:D8068" si="125">$B$1*B8005</f>
        <v>3.43648592</v>
      </c>
    </row>
    <row r="8006" spans="1:4" ht="15" customHeight="1" x14ac:dyDescent="0.2">
      <c r="A8006" s="98">
        <v>42342.958333333336</v>
      </c>
      <c r="B8006" s="17">
        <v>1.5433319999999999</v>
      </c>
      <c r="C8006" s="97">
        <v>150</v>
      </c>
      <c r="D8006" s="21">
        <f t="shared" si="125"/>
        <v>2.5773644399999998</v>
      </c>
    </row>
    <row r="8007" spans="1:4" ht="15" customHeight="1" x14ac:dyDescent="0.2">
      <c r="A8007" s="98">
        <v>42343</v>
      </c>
      <c r="B8007" s="17">
        <v>1.028888</v>
      </c>
      <c r="C8007" s="97">
        <v>160</v>
      </c>
      <c r="D8007" s="21">
        <f t="shared" si="125"/>
        <v>1.71824296</v>
      </c>
    </row>
    <row r="8008" spans="1:4" ht="15" customHeight="1" x14ac:dyDescent="0.2">
      <c r="A8008" s="98">
        <v>42343.041666666664</v>
      </c>
      <c r="B8008" s="17">
        <v>1.028888</v>
      </c>
      <c r="C8008" s="97">
        <v>300</v>
      </c>
      <c r="D8008" s="21">
        <f t="shared" si="125"/>
        <v>1.71824296</v>
      </c>
    </row>
    <row r="8009" spans="1:4" ht="15" customHeight="1" x14ac:dyDescent="0.2">
      <c r="A8009" s="98">
        <v>42343.083333333336</v>
      </c>
      <c r="B8009" s="17">
        <v>1.5433319999999999</v>
      </c>
      <c r="C8009" s="97">
        <v>320</v>
      </c>
      <c r="D8009" s="21">
        <f t="shared" si="125"/>
        <v>2.5773644399999998</v>
      </c>
    </row>
    <row r="8010" spans="1:4" ht="15" customHeight="1" x14ac:dyDescent="0.2">
      <c r="A8010" s="98">
        <v>42343.125</v>
      </c>
      <c r="B8010" s="17">
        <v>1.028888</v>
      </c>
      <c r="C8010" s="97">
        <v>310</v>
      </c>
      <c r="D8010" s="21">
        <f t="shared" si="125"/>
        <v>1.71824296</v>
      </c>
    </row>
    <row r="8011" spans="1:4" ht="15" customHeight="1" x14ac:dyDescent="0.2">
      <c r="A8011" s="98">
        <v>42343.166666666664</v>
      </c>
      <c r="B8011" s="17">
        <v>1.5433319999999999</v>
      </c>
      <c r="C8011" s="97">
        <v>340</v>
      </c>
      <c r="D8011" s="21">
        <f t="shared" si="125"/>
        <v>2.5773644399999998</v>
      </c>
    </row>
    <row r="8012" spans="1:4" ht="15" customHeight="1" x14ac:dyDescent="0.2">
      <c r="A8012" s="98">
        <v>42343.208333333336</v>
      </c>
      <c r="B8012" s="17">
        <v>1.5433319999999999</v>
      </c>
      <c r="C8012" s="97">
        <v>320</v>
      </c>
      <c r="D8012" s="21">
        <f t="shared" si="125"/>
        <v>2.5773644399999998</v>
      </c>
    </row>
    <row r="8013" spans="1:4" ht="15" customHeight="1" x14ac:dyDescent="0.2">
      <c r="A8013" s="98">
        <v>42343.25</v>
      </c>
      <c r="B8013" s="17">
        <v>1.028888</v>
      </c>
      <c r="C8013" s="97">
        <v>50</v>
      </c>
      <c r="D8013" s="21">
        <f t="shared" si="125"/>
        <v>1.71824296</v>
      </c>
    </row>
    <row r="8014" spans="1:4" ht="15" customHeight="1" x14ac:dyDescent="0.2">
      <c r="A8014" s="98">
        <v>42343.291666666664</v>
      </c>
      <c r="B8014" s="17">
        <v>1.028888</v>
      </c>
      <c r="C8014" s="97">
        <v>280</v>
      </c>
      <c r="D8014" s="21">
        <f t="shared" si="125"/>
        <v>1.71824296</v>
      </c>
    </row>
    <row r="8015" spans="1:4" ht="15" customHeight="1" x14ac:dyDescent="0.2">
      <c r="A8015" s="98">
        <v>42343.333333333336</v>
      </c>
      <c r="B8015" s="17">
        <v>0</v>
      </c>
      <c r="C8015" s="97">
        <v>0</v>
      </c>
      <c r="D8015" s="21">
        <f t="shared" si="125"/>
        <v>0</v>
      </c>
    </row>
    <row r="8016" spans="1:4" ht="15" customHeight="1" x14ac:dyDescent="0.2">
      <c r="A8016" s="98">
        <v>42343.375</v>
      </c>
      <c r="B8016" s="17">
        <v>2.057776</v>
      </c>
      <c r="C8016" s="97">
        <v>20</v>
      </c>
      <c r="D8016" s="21">
        <f t="shared" si="125"/>
        <v>3.43648592</v>
      </c>
    </row>
    <row r="8017" spans="1:4" ht="15" customHeight="1" x14ac:dyDescent="0.2">
      <c r="A8017" s="98">
        <v>42343.416666666664</v>
      </c>
      <c r="B8017" s="17">
        <v>1.5433319999999999</v>
      </c>
      <c r="C8017" s="97">
        <v>30</v>
      </c>
      <c r="D8017" s="21">
        <f t="shared" si="125"/>
        <v>2.5773644399999998</v>
      </c>
    </row>
    <row r="8018" spans="1:4" ht="15" customHeight="1" x14ac:dyDescent="0.2">
      <c r="A8018" s="98">
        <v>42343.458333333336</v>
      </c>
      <c r="B8018" s="17">
        <v>2.5722200000000002</v>
      </c>
      <c r="C8018" s="97">
        <v>360</v>
      </c>
      <c r="D8018" s="21">
        <f t="shared" si="125"/>
        <v>4.2956073999999997</v>
      </c>
    </row>
    <row r="8019" spans="1:4" ht="15" customHeight="1" x14ac:dyDescent="0.2">
      <c r="A8019" s="98">
        <v>42343.5</v>
      </c>
      <c r="B8019" s="17">
        <v>7.202216</v>
      </c>
      <c r="C8019" s="97">
        <v>20</v>
      </c>
      <c r="D8019" s="21">
        <f t="shared" si="125"/>
        <v>12.027700719999999</v>
      </c>
    </row>
    <row r="8020" spans="1:4" ht="15" customHeight="1" x14ac:dyDescent="0.2">
      <c r="A8020" s="98">
        <v>42343.541666666664</v>
      </c>
      <c r="B8020" s="17">
        <v>6.1733279999999997</v>
      </c>
      <c r="C8020" s="97">
        <v>10</v>
      </c>
      <c r="D8020" s="21">
        <f t="shared" si="125"/>
        <v>10.309457759999999</v>
      </c>
    </row>
    <row r="8021" spans="1:4" ht="15" customHeight="1" x14ac:dyDescent="0.2">
      <c r="A8021" s="98">
        <v>42343.583333333336</v>
      </c>
      <c r="B8021" s="17">
        <v>5.1444400000000003</v>
      </c>
      <c r="C8021" s="97">
        <v>360</v>
      </c>
      <c r="D8021" s="21">
        <f t="shared" si="125"/>
        <v>8.5912147999999995</v>
      </c>
    </row>
    <row r="8022" spans="1:4" ht="15" customHeight="1" x14ac:dyDescent="0.2">
      <c r="A8022" s="98">
        <v>42343.625</v>
      </c>
      <c r="B8022" s="17">
        <v>5.1444400000000003</v>
      </c>
      <c r="C8022" s="97">
        <v>350</v>
      </c>
      <c r="D8022" s="21">
        <f t="shared" si="125"/>
        <v>8.5912147999999995</v>
      </c>
    </row>
    <row r="8023" spans="1:4" ht="15" customHeight="1" x14ac:dyDescent="0.2">
      <c r="A8023" s="98">
        <v>42343.666666666664</v>
      </c>
      <c r="B8023" s="17">
        <v>6.6877719999999998</v>
      </c>
      <c r="C8023" s="97">
        <v>70</v>
      </c>
      <c r="D8023" s="21">
        <f t="shared" si="125"/>
        <v>11.16857924</v>
      </c>
    </row>
    <row r="8024" spans="1:4" ht="15" customHeight="1" x14ac:dyDescent="0.2">
      <c r="A8024" s="98">
        <v>42343.708333333336</v>
      </c>
      <c r="B8024" s="17">
        <v>8.2311040000000002</v>
      </c>
      <c r="C8024" s="97">
        <v>70</v>
      </c>
      <c r="D8024" s="21">
        <f t="shared" si="125"/>
        <v>13.74594368</v>
      </c>
    </row>
    <row r="8025" spans="1:4" ht="15" customHeight="1" x14ac:dyDescent="0.2">
      <c r="A8025" s="98">
        <v>42343.75</v>
      </c>
      <c r="B8025" s="17">
        <v>9.2599920000000004</v>
      </c>
      <c r="C8025" s="97">
        <v>60</v>
      </c>
      <c r="D8025" s="21">
        <f t="shared" si="125"/>
        <v>15.464186639999999</v>
      </c>
    </row>
    <row r="8026" spans="1:4" ht="15" customHeight="1" x14ac:dyDescent="0.2">
      <c r="A8026" s="98">
        <v>42343.791666666664</v>
      </c>
      <c r="B8026" s="17">
        <v>10.288880000000001</v>
      </c>
      <c r="C8026" s="97">
        <v>50</v>
      </c>
      <c r="D8026" s="21">
        <f t="shared" si="125"/>
        <v>17.182429599999999</v>
      </c>
    </row>
    <row r="8027" spans="1:4" ht="15" customHeight="1" x14ac:dyDescent="0.2">
      <c r="A8027" s="98">
        <v>42343.833333333336</v>
      </c>
      <c r="B8027" s="17">
        <v>9.2599920000000004</v>
      </c>
      <c r="C8027" s="97">
        <v>40</v>
      </c>
      <c r="D8027" s="21">
        <f t="shared" si="125"/>
        <v>15.464186639999999</v>
      </c>
    </row>
    <row r="8028" spans="1:4" ht="15" customHeight="1" x14ac:dyDescent="0.2">
      <c r="A8028" s="98">
        <v>42343.875</v>
      </c>
      <c r="B8028" s="17">
        <v>7.202216</v>
      </c>
      <c r="C8028" s="97">
        <v>40</v>
      </c>
      <c r="D8028" s="21">
        <f t="shared" si="125"/>
        <v>12.027700719999999</v>
      </c>
    </row>
    <row r="8029" spans="1:4" ht="15" customHeight="1" x14ac:dyDescent="0.2">
      <c r="A8029" s="98">
        <v>42343.916666666664</v>
      </c>
      <c r="B8029" s="17">
        <v>4.6299960000000002</v>
      </c>
      <c r="C8029" s="97">
        <v>40</v>
      </c>
      <c r="D8029" s="21">
        <f t="shared" si="125"/>
        <v>7.7320933199999997</v>
      </c>
    </row>
    <row r="8030" spans="1:4" ht="15" customHeight="1" x14ac:dyDescent="0.2">
      <c r="A8030" s="98">
        <v>42343.958333333336</v>
      </c>
      <c r="B8030" s="17">
        <v>5.1444400000000003</v>
      </c>
      <c r="C8030" s="97">
        <v>40</v>
      </c>
      <c r="D8030" s="21">
        <f t="shared" si="125"/>
        <v>8.5912147999999995</v>
      </c>
    </row>
    <row r="8031" spans="1:4" ht="15" customHeight="1" x14ac:dyDescent="0.2">
      <c r="A8031" s="98">
        <v>42344</v>
      </c>
      <c r="B8031" s="17">
        <v>8.2311040000000002</v>
      </c>
      <c r="C8031" s="97">
        <v>30</v>
      </c>
      <c r="D8031" s="21">
        <f t="shared" si="125"/>
        <v>13.74594368</v>
      </c>
    </row>
    <row r="8032" spans="1:4" ht="15" customHeight="1" x14ac:dyDescent="0.2">
      <c r="A8032" s="98">
        <v>42344.041666666664</v>
      </c>
      <c r="B8032" s="17">
        <v>6.1733279999999997</v>
      </c>
      <c r="C8032" s="97">
        <v>30</v>
      </c>
      <c r="D8032" s="21">
        <f t="shared" si="125"/>
        <v>10.309457759999999</v>
      </c>
    </row>
    <row r="8033" spans="1:4" ht="15" customHeight="1" x14ac:dyDescent="0.2">
      <c r="A8033" s="98">
        <v>42344.083333333336</v>
      </c>
      <c r="B8033" s="17">
        <v>2.5722200000000002</v>
      </c>
      <c r="C8033" s="97">
        <v>10</v>
      </c>
      <c r="D8033" s="21">
        <f t="shared" si="125"/>
        <v>4.2956073999999997</v>
      </c>
    </row>
    <row r="8034" spans="1:4" ht="15" customHeight="1" x14ac:dyDescent="0.2">
      <c r="A8034" s="98">
        <v>42344.125</v>
      </c>
      <c r="B8034" s="17">
        <v>4.6299960000000002</v>
      </c>
      <c r="C8034" s="97">
        <v>40</v>
      </c>
      <c r="D8034" s="21">
        <f t="shared" si="125"/>
        <v>7.7320933199999997</v>
      </c>
    </row>
    <row r="8035" spans="1:4" ht="15" customHeight="1" x14ac:dyDescent="0.2">
      <c r="A8035" s="98">
        <v>42344.166666666664</v>
      </c>
      <c r="B8035" s="17">
        <v>2.5722200000000002</v>
      </c>
      <c r="C8035" s="97">
        <v>350</v>
      </c>
      <c r="D8035" s="21">
        <f t="shared" si="125"/>
        <v>4.2956073999999997</v>
      </c>
    </row>
    <row r="8036" spans="1:4" ht="15" customHeight="1" x14ac:dyDescent="0.2">
      <c r="A8036" s="98">
        <v>42344.208333333336</v>
      </c>
      <c r="B8036" s="17">
        <v>3.601108</v>
      </c>
      <c r="C8036" s="97">
        <v>330</v>
      </c>
      <c r="D8036" s="21">
        <f t="shared" si="125"/>
        <v>6.0138503599999993</v>
      </c>
    </row>
    <row r="8037" spans="1:4" ht="15" customHeight="1" x14ac:dyDescent="0.2">
      <c r="A8037" s="98">
        <v>42344.25</v>
      </c>
      <c r="B8037" s="17">
        <v>2.057776</v>
      </c>
      <c r="C8037" s="97">
        <v>340</v>
      </c>
      <c r="D8037" s="21">
        <f t="shared" si="125"/>
        <v>3.43648592</v>
      </c>
    </row>
    <row r="8038" spans="1:4" ht="15" customHeight="1" x14ac:dyDescent="0.2">
      <c r="A8038" s="98">
        <v>42344.291666666664</v>
      </c>
      <c r="B8038" s="17">
        <v>3.0866639999999999</v>
      </c>
      <c r="C8038" s="97">
        <v>20</v>
      </c>
      <c r="D8038" s="21">
        <f t="shared" si="125"/>
        <v>5.1547288799999995</v>
      </c>
    </row>
    <row r="8039" spans="1:4" ht="15" customHeight="1" x14ac:dyDescent="0.2">
      <c r="A8039" s="98">
        <v>42344.333333333336</v>
      </c>
      <c r="B8039" s="17">
        <v>1.5433319999999999</v>
      </c>
      <c r="C8039" s="97">
        <v>340</v>
      </c>
      <c r="D8039" s="21">
        <f t="shared" si="125"/>
        <v>2.5773644399999998</v>
      </c>
    </row>
    <row r="8040" spans="1:4" ht="15" customHeight="1" x14ac:dyDescent="0.2">
      <c r="A8040" s="98">
        <v>42344.375</v>
      </c>
      <c r="B8040" s="17">
        <v>1.028888</v>
      </c>
      <c r="C8040" s="97">
        <v>320</v>
      </c>
      <c r="D8040" s="21">
        <f t="shared" si="125"/>
        <v>1.71824296</v>
      </c>
    </row>
    <row r="8041" spans="1:4" ht="15" customHeight="1" x14ac:dyDescent="0.2">
      <c r="A8041" s="98">
        <v>42344.416666666664</v>
      </c>
      <c r="B8041" s="17">
        <v>3.601108</v>
      </c>
      <c r="C8041" s="97">
        <v>340</v>
      </c>
      <c r="D8041" s="21">
        <f t="shared" si="125"/>
        <v>6.0138503599999993</v>
      </c>
    </row>
    <row r="8042" spans="1:4" ht="15" customHeight="1" x14ac:dyDescent="0.2">
      <c r="A8042" s="98">
        <v>42344.458333333336</v>
      </c>
      <c r="B8042" s="17">
        <v>4.1155520000000001</v>
      </c>
      <c r="C8042" s="97">
        <v>310</v>
      </c>
      <c r="D8042" s="21">
        <f t="shared" si="125"/>
        <v>6.8729718399999999</v>
      </c>
    </row>
    <row r="8043" spans="1:4" ht="15" customHeight="1" x14ac:dyDescent="0.2">
      <c r="A8043" s="98">
        <v>42344.5</v>
      </c>
      <c r="B8043" s="17">
        <v>2.5722200000000002</v>
      </c>
      <c r="C8043" s="97">
        <v>340</v>
      </c>
      <c r="D8043" s="21">
        <f t="shared" si="125"/>
        <v>4.2956073999999997</v>
      </c>
    </row>
    <row r="8044" spans="1:4" ht="15" customHeight="1" x14ac:dyDescent="0.2">
      <c r="A8044" s="98">
        <v>42344.541666666664</v>
      </c>
      <c r="B8044" s="17">
        <v>4.6299960000000002</v>
      </c>
      <c r="C8044" s="97">
        <v>20</v>
      </c>
      <c r="D8044" s="21">
        <f t="shared" si="125"/>
        <v>7.7320933199999997</v>
      </c>
    </row>
    <row r="8045" spans="1:4" ht="15" customHeight="1" x14ac:dyDescent="0.2">
      <c r="A8045" s="98">
        <v>42344.583333333336</v>
      </c>
      <c r="B8045" s="17">
        <v>3.601108</v>
      </c>
      <c r="C8045" s="97">
        <v>320</v>
      </c>
      <c r="D8045" s="21">
        <f t="shared" si="125"/>
        <v>6.0138503599999993</v>
      </c>
    </row>
    <row r="8046" spans="1:4" ht="15" customHeight="1" x14ac:dyDescent="0.2">
      <c r="A8046" s="98">
        <v>42344.625</v>
      </c>
      <c r="B8046" s="17">
        <v>4.6299960000000002</v>
      </c>
      <c r="C8046" s="97">
        <v>330</v>
      </c>
      <c r="D8046" s="21">
        <f t="shared" si="125"/>
        <v>7.7320933199999997</v>
      </c>
    </row>
    <row r="8047" spans="1:4" ht="15" customHeight="1" x14ac:dyDescent="0.2">
      <c r="A8047" s="98">
        <v>42344.666666666664</v>
      </c>
      <c r="B8047" s="17">
        <v>6.1733279999999997</v>
      </c>
      <c r="C8047" s="97">
        <v>310</v>
      </c>
      <c r="D8047" s="21">
        <f t="shared" si="125"/>
        <v>10.309457759999999</v>
      </c>
    </row>
    <row r="8048" spans="1:4" ht="15" customHeight="1" x14ac:dyDescent="0.2">
      <c r="A8048" s="98">
        <v>42344.708333333336</v>
      </c>
      <c r="B8048" s="17">
        <v>6.1733279999999997</v>
      </c>
      <c r="C8048" s="97">
        <v>340</v>
      </c>
      <c r="D8048" s="21">
        <f t="shared" si="125"/>
        <v>10.309457759999999</v>
      </c>
    </row>
    <row r="8049" spans="1:4" ht="15" customHeight="1" x14ac:dyDescent="0.2">
      <c r="A8049" s="98">
        <v>42344.75</v>
      </c>
      <c r="B8049" s="17">
        <v>4.6299960000000002</v>
      </c>
      <c r="C8049" s="97">
        <v>340</v>
      </c>
      <c r="D8049" s="21">
        <f t="shared" si="125"/>
        <v>7.7320933199999997</v>
      </c>
    </row>
    <row r="8050" spans="1:4" ht="15" customHeight="1" x14ac:dyDescent="0.2">
      <c r="A8050" s="98">
        <v>42344.791666666664</v>
      </c>
      <c r="B8050" s="17">
        <v>5.6588840000000005</v>
      </c>
      <c r="C8050" s="97">
        <v>160</v>
      </c>
      <c r="D8050" s="21">
        <f t="shared" si="125"/>
        <v>9.4503362800000001</v>
      </c>
    </row>
    <row r="8051" spans="1:4" ht="15" customHeight="1" x14ac:dyDescent="0.2">
      <c r="A8051" s="98">
        <v>42344.833333333336</v>
      </c>
      <c r="B8051" s="17">
        <v>3.601108</v>
      </c>
      <c r="C8051" s="97">
        <v>190</v>
      </c>
      <c r="D8051" s="21">
        <f t="shared" si="125"/>
        <v>6.0138503599999993</v>
      </c>
    </row>
    <row r="8052" spans="1:4" ht="15" customHeight="1" x14ac:dyDescent="0.2">
      <c r="A8052" s="98">
        <v>42344.875</v>
      </c>
      <c r="B8052" s="17">
        <v>4.1155520000000001</v>
      </c>
      <c r="C8052" s="97">
        <v>70</v>
      </c>
      <c r="D8052" s="21">
        <f t="shared" si="125"/>
        <v>6.8729718399999999</v>
      </c>
    </row>
    <row r="8053" spans="1:4" ht="15" customHeight="1" x14ac:dyDescent="0.2">
      <c r="A8053" s="98">
        <v>42344.916666666664</v>
      </c>
      <c r="B8053" s="17">
        <v>2.057776</v>
      </c>
      <c r="C8053" s="97">
        <v>40</v>
      </c>
      <c r="D8053" s="21">
        <f t="shared" si="125"/>
        <v>3.43648592</v>
      </c>
    </row>
    <row r="8054" spans="1:4" ht="15" customHeight="1" x14ac:dyDescent="0.2">
      <c r="A8054" s="98">
        <v>42344.958333333336</v>
      </c>
      <c r="B8054" s="17">
        <v>2.057776</v>
      </c>
      <c r="C8054" s="97">
        <v>260</v>
      </c>
      <c r="D8054" s="21">
        <f t="shared" si="125"/>
        <v>3.43648592</v>
      </c>
    </row>
    <row r="8055" spans="1:4" ht="15" customHeight="1" x14ac:dyDescent="0.2">
      <c r="A8055" s="98">
        <v>42345</v>
      </c>
      <c r="B8055" s="17">
        <v>2.057776</v>
      </c>
      <c r="C8055" s="97">
        <v>220</v>
      </c>
      <c r="D8055" s="21">
        <f t="shared" si="125"/>
        <v>3.43648592</v>
      </c>
    </row>
    <row r="8056" spans="1:4" ht="15" customHeight="1" x14ac:dyDescent="0.2">
      <c r="A8056" s="98">
        <v>42345.041666666664</v>
      </c>
      <c r="B8056" s="17">
        <v>1.028888</v>
      </c>
      <c r="C8056" s="97">
        <v>70</v>
      </c>
      <c r="D8056" s="21">
        <f t="shared" si="125"/>
        <v>1.71824296</v>
      </c>
    </row>
    <row r="8057" spans="1:4" ht="15" customHeight="1" x14ac:dyDescent="0.2">
      <c r="A8057" s="98">
        <v>42345.083333333336</v>
      </c>
      <c r="B8057" s="17">
        <v>3.0866639999999999</v>
      </c>
      <c r="C8057" s="97">
        <v>140</v>
      </c>
      <c r="D8057" s="21">
        <f t="shared" si="125"/>
        <v>5.1547288799999995</v>
      </c>
    </row>
    <row r="8058" spans="1:4" ht="15" customHeight="1" x14ac:dyDescent="0.2">
      <c r="A8058" s="98">
        <v>42345.125</v>
      </c>
      <c r="B8058" s="17">
        <v>2.5722200000000002</v>
      </c>
      <c r="C8058" s="97">
        <v>160</v>
      </c>
      <c r="D8058" s="21">
        <f t="shared" si="125"/>
        <v>4.2956073999999997</v>
      </c>
    </row>
    <row r="8059" spans="1:4" ht="15" customHeight="1" x14ac:dyDescent="0.2">
      <c r="A8059" s="98">
        <v>42345.166666666664</v>
      </c>
      <c r="B8059" s="17">
        <v>2.057776</v>
      </c>
      <c r="C8059" s="97">
        <v>170</v>
      </c>
      <c r="D8059" s="21">
        <f t="shared" si="125"/>
        <v>3.43648592</v>
      </c>
    </row>
    <row r="8060" spans="1:4" ht="15" customHeight="1" x14ac:dyDescent="0.2">
      <c r="A8060" s="98">
        <v>42345.208333333336</v>
      </c>
      <c r="B8060" s="17">
        <v>0</v>
      </c>
      <c r="C8060" s="97">
        <v>0</v>
      </c>
      <c r="D8060" s="21">
        <f t="shared" si="125"/>
        <v>0</v>
      </c>
    </row>
    <row r="8061" spans="1:4" ht="15" customHeight="1" x14ac:dyDescent="0.2">
      <c r="A8061" s="98">
        <v>42345.25</v>
      </c>
      <c r="B8061" s="17">
        <v>1.5433319999999999</v>
      </c>
      <c r="C8061" s="97">
        <v>270</v>
      </c>
      <c r="D8061" s="21">
        <f t="shared" si="125"/>
        <v>2.5773644399999998</v>
      </c>
    </row>
    <row r="8062" spans="1:4" ht="15" customHeight="1" x14ac:dyDescent="0.2">
      <c r="A8062" s="98">
        <v>42345.291666666664</v>
      </c>
      <c r="B8062" s="17">
        <v>1.5433319999999999</v>
      </c>
      <c r="C8062" s="97">
        <v>320</v>
      </c>
      <c r="D8062" s="21">
        <f t="shared" si="125"/>
        <v>2.5773644399999998</v>
      </c>
    </row>
    <row r="8063" spans="1:4" ht="15" customHeight="1" x14ac:dyDescent="0.2">
      <c r="A8063" s="98">
        <v>42345.333333333336</v>
      </c>
      <c r="B8063" s="17">
        <v>2.057776</v>
      </c>
      <c r="C8063" s="97">
        <v>250</v>
      </c>
      <c r="D8063" s="21">
        <f t="shared" si="125"/>
        <v>3.43648592</v>
      </c>
    </row>
    <row r="8064" spans="1:4" ht="15" customHeight="1" x14ac:dyDescent="0.2">
      <c r="A8064" s="98">
        <v>42345.375</v>
      </c>
      <c r="B8064" s="17">
        <v>1.5433319999999999</v>
      </c>
      <c r="C8064" s="97">
        <v>340</v>
      </c>
      <c r="D8064" s="21">
        <f t="shared" si="125"/>
        <v>2.5773644399999998</v>
      </c>
    </row>
    <row r="8065" spans="1:4" ht="15" customHeight="1" x14ac:dyDescent="0.2">
      <c r="A8065" s="98">
        <v>42345.416666666664</v>
      </c>
      <c r="B8065" s="17">
        <v>2.5722200000000002</v>
      </c>
      <c r="C8065" s="97">
        <v>360</v>
      </c>
      <c r="D8065" s="21">
        <f t="shared" si="125"/>
        <v>4.2956073999999997</v>
      </c>
    </row>
    <row r="8066" spans="1:4" ht="15" customHeight="1" x14ac:dyDescent="0.2">
      <c r="A8066" s="98">
        <v>42345.458333333336</v>
      </c>
      <c r="B8066" s="17">
        <v>1.028888</v>
      </c>
      <c r="C8066" s="97">
        <v>190</v>
      </c>
      <c r="D8066" s="21">
        <f t="shared" si="125"/>
        <v>1.71824296</v>
      </c>
    </row>
    <row r="8067" spans="1:4" ht="15" customHeight="1" x14ac:dyDescent="0.2">
      <c r="A8067" s="98">
        <v>42345.5</v>
      </c>
      <c r="B8067" s="17">
        <v>5.1444400000000003</v>
      </c>
      <c r="C8067" s="97">
        <v>160</v>
      </c>
      <c r="D8067" s="21">
        <f t="shared" si="125"/>
        <v>8.5912147999999995</v>
      </c>
    </row>
    <row r="8068" spans="1:4" ht="15" customHeight="1" x14ac:dyDescent="0.2">
      <c r="A8068" s="98">
        <v>42345.541666666664</v>
      </c>
      <c r="B8068" s="17">
        <v>4.6299960000000002</v>
      </c>
      <c r="C8068" s="97">
        <v>160</v>
      </c>
      <c r="D8068" s="21">
        <f t="shared" si="125"/>
        <v>7.7320933199999997</v>
      </c>
    </row>
    <row r="8069" spans="1:4" ht="15" customHeight="1" x14ac:dyDescent="0.2">
      <c r="A8069" s="98">
        <v>42345.583333333336</v>
      </c>
      <c r="B8069" s="17">
        <v>3.601108</v>
      </c>
      <c r="C8069" s="97">
        <v>180</v>
      </c>
      <c r="D8069" s="21">
        <f t="shared" ref="D8069:D8132" si="126">$B$1*B8069</f>
        <v>6.0138503599999993</v>
      </c>
    </row>
    <row r="8070" spans="1:4" ht="15" customHeight="1" x14ac:dyDescent="0.2">
      <c r="A8070" s="98">
        <v>42345.625</v>
      </c>
      <c r="B8070" s="17">
        <v>5.6588840000000005</v>
      </c>
      <c r="C8070" s="97">
        <v>180</v>
      </c>
      <c r="D8070" s="21">
        <f t="shared" si="126"/>
        <v>9.4503362800000001</v>
      </c>
    </row>
    <row r="8071" spans="1:4" ht="15" customHeight="1" x14ac:dyDescent="0.2">
      <c r="A8071" s="98">
        <v>42345.666666666664</v>
      </c>
      <c r="B8071" s="17">
        <v>6.1733279999999997</v>
      </c>
      <c r="C8071" s="97">
        <v>160</v>
      </c>
      <c r="D8071" s="21">
        <f t="shared" si="126"/>
        <v>10.309457759999999</v>
      </c>
    </row>
    <row r="8072" spans="1:4" ht="15" customHeight="1" x14ac:dyDescent="0.2">
      <c r="A8072" s="98">
        <v>42345.708333333336</v>
      </c>
      <c r="B8072" s="17">
        <v>6.1733279999999997</v>
      </c>
      <c r="C8072" s="97">
        <v>160</v>
      </c>
      <c r="D8072" s="21">
        <f t="shared" si="126"/>
        <v>10.309457759999999</v>
      </c>
    </row>
    <row r="8073" spans="1:4" ht="15" customHeight="1" x14ac:dyDescent="0.2">
      <c r="A8073" s="99">
        <v>42345.75</v>
      </c>
      <c r="B8073" s="100">
        <v>10.288880000000001</v>
      </c>
      <c r="C8073" s="54">
        <v>180</v>
      </c>
      <c r="D8073" s="21">
        <f t="shared" si="126"/>
        <v>17.182429599999999</v>
      </c>
    </row>
    <row r="8074" spans="1:4" ht="15" customHeight="1" x14ac:dyDescent="0.2">
      <c r="A8074" s="98">
        <v>42345.791666666664</v>
      </c>
      <c r="B8074" s="17">
        <v>3.0866639999999999</v>
      </c>
      <c r="C8074" s="97">
        <v>200</v>
      </c>
      <c r="D8074" s="21">
        <f t="shared" si="126"/>
        <v>5.1547288799999995</v>
      </c>
    </row>
    <row r="8075" spans="1:4" ht="15" customHeight="1" x14ac:dyDescent="0.2">
      <c r="A8075" s="98">
        <v>42345.875</v>
      </c>
      <c r="B8075" s="17">
        <v>8.2311040000000002</v>
      </c>
      <c r="C8075" s="97">
        <v>210</v>
      </c>
      <c r="D8075" s="21">
        <f t="shared" si="126"/>
        <v>13.74594368</v>
      </c>
    </row>
    <row r="8076" spans="1:4" ht="15" customHeight="1" x14ac:dyDescent="0.2">
      <c r="A8076" s="98">
        <v>42345.916666666664</v>
      </c>
      <c r="B8076" s="17">
        <v>6.6877719999999998</v>
      </c>
      <c r="C8076" s="97">
        <v>210</v>
      </c>
      <c r="D8076" s="21">
        <f t="shared" si="126"/>
        <v>11.16857924</v>
      </c>
    </row>
    <row r="8077" spans="1:4" ht="15" customHeight="1" x14ac:dyDescent="0.2">
      <c r="A8077" s="98">
        <v>42345.958333333336</v>
      </c>
      <c r="B8077" s="17">
        <v>6.1733279999999997</v>
      </c>
      <c r="C8077" s="97">
        <v>200</v>
      </c>
      <c r="D8077" s="21">
        <f t="shared" si="126"/>
        <v>10.309457759999999</v>
      </c>
    </row>
    <row r="8078" spans="1:4" ht="15" customHeight="1" x14ac:dyDescent="0.2">
      <c r="A8078" s="98">
        <v>42346</v>
      </c>
      <c r="B8078" s="17">
        <v>4.6299960000000002</v>
      </c>
      <c r="C8078" s="97">
        <v>210</v>
      </c>
      <c r="D8078" s="21">
        <f t="shared" si="126"/>
        <v>7.7320933199999997</v>
      </c>
    </row>
    <row r="8079" spans="1:4" ht="15" customHeight="1" x14ac:dyDescent="0.2">
      <c r="A8079" s="98">
        <v>42346.083333333336</v>
      </c>
      <c r="B8079" s="17">
        <v>5.1444400000000003</v>
      </c>
      <c r="C8079" s="97">
        <v>230</v>
      </c>
      <c r="D8079" s="21">
        <f t="shared" si="126"/>
        <v>8.5912147999999995</v>
      </c>
    </row>
    <row r="8080" spans="1:4" ht="15" customHeight="1" x14ac:dyDescent="0.2">
      <c r="A8080" s="98">
        <v>42346.125</v>
      </c>
      <c r="B8080" s="17">
        <v>2.5722200000000002</v>
      </c>
      <c r="C8080" s="97">
        <v>250</v>
      </c>
      <c r="D8080" s="21">
        <f t="shared" si="126"/>
        <v>4.2956073999999997</v>
      </c>
    </row>
    <row r="8081" spans="1:4" ht="15" customHeight="1" x14ac:dyDescent="0.2">
      <c r="A8081" s="98">
        <v>42346.166666666664</v>
      </c>
      <c r="B8081" s="17">
        <v>2.5722200000000002</v>
      </c>
      <c r="C8081" s="97">
        <v>230</v>
      </c>
      <c r="D8081" s="21">
        <f t="shared" si="126"/>
        <v>4.2956073999999997</v>
      </c>
    </row>
    <row r="8082" spans="1:4" ht="15" customHeight="1" x14ac:dyDescent="0.2">
      <c r="A8082" s="98">
        <v>42346.208333333336</v>
      </c>
      <c r="B8082" s="17">
        <v>2.5722200000000002</v>
      </c>
      <c r="C8082" s="97">
        <v>250</v>
      </c>
      <c r="D8082" s="21">
        <f t="shared" si="126"/>
        <v>4.2956073999999997</v>
      </c>
    </row>
    <row r="8083" spans="1:4" ht="15" customHeight="1" x14ac:dyDescent="0.2">
      <c r="A8083" s="98">
        <v>42346.25</v>
      </c>
      <c r="B8083" s="17">
        <v>3.0866639999999999</v>
      </c>
      <c r="C8083" s="97">
        <v>220</v>
      </c>
      <c r="D8083" s="21">
        <f t="shared" si="126"/>
        <v>5.1547288799999995</v>
      </c>
    </row>
    <row r="8084" spans="1:4" ht="15" customHeight="1" x14ac:dyDescent="0.2">
      <c r="A8084" s="98">
        <v>42346.291666666664</v>
      </c>
      <c r="B8084" s="17">
        <v>2.5722200000000002</v>
      </c>
      <c r="C8084" s="97">
        <v>260</v>
      </c>
      <c r="D8084" s="21">
        <f t="shared" si="126"/>
        <v>4.2956073999999997</v>
      </c>
    </row>
    <row r="8085" spans="1:4" ht="15" customHeight="1" x14ac:dyDescent="0.2">
      <c r="A8085" s="98">
        <v>42346.333333333336</v>
      </c>
      <c r="B8085" s="17">
        <v>2.5722200000000002</v>
      </c>
      <c r="C8085" s="97">
        <v>160</v>
      </c>
      <c r="D8085" s="21">
        <f t="shared" si="126"/>
        <v>4.2956073999999997</v>
      </c>
    </row>
    <row r="8086" spans="1:4" ht="15" customHeight="1" x14ac:dyDescent="0.2">
      <c r="A8086" s="98">
        <v>42346.375</v>
      </c>
      <c r="B8086" s="17">
        <v>2.057776</v>
      </c>
      <c r="C8086" s="97">
        <v>200</v>
      </c>
      <c r="D8086" s="21">
        <f t="shared" si="126"/>
        <v>3.43648592</v>
      </c>
    </row>
    <row r="8087" spans="1:4" ht="15" customHeight="1" x14ac:dyDescent="0.2">
      <c r="A8087" s="98">
        <v>42346.416666666664</v>
      </c>
      <c r="B8087" s="17">
        <v>2.057776</v>
      </c>
      <c r="C8087" s="97">
        <v>10</v>
      </c>
      <c r="D8087" s="21">
        <f t="shared" si="126"/>
        <v>3.43648592</v>
      </c>
    </row>
    <row r="8088" spans="1:4" ht="15" customHeight="1" x14ac:dyDescent="0.2">
      <c r="A8088" s="98">
        <v>42346.458333333336</v>
      </c>
      <c r="B8088" s="17">
        <v>1.5433319999999999</v>
      </c>
      <c r="C8088" s="97">
        <v>310</v>
      </c>
      <c r="D8088" s="21">
        <f t="shared" si="126"/>
        <v>2.5773644399999998</v>
      </c>
    </row>
    <row r="8089" spans="1:4" ht="15" customHeight="1" x14ac:dyDescent="0.2">
      <c r="A8089" s="98">
        <v>42346.5</v>
      </c>
      <c r="B8089" s="17">
        <v>1.5433319999999999</v>
      </c>
      <c r="C8089" s="97">
        <v>270</v>
      </c>
      <c r="D8089" s="21">
        <f t="shared" si="126"/>
        <v>2.5773644399999998</v>
      </c>
    </row>
    <row r="8090" spans="1:4" ht="15" customHeight="1" x14ac:dyDescent="0.2">
      <c r="A8090" s="98">
        <v>42346.541666666664</v>
      </c>
      <c r="B8090" s="17">
        <v>2.057776</v>
      </c>
      <c r="C8090" s="97">
        <v>270</v>
      </c>
      <c r="D8090" s="21">
        <f t="shared" si="126"/>
        <v>3.43648592</v>
      </c>
    </row>
    <row r="8091" spans="1:4" ht="15" customHeight="1" x14ac:dyDescent="0.2">
      <c r="A8091" s="98">
        <v>42346.583333333336</v>
      </c>
      <c r="B8091" s="17">
        <v>1.5433319999999999</v>
      </c>
      <c r="C8091" s="97">
        <v>170</v>
      </c>
      <c r="D8091" s="21">
        <f t="shared" si="126"/>
        <v>2.5773644399999998</v>
      </c>
    </row>
    <row r="8092" spans="1:4" ht="15" customHeight="1" x14ac:dyDescent="0.2">
      <c r="A8092" s="98">
        <v>42346.625</v>
      </c>
      <c r="B8092" s="17">
        <v>3.0866639999999999</v>
      </c>
      <c r="C8092" s="97">
        <v>150</v>
      </c>
      <c r="D8092" s="21">
        <f t="shared" si="126"/>
        <v>5.1547288799999995</v>
      </c>
    </row>
    <row r="8093" spans="1:4" ht="15" customHeight="1" x14ac:dyDescent="0.2">
      <c r="A8093" s="98">
        <v>42346.666666666664</v>
      </c>
      <c r="B8093" s="17">
        <v>2.057776</v>
      </c>
      <c r="C8093" s="97">
        <v>140</v>
      </c>
      <c r="D8093" s="21">
        <f t="shared" si="126"/>
        <v>3.43648592</v>
      </c>
    </row>
    <row r="8094" spans="1:4" ht="15" customHeight="1" x14ac:dyDescent="0.2">
      <c r="A8094" s="98">
        <v>42346.708333333336</v>
      </c>
      <c r="B8094" s="17">
        <v>4.1155520000000001</v>
      </c>
      <c r="C8094" s="97">
        <v>160</v>
      </c>
      <c r="D8094" s="21">
        <f t="shared" si="126"/>
        <v>6.8729718399999999</v>
      </c>
    </row>
    <row r="8095" spans="1:4" ht="15" customHeight="1" x14ac:dyDescent="0.2">
      <c r="A8095" s="98">
        <v>42346.75</v>
      </c>
      <c r="B8095" s="17">
        <v>4.6299960000000002</v>
      </c>
      <c r="C8095" s="97">
        <v>160</v>
      </c>
      <c r="D8095" s="21">
        <f t="shared" si="126"/>
        <v>7.7320933199999997</v>
      </c>
    </row>
    <row r="8096" spans="1:4" ht="15" customHeight="1" x14ac:dyDescent="0.2">
      <c r="A8096" s="98">
        <v>42346.791666666664</v>
      </c>
      <c r="B8096" s="17">
        <v>3.601108</v>
      </c>
      <c r="C8096" s="97">
        <v>160</v>
      </c>
      <c r="D8096" s="21">
        <f t="shared" si="126"/>
        <v>6.0138503599999993</v>
      </c>
    </row>
    <row r="8097" spans="1:4" ht="15" customHeight="1" x14ac:dyDescent="0.2">
      <c r="A8097" s="98">
        <v>42346.833333333336</v>
      </c>
      <c r="B8097" s="17">
        <v>3.601108</v>
      </c>
      <c r="C8097" s="97">
        <v>160</v>
      </c>
      <c r="D8097" s="21">
        <f t="shared" si="126"/>
        <v>6.0138503599999993</v>
      </c>
    </row>
    <row r="8098" spans="1:4" ht="15" customHeight="1" x14ac:dyDescent="0.2">
      <c r="A8098" s="98">
        <v>42346.875</v>
      </c>
      <c r="B8098" s="17">
        <v>2.057776</v>
      </c>
      <c r="C8098" s="97">
        <v>160</v>
      </c>
      <c r="D8098" s="21">
        <f t="shared" si="126"/>
        <v>3.43648592</v>
      </c>
    </row>
    <row r="8099" spans="1:4" ht="15" customHeight="1" x14ac:dyDescent="0.2">
      <c r="A8099" s="98">
        <v>42346.916666666664</v>
      </c>
      <c r="B8099" s="17">
        <v>1.5433319999999999</v>
      </c>
      <c r="C8099" s="97">
        <v>180</v>
      </c>
      <c r="D8099" s="21">
        <f t="shared" si="126"/>
        <v>2.5773644399999998</v>
      </c>
    </row>
    <row r="8100" spans="1:4" ht="15" customHeight="1" x14ac:dyDescent="0.2">
      <c r="A8100" s="98">
        <v>42346.958333333336</v>
      </c>
      <c r="B8100" s="17">
        <v>1.028888</v>
      </c>
      <c r="C8100" s="97">
        <v>260</v>
      </c>
      <c r="D8100" s="21">
        <f t="shared" si="126"/>
        <v>1.71824296</v>
      </c>
    </row>
    <row r="8101" spans="1:4" ht="15" customHeight="1" x14ac:dyDescent="0.2">
      <c r="A8101" s="98">
        <v>42347</v>
      </c>
      <c r="B8101" s="17">
        <v>1.028888</v>
      </c>
      <c r="C8101" s="97">
        <v>310</v>
      </c>
      <c r="D8101" s="21">
        <f t="shared" si="126"/>
        <v>1.71824296</v>
      </c>
    </row>
    <row r="8102" spans="1:4" ht="15" customHeight="1" x14ac:dyDescent="0.2">
      <c r="A8102" s="98">
        <v>42347.041666666664</v>
      </c>
      <c r="B8102" s="17">
        <v>1.5433319999999999</v>
      </c>
      <c r="C8102" s="97">
        <v>310</v>
      </c>
      <c r="D8102" s="21">
        <f t="shared" si="126"/>
        <v>2.5773644399999998</v>
      </c>
    </row>
    <row r="8103" spans="1:4" ht="15" customHeight="1" x14ac:dyDescent="0.2">
      <c r="A8103" s="98">
        <v>42347.083333333336</v>
      </c>
      <c r="B8103" s="17">
        <v>1.5433319999999999</v>
      </c>
      <c r="C8103" s="97">
        <v>300</v>
      </c>
      <c r="D8103" s="21">
        <f t="shared" si="126"/>
        <v>2.5773644399999998</v>
      </c>
    </row>
    <row r="8104" spans="1:4" ht="15" customHeight="1" x14ac:dyDescent="0.2">
      <c r="A8104" s="98">
        <v>42347.125</v>
      </c>
      <c r="B8104" s="17">
        <v>2.057776</v>
      </c>
      <c r="C8104" s="97">
        <v>270</v>
      </c>
      <c r="D8104" s="21">
        <f t="shared" si="126"/>
        <v>3.43648592</v>
      </c>
    </row>
    <row r="8105" spans="1:4" ht="15" customHeight="1" x14ac:dyDescent="0.2">
      <c r="A8105" s="98">
        <v>42347.166666666664</v>
      </c>
      <c r="B8105" s="17">
        <v>1.028888</v>
      </c>
      <c r="C8105" s="97">
        <v>10</v>
      </c>
      <c r="D8105" s="21">
        <f t="shared" si="126"/>
        <v>1.71824296</v>
      </c>
    </row>
    <row r="8106" spans="1:4" ht="15" customHeight="1" x14ac:dyDescent="0.2">
      <c r="A8106" s="98">
        <v>42347.208333333336</v>
      </c>
      <c r="B8106" s="17">
        <v>1.028888</v>
      </c>
      <c r="C8106" s="97">
        <v>20</v>
      </c>
      <c r="D8106" s="21">
        <f t="shared" si="126"/>
        <v>1.71824296</v>
      </c>
    </row>
    <row r="8107" spans="1:4" ht="15" customHeight="1" x14ac:dyDescent="0.2">
      <c r="A8107" s="98">
        <v>42347.25</v>
      </c>
      <c r="B8107" s="17">
        <v>2.057776</v>
      </c>
      <c r="C8107" s="97">
        <v>250</v>
      </c>
      <c r="D8107" s="21">
        <f t="shared" si="126"/>
        <v>3.43648592</v>
      </c>
    </row>
    <row r="8108" spans="1:4" ht="15" customHeight="1" x14ac:dyDescent="0.2">
      <c r="A8108" s="98">
        <v>42347.291666666664</v>
      </c>
      <c r="B8108" s="17">
        <v>1.028888</v>
      </c>
      <c r="C8108" s="97">
        <v>300</v>
      </c>
      <c r="D8108" s="21">
        <f t="shared" si="126"/>
        <v>1.71824296</v>
      </c>
    </row>
    <row r="8109" spans="1:4" ht="15" customHeight="1" x14ac:dyDescent="0.2">
      <c r="A8109" s="98">
        <v>42347.333333333336</v>
      </c>
      <c r="B8109" s="17">
        <v>2.057776</v>
      </c>
      <c r="C8109" s="97">
        <v>340</v>
      </c>
      <c r="D8109" s="21">
        <f t="shared" si="126"/>
        <v>3.43648592</v>
      </c>
    </row>
    <row r="8110" spans="1:4" ht="15" customHeight="1" x14ac:dyDescent="0.2">
      <c r="A8110" s="98">
        <v>42347.375</v>
      </c>
      <c r="B8110" s="17">
        <v>0</v>
      </c>
      <c r="C8110" s="97">
        <v>0</v>
      </c>
      <c r="D8110" s="21">
        <f t="shared" si="126"/>
        <v>0</v>
      </c>
    </row>
    <row r="8111" spans="1:4" ht="15" customHeight="1" x14ac:dyDescent="0.2">
      <c r="A8111" s="98">
        <v>42347.416666666664</v>
      </c>
      <c r="B8111" s="17">
        <v>1.028888</v>
      </c>
      <c r="C8111" s="97">
        <v>280</v>
      </c>
      <c r="D8111" s="21">
        <f t="shared" si="126"/>
        <v>1.71824296</v>
      </c>
    </row>
    <row r="8112" spans="1:4" ht="15" customHeight="1" x14ac:dyDescent="0.2">
      <c r="A8112" s="98">
        <v>42347.458333333336</v>
      </c>
      <c r="B8112" s="17">
        <v>1.5433319999999999</v>
      </c>
      <c r="C8112" s="97">
        <v>360</v>
      </c>
      <c r="D8112" s="21">
        <f t="shared" si="126"/>
        <v>2.5773644399999998</v>
      </c>
    </row>
    <row r="8113" spans="1:4" ht="15" customHeight="1" x14ac:dyDescent="0.2">
      <c r="A8113" s="98">
        <v>42347.5</v>
      </c>
      <c r="B8113" s="17">
        <v>3.601108</v>
      </c>
      <c r="C8113" s="97">
        <v>10</v>
      </c>
      <c r="D8113" s="21">
        <f t="shared" si="126"/>
        <v>6.0138503599999993</v>
      </c>
    </row>
    <row r="8114" spans="1:4" ht="15" customHeight="1" x14ac:dyDescent="0.2">
      <c r="A8114" s="98">
        <v>42347.541666666664</v>
      </c>
      <c r="B8114" s="17">
        <v>5.1444400000000003</v>
      </c>
      <c r="C8114" s="97">
        <v>40</v>
      </c>
      <c r="D8114" s="21">
        <f t="shared" si="126"/>
        <v>8.5912147999999995</v>
      </c>
    </row>
    <row r="8115" spans="1:4" ht="15" customHeight="1" x14ac:dyDescent="0.2">
      <c r="A8115" s="98">
        <v>42347.583333333336</v>
      </c>
      <c r="B8115" s="17">
        <v>4.6299960000000002</v>
      </c>
      <c r="C8115" s="97">
        <v>50</v>
      </c>
      <c r="D8115" s="21">
        <f t="shared" si="126"/>
        <v>7.7320933199999997</v>
      </c>
    </row>
    <row r="8116" spans="1:4" ht="15" customHeight="1" x14ac:dyDescent="0.2">
      <c r="A8116" s="98">
        <v>42347.625</v>
      </c>
      <c r="B8116" s="17">
        <v>5.6588840000000005</v>
      </c>
      <c r="C8116" s="97">
        <v>70</v>
      </c>
      <c r="D8116" s="21">
        <f t="shared" si="126"/>
        <v>9.4503362800000001</v>
      </c>
    </row>
    <row r="8117" spans="1:4" ht="15" customHeight="1" x14ac:dyDescent="0.2">
      <c r="A8117" s="98">
        <v>42347.666666666664</v>
      </c>
      <c r="B8117" s="17">
        <v>5.6588840000000005</v>
      </c>
      <c r="C8117" s="97">
        <v>50</v>
      </c>
      <c r="D8117" s="21">
        <f t="shared" si="126"/>
        <v>9.4503362800000001</v>
      </c>
    </row>
    <row r="8118" spans="1:4" ht="15" customHeight="1" x14ac:dyDescent="0.2">
      <c r="A8118" s="98">
        <v>42347.708333333336</v>
      </c>
      <c r="B8118" s="17">
        <v>7.202216</v>
      </c>
      <c r="C8118" s="97">
        <v>50</v>
      </c>
      <c r="D8118" s="21">
        <f t="shared" si="126"/>
        <v>12.027700719999999</v>
      </c>
    </row>
    <row r="8119" spans="1:4" ht="15" customHeight="1" x14ac:dyDescent="0.2">
      <c r="A8119" s="98">
        <v>42347.75</v>
      </c>
      <c r="B8119" s="17">
        <v>6.1733279999999997</v>
      </c>
      <c r="C8119" s="97">
        <v>30</v>
      </c>
      <c r="D8119" s="21">
        <f t="shared" si="126"/>
        <v>10.309457759999999</v>
      </c>
    </row>
    <row r="8120" spans="1:4" ht="15" customHeight="1" x14ac:dyDescent="0.2">
      <c r="A8120" s="98">
        <v>42347.791666666664</v>
      </c>
      <c r="B8120" s="17">
        <v>5.1444400000000003</v>
      </c>
      <c r="C8120" s="97">
        <v>50</v>
      </c>
      <c r="D8120" s="21">
        <f t="shared" si="126"/>
        <v>8.5912147999999995</v>
      </c>
    </row>
    <row r="8121" spans="1:4" ht="15" customHeight="1" x14ac:dyDescent="0.2">
      <c r="A8121" s="98">
        <v>42347.833333333336</v>
      </c>
      <c r="B8121" s="17">
        <v>4.6299960000000002</v>
      </c>
      <c r="C8121" s="97">
        <v>40</v>
      </c>
      <c r="D8121" s="21">
        <f t="shared" si="126"/>
        <v>7.7320933199999997</v>
      </c>
    </row>
    <row r="8122" spans="1:4" ht="15" customHeight="1" x14ac:dyDescent="0.2">
      <c r="A8122" s="98">
        <v>42347.875</v>
      </c>
      <c r="B8122" s="17">
        <v>5.1444400000000003</v>
      </c>
      <c r="C8122" s="97">
        <v>30</v>
      </c>
      <c r="D8122" s="21">
        <f t="shared" si="126"/>
        <v>8.5912147999999995</v>
      </c>
    </row>
    <row r="8123" spans="1:4" ht="15" customHeight="1" x14ac:dyDescent="0.2">
      <c r="A8123" s="98">
        <v>42347.916666666664</v>
      </c>
      <c r="B8123" s="17">
        <v>5.1444400000000003</v>
      </c>
      <c r="C8123" s="97">
        <v>40</v>
      </c>
      <c r="D8123" s="21">
        <f t="shared" si="126"/>
        <v>8.5912147999999995</v>
      </c>
    </row>
    <row r="8124" spans="1:4" ht="15" customHeight="1" x14ac:dyDescent="0.2">
      <c r="A8124" s="98">
        <v>42347.958333333336</v>
      </c>
      <c r="B8124" s="17">
        <v>5.1444400000000003</v>
      </c>
      <c r="C8124" s="97">
        <v>40</v>
      </c>
      <c r="D8124" s="21">
        <f t="shared" si="126"/>
        <v>8.5912147999999995</v>
      </c>
    </row>
    <row r="8125" spans="1:4" ht="15" customHeight="1" x14ac:dyDescent="0.2">
      <c r="A8125" s="98">
        <v>42348</v>
      </c>
      <c r="B8125" s="17">
        <v>4.1155520000000001</v>
      </c>
      <c r="C8125" s="97">
        <v>20</v>
      </c>
      <c r="D8125" s="21">
        <f t="shared" si="126"/>
        <v>6.8729718399999999</v>
      </c>
    </row>
    <row r="8126" spans="1:4" ht="15" customHeight="1" x14ac:dyDescent="0.2">
      <c r="A8126" s="98">
        <v>42348.041666666664</v>
      </c>
      <c r="B8126" s="17">
        <v>1.028888</v>
      </c>
      <c r="C8126" s="97">
        <v>350</v>
      </c>
      <c r="D8126" s="21">
        <f t="shared" si="126"/>
        <v>1.71824296</v>
      </c>
    </row>
    <row r="8127" spans="1:4" ht="15" customHeight="1" x14ac:dyDescent="0.2">
      <c r="A8127" s="98">
        <v>42348.083333333336</v>
      </c>
      <c r="B8127" s="17">
        <v>2.5722200000000002</v>
      </c>
      <c r="C8127" s="97">
        <v>360</v>
      </c>
      <c r="D8127" s="21">
        <f t="shared" si="126"/>
        <v>4.2956073999999997</v>
      </c>
    </row>
    <row r="8128" spans="1:4" ht="15" customHeight="1" x14ac:dyDescent="0.2">
      <c r="A8128" s="98">
        <v>42348.125</v>
      </c>
      <c r="B8128" s="17">
        <v>3.0866639999999999</v>
      </c>
      <c r="C8128" s="97">
        <v>360</v>
      </c>
      <c r="D8128" s="21">
        <f t="shared" si="126"/>
        <v>5.1547288799999995</v>
      </c>
    </row>
    <row r="8129" spans="1:4" ht="15" customHeight="1" x14ac:dyDescent="0.2">
      <c r="A8129" s="98">
        <v>42348.166666666664</v>
      </c>
      <c r="B8129" s="17">
        <v>3.601108</v>
      </c>
      <c r="C8129" s="97">
        <v>20</v>
      </c>
      <c r="D8129" s="21">
        <f t="shared" si="126"/>
        <v>6.0138503599999993</v>
      </c>
    </row>
    <row r="8130" spans="1:4" ht="15" customHeight="1" x14ac:dyDescent="0.2">
      <c r="A8130" s="98">
        <v>42348.208333333336</v>
      </c>
      <c r="B8130" s="17">
        <v>3.601108</v>
      </c>
      <c r="C8130" s="97">
        <v>10</v>
      </c>
      <c r="D8130" s="21">
        <f t="shared" si="126"/>
        <v>6.0138503599999993</v>
      </c>
    </row>
    <row r="8131" spans="1:4" ht="15" customHeight="1" x14ac:dyDescent="0.2">
      <c r="A8131" s="98">
        <v>42348.25</v>
      </c>
      <c r="B8131" s="17">
        <v>5.1444400000000003</v>
      </c>
      <c r="C8131" s="97">
        <v>20</v>
      </c>
      <c r="D8131" s="21">
        <f t="shared" si="126"/>
        <v>8.5912147999999995</v>
      </c>
    </row>
    <row r="8132" spans="1:4" ht="15" customHeight="1" x14ac:dyDescent="0.2">
      <c r="A8132" s="98">
        <v>42348.291666666664</v>
      </c>
      <c r="B8132" s="17">
        <v>4.6299960000000002</v>
      </c>
      <c r="C8132" s="97">
        <v>10</v>
      </c>
      <c r="D8132" s="21">
        <f t="shared" si="126"/>
        <v>7.7320933199999997</v>
      </c>
    </row>
    <row r="8133" spans="1:4" ht="15" customHeight="1" x14ac:dyDescent="0.2">
      <c r="A8133" s="98">
        <v>42348.333333333336</v>
      </c>
      <c r="B8133" s="17">
        <v>5.1444400000000003</v>
      </c>
      <c r="C8133" s="97">
        <v>10</v>
      </c>
      <c r="D8133" s="21">
        <f t="shared" ref="D8133:D8196" si="127">$B$1*B8133</f>
        <v>8.5912147999999995</v>
      </c>
    </row>
    <row r="8134" spans="1:4" ht="15" customHeight="1" x14ac:dyDescent="0.2">
      <c r="A8134" s="98">
        <v>42348.375</v>
      </c>
      <c r="B8134" s="17">
        <v>6.1733279999999997</v>
      </c>
      <c r="C8134" s="97">
        <v>40</v>
      </c>
      <c r="D8134" s="21">
        <f t="shared" si="127"/>
        <v>10.309457759999999</v>
      </c>
    </row>
    <row r="8135" spans="1:4" ht="15" customHeight="1" x14ac:dyDescent="0.2">
      <c r="A8135" s="98">
        <v>42348.416666666664</v>
      </c>
      <c r="B8135" s="17">
        <v>7.202216</v>
      </c>
      <c r="C8135" s="97">
        <v>20</v>
      </c>
      <c r="D8135" s="21">
        <f t="shared" si="127"/>
        <v>12.027700719999999</v>
      </c>
    </row>
    <row r="8136" spans="1:4" ht="15" customHeight="1" x14ac:dyDescent="0.2">
      <c r="A8136" s="98">
        <v>42348.458333333336</v>
      </c>
      <c r="B8136" s="17">
        <v>7.202216</v>
      </c>
      <c r="C8136" s="97">
        <v>10</v>
      </c>
      <c r="D8136" s="21">
        <f t="shared" si="127"/>
        <v>12.027700719999999</v>
      </c>
    </row>
    <row r="8137" spans="1:4" ht="15" customHeight="1" x14ac:dyDescent="0.2">
      <c r="A8137" s="98">
        <v>42348.5</v>
      </c>
      <c r="B8137" s="17">
        <v>6.6877719999999998</v>
      </c>
      <c r="C8137" s="97">
        <v>20</v>
      </c>
      <c r="D8137" s="21">
        <f t="shared" si="127"/>
        <v>11.16857924</v>
      </c>
    </row>
    <row r="8138" spans="1:4" ht="15" customHeight="1" x14ac:dyDescent="0.2">
      <c r="A8138" s="98">
        <v>42348.541666666664</v>
      </c>
      <c r="B8138" s="17">
        <v>6.6877719999999998</v>
      </c>
      <c r="C8138" s="97">
        <v>20</v>
      </c>
      <c r="D8138" s="21">
        <f t="shared" si="127"/>
        <v>11.16857924</v>
      </c>
    </row>
    <row r="8139" spans="1:4" ht="15" customHeight="1" x14ac:dyDescent="0.2">
      <c r="A8139" s="98">
        <v>42348.583333333336</v>
      </c>
      <c r="B8139" s="17">
        <v>7.202216</v>
      </c>
      <c r="C8139" s="97">
        <v>20</v>
      </c>
      <c r="D8139" s="21">
        <f t="shared" si="127"/>
        <v>12.027700719999999</v>
      </c>
    </row>
    <row r="8140" spans="1:4" ht="15" customHeight="1" x14ac:dyDescent="0.2">
      <c r="A8140" s="98">
        <v>42348.625</v>
      </c>
      <c r="B8140" s="17">
        <v>6.6877719999999998</v>
      </c>
      <c r="C8140" s="97">
        <v>20</v>
      </c>
      <c r="D8140" s="21">
        <f t="shared" si="127"/>
        <v>11.16857924</v>
      </c>
    </row>
    <row r="8141" spans="1:4" ht="15" customHeight="1" x14ac:dyDescent="0.2">
      <c r="A8141" s="99">
        <v>42348.666666666664</v>
      </c>
      <c r="B8141" s="100">
        <v>6.1733279999999997</v>
      </c>
      <c r="C8141" s="54">
        <v>70</v>
      </c>
      <c r="D8141" s="21">
        <f t="shared" si="127"/>
        <v>10.309457759999999</v>
      </c>
    </row>
    <row r="8142" spans="1:4" ht="15" customHeight="1" x14ac:dyDescent="0.2">
      <c r="A8142" s="98">
        <v>42348.708333333336</v>
      </c>
      <c r="B8142" s="17">
        <v>8.7455479999999994</v>
      </c>
      <c r="C8142" s="97">
        <v>50</v>
      </c>
      <c r="D8142" s="21">
        <f t="shared" si="127"/>
        <v>14.605065159999999</v>
      </c>
    </row>
    <row r="8143" spans="1:4" ht="15" customHeight="1" x14ac:dyDescent="0.2">
      <c r="A8143" s="98">
        <v>42348.75</v>
      </c>
      <c r="B8143" s="17">
        <v>9.7744359999999997</v>
      </c>
      <c r="C8143" s="97">
        <v>50</v>
      </c>
      <c r="D8143" s="21">
        <f t="shared" si="127"/>
        <v>16.32330812</v>
      </c>
    </row>
    <row r="8144" spans="1:4" ht="15" customHeight="1" x14ac:dyDescent="0.2">
      <c r="A8144" s="98">
        <v>42348.791666666664</v>
      </c>
      <c r="B8144" s="17">
        <v>7.202216</v>
      </c>
      <c r="C8144" s="97">
        <v>60</v>
      </c>
      <c r="D8144" s="21">
        <f t="shared" si="127"/>
        <v>12.027700719999999</v>
      </c>
    </row>
    <row r="8145" spans="1:4" ht="15" customHeight="1" x14ac:dyDescent="0.2">
      <c r="A8145" s="98">
        <v>42348.875</v>
      </c>
      <c r="B8145" s="17">
        <v>7.7166600000000001</v>
      </c>
      <c r="C8145" s="97">
        <v>40</v>
      </c>
      <c r="D8145" s="21">
        <f t="shared" si="127"/>
        <v>12.886822199999999</v>
      </c>
    </row>
    <row r="8146" spans="1:4" ht="15" customHeight="1" x14ac:dyDescent="0.2">
      <c r="A8146" s="98">
        <v>42348.916666666664</v>
      </c>
      <c r="B8146" s="17">
        <v>7.7166600000000001</v>
      </c>
      <c r="C8146" s="97">
        <v>50</v>
      </c>
      <c r="D8146" s="21">
        <f t="shared" si="127"/>
        <v>12.886822199999999</v>
      </c>
    </row>
    <row r="8147" spans="1:4" ht="15" customHeight="1" x14ac:dyDescent="0.2">
      <c r="A8147" s="98">
        <v>42348.958333333336</v>
      </c>
      <c r="B8147" s="17">
        <v>2.057776</v>
      </c>
      <c r="C8147" s="97">
        <v>240</v>
      </c>
      <c r="D8147" s="21">
        <f t="shared" si="127"/>
        <v>3.43648592</v>
      </c>
    </row>
    <row r="8148" spans="1:4" ht="15" customHeight="1" x14ac:dyDescent="0.2">
      <c r="A8148" s="98">
        <v>42349</v>
      </c>
      <c r="B8148" s="17">
        <v>5.1444400000000003</v>
      </c>
      <c r="C8148" s="97">
        <v>20</v>
      </c>
      <c r="D8148" s="21">
        <f t="shared" si="127"/>
        <v>8.5912147999999995</v>
      </c>
    </row>
    <row r="8149" spans="1:4" ht="15" customHeight="1" x14ac:dyDescent="0.2">
      <c r="A8149" s="98">
        <v>42349.041666666664</v>
      </c>
      <c r="B8149" s="17">
        <v>5.1444400000000003</v>
      </c>
      <c r="C8149" s="97">
        <v>20</v>
      </c>
      <c r="D8149" s="21">
        <f t="shared" si="127"/>
        <v>8.5912147999999995</v>
      </c>
    </row>
    <row r="8150" spans="1:4" ht="15" customHeight="1" x14ac:dyDescent="0.2">
      <c r="A8150" s="98">
        <v>42349.083333333336</v>
      </c>
      <c r="B8150" s="17">
        <v>5.1444400000000003</v>
      </c>
      <c r="C8150" s="97">
        <v>40</v>
      </c>
      <c r="D8150" s="21">
        <f t="shared" si="127"/>
        <v>8.5912147999999995</v>
      </c>
    </row>
    <row r="8151" spans="1:4" ht="15" customHeight="1" x14ac:dyDescent="0.2">
      <c r="A8151" s="98">
        <v>42349.125</v>
      </c>
      <c r="B8151" s="17">
        <v>5.6588840000000005</v>
      </c>
      <c r="C8151" s="97">
        <v>40</v>
      </c>
      <c r="D8151" s="21">
        <f t="shared" si="127"/>
        <v>9.4503362800000001</v>
      </c>
    </row>
    <row r="8152" spans="1:4" ht="15" customHeight="1" x14ac:dyDescent="0.2">
      <c r="A8152" s="98">
        <v>42349.166666666664</v>
      </c>
      <c r="B8152" s="17">
        <v>3.601108</v>
      </c>
      <c r="C8152" s="97">
        <v>10</v>
      </c>
      <c r="D8152" s="21">
        <f t="shared" si="127"/>
        <v>6.0138503599999993</v>
      </c>
    </row>
    <row r="8153" spans="1:4" ht="15" customHeight="1" x14ac:dyDescent="0.2">
      <c r="A8153" s="98">
        <v>42349.208333333336</v>
      </c>
      <c r="B8153" s="17">
        <v>1.5433319999999999</v>
      </c>
      <c r="C8153" s="97">
        <v>330</v>
      </c>
      <c r="D8153" s="21">
        <f t="shared" si="127"/>
        <v>2.5773644399999998</v>
      </c>
    </row>
    <row r="8154" spans="1:4" ht="15" customHeight="1" x14ac:dyDescent="0.2">
      <c r="A8154" s="98">
        <v>42349.25</v>
      </c>
      <c r="B8154" s="17">
        <v>1.5433319999999999</v>
      </c>
      <c r="C8154" s="97">
        <v>10</v>
      </c>
      <c r="D8154" s="21">
        <f t="shared" si="127"/>
        <v>2.5773644399999998</v>
      </c>
    </row>
    <row r="8155" spans="1:4" ht="15" customHeight="1" x14ac:dyDescent="0.2">
      <c r="A8155" s="98">
        <v>42349.291666666664</v>
      </c>
      <c r="B8155" s="17">
        <v>1.028888</v>
      </c>
      <c r="C8155" s="97">
        <v>10</v>
      </c>
      <c r="D8155" s="21">
        <f t="shared" si="127"/>
        <v>1.71824296</v>
      </c>
    </row>
    <row r="8156" spans="1:4" ht="15" customHeight="1" x14ac:dyDescent="0.2">
      <c r="A8156" s="98">
        <v>42349.333333333336</v>
      </c>
      <c r="B8156" s="17">
        <v>2.057776</v>
      </c>
      <c r="C8156" s="97">
        <v>40</v>
      </c>
      <c r="D8156" s="21">
        <f t="shared" si="127"/>
        <v>3.43648592</v>
      </c>
    </row>
    <row r="8157" spans="1:4" ht="15" customHeight="1" x14ac:dyDescent="0.2">
      <c r="A8157" s="98">
        <v>42349.375</v>
      </c>
      <c r="B8157" s="17">
        <v>1.028888</v>
      </c>
      <c r="C8157" s="97">
        <v>30</v>
      </c>
      <c r="D8157" s="21">
        <f t="shared" si="127"/>
        <v>1.71824296</v>
      </c>
    </row>
    <row r="8158" spans="1:4" ht="15" customHeight="1" x14ac:dyDescent="0.2">
      <c r="A8158" s="98">
        <v>42349.416666666664</v>
      </c>
      <c r="B8158" s="17">
        <v>3.0866639999999999</v>
      </c>
      <c r="C8158" s="97">
        <v>40</v>
      </c>
      <c r="D8158" s="21">
        <f t="shared" si="127"/>
        <v>5.1547288799999995</v>
      </c>
    </row>
    <row r="8159" spans="1:4" ht="15" customHeight="1" x14ac:dyDescent="0.2">
      <c r="A8159" s="98">
        <v>42349.458333333336</v>
      </c>
      <c r="B8159" s="17">
        <v>1.5433319999999999</v>
      </c>
      <c r="C8159" s="97">
        <v>40</v>
      </c>
      <c r="D8159" s="21">
        <f t="shared" si="127"/>
        <v>2.5773644399999998</v>
      </c>
    </row>
    <row r="8160" spans="1:4" ht="15" customHeight="1" x14ac:dyDescent="0.2">
      <c r="A8160" s="98">
        <v>42349.5</v>
      </c>
      <c r="B8160" s="17">
        <v>1.5433319999999999</v>
      </c>
      <c r="C8160" s="97">
        <v>350</v>
      </c>
      <c r="D8160" s="21">
        <f t="shared" si="127"/>
        <v>2.5773644399999998</v>
      </c>
    </row>
    <row r="8161" spans="1:4" ht="15" customHeight="1" x14ac:dyDescent="0.2">
      <c r="A8161" s="98">
        <v>42349.541666666664</v>
      </c>
      <c r="B8161" s="17">
        <v>1.5433319999999999</v>
      </c>
      <c r="C8161" s="97">
        <v>170</v>
      </c>
      <c r="D8161" s="21">
        <f t="shared" si="127"/>
        <v>2.5773644399999998</v>
      </c>
    </row>
    <row r="8162" spans="1:4" ht="15" customHeight="1" x14ac:dyDescent="0.2">
      <c r="A8162" s="98">
        <v>42349.583333333336</v>
      </c>
      <c r="B8162" s="17">
        <v>1.028888</v>
      </c>
      <c r="C8162" s="97">
        <v>150</v>
      </c>
      <c r="D8162" s="21">
        <f t="shared" si="127"/>
        <v>1.71824296</v>
      </c>
    </row>
    <row r="8163" spans="1:4" ht="15" customHeight="1" x14ac:dyDescent="0.2">
      <c r="A8163" s="98">
        <v>42349.625</v>
      </c>
      <c r="B8163" s="17">
        <v>3.0866639999999999</v>
      </c>
      <c r="C8163" s="97">
        <v>160</v>
      </c>
      <c r="D8163" s="21">
        <f t="shared" si="127"/>
        <v>5.1547288799999995</v>
      </c>
    </row>
    <row r="8164" spans="1:4" ht="15" customHeight="1" x14ac:dyDescent="0.2">
      <c r="A8164" s="98">
        <v>42349.666666666664</v>
      </c>
      <c r="B8164" s="17">
        <v>2.057776</v>
      </c>
      <c r="C8164" s="97">
        <v>140</v>
      </c>
      <c r="D8164" s="21">
        <f t="shared" si="127"/>
        <v>3.43648592</v>
      </c>
    </row>
    <row r="8165" spans="1:4" ht="15" customHeight="1" x14ac:dyDescent="0.2">
      <c r="A8165" s="98">
        <v>42349.708333333336</v>
      </c>
      <c r="B8165" s="17">
        <v>1.028888</v>
      </c>
      <c r="C8165" s="97">
        <v>330</v>
      </c>
      <c r="D8165" s="21">
        <f t="shared" si="127"/>
        <v>1.71824296</v>
      </c>
    </row>
    <row r="8166" spans="1:4" ht="15" customHeight="1" x14ac:dyDescent="0.2">
      <c r="A8166" s="98">
        <v>42349.75</v>
      </c>
      <c r="B8166" s="17">
        <v>2.5722200000000002</v>
      </c>
      <c r="C8166" s="97">
        <v>170</v>
      </c>
      <c r="D8166" s="21">
        <f t="shared" si="127"/>
        <v>4.2956073999999997</v>
      </c>
    </row>
    <row r="8167" spans="1:4" ht="15" customHeight="1" x14ac:dyDescent="0.2">
      <c r="A8167" s="98">
        <v>42349.791666666664</v>
      </c>
      <c r="B8167" s="17">
        <v>2.5722200000000002</v>
      </c>
      <c r="C8167" s="97">
        <v>60</v>
      </c>
      <c r="D8167" s="21">
        <f t="shared" si="127"/>
        <v>4.2956073999999997</v>
      </c>
    </row>
    <row r="8168" spans="1:4" ht="15" customHeight="1" x14ac:dyDescent="0.2">
      <c r="A8168" s="98">
        <v>42349.833333333336</v>
      </c>
      <c r="B8168" s="17">
        <v>2.5722200000000002</v>
      </c>
      <c r="C8168" s="97">
        <v>50</v>
      </c>
      <c r="D8168" s="21">
        <f t="shared" si="127"/>
        <v>4.2956073999999997</v>
      </c>
    </row>
    <row r="8169" spans="1:4" ht="15" customHeight="1" x14ac:dyDescent="0.2">
      <c r="A8169" s="98">
        <v>42349.875</v>
      </c>
      <c r="B8169" s="17">
        <v>3.601108</v>
      </c>
      <c r="C8169" s="97">
        <v>50</v>
      </c>
      <c r="D8169" s="21">
        <f t="shared" si="127"/>
        <v>6.0138503599999993</v>
      </c>
    </row>
    <row r="8170" spans="1:4" ht="15" customHeight="1" x14ac:dyDescent="0.2">
      <c r="A8170" s="98">
        <v>42349.916666666664</v>
      </c>
      <c r="B8170" s="17">
        <v>2.057776</v>
      </c>
      <c r="C8170" s="97">
        <v>50</v>
      </c>
      <c r="D8170" s="21">
        <f t="shared" si="127"/>
        <v>3.43648592</v>
      </c>
    </row>
    <row r="8171" spans="1:4" ht="15" customHeight="1" x14ac:dyDescent="0.2">
      <c r="A8171" s="98">
        <v>42349.958333333336</v>
      </c>
      <c r="B8171" s="17">
        <v>2.057776</v>
      </c>
      <c r="C8171" s="97">
        <v>40</v>
      </c>
      <c r="D8171" s="21">
        <f t="shared" si="127"/>
        <v>3.43648592</v>
      </c>
    </row>
    <row r="8172" spans="1:4" ht="15" customHeight="1" x14ac:dyDescent="0.2">
      <c r="A8172" s="98">
        <v>42350</v>
      </c>
      <c r="B8172" s="17">
        <v>1.028888</v>
      </c>
      <c r="C8172" s="97">
        <v>20</v>
      </c>
      <c r="D8172" s="21">
        <f t="shared" si="127"/>
        <v>1.71824296</v>
      </c>
    </row>
    <row r="8173" spans="1:4" ht="15" customHeight="1" x14ac:dyDescent="0.2">
      <c r="A8173" s="98">
        <v>42350.041666666664</v>
      </c>
      <c r="B8173" s="17">
        <v>1.5433319999999999</v>
      </c>
      <c r="C8173" s="97">
        <v>340</v>
      </c>
      <c r="D8173" s="21">
        <f t="shared" si="127"/>
        <v>2.5773644399999998</v>
      </c>
    </row>
    <row r="8174" spans="1:4" ht="15" customHeight="1" x14ac:dyDescent="0.2">
      <c r="A8174" s="98">
        <v>42350.083333333336</v>
      </c>
      <c r="B8174" s="17">
        <v>2.057776</v>
      </c>
      <c r="C8174" s="97">
        <v>270</v>
      </c>
      <c r="D8174" s="21">
        <f t="shared" si="127"/>
        <v>3.43648592</v>
      </c>
    </row>
    <row r="8175" spans="1:4" ht="15" customHeight="1" x14ac:dyDescent="0.2">
      <c r="A8175" s="98">
        <v>42350.125</v>
      </c>
      <c r="B8175" s="17">
        <v>2.057776</v>
      </c>
      <c r="C8175" s="97">
        <v>120</v>
      </c>
      <c r="D8175" s="21">
        <f t="shared" si="127"/>
        <v>3.43648592</v>
      </c>
    </row>
    <row r="8176" spans="1:4" ht="15" customHeight="1" x14ac:dyDescent="0.2">
      <c r="A8176" s="98">
        <v>42350.166666666664</v>
      </c>
      <c r="B8176" s="17">
        <v>1.5433319999999999</v>
      </c>
      <c r="C8176" s="97">
        <v>130</v>
      </c>
      <c r="D8176" s="21">
        <f t="shared" si="127"/>
        <v>2.5773644399999998</v>
      </c>
    </row>
    <row r="8177" spans="1:4" ht="15" customHeight="1" x14ac:dyDescent="0.2">
      <c r="A8177" s="98">
        <v>42350.208333333336</v>
      </c>
      <c r="B8177" s="17">
        <v>0.51444400000000001</v>
      </c>
      <c r="C8177" s="97">
        <v>20</v>
      </c>
      <c r="D8177" s="21">
        <f t="shared" si="127"/>
        <v>0.85912147999999999</v>
      </c>
    </row>
    <row r="8178" spans="1:4" ht="15" customHeight="1" x14ac:dyDescent="0.2">
      <c r="A8178" s="98">
        <v>42350.25</v>
      </c>
      <c r="B8178" s="17">
        <v>1.5433319999999999</v>
      </c>
      <c r="C8178" s="97">
        <v>300</v>
      </c>
      <c r="D8178" s="21">
        <f t="shared" si="127"/>
        <v>2.5773644399999998</v>
      </c>
    </row>
    <row r="8179" spans="1:4" ht="15" customHeight="1" x14ac:dyDescent="0.2">
      <c r="A8179" s="98">
        <v>42350.291666666664</v>
      </c>
      <c r="B8179" s="17">
        <v>1.5433319999999999</v>
      </c>
      <c r="C8179" s="97">
        <v>340</v>
      </c>
      <c r="D8179" s="21">
        <f t="shared" si="127"/>
        <v>2.5773644399999998</v>
      </c>
    </row>
    <row r="8180" spans="1:4" ht="15" customHeight="1" x14ac:dyDescent="0.2">
      <c r="A8180" s="98">
        <v>42350.333333333336</v>
      </c>
      <c r="B8180" s="17">
        <v>1.5433319999999999</v>
      </c>
      <c r="C8180" s="97">
        <v>340</v>
      </c>
      <c r="D8180" s="21">
        <f t="shared" si="127"/>
        <v>2.5773644399999998</v>
      </c>
    </row>
    <row r="8181" spans="1:4" ht="15" customHeight="1" x14ac:dyDescent="0.2">
      <c r="A8181" s="98">
        <v>42350.375</v>
      </c>
      <c r="B8181" s="17">
        <v>3.0866639999999999</v>
      </c>
      <c r="C8181" s="97">
        <v>30</v>
      </c>
      <c r="D8181" s="21">
        <f t="shared" si="127"/>
        <v>5.1547288799999995</v>
      </c>
    </row>
    <row r="8182" spans="1:4" ht="15" customHeight="1" x14ac:dyDescent="0.2">
      <c r="A8182" s="98">
        <v>42350.416666666664</v>
      </c>
      <c r="B8182" s="17">
        <v>4.1155520000000001</v>
      </c>
      <c r="C8182" s="97">
        <v>20</v>
      </c>
      <c r="D8182" s="21">
        <f t="shared" si="127"/>
        <v>6.8729718399999999</v>
      </c>
    </row>
    <row r="8183" spans="1:4" ht="15" customHeight="1" x14ac:dyDescent="0.2">
      <c r="A8183" s="98">
        <v>42350.458333333336</v>
      </c>
      <c r="B8183" s="17">
        <v>5.1444400000000003</v>
      </c>
      <c r="C8183" s="97">
        <v>10</v>
      </c>
      <c r="D8183" s="21">
        <f t="shared" si="127"/>
        <v>8.5912147999999995</v>
      </c>
    </row>
    <row r="8184" spans="1:4" ht="15" customHeight="1" x14ac:dyDescent="0.2">
      <c r="A8184" s="98">
        <v>42350.5</v>
      </c>
      <c r="B8184" s="17">
        <v>5.1444400000000003</v>
      </c>
      <c r="C8184" s="97">
        <v>10</v>
      </c>
      <c r="D8184" s="21">
        <f t="shared" si="127"/>
        <v>8.5912147999999995</v>
      </c>
    </row>
    <row r="8185" spans="1:4" ht="15" customHeight="1" x14ac:dyDescent="0.2">
      <c r="A8185" s="98">
        <v>42350.541666666664</v>
      </c>
      <c r="B8185" s="17">
        <v>6.1733279999999997</v>
      </c>
      <c r="C8185" s="97">
        <v>360</v>
      </c>
      <c r="D8185" s="21">
        <f t="shared" si="127"/>
        <v>10.309457759999999</v>
      </c>
    </row>
    <row r="8186" spans="1:4" ht="15" customHeight="1" x14ac:dyDescent="0.2">
      <c r="A8186" s="98">
        <v>42350.583333333336</v>
      </c>
      <c r="B8186" s="17">
        <v>7.7166600000000001</v>
      </c>
      <c r="C8186" s="97">
        <v>20</v>
      </c>
      <c r="D8186" s="21">
        <f t="shared" si="127"/>
        <v>12.886822199999999</v>
      </c>
    </row>
    <row r="8187" spans="1:4" ht="15" customHeight="1" x14ac:dyDescent="0.2">
      <c r="A8187" s="98">
        <v>42350.625</v>
      </c>
      <c r="B8187" s="17">
        <v>6.6877719999999998</v>
      </c>
      <c r="C8187" s="97">
        <v>360</v>
      </c>
      <c r="D8187" s="21">
        <f t="shared" si="127"/>
        <v>11.16857924</v>
      </c>
    </row>
    <row r="8188" spans="1:4" ht="15" customHeight="1" x14ac:dyDescent="0.2">
      <c r="A8188" s="98">
        <v>42350.666666666664</v>
      </c>
      <c r="B8188" s="17">
        <v>6.6877719999999998</v>
      </c>
      <c r="C8188" s="97">
        <v>60</v>
      </c>
      <c r="D8188" s="21">
        <f t="shared" si="127"/>
        <v>11.16857924</v>
      </c>
    </row>
    <row r="8189" spans="1:4" ht="15" customHeight="1" x14ac:dyDescent="0.2">
      <c r="A8189" s="98">
        <v>42350.708333333336</v>
      </c>
      <c r="B8189" s="17">
        <v>6.1733279999999997</v>
      </c>
      <c r="C8189" s="97">
        <v>50</v>
      </c>
      <c r="D8189" s="21">
        <f t="shared" si="127"/>
        <v>10.309457759999999</v>
      </c>
    </row>
    <row r="8190" spans="1:4" ht="15" customHeight="1" x14ac:dyDescent="0.2">
      <c r="A8190" s="98">
        <v>42350.75</v>
      </c>
      <c r="B8190" s="17">
        <v>6.6877719999999998</v>
      </c>
      <c r="C8190" s="97">
        <v>40</v>
      </c>
      <c r="D8190" s="21">
        <f t="shared" si="127"/>
        <v>11.16857924</v>
      </c>
    </row>
    <row r="8191" spans="1:4" ht="15" customHeight="1" x14ac:dyDescent="0.2">
      <c r="A8191" s="98">
        <v>42350.833333333336</v>
      </c>
      <c r="B8191" s="17">
        <v>9.2599920000000004</v>
      </c>
      <c r="C8191" s="97">
        <v>40</v>
      </c>
      <c r="D8191" s="21">
        <f t="shared" si="127"/>
        <v>15.464186639999999</v>
      </c>
    </row>
    <row r="8192" spans="1:4" ht="15" customHeight="1" x14ac:dyDescent="0.2">
      <c r="A8192" s="98">
        <v>42350.875</v>
      </c>
      <c r="B8192" s="17">
        <v>9.2599920000000004</v>
      </c>
      <c r="C8192" s="97">
        <v>50</v>
      </c>
      <c r="D8192" s="21">
        <f t="shared" si="127"/>
        <v>15.464186639999999</v>
      </c>
    </row>
    <row r="8193" spans="1:4" ht="15" customHeight="1" x14ac:dyDescent="0.2">
      <c r="A8193" s="98">
        <v>42350.916666666664</v>
      </c>
      <c r="B8193" s="17">
        <v>7.7166600000000001</v>
      </c>
      <c r="C8193" s="97">
        <v>40</v>
      </c>
      <c r="D8193" s="21">
        <f t="shared" si="127"/>
        <v>12.886822199999999</v>
      </c>
    </row>
    <row r="8194" spans="1:4" ht="15" customHeight="1" x14ac:dyDescent="0.2">
      <c r="A8194" s="98">
        <v>42350.958333333336</v>
      </c>
      <c r="B8194" s="17">
        <v>9.2599920000000004</v>
      </c>
      <c r="C8194" s="97">
        <v>40</v>
      </c>
      <c r="D8194" s="21">
        <f t="shared" si="127"/>
        <v>15.464186639999999</v>
      </c>
    </row>
    <row r="8195" spans="1:4" ht="15" customHeight="1" x14ac:dyDescent="0.2">
      <c r="A8195" s="98">
        <v>42351</v>
      </c>
      <c r="B8195" s="17">
        <v>5.6588840000000005</v>
      </c>
      <c r="C8195" s="97">
        <v>30</v>
      </c>
      <c r="D8195" s="21">
        <f t="shared" si="127"/>
        <v>9.4503362800000001</v>
      </c>
    </row>
    <row r="8196" spans="1:4" ht="15" customHeight="1" x14ac:dyDescent="0.2">
      <c r="A8196" s="98">
        <v>42351.041666666664</v>
      </c>
      <c r="B8196" s="17">
        <v>5.1444400000000003</v>
      </c>
      <c r="C8196" s="97">
        <v>20</v>
      </c>
      <c r="D8196" s="21">
        <f t="shared" si="127"/>
        <v>8.5912147999999995</v>
      </c>
    </row>
    <row r="8197" spans="1:4" ht="15" customHeight="1" x14ac:dyDescent="0.2">
      <c r="A8197" s="98">
        <v>42351.083333333336</v>
      </c>
      <c r="B8197" s="17">
        <v>4.6299960000000002</v>
      </c>
      <c r="C8197" s="97">
        <v>10</v>
      </c>
      <c r="D8197" s="21">
        <f t="shared" ref="D8197:D8260" si="128">$B$1*B8197</f>
        <v>7.7320933199999997</v>
      </c>
    </row>
    <row r="8198" spans="1:4" ht="15" customHeight="1" x14ac:dyDescent="0.2">
      <c r="A8198" s="98">
        <v>42351.125</v>
      </c>
      <c r="B8198" s="17">
        <v>3.0866639999999999</v>
      </c>
      <c r="C8198" s="97">
        <v>10</v>
      </c>
      <c r="D8198" s="21">
        <f t="shared" si="128"/>
        <v>5.1547288799999995</v>
      </c>
    </row>
    <row r="8199" spans="1:4" ht="15" customHeight="1" x14ac:dyDescent="0.2">
      <c r="A8199" s="98">
        <v>42351.166666666664</v>
      </c>
      <c r="B8199" s="17">
        <v>3.0866639999999999</v>
      </c>
      <c r="C8199" s="97">
        <v>10</v>
      </c>
      <c r="D8199" s="21">
        <f t="shared" si="128"/>
        <v>5.1547288799999995</v>
      </c>
    </row>
    <row r="8200" spans="1:4" ht="15" customHeight="1" x14ac:dyDescent="0.2">
      <c r="A8200" s="98">
        <v>42351.208333333336</v>
      </c>
      <c r="B8200" s="17">
        <v>3.0866639999999999</v>
      </c>
      <c r="C8200" s="97">
        <v>10</v>
      </c>
      <c r="D8200" s="21">
        <f t="shared" si="128"/>
        <v>5.1547288799999995</v>
      </c>
    </row>
    <row r="8201" spans="1:4" ht="15" customHeight="1" x14ac:dyDescent="0.2">
      <c r="A8201" s="98">
        <v>42351.25</v>
      </c>
      <c r="B8201" s="17">
        <v>3.601108</v>
      </c>
      <c r="C8201" s="97">
        <v>20</v>
      </c>
      <c r="D8201" s="21">
        <f t="shared" si="128"/>
        <v>6.0138503599999993</v>
      </c>
    </row>
    <row r="8202" spans="1:4" ht="15" customHeight="1" x14ac:dyDescent="0.2">
      <c r="A8202" s="98">
        <v>42351.291666666664</v>
      </c>
      <c r="B8202" s="17">
        <v>3.601108</v>
      </c>
      <c r="C8202" s="97">
        <v>10</v>
      </c>
      <c r="D8202" s="21">
        <f t="shared" si="128"/>
        <v>6.0138503599999993</v>
      </c>
    </row>
    <row r="8203" spans="1:4" ht="15" customHeight="1" x14ac:dyDescent="0.2">
      <c r="A8203" s="98">
        <v>42351.333333333336</v>
      </c>
      <c r="B8203" s="17">
        <v>3.601108</v>
      </c>
      <c r="C8203" s="97">
        <v>10</v>
      </c>
      <c r="D8203" s="21">
        <f t="shared" si="128"/>
        <v>6.0138503599999993</v>
      </c>
    </row>
    <row r="8204" spans="1:4" ht="15" customHeight="1" x14ac:dyDescent="0.2">
      <c r="A8204" s="98">
        <v>42351.375</v>
      </c>
      <c r="B8204" s="17">
        <v>2.057776</v>
      </c>
      <c r="C8204" s="97">
        <v>350</v>
      </c>
      <c r="D8204" s="21">
        <f t="shared" si="128"/>
        <v>3.43648592</v>
      </c>
    </row>
    <row r="8205" spans="1:4" ht="15" customHeight="1" x14ac:dyDescent="0.2">
      <c r="A8205" s="98">
        <v>42351.416666666664</v>
      </c>
      <c r="B8205" s="17">
        <v>4.6299960000000002</v>
      </c>
      <c r="C8205" s="97">
        <v>20</v>
      </c>
      <c r="D8205" s="21">
        <f t="shared" si="128"/>
        <v>7.7320933199999997</v>
      </c>
    </row>
    <row r="8206" spans="1:4" ht="15" customHeight="1" x14ac:dyDescent="0.2">
      <c r="A8206" s="98">
        <v>42351.458333333336</v>
      </c>
      <c r="B8206" s="17">
        <v>5.1444400000000003</v>
      </c>
      <c r="C8206" s="97">
        <v>360</v>
      </c>
      <c r="D8206" s="21">
        <f t="shared" si="128"/>
        <v>8.5912147999999995</v>
      </c>
    </row>
    <row r="8207" spans="1:4" ht="15" customHeight="1" x14ac:dyDescent="0.2">
      <c r="A8207" s="98">
        <v>42351.5</v>
      </c>
      <c r="B8207" s="17">
        <v>7.202216</v>
      </c>
      <c r="C8207" s="97">
        <v>10</v>
      </c>
      <c r="D8207" s="21">
        <f t="shared" si="128"/>
        <v>12.027700719999999</v>
      </c>
    </row>
    <row r="8208" spans="1:4" ht="15" customHeight="1" x14ac:dyDescent="0.2">
      <c r="A8208" s="98">
        <v>42351.541666666664</v>
      </c>
      <c r="B8208" s="17">
        <v>6.6877719999999998</v>
      </c>
      <c r="C8208" s="97">
        <v>10</v>
      </c>
      <c r="D8208" s="21">
        <f t="shared" si="128"/>
        <v>11.16857924</v>
      </c>
    </row>
    <row r="8209" spans="1:4" ht="15" customHeight="1" x14ac:dyDescent="0.2">
      <c r="A8209" s="98">
        <v>42351.583333333336</v>
      </c>
      <c r="B8209" s="17">
        <v>6.6877719999999998</v>
      </c>
      <c r="C8209" s="97">
        <v>60</v>
      </c>
      <c r="D8209" s="21">
        <f t="shared" si="128"/>
        <v>11.16857924</v>
      </c>
    </row>
    <row r="8210" spans="1:4" ht="15" customHeight="1" x14ac:dyDescent="0.2">
      <c r="A8210" s="98">
        <v>42351.625</v>
      </c>
      <c r="B8210" s="17">
        <v>7.202216</v>
      </c>
      <c r="C8210" s="97">
        <v>50</v>
      </c>
      <c r="D8210" s="21">
        <f t="shared" si="128"/>
        <v>12.027700719999999</v>
      </c>
    </row>
    <row r="8211" spans="1:4" ht="15" customHeight="1" x14ac:dyDescent="0.2">
      <c r="A8211" s="98">
        <v>42351.666666666664</v>
      </c>
      <c r="B8211" s="17">
        <v>8.2311040000000002</v>
      </c>
      <c r="C8211" s="97">
        <v>50</v>
      </c>
      <c r="D8211" s="21">
        <f t="shared" si="128"/>
        <v>13.74594368</v>
      </c>
    </row>
    <row r="8212" spans="1:4" ht="15" customHeight="1" x14ac:dyDescent="0.2">
      <c r="A8212" s="98">
        <v>42351.708333333336</v>
      </c>
      <c r="B8212" s="17">
        <v>7.7166600000000001</v>
      </c>
      <c r="C8212" s="97">
        <v>40</v>
      </c>
      <c r="D8212" s="21">
        <f t="shared" si="128"/>
        <v>12.886822199999999</v>
      </c>
    </row>
    <row r="8213" spans="1:4" ht="15" customHeight="1" x14ac:dyDescent="0.2">
      <c r="A8213" s="98">
        <v>42351.75</v>
      </c>
      <c r="B8213" s="17">
        <v>9.7744359999999997</v>
      </c>
      <c r="C8213" s="97">
        <v>50</v>
      </c>
      <c r="D8213" s="21">
        <f t="shared" si="128"/>
        <v>16.32330812</v>
      </c>
    </row>
    <row r="8214" spans="1:4" ht="15" customHeight="1" x14ac:dyDescent="0.2">
      <c r="A8214" s="98">
        <v>42351.791666666664</v>
      </c>
      <c r="B8214" s="17">
        <v>10.288880000000001</v>
      </c>
      <c r="C8214" s="97">
        <v>50</v>
      </c>
      <c r="D8214" s="21">
        <f t="shared" si="128"/>
        <v>17.182429599999999</v>
      </c>
    </row>
    <row r="8215" spans="1:4" ht="15" customHeight="1" x14ac:dyDescent="0.2">
      <c r="A8215" s="98">
        <v>42351.833333333336</v>
      </c>
      <c r="B8215" s="17">
        <v>8.2311040000000002</v>
      </c>
      <c r="C8215" s="97">
        <v>50</v>
      </c>
      <c r="D8215" s="21">
        <f t="shared" si="128"/>
        <v>13.74594368</v>
      </c>
    </row>
    <row r="8216" spans="1:4" ht="15" customHeight="1" x14ac:dyDescent="0.2">
      <c r="A8216" s="98">
        <v>42351.875</v>
      </c>
      <c r="B8216" s="17">
        <v>8.2311040000000002</v>
      </c>
      <c r="C8216" s="97">
        <v>50</v>
      </c>
      <c r="D8216" s="21">
        <f t="shared" si="128"/>
        <v>13.74594368</v>
      </c>
    </row>
    <row r="8217" spans="1:4" ht="15" customHeight="1" x14ac:dyDescent="0.2">
      <c r="A8217" s="98">
        <v>42351.916666666664</v>
      </c>
      <c r="B8217" s="17">
        <v>6.1733279999999997</v>
      </c>
      <c r="C8217" s="97">
        <v>40</v>
      </c>
      <c r="D8217" s="21">
        <f t="shared" si="128"/>
        <v>10.309457759999999</v>
      </c>
    </row>
    <row r="8218" spans="1:4" ht="15" customHeight="1" x14ac:dyDescent="0.2">
      <c r="A8218" s="98">
        <v>42351.958333333336</v>
      </c>
      <c r="B8218" s="17">
        <v>6.6877719999999998</v>
      </c>
      <c r="C8218" s="97">
        <v>30</v>
      </c>
      <c r="D8218" s="21">
        <f t="shared" si="128"/>
        <v>11.16857924</v>
      </c>
    </row>
    <row r="8219" spans="1:4" ht="15" customHeight="1" x14ac:dyDescent="0.2">
      <c r="A8219" s="98">
        <v>42352</v>
      </c>
      <c r="B8219" s="17">
        <v>2.057776</v>
      </c>
      <c r="C8219" s="97">
        <v>290</v>
      </c>
      <c r="D8219" s="21">
        <f t="shared" si="128"/>
        <v>3.43648592</v>
      </c>
    </row>
    <row r="8220" spans="1:4" ht="15" customHeight="1" x14ac:dyDescent="0.2">
      <c r="A8220" s="98">
        <v>42352.041666666664</v>
      </c>
      <c r="B8220" s="17">
        <v>1.028888</v>
      </c>
      <c r="C8220" s="97">
        <v>300</v>
      </c>
      <c r="D8220" s="21">
        <f t="shared" si="128"/>
        <v>1.71824296</v>
      </c>
    </row>
    <row r="8221" spans="1:4" ht="15" customHeight="1" x14ac:dyDescent="0.2">
      <c r="A8221" s="98">
        <v>42352.083333333336</v>
      </c>
      <c r="B8221" s="17">
        <v>1.5433319999999999</v>
      </c>
      <c r="C8221" s="97">
        <v>320</v>
      </c>
      <c r="D8221" s="21">
        <f t="shared" si="128"/>
        <v>2.5773644399999998</v>
      </c>
    </row>
    <row r="8222" spans="1:4" ht="15" customHeight="1" x14ac:dyDescent="0.2">
      <c r="A8222" s="98">
        <v>42352.125</v>
      </c>
      <c r="B8222" s="17">
        <v>3.0866639999999999</v>
      </c>
      <c r="C8222" s="97">
        <v>320</v>
      </c>
      <c r="D8222" s="21">
        <f t="shared" si="128"/>
        <v>5.1547288799999995</v>
      </c>
    </row>
    <row r="8223" spans="1:4" ht="15" customHeight="1" x14ac:dyDescent="0.2">
      <c r="A8223" s="98">
        <v>42352.166666666664</v>
      </c>
      <c r="B8223" s="17">
        <v>2.057776</v>
      </c>
      <c r="C8223" s="97">
        <v>10</v>
      </c>
      <c r="D8223" s="21">
        <f t="shared" si="128"/>
        <v>3.43648592</v>
      </c>
    </row>
    <row r="8224" spans="1:4" ht="15" customHeight="1" x14ac:dyDescent="0.2">
      <c r="A8224" s="98">
        <v>42352.208333333336</v>
      </c>
      <c r="B8224" s="17">
        <v>3.0866639999999999</v>
      </c>
      <c r="C8224" s="97">
        <v>20</v>
      </c>
      <c r="D8224" s="21">
        <f t="shared" si="128"/>
        <v>5.1547288799999995</v>
      </c>
    </row>
    <row r="8225" spans="1:4" ht="15" customHeight="1" x14ac:dyDescent="0.2">
      <c r="A8225" s="98">
        <v>42352.25</v>
      </c>
      <c r="B8225" s="17">
        <v>3.0866639999999999</v>
      </c>
      <c r="C8225" s="97">
        <v>10</v>
      </c>
      <c r="D8225" s="21">
        <f t="shared" si="128"/>
        <v>5.1547288799999995</v>
      </c>
    </row>
    <row r="8226" spans="1:4" ht="15" customHeight="1" x14ac:dyDescent="0.2">
      <c r="A8226" s="98">
        <v>42352.291666666664</v>
      </c>
      <c r="B8226" s="17">
        <v>3.0866639999999999</v>
      </c>
      <c r="C8226" s="97">
        <v>20</v>
      </c>
      <c r="D8226" s="21">
        <f t="shared" si="128"/>
        <v>5.1547288799999995</v>
      </c>
    </row>
    <row r="8227" spans="1:4" ht="15" customHeight="1" x14ac:dyDescent="0.2">
      <c r="A8227" s="98">
        <v>42352.333333333336</v>
      </c>
      <c r="B8227" s="17">
        <v>3.0866639999999999</v>
      </c>
      <c r="C8227" s="97">
        <v>20</v>
      </c>
      <c r="D8227" s="21">
        <f t="shared" si="128"/>
        <v>5.1547288799999995</v>
      </c>
    </row>
    <row r="8228" spans="1:4" ht="15" customHeight="1" x14ac:dyDescent="0.2">
      <c r="A8228" s="98">
        <v>42352.375</v>
      </c>
      <c r="B8228" s="17">
        <v>3.601108</v>
      </c>
      <c r="C8228" s="97">
        <v>10</v>
      </c>
      <c r="D8228" s="21">
        <f t="shared" si="128"/>
        <v>6.0138503599999993</v>
      </c>
    </row>
    <row r="8229" spans="1:4" ht="15" customHeight="1" x14ac:dyDescent="0.2">
      <c r="A8229" s="98">
        <v>42352.416666666664</v>
      </c>
      <c r="B8229" s="17">
        <v>5.1444400000000003</v>
      </c>
      <c r="C8229" s="97">
        <v>10</v>
      </c>
      <c r="D8229" s="21">
        <f t="shared" si="128"/>
        <v>8.5912147999999995</v>
      </c>
    </row>
    <row r="8230" spans="1:4" ht="15" customHeight="1" x14ac:dyDescent="0.2">
      <c r="A8230" s="98">
        <v>42352.458333333336</v>
      </c>
      <c r="B8230" s="17">
        <v>5.6588840000000005</v>
      </c>
      <c r="C8230" s="97">
        <v>360</v>
      </c>
      <c r="D8230" s="21">
        <f t="shared" si="128"/>
        <v>9.4503362800000001</v>
      </c>
    </row>
    <row r="8231" spans="1:4" ht="15" customHeight="1" x14ac:dyDescent="0.2">
      <c r="A8231" s="98">
        <v>42352.5</v>
      </c>
      <c r="B8231" s="17">
        <v>5.6588840000000005</v>
      </c>
      <c r="C8231" s="97">
        <v>350</v>
      </c>
      <c r="D8231" s="21">
        <f t="shared" si="128"/>
        <v>9.4503362800000001</v>
      </c>
    </row>
    <row r="8232" spans="1:4" ht="15" customHeight="1" x14ac:dyDescent="0.2">
      <c r="A8232" s="98">
        <v>42352.541666666664</v>
      </c>
      <c r="B8232" s="17">
        <v>5.6588840000000005</v>
      </c>
      <c r="C8232" s="97">
        <v>360</v>
      </c>
      <c r="D8232" s="21">
        <f t="shared" si="128"/>
        <v>9.4503362800000001</v>
      </c>
    </row>
    <row r="8233" spans="1:4" ht="15" customHeight="1" x14ac:dyDescent="0.2">
      <c r="A8233" s="98">
        <v>42352.583333333336</v>
      </c>
      <c r="B8233" s="17">
        <v>6.1733279999999997</v>
      </c>
      <c r="C8233" s="97">
        <v>50</v>
      </c>
      <c r="D8233" s="21">
        <f t="shared" si="128"/>
        <v>10.309457759999999</v>
      </c>
    </row>
    <row r="8234" spans="1:4" ht="15" customHeight="1" x14ac:dyDescent="0.2">
      <c r="A8234" s="98">
        <v>42352.625</v>
      </c>
      <c r="B8234" s="17">
        <v>7.202216</v>
      </c>
      <c r="C8234" s="97">
        <v>50</v>
      </c>
      <c r="D8234" s="21">
        <f t="shared" si="128"/>
        <v>12.027700719999999</v>
      </c>
    </row>
    <row r="8235" spans="1:4" ht="15" customHeight="1" x14ac:dyDescent="0.2">
      <c r="A8235" s="98">
        <v>42352.666666666664</v>
      </c>
      <c r="B8235" s="17">
        <v>9.2599920000000004</v>
      </c>
      <c r="C8235" s="97">
        <v>50</v>
      </c>
      <c r="D8235" s="21">
        <f t="shared" si="128"/>
        <v>15.464186639999999</v>
      </c>
    </row>
    <row r="8236" spans="1:4" ht="15" customHeight="1" x14ac:dyDescent="0.2">
      <c r="A8236" s="98">
        <v>42352.708333333336</v>
      </c>
      <c r="B8236" s="17">
        <v>8.2311040000000002</v>
      </c>
      <c r="C8236" s="97">
        <v>60</v>
      </c>
      <c r="D8236" s="21">
        <f t="shared" si="128"/>
        <v>13.74594368</v>
      </c>
    </row>
    <row r="8237" spans="1:4" ht="15" customHeight="1" x14ac:dyDescent="0.2">
      <c r="A8237" s="98">
        <v>42352.75</v>
      </c>
      <c r="B8237" s="17">
        <v>9.2599920000000004</v>
      </c>
      <c r="C8237" s="97">
        <v>50</v>
      </c>
      <c r="D8237" s="21">
        <f t="shared" si="128"/>
        <v>15.464186639999999</v>
      </c>
    </row>
    <row r="8238" spans="1:4" ht="15" customHeight="1" x14ac:dyDescent="0.2">
      <c r="A8238" s="98">
        <v>42352.791666666664</v>
      </c>
      <c r="B8238" s="17">
        <v>8.7455479999999994</v>
      </c>
      <c r="C8238" s="97">
        <v>50</v>
      </c>
      <c r="D8238" s="21">
        <f t="shared" si="128"/>
        <v>14.605065159999999</v>
      </c>
    </row>
    <row r="8239" spans="1:4" ht="15" customHeight="1" x14ac:dyDescent="0.2">
      <c r="A8239" s="98">
        <v>42352.833333333336</v>
      </c>
      <c r="B8239" s="17">
        <v>9.2599920000000004</v>
      </c>
      <c r="C8239" s="97">
        <v>50</v>
      </c>
      <c r="D8239" s="21">
        <f t="shared" si="128"/>
        <v>15.464186639999999</v>
      </c>
    </row>
    <row r="8240" spans="1:4" ht="15" customHeight="1" x14ac:dyDescent="0.2">
      <c r="A8240" s="98">
        <v>42352.875</v>
      </c>
      <c r="B8240" s="17">
        <v>9.2599920000000004</v>
      </c>
      <c r="C8240" s="97">
        <v>40</v>
      </c>
      <c r="D8240" s="21">
        <f t="shared" si="128"/>
        <v>15.464186639999999</v>
      </c>
    </row>
    <row r="8241" spans="1:4" ht="15" customHeight="1" x14ac:dyDescent="0.2">
      <c r="A8241" s="98">
        <v>42352.916666666664</v>
      </c>
      <c r="B8241" s="17">
        <v>8.7455479999999994</v>
      </c>
      <c r="C8241" s="97">
        <v>50</v>
      </c>
      <c r="D8241" s="21">
        <f t="shared" si="128"/>
        <v>14.605065159999999</v>
      </c>
    </row>
    <row r="8242" spans="1:4" ht="15" customHeight="1" x14ac:dyDescent="0.2">
      <c r="A8242" s="98">
        <v>42352.958333333336</v>
      </c>
      <c r="B8242" s="17">
        <v>6.6877719999999998</v>
      </c>
      <c r="C8242" s="97">
        <v>40</v>
      </c>
      <c r="D8242" s="21">
        <f t="shared" si="128"/>
        <v>11.16857924</v>
      </c>
    </row>
    <row r="8243" spans="1:4" ht="15" customHeight="1" x14ac:dyDescent="0.2">
      <c r="A8243" s="98">
        <v>42353</v>
      </c>
      <c r="B8243" s="17">
        <v>3.0866639999999999</v>
      </c>
      <c r="C8243" s="97">
        <v>10</v>
      </c>
      <c r="D8243" s="21">
        <f t="shared" si="128"/>
        <v>5.1547288799999995</v>
      </c>
    </row>
    <row r="8244" spans="1:4" ht="15" customHeight="1" x14ac:dyDescent="0.2">
      <c r="A8244" s="98">
        <v>42353.041666666664</v>
      </c>
      <c r="B8244" s="17">
        <v>3.601108</v>
      </c>
      <c r="C8244" s="97">
        <v>360</v>
      </c>
      <c r="D8244" s="21">
        <f t="shared" si="128"/>
        <v>6.0138503599999993</v>
      </c>
    </row>
    <row r="8245" spans="1:4" ht="15" customHeight="1" x14ac:dyDescent="0.2">
      <c r="A8245" s="98">
        <v>42353.083333333336</v>
      </c>
      <c r="B8245" s="17">
        <v>2.5722200000000002</v>
      </c>
      <c r="C8245" s="97">
        <v>350</v>
      </c>
      <c r="D8245" s="21">
        <f t="shared" si="128"/>
        <v>4.2956073999999997</v>
      </c>
    </row>
    <row r="8246" spans="1:4" ht="15" customHeight="1" x14ac:dyDescent="0.2">
      <c r="A8246" s="98">
        <v>42353.125</v>
      </c>
      <c r="B8246" s="17">
        <v>2.057776</v>
      </c>
      <c r="C8246" s="97">
        <v>350</v>
      </c>
      <c r="D8246" s="21">
        <f t="shared" si="128"/>
        <v>3.43648592</v>
      </c>
    </row>
    <row r="8247" spans="1:4" ht="15" customHeight="1" x14ac:dyDescent="0.2">
      <c r="A8247" s="98">
        <v>42353.166666666664</v>
      </c>
      <c r="B8247" s="17">
        <v>3.0866639999999999</v>
      </c>
      <c r="C8247" s="97">
        <v>360</v>
      </c>
      <c r="D8247" s="21">
        <f t="shared" si="128"/>
        <v>5.1547288799999995</v>
      </c>
    </row>
    <row r="8248" spans="1:4" ht="15" customHeight="1" x14ac:dyDescent="0.2">
      <c r="A8248" s="98">
        <v>42353.208333333336</v>
      </c>
      <c r="B8248" s="17">
        <v>3.0866639999999999</v>
      </c>
      <c r="C8248" s="97">
        <v>360</v>
      </c>
      <c r="D8248" s="21">
        <f t="shared" si="128"/>
        <v>5.1547288799999995</v>
      </c>
    </row>
    <row r="8249" spans="1:4" ht="15" customHeight="1" x14ac:dyDescent="0.2">
      <c r="A8249" s="98">
        <v>42353.25</v>
      </c>
      <c r="B8249" s="17">
        <v>3.601108</v>
      </c>
      <c r="C8249" s="97">
        <v>360</v>
      </c>
      <c r="D8249" s="21">
        <f t="shared" si="128"/>
        <v>6.0138503599999993</v>
      </c>
    </row>
    <row r="8250" spans="1:4" ht="15" customHeight="1" x14ac:dyDescent="0.2">
      <c r="A8250" s="98">
        <v>42353.291666666664</v>
      </c>
      <c r="B8250" s="17">
        <v>2.057776</v>
      </c>
      <c r="C8250" s="97">
        <v>330</v>
      </c>
      <c r="D8250" s="21">
        <f t="shared" si="128"/>
        <v>3.43648592</v>
      </c>
    </row>
    <row r="8251" spans="1:4" ht="15" customHeight="1" x14ac:dyDescent="0.2">
      <c r="A8251" s="98">
        <v>42353.333333333336</v>
      </c>
      <c r="B8251" s="17">
        <v>1.028888</v>
      </c>
      <c r="C8251" s="97">
        <v>10</v>
      </c>
      <c r="D8251" s="21">
        <f t="shared" si="128"/>
        <v>1.71824296</v>
      </c>
    </row>
    <row r="8252" spans="1:4" ht="15" customHeight="1" x14ac:dyDescent="0.2">
      <c r="A8252" s="98">
        <v>42353.375</v>
      </c>
      <c r="B8252" s="17">
        <v>1.5433319999999999</v>
      </c>
      <c r="C8252" s="97">
        <v>350</v>
      </c>
      <c r="D8252" s="21">
        <f t="shared" si="128"/>
        <v>2.5773644399999998</v>
      </c>
    </row>
    <row r="8253" spans="1:4" ht="15" customHeight="1" x14ac:dyDescent="0.2">
      <c r="A8253" s="98">
        <v>42353.416666666664</v>
      </c>
      <c r="B8253" s="17">
        <v>4.6299960000000002</v>
      </c>
      <c r="C8253" s="97">
        <v>20</v>
      </c>
      <c r="D8253" s="21">
        <f t="shared" si="128"/>
        <v>7.7320933199999997</v>
      </c>
    </row>
    <row r="8254" spans="1:4" ht="15" customHeight="1" x14ac:dyDescent="0.2">
      <c r="A8254" s="98">
        <v>42353.458333333336</v>
      </c>
      <c r="B8254" s="17">
        <v>4.1155520000000001</v>
      </c>
      <c r="C8254" s="97">
        <v>360</v>
      </c>
      <c r="D8254" s="21">
        <f t="shared" si="128"/>
        <v>6.8729718399999999</v>
      </c>
    </row>
    <row r="8255" spans="1:4" ht="15" customHeight="1" x14ac:dyDescent="0.2">
      <c r="A8255" s="98">
        <v>42353.5</v>
      </c>
      <c r="B8255" s="17">
        <v>6.6877719999999998</v>
      </c>
      <c r="C8255" s="97">
        <v>30</v>
      </c>
      <c r="D8255" s="21">
        <f t="shared" si="128"/>
        <v>11.16857924</v>
      </c>
    </row>
    <row r="8256" spans="1:4" ht="15" customHeight="1" x14ac:dyDescent="0.2">
      <c r="A8256" s="98">
        <v>42353.541666666664</v>
      </c>
      <c r="B8256" s="17">
        <v>5.6588840000000005</v>
      </c>
      <c r="C8256" s="97">
        <v>30</v>
      </c>
      <c r="D8256" s="21">
        <f t="shared" si="128"/>
        <v>9.4503362800000001</v>
      </c>
    </row>
    <row r="8257" spans="1:4" ht="15" customHeight="1" x14ac:dyDescent="0.2">
      <c r="A8257" s="98">
        <v>42353.583333333336</v>
      </c>
      <c r="B8257" s="17">
        <v>6.6877719999999998</v>
      </c>
      <c r="C8257" s="97">
        <v>50</v>
      </c>
      <c r="D8257" s="21">
        <f t="shared" si="128"/>
        <v>11.16857924</v>
      </c>
    </row>
    <row r="8258" spans="1:4" ht="15" customHeight="1" x14ac:dyDescent="0.2">
      <c r="A8258" s="98">
        <v>42353.625</v>
      </c>
      <c r="B8258" s="17">
        <v>8.2311040000000002</v>
      </c>
      <c r="C8258" s="97">
        <v>60</v>
      </c>
      <c r="D8258" s="21">
        <f t="shared" si="128"/>
        <v>13.74594368</v>
      </c>
    </row>
    <row r="8259" spans="1:4" ht="15" customHeight="1" x14ac:dyDescent="0.2">
      <c r="A8259" s="98">
        <v>42353.666666666664</v>
      </c>
      <c r="B8259" s="17">
        <v>8.2311040000000002</v>
      </c>
      <c r="C8259" s="97">
        <v>60</v>
      </c>
      <c r="D8259" s="21">
        <f t="shared" si="128"/>
        <v>13.74594368</v>
      </c>
    </row>
    <row r="8260" spans="1:4" ht="15" customHeight="1" x14ac:dyDescent="0.2">
      <c r="A8260" s="98">
        <v>42353.708333333336</v>
      </c>
      <c r="B8260" s="17">
        <v>9.7744359999999997</v>
      </c>
      <c r="C8260" s="97">
        <v>60</v>
      </c>
      <c r="D8260" s="21">
        <f t="shared" si="128"/>
        <v>16.32330812</v>
      </c>
    </row>
    <row r="8261" spans="1:4" ht="15" customHeight="1" x14ac:dyDescent="0.2">
      <c r="A8261" s="98">
        <v>42353.75</v>
      </c>
      <c r="B8261" s="17">
        <v>8.2311040000000002</v>
      </c>
      <c r="C8261" s="97">
        <v>50</v>
      </c>
      <c r="D8261" s="21">
        <f t="shared" ref="D8261:D8324" si="129">$B$1*B8261</f>
        <v>13.74594368</v>
      </c>
    </row>
    <row r="8262" spans="1:4" ht="15" customHeight="1" x14ac:dyDescent="0.2">
      <c r="A8262" s="98">
        <v>42353.791666666664</v>
      </c>
      <c r="B8262" s="17">
        <v>8.7455479999999994</v>
      </c>
      <c r="C8262" s="97">
        <v>50</v>
      </c>
      <c r="D8262" s="21">
        <f t="shared" si="129"/>
        <v>14.605065159999999</v>
      </c>
    </row>
    <row r="8263" spans="1:4" ht="15" customHeight="1" x14ac:dyDescent="0.2">
      <c r="A8263" s="98">
        <v>42353.833333333336</v>
      </c>
      <c r="B8263" s="17">
        <v>9.2599920000000004</v>
      </c>
      <c r="C8263" s="97">
        <v>40</v>
      </c>
      <c r="D8263" s="21">
        <f t="shared" si="129"/>
        <v>15.464186639999999</v>
      </c>
    </row>
    <row r="8264" spans="1:4" ht="15" customHeight="1" x14ac:dyDescent="0.2">
      <c r="A8264" s="98">
        <v>42353.875</v>
      </c>
      <c r="B8264" s="17">
        <v>8.7455479999999994</v>
      </c>
      <c r="C8264" s="97">
        <v>50</v>
      </c>
      <c r="D8264" s="21">
        <f t="shared" si="129"/>
        <v>14.605065159999999</v>
      </c>
    </row>
    <row r="8265" spans="1:4" ht="15" customHeight="1" x14ac:dyDescent="0.2">
      <c r="A8265" s="98">
        <v>42353.916666666664</v>
      </c>
      <c r="B8265" s="17">
        <v>6.1733279999999997</v>
      </c>
      <c r="C8265" s="97">
        <v>40</v>
      </c>
      <c r="D8265" s="21">
        <f t="shared" si="129"/>
        <v>10.309457759999999</v>
      </c>
    </row>
    <row r="8266" spans="1:4" ht="15" customHeight="1" x14ac:dyDescent="0.2">
      <c r="A8266" s="98">
        <v>42353.958333333336</v>
      </c>
      <c r="B8266" s="17">
        <v>7.7166600000000001</v>
      </c>
      <c r="C8266" s="97">
        <v>40</v>
      </c>
      <c r="D8266" s="21">
        <f t="shared" si="129"/>
        <v>12.886822199999999</v>
      </c>
    </row>
    <row r="8267" spans="1:4" ht="15" customHeight="1" x14ac:dyDescent="0.2">
      <c r="A8267" s="98">
        <v>42354</v>
      </c>
      <c r="B8267" s="17">
        <v>7.7166600000000001</v>
      </c>
      <c r="C8267" s="97">
        <v>40</v>
      </c>
      <c r="D8267" s="21">
        <f t="shared" si="129"/>
        <v>12.886822199999999</v>
      </c>
    </row>
    <row r="8268" spans="1:4" ht="15" customHeight="1" x14ac:dyDescent="0.2">
      <c r="A8268" s="98">
        <v>42354.041666666664</v>
      </c>
      <c r="B8268" s="17">
        <v>5.1444400000000003</v>
      </c>
      <c r="C8268" s="97">
        <v>20</v>
      </c>
      <c r="D8268" s="21">
        <f t="shared" si="129"/>
        <v>8.5912147999999995</v>
      </c>
    </row>
    <row r="8269" spans="1:4" ht="15" customHeight="1" x14ac:dyDescent="0.2">
      <c r="A8269" s="98">
        <v>42354.083333333336</v>
      </c>
      <c r="B8269" s="17">
        <v>5.6588840000000005</v>
      </c>
      <c r="C8269" s="97">
        <v>20</v>
      </c>
      <c r="D8269" s="21">
        <f t="shared" si="129"/>
        <v>9.4503362800000001</v>
      </c>
    </row>
    <row r="8270" spans="1:4" ht="15" customHeight="1" x14ac:dyDescent="0.2">
      <c r="A8270" s="98">
        <v>42354.125</v>
      </c>
      <c r="B8270" s="17">
        <v>3.601108</v>
      </c>
      <c r="C8270" s="97">
        <v>360</v>
      </c>
      <c r="D8270" s="21">
        <f t="shared" si="129"/>
        <v>6.0138503599999993</v>
      </c>
    </row>
    <row r="8271" spans="1:4" ht="15" customHeight="1" x14ac:dyDescent="0.2">
      <c r="A8271" s="98">
        <v>42354.166666666664</v>
      </c>
      <c r="B8271" s="17">
        <v>3.0866639999999999</v>
      </c>
      <c r="C8271" s="97">
        <v>60</v>
      </c>
      <c r="D8271" s="21">
        <f t="shared" si="129"/>
        <v>5.1547288799999995</v>
      </c>
    </row>
    <row r="8272" spans="1:4" ht="15" customHeight="1" x14ac:dyDescent="0.2">
      <c r="A8272" s="98">
        <v>42354.208333333336</v>
      </c>
      <c r="B8272" s="17">
        <v>2.057776</v>
      </c>
      <c r="C8272" s="97">
        <v>10</v>
      </c>
      <c r="D8272" s="21">
        <f t="shared" si="129"/>
        <v>3.43648592</v>
      </c>
    </row>
    <row r="8273" spans="1:4" ht="15" customHeight="1" x14ac:dyDescent="0.2">
      <c r="A8273" s="98">
        <v>42354.25</v>
      </c>
      <c r="B8273" s="17">
        <v>1.5433319999999999</v>
      </c>
      <c r="C8273" s="97">
        <v>350</v>
      </c>
      <c r="D8273" s="21">
        <f t="shared" si="129"/>
        <v>2.5773644399999998</v>
      </c>
    </row>
    <row r="8274" spans="1:4" ht="15" customHeight="1" x14ac:dyDescent="0.2">
      <c r="A8274" s="98">
        <v>42354.291666666664</v>
      </c>
      <c r="B8274" s="17">
        <v>3.0866639999999999</v>
      </c>
      <c r="C8274" s="97">
        <v>360</v>
      </c>
      <c r="D8274" s="21">
        <f t="shared" si="129"/>
        <v>5.1547288799999995</v>
      </c>
    </row>
    <row r="8275" spans="1:4" ht="15" customHeight="1" x14ac:dyDescent="0.2">
      <c r="A8275" s="98">
        <v>42354.333333333336</v>
      </c>
      <c r="B8275" s="17">
        <v>2.057776</v>
      </c>
      <c r="C8275" s="97">
        <v>340</v>
      </c>
      <c r="D8275" s="21">
        <f t="shared" si="129"/>
        <v>3.43648592</v>
      </c>
    </row>
    <row r="8276" spans="1:4" ht="15" customHeight="1" x14ac:dyDescent="0.2">
      <c r="A8276" s="98">
        <v>42354.375</v>
      </c>
      <c r="B8276" s="17">
        <v>2.057776</v>
      </c>
      <c r="C8276" s="97">
        <v>310</v>
      </c>
      <c r="D8276" s="21">
        <f t="shared" si="129"/>
        <v>3.43648592</v>
      </c>
    </row>
    <row r="8277" spans="1:4" ht="15" customHeight="1" x14ac:dyDescent="0.2">
      <c r="A8277" s="98">
        <v>42354.416666666664</v>
      </c>
      <c r="B8277" s="17">
        <v>4.1155520000000001</v>
      </c>
      <c r="C8277" s="97">
        <v>10</v>
      </c>
      <c r="D8277" s="21">
        <f t="shared" si="129"/>
        <v>6.8729718399999999</v>
      </c>
    </row>
    <row r="8278" spans="1:4" ht="15" customHeight="1" x14ac:dyDescent="0.2">
      <c r="A8278" s="98">
        <v>42354.458333333336</v>
      </c>
      <c r="B8278" s="17">
        <v>4.6299960000000002</v>
      </c>
      <c r="C8278" s="97">
        <v>10</v>
      </c>
      <c r="D8278" s="21">
        <f t="shared" si="129"/>
        <v>7.7320933199999997</v>
      </c>
    </row>
    <row r="8279" spans="1:4" ht="15" customHeight="1" x14ac:dyDescent="0.2">
      <c r="A8279" s="98">
        <v>42354.5</v>
      </c>
      <c r="B8279" s="17">
        <v>5.6588840000000005</v>
      </c>
      <c r="C8279" s="97">
        <v>20</v>
      </c>
      <c r="D8279" s="21">
        <f t="shared" si="129"/>
        <v>9.4503362800000001</v>
      </c>
    </row>
    <row r="8280" spans="1:4" ht="15" customHeight="1" x14ac:dyDescent="0.2">
      <c r="A8280" s="98">
        <v>42354.541666666664</v>
      </c>
      <c r="B8280" s="17">
        <v>4.6299960000000002</v>
      </c>
      <c r="C8280" s="97">
        <v>20</v>
      </c>
      <c r="D8280" s="21">
        <f t="shared" si="129"/>
        <v>7.7320933199999997</v>
      </c>
    </row>
    <row r="8281" spans="1:4" ht="15" customHeight="1" x14ac:dyDescent="0.2">
      <c r="A8281" s="98">
        <v>42354.583333333336</v>
      </c>
      <c r="B8281" s="17">
        <v>4.6299960000000002</v>
      </c>
      <c r="C8281" s="97">
        <v>10</v>
      </c>
      <c r="D8281" s="21">
        <f t="shared" si="129"/>
        <v>7.7320933199999997</v>
      </c>
    </row>
    <row r="8282" spans="1:4" ht="15" customHeight="1" x14ac:dyDescent="0.2">
      <c r="A8282" s="98">
        <v>42354.625</v>
      </c>
      <c r="B8282" s="17">
        <v>6.6877719999999998</v>
      </c>
      <c r="C8282" s="97">
        <v>50</v>
      </c>
      <c r="D8282" s="21">
        <f t="shared" si="129"/>
        <v>11.16857924</v>
      </c>
    </row>
    <row r="8283" spans="1:4" ht="15" customHeight="1" x14ac:dyDescent="0.2">
      <c r="A8283" s="98">
        <v>42354.666666666664</v>
      </c>
      <c r="B8283" s="17">
        <v>8.7455479999999994</v>
      </c>
      <c r="C8283" s="97">
        <v>70</v>
      </c>
      <c r="D8283" s="21">
        <f t="shared" si="129"/>
        <v>14.605065159999999</v>
      </c>
    </row>
    <row r="8284" spans="1:4" ht="15" customHeight="1" x14ac:dyDescent="0.2">
      <c r="A8284" s="98">
        <v>42354.708333333336</v>
      </c>
      <c r="B8284" s="17">
        <v>8.2311040000000002</v>
      </c>
      <c r="C8284" s="97">
        <v>50</v>
      </c>
      <c r="D8284" s="21">
        <f t="shared" si="129"/>
        <v>13.74594368</v>
      </c>
    </row>
    <row r="8285" spans="1:4" ht="15" customHeight="1" x14ac:dyDescent="0.2">
      <c r="A8285" s="98">
        <v>42354.75</v>
      </c>
      <c r="B8285" s="17">
        <v>9.2599920000000004</v>
      </c>
      <c r="C8285" s="97">
        <v>60</v>
      </c>
      <c r="D8285" s="21">
        <f t="shared" si="129"/>
        <v>15.464186639999999</v>
      </c>
    </row>
    <row r="8286" spans="1:4" ht="15" customHeight="1" x14ac:dyDescent="0.2">
      <c r="A8286" s="98">
        <v>42354.791666666664</v>
      </c>
      <c r="B8286" s="17">
        <v>8.2311040000000002</v>
      </c>
      <c r="C8286" s="97">
        <v>50</v>
      </c>
      <c r="D8286" s="21">
        <f t="shared" si="129"/>
        <v>13.74594368</v>
      </c>
    </row>
    <row r="8287" spans="1:4" ht="15" customHeight="1" x14ac:dyDescent="0.2">
      <c r="A8287" s="98">
        <v>42354.833333333336</v>
      </c>
      <c r="B8287" s="17">
        <v>7.202216</v>
      </c>
      <c r="C8287" s="97">
        <v>40</v>
      </c>
      <c r="D8287" s="21">
        <f t="shared" si="129"/>
        <v>12.027700719999999</v>
      </c>
    </row>
    <row r="8288" spans="1:4" ht="15" customHeight="1" x14ac:dyDescent="0.2">
      <c r="A8288" s="98">
        <v>42354.875</v>
      </c>
      <c r="B8288" s="17">
        <v>6.1733279999999997</v>
      </c>
      <c r="C8288" s="97">
        <v>50</v>
      </c>
      <c r="D8288" s="21">
        <f t="shared" si="129"/>
        <v>10.309457759999999</v>
      </c>
    </row>
    <row r="8289" spans="1:4" ht="15" customHeight="1" x14ac:dyDescent="0.2">
      <c r="A8289" s="98">
        <v>42354.916666666664</v>
      </c>
      <c r="B8289" s="17">
        <v>5.1444400000000003</v>
      </c>
      <c r="C8289" s="97">
        <v>50</v>
      </c>
      <c r="D8289" s="21">
        <f t="shared" si="129"/>
        <v>8.5912147999999995</v>
      </c>
    </row>
    <row r="8290" spans="1:4" ht="15" customHeight="1" x14ac:dyDescent="0.2">
      <c r="A8290" s="98">
        <v>42354.958333333336</v>
      </c>
      <c r="B8290" s="17">
        <v>5.1444400000000003</v>
      </c>
      <c r="C8290" s="97">
        <v>10</v>
      </c>
      <c r="D8290" s="21">
        <f t="shared" si="129"/>
        <v>8.5912147999999995</v>
      </c>
    </row>
    <row r="8291" spans="1:4" ht="15" customHeight="1" x14ac:dyDescent="0.2">
      <c r="A8291" s="98">
        <v>42355</v>
      </c>
      <c r="B8291" s="17">
        <v>3.601108</v>
      </c>
      <c r="C8291" s="97">
        <v>30</v>
      </c>
      <c r="D8291" s="21">
        <f t="shared" si="129"/>
        <v>6.0138503599999993</v>
      </c>
    </row>
    <row r="8292" spans="1:4" ht="15" customHeight="1" x14ac:dyDescent="0.2">
      <c r="A8292" s="98">
        <v>42355.041666666664</v>
      </c>
      <c r="B8292" s="17">
        <v>3.601108</v>
      </c>
      <c r="C8292" s="97">
        <v>30</v>
      </c>
      <c r="D8292" s="21">
        <f t="shared" si="129"/>
        <v>6.0138503599999993</v>
      </c>
    </row>
    <row r="8293" spans="1:4" ht="15" customHeight="1" x14ac:dyDescent="0.2">
      <c r="A8293" s="98">
        <v>42355.083333333336</v>
      </c>
      <c r="B8293" s="17">
        <v>3.601108</v>
      </c>
      <c r="C8293" s="97">
        <v>10</v>
      </c>
      <c r="D8293" s="21">
        <f t="shared" si="129"/>
        <v>6.0138503599999993</v>
      </c>
    </row>
    <row r="8294" spans="1:4" ht="15" customHeight="1" x14ac:dyDescent="0.2">
      <c r="A8294" s="98">
        <v>42355.125</v>
      </c>
      <c r="B8294" s="17">
        <v>2.5722200000000002</v>
      </c>
      <c r="C8294" s="97">
        <v>360</v>
      </c>
      <c r="D8294" s="21">
        <f t="shared" si="129"/>
        <v>4.2956073999999997</v>
      </c>
    </row>
    <row r="8295" spans="1:4" ht="15" customHeight="1" x14ac:dyDescent="0.2">
      <c r="A8295" s="98">
        <v>42355.166666666664</v>
      </c>
      <c r="B8295" s="17">
        <v>2.5722200000000002</v>
      </c>
      <c r="C8295" s="97">
        <v>20</v>
      </c>
      <c r="D8295" s="21">
        <f t="shared" si="129"/>
        <v>4.2956073999999997</v>
      </c>
    </row>
    <row r="8296" spans="1:4" ht="15" customHeight="1" x14ac:dyDescent="0.2">
      <c r="A8296" s="98">
        <v>42355.208333333336</v>
      </c>
      <c r="B8296" s="17">
        <v>2.5722200000000002</v>
      </c>
      <c r="C8296" s="97">
        <v>20</v>
      </c>
      <c r="D8296" s="21">
        <f t="shared" si="129"/>
        <v>4.2956073999999997</v>
      </c>
    </row>
    <row r="8297" spans="1:4" ht="15" customHeight="1" x14ac:dyDescent="0.2">
      <c r="A8297" s="98">
        <v>42355.25</v>
      </c>
      <c r="B8297" s="17">
        <v>2.057776</v>
      </c>
      <c r="C8297" s="97">
        <v>360</v>
      </c>
      <c r="D8297" s="21">
        <f t="shared" si="129"/>
        <v>3.43648592</v>
      </c>
    </row>
    <row r="8298" spans="1:4" ht="15" customHeight="1" x14ac:dyDescent="0.2">
      <c r="A8298" s="98">
        <v>42355.291666666664</v>
      </c>
      <c r="B8298" s="17">
        <v>1.028888</v>
      </c>
      <c r="C8298" s="97">
        <v>350</v>
      </c>
      <c r="D8298" s="21">
        <f t="shared" si="129"/>
        <v>1.71824296</v>
      </c>
    </row>
    <row r="8299" spans="1:4" ht="15" customHeight="1" x14ac:dyDescent="0.2">
      <c r="A8299" s="98">
        <v>42355.333333333336</v>
      </c>
      <c r="B8299" s="17">
        <v>1.5433319999999999</v>
      </c>
      <c r="C8299" s="97">
        <v>310</v>
      </c>
      <c r="D8299" s="21">
        <f t="shared" si="129"/>
        <v>2.5773644399999998</v>
      </c>
    </row>
    <row r="8300" spans="1:4" ht="15" customHeight="1" x14ac:dyDescent="0.2">
      <c r="A8300" s="98">
        <v>42355.375</v>
      </c>
      <c r="B8300" s="17">
        <v>1.028888</v>
      </c>
      <c r="C8300" s="97">
        <v>270</v>
      </c>
      <c r="D8300" s="21">
        <f t="shared" si="129"/>
        <v>1.71824296</v>
      </c>
    </row>
    <row r="8301" spans="1:4" ht="15" customHeight="1" x14ac:dyDescent="0.2">
      <c r="A8301" s="98">
        <v>42355.416666666664</v>
      </c>
      <c r="B8301" s="17">
        <v>1.5433319999999999</v>
      </c>
      <c r="C8301" s="97">
        <v>330</v>
      </c>
      <c r="D8301" s="21">
        <f t="shared" si="129"/>
        <v>2.5773644399999998</v>
      </c>
    </row>
    <row r="8302" spans="1:4" ht="15" customHeight="1" x14ac:dyDescent="0.2">
      <c r="A8302" s="98">
        <v>42355.458333333336</v>
      </c>
      <c r="B8302" s="17">
        <v>2.057776</v>
      </c>
      <c r="C8302" s="97">
        <v>10</v>
      </c>
      <c r="D8302" s="21">
        <f t="shared" si="129"/>
        <v>3.43648592</v>
      </c>
    </row>
    <row r="8303" spans="1:4" ht="15" customHeight="1" x14ac:dyDescent="0.2">
      <c r="A8303" s="98">
        <v>42355.5</v>
      </c>
      <c r="B8303" s="17">
        <v>5.6588840000000005</v>
      </c>
      <c r="C8303" s="97">
        <v>10</v>
      </c>
      <c r="D8303" s="21">
        <f t="shared" si="129"/>
        <v>9.4503362800000001</v>
      </c>
    </row>
    <row r="8304" spans="1:4" ht="15" customHeight="1" x14ac:dyDescent="0.2">
      <c r="A8304" s="98">
        <v>42355.541666666664</v>
      </c>
      <c r="B8304" s="17">
        <v>5.1444400000000003</v>
      </c>
      <c r="C8304" s="97">
        <v>10</v>
      </c>
      <c r="D8304" s="21">
        <f t="shared" si="129"/>
        <v>8.5912147999999995</v>
      </c>
    </row>
    <row r="8305" spans="1:4" ht="15" customHeight="1" x14ac:dyDescent="0.2">
      <c r="A8305" s="98">
        <v>42355.583333333336</v>
      </c>
      <c r="B8305" s="17">
        <v>6.1733279999999997</v>
      </c>
      <c r="C8305" s="97">
        <v>50</v>
      </c>
      <c r="D8305" s="21">
        <f t="shared" si="129"/>
        <v>10.309457759999999</v>
      </c>
    </row>
    <row r="8306" spans="1:4" ht="15" customHeight="1" x14ac:dyDescent="0.2">
      <c r="A8306" s="98">
        <v>42355.625</v>
      </c>
      <c r="B8306" s="17">
        <v>7.202216</v>
      </c>
      <c r="C8306" s="97">
        <v>70</v>
      </c>
      <c r="D8306" s="21">
        <f t="shared" si="129"/>
        <v>12.027700719999999</v>
      </c>
    </row>
    <row r="8307" spans="1:4" ht="15" customHeight="1" x14ac:dyDescent="0.2">
      <c r="A8307" s="98">
        <v>42355.666666666664</v>
      </c>
      <c r="B8307" s="17">
        <v>8.2311040000000002</v>
      </c>
      <c r="C8307" s="97">
        <v>60</v>
      </c>
      <c r="D8307" s="21">
        <f t="shared" si="129"/>
        <v>13.74594368</v>
      </c>
    </row>
    <row r="8308" spans="1:4" ht="15" customHeight="1" x14ac:dyDescent="0.2">
      <c r="A8308" s="98">
        <v>42355.708333333336</v>
      </c>
      <c r="B8308" s="17">
        <v>10.288880000000001</v>
      </c>
      <c r="C8308" s="97">
        <v>60</v>
      </c>
      <c r="D8308" s="21">
        <f t="shared" si="129"/>
        <v>17.182429599999999</v>
      </c>
    </row>
    <row r="8309" spans="1:4" ht="15" customHeight="1" x14ac:dyDescent="0.2">
      <c r="A8309" s="98">
        <v>42355.75</v>
      </c>
      <c r="B8309" s="17">
        <v>9.2599920000000004</v>
      </c>
      <c r="C8309" s="97">
        <v>60</v>
      </c>
      <c r="D8309" s="21">
        <f t="shared" si="129"/>
        <v>15.464186639999999</v>
      </c>
    </row>
    <row r="8310" spans="1:4" ht="15" customHeight="1" x14ac:dyDescent="0.2">
      <c r="A8310" s="98">
        <v>42355.791666666664</v>
      </c>
      <c r="B8310" s="17">
        <v>6.6877719999999998</v>
      </c>
      <c r="C8310" s="97">
        <v>60</v>
      </c>
      <c r="D8310" s="21">
        <f t="shared" si="129"/>
        <v>11.16857924</v>
      </c>
    </row>
    <row r="8311" spans="1:4" ht="15" customHeight="1" x14ac:dyDescent="0.2">
      <c r="A8311" s="98">
        <v>42355.833333333336</v>
      </c>
      <c r="B8311" s="17">
        <v>7.202216</v>
      </c>
      <c r="C8311" s="97">
        <v>50</v>
      </c>
      <c r="D8311" s="21">
        <f t="shared" si="129"/>
        <v>12.027700719999999</v>
      </c>
    </row>
    <row r="8312" spans="1:4" ht="15" customHeight="1" x14ac:dyDescent="0.2">
      <c r="A8312" s="98">
        <v>42355.875</v>
      </c>
      <c r="B8312" s="17">
        <v>5.6588840000000005</v>
      </c>
      <c r="C8312" s="97">
        <v>50</v>
      </c>
      <c r="D8312" s="21">
        <f t="shared" si="129"/>
        <v>9.4503362800000001</v>
      </c>
    </row>
    <row r="8313" spans="1:4" ht="15" customHeight="1" x14ac:dyDescent="0.2">
      <c r="A8313" s="98">
        <v>42355.916666666664</v>
      </c>
      <c r="B8313" s="17">
        <v>5.1444400000000003</v>
      </c>
      <c r="C8313" s="97">
        <v>40</v>
      </c>
      <c r="D8313" s="21">
        <f t="shared" si="129"/>
        <v>8.5912147999999995</v>
      </c>
    </row>
    <row r="8314" spans="1:4" ht="15" customHeight="1" x14ac:dyDescent="0.2">
      <c r="A8314" s="98">
        <v>42355.958333333336</v>
      </c>
      <c r="B8314" s="17">
        <v>4.6299960000000002</v>
      </c>
      <c r="C8314" s="97">
        <v>50</v>
      </c>
      <c r="D8314" s="21">
        <f t="shared" si="129"/>
        <v>7.7320933199999997</v>
      </c>
    </row>
    <row r="8315" spans="1:4" ht="15" customHeight="1" x14ac:dyDescent="0.2">
      <c r="A8315" s="98">
        <v>42356</v>
      </c>
      <c r="B8315" s="17">
        <v>4.6299960000000002</v>
      </c>
      <c r="C8315" s="97">
        <v>30</v>
      </c>
      <c r="D8315" s="21">
        <f t="shared" si="129"/>
        <v>7.7320933199999997</v>
      </c>
    </row>
    <row r="8316" spans="1:4" ht="15" customHeight="1" x14ac:dyDescent="0.2">
      <c r="A8316" s="98">
        <v>42356.041666666664</v>
      </c>
      <c r="B8316" s="17">
        <v>2.5722200000000002</v>
      </c>
      <c r="C8316" s="97">
        <v>360</v>
      </c>
      <c r="D8316" s="21">
        <f t="shared" si="129"/>
        <v>4.2956073999999997</v>
      </c>
    </row>
    <row r="8317" spans="1:4" ht="15" customHeight="1" x14ac:dyDescent="0.2">
      <c r="A8317" s="98">
        <v>42356.083333333336</v>
      </c>
      <c r="B8317" s="17">
        <v>3.0866639999999999</v>
      </c>
      <c r="C8317" s="97">
        <v>360</v>
      </c>
      <c r="D8317" s="21">
        <f t="shared" si="129"/>
        <v>5.1547288799999995</v>
      </c>
    </row>
    <row r="8318" spans="1:4" ht="15" customHeight="1" x14ac:dyDescent="0.2">
      <c r="A8318" s="98">
        <v>42356.125</v>
      </c>
      <c r="B8318" s="17">
        <v>3.0866639999999999</v>
      </c>
      <c r="C8318" s="97">
        <v>360</v>
      </c>
      <c r="D8318" s="21">
        <f t="shared" si="129"/>
        <v>5.1547288799999995</v>
      </c>
    </row>
    <row r="8319" spans="1:4" ht="15" customHeight="1" x14ac:dyDescent="0.2">
      <c r="A8319" s="98">
        <v>42356.166666666664</v>
      </c>
      <c r="B8319" s="17">
        <v>3.0866639999999999</v>
      </c>
      <c r="C8319" s="97">
        <v>10</v>
      </c>
      <c r="D8319" s="21">
        <f t="shared" si="129"/>
        <v>5.1547288799999995</v>
      </c>
    </row>
    <row r="8320" spans="1:4" ht="15" customHeight="1" x14ac:dyDescent="0.2">
      <c r="A8320" s="98">
        <v>42356.208333333336</v>
      </c>
      <c r="B8320" s="17">
        <v>3.601108</v>
      </c>
      <c r="C8320" s="97">
        <v>10</v>
      </c>
      <c r="D8320" s="21">
        <f t="shared" si="129"/>
        <v>6.0138503599999993</v>
      </c>
    </row>
    <row r="8321" spans="1:4" ht="15" customHeight="1" x14ac:dyDescent="0.2">
      <c r="A8321" s="98">
        <v>42356.25</v>
      </c>
      <c r="B8321" s="17">
        <v>3.601108</v>
      </c>
      <c r="C8321" s="97">
        <v>20</v>
      </c>
      <c r="D8321" s="21">
        <f t="shared" si="129"/>
        <v>6.0138503599999993</v>
      </c>
    </row>
    <row r="8322" spans="1:4" ht="15" customHeight="1" x14ac:dyDescent="0.2">
      <c r="A8322" s="98">
        <v>42356.291666666664</v>
      </c>
      <c r="B8322" s="17">
        <v>3.0866639999999999</v>
      </c>
      <c r="C8322" s="97">
        <v>30</v>
      </c>
      <c r="D8322" s="21">
        <f t="shared" si="129"/>
        <v>5.1547288799999995</v>
      </c>
    </row>
    <row r="8323" spans="1:4" ht="15" customHeight="1" x14ac:dyDescent="0.2">
      <c r="A8323" s="98">
        <v>42356.333333333336</v>
      </c>
      <c r="B8323" s="17">
        <v>3.601108</v>
      </c>
      <c r="C8323" s="97">
        <v>40</v>
      </c>
      <c r="D8323" s="21">
        <f t="shared" si="129"/>
        <v>6.0138503599999993</v>
      </c>
    </row>
    <row r="8324" spans="1:4" ht="15" customHeight="1" x14ac:dyDescent="0.2">
      <c r="A8324" s="98">
        <v>42356.375</v>
      </c>
      <c r="B8324" s="17">
        <v>4.1155520000000001</v>
      </c>
      <c r="C8324" s="97">
        <v>20</v>
      </c>
      <c r="D8324" s="21">
        <f t="shared" si="129"/>
        <v>6.8729718399999999</v>
      </c>
    </row>
    <row r="8325" spans="1:4" ht="15" customHeight="1" x14ac:dyDescent="0.2">
      <c r="A8325" s="98">
        <v>42356.416666666664</v>
      </c>
      <c r="B8325" s="17">
        <v>5.1444400000000003</v>
      </c>
      <c r="C8325" s="97">
        <v>30</v>
      </c>
      <c r="D8325" s="21">
        <f t="shared" ref="D8325:D8388" si="130">$B$1*B8325</f>
        <v>8.5912147999999995</v>
      </c>
    </row>
    <row r="8326" spans="1:4" ht="15" customHeight="1" x14ac:dyDescent="0.2">
      <c r="A8326" s="98">
        <v>42356.458333333336</v>
      </c>
      <c r="B8326" s="17">
        <v>4.1155520000000001</v>
      </c>
      <c r="C8326" s="97">
        <v>360</v>
      </c>
      <c r="D8326" s="21">
        <f t="shared" si="130"/>
        <v>6.8729718399999999</v>
      </c>
    </row>
    <row r="8327" spans="1:4" ht="15" customHeight="1" x14ac:dyDescent="0.2">
      <c r="A8327" s="98">
        <v>42356.5</v>
      </c>
      <c r="B8327" s="17">
        <v>6.1733279999999997</v>
      </c>
      <c r="C8327" s="97">
        <v>20</v>
      </c>
      <c r="D8327" s="21">
        <f t="shared" si="130"/>
        <v>10.309457759999999</v>
      </c>
    </row>
    <row r="8328" spans="1:4" ht="15" customHeight="1" x14ac:dyDescent="0.2">
      <c r="A8328" s="98">
        <v>42356.541666666664</v>
      </c>
      <c r="B8328" s="17">
        <v>7.7166600000000001</v>
      </c>
      <c r="C8328" s="97">
        <v>60</v>
      </c>
      <c r="D8328" s="21">
        <f t="shared" si="130"/>
        <v>12.886822199999999</v>
      </c>
    </row>
    <row r="8329" spans="1:4" ht="15" customHeight="1" x14ac:dyDescent="0.2">
      <c r="A8329" s="98">
        <v>42356.583333333336</v>
      </c>
      <c r="B8329" s="17">
        <v>8.7455479999999994</v>
      </c>
      <c r="C8329" s="97">
        <v>60</v>
      </c>
      <c r="D8329" s="21">
        <f t="shared" si="130"/>
        <v>14.605065159999999</v>
      </c>
    </row>
    <row r="8330" spans="1:4" ht="15" customHeight="1" x14ac:dyDescent="0.2">
      <c r="A8330" s="98">
        <v>42356.625</v>
      </c>
      <c r="B8330" s="17">
        <v>8.7455479999999994</v>
      </c>
      <c r="C8330" s="97">
        <v>50</v>
      </c>
      <c r="D8330" s="21">
        <f t="shared" si="130"/>
        <v>14.605065159999999</v>
      </c>
    </row>
    <row r="8331" spans="1:4" ht="15" customHeight="1" x14ac:dyDescent="0.2">
      <c r="A8331" s="98">
        <v>42356.666666666664</v>
      </c>
      <c r="B8331" s="17">
        <v>9.2599920000000004</v>
      </c>
      <c r="C8331" s="97">
        <v>50</v>
      </c>
      <c r="D8331" s="21">
        <f t="shared" si="130"/>
        <v>15.464186639999999</v>
      </c>
    </row>
    <row r="8332" spans="1:4" ht="15" customHeight="1" x14ac:dyDescent="0.2">
      <c r="A8332" s="98">
        <v>42356.708333333336</v>
      </c>
      <c r="B8332" s="17">
        <v>9.2599920000000004</v>
      </c>
      <c r="C8332" s="97">
        <v>50</v>
      </c>
      <c r="D8332" s="21">
        <f t="shared" si="130"/>
        <v>15.464186639999999</v>
      </c>
    </row>
    <row r="8333" spans="1:4" ht="15" customHeight="1" x14ac:dyDescent="0.2">
      <c r="A8333" s="98">
        <v>42356.75</v>
      </c>
      <c r="B8333" s="17">
        <v>10.288880000000001</v>
      </c>
      <c r="C8333" s="97">
        <v>50</v>
      </c>
      <c r="D8333" s="21">
        <f t="shared" si="130"/>
        <v>17.182429599999999</v>
      </c>
    </row>
    <row r="8334" spans="1:4" ht="15" customHeight="1" x14ac:dyDescent="0.2">
      <c r="A8334" s="98">
        <v>42356.791666666664</v>
      </c>
      <c r="B8334" s="17">
        <v>9.2599920000000004</v>
      </c>
      <c r="C8334" s="97">
        <v>50</v>
      </c>
      <c r="D8334" s="21">
        <f t="shared" si="130"/>
        <v>15.464186639999999</v>
      </c>
    </row>
    <row r="8335" spans="1:4" ht="15" customHeight="1" x14ac:dyDescent="0.2">
      <c r="A8335" s="98">
        <v>42356.833333333336</v>
      </c>
      <c r="B8335" s="17">
        <v>9.7744359999999997</v>
      </c>
      <c r="C8335" s="97">
        <v>40</v>
      </c>
      <c r="D8335" s="21">
        <f t="shared" si="130"/>
        <v>16.32330812</v>
      </c>
    </row>
    <row r="8336" spans="1:4" ht="15" customHeight="1" x14ac:dyDescent="0.2">
      <c r="A8336" s="98">
        <v>42356.875</v>
      </c>
      <c r="B8336" s="17">
        <v>11.317768000000001</v>
      </c>
      <c r="C8336" s="97">
        <v>50</v>
      </c>
      <c r="D8336" s="21">
        <f t="shared" si="130"/>
        <v>18.90067256</v>
      </c>
    </row>
    <row r="8337" spans="1:4" ht="15" customHeight="1" x14ac:dyDescent="0.2">
      <c r="A8337" s="98">
        <v>42356.916666666664</v>
      </c>
      <c r="B8337" s="17">
        <v>9.2599920000000004</v>
      </c>
      <c r="C8337" s="97">
        <v>40</v>
      </c>
      <c r="D8337" s="21">
        <f t="shared" si="130"/>
        <v>15.464186639999999</v>
      </c>
    </row>
    <row r="8338" spans="1:4" ht="15" customHeight="1" x14ac:dyDescent="0.2">
      <c r="A8338" s="98">
        <v>42356.958333333336</v>
      </c>
      <c r="B8338" s="17">
        <v>6.1733279999999997</v>
      </c>
      <c r="C8338" s="97">
        <v>30</v>
      </c>
      <c r="D8338" s="21">
        <f t="shared" si="130"/>
        <v>10.309457759999999</v>
      </c>
    </row>
    <row r="8339" spans="1:4" ht="15" customHeight="1" x14ac:dyDescent="0.2">
      <c r="A8339" s="98">
        <v>42357</v>
      </c>
      <c r="B8339" s="17">
        <v>5.1444400000000003</v>
      </c>
      <c r="C8339" s="97">
        <v>20</v>
      </c>
      <c r="D8339" s="21">
        <f t="shared" si="130"/>
        <v>8.5912147999999995</v>
      </c>
    </row>
    <row r="8340" spans="1:4" ht="15" customHeight="1" x14ac:dyDescent="0.2">
      <c r="A8340" s="98">
        <v>42357.041666666664</v>
      </c>
      <c r="B8340" s="17">
        <v>4.1155520000000001</v>
      </c>
      <c r="C8340" s="97">
        <v>10</v>
      </c>
      <c r="D8340" s="21">
        <f t="shared" si="130"/>
        <v>6.8729718399999999</v>
      </c>
    </row>
    <row r="8341" spans="1:4" ht="15" customHeight="1" x14ac:dyDescent="0.2">
      <c r="A8341" s="98">
        <v>42357.083333333336</v>
      </c>
      <c r="B8341" s="17">
        <v>3.0866639999999999</v>
      </c>
      <c r="C8341" s="97">
        <v>10</v>
      </c>
      <c r="D8341" s="21">
        <f t="shared" si="130"/>
        <v>5.1547288799999995</v>
      </c>
    </row>
    <row r="8342" spans="1:4" ht="15" customHeight="1" x14ac:dyDescent="0.2">
      <c r="A8342" s="98">
        <v>42357.125</v>
      </c>
      <c r="B8342" s="17">
        <v>4.6299960000000002</v>
      </c>
      <c r="C8342" s="97">
        <v>350</v>
      </c>
      <c r="D8342" s="21">
        <f t="shared" si="130"/>
        <v>7.7320933199999997</v>
      </c>
    </row>
    <row r="8343" spans="1:4" ht="15" customHeight="1" x14ac:dyDescent="0.2">
      <c r="A8343" s="98">
        <v>42357.166666666664</v>
      </c>
      <c r="B8343" s="17">
        <v>3.601108</v>
      </c>
      <c r="C8343" s="97">
        <v>340</v>
      </c>
      <c r="D8343" s="21">
        <f t="shared" si="130"/>
        <v>6.0138503599999993</v>
      </c>
    </row>
    <row r="8344" spans="1:4" ht="15" customHeight="1" x14ac:dyDescent="0.2">
      <c r="A8344" s="98">
        <v>42357.208333333336</v>
      </c>
      <c r="B8344" s="17">
        <v>4.1155520000000001</v>
      </c>
      <c r="C8344" s="97">
        <v>360</v>
      </c>
      <c r="D8344" s="21">
        <f t="shared" si="130"/>
        <v>6.8729718399999999</v>
      </c>
    </row>
    <row r="8345" spans="1:4" ht="15" customHeight="1" x14ac:dyDescent="0.2">
      <c r="A8345" s="98">
        <v>42357.25</v>
      </c>
      <c r="B8345" s="17">
        <v>3.601108</v>
      </c>
      <c r="C8345" s="97">
        <v>10</v>
      </c>
      <c r="D8345" s="21">
        <f t="shared" si="130"/>
        <v>6.0138503599999993</v>
      </c>
    </row>
    <row r="8346" spans="1:4" ht="15" customHeight="1" x14ac:dyDescent="0.2">
      <c r="A8346" s="98">
        <v>42357.291666666664</v>
      </c>
      <c r="B8346" s="17">
        <v>3.0866639999999999</v>
      </c>
      <c r="C8346" s="97">
        <v>20</v>
      </c>
      <c r="D8346" s="21">
        <f t="shared" si="130"/>
        <v>5.1547288799999995</v>
      </c>
    </row>
    <row r="8347" spans="1:4" ht="15" customHeight="1" x14ac:dyDescent="0.2">
      <c r="A8347" s="98">
        <v>42357.333333333336</v>
      </c>
      <c r="B8347" s="17">
        <v>4.6299960000000002</v>
      </c>
      <c r="C8347" s="97">
        <v>40</v>
      </c>
      <c r="D8347" s="21">
        <f t="shared" si="130"/>
        <v>7.7320933199999997</v>
      </c>
    </row>
    <row r="8348" spans="1:4" ht="15" customHeight="1" x14ac:dyDescent="0.2">
      <c r="A8348" s="98">
        <v>42357.375</v>
      </c>
      <c r="B8348" s="17">
        <v>6.1733279999999997</v>
      </c>
      <c r="C8348" s="97">
        <v>30</v>
      </c>
      <c r="D8348" s="21">
        <f t="shared" si="130"/>
        <v>10.309457759999999</v>
      </c>
    </row>
    <row r="8349" spans="1:4" ht="15" customHeight="1" x14ac:dyDescent="0.2">
      <c r="A8349" s="98">
        <v>42357.416666666664</v>
      </c>
      <c r="B8349" s="17">
        <v>5.1444400000000003</v>
      </c>
      <c r="C8349" s="97">
        <v>10</v>
      </c>
      <c r="D8349" s="21">
        <f t="shared" si="130"/>
        <v>8.5912147999999995</v>
      </c>
    </row>
    <row r="8350" spans="1:4" ht="15" customHeight="1" x14ac:dyDescent="0.2">
      <c r="A8350" s="98">
        <v>42357.458333333336</v>
      </c>
      <c r="B8350" s="17">
        <v>6.1733279999999997</v>
      </c>
      <c r="C8350" s="97">
        <v>350</v>
      </c>
      <c r="D8350" s="21">
        <f t="shared" si="130"/>
        <v>10.309457759999999</v>
      </c>
    </row>
    <row r="8351" spans="1:4" ht="15" customHeight="1" x14ac:dyDescent="0.2">
      <c r="A8351" s="98">
        <v>42357.5</v>
      </c>
      <c r="B8351" s="17">
        <v>8.2311040000000002</v>
      </c>
      <c r="C8351" s="97">
        <v>20</v>
      </c>
      <c r="D8351" s="21">
        <f t="shared" si="130"/>
        <v>13.74594368</v>
      </c>
    </row>
    <row r="8352" spans="1:4" ht="15" customHeight="1" x14ac:dyDescent="0.2">
      <c r="A8352" s="98">
        <v>42357.541666666664</v>
      </c>
      <c r="B8352" s="17">
        <v>7.7166600000000001</v>
      </c>
      <c r="C8352" s="97">
        <v>10</v>
      </c>
      <c r="D8352" s="21">
        <f t="shared" si="130"/>
        <v>12.886822199999999</v>
      </c>
    </row>
    <row r="8353" spans="1:4" ht="15" customHeight="1" x14ac:dyDescent="0.2">
      <c r="A8353" s="98">
        <v>42357.583333333336</v>
      </c>
      <c r="B8353" s="17">
        <v>7.7166600000000001</v>
      </c>
      <c r="C8353" s="97">
        <v>30</v>
      </c>
      <c r="D8353" s="21">
        <f t="shared" si="130"/>
        <v>12.886822199999999</v>
      </c>
    </row>
    <row r="8354" spans="1:4" ht="15" customHeight="1" x14ac:dyDescent="0.2">
      <c r="A8354" s="98">
        <v>42357.625</v>
      </c>
      <c r="B8354" s="17">
        <v>9.2599920000000004</v>
      </c>
      <c r="C8354" s="97">
        <v>50</v>
      </c>
      <c r="D8354" s="21">
        <f t="shared" si="130"/>
        <v>15.464186639999999</v>
      </c>
    </row>
    <row r="8355" spans="1:4" ht="15" customHeight="1" x14ac:dyDescent="0.2">
      <c r="A8355" s="98">
        <v>42357.666666666664</v>
      </c>
      <c r="B8355" s="17">
        <v>9.7744359999999997</v>
      </c>
      <c r="C8355" s="97">
        <v>50</v>
      </c>
      <c r="D8355" s="21">
        <f t="shared" si="130"/>
        <v>16.32330812</v>
      </c>
    </row>
    <row r="8356" spans="1:4" ht="15" customHeight="1" x14ac:dyDescent="0.2">
      <c r="A8356" s="98">
        <v>42357.708333333336</v>
      </c>
      <c r="B8356" s="17">
        <v>10.288880000000001</v>
      </c>
      <c r="C8356" s="97">
        <v>40</v>
      </c>
      <c r="D8356" s="21">
        <f t="shared" si="130"/>
        <v>17.182429599999999</v>
      </c>
    </row>
    <row r="8357" spans="1:4" ht="15" customHeight="1" x14ac:dyDescent="0.2">
      <c r="A8357" s="98">
        <v>42357.75</v>
      </c>
      <c r="B8357" s="17">
        <v>10.803324</v>
      </c>
      <c r="C8357" s="97">
        <v>50</v>
      </c>
      <c r="D8357" s="21">
        <f t="shared" si="130"/>
        <v>18.041551079999998</v>
      </c>
    </row>
    <row r="8358" spans="1:4" ht="15" customHeight="1" x14ac:dyDescent="0.2">
      <c r="A8358" s="98">
        <v>42357.791666666664</v>
      </c>
      <c r="B8358" s="17">
        <v>10.803324</v>
      </c>
      <c r="C8358" s="97">
        <v>50</v>
      </c>
      <c r="D8358" s="21">
        <f t="shared" si="130"/>
        <v>18.041551079999998</v>
      </c>
    </row>
    <row r="8359" spans="1:4" ht="15" customHeight="1" x14ac:dyDescent="0.2">
      <c r="A8359" s="98">
        <v>42357.833333333336</v>
      </c>
      <c r="B8359" s="17">
        <v>10.288880000000001</v>
      </c>
      <c r="C8359" s="97">
        <v>50</v>
      </c>
      <c r="D8359" s="21">
        <f t="shared" si="130"/>
        <v>17.182429599999999</v>
      </c>
    </row>
    <row r="8360" spans="1:4" ht="15" customHeight="1" x14ac:dyDescent="0.2">
      <c r="A8360" s="98">
        <v>42357.875</v>
      </c>
      <c r="B8360" s="17">
        <v>10.288880000000001</v>
      </c>
      <c r="C8360" s="97">
        <v>50</v>
      </c>
      <c r="D8360" s="21">
        <f t="shared" si="130"/>
        <v>17.182429599999999</v>
      </c>
    </row>
    <row r="8361" spans="1:4" ht="15" customHeight="1" x14ac:dyDescent="0.2">
      <c r="A8361" s="98">
        <v>42357.916666666664</v>
      </c>
      <c r="B8361" s="17">
        <v>9.2599920000000004</v>
      </c>
      <c r="C8361" s="97">
        <v>50</v>
      </c>
      <c r="D8361" s="21">
        <f t="shared" si="130"/>
        <v>15.464186639999999</v>
      </c>
    </row>
    <row r="8362" spans="1:4" ht="15" customHeight="1" x14ac:dyDescent="0.2">
      <c r="A8362" s="98">
        <v>42357.958333333336</v>
      </c>
      <c r="B8362" s="17">
        <v>4.6299960000000002</v>
      </c>
      <c r="C8362" s="97">
        <v>40</v>
      </c>
      <c r="D8362" s="21">
        <f t="shared" si="130"/>
        <v>7.7320933199999997</v>
      </c>
    </row>
    <row r="8363" spans="1:4" ht="15" customHeight="1" x14ac:dyDescent="0.2">
      <c r="A8363" s="98">
        <v>42358</v>
      </c>
      <c r="B8363" s="17">
        <v>3.601108</v>
      </c>
      <c r="C8363" s="97">
        <v>20</v>
      </c>
      <c r="D8363" s="21">
        <f t="shared" si="130"/>
        <v>6.0138503599999993</v>
      </c>
    </row>
    <row r="8364" spans="1:4" ht="15" customHeight="1" x14ac:dyDescent="0.2">
      <c r="A8364" s="98">
        <v>42358.041666666664</v>
      </c>
      <c r="B8364" s="17">
        <v>4.1155520000000001</v>
      </c>
      <c r="C8364" s="97">
        <v>360</v>
      </c>
      <c r="D8364" s="21">
        <f t="shared" si="130"/>
        <v>6.8729718399999999</v>
      </c>
    </row>
    <row r="8365" spans="1:4" ht="15" customHeight="1" x14ac:dyDescent="0.2">
      <c r="A8365" s="98">
        <v>42358.083333333336</v>
      </c>
      <c r="B8365" s="17">
        <v>3.0866639999999999</v>
      </c>
      <c r="C8365" s="97">
        <v>360</v>
      </c>
      <c r="D8365" s="21">
        <f t="shared" si="130"/>
        <v>5.1547288799999995</v>
      </c>
    </row>
    <row r="8366" spans="1:4" ht="15" customHeight="1" x14ac:dyDescent="0.2">
      <c r="A8366" s="98">
        <v>42358.125</v>
      </c>
      <c r="B8366" s="17">
        <v>3.601108</v>
      </c>
      <c r="C8366" s="97">
        <v>10</v>
      </c>
      <c r="D8366" s="21">
        <f t="shared" si="130"/>
        <v>6.0138503599999993</v>
      </c>
    </row>
    <row r="8367" spans="1:4" ht="15" customHeight="1" x14ac:dyDescent="0.2">
      <c r="A8367" s="98">
        <v>42358.166666666664</v>
      </c>
      <c r="B8367" s="17">
        <v>3.601108</v>
      </c>
      <c r="C8367" s="97">
        <v>10</v>
      </c>
      <c r="D8367" s="21">
        <f t="shared" si="130"/>
        <v>6.0138503599999993</v>
      </c>
    </row>
    <row r="8368" spans="1:4" ht="15" customHeight="1" x14ac:dyDescent="0.2">
      <c r="A8368" s="98">
        <v>42358.208333333336</v>
      </c>
      <c r="B8368" s="17">
        <v>5.1444400000000003</v>
      </c>
      <c r="C8368" s="97">
        <v>360</v>
      </c>
      <c r="D8368" s="21">
        <f t="shared" si="130"/>
        <v>8.5912147999999995</v>
      </c>
    </row>
    <row r="8369" spans="1:4" ht="15" customHeight="1" x14ac:dyDescent="0.2">
      <c r="A8369" s="98">
        <v>42358.25</v>
      </c>
      <c r="B8369" s="17">
        <v>4.1155520000000001</v>
      </c>
      <c r="C8369" s="97">
        <v>10</v>
      </c>
      <c r="D8369" s="21">
        <f t="shared" si="130"/>
        <v>6.8729718399999999</v>
      </c>
    </row>
    <row r="8370" spans="1:4" ht="15" customHeight="1" x14ac:dyDescent="0.2">
      <c r="A8370" s="98">
        <v>42358.291666666664</v>
      </c>
      <c r="B8370" s="17">
        <v>3.601108</v>
      </c>
      <c r="C8370" s="97">
        <v>10</v>
      </c>
      <c r="D8370" s="21">
        <f t="shared" si="130"/>
        <v>6.0138503599999993</v>
      </c>
    </row>
    <row r="8371" spans="1:4" ht="15" customHeight="1" x14ac:dyDescent="0.2">
      <c r="A8371" s="98">
        <v>42358.333333333336</v>
      </c>
      <c r="B8371" s="17">
        <v>4.1155520000000001</v>
      </c>
      <c r="C8371" s="97">
        <v>20</v>
      </c>
      <c r="D8371" s="21">
        <f t="shared" si="130"/>
        <v>6.8729718399999999</v>
      </c>
    </row>
    <row r="8372" spans="1:4" ht="15" customHeight="1" x14ac:dyDescent="0.2">
      <c r="A8372" s="98">
        <v>42358.375</v>
      </c>
      <c r="B8372" s="17">
        <v>1.5433319999999999</v>
      </c>
      <c r="C8372" s="97">
        <v>200</v>
      </c>
      <c r="D8372" s="21">
        <f t="shared" si="130"/>
        <v>2.5773644399999998</v>
      </c>
    </row>
    <row r="8373" spans="1:4" ht="15" customHeight="1" x14ac:dyDescent="0.2">
      <c r="A8373" s="98">
        <v>42358.416666666664</v>
      </c>
      <c r="B8373" s="17">
        <v>4.1155520000000001</v>
      </c>
      <c r="C8373" s="97">
        <v>10</v>
      </c>
      <c r="D8373" s="21">
        <f t="shared" si="130"/>
        <v>6.8729718399999999</v>
      </c>
    </row>
    <row r="8374" spans="1:4" ht="15" customHeight="1" x14ac:dyDescent="0.2">
      <c r="A8374" s="98">
        <v>42358.458333333336</v>
      </c>
      <c r="B8374" s="17">
        <v>5.6588840000000005</v>
      </c>
      <c r="C8374" s="97">
        <v>340</v>
      </c>
      <c r="D8374" s="21">
        <f t="shared" si="130"/>
        <v>9.4503362800000001</v>
      </c>
    </row>
    <row r="8375" spans="1:4" ht="15" customHeight="1" x14ac:dyDescent="0.2">
      <c r="A8375" s="98">
        <v>42358.5</v>
      </c>
      <c r="B8375" s="17">
        <v>6.1733279999999997</v>
      </c>
      <c r="C8375" s="97">
        <v>100</v>
      </c>
      <c r="D8375" s="21">
        <f t="shared" si="130"/>
        <v>10.309457759999999</v>
      </c>
    </row>
    <row r="8376" spans="1:4" ht="15" customHeight="1" x14ac:dyDescent="0.2">
      <c r="A8376" s="98">
        <v>42358.541666666664</v>
      </c>
      <c r="B8376" s="17">
        <v>7.202216</v>
      </c>
      <c r="C8376" s="97">
        <v>30</v>
      </c>
      <c r="D8376" s="21">
        <f t="shared" si="130"/>
        <v>12.027700719999999</v>
      </c>
    </row>
    <row r="8377" spans="1:4" ht="15" customHeight="1" x14ac:dyDescent="0.2">
      <c r="A8377" s="98">
        <v>42358.583333333336</v>
      </c>
      <c r="B8377" s="17">
        <v>4.6299960000000002</v>
      </c>
      <c r="C8377" s="97">
        <v>340</v>
      </c>
      <c r="D8377" s="21">
        <f t="shared" si="130"/>
        <v>7.7320933199999997</v>
      </c>
    </row>
    <row r="8378" spans="1:4" ht="15" customHeight="1" x14ac:dyDescent="0.2">
      <c r="A8378" s="98">
        <v>42358.625</v>
      </c>
      <c r="B8378" s="17">
        <v>7.202216</v>
      </c>
      <c r="C8378" s="97">
        <v>50</v>
      </c>
      <c r="D8378" s="21">
        <f t="shared" si="130"/>
        <v>12.027700719999999</v>
      </c>
    </row>
    <row r="8379" spans="1:4" ht="15" customHeight="1" x14ac:dyDescent="0.2">
      <c r="A8379" s="98">
        <v>42358.666666666664</v>
      </c>
      <c r="B8379" s="17">
        <v>6.6877719999999998</v>
      </c>
      <c r="C8379" s="97">
        <v>60</v>
      </c>
      <c r="D8379" s="21">
        <f t="shared" si="130"/>
        <v>11.16857924</v>
      </c>
    </row>
    <row r="8380" spans="1:4" ht="15" customHeight="1" x14ac:dyDescent="0.2">
      <c r="A8380" s="98">
        <v>42358.708333333336</v>
      </c>
      <c r="B8380" s="17">
        <v>8.7455479999999994</v>
      </c>
      <c r="C8380" s="97">
        <v>70</v>
      </c>
      <c r="D8380" s="21">
        <f t="shared" si="130"/>
        <v>14.605065159999999</v>
      </c>
    </row>
    <row r="8381" spans="1:4" ht="15" customHeight="1" x14ac:dyDescent="0.2">
      <c r="A8381" s="98">
        <v>42358.75</v>
      </c>
      <c r="B8381" s="17">
        <v>9.7744359999999997</v>
      </c>
      <c r="C8381" s="97">
        <v>50</v>
      </c>
      <c r="D8381" s="21">
        <f t="shared" si="130"/>
        <v>16.32330812</v>
      </c>
    </row>
    <row r="8382" spans="1:4" ht="15" customHeight="1" x14ac:dyDescent="0.2">
      <c r="A8382" s="98">
        <v>42358.791666666664</v>
      </c>
      <c r="B8382" s="17">
        <v>9.2599920000000004</v>
      </c>
      <c r="C8382" s="97">
        <v>50</v>
      </c>
      <c r="D8382" s="21">
        <f t="shared" si="130"/>
        <v>15.464186639999999</v>
      </c>
    </row>
    <row r="8383" spans="1:4" ht="15" customHeight="1" x14ac:dyDescent="0.2">
      <c r="A8383" s="98">
        <v>42358.833333333336</v>
      </c>
      <c r="B8383" s="17">
        <v>10.288880000000001</v>
      </c>
      <c r="C8383" s="97">
        <v>50</v>
      </c>
      <c r="D8383" s="21">
        <f t="shared" si="130"/>
        <v>17.182429599999999</v>
      </c>
    </row>
    <row r="8384" spans="1:4" ht="15" customHeight="1" x14ac:dyDescent="0.2">
      <c r="A8384" s="98">
        <v>42358.875</v>
      </c>
      <c r="B8384" s="17">
        <v>9.2599920000000004</v>
      </c>
      <c r="C8384" s="97">
        <v>50</v>
      </c>
      <c r="D8384" s="21">
        <f t="shared" si="130"/>
        <v>15.464186639999999</v>
      </c>
    </row>
    <row r="8385" spans="1:4" ht="15" customHeight="1" x14ac:dyDescent="0.2">
      <c r="A8385" s="98">
        <v>42358.916666666664</v>
      </c>
      <c r="B8385" s="17">
        <v>6.1733279999999997</v>
      </c>
      <c r="C8385" s="97">
        <v>20</v>
      </c>
      <c r="D8385" s="21">
        <f t="shared" si="130"/>
        <v>10.309457759999999</v>
      </c>
    </row>
    <row r="8386" spans="1:4" ht="15" customHeight="1" x14ac:dyDescent="0.2">
      <c r="A8386" s="98">
        <v>42358.958333333336</v>
      </c>
      <c r="B8386" s="17">
        <v>5.1444400000000003</v>
      </c>
      <c r="C8386" s="97">
        <v>40</v>
      </c>
      <c r="D8386" s="21">
        <f t="shared" si="130"/>
        <v>8.5912147999999995</v>
      </c>
    </row>
    <row r="8387" spans="1:4" ht="15" customHeight="1" x14ac:dyDescent="0.2">
      <c r="A8387" s="98">
        <v>42359</v>
      </c>
      <c r="B8387" s="17">
        <v>3.601108</v>
      </c>
      <c r="C8387" s="97">
        <v>20</v>
      </c>
      <c r="D8387" s="21">
        <f t="shared" si="130"/>
        <v>6.0138503599999993</v>
      </c>
    </row>
    <row r="8388" spans="1:4" ht="15" customHeight="1" x14ac:dyDescent="0.2">
      <c r="A8388" s="98">
        <v>42359.041666666664</v>
      </c>
      <c r="B8388" s="17">
        <v>2.5722200000000002</v>
      </c>
      <c r="C8388" s="97">
        <v>10</v>
      </c>
      <c r="D8388" s="21">
        <f t="shared" si="130"/>
        <v>4.2956073999999997</v>
      </c>
    </row>
    <row r="8389" spans="1:4" ht="15" customHeight="1" x14ac:dyDescent="0.2">
      <c r="A8389" s="98">
        <v>42359.083333333336</v>
      </c>
      <c r="B8389" s="17">
        <v>2.057776</v>
      </c>
      <c r="C8389" s="97">
        <v>360</v>
      </c>
      <c r="D8389" s="21">
        <f t="shared" ref="D8389:D8452" si="131">$B$1*B8389</f>
        <v>3.43648592</v>
      </c>
    </row>
    <row r="8390" spans="1:4" ht="15" customHeight="1" x14ac:dyDescent="0.2">
      <c r="A8390" s="98">
        <v>42359.125</v>
      </c>
      <c r="B8390" s="17">
        <v>2.057776</v>
      </c>
      <c r="C8390" s="97">
        <v>350</v>
      </c>
      <c r="D8390" s="21">
        <f t="shared" si="131"/>
        <v>3.43648592</v>
      </c>
    </row>
    <row r="8391" spans="1:4" ht="15" customHeight="1" x14ac:dyDescent="0.2">
      <c r="A8391" s="98">
        <v>42359.166666666664</v>
      </c>
      <c r="B8391" s="17">
        <v>2.057776</v>
      </c>
      <c r="C8391" s="97">
        <v>350</v>
      </c>
      <c r="D8391" s="21">
        <f t="shared" si="131"/>
        <v>3.43648592</v>
      </c>
    </row>
    <row r="8392" spans="1:4" ht="15" customHeight="1" x14ac:dyDescent="0.2">
      <c r="A8392" s="98">
        <v>42359.208333333336</v>
      </c>
      <c r="B8392" s="17">
        <v>2.5722200000000002</v>
      </c>
      <c r="C8392" s="97">
        <v>360</v>
      </c>
      <c r="D8392" s="21">
        <f t="shared" si="131"/>
        <v>4.2956073999999997</v>
      </c>
    </row>
    <row r="8393" spans="1:4" ht="15" customHeight="1" x14ac:dyDescent="0.2">
      <c r="A8393" s="98">
        <v>42359.25</v>
      </c>
      <c r="B8393" s="17">
        <v>2.5722200000000002</v>
      </c>
      <c r="C8393" s="97">
        <v>360</v>
      </c>
      <c r="D8393" s="21">
        <f t="shared" si="131"/>
        <v>4.2956073999999997</v>
      </c>
    </row>
    <row r="8394" spans="1:4" ht="15" customHeight="1" x14ac:dyDescent="0.2">
      <c r="A8394" s="98">
        <v>42359.291666666664</v>
      </c>
      <c r="B8394" s="17">
        <v>2.057776</v>
      </c>
      <c r="C8394" s="97">
        <v>340</v>
      </c>
      <c r="D8394" s="21">
        <f t="shared" si="131"/>
        <v>3.43648592</v>
      </c>
    </row>
    <row r="8395" spans="1:4" ht="15" customHeight="1" x14ac:dyDescent="0.2">
      <c r="A8395" s="98">
        <v>42359.333333333336</v>
      </c>
      <c r="B8395" s="17">
        <v>2.057776</v>
      </c>
      <c r="C8395" s="97">
        <v>350</v>
      </c>
      <c r="D8395" s="21">
        <f t="shared" si="131"/>
        <v>3.43648592</v>
      </c>
    </row>
    <row r="8396" spans="1:4" ht="15" customHeight="1" x14ac:dyDescent="0.2">
      <c r="A8396" s="98">
        <v>42359.375</v>
      </c>
      <c r="B8396" s="17">
        <v>2.5722200000000002</v>
      </c>
      <c r="C8396" s="97">
        <v>360</v>
      </c>
      <c r="D8396" s="21">
        <f t="shared" si="131"/>
        <v>4.2956073999999997</v>
      </c>
    </row>
    <row r="8397" spans="1:4" ht="15" customHeight="1" x14ac:dyDescent="0.2">
      <c r="A8397" s="98">
        <v>42359.416666666664</v>
      </c>
      <c r="B8397" s="17">
        <v>4.6299960000000002</v>
      </c>
      <c r="C8397" s="97">
        <v>10</v>
      </c>
      <c r="D8397" s="21">
        <f t="shared" si="131"/>
        <v>7.7320933199999997</v>
      </c>
    </row>
    <row r="8398" spans="1:4" ht="15" customHeight="1" x14ac:dyDescent="0.2">
      <c r="A8398" s="98">
        <v>42359.458333333336</v>
      </c>
      <c r="B8398" s="17">
        <v>6.1733279999999997</v>
      </c>
      <c r="C8398" s="97">
        <v>10</v>
      </c>
      <c r="D8398" s="21">
        <f t="shared" si="131"/>
        <v>10.309457759999999</v>
      </c>
    </row>
    <row r="8399" spans="1:4" ht="15" customHeight="1" x14ac:dyDescent="0.2">
      <c r="A8399" s="98">
        <v>42359.5</v>
      </c>
      <c r="B8399" s="17">
        <v>6.1733279999999997</v>
      </c>
      <c r="C8399" s="97">
        <v>10</v>
      </c>
      <c r="D8399" s="21">
        <f t="shared" si="131"/>
        <v>10.309457759999999</v>
      </c>
    </row>
    <row r="8400" spans="1:4" ht="15" customHeight="1" x14ac:dyDescent="0.2">
      <c r="A8400" s="98">
        <v>42359.541666666664</v>
      </c>
      <c r="B8400" s="17">
        <v>5.6588840000000005</v>
      </c>
      <c r="C8400" s="97">
        <v>20</v>
      </c>
      <c r="D8400" s="21">
        <f t="shared" si="131"/>
        <v>9.4503362800000001</v>
      </c>
    </row>
    <row r="8401" spans="1:4" ht="15" customHeight="1" x14ac:dyDescent="0.2">
      <c r="A8401" s="98">
        <v>42359.583333333336</v>
      </c>
      <c r="B8401" s="17">
        <v>5.1444400000000003</v>
      </c>
      <c r="C8401" s="97">
        <v>70</v>
      </c>
      <c r="D8401" s="21">
        <f t="shared" si="131"/>
        <v>8.5912147999999995</v>
      </c>
    </row>
    <row r="8402" spans="1:4" ht="15" customHeight="1" x14ac:dyDescent="0.2">
      <c r="A8402" s="98">
        <v>42359.625</v>
      </c>
      <c r="B8402" s="17">
        <v>7.7166600000000001</v>
      </c>
      <c r="C8402" s="97">
        <v>70</v>
      </c>
      <c r="D8402" s="21">
        <f t="shared" si="131"/>
        <v>12.886822199999999</v>
      </c>
    </row>
    <row r="8403" spans="1:4" ht="15" customHeight="1" x14ac:dyDescent="0.2">
      <c r="A8403" s="98">
        <v>42359.666666666664</v>
      </c>
      <c r="B8403" s="17">
        <v>9.7744359999999997</v>
      </c>
      <c r="C8403" s="97">
        <v>70</v>
      </c>
      <c r="D8403" s="21">
        <f t="shared" si="131"/>
        <v>16.32330812</v>
      </c>
    </row>
    <row r="8404" spans="1:4" ht="15" customHeight="1" x14ac:dyDescent="0.2">
      <c r="A8404" s="98">
        <v>42359.708333333336</v>
      </c>
      <c r="B8404" s="17">
        <v>9.2599920000000004</v>
      </c>
      <c r="C8404" s="97">
        <v>70</v>
      </c>
      <c r="D8404" s="21">
        <f t="shared" si="131"/>
        <v>15.464186639999999</v>
      </c>
    </row>
    <row r="8405" spans="1:4" ht="15" customHeight="1" x14ac:dyDescent="0.2">
      <c r="A8405" s="98">
        <v>42359.75</v>
      </c>
      <c r="B8405" s="17">
        <v>7.7166600000000001</v>
      </c>
      <c r="C8405" s="97">
        <v>60</v>
      </c>
      <c r="D8405" s="21">
        <f t="shared" si="131"/>
        <v>12.886822199999999</v>
      </c>
    </row>
    <row r="8406" spans="1:4" ht="15" customHeight="1" x14ac:dyDescent="0.2">
      <c r="A8406" s="98">
        <v>42359.791666666664</v>
      </c>
      <c r="B8406" s="17">
        <v>8.2311040000000002</v>
      </c>
      <c r="C8406" s="97">
        <v>60</v>
      </c>
      <c r="D8406" s="21">
        <f t="shared" si="131"/>
        <v>13.74594368</v>
      </c>
    </row>
    <row r="8407" spans="1:4" ht="15" customHeight="1" x14ac:dyDescent="0.2">
      <c r="A8407" s="98">
        <v>42359.833333333336</v>
      </c>
      <c r="B8407" s="17">
        <v>9.2599920000000004</v>
      </c>
      <c r="C8407" s="97">
        <v>50</v>
      </c>
      <c r="D8407" s="21">
        <f t="shared" si="131"/>
        <v>15.464186639999999</v>
      </c>
    </row>
    <row r="8408" spans="1:4" ht="15" customHeight="1" x14ac:dyDescent="0.2">
      <c r="A8408" s="98">
        <v>42359.875</v>
      </c>
      <c r="B8408" s="17">
        <v>8.7455479999999994</v>
      </c>
      <c r="C8408" s="97">
        <v>40</v>
      </c>
      <c r="D8408" s="21">
        <f t="shared" si="131"/>
        <v>14.605065159999999</v>
      </c>
    </row>
    <row r="8409" spans="1:4" ht="15" customHeight="1" x14ac:dyDescent="0.2">
      <c r="A8409" s="98">
        <v>42359.916666666664</v>
      </c>
      <c r="B8409" s="17">
        <v>6.6877719999999998</v>
      </c>
      <c r="C8409" s="97">
        <v>40</v>
      </c>
      <c r="D8409" s="21">
        <f t="shared" si="131"/>
        <v>11.16857924</v>
      </c>
    </row>
    <row r="8410" spans="1:4" ht="15" customHeight="1" x14ac:dyDescent="0.2">
      <c r="A8410" s="98">
        <v>42359.958333333336</v>
      </c>
      <c r="B8410" s="17">
        <v>7.202216</v>
      </c>
      <c r="C8410" s="97">
        <v>40</v>
      </c>
      <c r="D8410" s="21">
        <f t="shared" si="131"/>
        <v>12.027700719999999</v>
      </c>
    </row>
    <row r="8411" spans="1:4" ht="15" customHeight="1" x14ac:dyDescent="0.2">
      <c r="A8411" s="98">
        <v>42360</v>
      </c>
      <c r="B8411" s="17">
        <v>5.1444400000000003</v>
      </c>
      <c r="C8411" s="97">
        <v>30</v>
      </c>
      <c r="D8411" s="21">
        <f t="shared" si="131"/>
        <v>8.5912147999999995</v>
      </c>
    </row>
    <row r="8412" spans="1:4" ht="15" customHeight="1" x14ac:dyDescent="0.2">
      <c r="A8412" s="98">
        <v>42360.041666666664</v>
      </c>
      <c r="B8412" s="17">
        <v>3.0866639999999999</v>
      </c>
      <c r="C8412" s="97">
        <v>10</v>
      </c>
      <c r="D8412" s="21">
        <f t="shared" si="131"/>
        <v>5.1547288799999995</v>
      </c>
    </row>
    <row r="8413" spans="1:4" ht="15" customHeight="1" x14ac:dyDescent="0.2">
      <c r="A8413" s="98">
        <v>42360.083333333336</v>
      </c>
      <c r="B8413" s="17">
        <v>2.5722200000000002</v>
      </c>
      <c r="C8413" s="97">
        <v>350</v>
      </c>
      <c r="D8413" s="21">
        <f t="shared" si="131"/>
        <v>4.2956073999999997</v>
      </c>
    </row>
    <row r="8414" spans="1:4" ht="15" customHeight="1" x14ac:dyDescent="0.2">
      <c r="A8414" s="98">
        <v>42360.125</v>
      </c>
      <c r="B8414" s="17">
        <v>2.5722200000000002</v>
      </c>
      <c r="C8414" s="97">
        <v>360</v>
      </c>
      <c r="D8414" s="21">
        <f t="shared" si="131"/>
        <v>4.2956073999999997</v>
      </c>
    </row>
    <row r="8415" spans="1:4" ht="15" customHeight="1" x14ac:dyDescent="0.2">
      <c r="A8415" s="98">
        <v>42360.166666666664</v>
      </c>
      <c r="B8415" s="17">
        <v>2.057776</v>
      </c>
      <c r="C8415" s="97">
        <v>360</v>
      </c>
      <c r="D8415" s="21">
        <f t="shared" si="131"/>
        <v>3.43648592</v>
      </c>
    </row>
    <row r="8416" spans="1:4" ht="15" customHeight="1" x14ac:dyDescent="0.2">
      <c r="A8416" s="98">
        <v>42360.208333333336</v>
      </c>
      <c r="B8416" s="17">
        <v>2.5722200000000002</v>
      </c>
      <c r="C8416" s="97">
        <v>360</v>
      </c>
      <c r="D8416" s="21">
        <f t="shared" si="131"/>
        <v>4.2956073999999997</v>
      </c>
    </row>
    <row r="8417" spans="1:4" ht="15" customHeight="1" x14ac:dyDescent="0.2">
      <c r="A8417" s="98">
        <v>42360.25</v>
      </c>
      <c r="B8417" s="17">
        <v>2.5722200000000002</v>
      </c>
      <c r="C8417" s="97">
        <v>10</v>
      </c>
      <c r="D8417" s="21">
        <f t="shared" si="131"/>
        <v>4.2956073999999997</v>
      </c>
    </row>
    <row r="8418" spans="1:4" ht="15" customHeight="1" x14ac:dyDescent="0.2">
      <c r="A8418" s="98">
        <v>42360.291666666664</v>
      </c>
      <c r="B8418" s="17">
        <v>2.5722200000000002</v>
      </c>
      <c r="C8418" s="97">
        <v>10</v>
      </c>
      <c r="D8418" s="21">
        <f t="shared" si="131"/>
        <v>4.2956073999999997</v>
      </c>
    </row>
    <row r="8419" spans="1:4" ht="15" customHeight="1" x14ac:dyDescent="0.2">
      <c r="A8419" s="98">
        <v>42360.333333333336</v>
      </c>
      <c r="B8419" s="17">
        <v>1.5433319999999999</v>
      </c>
      <c r="C8419" s="97">
        <v>360</v>
      </c>
      <c r="D8419" s="21">
        <f t="shared" si="131"/>
        <v>2.5773644399999998</v>
      </c>
    </row>
    <row r="8420" spans="1:4" ht="15" customHeight="1" x14ac:dyDescent="0.2">
      <c r="A8420" s="98">
        <v>42360.375</v>
      </c>
      <c r="B8420" s="17">
        <v>1.5433319999999999</v>
      </c>
      <c r="C8420" s="97">
        <v>320</v>
      </c>
      <c r="D8420" s="21">
        <f t="shared" si="131"/>
        <v>2.5773644399999998</v>
      </c>
    </row>
    <row r="8421" spans="1:4" ht="15" customHeight="1" x14ac:dyDescent="0.2">
      <c r="A8421" s="98">
        <v>42360.416666666664</v>
      </c>
      <c r="B8421" s="17">
        <v>3.0866639999999999</v>
      </c>
      <c r="C8421" s="97">
        <v>340</v>
      </c>
      <c r="D8421" s="21">
        <f t="shared" si="131"/>
        <v>5.1547288799999995</v>
      </c>
    </row>
    <row r="8422" spans="1:4" ht="15" customHeight="1" x14ac:dyDescent="0.2">
      <c r="A8422" s="98">
        <v>42360.458333333336</v>
      </c>
      <c r="B8422" s="17">
        <v>4.1155520000000001</v>
      </c>
      <c r="C8422" s="97">
        <v>360</v>
      </c>
      <c r="D8422" s="21">
        <f t="shared" si="131"/>
        <v>6.8729718399999999</v>
      </c>
    </row>
    <row r="8423" spans="1:4" ht="15" customHeight="1" x14ac:dyDescent="0.2">
      <c r="A8423" s="98">
        <v>42360.5</v>
      </c>
      <c r="B8423" s="17">
        <v>4.6299960000000002</v>
      </c>
      <c r="C8423" s="97">
        <v>20</v>
      </c>
      <c r="D8423" s="21">
        <f t="shared" si="131"/>
        <v>7.7320933199999997</v>
      </c>
    </row>
    <row r="8424" spans="1:4" ht="15" customHeight="1" x14ac:dyDescent="0.2">
      <c r="A8424" s="98">
        <v>42360.541666666664</v>
      </c>
      <c r="B8424" s="17">
        <v>6.1733279999999997</v>
      </c>
      <c r="C8424" s="97">
        <v>60</v>
      </c>
      <c r="D8424" s="21">
        <f t="shared" si="131"/>
        <v>10.309457759999999</v>
      </c>
    </row>
    <row r="8425" spans="1:4" ht="15" customHeight="1" x14ac:dyDescent="0.2">
      <c r="A8425" s="98">
        <v>42360.583333333336</v>
      </c>
      <c r="B8425" s="17">
        <v>6.6877719999999998</v>
      </c>
      <c r="C8425" s="97">
        <v>70</v>
      </c>
      <c r="D8425" s="21">
        <f t="shared" si="131"/>
        <v>11.16857924</v>
      </c>
    </row>
    <row r="8426" spans="1:4" ht="15" customHeight="1" x14ac:dyDescent="0.2">
      <c r="A8426" s="98">
        <v>42360.625</v>
      </c>
      <c r="B8426" s="17">
        <v>9.2599920000000004</v>
      </c>
      <c r="C8426" s="97">
        <v>70</v>
      </c>
      <c r="D8426" s="21">
        <f t="shared" si="131"/>
        <v>15.464186639999999</v>
      </c>
    </row>
    <row r="8427" spans="1:4" ht="15" customHeight="1" x14ac:dyDescent="0.2">
      <c r="A8427" s="98">
        <v>42360.666666666664</v>
      </c>
      <c r="B8427" s="17">
        <v>9.2599920000000004</v>
      </c>
      <c r="C8427" s="97">
        <v>70</v>
      </c>
      <c r="D8427" s="21">
        <f t="shared" si="131"/>
        <v>15.464186639999999</v>
      </c>
    </row>
    <row r="8428" spans="1:4" ht="15" customHeight="1" x14ac:dyDescent="0.2">
      <c r="A8428" s="98">
        <v>42360.708333333336</v>
      </c>
      <c r="B8428" s="17">
        <v>8.7455479999999994</v>
      </c>
      <c r="C8428" s="97">
        <v>70</v>
      </c>
      <c r="D8428" s="21">
        <f t="shared" si="131"/>
        <v>14.605065159999999</v>
      </c>
    </row>
    <row r="8429" spans="1:4" ht="15" customHeight="1" x14ac:dyDescent="0.2">
      <c r="A8429" s="98">
        <v>42360.75</v>
      </c>
      <c r="B8429" s="17">
        <v>9.7744359999999997</v>
      </c>
      <c r="C8429" s="97">
        <v>50</v>
      </c>
      <c r="D8429" s="21">
        <f t="shared" si="131"/>
        <v>16.32330812</v>
      </c>
    </row>
    <row r="8430" spans="1:4" ht="15" customHeight="1" x14ac:dyDescent="0.2">
      <c r="A8430" s="98">
        <v>42360.791666666664</v>
      </c>
      <c r="B8430" s="17">
        <v>8.7455479999999994</v>
      </c>
      <c r="C8430" s="97">
        <v>70</v>
      </c>
      <c r="D8430" s="21">
        <f t="shared" si="131"/>
        <v>14.605065159999999</v>
      </c>
    </row>
    <row r="8431" spans="1:4" ht="15" customHeight="1" x14ac:dyDescent="0.2">
      <c r="A8431" s="98">
        <v>42360.833333333336</v>
      </c>
      <c r="B8431" s="17">
        <v>8.2311040000000002</v>
      </c>
      <c r="C8431" s="97">
        <v>50</v>
      </c>
      <c r="D8431" s="21">
        <f t="shared" si="131"/>
        <v>13.74594368</v>
      </c>
    </row>
    <row r="8432" spans="1:4" ht="15" customHeight="1" x14ac:dyDescent="0.2">
      <c r="A8432" s="98">
        <v>42360.875</v>
      </c>
      <c r="B8432" s="17">
        <v>6.6877719999999998</v>
      </c>
      <c r="C8432" s="97">
        <v>40</v>
      </c>
      <c r="D8432" s="21">
        <f t="shared" si="131"/>
        <v>11.16857924</v>
      </c>
    </row>
    <row r="8433" spans="1:4" ht="15" customHeight="1" x14ac:dyDescent="0.2">
      <c r="A8433" s="98">
        <v>42360.916666666664</v>
      </c>
      <c r="B8433" s="17">
        <v>4.6299960000000002</v>
      </c>
      <c r="C8433" s="97">
        <v>40</v>
      </c>
      <c r="D8433" s="21">
        <f t="shared" si="131"/>
        <v>7.7320933199999997</v>
      </c>
    </row>
    <row r="8434" spans="1:4" ht="15" customHeight="1" x14ac:dyDescent="0.2">
      <c r="A8434" s="98">
        <v>42360.958333333336</v>
      </c>
      <c r="B8434" s="17">
        <v>4.6299960000000002</v>
      </c>
      <c r="C8434" s="97">
        <v>50</v>
      </c>
      <c r="D8434" s="21">
        <f t="shared" si="131"/>
        <v>7.7320933199999997</v>
      </c>
    </row>
    <row r="8435" spans="1:4" ht="15" customHeight="1" x14ac:dyDescent="0.2">
      <c r="A8435" s="98">
        <v>42361</v>
      </c>
      <c r="B8435" s="17">
        <v>3.601108</v>
      </c>
      <c r="C8435" s="97">
        <v>20</v>
      </c>
      <c r="D8435" s="21">
        <f t="shared" si="131"/>
        <v>6.0138503599999993</v>
      </c>
    </row>
    <row r="8436" spans="1:4" ht="15" customHeight="1" x14ac:dyDescent="0.2">
      <c r="A8436" s="98">
        <v>42361.041666666664</v>
      </c>
      <c r="B8436" s="17">
        <v>3.0866639999999999</v>
      </c>
      <c r="C8436" s="97">
        <v>10</v>
      </c>
      <c r="D8436" s="21">
        <f t="shared" si="131"/>
        <v>5.1547288799999995</v>
      </c>
    </row>
    <row r="8437" spans="1:4" ht="15" customHeight="1" x14ac:dyDescent="0.2">
      <c r="A8437" s="98">
        <v>42361.083333333336</v>
      </c>
      <c r="B8437" s="17">
        <v>3.0866639999999999</v>
      </c>
      <c r="C8437" s="97">
        <v>10</v>
      </c>
      <c r="D8437" s="21">
        <f t="shared" si="131"/>
        <v>5.1547288799999995</v>
      </c>
    </row>
    <row r="8438" spans="1:4" ht="15" customHeight="1" x14ac:dyDescent="0.2">
      <c r="A8438" s="98">
        <v>42361.125</v>
      </c>
      <c r="B8438" s="17">
        <v>2.057776</v>
      </c>
      <c r="C8438" s="97">
        <v>350</v>
      </c>
      <c r="D8438" s="21">
        <f t="shared" si="131"/>
        <v>3.43648592</v>
      </c>
    </row>
    <row r="8439" spans="1:4" ht="15" customHeight="1" x14ac:dyDescent="0.2">
      <c r="A8439" s="98">
        <v>42361.166666666664</v>
      </c>
      <c r="B8439" s="17">
        <v>2.5722200000000002</v>
      </c>
      <c r="C8439" s="97">
        <v>340</v>
      </c>
      <c r="D8439" s="21">
        <f t="shared" si="131"/>
        <v>4.2956073999999997</v>
      </c>
    </row>
    <row r="8440" spans="1:4" ht="15" customHeight="1" x14ac:dyDescent="0.2">
      <c r="A8440" s="98">
        <v>42361.208333333336</v>
      </c>
      <c r="B8440" s="17">
        <v>2.5722200000000002</v>
      </c>
      <c r="C8440" s="97">
        <v>330</v>
      </c>
      <c r="D8440" s="21">
        <f t="shared" si="131"/>
        <v>4.2956073999999997</v>
      </c>
    </row>
    <row r="8441" spans="1:4" ht="15" customHeight="1" x14ac:dyDescent="0.2">
      <c r="A8441" s="98">
        <v>42361.25</v>
      </c>
      <c r="B8441" s="17">
        <v>1.5433319999999999</v>
      </c>
      <c r="C8441" s="97">
        <v>350</v>
      </c>
      <c r="D8441" s="21">
        <f t="shared" si="131"/>
        <v>2.5773644399999998</v>
      </c>
    </row>
    <row r="8442" spans="1:4" ht="15" customHeight="1" x14ac:dyDescent="0.2">
      <c r="A8442" s="98">
        <v>42361.291666666664</v>
      </c>
      <c r="B8442" s="17">
        <v>0</v>
      </c>
      <c r="C8442" s="97">
        <v>0</v>
      </c>
      <c r="D8442" s="21">
        <f t="shared" si="131"/>
        <v>0</v>
      </c>
    </row>
    <row r="8443" spans="1:4" ht="15" customHeight="1" x14ac:dyDescent="0.2">
      <c r="A8443" s="98">
        <v>42361.333333333336</v>
      </c>
      <c r="B8443" s="17">
        <v>1.028888</v>
      </c>
      <c r="C8443" s="97">
        <v>360</v>
      </c>
      <c r="D8443" s="21">
        <f t="shared" si="131"/>
        <v>1.71824296</v>
      </c>
    </row>
    <row r="8444" spans="1:4" ht="15" customHeight="1" x14ac:dyDescent="0.2">
      <c r="A8444" s="98">
        <v>42361.375</v>
      </c>
      <c r="B8444" s="17">
        <v>1.5433319999999999</v>
      </c>
      <c r="C8444" s="97">
        <v>320</v>
      </c>
      <c r="D8444" s="21">
        <f t="shared" si="131"/>
        <v>2.5773644399999998</v>
      </c>
    </row>
    <row r="8445" spans="1:4" ht="15" customHeight="1" x14ac:dyDescent="0.2">
      <c r="A8445" s="98">
        <v>42361.416666666664</v>
      </c>
      <c r="B8445" s="17">
        <v>2.5722200000000002</v>
      </c>
      <c r="C8445" s="97">
        <v>350</v>
      </c>
      <c r="D8445" s="21">
        <f t="shared" si="131"/>
        <v>4.2956073999999997</v>
      </c>
    </row>
    <row r="8446" spans="1:4" ht="15" customHeight="1" x14ac:dyDescent="0.2">
      <c r="A8446" s="98">
        <v>42361.458333333336</v>
      </c>
      <c r="B8446" s="17">
        <v>1.5433319999999999</v>
      </c>
      <c r="C8446" s="97">
        <v>300</v>
      </c>
      <c r="D8446" s="21">
        <f t="shared" si="131"/>
        <v>2.5773644399999998</v>
      </c>
    </row>
    <row r="8447" spans="1:4" ht="15" customHeight="1" x14ac:dyDescent="0.2">
      <c r="A8447" s="98">
        <v>42361.5</v>
      </c>
      <c r="B8447" s="17">
        <v>3.0866639999999999</v>
      </c>
      <c r="C8447" s="97">
        <v>350</v>
      </c>
      <c r="D8447" s="21">
        <f t="shared" si="131"/>
        <v>5.1547288799999995</v>
      </c>
    </row>
    <row r="8448" spans="1:4" ht="15" customHeight="1" x14ac:dyDescent="0.2">
      <c r="A8448" s="98">
        <v>42361.541666666664</v>
      </c>
      <c r="B8448" s="17">
        <v>5.6588840000000005</v>
      </c>
      <c r="C8448" s="97">
        <v>40</v>
      </c>
      <c r="D8448" s="21">
        <f t="shared" si="131"/>
        <v>9.4503362800000001</v>
      </c>
    </row>
    <row r="8449" spans="1:4" ht="15" customHeight="1" x14ac:dyDescent="0.2">
      <c r="A8449" s="98">
        <v>42361.583333333336</v>
      </c>
      <c r="B8449" s="17">
        <v>6.1733279999999997</v>
      </c>
      <c r="C8449" s="97">
        <v>40</v>
      </c>
      <c r="D8449" s="21">
        <f t="shared" si="131"/>
        <v>10.309457759999999</v>
      </c>
    </row>
    <row r="8450" spans="1:4" ht="15" customHeight="1" x14ac:dyDescent="0.2">
      <c r="A8450" s="98">
        <v>42361.625</v>
      </c>
      <c r="B8450" s="17">
        <v>6.1733279999999997</v>
      </c>
      <c r="C8450" s="97">
        <v>70</v>
      </c>
      <c r="D8450" s="21">
        <f t="shared" si="131"/>
        <v>10.309457759999999</v>
      </c>
    </row>
    <row r="8451" spans="1:4" ht="15" customHeight="1" x14ac:dyDescent="0.2">
      <c r="A8451" s="98">
        <v>42361.666666666664</v>
      </c>
      <c r="B8451" s="17">
        <v>7.202216</v>
      </c>
      <c r="C8451" s="97">
        <v>80</v>
      </c>
      <c r="D8451" s="21">
        <f t="shared" si="131"/>
        <v>12.027700719999999</v>
      </c>
    </row>
    <row r="8452" spans="1:4" ht="15" customHeight="1" x14ac:dyDescent="0.2">
      <c r="A8452" s="98">
        <v>42361.708333333336</v>
      </c>
      <c r="B8452" s="17">
        <v>7.7166600000000001</v>
      </c>
      <c r="C8452" s="97">
        <v>60</v>
      </c>
      <c r="D8452" s="21">
        <f t="shared" si="131"/>
        <v>12.886822199999999</v>
      </c>
    </row>
    <row r="8453" spans="1:4" ht="15" customHeight="1" x14ac:dyDescent="0.2">
      <c r="A8453" s="98">
        <v>42361.75</v>
      </c>
      <c r="B8453" s="17">
        <v>7.7166600000000001</v>
      </c>
      <c r="C8453" s="97">
        <v>60</v>
      </c>
      <c r="D8453" s="21">
        <f t="shared" ref="D8453:D8516" si="132">$B$1*B8453</f>
        <v>12.886822199999999</v>
      </c>
    </row>
    <row r="8454" spans="1:4" ht="15" customHeight="1" x14ac:dyDescent="0.2">
      <c r="A8454" s="98">
        <v>42361.791666666664</v>
      </c>
      <c r="B8454" s="17">
        <v>9.7744359999999997</v>
      </c>
      <c r="C8454" s="97">
        <v>70</v>
      </c>
      <c r="D8454" s="21">
        <f t="shared" si="132"/>
        <v>16.32330812</v>
      </c>
    </row>
    <row r="8455" spans="1:4" ht="15" customHeight="1" x14ac:dyDescent="0.2">
      <c r="A8455" s="98">
        <v>42361.833333333336</v>
      </c>
      <c r="B8455" s="17">
        <v>7.7166600000000001</v>
      </c>
      <c r="C8455" s="97">
        <v>50</v>
      </c>
      <c r="D8455" s="21">
        <f t="shared" si="132"/>
        <v>12.886822199999999</v>
      </c>
    </row>
    <row r="8456" spans="1:4" ht="15" customHeight="1" x14ac:dyDescent="0.2">
      <c r="A8456" s="98">
        <v>42361.875</v>
      </c>
      <c r="B8456" s="17">
        <v>6.6877719999999998</v>
      </c>
      <c r="C8456" s="97">
        <v>60</v>
      </c>
      <c r="D8456" s="21">
        <f t="shared" si="132"/>
        <v>11.16857924</v>
      </c>
    </row>
    <row r="8457" spans="1:4" ht="15" customHeight="1" x14ac:dyDescent="0.2">
      <c r="A8457" s="98">
        <v>42361.916666666664</v>
      </c>
      <c r="B8457" s="17">
        <v>4.6299960000000002</v>
      </c>
      <c r="C8457" s="97">
        <v>40</v>
      </c>
      <c r="D8457" s="21">
        <f t="shared" si="132"/>
        <v>7.7320933199999997</v>
      </c>
    </row>
    <row r="8458" spans="1:4" ht="15" customHeight="1" x14ac:dyDescent="0.2">
      <c r="A8458" s="98">
        <v>42361.958333333336</v>
      </c>
      <c r="B8458" s="17">
        <v>4.1155520000000001</v>
      </c>
      <c r="C8458" s="97">
        <v>40</v>
      </c>
      <c r="D8458" s="21">
        <f t="shared" si="132"/>
        <v>6.8729718399999999</v>
      </c>
    </row>
    <row r="8459" spans="1:4" ht="15" customHeight="1" x14ac:dyDescent="0.2">
      <c r="A8459" s="98">
        <v>42362</v>
      </c>
      <c r="B8459" s="17">
        <v>4.6299960000000002</v>
      </c>
      <c r="C8459" s="97">
        <v>30</v>
      </c>
      <c r="D8459" s="21">
        <f t="shared" si="132"/>
        <v>7.7320933199999997</v>
      </c>
    </row>
    <row r="8460" spans="1:4" ht="15" customHeight="1" x14ac:dyDescent="0.2">
      <c r="A8460" s="98">
        <v>42362.041666666664</v>
      </c>
      <c r="B8460" s="17">
        <v>3.0866639999999999</v>
      </c>
      <c r="C8460" s="97">
        <v>20</v>
      </c>
      <c r="D8460" s="21">
        <f t="shared" si="132"/>
        <v>5.1547288799999995</v>
      </c>
    </row>
    <row r="8461" spans="1:4" ht="15" customHeight="1" x14ac:dyDescent="0.2">
      <c r="A8461" s="98">
        <v>42362.083333333336</v>
      </c>
      <c r="B8461" s="17">
        <v>1.5433319999999999</v>
      </c>
      <c r="C8461" s="97">
        <v>350</v>
      </c>
      <c r="D8461" s="21">
        <f t="shared" si="132"/>
        <v>2.5773644399999998</v>
      </c>
    </row>
    <row r="8462" spans="1:4" ht="15" customHeight="1" x14ac:dyDescent="0.2">
      <c r="A8462" s="98">
        <v>42362.125</v>
      </c>
      <c r="B8462" s="17">
        <v>2.057776</v>
      </c>
      <c r="C8462" s="97">
        <v>10</v>
      </c>
      <c r="D8462" s="21">
        <f t="shared" si="132"/>
        <v>3.43648592</v>
      </c>
    </row>
    <row r="8463" spans="1:4" ht="15" customHeight="1" x14ac:dyDescent="0.2">
      <c r="A8463" s="98">
        <v>42362.166666666664</v>
      </c>
      <c r="B8463" s="17">
        <v>3.0866639999999999</v>
      </c>
      <c r="C8463" s="97">
        <v>20</v>
      </c>
      <c r="D8463" s="21">
        <f t="shared" si="132"/>
        <v>5.1547288799999995</v>
      </c>
    </row>
    <row r="8464" spans="1:4" ht="15" customHeight="1" x14ac:dyDescent="0.2">
      <c r="A8464" s="98">
        <v>42362.208333333336</v>
      </c>
      <c r="B8464" s="17">
        <v>2.057776</v>
      </c>
      <c r="C8464" s="97">
        <v>350</v>
      </c>
      <c r="D8464" s="21">
        <f t="shared" si="132"/>
        <v>3.43648592</v>
      </c>
    </row>
    <row r="8465" spans="1:4" ht="15" customHeight="1" x14ac:dyDescent="0.2">
      <c r="A8465" s="98">
        <v>42362.25</v>
      </c>
      <c r="B8465" s="17">
        <v>2.057776</v>
      </c>
      <c r="C8465" s="97">
        <v>330</v>
      </c>
      <c r="D8465" s="21">
        <f t="shared" si="132"/>
        <v>3.43648592</v>
      </c>
    </row>
    <row r="8466" spans="1:4" ht="15" customHeight="1" x14ac:dyDescent="0.2">
      <c r="A8466" s="98">
        <v>42362.291666666664</v>
      </c>
      <c r="B8466" s="17">
        <v>1.5433319999999999</v>
      </c>
      <c r="C8466" s="97">
        <v>300</v>
      </c>
      <c r="D8466" s="21">
        <f t="shared" si="132"/>
        <v>2.5773644399999998</v>
      </c>
    </row>
    <row r="8467" spans="1:4" ht="15" customHeight="1" x14ac:dyDescent="0.2">
      <c r="A8467" s="98">
        <v>42362.333333333336</v>
      </c>
      <c r="B8467" s="17">
        <v>1.5433319999999999</v>
      </c>
      <c r="C8467" s="97">
        <v>320</v>
      </c>
      <c r="D8467" s="21">
        <f t="shared" si="132"/>
        <v>2.5773644399999998</v>
      </c>
    </row>
    <row r="8468" spans="1:4" ht="15" customHeight="1" x14ac:dyDescent="0.2">
      <c r="A8468" s="98">
        <v>42362.375</v>
      </c>
      <c r="B8468" s="17">
        <v>0</v>
      </c>
      <c r="C8468" s="97">
        <v>0</v>
      </c>
      <c r="D8468" s="21">
        <f t="shared" si="132"/>
        <v>0</v>
      </c>
    </row>
    <row r="8469" spans="1:4" ht="15" customHeight="1" x14ac:dyDescent="0.2">
      <c r="A8469" s="98">
        <v>42362.416666666664</v>
      </c>
      <c r="B8469" s="17">
        <v>3.601108</v>
      </c>
      <c r="C8469" s="97">
        <v>350</v>
      </c>
      <c r="D8469" s="21">
        <f t="shared" si="132"/>
        <v>6.0138503599999993</v>
      </c>
    </row>
    <row r="8470" spans="1:4" ht="15" customHeight="1" x14ac:dyDescent="0.2">
      <c r="A8470" s="98">
        <v>42362.458333333336</v>
      </c>
      <c r="B8470" s="17">
        <v>5.6588840000000005</v>
      </c>
      <c r="C8470" s="97">
        <v>360</v>
      </c>
      <c r="D8470" s="21">
        <f t="shared" si="132"/>
        <v>9.4503362800000001</v>
      </c>
    </row>
    <row r="8471" spans="1:4" ht="15" customHeight="1" x14ac:dyDescent="0.2">
      <c r="A8471" s="98">
        <v>42362.5</v>
      </c>
      <c r="B8471" s="17">
        <v>5.1444400000000003</v>
      </c>
      <c r="C8471" s="97">
        <v>360</v>
      </c>
      <c r="D8471" s="21">
        <f t="shared" si="132"/>
        <v>8.5912147999999995</v>
      </c>
    </row>
    <row r="8472" spans="1:4" ht="15" customHeight="1" x14ac:dyDescent="0.2">
      <c r="A8472" s="98">
        <v>42362.541666666664</v>
      </c>
      <c r="B8472" s="17">
        <v>7.7166600000000001</v>
      </c>
      <c r="C8472" s="97">
        <v>20</v>
      </c>
      <c r="D8472" s="21">
        <f t="shared" si="132"/>
        <v>12.886822199999999</v>
      </c>
    </row>
    <row r="8473" spans="1:4" ht="15" customHeight="1" x14ac:dyDescent="0.2">
      <c r="A8473" s="98">
        <v>42362.583333333336</v>
      </c>
      <c r="B8473" s="17">
        <v>6.6877719999999998</v>
      </c>
      <c r="C8473" s="97">
        <v>50</v>
      </c>
      <c r="D8473" s="21">
        <f t="shared" si="132"/>
        <v>11.16857924</v>
      </c>
    </row>
    <row r="8474" spans="1:4" ht="15" customHeight="1" x14ac:dyDescent="0.2">
      <c r="A8474" s="98">
        <v>42362.625</v>
      </c>
      <c r="B8474" s="17">
        <v>10.288880000000001</v>
      </c>
      <c r="C8474" s="97">
        <v>60</v>
      </c>
      <c r="D8474" s="21">
        <f t="shared" si="132"/>
        <v>17.182429599999999</v>
      </c>
    </row>
    <row r="8475" spans="1:4" ht="15" customHeight="1" x14ac:dyDescent="0.2">
      <c r="A8475" s="98">
        <v>42362.666666666664</v>
      </c>
      <c r="B8475" s="17">
        <v>10.803324</v>
      </c>
      <c r="C8475" s="97">
        <v>60</v>
      </c>
      <c r="D8475" s="21">
        <f t="shared" si="132"/>
        <v>18.041551079999998</v>
      </c>
    </row>
    <row r="8476" spans="1:4" ht="15" customHeight="1" x14ac:dyDescent="0.2">
      <c r="A8476" s="98">
        <v>42362.708333333336</v>
      </c>
      <c r="B8476" s="17">
        <v>11.317768000000001</v>
      </c>
      <c r="C8476" s="97">
        <v>50</v>
      </c>
      <c r="D8476" s="21">
        <f t="shared" si="132"/>
        <v>18.90067256</v>
      </c>
    </row>
    <row r="8477" spans="1:4" ht="15" customHeight="1" x14ac:dyDescent="0.2">
      <c r="A8477" s="98">
        <v>42362.75</v>
      </c>
      <c r="B8477" s="17">
        <v>10.288880000000001</v>
      </c>
      <c r="C8477" s="97">
        <v>50</v>
      </c>
      <c r="D8477" s="21">
        <f t="shared" si="132"/>
        <v>17.182429599999999</v>
      </c>
    </row>
    <row r="8478" spans="1:4" ht="15" customHeight="1" x14ac:dyDescent="0.2">
      <c r="A8478" s="98">
        <v>42362.791666666664</v>
      </c>
      <c r="B8478" s="17">
        <v>10.288880000000001</v>
      </c>
      <c r="C8478" s="97">
        <v>60</v>
      </c>
      <c r="D8478" s="21">
        <f t="shared" si="132"/>
        <v>17.182429599999999</v>
      </c>
    </row>
    <row r="8479" spans="1:4" ht="15" customHeight="1" x14ac:dyDescent="0.2">
      <c r="A8479" s="98">
        <v>42362.833333333336</v>
      </c>
      <c r="B8479" s="17">
        <v>9.2599920000000004</v>
      </c>
      <c r="C8479" s="97">
        <v>50</v>
      </c>
      <c r="D8479" s="21">
        <f t="shared" si="132"/>
        <v>15.464186639999999</v>
      </c>
    </row>
    <row r="8480" spans="1:4" ht="15" customHeight="1" x14ac:dyDescent="0.2">
      <c r="A8480" s="98">
        <v>42362.875</v>
      </c>
      <c r="B8480" s="17">
        <v>8.7455479999999994</v>
      </c>
      <c r="C8480" s="97">
        <v>50</v>
      </c>
      <c r="D8480" s="21">
        <f t="shared" si="132"/>
        <v>14.605065159999999</v>
      </c>
    </row>
    <row r="8481" spans="1:4" ht="15" customHeight="1" x14ac:dyDescent="0.2">
      <c r="A8481" s="98">
        <v>42362.916666666664</v>
      </c>
      <c r="B8481" s="17">
        <v>7.202216</v>
      </c>
      <c r="C8481" s="97">
        <v>50</v>
      </c>
      <c r="D8481" s="21">
        <f t="shared" si="132"/>
        <v>12.027700719999999</v>
      </c>
    </row>
    <row r="8482" spans="1:4" ht="15" customHeight="1" x14ac:dyDescent="0.2">
      <c r="A8482" s="98">
        <v>42362.958333333336</v>
      </c>
      <c r="B8482" s="17">
        <v>6.1733279999999997</v>
      </c>
      <c r="C8482" s="97">
        <v>40</v>
      </c>
      <c r="D8482" s="21">
        <f t="shared" si="132"/>
        <v>10.309457759999999</v>
      </c>
    </row>
    <row r="8483" spans="1:4" ht="15" customHeight="1" x14ac:dyDescent="0.2">
      <c r="A8483" s="98">
        <v>42363</v>
      </c>
      <c r="B8483" s="17">
        <v>4.1155520000000001</v>
      </c>
      <c r="C8483" s="97">
        <v>20</v>
      </c>
      <c r="D8483" s="21">
        <f t="shared" si="132"/>
        <v>6.8729718399999999</v>
      </c>
    </row>
    <row r="8484" spans="1:4" ht="15" customHeight="1" x14ac:dyDescent="0.2">
      <c r="A8484" s="98">
        <v>42363.041666666664</v>
      </c>
      <c r="B8484" s="17">
        <v>2.5722200000000002</v>
      </c>
      <c r="C8484" s="97">
        <v>340</v>
      </c>
      <c r="D8484" s="21">
        <f t="shared" si="132"/>
        <v>4.2956073999999997</v>
      </c>
    </row>
    <row r="8485" spans="1:4" ht="15" customHeight="1" x14ac:dyDescent="0.2">
      <c r="A8485" s="98">
        <v>42363.083333333336</v>
      </c>
      <c r="B8485" s="17">
        <v>2.5722200000000002</v>
      </c>
      <c r="C8485" s="97">
        <v>340</v>
      </c>
      <c r="D8485" s="21">
        <f t="shared" si="132"/>
        <v>4.2956073999999997</v>
      </c>
    </row>
    <row r="8486" spans="1:4" ht="15" customHeight="1" x14ac:dyDescent="0.2">
      <c r="A8486" s="98">
        <v>42363.125</v>
      </c>
      <c r="B8486" s="17">
        <v>2.5722200000000002</v>
      </c>
      <c r="C8486" s="97">
        <v>360</v>
      </c>
      <c r="D8486" s="21">
        <f t="shared" si="132"/>
        <v>4.2956073999999997</v>
      </c>
    </row>
    <row r="8487" spans="1:4" ht="15" customHeight="1" x14ac:dyDescent="0.2">
      <c r="A8487" s="98">
        <v>42363.166666666664</v>
      </c>
      <c r="B8487" s="17">
        <v>3.0866639999999999</v>
      </c>
      <c r="C8487" s="97">
        <v>10</v>
      </c>
      <c r="D8487" s="21">
        <f t="shared" si="132"/>
        <v>5.1547288799999995</v>
      </c>
    </row>
    <row r="8488" spans="1:4" ht="15" customHeight="1" x14ac:dyDescent="0.2">
      <c r="A8488" s="98">
        <v>42363.208333333336</v>
      </c>
      <c r="B8488" s="17">
        <v>2.5722200000000002</v>
      </c>
      <c r="C8488" s="97">
        <v>350</v>
      </c>
      <c r="D8488" s="21">
        <f t="shared" si="132"/>
        <v>4.2956073999999997</v>
      </c>
    </row>
    <row r="8489" spans="1:4" ht="15" customHeight="1" x14ac:dyDescent="0.2">
      <c r="A8489" s="98">
        <v>42363.25</v>
      </c>
      <c r="B8489" s="17">
        <v>3.0866639999999999</v>
      </c>
      <c r="C8489" s="97">
        <v>360</v>
      </c>
      <c r="D8489" s="21">
        <f t="shared" si="132"/>
        <v>5.1547288799999995</v>
      </c>
    </row>
    <row r="8490" spans="1:4" ht="15" customHeight="1" x14ac:dyDescent="0.2">
      <c r="A8490" s="98">
        <v>42363.291666666664</v>
      </c>
      <c r="B8490" s="17">
        <v>3.601108</v>
      </c>
      <c r="C8490" s="97">
        <v>360</v>
      </c>
      <c r="D8490" s="21">
        <f t="shared" si="132"/>
        <v>6.0138503599999993</v>
      </c>
    </row>
    <row r="8491" spans="1:4" ht="15" customHeight="1" x14ac:dyDescent="0.2">
      <c r="A8491" s="98">
        <v>42363.333333333336</v>
      </c>
      <c r="B8491" s="17">
        <v>3.601108</v>
      </c>
      <c r="C8491" s="97">
        <v>10</v>
      </c>
      <c r="D8491" s="21">
        <f t="shared" si="132"/>
        <v>6.0138503599999993</v>
      </c>
    </row>
    <row r="8492" spans="1:4" ht="15" customHeight="1" x14ac:dyDescent="0.2">
      <c r="A8492" s="98">
        <v>42363.375</v>
      </c>
      <c r="B8492" s="17">
        <v>2.5722200000000002</v>
      </c>
      <c r="C8492" s="97">
        <v>20</v>
      </c>
      <c r="D8492" s="21">
        <f t="shared" si="132"/>
        <v>4.2956073999999997</v>
      </c>
    </row>
    <row r="8493" spans="1:4" ht="15" customHeight="1" x14ac:dyDescent="0.2">
      <c r="A8493" s="98">
        <v>42363.416666666664</v>
      </c>
      <c r="B8493" s="17">
        <v>4.6299960000000002</v>
      </c>
      <c r="C8493" s="97">
        <v>360</v>
      </c>
      <c r="D8493" s="21">
        <f t="shared" si="132"/>
        <v>7.7320933199999997</v>
      </c>
    </row>
    <row r="8494" spans="1:4" ht="15" customHeight="1" x14ac:dyDescent="0.2">
      <c r="A8494" s="98">
        <v>42363.458333333336</v>
      </c>
      <c r="B8494" s="17">
        <v>5.1444400000000003</v>
      </c>
      <c r="C8494" s="97">
        <v>360</v>
      </c>
      <c r="D8494" s="21">
        <f t="shared" si="132"/>
        <v>8.5912147999999995</v>
      </c>
    </row>
    <row r="8495" spans="1:4" ht="15" customHeight="1" x14ac:dyDescent="0.2">
      <c r="A8495" s="98">
        <v>42363.5</v>
      </c>
      <c r="B8495" s="17">
        <v>7.202216</v>
      </c>
      <c r="C8495" s="97">
        <v>20</v>
      </c>
      <c r="D8495" s="21">
        <f t="shared" si="132"/>
        <v>12.027700719999999</v>
      </c>
    </row>
    <row r="8496" spans="1:4" ht="15" customHeight="1" x14ac:dyDescent="0.2">
      <c r="A8496" s="98">
        <v>42363.541666666664</v>
      </c>
      <c r="B8496" s="17">
        <v>7.202216</v>
      </c>
      <c r="C8496" s="97">
        <v>20</v>
      </c>
      <c r="D8496" s="21">
        <f t="shared" si="132"/>
        <v>12.027700719999999</v>
      </c>
    </row>
    <row r="8497" spans="1:4" ht="15" customHeight="1" x14ac:dyDescent="0.2">
      <c r="A8497" s="98">
        <v>42363.583333333336</v>
      </c>
      <c r="B8497" s="17">
        <v>6.1733279999999997</v>
      </c>
      <c r="C8497" s="97">
        <v>360</v>
      </c>
      <c r="D8497" s="21">
        <f t="shared" si="132"/>
        <v>10.309457759999999</v>
      </c>
    </row>
    <row r="8498" spans="1:4" ht="15" customHeight="1" x14ac:dyDescent="0.2">
      <c r="A8498" s="98">
        <v>42363.625</v>
      </c>
      <c r="B8498" s="17">
        <v>5.1444400000000003</v>
      </c>
      <c r="C8498" s="97">
        <v>340</v>
      </c>
      <c r="D8498" s="21">
        <f t="shared" si="132"/>
        <v>8.5912147999999995</v>
      </c>
    </row>
    <row r="8499" spans="1:4" ht="15" customHeight="1" x14ac:dyDescent="0.2">
      <c r="A8499" s="98">
        <v>42363.666666666664</v>
      </c>
      <c r="B8499" s="17">
        <v>8.7455479999999994</v>
      </c>
      <c r="C8499" s="97">
        <v>80</v>
      </c>
      <c r="D8499" s="21">
        <f t="shared" si="132"/>
        <v>14.605065159999999</v>
      </c>
    </row>
    <row r="8500" spans="1:4" ht="15" customHeight="1" x14ac:dyDescent="0.2">
      <c r="A8500" s="98">
        <v>42363.708333333336</v>
      </c>
      <c r="B8500" s="17">
        <v>7.7166600000000001</v>
      </c>
      <c r="C8500" s="97">
        <v>70</v>
      </c>
      <c r="D8500" s="21">
        <f t="shared" si="132"/>
        <v>12.886822199999999</v>
      </c>
    </row>
    <row r="8501" spans="1:4" ht="15" customHeight="1" x14ac:dyDescent="0.2">
      <c r="A8501" s="98">
        <v>42363.75</v>
      </c>
      <c r="B8501" s="17">
        <v>8.7455479999999994</v>
      </c>
      <c r="C8501" s="97">
        <v>50</v>
      </c>
      <c r="D8501" s="21">
        <f t="shared" si="132"/>
        <v>14.605065159999999</v>
      </c>
    </row>
    <row r="8502" spans="1:4" ht="15" customHeight="1" x14ac:dyDescent="0.2">
      <c r="A8502" s="98">
        <v>42363.791666666664</v>
      </c>
      <c r="B8502" s="17">
        <v>8.2311040000000002</v>
      </c>
      <c r="C8502" s="97">
        <v>40</v>
      </c>
      <c r="D8502" s="21">
        <f t="shared" si="132"/>
        <v>13.74594368</v>
      </c>
    </row>
    <row r="8503" spans="1:4" ht="15" customHeight="1" x14ac:dyDescent="0.2">
      <c r="A8503" s="98">
        <v>42363.833333333336</v>
      </c>
      <c r="B8503" s="17">
        <v>9.7744359999999997</v>
      </c>
      <c r="C8503" s="97">
        <v>50</v>
      </c>
      <c r="D8503" s="21">
        <f t="shared" si="132"/>
        <v>16.32330812</v>
      </c>
    </row>
    <row r="8504" spans="1:4" ht="15" customHeight="1" x14ac:dyDescent="0.2">
      <c r="A8504" s="98">
        <v>42363.875</v>
      </c>
      <c r="B8504" s="17">
        <v>7.7166600000000001</v>
      </c>
      <c r="C8504" s="97">
        <v>40</v>
      </c>
      <c r="D8504" s="21">
        <f t="shared" si="132"/>
        <v>12.886822199999999</v>
      </c>
    </row>
    <row r="8505" spans="1:4" ht="15" customHeight="1" x14ac:dyDescent="0.2">
      <c r="A8505" s="98">
        <v>42363.916666666664</v>
      </c>
      <c r="B8505" s="17">
        <v>7.202216</v>
      </c>
      <c r="C8505" s="97">
        <v>50</v>
      </c>
      <c r="D8505" s="21">
        <f t="shared" si="132"/>
        <v>12.027700719999999</v>
      </c>
    </row>
    <row r="8506" spans="1:4" ht="15" customHeight="1" x14ac:dyDescent="0.2">
      <c r="A8506" s="98">
        <v>42363.958333333336</v>
      </c>
      <c r="B8506" s="17">
        <v>6.6877719999999998</v>
      </c>
      <c r="C8506" s="97">
        <v>40</v>
      </c>
      <c r="D8506" s="21">
        <f t="shared" si="132"/>
        <v>11.16857924</v>
      </c>
    </row>
    <row r="8507" spans="1:4" ht="15" customHeight="1" x14ac:dyDescent="0.2">
      <c r="A8507" s="98">
        <v>42364</v>
      </c>
      <c r="B8507" s="17">
        <v>4.1155520000000001</v>
      </c>
      <c r="C8507" s="97">
        <v>30</v>
      </c>
      <c r="D8507" s="21">
        <f t="shared" si="132"/>
        <v>6.8729718399999999</v>
      </c>
    </row>
    <row r="8508" spans="1:4" ht="15" customHeight="1" x14ac:dyDescent="0.2">
      <c r="A8508" s="98">
        <v>42364.041666666664</v>
      </c>
      <c r="B8508" s="17">
        <v>7.7166600000000001</v>
      </c>
      <c r="C8508" s="97">
        <v>360</v>
      </c>
      <c r="D8508" s="21">
        <f t="shared" si="132"/>
        <v>12.886822199999999</v>
      </c>
    </row>
    <row r="8509" spans="1:4" ht="15" customHeight="1" x14ac:dyDescent="0.2">
      <c r="A8509" s="98">
        <v>42364.083333333336</v>
      </c>
      <c r="B8509" s="17">
        <v>4.1155520000000001</v>
      </c>
      <c r="C8509" s="97">
        <v>340</v>
      </c>
      <c r="D8509" s="21">
        <f t="shared" si="132"/>
        <v>6.8729718399999999</v>
      </c>
    </row>
    <row r="8510" spans="1:4" ht="15" customHeight="1" x14ac:dyDescent="0.2">
      <c r="A8510" s="98">
        <v>42364.125</v>
      </c>
      <c r="B8510" s="17">
        <v>6.1733279999999997</v>
      </c>
      <c r="C8510" s="97">
        <v>20</v>
      </c>
      <c r="D8510" s="21">
        <f t="shared" si="132"/>
        <v>10.309457759999999</v>
      </c>
    </row>
    <row r="8511" spans="1:4" ht="15" customHeight="1" x14ac:dyDescent="0.2">
      <c r="A8511" s="98">
        <v>42364.166666666664</v>
      </c>
      <c r="B8511" s="17">
        <v>1.5433319999999999</v>
      </c>
      <c r="C8511" s="97">
        <v>360</v>
      </c>
      <c r="D8511" s="21">
        <f t="shared" si="132"/>
        <v>2.5773644399999998</v>
      </c>
    </row>
    <row r="8512" spans="1:4" ht="15" customHeight="1" x14ac:dyDescent="0.2">
      <c r="A8512" s="98">
        <v>42364.208333333336</v>
      </c>
      <c r="B8512" s="17">
        <v>2.5722200000000002</v>
      </c>
      <c r="C8512" s="97">
        <v>330</v>
      </c>
      <c r="D8512" s="21">
        <f t="shared" si="132"/>
        <v>4.2956073999999997</v>
      </c>
    </row>
    <row r="8513" spans="1:4" ht="15" customHeight="1" x14ac:dyDescent="0.2">
      <c r="A8513" s="98">
        <v>42364.25</v>
      </c>
      <c r="B8513" s="17">
        <v>2.5722200000000002</v>
      </c>
      <c r="C8513" s="97">
        <v>320</v>
      </c>
      <c r="D8513" s="21">
        <f t="shared" si="132"/>
        <v>4.2956073999999997</v>
      </c>
    </row>
    <row r="8514" spans="1:4" ht="15" customHeight="1" x14ac:dyDescent="0.2">
      <c r="A8514" s="98">
        <v>42364.291666666664</v>
      </c>
      <c r="B8514" s="17">
        <v>1.5433319999999999</v>
      </c>
      <c r="C8514" s="97">
        <v>270</v>
      </c>
      <c r="D8514" s="21">
        <f t="shared" si="132"/>
        <v>2.5773644399999998</v>
      </c>
    </row>
    <row r="8515" spans="1:4" ht="15" customHeight="1" x14ac:dyDescent="0.2">
      <c r="A8515" s="98">
        <v>42364.333333333336</v>
      </c>
      <c r="B8515" s="17">
        <v>1.028888</v>
      </c>
      <c r="C8515" s="97">
        <v>330</v>
      </c>
      <c r="D8515" s="21">
        <f t="shared" si="132"/>
        <v>1.71824296</v>
      </c>
    </row>
    <row r="8516" spans="1:4" ht="15" customHeight="1" x14ac:dyDescent="0.2">
      <c r="A8516" s="98">
        <v>42364.375</v>
      </c>
      <c r="B8516" s="17">
        <v>3.601108</v>
      </c>
      <c r="C8516" s="97">
        <v>10</v>
      </c>
      <c r="D8516" s="21">
        <f t="shared" si="132"/>
        <v>6.0138503599999993</v>
      </c>
    </row>
    <row r="8517" spans="1:4" ht="15" customHeight="1" x14ac:dyDescent="0.2">
      <c r="A8517" s="98">
        <v>42364.416666666664</v>
      </c>
      <c r="B8517" s="17">
        <v>4.6299960000000002</v>
      </c>
      <c r="C8517" s="97">
        <v>20</v>
      </c>
      <c r="D8517" s="21">
        <f t="shared" ref="D8517:D8580" si="133">$B$1*B8517</f>
        <v>7.7320933199999997</v>
      </c>
    </row>
    <row r="8518" spans="1:4" ht="15" customHeight="1" x14ac:dyDescent="0.2">
      <c r="A8518" s="98">
        <v>42364.458333333336</v>
      </c>
      <c r="B8518" s="17">
        <v>4.6299960000000002</v>
      </c>
      <c r="C8518" s="97">
        <v>360</v>
      </c>
      <c r="D8518" s="21">
        <f t="shared" si="133"/>
        <v>7.7320933199999997</v>
      </c>
    </row>
    <row r="8519" spans="1:4" ht="15" customHeight="1" x14ac:dyDescent="0.2">
      <c r="A8519" s="98">
        <v>42364.5</v>
      </c>
      <c r="B8519" s="17">
        <v>6.1733279999999997</v>
      </c>
      <c r="C8519" s="97">
        <v>360</v>
      </c>
      <c r="D8519" s="21">
        <f t="shared" si="133"/>
        <v>10.309457759999999</v>
      </c>
    </row>
    <row r="8520" spans="1:4" ht="15" customHeight="1" x14ac:dyDescent="0.2">
      <c r="A8520" s="98">
        <v>42364.541666666664</v>
      </c>
      <c r="B8520" s="17">
        <v>6.1733279999999997</v>
      </c>
      <c r="C8520" s="97">
        <v>360</v>
      </c>
      <c r="D8520" s="21">
        <f t="shared" si="133"/>
        <v>10.309457759999999</v>
      </c>
    </row>
    <row r="8521" spans="1:4" ht="15" customHeight="1" x14ac:dyDescent="0.2">
      <c r="A8521" s="98">
        <v>42364.583333333336</v>
      </c>
      <c r="B8521" s="17">
        <v>6.6877719999999998</v>
      </c>
      <c r="C8521" s="97">
        <v>10</v>
      </c>
      <c r="D8521" s="21">
        <f t="shared" si="133"/>
        <v>11.16857924</v>
      </c>
    </row>
    <row r="8522" spans="1:4" ht="15" customHeight="1" x14ac:dyDescent="0.2">
      <c r="A8522" s="98">
        <v>42364.625</v>
      </c>
      <c r="B8522" s="17">
        <v>8.2311040000000002</v>
      </c>
      <c r="C8522" s="97">
        <v>60</v>
      </c>
      <c r="D8522" s="21">
        <f t="shared" si="133"/>
        <v>13.74594368</v>
      </c>
    </row>
    <row r="8523" spans="1:4" ht="15" customHeight="1" x14ac:dyDescent="0.2">
      <c r="A8523" s="98">
        <v>42364.666666666664</v>
      </c>
      <c r="B8523" s="17">
        <v>8.7455479999999994</v>
      </c>
      <c r="C8523" s="97">
        <v>50</v>
      </c>
      <c r="D8523" s="21">
        <f t="shared" si="133"/>
        <v>14.605065159999999</v>
      </c>
    </row>
    <row r="8524" spans="1:4" ht="15" customHeight="1" x14ac:dyDescent="0.2">
      <c r="A8524" s="98">
        <v>42364.708333333336</v>
      </c>
      <c r="B8524" s="17">
        <v>8.2311040000000002</v>
      </c>
      <c r="C8524" s="97">
        <v>60</v>
      </c>
      <c r="D8524" s="21">
        <f t="shared" si="133"/>
        <v>13.74594368</v>
      </c>
    </row>
    <row r="8525" spans="1:4" ht="15" customHeight="1" x14ac:dyDescent="0.2">
      <c r="A8525" s="98">
        <v>42364.75</v>
      </c>
      <c r="B8525" s="17">
        <v>9.2599920000000004</v>
      </c>
      <c r="C8525" s="97">
        <v>50</v>
      </c>
      <c r="D8525" s="21">
        <f t="shared" si="133"/>
        <v>15.464186639999999</v>
      </c>
    </row>
    <row r="8526" spans="1:4" ht="15" customHeight="1" x14ac:dyDescent="0.2">
      <c r="A8526" s="98">
        <v>42364.791666666664</v>
      </c>
      <c r="B8526" s="17">
        <v>8.7455479999999994</v>
      </c>
      <c r="C8526" s="97">
        <v>50</v>
      </c>
      <c r="D8526" s="21">
        <f t="shared" si="133"/>
        <v>14.605065159999999</v>
      </c>
    </row>
    <row r="8527" spans="1:4" ht="15" customHeight="1" x14ac:dyDescent="0.2">
      <c r="A8527" s="98">
        <v>42364.833333333336</v>
      </c>
      <c r="B8527" s="17">
        <v>8.7455479999999994</v>
      </c>
      <c r="C8527" s="97">
        <v>50</v>
      </c>
      <c r="D8527" s="21">
        <f t="shared" si="133"/>
        <v>14.605065159999999</v>
      </c>
    </row>
    <row r="8528" spans="1:4" ht="15" customHeight="1" x14ac:dyDescent="0.2">
      <c r="A8528" s="98">
        <v>42364.875</v>
      </c>
      <c r="B8528" s="17">
        <v>10.288880000000001</v>
      </c>
      <c r="C8528" s="97">
        <v>50</v>
      </c>
      <c r="D8528" s="21">
        <f t="shared" si="133"/>
        <v>17.182429599999999</v>
      </c>
    </row>
    <row r="8529" spans="1:4" ht="15" customHeight="1" x14ac:dyDescent="0.2">
      <c r="A8529" s="98">
        <v>42364.916666666664</v>
      </c>
      <c r="B8529" s="17">
        <v>8.2311040000000002</v>
      </c>
      <c r="C8529" s="97">
        <v>40</v>
      </c>
      <c r="D8529" s="21">
        <f t="shared" si="133"/>
        <v>13.74594368</v>
      </c>
    </row>
    <row r="8530" spans="1:4" ht="15" customHeight="1" x14ac:dyDescent="0.2">
      <c r="A8530" s="98">
        <v>42364.958333333336</v>
      </c>
      <c r="B8530" s="17">
        <v>6.6877719999999998</v>
      </c>
      <c r="C8530" s="97">
        <v>40</v>
      </c>
      <c r="D8530" s="21">
        <f t="shared" si="133"/>
        <v>11.16857924</v>
      </c>
    </row>
    <row r="8531" spans="1:4" ht="15" customHeight="1" x14ac:dyDescent="0.2">
      <c r="A8531" s="98">
        <v>42365</v>
      </c>
      <c r="B8531" s="17">
        <v>5.6588840000000005</v>
      </c>
      <c r="C8531" s="97">
        <v>30</v>
      </c>
      <c r="D8531" s="21">
        <f t="shared" si="133"/>
        <v>9.4503362800000001</v>
      </c>
    </row>
    <row r="8532" spans="1:4" ht="15" customHeight="1" x14ac:dyDescent="0.2">
      <c r="A8532" s="98">
        <v>42365.041666666664</v>
      </c>
      <c r="B8532" s="17">
        <v>2.057776</v>
      </c>
      <c r="C8532" s="97">
        <v>340</v>
      </c>
      <c r="D8532" s="21">
        <f t="shared" si="133"/>
        <v>3.43648592</v>
      </c>
    </row>
    <row r="8533" spans="1:4" ht="15" customHeight="1" x14ac:dyDescent="0.2">
      <c r="A8533" s="98">
        <v>42365.083333333336</v>
      </c>
      <c r="B8533" s="17">
        <v>2.5722200000000002</v>
      </c>
      <c r="C8533" s="97">
        <v>350</v>
      </c>
      <c r="D8533" s="21">
        <f t="shared" si="133"/>
        <v>4.2956073999999997</v>
      </c>
    </row>
    <row r="8534" spans="1:4" ht="15" customHeight="1" x14ac:dyDescent="0.2">
      <c r="A8534" s="98">
        <v>42365.125</v>
      </c>
      <c r="B8534" s="17">
        <v>6.1733279999999997</v>
      </c>
      <c r="C8534" s="97">
        <v>360</v>
      </c>
      <c r="D8534" s="21">
        <f t="shared" si="133"/>
        <v>10.309457759999999</v>
      </c>
    </row>
    <row r="8535" spans="1:4" ht="15" customHeight="1" x14ac:dyDescent="0.2">
      <c r="A8535" s="98">
        <v>42365.166666666664</v>
      </c>
      <c r="B8535" s="17">
        <v>6.6877719999999998</v>
      </c>
      <c r="C8535" s="97">
        <v>10</v>
      </c>
      <c r="D8535" s="21">
        <f t="shared" si="133"/>
        <v>11.16857924</v>
      </c>
    </row>
    <row r="8536" spans="1:4" ht="15" customHeight="1" x14ac:dyDescent="0.2">
      <c r="A8536" s="98">
        <v>42365.208333333336</v>
      </c>
      <c r="B8536" s="17">
        <v>5.1444400000000003</v>
      </c>
      <c r="C8536" s="97">
        <v>360</v>
      </c>
      <c r="D8536" s="21">
        <f t="shared" si="133"/>
        <v>8.5912147999999995</v>
      </c>
    </row>
    <row r="8537" spans="1:4" ht="15" customHeight="1" x14ac:dyDescent="0.2">
      <c r="A8537" s="98">
        <v>42365.25</v>
      </c>
      <c r="B8537" s="17">
        <v>5.1444400000000003</v>
      </c>
      <c r="C8537" s="97">
        <v>20</v>
      </c>
      <c r="D8537" s="21">
        <f t="shared" si="133"/>
        <v>8.5912147999999995</v>
      </c>
    </row>
    <row r="8538" spans="1:4" ht="15" customHeight="1" x14ac:dyDescent="0.2">
      <c r="A8538" s="98">
        <v>42365.291666666664</v>
      </c>
      <c r="B8538" s="17">
        <v>5.1444400000000003</v>
      </c>
      <c r="C8538" s="97">
        <v>360</v>
      </c>
      <c r="D8538" s="21">
        <f t="shared" si="133"/>
        <v>8.5912147999999995</v>
      </c>
    </row>
    <row r="8539" spans="1:4" ht="15" customHeight="1" x14ac:dyDescent="0.2">
      <c r="A8539" s="98">
        <v>42365.333333333336</v>
      </c>
      <c r="B8539" s="17">
        <v>5.1444400000000003</v>
      </c>
      <c r="C8539" s="97">
        <v>360</v>
      </c>
      <c r="D8539" s="21">
        <f t="shared" si="133"/>
        <v>8.5912147999999995</v>
      </c>
    </row>
    <row r="8540" spans="1:4" ht="15" customHeight="1" x14ac:dyDescent="0.2">
      <c r="A8540" s="98">
        <v>42365.375</v>
      </c>
      <c r="B8540" s="17">
        <v>5.1444400000000003</v>
      </c>
      <c r="C8540" s="97">
        <v>360</v>
      </c>
      <c r="D8540" s="21">
        <f t="shared" si="133"/>
        <v>8.5912147999999995</v>
      </c>
    </row>
    <row r="8541" spans="1:4" ht="15" customHeight="1" x14ac:dyDescent="0.2">
      <c r="A8541" s="98">
        <v>42365.416666666664</v>
      </c>
      <c r="B8541" s="17">
        <v>5.6588840000000005</v>
      </c>
      <c r="C8541" s="97">
        <v>350</v>
      </c>
      <c r="D8541" s="21">
        <f t="shared" si="133"/>
        <v>9.4503362800000001</v>
      </c>
    </row>
    <row r="8542" spans="1:4" ht="15" customHeight="1" x14ac:dyDescent="0.2">
      <c r="A8542" s="98">
        <v>42365.458333333336</v>
      </c>
      <c r="B8542" s="17">
        <v>7.202216</v>
      </c>
      <c r="C8542" s="97">
        <v>10</v>
      </c>
      <c r="D8542" s="21">
        <f t="shared" si="133"/>
        <v>12.027700719999999</v>
      </c>
    </row>
    <row r="8543" spans="1:4" ht="15" customHeight="1" x14ac:dyDescent="0.2">
      <c r="A8543" s="98">
        <v>42365.5</v>
      </c>
      <c r="B8543" s="17">
        <v>8.2311040000000002</v>
      </c>
      <c r="C8543" s="97">
        <v>10</v>
      </c>
      <c r="D8543" s="21">
        <f t="shared" si="133"/>
        <v>13.74594368</v>
      </c>
    </row>
    <row r="8544" spans="1:4" ht="15" customHeight="1" x14ac:dyDescent="0.2">
      <c r="A8544" s="98">
        <v>42365.541666666664</v>
      </c>
      <c r="B8544" s="17">
        <v>9.2599920000000004</v>
      </c>
      <c r="C8544" s="97">
        <v>10</v>
      </c>
      <c r="D8544" s="21">
        <f t="shared" si="133"/>
        <v>15.464186639999999</v>
      </c>
    </row>
    <row r="8545" spans="1:4" ht="15" customHeight="1" x14ac:dyDescent="0.2">
      <c r="A8545" s="98">
        <v>42365.583333333336</v>
      </c>
      <c r="B8545" s="17">
        <v>6.6877719999999998</v>
      </c>
      <c r="C8545" s="97">
        <v>360</v>
      </c>
      <c r="D8545" s="21">
        <f t="shared" si="133"/>
        <v>11.16857924</v>
      </c>
    </row>
    <row r="8546" spans="1:4" ht="15" customHeight="1" x14ac:dyDescent="0.2">
      <c r="A8546" s="98">
        <v>42365.625</v>
      </c>
      <c r="B8546" s="17">
        <v>10.288880000000001</v>
      </c>
      <c r="C8546" s="97">
        <v>60</v>
      </c>
      <c r="D8546" s="21">
        <f t="shared" si="133"/>
        <v>17.182429599999999</v>
      </c>
    </row>
    <row r="8547" spans="1:4" ht="15" customHeight="1" x14ac:dyDescent="0.2">
      <c r="A8547" s="98">
        <v>42365.666666666664</v>
      </c>
      <c r="B8547" s="17">
        <v>9.7744359999999997</v>
      </c>
      <c r="C8547" s="97">
        <v>50</v>
      </c>
      <c r="D8547" s="21">
        <f t="shared" si="133"/>
        <v>16.32330812</v>
      </c>
    </row>
    <row r="8548" spans="1:4" ht="15" customHeight="1" x14ac:dyDescent="0.2">
      <c r="A8548" s="98">
        <v>42365.708333333336</v>
      </c>
      <c r="B8548" s="17">
        <v>10.803324</v>
      </c>
      <c r="C8548" s="97">
        <v>40</v>
      </c>
      <c r="D8548" s="21">
        <f t="shared" si="133"/>
        <v>18.041551079999998</v>
      </c>
    </row>
    <row r="8549" spans="1:4" ht="15" customHeight="1" x14ac:dyDescent="0.2">
      <c r="A8549" s="98">
        <v>42365.75</v>
      </c>
      <c r="B8549" s="17">
        <v>10.803324</v>
      </c>
      <c r="C8549" s="97">
        <v>50</v>
      </c>
      <c r="D8549" s="21">
        <f t="shared" si="133"/>
        <v>18.041551079999998</v>
      </c>
    </row>
    <row r="8550" spans="1:4" ht="15" customHeight="1" x14ac:dyDescent="0.2">
      <c r="A8550" s="98">
        <v>42365.791666666664</v>
      </c>
      <c r="B8550" s="17">
        <v>10.803324</v>
      </c>
      <c r="C8550" s="97">
        <v>40</v>
      </c>
      <c r="D8550" s="21">
        <f t="shared" si="133"/>
        <v>18.041551079999998</v>
      </c>
    </row>
    <row r="8551" spans="1:4" ht="15" customHeight="1" x14ac:dyDescent="0.2">
      <c r="A8551" s="98">
        <v>42365.833333333336</v>
      </c>
      <c r="B8551" s="17">
        <v>10.803324</v>
      </c>
      <c r="C8551" s="97">
        <v>50</v>
      </c>
      <c r="D8551" s="21">
        <f t="shared" si="133"/>
        <v>18.041551079999998</v>
      </c>
    </row>
    <row r="8552" spans="1:4" ht="15" customHeight="1" x14ac:dyDescent="0.2">
      <c r="A8552" s="98">
        <v>42365.875</v>
      </c>
      <c r="B8552" s="17">
        <v>8.7455479999999994</v>
      </c>
      <c r="C8552" s="97">
        <v>50</v>
      </c>
      <c r="D8552" s="21">
        <f t="shared" si="133"/>
        <v>14.605065159999999</v>
      </c>
    </row>
    <row r="8553" spans="1:4" ht="15" customHeight="1" x14ac:dyDescent="0.2">
      <c r="A8553" s="98">
        <v>42365.916666666664</v>
      </c>
      <c r="B8553" s="17">
        <v>9.2599920000000004</v>
      </c>
      <c r="C8553" s="97">
        <v>40</v>
      </c>
      <c r="D8553" s="21">
        <f t="shared" si="133"/>
        <v>15.464186639999999</v>
      </c>
    </row>
    <row r="8554" spans="1:4" ht="15" customHeight="1" x14ac:dyDescent="0.2">
      <c r="A8554" s="98">
        <v>42365.958333333336</v>
      </c>
      <c r="B8554" s="17">
        <v>7.202216</v>
      </c>
      <c r="C8554" s="97">
        <v>30</v>
      </c>
      <c r="D8554" s="21">
        <f t="shared" si="133"/>
        <v>12.027700719999999</v>
      </c>
    </row>
    <row r="8555" spans="1:4" ht="15" customHeight="1" x14ac:dyDescent="0.2">
      <c r="A8555" s="98">
        <v>42366</v>
      </c>
      <c r="B8555" s="17">
        <v>5.1444400000000003</v>
      </c>
      <c r="C8555" s="97">
        <v>10</v>
      </c>
      <c r="D8555" s="21">
        <f t="shared" si="133"/>
        <v>8.5912147999999995</v>
      </c>
    </row>
    <row r="8556" spans="1:4" ht="15" customHeight="1" x14ac:dyDescent="0.2">
      <c r="A8556" s="98">
        <v>42366.041666666664</v>
      </c>
      <c r="B8556" s="17">
        <v>5.1444400000000003</v>
      </c>
      <c r="C8556" s="97">
        <v>10</v>
      </c>
      <c r="D8556" s="21">
        <f t="shared" si="133"/>
        <v>8.5912147999999995</v>
      </c>
    </row>
    <row r="8557" spans="1:4" ht="15" customHeight="1" x14ac:dyDescent="0.2">
      <c r="A8557" s="98">
        <v>42366.083333333336</v>
      </c>
      <c r="B8557" s="17">
        <v>4.1155520000000001</v>
      </c>
      <c r="C8557" s="97">
        <v>360</v>
      </c>
      <c r="D8557" s="21">
        <f t="shared" si="133"/>
        <v>6.8729718399999999</v>
      </c>
    </row>
    <row r="8558" spans="1:4" ht="15" customHeight="1" x14ac:dyDescent="0.2">
      <c r="A8558" s="98">
        <v>42366.125</v>
      </c>
      <c r="B8558" s="17">
        <v>6.1733279999999997</v>
      </c>
      <c r="C8558" s="97">
        <v>20</v>
      </c>
      <c r="D8558" s="21">
        <f t="shared" si="133"/>
        <v>10.309457759999999</v>
      </c>
    </row>
    <row r="8559" spans="1:4" ht="15" customHeight="1" x14ac:dyDescent="0.2">
      <c r="A8559" s="98">
        <v>42366.166666666664</v>
      </c>
      <c r="B8559" s="17">
        <v>6.6877719999999998</v>
      </c>
      <c r="C8559" s="97">
        <v>20</v>
      </c>
      <c r="D8559" s="21">
        <f t="shared" si="133"/>
        <v>11.16857924</v>
      </c>
    </row>
    <row r="8560" spans="1:4" ht="15" customHeight="1" x14ac:dyDescent="0.2">
      <c r="A8560" s="98">
        <v>42366.208333333336</v>
      </c>
      <c r="B8560" s="17">
        <v>4.1155520000000001</v>
      </c>
      <c r="C8560" s="97">
        <v>340</v>
      </c>
      <c r="D8560" s="21">
        <f t="shared" si="133"/>
        <v>6.8729718399999999</v>
      </c>
    </row>
    <row r="8561" spans="1:4" ht="15" customHeight="1" x14ac:dyDescent="0.2">
      <c r="A8561" s="98">
        <v>42366.25</v>
      </c>
      <c r="B8561" s="17">
        <v>4.1155520000000001</v>
      </c>
      <c r="C8561" s="97">
        <v>350</v>
      </c>
      <c r="D8561" s="21">
        <f t="shared" si="133"/>
        <v>6.8729718399999999</v>
      </c>
    </row>
    <row r="8562" spans="1:4" ht="15" customHeight="1" x14ac:dyDescent="0.2">
      <c r="A8562" s="98">
        <v>42366.291666666664</v>
      </c>
      <c r="B8562" s="17">
        <v>5.6588840000000005</v>
      </c>
      <c r="C8562" s="97">
        <v>10</v>
      </c>
      <c r="D8562" s="21">
        <f t="shared" si="133"/>
        <v>9.4503362800000001</v>
      </c>
    </row>
    <row r="8563" spans="1:4" ht="15" customHeight="1" x14ac:dyDescent="0.2">
      <c r="A8563" s="98">
        <v>42366.333333333336</v>
      </c>
      <c r="B8563" s="17">
        <v>7.202216</v>
      </c>
      <c r="C8563" s="97">
        <v>20</v>
      </c>
      <c r="D8563" s="21">
        <f t="shared" si="133"/>
        <v>12.027700719999999</v>
      </c>
    </row>
    <row r="8564" spans="1:4" ht="15" customHeight="1" x14ac:dyDescent="0.2">
      <c r="A8564" s="98">
        <v>42366.375</v>
      </c>
      <c r="B8564" s="17">
        <v>8.2311040000000002</v>
      </c>
      <c r="C8564" s="97">
        <v>20</v>
      </c>
      <c r="D8564" s="21">
        <f t="shared" si="133"/>
        <v>13.74594368</v>
      </c>
    </row>
    <row r="8565" spans="1:4" ht="15" customHeight="1" x14ac:dyDescent="0.2">
      <c r="A8565" s="98">
        <v>42366.416666666664</v>
      </c>
      <c r="B8565" s="17">
        <v>8.2311040000000002</v>
      </c>
      <c r="C8565" s="97">
        <v>20</v>
      </c>
      <c r="D8565" s="21">
        <f t="shared" si="133"/>
        <v>13.74594368</v>
      </c>
    </row>
    <row r="8566" spans="1:4" ht="15" customHeight="1" x14ac:dyDescent="0.2">
      <c r="A8566" s="98">
        <v>42366.458333333336</v>
      </c>
      <c r="B8566" s="17">
        <v>6.6877719999999998</v>
      </c>
      <c r="C8566" s="97">
        <v>20</v>
      </c>
      <c r="D8566" s="21">
        <f t="shared" si="133"/>
        <v>11.16857924</v>
      </c>
    </row>
    <row r="8567" spans="1:4" ht="15" customHeight="1" x14ac:dyDescent="0.2">
      <c r="A8567" s="98">
        <v>42366.5</v>
      </c>
      <c r="B8567" s="17">
        <v>7.7166600000000001</v>
      </c>
      <c r="C8567" s="97">
        <v>20</v>
      </c>
      <c r="D8567" s="21">
        <f t="shared" si="133"/>
        <v>12.886822199999999</v>
      </c>
    </row>
    <row r="8568" spans="1:4" ht="15" customHeight="1" x14ac:dyDescent="0.2">
      <c r="A8568" s="98">
        <v>42366.541666666664</v>
      </c>
      <c r="B8568" s="17">
        <v>8.2311040000000002</v>
      </c>
      <c r="C8568" s="97">
        <v>10</v>
      </c>
      <c r="D8568" s="21">
        <f t="shared" si="133"/>
        <v>13.74594368</v>
      </c>
    </row>
    <row r="8569" spans="1:4" ht="15" customHeight="1" x14ac:dyDescent="0.2">
      <c r="A8569" s="98">
        <v>42366.583333333336</v>
      </c>
      <c r="B8569" s="17">
        <v>6.6877719999999998</v>
      </c>
      <c r="C8569" s="97">
        <v>10</v>
      </c>
      <c r="D8569" s="21">
        <f t="shared" si="133"/>
        <v>11.16857924</v>
      </c>
    </row>
    <row r="8570" spans="1:4" ht="15" customHeight="1" x14ac:dyDescent="0.2">
      <c r="A8570" s="98">
        <v>42366.625</v>
      </c>
      <c r="B8570" s="17">
        <v>7.7166600000000001</v>
      </c>
      <c r="C8570" s="97">
        <v>60</v>
      </c>
      <c r="D8570" s="21">
        <f t="shared" si="133"/>
        <v>12.886822199999999</v>
      </c>
    </row>
    <row r="8571" spans="1:4" ht="15" customHeight="1" x14ac:dyDescent="0.2">
      <c r="A8571" s="98">
        <v>42366.666666666664</v>
      </c>
      <c r="B8571" s="17">
        <v>8.2311040000000002</v>
      </c>
      <c r="C8571" s="97">
        <v>60</v>
      </c>
      <c r="D8571" s="21">
        <f t="shared" si="133"/>
        <v>13.74594368</v>
      </c>
    </row>
    <row r="8572" spans="1:4" ht="15" customHeight="1" x14ac:dyDescent="0.2">
      <c r="A8572" s="98">
        <v>42366.708333333336</v>
      </c>
      <c r="B8572" s="17">
        <v>9.2599920000000004</v>
      </c>
      <c r="C8572" s="97">
        <v>50</v>
      </c>
      <c r="D8572" s="21">
        <f t="shared" si="133"/>
        <v>15.464186639999999</v>
      </c>
    </row>
    <row r="8573" spans="1:4" ht="15" customHeight="1" x14ac:dyDescent="0.2">
      <c r="A8573" s="98">
        <v>42366.75</v>
      </c>
      <c r="B8573" s="17">
        <v>10.803324</v>
      </c>
      <c r="C8573" s="97">
        <v>40</v>
      </c>
      <c r="D8573" s="21">
        <f t="shared" si="133"/>
        <v>18.041551079999998</v>
      </c>
    </row>
    <row r="8574" spans="1:4" ht="15" customHeight="1" x14ac:dyDescent="0.2">
      <c r="A8574" s="98">
        <v>42366.791666666664</v>
      </c>
      <c r="B8574" s="17">
        <v>9.7744359999999997</v>
      </c>
      <c r="C8574" s="97">
        <v>40</v>
      </c>
      <c r="D8574" s="21">
        <f t="shared" si="133"/>
        <v>16.32330812</v>
      </c>
    </row>
    <row r="8575" spans="1:4" ht="15" customHeight="1" x14ac:dyDescent="0.2">
      <c r="A8575" s="98">
        <v>42366.833333333336</v>
      </c>
      <c r="B8575" s="17">
        <v>9.7744359999999997</v>
      </c>
      <c r="C8575" s="97">
        <v>40</v>
      </c>
      <c r="D8575" s="21">
        <f t="shared" si="133"/>
        <v>16.32330812</v>
      </c>
    </row>
    <row r="8576" spans="1:4" ht="15" customHeight="1" x14ac:dyDescent="0.2">
      <c r="A8576" s="98">
        <v>42366.875</v>
      </c>
      <c r="B8576" s="17">
        <v>1.028888</v>
      </c>
      <c r="C8576" s="97">
        <v>40</v>
      </c>
      <c r="D8576" s="21">
        <f t="shared" si="133"/>
        <v>1.71824296</v>
      </c>
    </row>
    <row r="8577" spans="1:4" ht="15" customHeight="1" x14ac:dyDescent="0.2">
      <c r="A8577" s="98">
        <v>42366.916666666664</v>
      </c>
      <c r="B8577" s="17">
        <v>7.7166600000000001</v>
      </c>
      <c r="C8577" s="97">
        <v>40</v>
      </c>
      <c r="D8577" s="21">
        <f t="shared" si="133"/>
        <v>12.886822199999999</v>
      </c>
    </row>
    <row r="8578" spans="1:4" ht="15" customHeight="1" x14ac:dyDescent="0.2">
      <c r="A8578" s="98">
        <v>42366.958333333336</v>
      </c>
      <c r="B8578" s="17">
        <v>2.057776</v>
      </c>
      <c r="C8578" s="97">
        <v>330</v>
      </c>
      <c r="D8578" s="21">
        <f t="shared" si="133"/>
        <v>3.43648592</v>
      </c>
    </row>
    <row r="8579" spans="1:4" ht="15" customHeight="1" x14ac:dyDescent="0.2">
      <c r="A8579" s="98">
        <v>42367</v>
      </c>
      <c r="B8579" s="17">
        <v>1.028888</v>
      </c>
      <c r="C8579" s="97">
        <v>340</v>
      </c>
      <c r="D8579" s="21">
        <f t="shared" si="133"/>
        <v>1.71824296</v>
      </c>
    </row>
    <row r="8580" spans="1:4" ht="15" customHeight="1" x14ac:dyDescent="0.2">
      <c r="A8580" s="98">
        <v>42367.041666666664</v>
      </c>
      <c r="B8580" s="17">
        <v>4.1155520000000001</v>
      </c>
      <c r="C8580" s="97">
        <v>10</v>
      </c>
      <c r="D8580" s="21">
        <f t="shared" si="133"/>
        <v>6.8729718399999999</v>
      </c>
    </row>
    <row r="8581" spans="1:4" ht="15" customHeight="1" x14ac:dyDescent="0.2">
      <c r="A8581" s="98">
        <v>42367.083333333336</v>
      </c>
      <c r="B8581" s="17">
        <v>6.1733279999999997</v>
      </c>
      <c r="C8581" s="97">
        <v>360</v>
      </c>
      <c r="D8581" s="21">
        <f t="shared" ref="D8581:D8644" si="134">$B$1*B8581</f>
        <v>10.309457759999999</v>
      </c>
    </row>
    <row r="8582" spans="1:4" ht="15" customHeight="1" x14ac:dyDescent="0.2">
      <c r="A8582" s="98">
        <v>42367.125</v>
      </c>
      <c r="B8582" s="17">
        <v>3.601108</v>
      </c>
      <c r="C8582" s="97">
        <v>10</v>
      </c>
      <c r="D8582" s="21">
        <f t="shared" si="134"/>
        <v>6.0138503599999993</v>
      </c>
    </row>
    <row r="8583" spans="1:4" ht="15" customHeight="1" x14ac:dyDescent="0.2">
      <c r="A8583" s="98">
        <v>42367.166666666664</v>
      </c>
      <c r="B8583" s="17">
        <v>3.601108</v>
      </c>
      <c r="C8583" s="97">
        <v>360</v>
      </c>
      <c r="D8583" s="21">
        <f t="shared" si="134"/>
        <v>6.0138503599999993</v>
      </c>
    </row>
    <row r="8584" spans="1:4" ht="15" customHeight="1" x14ac:dyDescent="0.2">
      <c r="A8584" s="98">
        <v>42367.208333333336</v>
      </c>
      <c r="B8584" s="17">
        <v>6.1733279999999997</v>
      </c>
      <c r="C8584" s="97">
        <v>30</v>
      </c>
      <c r="D8584" s="21">
        <f t="shared" si="134"/>
        <v>10.309457759999999</v>
      </c>
    </row>
    <row r="8585" spans="1:4" ht="15" customHeight="1" x14ac:dyDescent="0.2">
      <c r="A8585" s="98">
        <v>42367.25</v>
      </c>
      <c r="B8585" s="17">
        <v>5.1444400000000003</v>
      </c>
      <c r="C8585" s="97">
        <v>20</v>
      </c>
      <c r="D8585" s="21">
        <f t="shared" si="134"/>
        <v>8.5912147999999995</v>
      </c>
    </row>
    <row r="8586" spans="1:4" ht="15" customHeight="1" x14ac:dyDescent="0.2">
      <c r="A8586" s="98">
        <v>42367.291666666664</v>
      </c>
      <c r="B8586" s="17">
        <v>4.1155520000000001</v>
      </c>
      <c r="C8586" s="97">
        <v>20</v>
      </c>
      <c r="D8586" s="21">
        <f t="shared" si="134"/>
        <v>6.8729718399999999</v>
      </c>
    </row>
    <row r="8587" spans="1:4" ht="15" customHeight="1" x14ac:dyDescent="0.2">
      <c r="A8587" s="98">
        <v>42367.333333333336</v>
      </c>
      <c r="B8587" s="17">
        <v>4.6299960000000002</v>
      </c>
      <c r="C8587" s="97">
        <v>20</v>
      </c>
      <c r="D8587" s="21">
        <f t="shared" si="134"/>
        <v>7.7320933199999997</v>
      </c>
    </row>
    <row r="8588" spans="1:4" ht="15" customHeight="1" x14ac:dyDescent="0.2">
      <c r="A8588" s="98">
        <v>42367.375</v>
      </c>
      <c r="B8588" s="17">
        <v>5.1444400000000003</v>
      </c>
      <c r="C8588" s="97">
        <v>20</v>
      </c>
      <c r="D8588" s="21">
        <f t="shared" si="134"/>
        <v>8.5912147999999995</v>
      </c>
    </row>
    <row r="8589" spans="1:4" ht="15" customHeight="1" x14ac:dyDescent="0.2">
      <c r="A8589" s="98">
        <v>42367.416666666664</v>
      </c>
      <c r="B8589" s="17">
        <v>4.6299960000000002</v>
      </c>
      <c r="C8589" s="97">
        <v>360</v>
      </c>
      <c r="D8589" s="21">
        <f t="shared" si="134"/>
        <v>7.7320933199999997</v>
      </c>
    </row>
    <row r="8590" spans="1:4" ht="15" customHeight="1" x14ac:dyDescent="0.2">
      <c r="A8590" s="98">
        <v>42367.458333333336</v>
      </c>
      <c r="B8590" s="17">
        <v>6.6877719999999998</v>
      </c>
      <c r="C8590" s="97">
        <v>10</v>
      </c>
      <c r="D8590" s="21">
        <f t="shared" si="134"/>
        <v>11.16857924</v>
      </c>
    </row>
    <row r="8591" spans="1:4" ht="15" customHeight="1" x14ac:dyDescent="0.2">
      <c r="A8591" s="98">
        <v>42367.5</v>
      </c>
      <c r="B8591" s="17">
        <v>5.6588840000000005</v>
      </c>
      <c r="C8591" s="97">
        <v>360</v>
      </c>
      <c r="D8591" s="21">
        <f t="shared" si="134"/>
        <v>9.4503362800000001</v>
      </c>
    </row>
    <row r="8592" spans="1:4" ht="15" customHeight="1" x14ac:dyDescent="0.2">
      <c r="A8592" s="98">
        <v>42367.541666666664</v>
      </c>
      <c r="B8592" s="17">
        <v>6.6877719999999998</v>
      </c>
      <c r="C8592" s="97">
        <v>20</v>
      </c>
      <c r="D8592" s="21">
        <f t="shared" si="134"/>
        <v>11.16857924</v>
      </c>
    </row>
    <row r="8593" spans="1:4" ht="15" customHeight="1" x14ac:dyDescent="0.2">
      <c r="A8593" s="98">
        <v>42367.583333333336</v>
      </c>
      <c r="B8593" s="17">
        <v>6.1733279999999997</v>
      </c>
      <c r="C8593" s="97">
        <v>30</v>
      </c>
      <c r="D8593" s="21">
        <f t="shared" si="134"/>
        <v>10.309457759999999</v>
      </c>
    </row>
    <row r="8594" spans="1:4" ht="15" customHeight="1" x14ac:dyDescent="0.2">
      <c r="A8594" s="98">
        <v>42367.625</v>
      </c>
      <c r="B8594" s="17">
        <v>8.2311040000000002</v>
      </c>
      <c r="C8594" s="97">
        <v>60</v>
      </c>
      <c r="D8594" s="21">
        <f t="shared" si="134"/>
        <v>13.74594368</v>
      </c>
    </row>
    <row r="8595" spans="1:4" ht="15" customHeight="1" x14ac:dyDescent="0.2">
      <c r="A8595" s="98">
        <v>42367.666666666664</v>
      </c>
      <c r="B8595" s="17">
        <v>5.6588840000000005</v>
      </c>
      <c r="C8595" s="97">
        <v>50</v>
      </c>
      <c r="D8595" s="21">
        <f t="shared" si="134"/>
        <v>9.4503362800000001</v>
      </c>
    </row>
    <row r="8596" spans="1:4" ht="15" customHeight="1" x14ac:dyDescent="0.2">
      <c r="A8596" s="98">
        <v>42367.708333333336</v>
      </c>
      <c r="B8596" s="17">
        <v>6.6877719999999998</v>
      </c>
      <c r="C8596" s="97">
        <v>50</v>
      </c>
      <c r="D8596" s="21">
        <f t="shared" si="134"/>
        <v>11.16857924</v>
      </c>
    </row>
    <row r="8597" spans="1:4" ht="15" customHeight="1" x14ac:dyDescent="0.2">
      <c r="A8597" s="98">
        <v>42367.75</v>
      </c>
      <c r="B8597" s="17">
        <v>9.2599920000000004</v>
      </c>
      <c r="C8597" s="97">
        <v>50</v>
      </c>
      <c r="D8597" s="21">
        <f t="shared" si="134"/>
        <v>15.464186639999999</v>
      </c>
    </row>
    <row r="8598" spans="1:4" ht="15" customHeight="1" x14ac:dyDescent="0.2">
      <c r="A8598" s="98">
        <v>42367.791666666664</v>
      </c>
      <c r="B8598" s="17">
        <v>7.7166600000000001</v>
      </c>
      <c r="C8598" s="97">
        <v>40</v>
      </c>
      <c r="D8598" s="21">
        <f t="shared" si="134"/>
        <v>12.886822199999999</v>
      </c>
    </row>
    <row r="8599" spans="1:4" ht="15" customHeight="1" x14ac:dyDescent="0.2">
      <c r="A8599" s="98">
        <v>42367.833333333336</v>
      </c>
      <c r="B8599" s="17">
        <v>7.7166600000000001</v>
      </c>
      <c r="C8599" s="97">
        <v>40</v>
      </c>
      <c r="D8599" s="21">
        <f t="shared" si="134"/>
        <v>12.886822199999999</v>
      </c>
    </row>
    <row r="8600" spans="1:4" ht="15" customHeight="1" x14ac:dyDescent="0.2">
      <c r="A8600" s="98">
        <v>42367.875</v>
      </c>
      <c r="B8600" s="17">
        <v>8.7455479999999994</v>
      </c>
      <c r="C8600" s="97">
        <v>50</v>
      </c>
      <c r="D8600" s="21">
        <f t="shared" si="134"/>
        <v>14.605065159999999</v>
      </c>
    </row>
    <row r="8601" spans="1:4" ht="15" customHeight="1" x14ac:dyDescent="0.2">
      <c r="A8601" s="98">
        <v>42367.916666666664</v>
      </c>
      <c r="B8601" s="17">
        <v>7.202216</v>
      </c>
      <c r="C8601" s="97">
        <v>40</v>
      </c>
      <c r="D8601" s="21">
        <f t="shared" si="134"/>
        <v>12.027700719999999</v>
      </c>
    </row>
    <row r="8602" spans="1:4" ht="15" customHeight="1" x14ac:dyDescent="0.2">
      <c r="A8602" s="98">
        <v>42367.958333333336</v>
      </c>
      <c r="B8602" s="17">
        <v>5.6588840000000005</v>
      </c>
      <c r="C8602" s="97">
        <v>30</v>
      </c>
      <c r="D8602" s="21">
        <f t="shared" si="134"/>
        <v>9.4503362800000001</v>
      </c>
    </row>
    <row r="8603" spans="1:4" ht="15" customHeight="1" x14ac:dyDescent="0.2">
      <c r="A8603" s="98">
        <v>42368</v>
      </c>
      <c r="B8603" s="17">
        <v>4.6299960000000002</v>
      </c>
      <c r="C8603" s="97">
        <v>20</v>
      </c>
      <c r="D8603" s="21">
        <f t="shared" si="134"/>
        <v>7.7320933199999997</v>
      </c>
    </row>
    <row r="8604" spans="1:4" ht="15" customHeight="1" x14ac:dyDescent="0.2">
      <c r="A8604" s="98">
        <v>42368.041666666664</v>
      </c>
      <c r="B8604" s="17">
        <v>3.601108</v>
      </c>
      <c r="C8604" s="97">
        <v>20</v>
      </c>
      <c r="D8604" s="21">
        <f t="shared" si="134"/>
        <v>6.0138503599999993</v>
      </c>
    </row>
    <row r="8605" spans="1:4" ht="15" customHeight="1" x14ac:dyDescent="0.2">
      <c r="A8605" s="98">
        <v>42368.083333333336</v>
      </c>
      <c r="B8605" s="17">
        <v>4.6299960000000002</v>
      </c>
      <c r="C8605" s="97">
        <v>10</v>
      </c>
      <c r="D8605" s="21">
        <f t="shared" si="134"/>
        <v>7.7320933199999997</v>
      </c>
    </row>
    <row r="8606" spans="1:4" ht="15" customHeight="1" x14ac:dyDescent="0.2">
      <c r="A8606" s="98">
        <v>42368.125</v>
      </c>
      <c r="B8606" s="17">
        <v>4.1155520000000001</v>
      </c>
      <c r="C8606" s="97">
        <v>10</v>
      </c>
      <c r="D8606" s="21">
        <f t="shared" si="134"/>
        <v>6.8729718399999999</v>
      </c>
    </row>
    <row r="8607" spans="1:4" ht="15" customHeight="1" x14ac:dyDescent="0.2">
      <c r="A8607" s="98">
        <v>42368.166666666664</v>
      </c>
      <c r="B8607" s="17">
        <v>2.057776</v>
      </c>
      <c r="C8607" s="97">
        <v>350</v>
      </c>
      <c r="D8607" s="21">
        <f t="shared" si="134"/>
        <v>3.43648592</v>
      </c>
    </row>
    <row r="8608" spans="1:4" ht="15" customHeight="1" x14ac:dyDescent="0.2">
      <c r="A8608" s="98">
        <v>42368.208333333336</v>
      </c>
      <c r="B8608" s="17">
        <v>3.0866639999999999</v>
      </c>
      <c r="C8608" s="97">
        <v>20</v>
      </c>
      <c r="D8608" s="21">
        <f t="shared" si="134"/>
        <v>5.1547288799999995</v>
      </c>
    </row>
    <row r="8609" spans="1:4" ht="15" customHeight="1" x14ac:dyDescent="0.2">
      <c r="A8609" s="98">
        <v>42368.25</v>
      </c>
      <c r="B8609" s="17">
        <v>4.1155520000000001</v>
      </c>
      <c r="C8609" s="97">
        <v>20</v>
      </c>
      <c r="D8609" s="21">
        <f t="shared" si="134"/>
        <v>6.8729718399999999</v>
      </c>
    </row>
    <row r="8610" spans="1:4" ht="15" customHeight="1" x14ac:dyDescent="0.2">
      <c r="A8610" s="98">
        <v>42368.291666666664</v>
      </c>
      <c r="B8610" s="17">
        <v>3.601108</v>
      </c>
      <c r="C8610" s="97">
        <v>20</v>
      </c>
      <c r="D8610" s="21">
        <f t="shared" si="134"/>
        <v>6.0138503599999993</v>
      </c>
    </row>
    <row r="8611" spans="1:4" ht="15" customHeight="1" x14ac:dyDescent="0.2">
      <c r="A8611" s="98">
        <v>42368.333333333336</v>
      </c>
      <c r="B8611" s="17">
        <v>4.1155520000000001</v>
      </c>
      <c r="C8611" s="97">
        <v>20</v>
      </c>
      <c r="D8611" s="21">
        <f t="shared" si="134"/>
        <v>6.8729718399999999</v>
      </c>
    </row>
    <row r="8612" spans="1:4" ht="15" customHeight="1" x14ac:dyDescent="0.2">
      <c r="A8612" s="98">
        <v>42368.375</v>
      </c>
      <c r="B8612" s="17">
        <v>4.6299960000000002</v>
      </c>
      <c r="C8612" s="97">
        <v>20</v>
      </c>
      <c r="D8612" s="21">
        <f t="shared" si="134"/>
        <v>7.7320933199999997</v>
      </c>
    </row>
    <row r="8613" spans="1:4" ht="15" customHeight="1" x14ac:dyDescent="0.2">
      <c r="A8613" s="98">
        <v>42368.416666666664</v>
      </c>
      <c r="B8613" s="17">
        <v>5.1444400000000003</v>
      </c>
      <c r="C8613" s="97">
        <v>20</v>
      </c>
      <c r="D8613" s="21">
        <f t="shared" si="134"/>
        <v>8.5912147999999995</v>
      </c>
    </row>
    <row r="8614" spans="1:4" ht="15" customHeight="1" x14ac:dyDescent="0.2">
      <c r="A8614" s="98">
        <v>42368.458333333336</v>
      </c>
      <c r="B8614" s="17">
        <v>5.6588840000000005</v>
      </c>
      <c r="C8614" s="97">
        <v>20</v>
      </c>
      <c r="D8614" s="21">
        <f t="shared" si="134"/>
        <v>9.4503362800000001</v>
      </c>
    </row>
    <row r="8615" spans="1:4" ht="15" customHeight="1" x14ac:dyDescent="0.2">
      <c r="A8615" s="98">
        <v>42368.5</v>
      </c>
      <c r="B8615" s="17">
        <v>5.6588840000000005</v>
      </c>
      <c r="C8615" s="97">
        <v>360</v>
      </c>
      <c r="D8615" s="21">
        <f t="shared" si="134"/>
        <v>9.4503362800000001</v>
      </c>
    </row>
    <row r="8616" spans="1:4" ht="15" customHeight="1" x14ac:dyDescent="0.2">
      <c r="A8616" s="98">
        <v>42368.541666666664</v>
      </c>
      <c r="B8616" s="17">
        <v>5.6588840000000005</v>
      </c>
      <c r="C8616" s="97">
        <v>350</v>
      </c>
      <c r="D8616" s="21">
        <f t="shared" si="134"/>
        <v>9.4503362800000001</v>
      </c>
    </row>
    <row r="8617" spans="1:4" ht="15" customHeight="1" x14ac:dyDescent="0.2">
      <c r="A8617" s="98">
        <v>42368.583333333336</v>
      </c>
      <c r="B8617" s="17">
        <v>5.1444400000000003</v>
      </c>
      <c r="C8617" s="97">
        <v>30</v>
      </c>
      <c r="D8617" s="21">
        <f t="shared" si="134"/>
        <v>8.5912147999999995</v>
      </c>
    </row>
    <row r="8618" spans="1:4" ht="15" customHeight="1" x14ac:dyDescent="0.2">
      <c r="A8618" s="98">
        <v>42368.625</v>
      </c>
      <c r="B8618" s="17">
        <v>7.7166600000000001</v>
      </c>
      <c r="C8618" s="97">
        <v>60</v>
      </c>
      <c r="D8618" s="21">
        <f t="shared" si="134"/>
        <v>12.886822199999999</v>
      </c>
    </row>
    <row r="8619" spans="1:4" ht="15" customHeight="1" x14ac:dyDescent="0.2">
      <c r="A8619" s="98">
        <v>42368.666666666664</v>
      </c>
      <c r="B8619" s="17">
        <v>7.7166600000000001</v>
      </c>
      <c r="C8619" s="97">
        <v>50</v>
      </c>
      <c r="D8619" s="21">
        <f t="shared" si="134"/>
        <v>12.886822199999999</v>
      </c>
    </row>
    <row r="8620" spans="1:4" ht="15" customHeight="1" x14ac:dyDescent="0.2">
      <c r="A8620" s="98">
        <v>42368.708333333336</v>
      </c>
      <c r="B8620" s="17">
        <v>8.7455479999999994</v>
      </c>
      <c r="C8620" s="97">
        <v>50</v>
      </c>
      <c r="D8620" s="21">
        <f t="shared" si="134"/>
        <v>14.605065159999999</v>
      </c>
    </row>
    <row r="8621" spans="1:4" ht="15" customHeight="1" x14ac:dyDescent="0.2">
      <c r="A8621" s="98">
        <v>42368.75</v>
      </c>
      <c r="B8621" s="17">
        <v>9.7744359999999997</v>
      </c>
      <c r="C8621" s="97">
        <v>50</v>
      </c>
      <c r="D8621" s="21">
        <f t="shared" si="134"/>
        <v>16.32330812</v>
      </c>
    </row>
    <row r="8622" spans="1:4" ht="15" customHeight="1" x14ac:dyDescent="0.2">
      <c r="A8622" s="98">
        <v>42368.791666666664</v>
      </c>
      <c r="B8622" s="17">
        <v>10.288880000000001</v>
      </c>
      <c r="C8622" s="97">
        <v>50</v>
      </c>
      <c r="D8622" s="21">
        <f t="shared" si="134"/>
        <v>17.182429599999999</v>
      </c>
    </row>
    <row r="8623" spans="1:4" ht="15" customHeight="1" x14ac:dyDescent="0.2">
      <c r="A8623" s="98">
        <v>42368.833333333336</v>
      </c>
      <c r="B8623" s="17">
        <v>9.7744359999999997</v>
      </c>
      <c r="C8623" s="97">
        <v>50</v>
      </c>
      <c r="D8623" s="21">
        <f t="shared" si="134"/>
        <v>16.32330812</v>
      </c>
    </row>
    <row r="8624" spans="1:4" ht="15" customHeight="1" x14ac:dyDescent="0.2">
      <c r="A8624" s="98">
        <v>42368.875</v>
      </c>
      <c r="B8624" s="17">
        <v>8.7455479999999994</v>
      </c>
      <c r="C8624" s="97">
        <v>40</v>
      </c>
      <c r="D8624" s="21">
        <f t="shared" si="134"/>
        <v>14.605065159999999</v>
      </c>
    </row>
    <row r="8625" spans="1:4" ht="15" customHeight="1" x14ac:dyDescent="0.2">
      <c r="A8625" s="98">
        <v>42368.916666666664</v>
      </c>
      <c r="B8625" s="17">
        <v>8.7455479999999994</v>
      </c>
      <c r="C8625" s="97">
        <v>50</v>
      </c>
      <c r="D8625" s="21">
        <f t="shared" si="134"/>
        <v>14.605065159999999</v>
      </c>
    </row>
    <row r="8626" spans="1:4" ht="15" customHeight="1" x14ac:dyDescent="0.2">
      <c r="A8626" s="98">
        <v>42368.958333333336</v>
      </c>
      <c r="B8626" s="17">
        <v>6.6877719999999998</v>
      </c>
      <c r="C8626" s="97">
        <v>40</v>
      </c>
      <c r="D8626" s="21">
        <f t="shared" si="134"/>
        <v>11.16857924</v>
      </c>
    </row>
    <row r="8627" spans="1:4" ht="15" customHeight="1" x14ac:dyDescent="0.2">
      <c r="A8627" s="98">
        <v>42369</v>
      </c>
      <c r="B8627" s="17">
        <v>6.1733279999999997</v>
      </c>
      <c r="C8627" s="97">
        <v>30</v>
      </c>
      <c r="D8627" s="21">
        <f t="shared" si="134"/>
        <v>10.309457759999999</v>
      </c>
    </row>
    <row r="8628" spans="1:4" ht="15" customHeight="1" x14ac:dyDescent="0.2">
      <c r="A8628" s="98">
        <v>42369.041666666664</v>
      </c>
      <c r="B8628" s="17">
        <v>6.1733279999999997</v>
      </c>
      <c r="C8628" s="97">
        <v>20</v>
      </c>
      <c r="D8628" s="21">
        <f t="shared" si="134"/>
        <v>10.309457759999999</v>
      </c>
    </row>
    <row r="8629" spans="1:4" ht="15" customHeight="1" x14ac:dyDescent="0.2">
      <c r="A8629" s="98">
        <v>42369.083333333336</v>
      </c>
      <c r="B8629" s="17">
        <v>4.6299960000000002</v>
      </c>
      <c r="C8629" s="97">
        <v>10</v>
      </c>
      <c r="D8629" s="21">
        <f t="shared" si="134"/>
        <v>7.7320933199999997</v>
      </c>
    </row>
    <row r="8630" spans="1:4" ht="15" customHeight="1" x14ac:dyDescent="0.2">
      <c r="A8630" s="98">
        <v>42369.125</v>
      </c>
      <c r="B8630" s="17">
        <v>5.1444400000000003</v>
      </c>
      <c r="C8630" s="97">
        <v>10</v>
      </c>
      <c r="D8630" s="21">
        <f t="shared" si="134"/>
        <v>8.5912147999999995</v>
      </c>
    </row>
    <row r="8631" spans="1:4" ht="15" customHeight="1" x14ac:dyDescent="0.2">
      <c r="A8631" s="98">
        <v>42369.166666666664</v>
      </c>
      <c r="B8631" s="17">
        <v>3.601108</v>
      </c>
      <c r="C8631" s="97">
        <v>20</v>
      </c>
      <c r="D8631" s="21">
        <f t="shared" si="134"/>
        <v>6.0138503599999993</v>
      </c>
    </row>
    <row r="8632" spans="1:4" ht="15" customHeight="1" x14ac:dyDescent="0.2">
      <c r="A8632" s="98">
        <v>42369.208333333336</v>
      </c>
      <c r="B8632" s="17">
        <v>5.1444400000000003</v>
      </c>
      <c r="C8632" s="97">
        <v>20</v>
      </c>
      <c r="D8632" s="21">
        <f t="shared" si="134"/>
        <v>8.5912147999999995</v>
      </c>
    </row>
    <row r="8633" spans="1:4" ht="15" customHeight="1" x14ac:dyDescent="0.2">
      <c r="A8633" s="98">
        <v>42369.25</v>
      </c>
      <c r="B8633" s="17">
        <v>4.6299960000000002</v>
      </c>
      <c r="C8633" s="97">
        <v>360</v>
      </c>
      <c r="D8633" s="21">
        <f t="shared" si="134"/>
        <v>7.7320933199999997</v>
      </c>
    </row>
    <row r="8634" spans="1:4" ht="15" customHeight="1" x14ac:dyDescent="0.2">
      <c r="A8634" s="98">
        <v>42369.291666666664</v>
      </c>
      <c r="B8634" s="17">
        <v>4.1155520000000001</v>
      </c>
      <c r="C8634" s="97">
        <v>10</v>
      </c>
      <c r="D8634" s="21">
        <f t="shared" si="134"/>
        <v>6.8729718399999999</v>
      </c>
    </row>
    <row r="8635" spans="1:4" ht="15" customHeight="1" x14ac:dyDescent="0.2">
      <c r="A8635" s="98">
        <v>42369.333333333336</v>
      </c>
      <c r="B8635" s="17">
        <v>2.5722200000000002</v>
      </c>
      <c r="C8635" s="97">
        <v>360</v>
      </c>
      <c r="D8635" s="21">
        <f t="shared" si="134"/>
        <v>4.2956073999999997</v>
      </c>
    </row>
    <row r="8636" spans="1:4" ht="15" customHeight="1" x14ac:dyDescent="0.2">
      <c r="A8636" s="98">
        <v>42369.375</v>
      </c>
      <c r="B8636" s="17">
        <v>3.0866639999999999</v>
      </c>
      <c r="C8636" s="97">
        <v>360</v>
      </c>
      <c r="D8636" s="21">
        <f t="shared" si="134"/>
        <v>5.1547288799999995</v>
      </c>
    </row>
    <row r="8637" spans="1:4" ht="15" customHeight="1" x14ac:dyDescent="0.2">
      <c r="A8637" s="98">
        <v>42369.416666666664</v>
      </c>
      <c r="B8637" s="17">
        <v>2.5722200000000002</v>
      </c>
      <c r="C8637" s="97">
        <v>360</v>
      </c>
      <c r="D8637" s="21">
        <f t="shared" si="134"/>
        <v>4.2956073999999997</v>
      </c>
    </row>
    <row r="8638" spans="1:4" ht="15" customHeight="1" x14ac:dyDescent="0.2">
      <c r="A8638" s="98">
        <v>42369.458333333336</v>
      </c>
      <c r="B8638" s="17">
        <v>5.6588840000000005</v>
      </c>
      <c r="C8638" s="97">
        <v>10</v>
      </c>
      <c r="D8638" s="21">
        <f t="shared" si="134"/>
        <v>9.4503362800000001</v>
      </c>
    </row>
    <row r="8639" spans="1:4" ht="15" customHeight="1" x14ac:dyDescent="0.2">
      <c r="A8639" s="98">
        <v>42369.5</v>
      </c>
      <c r="B8639" s="17">
        <v>7.202216</v>
      </c>
      <c r="C8639" s="97">
        <v>10</v>
      </c>
      <c r="D8639" s="21">
        <f t="shared" si="134"/>
        <v>12.027700719999999</v>
      </c>
    </row>
    <row r="8640" spans="1:4" ht="15" customHeight="1" x14ac:dyDescent="0.2">
      <c r="A8640" s="98">
        <v>42369.541666666664</v>
      </c>
      <c r="B8640" s="17">
        <v>6.6877719999999998</v>
      </c>
      <c r="C8640" s="97">
        <v>20</v>
      </c>
      <c r="D8640" s="21">
        <f t="shared" si="134"/>
        <v>11.16857924</v>
      </c>
    </row>
    <row r="8641" spans="1:4" ht="15" customHeight="1" x14ac:dyDescent="0.2">
      <c r="A8641" s="98">
        <v>42369.583333333336</v>
      </c>
      <c r="B8641" s="17">
        <v>6.1733279999999997</v>
      </c>
      <c r="C8641" s="97">
        <v>10</v>
      </c>
      <c r="D8641" s="21">
        <f t="shared" si="134"/>
        <v>10.309457759999999</v>
      </c>
    </row>
    <row r="8642" spans="1:4" ht="15" customHeight="1" x14ac:dyDescent="0.2">
      <c r="A8642" s="98">
        <v>42369.625</v>
      </c>
      <c r="B8642" s="17">
        <v>9.2599920000000004</v>
      </c>
      <c r="C8642" s="97">
        <v>60</v>
      </c>
      <c r="D8642" s="21">
        <f t="shared" si="134"/>
        <v>15.464186639999999</v>
      </c>
    </row>
    <row r="8643" spans="1:4" ht="15" customHeight="1" x14ac:dyDescent="0.2">
      <c r="A8643" s="98">
        <v>42369.666666666664</v>
      </c>
      <c r="B8643" s="17">
        <v>9.2599920000000004</v>
      </c>
      <c r="C8643" s="97">
        <v>50</v>
      </c>
      <c r="D8643" s="21">
        <f t="shared" si="134"/>
        <v>15.464186639999999</v>
      </c>
    </row>
    <row r="8644" spans="1:4" ht="15" customHeight="1" x14ac:dyDescent="0.2">
      <c r="A8644" s="98">
        <v>42369.708333333336</v>
      </c>
      <c r="B8644" s="17">
        <v>9.2599920000000004</v>
      </c>
      <c r="C8644" s="97">
        <v>50</v>
      </c>
      <c r="D8644" s="21">
        <f t="shared" si="134"/>
        <v>15.464186639999999</v>
      </c>
    </row>
    <row r="8645" spans="1:4" ht="15" customHeight="1" x14ac:dyDescent="0.2">
      <c r="A8645" s="98">
        <v>42369.75</v>
      </c>
      <c r="B8645" s="17">
        <v>10.803324</v>
      </c>
      <c r="C8645" s="97">
        <v>50</v>
      </c>
      <c r="D8645" s="21">
        <f t="shared" ref="D8645:D8650" si="135">$B$1*B8645</f>
        <v>18.041551079999998</v>
      </c>
    </row>
    <row r="8646" spans="1:4" ht="15" customHeight="1" x14ac:dyDescent="0.2">
      <c r="A8646" s="98">
        <v>42369.791666666664</v>
      </c>
      <c r="B8646" s="17">
        <v>9.7744359999999997</v>
      </c>
      <c r="C8646" s="97">
        <v>50</v>
      </c>
      <c r="D8646" s="21">
        <f t="shared" si="135"/>
        <v>16.32330812</v>
      </c>
    </row>
    <row r="8647" spans="1:4" ht="15" customHeight="1" x14ac:dyDescent="0.2">
      <c r="A8647" s="98">
        <v>42369.833333333336</v>
      </c>
      <c r="B8647" s="17">
        <v>9.7744359999999997</v>
      </c>
      <c r="C8647" s="97">
        <v>40</v>
      </c>
      <c r="D8647" s="21">
        <f t="shared" si="135"/>
        <v>16.32330812</v>
      </c>
    </row>
    <row r="8648" spans="1:4" ht="15" customHeight="1" x14ac:dyDescent="0.2">
      <c r="A8648" s="98">
        <v>42369.875</v>
      </c>
      <c r="B8648" s="17">
        <v>8.2311040000000002</v>
      </c>
      <c r="C8648" s="97">
        <v>40</v>
      </c>
      <c r="D8648" s="21">
        <f t="shared" si="135"/>
        <v>13.74594368</v>
      </c>
    </row>
    <row r="8649" spans="1:4" ht="15" customHeight="1" x14ac:dyDescent="0.2">
      <c r="A8649" s="98">
        <v>42369.916666666664</v>
      </c>
      <c r="B8649" s="17">
        <v>10.288880000000001</v>
      </c>
      <c r="C8649" s="97">
        <v>40</v>
      </c>
      <c r="D8649" s="21">
        <f t="shared" si="135"/>
        <v>17.182429599999999</v>
      </c>
    </row>
    <row r="8650" spans="1:4" ht="15" customHeight="1" x14ac:dyDescent="0.2">
      <c r="A8650" s="98">
        <v>42369.958333333336</v>
      </c>
      <c r="B8650" s="17">
        <v>6.6877719999999998</v>
      </c>
      <c r="C8650" s="97">
        <v>40</v>
      </c>
      <c r="D8650" s="21">
        <f t="shared" si="135"/>
        <v>11.16857924</v>
      </c>
    </row>
  </sheetData>
  <sheetProtection algorithmName="SHA-512" hashValue="5+69DfZuwvDgeQpBohJMOwaHOSNS+nVR4IUqGkyUrv2+Xv2g3IhTZ1xW5dGvCMY0bbmHA5ldwC9c0oNXrRYWkA==" saltValue="btK0FVrzvOcmQaUXIKJrRw==" spinCount="100000" sheet="1" objects="1" scenarios="1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9"/>
  <sheetViews>
    <sheetView workbookViewId="0">
      <selection activeCell="H30" sqref="H30"/>
    </sheetView>
  </sheetViews>
  <sheetFormatPr defaultRowHeight="15" customHeight="1" x14ac:dyDescent="0.2"/>
  <cols>
    <col min="1" max="1" width="22" bestFit="1" customWidth="1"/>
    <col min="2" max="2" width="25.1640625" bestFit="1" customWidth="1"/>
    <col min="4" max="4" width="14" customWidth="1"/>
    <col min="5" max="5" width="15.1640625" bestFit="1" customWidth="1"/>
  </cols>
  <sheetData>
    <row r="2" spans="1:5" ht="15" customHeight="1" x14ac:dyDescent="0.2">
      <c r="A2" s="124" t="s">
        <v>134</v>
      </c>
      <c r="B2" s="58" t="s">
        <v>135</v>
      </c>
      <c r="C2" s="2"/>
      <c r="D2" s="118" t="s">
        <v>0</v>
      </c>
      <c r="E2" s="119" t="s">
        <v>22</v>
      </c>
    </row>
    <row r="3" spans="1:5" ht="15" customHeight="1" x14ac:dyDescent="0.2">
      <c r="A3" s="120">
        <v>42005</v>
      </c>
      <c r="B3" s="14">
        <v>16.32330812</v>
      </c>
      <c r="C3" s="2"/>
      <c r="D3" s="121">
        <v>42005</v>
      </c>
      <c r="E3" s="122">
        <v>16.32330812</v>
      </c>
    </row>
    <row r="4" spans="1:5" ht="15" customHeight="1" x14ac:dyDescent="0.2">
      <c r="A4" s="120">
        <v>42006</v>
      </c>
      <c r="B4" s="14">
        <v>16.32330812</v>
      </c>
      <c r="C4" s="2"/>
      <c r="D4" s="121">
        <v>42006</v>
      </c>
      <c r="E4" s="122">
        <v>16.32330812</v>
      </c>
    </row>
    <row r="5" spans="1:5" ht="15" customHeight="1" x14ac:dyDescent="0.2">
      <c r="A5" s="120">
        <v>42007</v>
      </c>
      <c r="B5" s="14">
        <v>14.605065159999999</v>
      </c>
      <c r="C5" s="2"/>
      <c r="D5" s="121">
        <v>42007</v>
      </c>
      <c r="E5" s="122">
        <v>14.605065159999999</v>
      </c>
    </row>
    <row r="6" spans="1:5" ht="15" customHeight="1" x14ac:dyDescent="0.2">
      <c r="A6" s="120">
        <v>42008</v>
      </c>
      <c r="B6" s="14">
        <v>15.464186639999999</v>
      </c>
      <c r="C6" s="2"/>
      <c r="D6" s="121">
        <v>42008</v>
      </c>
      <c r="E6" s="122">
        <v>15.464186639999999</v>
      </c>
    </row>
    <row r="7" spans="1:5" ht="15" customHeight="1" x14ac:dyDescent="0.2">
      <c r="A7" s="120">
        <v>42009</v>
      </c>
      <c r="B7" s="14">
        <v>14.605065159999999</v>
      </c>
      <c r="C7" s="2"/>
      <c r="D7" s="121">
        <v>42009</v>
      </c>
      <c r="E7" s="122">
        <v>14.605065159999999</v>
      </c>
    </row>
    <row r="8" spans="1:5" ht="15" customHeight="1" x14ac:dyDescent="0.2">
      <c r="A8" s="120">
        <v>42010</v>
      </c>
      <c r="B8" s="14">
        <v>12.886822199999999</v>
      </c>
      <c r="C8" s="2"/>
      <c r="D8" s="121">
        <v>42010</v>
      </c>
      <c r="E8" s="122">
        <v>12.886822199999999</v>
      </c>
    </row>
    <row r="9" spans="1:5" ht="15" customHeight="1" x14ac:dyDescent="0.2">
      <c r="A9" s="120">
        <v>42011</v>
      </c>
      <c r="B9" s="14">
        <v>13.74594368</v>
      </c>
      <c r="C9" s="2"/>
      <c r="D9" s="121">
        <v>42011</v>
      </c>
      <c r="E9" s="122">
        <v>13.74594368</v>
      </c>
    </row>
    <row r="10" spans="1:5" ht="15" customHeight="1" x14ac:dyDescent="0.2">
      <c r="A10" s="120">
        <v>42012</v>
      </c>
      <c r="B10" s="14">
        <v>14.605065159999999</v>
      </c>
      <c r="C10" s="2"/>
      <c r="D10" s="121">
        <v>42012</v>
      </c>
      <c r="E10" s="122">
        <v>14.605065159999999</v>
      </c>
    </row>
    <row r="11" spans="1:5" ht="15" customHeight="1" x14ac:dyDescent="0.2">
      <c r="A11" s="120">
        <v>42013</v>
      </c>
      <c r="B11" s="14">
        <v>14.605065159999999</v>
      </c>
      <c r="C11" s="2"/>
      <c r="D11" s="121">
        <v>42013</v>
      </c>
      <c r="E11" s="122">
        <v>14.605065159999999</v>
      </c>
    </row>
    <row r="12" spans="1:5" ht="15" customHeight="1" x14ac:dyDescent="0.2">
      <c r="A12" s="120">
        <v>42014</v>
      </c>
      <c r="B12" s="14">
        <v>17.182429599999999</v>
      </c>
      <c r="C12" s="2"/>
      <c r="D12" s="121">
        <v>42014</v>
      </c>
      <c r="E12" s="122">
        <v>17.182429599999999</v>
      </c>
    </row>
    <row r="13" spans="1:5" ht="15" customHeight="1" x14ac:dyDescent="0.2">
      <c r="A13" s="120">
        <v>42015</v>
      </c>
      <c r="B13" s="14">
        <v>19.759794039999999</v>
      </c>
      <c r="C13" s="2"/>
      <c r="D13" s="121">
        <v>42015</v>
      </c>
      <c r="E13" s="122">
        <v>19.759794039999999</v>
      </c>
    </row>
    <row r="14" spans="1:5" ht="15" customHeight="1" x14ac:dyDescent="0.2">
      <c r="A14" s="120">
        <v>42016</v>
      </c>
      <c r="B14" s="14">
        <v>18.90067256</v>
      </c>
      <c r="C14" s="2"/>
      <c r="D14" s="121">
        <v>42016</v>
      </c>
      <c r="E14" s="122">
        <v>18.90067256</v>
      </c>
    </row>
    <row r="15" spans="1:5" ht="15" customHeight="1" x14ac:dyDescent="0.2">
      <c r="A15" s="120">
        <v>42017</v>
      </c>
      <c r="B15" s="14">
        <v>17.182429599999999</v>
      </c>
      <c r="C15" s="2"/>
      <c r="D15" s="121">
        <v>42017</v>
      </c>
      <c r="E15" s="122">
        <v>17.182429599999999</v>
      </c>
    </row>
    <row r="16" spans="1:5" ht="15" customHeight="1" x14ac:dyDescent="0.2">
      <c r="A16" s="120">
        <v>42018</v>
      </c>
      <c r="B16" s="14">
        <v>16.32330812</v>
      </c>
      <c r="C16" s="2"/>
      <c r="D16" s="121">
        <v>42018</v>
      </c>
      <c r="E16" s="122">
        <v>16.32330812</v>
      </c>
    </row>
    <row r="17" spans="1:5" ht="15" customHeight="1" x14ac:dyDescent="0.2">
      <c r="A17" s="120">
        <v>42019</v>
      </c>
      <c r="B17" s="14">
        <v>17.182429599999999</v>
      </c>
      <c r="C17" s="2"/>
      <c r="D17" s="121">
        <v>42019</v>
      </c>
      <c r="E17" s="122">
        <v>17.182429599999999</v>
      </c>
    </row>
    <row r="18" spans="1:5" ht="15" customHeight="1" x14ac:dyDescent="0.2">
      <c r="A18" s="120">
        <v>42020</v>
      </c>
      <c r="B18" s="14">
        <v>15.464186639999999</v>
      </c>
      <c r="C18" s="2"/>
      <c r="D18" s="121">
        <v>42020</v>
      </c>
      <c r="E18" s="122">
        <v>15.464186639999999</v>
      </c>
    </row>
    <row r="19" spans="1:5" ht="15" customHeight="1" x14ac:dyDescent="0.2">
      <c r="A19" s="120">
        <v>42021</v>
      </c>
      <c r="B19" s="14">
        <v>17.182429599999999</v>
      </c>
      <c r="C19" s="2"/>
      <c r="D19" s="121">
        <v>42021</v>
      </c>
      <c r="E19" s="122">
        <v>17.182429599999999</v>
      </c>
    </row>
    <row r="20" spans="1:5" ht="15" customHeight="1" x14ac:dyDescent="0.2">
      <c r="A20" s="120">
        <v>42022</v>
      </c>
      <c r="B20" s="14">
        <v>18.90067256</v>
      </c>
      <c r="C20" s="2"/>
      <c r="D20" s="121">
        <v>42022</v>
      </c>
      <c r="E20" s="122">
        <v>18.90067256</v>
      </c>
    </row>
    <row r="21" spans="1:5" ht="15" customHeight="1" x14ac:dyDescent="0.2">
      <c r="A21" s="120">
        <v>42023</v>
      </c>
      <c r="B21" s="14">
        <v>15.464186639999999</v>
      </c>
      <c r="C21" s="2"/>
      <c r="D21" s="121">
        <v>42023</v>
      </c>
      <c r="E21" s="122">
        <v>15.464186639999999</v>
      </c>
    </row>
    <row r="22" spans="1:5" ht="15" customHeight="1" x14ac:dyDescent="0.2">
      <c r="A22" s="120">
        <v>42024</v>
      </c>
      <c r="B22" s="14">
        <v>18.041551079999998</v>
      </c>
      <c r="C22" s="2"/>
      <c r="D22" s="121">
        <v>42024</v>
      </c>
      <c r="E22" s="122">
        <v>18.041551079999998</v>
      </c>
    </row>
    <row r="23" spans="1:5" ht="15" customHeight="1" x14ac:dyDescent="0.2">
      <c r="A23" s="120">
        <v>42025</v>
      </c>
      <c r="B23" s="14">
        <v>17.182429599999999</v>
      </c>
      <c r="C23" s="2"/>
      <c r="D23" s="121">
        <v>42025</v>
      </c>
      <c r="E23" s="122">
        <v>17.182429599999999</v>
      </c>
    </row>
    <row r="24" spans="1:5" ht="15" customHeight="1" x14ac:dyDescent="0.2">
      <c r="A24" s="120">
        <v>42026</v>
      </c>
      <c r="B24" s="14">
        <v>16.32330812</v>
      </c>
      <c r="C24" s="2"/>
      <c r="D24" s="121">
        <v>42026</v>
      </c>
      <c r="E24" s="122">
        <v>16.32330812</v>
      </c>
    </row>
    <row r="25" spans="1:5" ht="15" customHeight="1" x14ac:dyDescent="0.2">
      <c r="A25" s="120">
        <v>42027</v>
      </c>
      <c r="B25" s="14">
        <v>15.464186639999999</v>
      </c>
      <c r="C25" s="2"/>
      <c r="D25" s="121">
        <v>42027</v>
      </c>
      <c r="E25" s="122">
        <v>15.464186639999999</v>
      </c>
    </row>
    <row r="26" spans="1:5" ht="15" customHeight="1" x14ac:dyDescent="0.2">
      <c r="A26" s="120">
        <v>42028</v>
      </c>
      <c r="B26" s="14">
        <v>14.605065159999999</v>
      </c>
      <c r="C26" s="2"/>
      <c r="D26" s="121">
        <v>42028</v>
      </c>
      <c r="E26" s="122">
        <v>14.605065159999999</v>
      </c>
    </row>
    <row r="27" spans="1:5" ht="15" customHeight="1" x14ac:dyDescent="0.2">
      <c r="A27" s="120">
        <v>42029</v>
      </c>
      <c r="B27" s="14">
        <v>14.605065159999999</v>
      </c>
      <c r="C27" s="2"/>
      <c r="D27" s="121">
        <v>42029</v>
      </c>
      <c r="E27" s="122">
        <v>14.605065159999999</v>
      </c>
    </row>
    <row r="28" spans="1:5" ht="15" customHeight="1" x14ac:dyDescent="0.2">
      <c r="A28" s="120">
        <v>42030</v>
      </c>
      <c r="B28" s="14">
        <v>16.32330812</v>
      </c>
      <c r="C28" s="2"/>
      <c r="D28" s="121">
        <v>42030</v>
      </c>
      <c r="E28" s="122">
        <v>16.32330812</v>
      </c>
    </row>
    <row r="29" spans="1:5" ht="15" customHeight="1" x14ac:dyDescent="0.2">
      <c r="A29" s="120">
        <v>42031</v>
      </c>
      <c r="B29" s="14">
        <v>15.464186639999999</v>
      </c>
      <c r="C29" s="2"/>
      <c r="D29" s="121">
        <v>42031</v>
      </c>
      <c r="E29" s="122">
        <v>15.464186639999999</v>
      </c>
    </row>
    <row r="30" spans="1:5" ht="15" customHeight="1" x14ac:dyDescent="0.2">
      <c r="A30" s="120">
        <v>42032</v>
      </c>
      <c r="B30" s="14">
        <v>17.182429599999999</v>
      </c>
      <c r="C30" s="2"/>
      <c r="D30" s="121">
        <v>42032</v>
      </c>
      <c r="E30" s="122">
        <v>17.182429599999999</v>
      </c>
    </row>
    <row r="31" spans="1:5" ht="15" customHeight="1" x14ac:dyDescent="0.2">
      <c r="A31" s="120">
        <v>42033</v>
      </c>
      <c r="B31" s="14">
        <v>15.464186639999999</v>
      </c>
      <c r="C31" s="2"/>
      <c r="D31" s="121">
        <v>42033</v>
      </c>
      <c r="E31" s="122">
        <v>15.464186639999999</v>
      </c>
    </row>
    <row r="32" spans="1:5" ht="15" customHeight="1" x14ac:dyDescent="0.2">
      <c r="A32" s="120">
        <v>42034</v>
      </c>
      <c r="B32" s="14">
        <v>15.464186639999999</v>
      </c>
      <c r="C32" s="2"/>
      <c r="D32" s="121">
        <v>42034</v>
      </c>
      <c r="E32" s="122">
        <v>15.464186639999999</v>
      </c>
    </row>
    <row r="33" spans="1:5" ht="15" customHeight="1" x14ac:dyDescent="0.2">
      <c r="A33" s="120">
        <v>42035</v>
      </c>
      <c r="B33" s="14">
        <v>13.74594368</v>
      </c>
      <c r="C33" s="2"/>
      <c r="D33" s="121">
        <v>42035</v>
      </c>
      <c r="E33" s="122">
        <v>13.74594368</v>
      </c>
    </row>
    <row r="34" spans="1:5" ht="15" customHeight="1" x14ac:dyDescent="0.2">
      <c r="A34" s="120">
        <v>42036</v>
      </c>
      <c r="B34" s="14">
        <v>15.464186639999999</v>
      </c>
      <c r="C34" s="2"/>
      <c r="D34" s="121">
        <v>42036</v>
      </c>
      <c r="E34" s="122">
        <v>15.464186639999999</v>
      </c>
    </row>
    <row r="35" spans="1:5" ht="15" customHeight="1" x14ac:dyDescent="0.2">
      <c r="A35" s="120">
        <v>42037</v>
      </c>
      <c r="B35" s="14">
        <v>19.759794039999999</v>
      </c>
      <c r="C35" s="2"/>
      <c r="D35" s="121">
        <v>42037</v>
      </c>
      <c r="E35" s="122">
        <v>19.759794039999999</v>
      </c>
    </row>
    <row r="36" spans="1:5" ht="15" customHeight="1" x14ac:dyDescent="0.2">
      <c r="A36" s="120">
        <v>42038</v>
      </c>
      <c r="B36" s="14">
        <v>16.32330812</v>
      </c>
      <c r="C36" s="2"/>
      <c r="D36" s="121">
        <v>42038</v>
      </c>
      <c r="E36" s="122">
        <v>16.32330812</v>
      </c>
    </row>
    <row r="37" spans="1:5" ht="15" customHeight="1" x14ac:dyDescent="0.2">
      <c r="A37" s="120">
        <v>42039</v>
      </c>
      <c r="B37" s="14">
        <v>16.32330812</v>
      </c>
      <c r="C37" s="2"/>
      <c r="D37" s="121">
        <v>42039</v>
      </c>
      <c r="E37" s="122">
        <v>16.32330812</v>
      </c>
    </row>
    <row r="38" spans="1:5" ht="15" customHeight="1" x14ac:dyDescent="0.2">
      <c r="A38" s="120">
        <v>42040</v>
      </c>
      <c r="B38" s="14">
        <v>10.309457759999999</v>
      </c>
      <c r="C38" s="2"/>
      <c r="D38" s="121">
        <v>42040</v>
      </c>
      <c r="E38" s="122">
        <v>10.309457759999999</v>
      </c>
    </row>
    <row r="39" spans="1:5" ht="15" customHeight="1" x14ac:dyDescent="0.2">
      <c r="A39" s="120">
        <v>42041</v>
      </c>
      <c r="B39" s="14">
        <v>13.74594368</v>
      </c>
      <c r="C39" s="2"/>
      <c r="D39" s="121">
        <v>42041</v>
      </c>
      <c r="E39" s="122">
        <v>13.74594368</v>
      </c>
    </row>
    <row r="40" spans="1:5" ht="15" customHeight="1" x14ac:dyDescent="0.2">
      <c r="A40" s="120">
        <v>42042</v>
      </c>
      <c r="B40" s="14">
        <v>12.886822199999999</v>
      </c>
      <c r="C40" s="2"/>
      <c r="D40" s="121">
        <v>42042</v>
      </c>
      <c r="E40" s="122">
        <v>12.886822199999999</v>
      </c>
    </row>
    <row r="41" spans="1:5" ht="15" customHeight="1" x14ac:dyDescent="0.2">
      <c r="A41" s="120">
        <v>42043</v>
      </c>
      <c r="B41" s="14">
        <v>10.309457759999999</v>
      </c>
      <c r="C41" s="2"/>
      <c r="D41" s="121">
        <v>42043</v>
      </c>
      <c r="E41" s="122">
        <v>10.309457759999999</v>
      </c>
    </row>
    <row r="42" spans="1:5" ht="15" customHeight="1" x14ac:dyDescent="0.2">
      <c r="A42" s="120">
        <v>42044</v>
      </c>
      <c r="B42" s="14">
        <v>14.605065159999999</v>
      </c>
      <c r="C42" s="2"/>
      <c r="D42" s="121">
        <v>42044</v>
      </c>
      <c r="E42" s="122">
        <v>14.605065159999999</v>
      </c>
    </row>
    <row r="43" spans="1:5" ht="15" customHeight="1" x14ac:dyDescent="0.2">
      <c r="A43" s="120">
        <v>42045</v>
      </c>
      <c r="B43" s="14">
        <v>13.74594368</v>
      </c>
      <c r="C43" s="2"/>
      <c r="D43" s="121">
        <v>42045</v>
      </c>
      <c r="E43" s="122">
        <v>13.74594368</v>
      </c>
    </row>
    <row r="44" spans="1:5" ht="15" customHeight="1" x14ac:dyDescent="0.2">
      <c r="A44" s="120">
        <v>42046</v>
      </c>
      <c r="B44" s="14">
        <v>13.74594368</v>
      </c>
      <c r="C44" s="2"/>
      <c r="D44" s="121">
        <v>42046</v>
      </c>
      <c r="E44" s="122">
        <v>13.74594368</v>
      </c>
    </row>
    <row r="45" spans="1:5" ht="15" customHeight="1" x14ac:dyDescent="0.2">
      <c r="A45" s="120">
        <v>42047</v>
      </c>
      <c r="B45" s="14">
        <v>14.605065159999999</v>
      </c>
      <c r="C45" s="2"/>
      <c r="D45" s="121">
        <v>42047</v>
      </c>
      <c r="E45" s="122">
        <v>14.605065159999999</v>
      </c>
    </row>
    <row r="46" spans="1:5" ht="15" customHeight="1" x14ac:dyDescent="0.2">
      <c r="A46" s="120">
        <v>42048</v>
      </c>
      <c r="B46" s="14">
        <v>15.464186639999999</v>
      </c>
      <c r="C46" s="2"/>
      <c r="D46" s="121">
        <v>42048</v>
      </c>
      <c r="E46" s="122">
        <v>15.464186639999999</v>
      </c>
    </row>
    <row r="47" spans="1:5" ht="15" customHeight="1" x14ac:dyDescent="0.2">
      <c r="A47" s="120">
        <v>42049</v>
      </c>
      <c r="B47" s="14">
        <v>17.182429599999999</v>
      </c>
      <c r="C47" s="2"/>
      <c r="D47" s="121">
        <v>42049</v>
      </c>
      <c r="E47" s="122">
        <v>17.182429599999999</v>
      </c>
    </row>
    <row r="48" spans="1:5" ht="15" customHeight="1" x14ac:dyDescent="0.2">
      <c r="A48" s="120">
        <v>42050</v>
      </c>
      <c r="B48" s="14">
        <v>17.182429599999999</v>
      </c>
      <c r="C48" s="2"/>
      <c r="D48" s="121">
        <v>42050</v>
      </c>
      <c r="E48" s="122">
        <v>17.182429599999999</v>
      </c>
    </row>
    <row r="49" spans="1:5" ht="15" customHeight="1" x14ac:dyDescent="0.2">
      <c r="A49" s="120">
        <v>42051</v>
      </c>
      <c r="B49" s="14">
        <v>14.605065159999999</v>
      </c>
      <c r="C49" s="2"/>
      <c r="D49" s="121">
        <v>42051</v>
      </c>
      <c r="E49" s="122">
        <v>14.605065159999999</v>
      </c>
    </row>
    <row r="50" spans="1:5" ht="15" customHeight="1" x14ac:dyDescent="0.2">
      <c r="A50" s="120">
        <v>42052</v>
      </c>
      <c r="B50" s="14">
        <v>18.041551079999998</v>
      </c>
      <c r="C50" s="2"/>
      <c r="D50" s="121">
        <v>42052</v>
      </c>
      <c r="E50" s="122">
        <v>18.041551079999998</v>
      </c>
    </row>
    <row r="51" spans="1:5" ht="15" customHeight="1" x14ac:dyDescent="0.2">
      <c r="A51" s="120">
        <v>42053</v>
      </c>
      <c r="B51" s="14">
        <v>17.182429599999999</v>
      </c>
      <c r="C51" s="2"/>
      <c r="D51" s="121">
        <v>42053</v>
      </c>
      <c r="E51" s="122">
        <v>17.182429599999999</v>
      </c>
    </row>
    <row r="52" spans="1:5" ht="15" customHeight="1" x14ac:dyDescent="0.2">
      <c r="A52" s="120">
        <v>42054</v>
      </c>
      <c r="B52" s="14">
        <v>15.464186639999999</v>
      </c>
      <c r="C52" s="2"/>
      <c r="D52" s="121">
        <v>42054</v>
      </c>
      <c r="E52" s="122">
        <v>15.464186639999999</v>
      </c>
    </row>
    <row r="53" spans="1:5" ht="15" customHeight="1" x14ac:dyDescent="0.2">
      <c r="A53" s="120">
        <v>42055</v>
      </c>
      <c r="B53" s="14">
        <v>14.605065159999999</v>
      </c>
      <c r="C53" s="2"/>
      <c r="D53" s="121">
        <v>42055</v>
      </c>
      <c r="E53" s="122">
        <v>14.605065159999999</v>
      </c>
    </row>
    <row r="54" spans="1:5" ht="15" customHeight="1" x14ac:dyDescent="0.2">
      <c r="A54" s="120">
        <v>42056</v>
      </c>
      <c r="B54" s="14">
        <v>10.309457759999999</v>
      </c>
      <c r="C54" s="2"/>
      <c r="D54" s="121">
        <v>42056</v>
      </c>
      <c r="E54" s="122">
        <v>10.309457759999999</v>
      </c>
    </row>
    <row r="55" spans="1:5" ht="15" customHeight="1" x14ac:dyDescent="0.2">
      <c r="A55" s="120">
        <v>42057</v>
      </c>
      <c r="B55" s="14">
        <v>10.309457759999999</v>
      </c>
      <c r="C55" s="2"/>
      <c r="D55" s="121">
        <v>42057</v>
      </c>
      <c r="E55" s="122">
        <v>10.309457759999999</v>
      </c>
    </row>
    <row r="56" spans="1:5" ht="15" customHeight="1" x14ac:dyDescent="0.2">
      <c r="A56" s="120">
        <v>42058</v>
      </c>
      <c r="B56" s="14">
        <v>10.309457759999999</v>
      </c>
      <c r="C56" s="2"/>
      <c r="D56" s="121">
        <v>42058</v>
      </c>
      <c r="E56" s="122">
        <v>10.309457759999999</v>
      </c>
    </row>
    <row r="57" spans="1:5" ht="15" customHeight="1" x14ac:dyDescent="0.2">
      <c r="A57" s="120">
        <v>42059</v>
      </c>
      <c r="B57" s="14">
        <v>10.309457759999999</v>
      </c>
      <c r="C57" s="2"/>
      <c r="D57" s="121">
        <v>42059</v>
      </c>
      <c r="E57" s="122">
        <v>10.309457759999999</v>
      </c>
    </row>
    <row r="58" spans="1:5" ht="15" customHeight="1" x14ac:dyDescent="0.2">
      <c r="A58" s="120">
        <v>42060</v>
      </c>
      <c r="B58" s="14">
        <v>14.605065159999999</v>
      </c>
      <c r="C58" s="2"/>
      <c r="D58" s="121">
        <v>42060</v>
      </c>
      <c r="E58" s="122">
        <v>14.605065159999999</v>
      </c>
    </row>
    <row r="59" spans="1:5" ht="15" customHeight="1" x14ac:dyDescent="0.2">
      <c r="A59" s="120">
        <v>42061</v>
      </c>
      <c r="B59" s="14">
        <v>12.886822199999999</v>
      </c>
      <c r="C59" s="2"/>
      <c r="D59" s="121">
        <v>42061</v>
      </c>
      <c r="E59" s="122">
        <v>12.886822199999999</v>
      </c>
    </row>
    <row r="60" spans="1:5" ht="15" customHeight="1" x14ac:dyDescent="0.2">
      <c r="A60" s="120">
        <v>42062</v>
      </c>
      <c r="B60" s="14">
        <v>9.4503362800000001</v>
      </c>
      <c r="C60" s="2"/>
      <c r="D60" s="121">
        <v>42062</v>
      </c>
      <c r="E60" s="122">
        <v>9.4503362800000001</v>
      </c>
    </row>
    <row r="61" spans="1:5" ht="15" customHeight="1" x14ac:dyDescent="0.2">
      <c r="A61" s="120">
        <v>42063</v>
      </c>
      <c r="B61" s="14">
        <v>11.16857924</v>
      </c>
      <c r="C61" s="2"/>
      <c r="D61" s="121">
        <v>42063</v>
      </c>
      <c r="E61" s="122">
        <v>11.16857924</v>
      </c>
    </row>
    <row r="62" spans="1:5" ht="15" customHeight="1" x14ac:dyDescent="0.2">
      <c r="A62" s="120">
        <v>42064</v>
      </c>
      <c r="B62" s="14">
        <v>12.027700719999999</v>
      </c>
      <c r="C62" s="2"/>
      <c r="D62" s="121">
        <v>42064</v>
      </c>
      <c r="E62" s="122">
        <v>12.027700719999999</v>
      </c>
    </row>
    <row r="63" spans="1:5" ht="15" customHeight="1" x14ac:dyDescent="0.2">
      <c r="A63" s="120">
        <v>42065</v>
      </c>
      <c r="B63" s="14">
        <v>12.886822199999999</v>
      </c>
      <c r="C63" s="2"/>
      <c r="D63" s="121">
        <v>42065</v>
      </c>
      <c r="E63" s="122">
        <v>12.886822199999999</v>
      </c>
    </row>
    <row r="64" spans="1:5" ht="15" customHeight="1" x14ac:dyDescent="0.2">
      <c r="A64" s="120">
        <v>42066</v>
      </c>
      <c r="B64" s="14">
        <v>9.4503362800000001</v>
      </c>
      <c r="C64" s="2"/>
      <c r="D64" s="121">
        <v>42066</v>
      </c>
      <c r="E64" s="122">
        <v>9.4503362800000001</v>
      </c>
    </row>
    <row r="65" spans="1:5" ht="15" customHeight="1" x14ac:dyDescent="0.2">
      <c r="A65" s="120">
        <v>42067</v>
      </c>
      <c r="B65" s="14">
        <v>10.309457759999999</v>
      </c>
      <c r="C65" s="2"/>
      <c r="D65" s="121">
        <v>42067</v>
      </c>
      <c r="E65" s="122">
        <v>10.309457759999999</v>
      </c>
    </row>
    <row r="66" spans="1:5" ht="15" customHeight="1" x14ac:dyDescent="0.2">
      <c r="A66" s="120">
        <v>42068</v>
      </c>
      <c r="B66" s="14">
        <v>8.5912147999999995</v>
      </c>
      <c r="C66" s="2"/>
      <c r="D66" s="121">
        <v>42068</v>
      </c>
      <c r="E66" s="122">
        <v>8.5912147999999995</v>
      </c>
    </row>
    <row r="67" spans="1:5" ht="15" customHeight="1" x14ac:dyDescent="0.2">
      <c r="A67" s="120">
        <v>42069</v>
      </c>
      <c r="B67" s="14">
        <v>15.464186639999999</v>
      </c>
      <c r="C67" s="2"/>
      <c r="D67" s="121">
        <v>42069</v>
      </c>
      <c r="E67" s="122">
        <v>15.464186639999999</v>
      </c>
    </row>
    <row r="68" spans="1:5" ht="15" customHeight="1" x14ac:dyDescent="0.2">
      <c r="A68" s="120">
        <v>42070</v>
      </c>
      <c r="B68" s="14">
        <v>16.32330812</v>
      </c>
      <c r="C68" s="2"/>
      <c r="D68" s="121">
        <v>42070</v>
      </c>
      <c r="E68" s="122">
        <v>16.32330812</v>
      </c>
    </row>
    <row r="69" spans="1:5" ht="15" customHeight="1" x14ac:dyDescent="0.2">
      <c r="A69" s="120">
        <v>42071</v>
      </c>
      <c r="B69" s="14">
        <v>15.464186639999999</v>
      </c>
      <c r="C69" s="2"/>
      <c r="D69" s="121">
        <v>42071</v>
      </c>
      <c r="E69" s="122">
        <v>15.464186639999999</v>
      </c>
    </row>
    <row r="70" spans="1:5" ht="15" customHeight="1" x14ac:dyDescent="0.2">
      <c r="A70" s="120">
        <v>42072</v>
      </c>
      <c r="B70" s="14">
        <v>16.32330812</v>
      </c>
      <c r="C70" s="2"/>
      <c r="D70" s="121">
        <v>42072</v>
      </c>
      <c r="E70" s="122">
        <v>16.32330812</v>
      </c>
    </row>
    <row r="71" spans="1:5" ht="15" customHeight="1" x14ac:dyDescent="0.2">
      <c r="A71" s="120">
        <v>42073</v>
      </c>
      <c r="B71" s="14">
        <v>13.74594368</v>
      </c>
      <c r="C71" s="2"/>
      <c r="D71" s="121">
        <v>42073</v>
      </c>
      <c r="E71" s="122">
        <v>13.74594368</v>
      </c>
    </row>
    <row r="72" spans="1:5" ht="15" customHeight="1" x14ac:dyDescent="0.2">
      <c r="A72" s="120">
        <v>42074</v>
      </c>
      <c r="B72" s="14">
        <v>15.464186639999999</v>
      </c>
      <c r="C72" s="2"/>
      <c r="D72" s="121">
        <v>42074</v>
      </c>
      <c r="E72" s="122">
        <v>15.464186639999999</v>
      </c>
    </row>
    <row r="73" spans="1:5" ht="15" customHeight="1" x14ac:dyDescent="0.2">
      <c r="A73" s="120">
        <v>42075</v>
      </c>
      <c r="B73" s="14">
        <v>14.605065159999999</v>
      </c>
      <c r="C73" s="2"/>
      <c r="D73" s="121">
        <v>42075</v>
      </c>
      <c r="E73" s="122">
        <v>14.605065159999999</v>
      </c>
    </row>
    <row r="74" spans="1:5" ht="15" customHeight="1" x14ac:dyDescent="0.2">
      <c r="A74" s="120">
        <v>42076</v>
      </c>
      <c r="B74" s="14">
        <v>12.886822199999999</v>
      </c>
      <c r="C74" s="2"/>
      <c r="D74" s="121">
        <v>42076</v>
      </c>
      <c r="E74" s="122">
        <v>12.886822199999999</v>
      </c>
    </row>
    <row r="75" spans="1:5" ht="15" customHeight="1" x14ac:dyDescent="0.2">
      <c r="A75" s="120">
        <v>42077</v>
      </c>
      <c r="B75" s="14">
        <v>12.886822199999999</v>
      </c>
      <c r="C75" s="2"/>
      <c r="D75" s="121">
        <v>42077</v>
      </c>
      <c r="E75" s="122">
        <v>12.886822199999999</v>
      </c>
    </row>
    <row r="76" spans="1:5" ht="15" customHeight="1" x14ac:dyDescent="0.2">
      <c r="A76" s="120">
        <v>42078</v>
      </c>
      <c r="B76" s="14">
        <v>12.027700719999999</v>
      </c>
      <c r="C76" s="2"/>
      <c r="D76" s="121">
        <v>42078</v>
      </c>
      <c r="E76" s="122">
        <v>12.027700719999999</v>
      </c>
    </row>
    <row r="77" spans="1:5" ht="15" customHeight="1" x14ac:dyDescent="0.2">
      <c r="A77" s="120">
        <v>42079</v>
      </c>
      <c r="B77" s="14">
        <v>12.027700719999999</v>
      </c>
      <c r="C77" s="2"/>
      <c r="D77" s="121">
        <v>42079</v>
      </c>
      <c r="E77" s="122">
        <v>12.027700719999999</v>
      </c>
    </row>
    <row r="78" spans="1:5" ht="15" customHeight="1" x14ac:dyDescent="0.2">
      <c r="A78" s="120">
        <v>42080</v>
      </c>
      <c r="B78" s="14">
        <v>13.74594368</v>
      </c>
      <c r="C78" s="2"/>
      <c r="D78" s="121">
        <v>42080</v>
      </c>
      <c r="E78" s="122">
        <v>13.74594368</v>
      </c>
    </row>
    <row r="79" spans="1:5" ht="15" customHeight="1" x14ac:dyDescent="0.2">
      <c r="A79" s="120">
        <v>42081</v>
      </c>
      <c r="B79" s="14">
        <v>12.027700719999999</v>
      </c>
      <c r="C79" s="2"/>
      <c r="D79" s="121">
        <v>42081</v>
      </c>
      <c r="E79" s="122">
        <v>12.027700719999999</v>
      </c>
    </row>
    <row r="80" spans="1:5" ht="15" customHeight="1" x14ac:dyDescent="0.2">
      <c r="A80" s="120">
        <v>42082</v>
      </c>
      <c r="B80" s="14">
        <v>12.027700719999999</v>
      </c>
      <c r="C80" s="2"/>
      <c r="D80" s="121">
        <v>42082</v>
      </c>
      <c r="E80" s="122">
        <v>12.027700719999999</v>
      </c>
    </row>
    <row r="81" spans="1:5" ht="15" customHeight="1" x14ac:dyDescent="0.2">
      <c r="A81" s="120">
        <v>42083</v>
      </c>
      <c r="B81" s="14">
        <v>11.16857924</v>
      </c>
      <c r="C81" s="2"/>
      <c r="D81" s="121">
        <v>42083</v>
      </c>
      <c r="E81" s="122">
        <v>11.16857924</v>
      </c>
    </row>
    <row r="82" spans="1:5" ht="15" customHeight="1" x14ac:dyDescent="0.2">
      <c r="A82" s="120">
        <v>42084</v>
      </c>
      <c r="B82" s="14">
        <v>12.886822199999999</v>
      </c>
      <c r="C82" s="2"/>
      <c r="D82" s="121">
        <v>42084</v>
      </c>
      <c r="E82" s="122">
        <v>12.886822199999999</v>
      </c>
    </row>
    <row r="83" spans="1:5" ht="15" customHeight="1" x14ac:dyDescent="0.2">
      <c r="A83" s="120">
        <v>42085</v>
      </c>
      <c r="B83" s="14">
        <v>12.027700719999999</v>
      </c>
      <c r="C83" s="2"/>
      <c r="D83" s="121">
        <v>42085</v>
      </c>
      <c r="E83" s="122">
        <v>12.027700719999999</v>
      </c>
    </row>
    <row r="84" spans="1:5" ht="15" customHeight="1" x14ac:dyDescent="0.2">
      <c r="A84" s="120">
        <v>42086</v>
      </c>
      <c r="B84" s="14">
        <v>11.16857924</v>
      </c>
      <c r="C84" s="2"/>
      <c r="D84" s="121">
        <v>42086</v>
      </c>
      <c r="E84" s="122">
        <v>11.16857924</v>
      </c>
    </row>
    <row r="85" spans="1:5" ht="15" customHeight="1" x14ac:dyDescent="0.2">
      <c r="A85" s="120">
        <v>42087</v>
      </c>
      <c r="B85" s="14">
        <v>12.886822199999999</v>
      </c>
      <c r="C85" s="2"/>
      <c r="D85" s="121">
        <v>42087</v>
      </c>
      <c r="E85" s="122">
        <v>12.886822199999999</v>
      </c>
    </row>
    <row r="86" spans="1:5" ht="15" customHeight="1" x14ac:dyDescent="0.2">
      <c r="A86" s="120">
        <v>42088</v>
      </c>
      <c r="B86" s="14">
        <v>14.605065159999999</v>
      </c>
      <c r="C86" s="2"/>
      <c r="D86" s="121">
        <v>42088</v>
      </c>
      <c r="E86" s="122">
        <v>14.605065159999999</v>
      </c>
    </row>
    <row r="87" spans="1:5" ht="15" customHeight="1" x14ac:dyDescent="0.2">
      <c r="A87" s="120">
        <v>42089</v>
      </c>
      <c r="B87" s="14">
        <v>10.309457759999999</v>
      </c>
      <c r="C87" s="2"/>
      <c r="D87" s="121">
        <v>42089</v>
      </c>
      <c r="E87" s="122">
        <v>10.309457759999999</v>
      </c>
    </row>
    <row r="88" spans="1:5" ht="15" customHeight="1" x14ac:dyDescent="0.2">
      <c r="A88" s="120">
        <v>42090</v>
      </c>
      <c r="B88" s="14">
        <v>8.5912147999999995</v>
      </c>
      <c r="C88" s="2"/>
      <c r="D88" s="121">
        <v>42090</v>
      </c>
      <c r="E88" s="122">
        <v>8.5912147999999995</v>
      </c>
    </row>
    <row r="89" spans="1:5" ht="15" customHeight="1" x14ac:dyDescent="0.2">
      <c r="A89" s="120">
        <v>42091</v>
      </c>
      <c r="B89" s="14">
        <v>9.4503362800000001</v>
      </c>
      <c r="C89" s="2"/>
      <c r="D89" s="121">
        <v>42091</v>
      </c>
      <c r="E89" s="122">
        <v>9.4503362800000001</v>
      </c>
    </row>
    <row r="90" spans="1:5" ht="15" customHeight="1" x14ac:dyDescent="0.2">
      <c r="A90" s="120">
        <v>42092</v>
      </c>
      <c r="B90" s="14">
        <v>12.027700719999999</v>
      </c>
      <c r="C90" s="2"/>
      <c r="D90" s="121">
        <v>42092</v>
      </c>
      <c r="E90" s="122">
        <v>12.027700719999999</v>
      </c>
    </row>
    <row r="91" spans="1:5" ht="15" customHeight="1" x14ac:dyDescent="0.2">
      <c r="A91" s="120">
        <v>42093</v>
      </c>
      <c r="B91" s="14">
        <v>14.605065159999999</v>
      </c>
      <c r="C91" s="2"/>
      <c r="D91" s="121">
        <v>42093</v>
      </c>
      <c r="E91" s="122">
        <v>14.605065159999999</v>
      </c>
    </row>
    <row r="92" spans="1:5" ht="15" customHeight="1" x14ac:dyDescent="0.2">
      <c r="A92" s="120">
        <v>42094</v>
      </c>
      <c r="B92" s="14">
        <v>10.309457759999999</v>
      </c>
      <c r="C92" s="2"/>
      <c r="D92" s="121">
        <v>42094</v>
      </c>
      <c r="E92" s="122">
        <v>10.309457759999999</v>
      </c>
    </row>
    <row r="93" spans="1:5" ht="15" customHeight="1" x14ac:dyDescent="0.2">
      <c r="A93" s="120">
        <v>42095</v>
      </c>
      <c r="B93" s="14">
        <v>12.886822199999999</v>
      </c>
      <c r="C93" s="2"/>
      <c r="D93" s="121">
        <v>42095</v>
      </c>
      <c r="E93" s="122">
        <v>12.886822199999999</v>
      </c>
    </row>
    <row r="94" spans="1:5" ht="15" customHeight="1" x14ac:dyDescent="0.2">
      <c r="A94" s="120">
        <v>42096</v>
      </c>
      <c r="B94" s="14">
        <v>12.886822199999999</v>
      </c>
      <c r="C94" s="2"/>
      <c r="D94" s="121">
        <v>42096</v>
      </c>
      <c r="E94" s="122">
        <v>12.886822199999999</v>
      </c>
    </row>
    <row r="95" spans="1:5" ht="15" customHeight="1" x14ac:dyDescent="0.2">
      <c r="A95" s="120">
        <v>42097</v>
      </c>
      <c r="B95" s="14">
        <v>12.886822199999999</v>
      </c>
      <c r="C95" s="2"/>
      <c r="D95" s="121">
        <v>42097</v>
      </c>
      <c r="E95" s="122">
        <v>12.886822199999999</v>
      </c>
    </row>
    <row r="96" spans="1:5" ht="15" customHeight="1" x14ac:dyDescent="0.2">
      <c r="A96" s="120">
        <v>42098</v>
      </c>
      <c r="B96" s="14">
        <v>9.4503362800000001</v>
      </c>
      <c r="C96" s="2"/>
      <c r="D96" s="121">
        <v>42098</v>
      </c>
      <c r="E96" s="122">
        <v>9.4503362800000001</v>
      </c>
    </row>
    <row r="97" spans="1:5" ht="15" customHeight="1" x14ac:dyDescent="0.2">
      <c r="A97" s="120">
        <v>42099</v>
      </c>
      <c r="B97" s="14">
        <v>12.027700719999999</v>
      </c>
      <c r="C97" s="2"/>
      <c r="D97" s="121">
        <v>42099</v>
      </c>
      <c r="E97" s="122">
        <v>12.027700719999999</v>
      </c>
    </row>
    <row r="98" spans="1:5" ht="15" customHeight="1" x14ac:dyDescent="0.2">
      <c r="A98" s="120">
        <v>42100</v>
      </c>
      <c r="B98" s="14">
        <v>8.5912147999999995</v>
      </c>
      <c r="C98" s="2"/>
      <c r="D98" s="121">
        <v>42100</v>
      </c>
      <c r="E98" s="122">
        <v>8.5912147999999995</v>
      </c>
    </row>
    <row r="99" spans="1:5" ht="15" customHeight="1" x14ac:dyDescent="0.2">
      <c r="A99" s="120">
        <v>42101</v>
      </c>
      <c r="B99" s="14">
        <v>19.759794039999999</v>
      </c>
      <c r="C99" s="2"/>
      <c r="D99" s="121">
        <v>42101</v>
      </c>
      <c r="E99" s="122">
        <v>19.759794039999999</v>
      </c>
    </row>
    <row r="100" spans="1:5" ht="15" customHeight="1" x14ac:dyDescent="0.2">
      <c r="A100" s="120">
        <v>42102</v>
      </c>
      <c r="B100" s="14">
        <v>11.16857924</v>
      </c>
      <c r="C100" s="2"/>
      <c r="D100" s="121">
        <v>42102</v>
      </c>
      <c r="E100" s="122">
        <v>11.16857924</v>
      </c>
    </row>
    <row r="101" spans="1:5" ht="15" customHeight="1" x14ac:dyDescent="0.2">
      <c r="A101" s="120">
        <v>42103</v>
      </c>
      <c r="B101" s="14">
        <v>12.027700719999999</v>
      </c>
      <c r="C101" s="2"/>
      <c r="D101" s="121">
        <v>42103</v>
      </c>
      <c r="E101" s="122">
        <v>12.027700719999999</v>
      </c>
    </row>
    <row r="102" spans="1:5" ht="15" customHeight="1" x14ac:dyDescent="0.2">
      <c r="A102" s="120">
        <v>42104</v>
      </c>
      <c r="B102" s="14">
        <v>8.5912147999999995</v>
      </c>
      <c r="C102" s="2"/>
      <c r="D102" s="121">
        <v>42104</v>
      </c>
      <c r="E102" s="122">
        <v>8.5912147999999995</v>
      </c>
    </row>
    <row r="103" spans="1:5" ht="15" customHeight="1" x14ac:dyDescent="0.2">
      <c r="A103" s="120">
        <v>42105</v>
      </c>
      <c r="B103" s="14">
        <v>9.4503362800000001</v>
      </c>
      <c r="C103" s="2"/>
      <c r="D103" s="121">
        <v>42105</v>
      </c>
      <c r="E103" s="122">
        <v>9.4503362800000001</v>
      </c>
    </row>
    <row r="104" spans="1:5" ht="15" customHeight="1" x14ac:dyDescent="0.2">
      <c r="A104" s="120">
        <v>42106</v>
      </c>
      <c r="B104" s="14">
        <v>9.4503362800000001</v>
      </c>
      <c r="C104" s="2"/>
      <c r="D104" s="121">
        <v>42106</v>
      </c>
      <c r="E104" s="122">
        <v>9.4503362800000001</v>
      </c>
    </row>
    <row r="105" spans="1:5" ht="15" customHeight="1" x14ac:dyDescent="0.2">
      <c r="A105" s="120">
        <v>42107</v>
      </c>
      <c r="B105" s="14">
        <v>8.5912147999999995</v>
      </c>
      <c r="C105" s="2"/>
      <c r="D105" s="121">
        <v>42107</v>
      </c>
      <c r="E105" s="122">
        <v>8.5912147999999995</v>
      </c>
    </row>
    <row r="106" spans="1:5" ht="15" customHeight="1" x14ac:dyDescent="0.2">
      <c r="A106" s="120">
        <v>42108</v>
      </c>
      <c r="B106" s="14">
        <v>7.7320933199999997</v>
      </c>
      <c r="C106" s="2"/>
      <c r="D106" s="121">
        <v>42108</v>
      </c>
      <c r="E106" s="122">
        <v>7.7320933199999997</v>
      </c>
    </row>
    <row r="107" spans="1:5" ht="15" customHeight="1" x14ac:dyDescent="0.2">
      <c r="A107" s="120">
        <v>42109</v>
      </c>
      <c r="B107" s="14">
        <v>12.886822199999999</v>
      </c>
      <c r="C107" s="2"/>
      <c r="D107" s="121">
        <v>42109</v>
      </c>
      <c r="E107" s="122">
        <v>12.886822199999999</v>
      </c>
    </row>
    <row r="108" spans="1:5" ht="15" customHeight="1" x14ac:dyDescent="0.2">
      <c r="A108" s="120">
        <v>42110</v>
      </c>
      <c r="B108" s="14">
        <v>12.027700719999999</v>
      </c>
      <c r="C108" s="2"/>
      <c r="D108" s="121">
        <v>42110</v>
      </c>
      <c r="E108" s="122">
        <v>12.027700719999999</v>
      </c>
    </row>
    <row r="109" spans="1:5" ht="15" customHeight="1" x14ac:dyDescent="0.2">
      <c r="A109" s="120">
        <v>42111</v>
      </c>
      <c r="B109" s="14">
        <v>10.309457759999999</v>
      </c>
      <c r="C109" s="2"/>
      <c r="D109" s="121">
        <v>42111</v>
      </c>
      <c r="E109" s="122">
        <v>10.309457759999999</v>
      </c>
    </row>
    <row r="110" spans="1:5" ht="15" customHeight="1" x14ac:dyDescent="0.2">
      <c r="A110" s="120">
        <v>42112</v>
      </c>
      <c r="B110" s="14">
        <v>12.886822199999999</v>
      </c>
      <c r="C110" s="2"/>
      <c r="D110" s="121">
        <v>42112</v>
      </c>
      <c r="E110" s="122">
        <v>12.886822199999999</v>
      </c>
    </row>
    <row r="111" spans="1:5" ht="15" customHeight="1" x14ac:dyDescent="0.2">
      <c r="A111" s="120">
        <v>42113</v>
      </c>
      <c r="B111" s="14">
        <v>8.5912147999999995</v>
      </c>
      <c r="C111" s="2"/>
      <c r="D111" s="121">
        <v>42113</v>
      </c>
      <c r="E111" s="122">
        <v>8.5912147999999995</v>
      </c>
    </row>
    <row r="112" spans="1:5" ht="15" customHeight="1" x14ac:dyDescent="0.2">
      <c r="A112" s="120">
        <v>42114</v>
      </c>
      <c r="B112" s="14">
        <v>10.309457759999999</v>
      </c>
      <c r="C112" s="2"/>
      <c r="D112" s="121">
        <v>42114</v>
      </c>
      <c r="E112" s="122">
        <v>10.309457759999999</v>
      </c>
    </row>
    <row r="113" spans="1:5" ht="15" customHeight="1" x14ac:dyDescent="0.2">
      <c r="A113" s="120">
        <v>42115</v>
      </c>
      <c r="B113" s="14">
        <v>11.16857924</v>
      </c>
      <c r="C113" s="2"/>
      <c r="D113" s="121">
        <v>42115</v>
      </c>
      <c r="E113" s="122">
        <v>11.16857924</v>
      </c>
    </row>
    <row r="114" spans="1:5" ht="15" customHeight="1" x14ac:dyDescent="0.2">
      <c r="A114" s="120">
        <v>42116</v>
      </c>
      <c r="B114" s="14">
        <v>13.74594368</v>
      </c>
      <c r="C114" s="2"/>
      <c r="D114" s="121">
        <v>42116</v>
      </c>
      <c r="E114" s="122">
        <v>13.74594368</v>
      </c>
    </row>
    <row r="115" spans="1:5" ht="15" customHeight="1" x14ac:dyDescent="0.2">
      <c r="A115" s="120">
        <v>42117</v>
      </c>
      <c r="B115" s="14">
        <v>10.309457759999999</v>
      </c>
      <c r="C115" s="2"/>
      <c r="D115" s="121">
        <v>42117</v>
      </c>
      <c r="E115" s="122">
        <v>10.309457759999999</v>
      </c>
    </row>
    <row r="116" spans="1:5" ht="15" customHeight="1" x14ac:dyDescent="0.2">
      <c r="A116" s="120">
        <v>42118</v>
      </c>
      <c r="B116" s="14">
        <v>8.5912147999999995</v>
      </c>
      <c r="C116" s="2"/>
      <c r="D116" s="121">
        <v>42118</v>
      </c>
      <c r="E116" s="122">
        <v>8.5912147999999995</v>
      </c>
    </row>
    <row r="117" spans="1:5" ht="15" customHeight="1" x14ac:dyDescent="0.2">
      <c r="A117" s="120">
        <v>42119</v>
      </c>
      <c r="B117" s="14">
        <v>25.773644399999998</v>
      </c>
      <c r="C117" s="2"/>
      <c r="D117" s="121">
        <v>42119</v>
      </c>
      <c r="E117" s="122">
        <v>25.773644399999998</v>
      </c>
    </row>
    <row r="118" spans="1:5" ht="15" customHeight="1" x14ac:dyDescent="0.2">
      <c r="A118" s="120">
        <v>42120</v>
      </c>
      <c r="B118" s="14">
        <v>15.464186639999999</v>
      </c>
      <c r="C118" s="2"/>
      <c r="D118" s="121">
        <v>42120</v>
      </c>
      <c r="E118" s="122">
        <v>15.464186639999999</v>
      </c>
    </row>
    <row r="119" spans="1:5" ht="15" customHeight="1" x14ac:dyDescent="0.2">
      <c r="A119" s="120">
        <v>42121</v>
      </c>
      <c r="B119" s="14">
        <v>10.309457759999999</v>
      </c>
      <c r="C119" s="2"/>
      <c r="D119" s="121">
        <v>42121</v>
      </c>
      <c r="E119" s="122">
        <v>10.309457759999999</v>
      </c>
    </row>
    <row r="120" spans="1:5" ht="15" customHeight="1" x14ac:dyDescent="0.2">
      <c r="A120" s="120">
        <v>42122</v>
      </c>
      <c r="B120" s="14">
        <v>11.16857924</v>
      </c>
      <c r="C120" s="2"/>
      <c r="D120" s="121">
        <v>42122</v>
      </c>
      <c r="E120" s="122">
        <v>11.16857924</v>
      </c>
    </row>
    <row r="121" spans="1:5" ht="15" customHeight="1" x14ac:dyDescent="0.2">
      <c r="A121" s="120">
        <v>42123</v>
      </c>
      <c r="B121" s="14">
        <v>10.309457759999999</v>
      </c>
      <c r="C121" s="2"/>
      <c r="D121" s="121">
        <v>42123</v>
      </c>
      <c r="E121" s="122">
        <v>10.309457759999999</v>
      </c>
    </row>
    <row r="122" spans="1:5" ht="15" customHeight="1" x14ac:dyDescent="0.2">
      <c r="A122" s="120">
        <v>42124</v>
      </c>
      <c r="B122" s="14">
        <v>13.74594368</v>
      </c>
      <c r="C122" s="2"/>
      <c r="D122" s="121">
        <v>42124</v>
      </c>
      <c r="E122" s="122">
        <v>13.74594368</v>
      </c>
    </row>
    <row r="123" spans="1:5" ht="15" customHeight="1" x14ac:dyDescent="0.2">
      <c r="A123" s="120">
        <v>42125</v>
      </c>
      <c r="B123" s="14">
        <v>12.027700719999999</v>
      </c>
      <c r="C123" s="2"/>
      <c r="D123" s="121">
        <v>42125</v>
      </c>
      <c r="E123" s="122">
        <v>12.027700719999999</v>
      </c>
    </row>
    <row r="124" spans="1:5" ht="15" customHeight="1" x14ac:dyDescent="0.2">
      <c r="A124" s="120">
        <v>42126</v>
      </c>
      <c r="B124" s="14">
        <v>8.5912147999999995</v>
      </c>
      <c r="C124" s="2"/>
      <c r="D124" s="121">
        <v>42126</v>
      </c>
      <c r="E124" s="122">
        <v>8.5912147999999995</v>
      </c>
    </row>
    <row r="125" spans="1:5" ht="15" customHeight="1" x14ac:dyDescent="0.2">
      <c r="A125" s="120">
        <v>42127</v>
      </c>
      <c r="B125" s="14">
        <v>12.886822199999999</v>
      </c>
      <c r="C125" s="2"/>
      <c r="D125" s="121">
        <v>42127</v>
      </c>
      <c r="E125" s="122">
        <v>12.886822199999999</v>
      </c>
    </row>
    <row r="126" spans="1:5" ht="15" customHeight="1" x14ac:dyDescent="0.2">
      <c r="A126" s="120">
        <v>42128</v>
      </c>
      <c r="B126" s="14">
        <v>12.886822199999999</v>
      </c>
      <c r="C126" s="2"/>
      <c r="D126" s="121">
        <v>42128</v>
      </c>
      <c r="E126" s="122">
        <v>12.886822199999999</v>
      </c>
    </row>
    <row r="127" spans="1:5" ht="15" customHeight="1" x14ac:dyDescent="0.2">
      <c r="A127" s="120">
        <v>42129</v>
      </c>
      <c r="B127" s="14">
        <v>14.605065159999999</v>
      </c>
      <c r="C127" s="2"/>
      <c r="D127" s="121">
        <v>42129</v>
      </c>
      <c r="E127" s="122">
        <v>14.605065159999999</v>
      </c>
    </row>
    <row r="128" spans="1:5" ht="15" customHeight="1" x14ac:dyDescent="0.2">
      <c r="A128" s="120">
        <v>42130</v>
      </c>
      <c r="B128" s="14">
        <v>11.16857924</v>
      </c>
      <c r="C128" s="2"/>
      <c r="D128" s="121">
        <v>42130</v>
      </c>
      <c r="E128" s="122">
        <v>11.16857924</v>
      </c>
    </row>
    <row r="129" spans="1:5" ht="15" customHeight="1" x14ac:dyDescent="0.2">
      <c r="A129" s="120">
        <v>42131</v>
      </c>
      <c r="B129" s="14">
        <v>10.309457759999999</v>
      </c>
      <c r="C129" s="2"/>
      <c r="D129" s="121">
        <v>42131</v>
      </c>
      <c r="E129" s="122">
        <v>10.309457759999999</v>
      </c>
    </row>
    <row r="130" spans="1:5" ht="15" customHeight="1" x14ac:dyDescent="0.2">
      <c r="A130" s="120">
        <v>42132</v>
      </c>
      <c r="B130" s="14">
        <v>14.605065159999999</v>
      </c>
      <c r="C130" s="2"/>
      <c r="D130" s="121">
        <v>42132</v>
      </c>
      <c r="E130" s="122">
        <v>14.605065159999999</v>
      </c>
    </row>
    <row r="131" spans="1:5" ht="15" customHeight="1" x14ac:dyDescent="0.2">
      <c r="A131" s="120">
        <v>42133</v>
      </c>
      <c r="B131" s="14">
        <v>7.7320933199999997</v>
      </c>
      <c r="C131" s="2"/>
      <c r="D131" s="121">
        <v>42133</v>
      </c>
      <c r="E131" s="122">
        <v>7.7320933199999997</v>
      </c>
    </row>
    <row r="132" spans="1:5" ht="15" customHeight="1" x14ac:dyDescent="0.2">
      <c r="A132" s="120">
        <v>42134</v>
      </c>
      <c r="B132" s="14">
        <v>8.5912147999999995</v>
      </c>
      <c r="C132" s="2"/>
      <c r="D132" s="121">
        <v>42134</v>
      </c>
      <c r="E132" s="122">
        <v>8.5912147999999995</v>
      </c>
    </row>
    <row r="133" spans="1:5" ht="15" customHeight="1" x14ac:dyDescent="0.2">
      <c r="A133" s="120">
        <v>42135</v>
      </c>
      <c r="B133" s="14">
        <v>10.309457759999999</v>
      </c>
      <c r="C133" s="2"/>
      <c r="D133" s="121">
        <v>42135</v>
      </c>
      <c r="E133" s="122">
        <v>10.309457759999999</v>
      </c>
    </row>
    <row r="134" spans="1:5" ht="15" customHeight="1" x14ac:dyDescent="0.2">
      <c r="A134" s="120">
        <v>42136</v>
      </c>
      <c r="B134" s="14">
        <v>9.4503362800000001</v>
      </c>
      <c r="C134" s="2"/>
      <c r="D134" s="121">
        <v>42136</v>
      </c>
      <c r="E134" s="122">
        <v>9.4503362800000001</v>
      </c>
    </row>
    <row r="135" spans="1:5" ht="15" customHeight="1" x14ac:dyDescent="0.2">
      <c r="A135" s="120">
        <v>42137</v>
      </c>
      <c r="B135" s="14">
        <v>15.464186639999999</v>
      </c>
      <c r="C135" s="2"/>
      <c r="D135" s="121">
        <v>42137</v>
      </c>
      <c r="E135" s="122">
        <v>15.464186639999999</v>
      </c>
    </row>
    <row r="136" spans="1:5" ht="15" customHeight="1" x14ac:dyDescent="0.2">
      <c r="A136" s="120">
        <v>42138</v>
      </c>
      <c r="B136" s="14">
        <v>10.309457759999999</v>
      </c>
      <c r="C136" s="2"/>
      <c r="D136" s="121">
        <v>42138</v>
      </c>
      <c r="E136" s="122">
        <v>10.309457759999999</v>
      </c>
    </row>
    <row r="137" spans="1:5" ht="15" customHeight="1" x14ac:dyDescent="0.2">
      <c r="A137" s="120">
        <v>42139</v>
      </c>
      <c r="B137" s="14">
        <v>12.027700719999999</v>
      </c>
      <c r="C137" s="2"/>
      <c r="D137" s="121">
        <v>42139</v>
      </c>
      <c r="E137" s="122">
        <v>12.027700719999999</v>
      </c>
    </row>
    <row r="138" spans="1:5" ht="15" customHeight="1" x14ac:dyDescent="0.2">
      <c r="A138" s="120">
        <v>42140</v>
      </c>
      <c r="B138" s="14">
        <v>8.5912147999999995</v>
      </c>
      <c r="C138" s="2"/>
      <c r="D138" s="121">
        <v>42140</v>
      </c>
      <c r="E138" s="122">
        <v>8.5912147999999995</v>
      </c>
    </row>
    <row r="139" spans="1:5" ht="15" customHeight="1" x14ac:dyDescent="0.2">
      <c r="A139" s="120">
        <v>42141</v>
      </c>
      <c r="B139" s="14">
        <v>6.8729718399999999</v>
      </c>
      <c r="C139" s="2"/>
      <c r="D139" s="121">
        <v>42141</v>
      </c>
      <c r="E139" s="122">
        <v>6.8729718399999999</v>
      </c>
    </row>
    <row r="140" spans="1:5" ht="15" customHeight="1" x14ac:dyDescent="0.2">
      <c r="A140" s="120">
        <v>42142</v>
      </c>
      <c r="B140" s="14">
        <v>6.8729718399999999</v>
      </c>
      <c r="C140" s="2"/>
      <c r="D140" s="121">
        <v>42142</v>
      </c>
      <c r="E140" s="122">
        <v>6.8729718399999999</v>
      </c>
    </row>
    <row r="141" spans="1:5" ht="15" customHeight="1" x14ac:dyDescent="0.2">
      <c r="A141" s="120">
        <v>42143</v>
      </c>
      <c r="B141" s="14">
        <v>8.5912147999999995</v>
      </c>
      <c r="C141" s="2"/>
      <c r="D141" s="121">
        <v>42143</v>
      </c>
      <c r="E141" s="122">
        <v>8.5912147999999995</v>
      </c>
    </row>
    <row r="142" spans="1:5" ht="15" customHeight="1" x14ac:dyDescent="0.2">
      <c r="A142" s="120">
        <v>42144</v>
      </c>
      <c r="B142" s="14">
        <v>6.0138503599999993</v>
      </c>
      <c r="C142" s="2"/>
      <c r="D142" s="121">
        <v>42144</v>
      </c>
      <c r="E142" s="122">
        <v>6.0138503599999993</v>
      </c>
    </row>
    <row r="143" spans="1:5" ht="15" customHeight="1" x14ac:dyDescent="0.2">
      <c r="A143" s="120">
        <v>42145</v>
      </c>
      <c r="B143" s="14">
        <v>6.8729718399999999</v>
      </c>
      <c r="C143" s="2"/>
      <c r="D143" s="121">
        <v>42145</v>
      </c>
      <c r="E143" s="122">
        <v>6.8729718399999999</v>
      </c>
    </row>
    <row r="144" spans="1:5" ht="15" customHeight="1" x14ac:dyDescent="0.2">
      <c r="A144" s="120">
        <v>42146</v>
      </c>
      <c r="B144" s="14">
        <v>8.5912147999999995</v>
      </c>
      <c r="C144" s="2"/>
      <c r="D144" s="121">
        <v>42146</v>
      </c>
      <c r="E144" s="122">
        <v>8.5912147999999995</v>
      </c>
    </row>
    <row r="145" spans="1:5" ht="15" customHeight="1" x14ac:dyDescent="0.2">
      <c r="A145" s="120">
        <v>42147</v>
      </c>
      <c r="B145" s="14">
        <v>8.5912147999999995</v>
      </c>
      <c r="C145" s="2"/>
      <c r="D145" s="121">
        <v>42147</v>
      </c>
      <c r="E145" s="122">
        <v>8.5912147999999995</v>
      </c>
    </row>
    <row r="146" spans="1:5" ht="15" customHeight="1" x14ac:dyDescent="0.2">
      <c r="A146" s="120">
        <v>42148</v>
      </c>
      <c r="B146" s="14">
        <v>11.16857924</v>
      </c>
      <c r="C146" s="2"/>
      <c r="D146" s="121">
        <v>42148</v>
      </c>
      <c r="E146" s="122">
        <v>11.16857924</v>
      </c>
    </row>
    <row r="147" spans="1:5" ht="15" customHeight="1" x14ac:dyDescent="0.2">
      <c r="A147" s="120">
        <v>42149</v>
      </c>
      <c r="B147" s="14">
        <v>9.4503362800000001</v>
      </c>
      <c r="C147" s="2"/>
      <c r="D147" s="121">
        <v>42149</v>
      </c>
      <c r="E147" s="122">
        <v>9.4503362800000001</v>
      </c>
    </row>
    <row r="148" spans="1:5" ht="15" customHeight="1" x14ac:dyDescent="0.2">
      <c r="A148" s="120">
        <v>42150</v>
      </c>
      <c r="B148" s="14">
        <v>6.8729718399999999</v>
      </c>
      <c r="C148" s="2"/>
      <c r="D148" s="121">
        <v>42150</v>
      </c>
      <c r="E148" s="122">
        <v>6.8729718399999999</v>
      </c>
    </row>
    <row r="149" spans="1:5" ht="15" customHeight="1" x14ac:dyDescent="0.2">
      <c r="A149" s="120">
        <v>42151</v>
      </c>
      <c r="B149" s="14">
        <v>10.309457759999999</v>
      </c>
      <c r="C149" s="2"/>
      <c r="D149" s="121">
        <v>42151</v>
      </c>
      <c r="E149" s="122">
        <v>10.309457759999999</v>
      </c>
    </row>
    <row r="150" spans="1:5" ht="15" customHeight="1" x14ac:dyDescent="0.2">
      <c r="A150" s="120">
        <v>42152</v>
      </c>
      <c r="B150" s="14">
        <v>12.886822199999999</v>
      </c>
      <c r="C150" s="2"/>
      <c r="D150" s="121">
        <v>42152</v>
      </c>
      <c r="E150" s="122">
        <v>12.886822199999999</v>
      </c>
    </row>
    <row r="151" spans="1:5" ht="15" customHeight="1" x14ac:dyDescent="0.2">
      <c r="A151" s="120">
        <v>42153</v>
      </c>
      <c r="B151" s="14">
        <v>16.32330812</v>
      </c>
      <c r="C151" s="2"/>
      <c r="D151" s="121">
        <v>42153</v>
      </c>
      <c r="E151" s="122">
        <v>16.32330812</v>
      </c>
    </row>
    <row r="152" spans="1:5" ht="15" customHeight="1" x14ac:dyDescent="0.2">
      <c r="A152" s="120">
        <v>42154</v>
      </c>
      <c r="B152" s="14">
        <v>9.4503362800000001</v>
      </c>
      <c r="C152" s="2"/>
      <c r="D152" s="121">
        <v>42154</v>
      </c>
      <c r="E152" s="122">
        <v>9.4503362800000001</v>
      </c>
    </row>
    <row r="153" spans="1:5" ht="15" customHeight="1" x14ac:dyDescent="0.2">
      <c r="A153" s="120">
        <v>42155</v>
      </c>
      <c r="B153" s="14">
        <v>6.8729718399999999</v>
      </c>
      <c r="C153" s="2"/>
      <c r="D153" s="121">
        <v>42155</v>
      </c>
      <c r="E153" s="122">
        <v>6.8729718399999999</v>
      </c>
    </row>
    <row r="154" spans="1:5" ht="15" customHeight="1" x14ac:dyDescent="0.2">
      <c r="A154" s="120">
        <v>42156</v>
      </c>
      <c r="B154" s="14">
        <v>12.027700719999999</v>
      </c>
      <c r="C154" s="2"/>
      <c r="D154" s="121">
        <v>42156</v>
      </c>
      <c r="E154" s="122">
        <v>12.027700719999999</v>
      </c>
    </row>
    <row r="155" spans="1:5" ht="15" customHeight="1" x14ac:dyDescent="0.2">
      <c r="A155" s="120">
        <v>42157</v>
      </c>
      <c r="B155" s="14">
        <v>10.309457759999999</v>
      </c>
      <c r="C155" s="2"/>
      <c r="D155" s="121">
        <v>42157</v>
      </c>
      <c r="E155" s="122">
        <v>10.309457759999999</v>
      </c>
    </row>
    <row r="156" spans="1:5" ht="15" customHeight="1" x14ac:dyDescent="0.2">
      <c r="A156" s="120">
        <v>42158</v>
      </c>
      <c r="B156" s="14">
        <v>8.5912147999999995</v>
      </c>
      <c r="C156" s="2"/>
      <c r="D156" s="121">
        <v>42158</v>
      </c>
      <c r="E156" s="122">
        <v>8.5912147999999995</v>
      </c>
    </row>
    <row r="157" spans="1:5" ht="15" customHeight="1" x14ac:dyDescent="0.2">
      <c r="A157" s="120">
        <v>42159</v>
      </c>
      <c r="B157" s="14">
        <v>8.5912147999999995</v>
      </c>
      <c r="C157" s="2"/>
      <c r="D157" s="121">
        <v>42159</v>
      </c>
      <c r="E157" s="122">
        <v>8.5912147999999995</v>
      </c>
    </row>
    <row r="158" spans="1:5" ht="15" customHeight="1" x14ac:dyDescent="0.2">
      <c r="A158" s="120">
        <v>42160</v>
      </c>
      <c r="B158" s="14">
        <v>6.8729718399999999</v>
      </c>
      <c r="C158" s="2"/>
      <c r="D158" s="121">
        <v>42160</v>
      </c>
      <c r="E158" s="122">
        <v>6.8729718399999999</v>
      </c>
    </row>
    <row r="159" spans="1:5" ht="15" customHeight="1" x14ac:dyDescent="0.2">
      <c r="A159" s="120">
        <v>42161</v>
      </c>
      <c r="B159" s="14">
        <v>8.5912147999999995</v>
      </c>
      <c r="C159" s="2"/>
      <c r="D159" s="121">
        <v>42161</v>
      </c>
      <c r="E159" s="122">
        <v>8.5912147999999995</v>
      </c>
    </row>
    <row r="160" spans="1:5" ht="15" customHeight="1" x14ac:dyDescent="0.2">
      <c r="A160" s="120">
        <v>42162</v>
      </c>
      <c r="B160" s="14">
        <v>9.4503362800000001</v>
      </c>
      <c r="C160" s="2"/>
      <c r="D160" s="121">
        <v>42162</v>
      </c>
      <c r="E160" s="122">
        <v>9.4503362800000001</v>
      </c>
    </row>
    <row r="161" spans="1:5" ht="15" customHeight="1" x14ac:dyDescent="0.2">
      <c r="A161" s="120">
        <v>42163</v>
      </c>
      <c r="B161" s="14">
        <v>8.5912147999999995</v>
      </c>
      <c r="C161" s="2"/>
      <c r="D161" s="121">
        <v>42163</v>
      </c>
      <c r="E161" s="122">
        <v>8.5912147999999995</v>
      </c>
    </row>
    <row r="162" spans="1:5" ht="15" customHeight="1" x14ac:dyDescent="0.2">
      <c r="A162" s="120">
        <v>42164</v>
      </c>
      <c r="B162" s="14">
        <v>10.309457759999999</v>
      </c>
      <c r="C162" s="2"/>
      <c r="D162" s="121">
        <v>42164</v>
      </c>
      <c r="E162" s="122">
        <v>10.309457759999999</v>
      </c>
    </row>
    <row r="163" spans="1:5" ht="15" customHeight="1" x14ac:dyDescent="0.2">
      <c r="A163" s="120">
        <v>42165</v>
      </c>
      <c r="B163" s="14">
        <v>11.16857924</v>
      </c>
      <c r="C163" s="2"/>
      <c r="D163" s="121">
        <v>42165</v>
      </c>
      <c r="E163" s="122">
        <v>11.16857924</v>
      </c>
    </row>
    <row r="164" spans="1:5" ht="15" customHeight="1" x14ac:dyDescent="0.2">
      <c r="A164" s="120">
        <v>42166</v>
      </c>
      <c r="B164" s="14">
        <v>12.027700719999999</v>
      </c>
      <c r="C164" s="2"/>
      <c r="D164" s="121">
        <v>42166</v>
      </c>
      <c r="E164" s="122">
        <v>12.027700719999999</v>
      </c>
    </row>
    <row r="165" spans="1:5" ht="15" customHeight="1" x14ac:dyDescent="0.2">
      <c r="A165" s="120">
        <v>42167</v>
      </c>
      <c r="B165" s="14">
        <v>7.7320933199999997</v>
      </c>
      <c r="C165" s="2"/>
      <c r="D165" s="121">
        <v>42167</v>
      </c>
      <c r="E165" s="122">
        <v>7.7320933199999997</v>
      </c>
    </row>
    <row r="166" spans="1:5" ht="15" customHeight="1" x14ac:dyDescent="0.2">
      <c r="A166" s="120">
        <v>42168</v>
      </c>
      <c r="B166" s="14">
        <v>11.16857924</v>
      </c>
      <c r="C166" s="2"/>
      <c r="D166" s="121">
        <v>42168</v>
      </c>
      <c r="E166" s="122">
        <v>11.16857924</v>
      </c>
    </row>
    <row r="167" spans="1:5" ht="15" customHeight="1" x14ac:dyDescent="0.2">
      <c r="A167" s="120">
        <v>42169</v>
      </c>
      <c r="B167" s="14">
        <v>11.16857924</v>
      </c>
      <c r="C167" s="2"/>
      <c r="D167" s="121">
        <v>42169</v>
      </c>
      <c r="E167" s="122">
        <v>11.16857924</v>
      </c>
    </row>
    <row r="168" spans="1:5" ht="15" customHeight="1" x14ac:dyDescent="0.2">
      <c r="A168" s="120">
        <v>42170</v>
      </c>
      <c r="B168" s="14">
        <v>17.182429599999999</v>
      </c>
      <c r="C168" s="2"/>
      <c r="D168" s="121">
        <v>42170</v>
      </c>
      <c r="E168" s="122">
        <v>17.182429599999999</v>
      </c>
    </row>
    <row r="169" spans="1:5" ht="15" customHeight="1" x14ac:dyDescent="0.2">
      <c r="A169" s="120">
        <v>42171</v>
      </c>
      <c r="B169" s="14">
        <v>11.16857924</v>
      </c>
      <c r="C169" s="2"/>
      <c r="D169" s="121">
        <v>42171</v>
      </c>
      <c r="E169" s="122">
        <v>11.16857924</v>
      </c>
    </row>
    <row r="170" spans="1:5" ht="15" customHeight="1" x14ac:dyDescent="0.2">
      <c r="A170" s="120">
        <v>42172</v>
      </c>
      <c r="B170" s="14">
        <v>3.43648592</v>
      </c>
      <c r="C170" s="2"/>
      <c r="D170" s="121">
        <v>42172</v>
      </c>
      <c r="E170" s="122">
        <v>3.43648592</v>
      </c>
    </row>
    <row r="171" spans="1:5" ht="15" customHeight="1" x14ac:dyDescent="0.2">
      <c r="A171" s="120">
        <v>42173</v>
      </c>
      <c r="B171" s="14">
        <v>10.309457759999999</v>
      </c>
      <c r="C171" s="2"/>
      <c r="D171" s="121">
        <v>42173</v>
      </c>
      <c r="E171" s="122">
        <v>10.309457759999999</v>
      </c>
    </row>
    <row r="172" spans="1:5" ht="15" customHeight="1" x14ac:dyDescent="0.2">
      <c r="A172" s="120">
        <v>42174</v>
      </c>
      <c r="B172" s="14">
        <v>14.605065159999999</v>
      </c>
      <c r="C172" s="2"/>
      <c r="D172" s="121">
        <v>42174</v>
      </c>
      <c r="E172" s="122">
        <v>14.605065159999999</v>
      </c>
    </row>
    <row r="173" spans="1:5" ht="15" customHeight="1" x14ac:dyDescent="0.2">
      <c r="A173" s="120">
        <v>42175</v>
      </c>
      <c r="B173" s="14">
        <v>16.32330812</v>
      </c>
      <c r="C173" s="2"/>
      <c r="D173" s="121">
        <v>42175</v>
      </c>
      <c r="E173" s="122">
        <v>16.32330812</v>
      </c>
    </row>
    <row r="174" spans="1:5" ht="15" customHeight="1" x14ac:dyDescent="0.2">
      <c r="A174" s="120">
        <v>42176</v>
      </c>
      <c r="B174" s="14">
        <v>10.309457759999999</v>
      </c>
      <c r="C174" s="2"/>
      <c r="D174" s="121">
        <v>42176</v>
      </c>
      <c r="E174" s="122">
        <v>10.309457759999999</v>
      </c>
    </row>
    <row r="175" spans="1:5" ht="15" customHeight="1" x14ac:dyDescent="0.2">
      <c r="A175" s="120">
        <v>42177</v>
      </c>
      <c r="B175" s="14">
        <v>8.5912147999999995</v>
      </c>
      <c r="C175" s="2"/>
      <c r="D175" s="121">
        <v>42177</v>
      </c>
      <c r="E175" s="122">
        <v>8.5912147999999995</v>
      </c>
    </row>
    <row r="176" spans="1:5" ht="15" customHeight="1" x14ac:dyDescent="0.2">
      <c r="A176" s="120">
        <v>42178</v>
      </c>
      <c r="B176" s="14">
        <v>8.5912147999999995</v>
      </c>
      <c r="C176" s="2"/>
      <c r="D176" s="121">
        <v>42178</v>
      </c>
      <c r="E176" s="122">
        <v>8.5912147999999995</v>
      </c>
    </row>
    <row r="177" spans="1:5" ht="15" customHeight="1" x14ac:dyDescent="0.2">
      <c r="A177" s="120">
        <v>42179</v>
      </c>
      <c r="B177" s="14">
        <v>14.605065159999999</v>
      </c>
      <c r="C177" s="2"/>
      <c r="D177" s="121">
        <v>42179</v>
      </c>
      <c r="E177" s="122">
        <v>14.605065159999999</v>
      </c>
    </row>
    <row r="178" spans="1:5" ht="15" customHeight="1" x14ac:dyDescent="0.2">
      <c r="A178" s="120">
        <v>42180</v>
      </c>
      <c r="B178" s="14">
        <v>13.74594368</v>
      </c>
      <c r="C178" s="2"/>
      <c r="D178" s="121">
        <v>42180</v>
      </c>
      <c r="E178" s="122">
        <v>13.74594368</v>
      </c>
    </row>
    <row r="179" spans="1:5" ht="15" customHeight="1" x14ac:dyDescent="0.2">
      <c r="A179" s="120">
        <v>42181</v>
      </c>
      <c r="B179" s="14">
        <v>12.027700719999999</v>
      </c>
      <c r="C179" s="2"/>
      <c r="D179" s="121">
        <v>42181</v>
      </c>
      <c r="E179" s="122">
        <v>12.027700719999999</v>
      </c>
    </row>
    <row r="180" spans="1:5" ht="15" customHeight="1" x14ac:dyDescent="0.2">
      <c r="A180" s="120">
        <v>42182</v>
      </c>
      <c r="B180" s="14">
        <v>11.16857924</v>
      </c>
      <c r="C180" s="2"/>
      <c r="D180" s="121">
        <v>42182</v>
      </c>
      <c r="E180" s="122">
        <v>11.16857924</v>
      </c>
    </row>
    <row r="181" spans="1:5" ht="15" customHeight="1" x14ac:dyDescent="0.2">
      <c r="A181" s="120">
        <v>42183</v>
      </c>
      <c r="B181" s="14">
        <v>8.5912147999999995</v>
      </c>
      <c r="C181" s="2"/>
      <c r="D181" s="121">
        <v>42183</v>
      </c>
      <c r="E181" s="122">
        <v>8.5912147999999995</v>
      </c>
    </row>
    <row r="182" spans="1:5" ht="15" customHeight="1" x14ac:dyDescent="0.2">
      <c r="A182" s="120">
        <v>42184</v>
      </c>
      <c r="B182" s="14">
        <v>8.5912147999999995</v>
      </c>
      <c r="C182" s="2"/>
      <c r="D182" s="121">
        <v>42184</v>
      </c>
      <c r="E182" s="122">
        <v>8.5912147999999995</v>
      </c>
    </row>
    <row r="183" spans="1:5" ht="15" customHeight="1" x14ac:dyDescent="0.2">
      <c r="A183" s="120">
        <v>42185</v>
      </c>
      <c r="B183" s="14">
        <v>10.309457759999999</v>
      </c>
      <c r="C183" s="2"/>
      <c r="D183" s="121">
        <v>42185</v>
      </c>
      <c r="E183" s="122">
        <v>10.309457759999999</v>
      </c>
    </row>
    <row r="184" spans="1:5" ht="15" customHeight="1" x14ac:dyDescent="0.2">
      <c r="A184" s="120">
        <v>42186</v>
      </c>
      <c r="B184" s="14">
        <v>11.16857924</v>
      </c>
      <c r="C184" s="2"/>
      <c r="D184" s="121">
        <v>42186</v>
      </c>
      <c r="E184" s="122">
        <v>11.16857924</v>
      </c>
    </row>
    <row r="185" spans="1:5" ht="15" customHeight="1" x14ac:dyDescent="0.2">
      <c r="A185" s="120">
        <v>42187</v>
      </c>
      <c r="B185" s="14">
        <v>8.5912147999999995</v>
      </c>
      <c r="C185" s="2"/>
      <c r="D185" s="121">
        <v>42187</v>
      </c>
      <c r="E185" s="122">
        <v>8.5912147999999995</v>
      </c>
    </row>
    <row r="186" spans="1:5" ht="15" customHeight="1" x14ac:dyDescent="0.2">
      <c r="A186" s="120">
        <v>42188</v>
      </c>
      <c r="B186" s="14">
        <v>9.4503362800000001</v>
      </c>
      <c r="C186" s="2"/>
      <c r="D186" s="121">
        <v>42188</v>
      </c>
      <c r="E186" s="122">
        <v>9.4503362800000001</v>
      </c>
    </row>
    <row r="187" spans="1:5" ht="15" customHeight="1" x14ac:dyDescent="0.2">
      <c r="A187" s="120">
        <v>42189</v>
      </c>
      <c r="B187" s="14">
        <v>9.4503362800000001</v>
      </c>
      <c r="C187" s="2"/>
      <c r="D187" s="121">
        <v>42189</v>
      </c>
      <c r="E187" s="122">
        <v>9.4503362800000001</v>
      </c>
    </row>
    <row r="188" spans="1:5" ht="15" customHeight="1" x14ac:dyDescent="0.2">
      <c r="A188" s="120">
        <v>42190</v>
      </c>
      <c r="B188" s="14">
        <v>15.464186639999999</v>
      </c>
      <c r="C188" s="2"/>
      <c r="D188" s="121">
        <v>42190</v>
      </c>
      <c r="E188" s="122">
        <v>15.464186639999999</v>
      </c>
    </row>
    <row r="189" spans="1:5" ht="15" customHeight="1" x14ac:dyDescent="0.2">
      <c r="A189" s="120">
        <v>42191</v>
      </c>
      <c r="B189" s="14">
        <v>10.309457759999999</v>
      </c>
      <c r="C189" s="2"/>
      <c r="D189" s="121">
        <v>42191</v>
      </c>
      <c r="E189" s="122">
        <v>10.309457759999999</v>
      </c>
    </row>
    <row r="190" spans="1:5" ht="15" customHeight="1" x14ac:dyDescent="0.2">
      <c r="A190" s="120">
        <v>42192</v>
      </c>
      <c r="B190" s="14">
        <v>5.1547288799999995</v>
      </c>
      <c r="C190" s="2"/>
      <c r="D190" s="121">
        <v>42192</v>
      </c>
      <c r="E190" s="122">
        <v>5.1547288799999995</v>
      </c>
    </row>
    <row r="191" spans="1:5" ht="15" customHeight="1" x14ac:dyDescent="0.2">
      <c r="A191" s="120">
        <v>42193</v>
      </c>
      <c r="B191" s="14">
        <v>8.5912147999999995</v>
      </c>
      <c r="C191" s="2"/>
      <c r="D191" s="121">
        <v>42193</v>
      </c>
      <c r="E191" s="122">
        <v>8.5912147999999995</v>
      </c>
    </row>
    <row r="192" spans="1:5" ht="15" customHeight="1" x14ac:dyDescent="0.2">
      <c r="A192" s="120">
        <v>42194</v>
      </c>
      <c r="B192" s="14">
        <v>7.7320933199999997</v>
      </c>
      <c r="C192" s="2"/>
      <c r="D192" s="121">
        <v>42194</v>
      </c>
      <c r="E192" s="122">
        <v>7.7320933199999997</v>
      </c>
    </row>
    <row r="193" spans="1:5" ht="15" customHeight="1" x14ac:dyDescent="0.2">
      <c r="A193" s="120">
        <v>42195</v>
      </c>
      <c r="B193" s="14">
        <v>10.309457759999999</v>
      </c>
      <c r="C193" s="2"/>
      <c r="D193" s="121">
        <v>42195</v>
      </c>
      <c r="E193" s="122">
        <v>10.309457759999999</v>
      </c>
    </row>
    <row r="194" spans="1:5" ht="15" customHeight="1" x14ac:dyDescent="0.2">
      <c r="A194" s="120">
        <v>42196</v>
      </c>
      <c r="B194" s="14">
        <v>12.027700719999999</v>
      </c>
      <c r="C194" s="2"/>
      <c r="D194" s="121">
        <v>42196</v>
      </c>
      <c r="E194" s="122">
        <v>12.027700719999999</v>
      </c>
    </row>
    <row r="195" spans="1:5" ht="15" customHeight="1" x14ac:dyDescent="0.2">
      <c r="A195" s="120">
        <v>42197</v>
      </c>
      <c r="B195" s="14">
        <v>9.4503362800000001</v>
      </c>
      <c r="C195" s="2"/>
      <c r="D195" s="121">
        <v>42197</v>
      </c>
      <c r="E195" s="122">
        <v>9.4503362800000001</v>
      </c>
    </row>
    <row r="196" spans="1:5" ht="15" customHeight="1" x14ac:dyDescent="0.2">
      <c r="A196" s="120">
        <v>42198</v>
      </c>
      <c r="B196" s="14">
        <v>10.309457759999999</v>
      </c>
      <c r="C196" s="2"/>
      <c r="D196" s="121">
        <v>42198</v>
      </c>
      <c r="E196" s="122">
        <v>10.309457759999999</v>
      </c>
    </row>
    <row r="197" spans="1:5" ht="15" customHeight="1" x14ac:dyDescent="0.2">
      <c r="A197" s="120">
        <v>42199</v>
      </c>
      <c r="B197" s="14">
        <v>12.027700719999999</v>
      </c>
      <c r="C197" s="2"/>
      <c r="D197" s="121">
        <v>42199</v>
      </c>
      <c r="E197" s="122">
        <v>12.027700719999999</v>
      </c>
    </row>
    <row r="198" spans="1:5" ht="15" customHeight="1" x14ac:dyDescent="0.2">
      <c r="A198" s="120">
        <v>42200</v>
      </c>
      <c r="B198" s="14">
        <v>11.16857924</v>
      </c>
      <c r="C198" s="2"/>
      <c r="D198" s="121">
        <v>42200</v>
      </c>
      <c r="E198" s="122">
        <v>11.16857924</v>
      </c>
    </row>
    <row r="199" spans="1:5" ht="15" customHeight="1" x14ac:dyDescent="0.2">
      <c r="A199" s="120">
        <v>42201</v>
      </c>
      <c r="B199" s="14">
        <v>12.027700719999999</v>
      </c>
      <c r="C199" s="2"/>
      <c r="D199" s="121">
        <v>42201</v>
      </c>
      <c r="E199" s="122">
        <v>12.027700719999999</v>
      </c>
    </row>
    <row r="200" spans="1:5" ht="15" customHeight="1" x14ac:dyDescent="0.2">
      <c r="A200" s="120">
        <v>42202</v>
      </c>
      <c r="B200" s="14">
        <v>9.4503362800000001</v>
      </c>
      <c r="C200" s="2"/>
      <c r="D200" s="121">
        <v>42202</v>
      </c>
      <c r="E200" s="122">
        <v>9.4503362800000001</v>
      </c>
    </row>
    <row r="201" spans="1:5" ht="15" customHeight="1" x14ac:dyDescent="0.2">
      <c r="A201" s="120">
        <v>42203</v>
      </c>
      <c r="B201" s="14">
        <v>8.5912147999999995</v>
      </c>
      <c r="C201" s="2"/>
      <c r="D201" s="121">
        <v>42203</v>
      </c>
      <c r="E201" s="122">
        <v>8.5912147999999995</v>
      </c>
    </row>
    <row r="202" spans="1:5" ht="15" customHeight="1" x14ac:dyDescent="0.2">
      <c r="A202" s="120">
        <v>42204</v>
      </c>
      <c r="B202" s="14">
        <v>9.4503362800000001</v>
      </c>
      <c r="C202" s="2"/>
      <c r="D202" s="121">
        <v>42204</v>
      </c>
      <c r="E202" s="122">
        <v>9.4503362800000001</v>
      </c>
    </row>
    <row r="203" spans="1:5" ht="15" customHeight="1" x14ac:dyDescent="0.2">
      <c r="A203" s="120">
        <v>42205</v>
      </c>
      <c r="B203" s="14">
        <v>6.8729718399999999</v>
      </c>
      <c r="C203" s="2"/>
      <c r="D203" s="121">
        <v>42205</v>
      </c>
      <c r="E203" s="122">
        <v>6.8729718399999999</v>
      </c>
    </row>
    <row r="204" spans="1:5" ht="15" customHeight="1" x14ac:dyDescent="0.2">
      <c r="A204" s="120">
        <v>42206</v>
      </c>
      <c r="B204" s="14">
        <v>12.027700719999999</v>
      </c>
      <c r="C204" s="2"/>
      <c r="D204" s="121">
        <v>42206</v>
      </c>
      <c r="E204" s="122">
        <v>12.027700719999999</v>
      </c>
    </row>
    <row r="205" spans="1:5" ht="15" customHeight="1" x14ac:dyDescent="0.2">
      <c r="A205" s="120">
        <v>42207</v>
      </c>
      <c r="B205" s="14">
        <v>14.605065159999999</v>
      </c>
      <c r="C205" s="2"/>
      <c r="D205" s="121">
        <v>42207</v>
      </c>
      <c r="E205" s="122">
        <v>14.605065159999999</v>
      </c>
    </row>
    <row r="206" spans="1:5" ht="15" customHeight="1" x14ac:dyDescent="0.2">
      <c r="A206" s="120">
        <v>42208</v>
      </c>
      <c r="B206" s="14">
        <v>11.16857924</v>
      </c>
      <c r="C206" s="2"/>
      <c r="D206" s="121">
        <v>42208</v>
      </c>
      <c r="E206" s="122">
        <v>11.16857924</v>
      </c>
    </row>
    <row r="207" spans="1:5" ht="15" customHeight="1" x14ac:dyDescent="0.2">
      <c r="A207" s="120">
        <v>42209</v>
      </c>
      <c r="B207" s="14">
        <v>7.7320933199999997</v>
      </c>
      <c r="C207" s="2"/>
      <c r="D207" s="121">
        <v>42209</v>
      </c>
      <c r="E207" s="122">
        <v>7.7320933199999997</v>
      </c>
    </row>
    <row r="208" spans="1:5" ht="15" customHeight="1" x14ac:dyDescent="0.2">
      <c r="A208" s="120">
        <v>42210</v>
      </c>
      <c r="B208" s="14">
        <v>13.74594368</v>
      </c>
      <c r="C208" s="2"/>
      <c r="D208" s="121">
        <v>42210</v>
      </c>
      <c r="E208" s="122">
        <v>13.74594368</v>
      </c>
    </row>
    <row r="209" spans="1:5" ht="15" customHeight="1" x14ac:dyDescent="0.2">
      <c r="A209" s="120">
        <v>42211</v>
      </c>
      <c r="B209" s="14">
        <v>12.027700719999999</v>
      </c>
      <c r="C209" s="2"/>
      <c r="D209" s="121">
        <v>42211</v>
      </c>
      <c r="E209" s="122">
        <v>12.027700719999999</v>
      </c>
    </row>
    <row r="210" spans="1:5" ht="15" customHeight="1" x14ac:dyDescent="0.2">
      <c r="A210" s="120">
        <v>42212</v>
      </c>
      <c r="B210" s="14">
        <v>12.027700719999999</v>
      </c>
      <c r="C210" s="2"/>
      <c r="D210" s="121">
        <v>42212</v>
      </c>
      <c r="E210" s="122">
        <v>12.027700719999999</v>
      </c>
    </row>
    <row r="211" spans="1:5" ht="15" customHeight="1" x14ac:dyDescent="0.2">
      <c r="A211" s="120">
        <v>42213</v>
      </c>
      <c r="B211" s="14">
        <v>12.886822199999999</v>
      </c>
      <c r="C211" s="2"/>
      <c r="D211" s="121">
        <v>42213</v>
      </c>
      <c r="E211" s="122">
        <v>12.886822199999999</v>
      </c>
    </row>
    <row r="212" spans="1:5" ht="15" customHeight="1" x14ac:dyDescent="0.2">
      <c r="A212" s="120">
        <v>42214</v>
      </c>
      <c r="B212" s="14">
        <v>11.16857924</v>
      </c>
      <c r="C212" s="2"/>
      <c r="D212" s="121">
        <v>42214</v>
      </c>
      <c r="E212" s="122">
        <v>11.16857924</v>
      </c>
    </row>
    <row r="213" spans="1:5" ht="15" customHeight="1" x14ac:dyDescent="0.2">
      <c r="A213" s="120">
        <v>42215</v>
      </c>
      <c r="B213" s="14">
        <v>10.309457759999999</v>
      </c>
      <c r="C213" s="2"/>
      <c r="D213" s="121">
        <v>42215</v>
      </c>
      <c r="E213" s="122">
        <v>10.309457759999999</v>
      </c>
    </row>
    <row r="214" spans="1:5" ht="15" customHeight="1" x14ac:dyDescent="0.2">
      <c r="A214" s="120">
        <v>42216</v>
      </c>
      <c r="B214" s="14">
        <v>10.309457759999999</v>
      </c>
      <c r="C214" s="2"/>
      <c r="D214" s="121">
        <v>42216</v>
      </c>
      <c r="E214" s="122">
        <v>10.309457759999999</v>
      </c>
    </row>
    <row r="215" spans="1:5" ht="15" customHeight="1" x14ac:dyDescent="0.2">
      <c r="A215" s="120">
        <v>42217</v>
      </c>
      <c r="B215" s="14">
        <v>10.309457759999999</v>
      </c>
      <c r="C215" s="2"/>
      <c r="D215" s="121">
        <v>42217</v>
      </c>
      <c r="E215" s="122">
        <v>10.309457759999999</v>
      </c>
    </row>
    <row r="216" spans="1:5" ht="15" customHeight="1" x14ac:dyDescent="0.2">
      <c r="A216" s="120">
        <v>42218</v>
      </c>
      <c r="B216" s="14">
        <v>12.886822199999999</v>
      </c>
      <c r="C216" s="2"/>
      <c r="D216" s="121">
        <v>42218</v>
      </c>
      <c r="E216" s="122">
        <v>12.886822199999999</v>
      </c>
    </row>
    <row r="217" spans="1:5" ht="15" customHeight="1" x14ac:dyDescent="0.2">
      <c r="A217" s="120">
        <v>42219</v>
      </c>
      <c r="B217" s="14">
        <v>12.027700719999999</v>
      </c>
      <c r="C217" s="2"/>
      <c r="D217" s="121">
        <v>42219</v>
      </c>
      <c r="E217" s="122">
        <v>12.027700719999999</v>
      </c>
    </row>
    <row r="218" spans="1:5" ht="15" customHeight="1" x14ac:dyDescent="0.2">
      <c r="A218" s="120">
        <v>42220</v>
      </c>
      <c r="B218" s="14">
        <v>7.7320933199999997</v>
      </c>
      <c r="C218" s="2"/>
      <c r="D218" s="121">
        <v>42220</v>
      </c>
      <c r="E218" s="122">
        <v>7.7320933199999997</v>
      </c>
    </row>
    <row r="219" spans="1:5" ht="15" customHeight="1" x14ac:dyDescent="0.2">
      <c r="A219" s="120">
        <v>42221</v>
      </c>
      <c r="B219" s="14">
        <v>12.027700719999999</v>
      </c>
      <c r="C219" s="2"/>
      <c r="D219" s="121">
        <v>42221</v>
      </c>
      <c r="E219" s="122">
        <v>12.027700719999999</v>
      </c>
    </row>
    <row r="220" spans="1:5" ht="15" customHeight="1" x14ac:dyDescent="0.2">
      <c r="A220" s="120">
        <v>42222</v>
      </c>
      <c r="B220" s="14">
        <v>14.605065159999999</v>
      </c>
      <c r="C220" s="2"/>
      <c r="D220" s="121">
        <v>42222</v>
      </c>
      <c r="E220" s="122">
        <v>14.605065159999999</v>
      </c>
    </row>
    <row r="221" spans="1:5" ht="15" customHeight="1" x14ac:dyDescent="0.2">
      <c r="A221" s="120">
        <v>42223</v>
      </c>
      <c r="B221" s="14">
        <v>12.886822199999999</v>
      </c>
      <c r="C221" s="2"/>
      <c r="D221" s="121">
        <v>42223</v>
      </c>
      <c r="E221" s="122">
        <v>12.886822199999999</v>
      </c>
    </row>
    <row r="222" spans="1:5" ht="15" customHeight="1" x14ac:dyDescent="0.2">
      <c r="A222" s="120">
        <v>42224</v>
      </c>
      <c r="B222" s="14">
        <v>9.4503362800000001</v>
      </c>
      <c r="C222" s="2"/>
      <c r="D222" s="121">
        <v>42224</v>
      </c>
      <c r="E222" s="122">
        <v>9.4503362800000001</v>
      </c>
    </row>
    <row r="223" spans="1:5" ht="15" customHeight="1" x14ac:dyDescent="0.2">
      <c r="A223" s="120">
        <v>42225</v>
      </c>
      <c r="B223" s="14">
        <v>9.4503362800000001</v>
      </c>
      <c r="C223" s="2"/>
      <c r="D223" s="121">
        <v>42225</v>
      </c>
      <c r="E223" s="122">
        <v>9.4503362800000001</v>
      </c>
    </row>
    <row r="224" spans="1:5" ht="15" customHeight="1" x14ac:dyDescent="0.2">
      <c r="A224" s="120">
        <v>42226</v>
      </c>
      <c r="B224" s="14">
        <v>10.309457759999999</v>
      </c>
      <c r="C224" s="2"/>
      <c r="D224" s="121">
        <v>42226</v>
      </c>
      <c r="E224" s="122">
        <v>10.309457759999999</v>
      </c>
    </row>
    <row r="225" spans="1:5" ht="15" customHeight="1" x14ac:dyDescent="0.2">
      <c r="A225" s="120">
        <v>42227</v>
      </c>
      <c r="B225" s="14">
        <v>7.7320933199999997</v>
      </c>
      <c r="C225" s="2"/>
      <c r="D225" s="121">
        <v>42227</v>
      </c>
      <c r="E225" s="122">
        <v>7.7320933199999997</v>
      </c>
    </row>
    <row r="226" spans="1:5" ht="15" customHeight="1" x14ac:dyDescent="0.2">
      <c r="A226" s="120">
        <v>42228</v>
      </c>
      <c r="B226" s="14">
        <v>8.5912147999999995</v>
      </c>
      <c r="C226" s="2"/>
      <c r="D226" s="121">
        <v>42228</v>
      </c>
      <c r="E226" s="122">
        <v>8.5912147999999995</v>
      </c>
    </row>
    <row r="227" spans="1:5" ht="15" customHeight="1" x14ac:dyDescent="0.2">
      <c r="A227" s="120">
        <v>42229</v>
      </c>
      <c r="B227" s="14">
        <v>5.1547288799999995</v>
      </c>
      <c r="C227" s="2"/>
      <c r="D227" s="121">
        <v>42229</v>
      </c>
      <c r="E227" s="122">
        <v>5.1547288799999995</v>
      </c>
    </row>
    <row r="228" spans="1:5" ht="15" customHeight="1" x14ac:dyDescent="0.2">
      <c r="A228" s="120">
        <v>42230</v>
      </c>
      <c r="B228" s="14">
        <v>10.309457759999999</v>
      </c>
      <c r="C228" s="2"/>
      <c r="D228" s="121">
        <v>42230</v>
      </c>
      <c r="E228" s="122">
        <v>10.309457759999999</v>
      </c>
    </row>
    <row r="229" spans="1:5" ht="15" customHeight="1" x14ac:dyDescent="0.2">
      <c r="A229" s="120">
        <v>42231</v>
      </c>
      <c r="B229" s="14">
        <v>8.5912147999999995</v>
      </c>
      <c r="C229" s="2"/>
      <c r="D229" s="121">
        <v>42231</v>
      </c>
      <c r="E229" s="122">
        <v>8.5912147999999995</v>
      </c>
    </row>
    <row r="230" spans="1:5" ht="15" customHeight="1" x14ac:dyDescent="0.2">
      <c r="A230" s="120">
        <v>42232</v>
      </c>
      <c r="B230" s="14">
        <v>11.16857924</v>
      </c>
      <c r="C230" s="2"/>
      <c r="D230" s="121">
        <v>42232</v>
      </c>
      <c r="E230" s="122">
        <v>11.16857924</v>
      </c>
    </row>
    <row r="231" spans="1:5" ht="15" customHeight="1" x14ac:dyDescent="0.2">
      <c r="A231" s="120">
        <v>42233</v>
      </c>
      <c r="B231" s="14">
        <v>9.4503362800000001</v>
      </c>
      <c r="C231" s="2"/>
      <c r="D231" s="121">
        <v>42233</v>
      </c>
      <c r="E231" s="122">
        <v>9.4503362800000001</v>
      </c>
    </row>
    <row r="232" spans="1:5" ht="15" customHeight="1" x14ac:dyDescent="0.2">
      <c r="A232" s="120">
        <v>42234</v>
      </c>
      <c r="B232" s="14">
        <v>8.5912147999999995</v>
      </c>
      <c r="C232" s="2"/>
      <c r="D232" s="121">
        <v>42234</v>
      </c>
      <c r="E232" s="122">
        <v>8.5912147999999995</v>
      </c>
    </row>
    <row r="233" spans="1:5" ht="15" customHeight="1" x14ac:dyDescent="0.2">
      <c r="A233" s="120">
        <v>42235</v>
      </c>
      <c r="B233" s="14">
        <v>12.027700719999999</v>
      </c>
      <c r="C233" s="2"/>
      <c r="D233" s="121">
        <v>42235</v>
      </c>
      <c r="E233" s="122">
        <v>12.027700719999999</v>
      </c>
    </row>
    <row r="234" spans="1:5" ht="15" customHeight="1" x14ac:dyDescent="0.2">
      <c r="A234" s="120">
        <v>42236</v>
      </c>
      <c r="B234" s="14">
        <v>12.027700719999999</v>
      </c>
      <c r="C234" s="2"/>
      <c r="D234" s="121">
        <v>42236</v>
      </c>
      <c r="E234" s="122">
        <v>12.027700719999999</v>
      </c>
    </row>
    <row r="235" spans="1:5" ht="15" customHeight="1" x14ac:dyDescent="0.2">
      <c r="A235" s="120">
        <v>42237</v>
      </c>
      <c r="B235" s="14">
        <v>13.74594368</v>
      </c>
      <c r="C235" s="2"/>
      <c r="D235" s="121">
        <v>42237</v>
      </c>
      <c r="E235" s="122">
        <v>13.74594368</v>
      </c>
    </row>
    <row r="236" spans="1:5" ht="15" customHeight="1" x14ac:dyDescent="0.2">
      <c r="A236" s="120">
        <v>42238</v>
      </c>
      <c r="B236" s="14">
        <v>6.0138503599999993</v>
      </c>
      <c r="C236" s="2"/>
      <c r="D236" s="121">
        <v>42238</v>
      </c>
      <c r="E236" s="122">
        <v>6.0138503599999993</v>
      </c>
    </row>
    <row r="237" spans="1:5" ht="15" customHeight="1" x14ac:dyDescent="0.2">
      <c r="A237" s="120">
        <v>42239</v>
      </c>
      <c r="B237" s="14">
        <v>10.309457759999999</v>
      </c>
      <c r="C237" s="2"/>
      <c r="D237" s="121">
        <v>42239</v>
      </c>
      <c r="E237" s="122">
        <v>10.309457759999999</v>
      </c>
    </row>
    <row r="238" spans="1:5" ht="15" customHeight="1" x14ac:dyDescent="0.2">
      <c r="A238" s="120">
        <v>42240</v>
      </c>
      <c r="B238" s="14">
        <v>13.74594368</v>
      </c>
      <c r="C238" s="2"/>
      <c r="D238" s="121">
        <v>42240</v>
      </c>
      <c r="E238" s="122">
        <v>13.74594368</v>
      </c>
    </row>
    <row r="239" spans="1:5" ht="15" customHeight="1" x14ac:dyDescent="0.2">
      <c r="A239" s="120">
        <v>42241</v>
      </c>
      <c r="B239" s="14">
        <v>10.309457759999999</v>
      </c>
      <c r="C239" s="2"/>
      <c r="D239" s="121">
        <v>42241</v>
      </c>
      <c r="E239" s="122">
        <v>10.309457759999999</v>
      </c>
    </row>
    <row r="240" spans="1:5" ht="15" customHeight="1" x14ac:dyDescent="0.2">
      <c r="A240" s="120">
        <v>42242</v>
      </c>
      <c r="B240" s="14">
        <v>9.4503362800000001</v>
      </c>
      <c r="C240" s="2"/>
      <c r="D240" s="121">
        <v>42242</v>
      </c>
      <c r="E240" s="122">
        <v>9.4503362800000001</v>
      </c>
    </row>
    <row r="241" spans="1:5" ht="15" customHeight="1" x14ac:dyDescent="0.2">
      <c r="A241" s="120">
        <v>42243</v>
      </c>
      <c r="B241" s="14">
        <v>8.5912147999999995</v>
      </c>
      <c r="C241" s="2"/>
      <c r="D241" s="121">
        <v>42243</v>
      </c>
      <c r="E241" s="122">
        <v>8.5912147999999995</v>
      </c>
    </row>
    <row r="242" spans="1:5" ht="15" customHeight="1" x14ac:dyDescent="0.2">
      <c r="A242" s="120">
        <v>42244</v>
      </c>
      <c r="B242" s="14">
        <v>12.886822199999999</v>
      </c>
      <c r="C242" s="2"/>
      <c r="D242" s="121">
        <v>42244</v>
      </c>
      <c r="E242" s="122">
        <v>12.886822199999999</v>
      </c>
    </row>
    <row r="243" spans="1:5" ht="15" customHeight="1" x14ac:dyDescent="0.2">
      <c r="A243" s="120">
        <v>42245</v>
      </c>
      <c r="B243" s="14">
        <v>12.027700719999999</v>
      </c>
      <c r="C243" s="2"/>
      <c r="D243" s="121">
        <v>42245</v>
      </c>
      <c r="E243" s="122">
        <v>12.027700719999999</v>
      </c>
    </row>
    <row r="244" spans="1:5" ht="15" customHeight="1" x14ac:dyDescent="0.2">
      <c r="A244" s="120">
        <v>42246</v>
      </c>
      <c r="B244" s="14">
        <v>10.309457759999999</v>
      </c>
      <c r="C244" s="2"/>
      <c r="D244" s="121">
        <v>42246</v>
      </c>
      <c r="E244" s="122">
        <v>10.309457759999999</v>
      </c>
    </row>
    <row r="245" spans="1:5" ht="15" customHeight="1" x14ac:dyDescent="0.2">
      <c r="A245" s="120">
        <v>42247</v>
      </c>
      <c r="B245" s="14">
        <v>15.464186639999999</v>
      </c>
      <c r="C245" s="2"/>
      <c r="D245" s="121">
        <v>42247</v>
      </c>
      <c r="E245" s="122">
        <v>15.464186639999999</v>
      </c>
    </row>
    <row r="246" spans="1:5" ht="15" customHeight="1" x14ac:dyDescent="0.2">
      <c r="A246" s="120">
        <v>42248</v>
      </c>
      <c r="B246" s="14">
        <v>9.4503362800000001</v>
      </c>
      <c r="C246" s="2"/>
      <c r="D246" s="121">
        <v>42248</v>
      </c>
      <c r="E246" s="122">
        <v>9.4503362800000001</v>
      </c>
    </row>
    <row r="247" spans="1:5" ht="15" customHeight="1" x14ac:dyDescent="0.2">
      <c r="A247" s="120">
        <v>42249</v>
      </c>
      <c r="B247" s="14">
        <v>17.182429599999999</v>
      </c>
      <c r="C247" s="2"/>
      <c r="D247" s="121">
        <v>42249</v>
      </c>
      <c r="E247" s="122">
        <v>17.182429599999999</v>
      </c>
    </row>
    <row r="248" spans="1:5" ht="15" customHeight="1" x14ac:dyDescent="0.2">
      <c r="A248" s="120">
        <v>42250</v>
      </c>
      <c r="B248" s="14">
        <v>13.74594368</v>
      </c>
      <c r="C248" s="2"/>
      <c r="D248" s="121">
        <v>42250</v>
      </c>
      <c r="E248" s="122">
        <v>13.74594368</v>
      </c>
    </row>
    <row r="249" spans="1:5" ht="15" customHeight="1" x14ac:dyDescent="0.2">
      <c r="A249" s="120">
        <v>42251</v>
      </c>
      <c r="B249" s="14">
        <v>15.464186639999999</v>
      </c>
      <c r="C249" s="2"/>
      <c r="D249" s="121">
        <v>42251</v>
      </c>
      <c r="E249" s="122">
        <v>15.464186639999999</v>
      </c>
    </row>
    <row r="250" spans="1:5" ht="15" customHeight="1" x14ac:dyDescent="0.2">
      <c r="A250" s="120">
        <v>42252</v>
      </c>
      <c r="B250" s="14">
        <v>13.74594368</v>
      </c>
      <c r="C250" s="2"/>
      <c r="D250" s="121">
        <v>42252</v>
      </c>
      <c r="E250" s="122">
        <v>13.74594368</v>
      </c>
    </row>
    <row r="251" spans="1:5" ht="15" customHeight="1" x14ac:dyDescent="0.2">
      <c r="A251" s="120">
        <v>42253</v>
      </c>
      <c r="B251" s="14">
        <v>8.5912147999999995</v>
      </c>
      <c r="C251" s="2"/>
      <c r="D251" s="121">
        <v>42253</v>
      </c>
      <c r="E251" s="122">
        <v>8.5912147999999995</v>
      </c>
    </row>
    <row r="252" spans="1:5" ht="15" customHeight="1" x14ac:dyDescent="0.2">
      <c r="A252" s="120">
        <v>42254</v>
      </c>
      <c r="B252" s="14">
        <v>17.182429599999999</v>
      </c>
      <c r="C252" s="2"/>
      <c r="D252" s="121">
        <v>42254</v>
      </c>
      <c r="E252" s="122">
        <v>17.182429599999999</v>
      </c>
    </row>
    <row r="253" spans="1:5" ht="15" customHeight="1" x14ac:dyDescent="0.2">
      <c r="A253" s="120">
        <v>42255</v>
      </c>
      <c r="B253" s="14">
        <v>15.464186639999999</v>
      </c>
      <c r="C253" s="2"/>
      <c r="D253" s="121">
        <v>42255</v>
      </c>
      <c r="E253" s="122">
        <v>15.464186639999999</v>
      </c>
    </row>
    <row r="254" spans="1:5" ht="15" customHeight="1" x14ac:dyDescent="0.2">
      <c r="A254" s="120">
        <v>42256</v>
      </c>
      <c r="B254" s="14">
        <v>12.886822199999999</v>
      </c>
      <c r="C254" s="2"/>
      <c r="D254" s="121">
        <v>42256</v>
      </c>
      <c r="E254" s="122">
        <v>12.886822199999999</v>
      </c>
    </row>
    <row r="255" spans="1:5" ht="15" customHeight="1" x14ac:dyDescent="0.2">
      <c r="A255" s="120">
        <v>42257</v>
      </c>
      <c r="B255" s="14">
        <v>10.309457759999999</v>
      </c>
      <c r="C255" s="2"/>
      <c r="D255" s="121">
        <v>42257</v>
      </c>
      <c r="E255" s="122">
        <v>10.309457759999999</v>
      </c>
    </row>
    <row r="256" spans="1:5" ht="15" customHeight="1" x14ac:dyDescent="0.2">
      <c r="A256" s="120">
        <v>42258</v>
      </c>
      <c r="B256" s="14">
        <v>13.74594368</v>
      </c>
      <c r="C256" s="2"/>
      <c r="D256" s="121">
        <v>42258</v>
      </c>
      <c r="E256" s="122">
        <v>13.74594368</v>
      </c>
    </row>
    <row r="257" spans="1:5" ht="15" customHeight="1" x14ac:dyDescent="0.2">
      <c r="A257" s="120">
        <v>42259</v>
      </c>
      <c r="B257" s="14">
        <v>12.027700719999999</v>
      </c>
      <c r="C257" s="2"/>
      <c r="D257" s="121">
        <v>42259</v>
      </c>
      <c r="E257" s="122">
        <v>12.027700719999999</v>
      </c>
    </row>
    <row r="258" spans="1:5" ht="15" customHeight="1" x14ac:dyDescent="0.2">
      <c r="A258" s="120">
        <v>42260</v>
      </c>
      <c r="B258" s="14">
        <v>10.309457759999999</v>
      </c>
      <c r="C258" s="2"/>
      <c r="D258" s="121">
        <v>42260</v>
      </c>
      <c r="E258" s="122">
        <v>10.309457759999999</v>
      </c>
    </row>
    <row r="259" spans="1:5" ht="15" customHeight="1" x14ac:dyDescent="0.2">
      <c r="A259" s="120">
        <v>42261</v>
      </c>
      <c r="B259" s="14">
        <v>8.5912147999999995</v>
      </c>
      <c r="C259" s="2"/>
      <c r="D259" s="121">
        <v>42261</v>
      </c>
      <c r="E259" s="122">
        <v>8.5912147999999995</v>
      </c>
    </row>
    <row r="260" spans="1:5" ht="15" customHeight="1" x14ac:dyDescent="0.2">
      <c r="A260" s="120">
        <v>42262</v>
      </c>
      <c r="B260" s="14">
        <v>14.605065159999999</v>
      </c>
      <c r="C260" s="2"/>
      <c r="D260" s="121">
        <v>42262</v>
      </c>
      <c r="E260" s="122">
        <v>14.605065159999999</v>
      </c>
    </row>
    <row r="261" spans="1:5" ht="15" customHeight="1" x14ac:dyDescent="0.2">
      <c r="A261" s="120">
        <v>42263</v>
      </c>
      <c r="B261" s="14">
        <v>13.74594368</v>
      </c>
      <c r="C261" s="2"/>
      <c r="D261" s="121">
        <v>42263</v>
      </c>
      <c r="E261" s="122">
        <v>13.74594368</v>
      </c>
    </row>
    <row r="262" spans="1:5" ht="15" customHeight="1" x14ac:dyDescent="0.2">
      <c r="A262" s="120">
        <v>42264</v>
      </c>
      <c r="B262" s="14">
        <v>17.182429599999999</v>
      </c>
      <c r="C262" s="2"/>
      <c r="D262" s="121">
        <v>42264</v>
      </c>
      <c r="E262" s="122">
        <v>17.182429599999999</v>
      </c>
    </row>
    <row r="263" spans="1:5" ht="15" customHeight="1" x14ac:dyDescent="0.2">
      <c r="A263" s="120">
        <v>42265</v>
      </c>
      <c r="B263" s="14">
        <v>18.041551079999998</v>
      </c>
      <c r="C263" s="2"/>
      <c r="D263" s="121">
        <v>42265</v>
      </c>
      <c r="E263" s="122">
        <v>18.041551079999998</v>
      </c>
    </row>
    <row r="264" spans="1:5" ht="15" customHeight="1" x14ac:dyDescent="0.2">
      <c r="A264" s="120">
        <v>42266</v>
      </c>
      <c r="B264" s="14">
        <v>18.041551079999998</v>
      </c>
      <c r="C264" s="2"/>
      <c r="D264" s="121">
        <v>42266</v>
      </c>
      <c r="E264" s="122">
        <v>18.041551079999998</v>
      </c>
    </row>
    <row r="265" spans="1:5" ht="15" customHeight="1" x14ac:dyDescent="0.2">
      <c r="A265" s="120">
        <v>42267</v>
      </c>
      <c r="B265" s="14">
        <v>16.32330812</v>
      </c>
      <c r="C265" s="2"/>
      <c r="D265" s="121">
        <v>42267</v>
      </c>
      <c r="E265" s="122">
        <v>16.32330812</v>
      </c>
    </row>
    <row r="266" spans="1:5" ht="15" customHeight="1" x14ac:dyDescent="0.2">
      <c r="A266" s="120">
        <v>42268</v>
      </c>
      <c r="B266" s="14">
        <v>16.32330812</v>
      </c>
      <c r="C266" s="2"/>
      <c r="D266" s="121">
        <v>42268</v>
      </c>
      <c r="E266" s="122">
        <v>16.32330812</v>
      </c>
    </row>
    <row r="267" spans="1:5" ht="15" customHeight="1" x14ac:dyDescent="0.2">
      <c r="A267" s="120">
        <v>42269</v>
      </c>
      <c r="B267" s="14">
        <v>16.32330812</v>
      </c>
      <c r="C267" s="2"/>
      <c r="D267" s="121">
        <v>42269</v>
      </c>
      <c r="E267" s="122">
        <v>16.32330812</v>
      </c>
    </row>
    <row r="268" spans="1:5" ht="15" customHeight="1" x14ac:dyDescent="0.2">
      <c r="A268" s="120">
        <v>42270</v>
      </c>
      <c r="B268" s="14">
        <v>18.041551079999998</v>
      </c>
      <c r="C268" s="2"/>
      <c r="D268" s="121">
        <v>42270</v>
      </c>
      <c r="E268" s="122">
        <v>18.041551079999998</v>
      </c>
    </row>
    <row r="269" spans="1:5" ht="15" customHeight="1" x14ac:dyDescent="0.2">
      <c r="A269" s="120">
        <v>42271</v>
      </c>
      <c r="B269" s="14">
        <v>15.464186639999999</v>
      </c>
      <c r="C269" s="2"/>
      <c r="D269" s="121">
        <v>42271</v>
      </c>
      <c r="E269" s="122">
        <v>15.464186639999999</v>
      </c>
    </row>
    <row r="270" spans="1:5" ht="15" customHeight="1" x14ac:dyDescent="0.2">
      <c r="A270" s="120">
        <v>42272</v>
      </c>
      <c r="B270" s="14">
        <v>18.041551079999998</v>
      </c>
      <c r="C270" s="2"/>
      <c r="D270" s="121">
        <v>42272</v>
      </c>
      <c r="E270" s="122">
        <v>18.041551079999998</v>
      </c>
    </row>
    <row r="271" spans="1:5" ht="15" customHeight="1" x14ac:dyDescent="0.2">
      <c r="A271" s="120">
        <v>42273</v>
      </c>
      <c r="B271" s="14">
        <v>13.74594368</v>
      </c>
      <c r="C271" s="2"/>
      <c r="D271" s="121">
        <v>42273</v>
      </c>
      <c r="E271" s="122">
        <v>13.74594368</v>
      </c>
    </row>
    <row r="272" spans="1:5" ht="15" customHeight="1" x14ac:dyDescent="0.2">
      <c r="A272" s="120">
        <v>42274</v>
      </c>
      <c r="B272" s="14">
        <v>18.90067256</v>
      </c>
      <c r="C272" s="2"/>
      <c r="D272" s="121">
        <v>42274</v>
      </c>
      <c r="E272" s="122">
        <v>18.90067256</v>
      </c>
    </row>
    <row r="273" spans="1:5" ht="15" customHeight="1" x14ac:dyDescent="0.2">
      <c r="A273" s="120">
        <v>42275</v>
      </c>
      <c r="B273" s="14">
        <v>17.182429599999999</v>
      </c>
      <c r="C273" s="2"/>
      <c r="D273" s="121">
        <v>42275</v>
      </c>
      <c r="E273" s="122">
        <v>17.182429599999999</v>
      </c>
    </row>
    <row r="274" spans="1:5" ht="15" customHeight="1" x14ac:dyDescent="0.2">
      <c r="A274" s="120">
        <v>42276</v>
      </c>
      <c r="B274" s="14">
        <v>13.74594368</v>
      </c>
      <c r="C274" s="2"/>
      <c r="D274" s="121">
        <v>42276</v>
      </c>
      <c r="E274" s="122">
        <v>13.74594368</v>
      </c>
    </row>
    <row r="275" spans="1:5" ht="15" customHeight="1" x14ac:dyDescent="0.2">
      <c r="A275" s="120">
        <v>42277</v>
      </c>
      <c r="B275" s="14">
        <v>15.464186639999999</v>
      </c>
      <c r="C275" s="2"/>
      <c r="D275" s="121">
        <v>42277</v>
      </c>
      <c r="E275" s="122">
        <v>15.464186639999999</v>
      </c>
    </row>
    <row r="276" spans="1:5" ht="15" customHeight="1" x14ac:dyDescent="0.2">
      <c r="A276" s="120">
        <v>42278</v>
      </c>
      <c r="B276" s="14">
        <v>14.605065159999999</v>
      </c>
      <c r="C276" s="2"/>
      <c r="D276" s="121">
        <v>42278</v>
      </c>
      <c r="E276" s="122">
        <v>14.605065159999999</v>
      </c>
    </row>
    <row r="277" spans="1:5" ht="15" customHeight="1" x14ac:dyDescent="0.2">
      <c r="A277" s="120">
        <v>42279</v>
      </c>
      <c r="B277" s="14">
        <v>17.182429599999999</v>
      </c>
      <c r="C277" s="2"/>
      <c r="D277" s="121">
        <v>42279</v>
      </c>
      <c r="E277" s="122">
        <v>17.182429599999999</v>
      </c>
    </row>
    <row r="278" spans="1:5" ht="15" customHeight="1" x14ac:dyDescent="0.2">
      <c r="A278" s="120">
        <v>42280</v>
      </c>
      <c r="B278" s="14">
        <v>17.182429599999999</v>
      </c>
      <c r="C278" s="2"/>
      <c r="D278" s="121">
        <v>42280</v>
      </c>
      <c r="E278" s="122">
        <v>17.182429599999999</v>
      </c>
    </row>
    <row r="279" spans="1:5" ht="15" customHeight="1" x14ac:dyDescent="0.2">
      <c r="A279" s="120">
        <v>42281</v>
      </c>
      <c r="B279" s="14">
        <v>12.027700719999999</v>
      </c>
      <c r="C279" s="2"/>
      <c r="D279" s="121">
        <v>42281</v>
      </c>
      <c r="E279" s="122">
        <v>12.027700719999999</v>
      </c>
    </row>
    <row r="280" spans="1:5" ht="15" customHeight="1" x14ac:dyDescent="0.2">
      <c r="A280" s="120">
        <v>42282</v>
      </c>
      <c r="B280" s="14">
        <v>12.886822199999999</v>
      </c>
      <c r="C280" s="2"/>
      <c r="D280" s="121">
        <v>42282</v>
      </c>
      <c r="E280" s="122">
        <v>12.886822199999999</v>
      </c>
    </row>
    <row r="281" spans="1:5" ht="15" customHeight="1" x14ac:dyDescent="0.2">
      <c r="A281" s="120">
        <v>42283</v>
      </c>
      <c r="B281" s="14">
        <v>12.886822199999999</v>
      </c>
      <c r="C281" s="2"/>
      <c r="D281" s="121">
        <v>42283</v>
      </c>
      <c r="E281" s="122">
        <v>12.886822199999999</v>
      </c>
    </row>
    <row r="282" spans="1:5" ht="15" customHeight="1" x14ac:dyDescent="0.2">
      <c r="A282" s="120">
        <v>42284</v>
      </c>
      <c r="B282" s="14">
        <v>10.309457759999999</v>
      </c>
      <c r="C282" s="2"/>
      <c r="D282" s="121">
        <v>42284</v>
      </c>
      <c r="E282" s="122">
        <v>10.309457759999999</v>
      </c>
    </row>
    <row r="283" spans="1:5" ht="15" customHeight="1" x14ac:dyDescent="0.2">
      <c r="A283" s="120">
        <v>42285</v>
      </c>
      <c r="B283" s="14">
        <v>17.182429599999999</v>
      </c>
      <c r="C283" s="2"/>
      <c r="D283" s="121">
        <v>42285</v>
      </c>
      <c r="E283" s="122">
        <v>17.182429599999999</v>
      </c>
    </row>
    <row r="284" spans="1:5" ht="15" customHeight="1" x14ac:dyDescent="0.2">
      <c r="A284" s="120">
        <v>42286</v>
      </c>
      <c r="B284" s="14">
        <v>18.90067256</v>
      </c>
      <c r="C284" s="2"/>
      <c r="D284" s="121">
        <v>42286</v>
      </c>
      <c r="E284" s="122">
        <v>18.90067256</v>
      </c>
    </row>
    <row r="285" spans="1:5" ht="15" customHeight="1" x14ac:dyDescent="0.2">
      <c r="A285" s="120">
        <v>42287</v>
      </c>
      <c r="B285" s="14">
        <v>16.32330812</v>
      </c>
      <c r="C285" s="2"/>
      <c r="D285" s="121">
        <v>42287</v>
      </c>
      <c r="E285" s="122">
        <v>16.32330812</v>
      </c>
    </row>
    <row r="286" spans="1:5" ht="15" customHeight="1" x14ac:dyDescent="0.2">
      <c r="A286" s="120">
        <v>42288</v>
      </c>
      <c r="B286" s="14">
        <v>18.041551079999998</v>
      </c>
      <c r="C286" s="2"/>
      <c r="D286" s="121">
        <v>42288</v>
      </c>
      <c r="E286" s="122">
        <v>18.041551079999998</v>
      </c>
    </row>
    <row r="287" spans="1:5" ht="15" customHeight="1" x14ac:dyDescent="0.2">
      <c r="A287" s="120">
        <v>42289</v>
      </c>
      <c r="B287" s="14">
        <v>16.32330812</v>
      </c>
      <c r="C287" s="2"/>
      <c r="D287" s="121">
        <v>42289</v>
      </c>
      <c r="E287" s="122">
        <v>16.32330812</v>
      </c>
    </row>
    <row r="288" spans="1:5" ht="15" customHeight="1" x14ac:dyDescent="0.2">
      <c r="A288" s="120">
        <v>42290</v>
      </c>
      <c r="B288" s="14">
        <v>19.759794039999999</v>
      </c>
      <c r="C288" s="2"/>
      <c r="D288" s="121">
        <v>42290</v>
      </c>
      <c r="E288" s="122">
        <v>19.759794039999999</v>
      </c>
    </row>
    <row r="289" spans="1:5" ht="15" customHeight="1" x14ac:dyDescent="0.2">
      <c r="A289" s="120">
        <v>42291</v>
      </c>
      <c r="B289" s="14">
        <v>17.182429599999999</v>
      </c>
      <c r="C289" s="2"/>
      <c r="D289" s="121">
        <v>42291</v>
      </c>
      <c r="E289" s="122">
        <v>17.182429599999999</v>
      </c>
    </row>
    <row r="290" spans="1:5" ht="15" customHeight="1" x14ac:dyDescent="0.2">
      <c r="A290" s="120">
        <v>42292</v>
      </c>
      <c r="B290" s="14">
        <v>18.90067256</v>
      </c>
      <c r="C290" s="2"/>
      <c r="D290" s="121">
        <v>42292</v>
      </c>
      <c r="E290" s="122">
        <v>18.90067256</v>
      </c>
    </row>
    <row r="291" spans="1:5" ht="15" customHeight="1" x14ac:dyDescent="0.2">
      <c r="A291" s="120">
        <v>42293</v>
      </c>
      <c r="B291" s="14">
        <v>19.759794039999999</v>
      </c>
      <c r="C291" s="2"/>
      <c r="D291" s="121">
        <v>42293</v>
      </c>
      <c r="E291" s="122">
        <v>19.759794039999999</v>
      </c>
    </row>
    <row r="292" spans="1:5" ht="15" customHeight="1" x14ac:dyDescent="0.2">
      <c r="A292" s="120">
        <v>42294</v>
      </c>
      <c r="B292" s="14">
        <v>13.74594368</v>
      </c>
      <c r="C292" s="2"/>
      <c r="D292" s="121">
        <v>42294</v>
      </c>
      <c r="E292" s="122">
        <v>13.74594368</v>
      </c>
    </row>
    <row r="293" spans="1:5" ht="15" customHeight="1" x14ac:dyDescent="0.2">
      <c r="A293" s="120">
        <v>42295</v>
      </c>
      <c r="B293" s="14">
        <v>15.464186639999999</v>
      </c>
      <c r="C293" s="2"/>
      <c r="D293" s="121">
        <v>42295</v>
      </c>
      <c r="E293" s="122">
        <v>15.464186639999999</v>
      </c>
    </row>
    <row r="294" spans="1:5" ht="15" customHeight="1" x14ac:dyDescent="0.2">
      <c r="A294" s="120">
        <v>42296</v>
      </c>
      <c r="B294" s="14">
        <v>10.309457759999999</v>
      </c>
      <c r="C294" s="2"/>
      <c r="D294" s="121">
        <v>42296</v>
      </c>
      <c r="E294" s="122">
        <v>10.309457759999999</v>
      </c>
    </row>
    <row r="295" spans="1:5" ht="15" customHeight="1" x14ac:dyDescent="0.2">
      <c r="A295" s="120">
        <v>42297</v>
      </c>
      <c r="B295" s="14">
        <v>12.886822199999999</v>
      </c>
      <c r="C295" s="2"/>
      <c r="D295" s="121">
        <v>42297</v>
      </c>
      <c r="E295" s="122">
        <v>12.886822199999999</v>
      </c>
    </row>
    <row r="296" spans="1:5" ht="15" customHeight="1" x14ac:dyDescent="0.2">
      <c r="A296" s="120">
        <v>42298</v>
      </c>
      <c r="B296" s="14">
        <v>17.182429599999999</v>
      </c>
      <c r="C296" s="2"/>
      <c r="D296" s="121">
        <v>42298</v>
      </c>
      <c r="E296" s="122">
        <v>17.182429599999999</v>
      </c>
    </row>
    <row r="297" spans="1:5" ht="15" customHeight="1" x14ac:dyDescent="0.2">
      <c r="A297" s="120">
        <v>42299</v>
      </c>
      <c r="B297" s="14">
        <v>17.182429599999999</v>
      </c>
      <c r="C297" s="2"/>
      <c r="D297" s="121">
        <v>42299</v>
      </c>
      <c r="E297" s="122">
        <v>17.182429599999999</v>
      </c>
    </row>
    <row r="298" spans="1:5" ht="15" customHeight="1" x14ac:dyDescent="0.2">
      <c r="A298" s="120">
        <v>42300</v>
      </c>
      <c r="B298" s="14">
        <v>13.74594368</v>
      </c>
      <c r="C298" s="2"/>
      <c r="D298" s="121">
        <v>42300</v>
      </c>
      <c r="E298" s="122">
        <v>13.74594368</v>
      </c>
    </row>
    <row r="299" spans="1:5" ht="15" customHeight="1" x14ac:dyDescent="0.2">
      <c r="A299" s="120">
        <v>42301</v>
      </c>
      <c r="B299" s="14">
        <v>15.464186639999999</v>
      </c>
      <c r="C299" s="2"/>
      <c r="D299" s="121">
        <v>42301</v>
      </c>
      <c r="E299" s="122">
        <v>15.464186639999999</v>
      </c>
    </row>
    <row r="300" spans="1:5" ht="15" customHeight="1" x14ac:dyDescent="0.2">
      <c r="A300" s="120">
        <v>42302</v>
      </c>
      <c r="B300" s="14">
        <v>12.886822199999999</v>
      </c>
      <c r="C300" s="2"/>
      <c r="D300" s="121">
        <v>42302</v>
      </c>
      <c r="E300" s="122">
        <v>12.886822199999999</v>
      </c>
    </row>
    <row r="301" spans="1:5" ht="15" customHeight="1" x14ac:dyDescent="0.2">
      <c r="A301" s="120">
        <v>42303</v>
      </c>
      <c r="B301" s="14">
        <v>7.7320933199999997</v>
      </c>
      <c r="C301" s="2"/>
      <c r="D301" s="121">
        <v>42303</v>
      </c>
      <c r="E301" s="122">
        <v>7.7320933199999997</v>
      </c>
    </row>
    <row r="302" spans="1:5" ht="15" customHeight="1" x14ac:dyDescent="0.2">
      <c r="A302" s="120">
        <v>42304</v>
      </c>
      <c r="B302" s="14">
        <v>13.74594368</v>
      </c>
      <c r="C302" s="2"/>
      <c r="D302" s="121">
        <v>42304</v>
      </c>
      <c r="E302" s="122">
        <v>13.74594368</v>
      </c>
    </row>
    <row r="303" spans="1:5" ht="15" customHeight="1" x14ac:dyDescent="0.2">
      <c r="A303" s="120">
        <v>42305</v>
      </c>
      <c r="B303" s="14">
        <v>13.74594368</v>
      </c>
      <c r="C303" s="2"/>
      <c r="D303" s="121">
        <v>42305</v>
      </c>
      <c r="E303" s="122">
        <v>13.74594368</v>
      </c>
    </row>
    <row r="304" spans="1:5" ht="15" customHeight="1" x14ac:dyDescent="0.2">
      <c r="A304" s="120">
        <v>42306</v>
      </c>
      <c r="B304" s="14">
        <v>18.041551079999998</v>
      </c>
      <c r="C304" s="2"/>
      <c r="D304" s="121">
        <v>42306</v>
      </c>
      <c r="E304" s="122">
        <v>18.041551079999998</v>
      </c>
    </row>
    <row r="305" spans="1:5" ht="15" customHeight="1" x14ac:dyDescent="0.2">
      <c r="A305" s="120">
        <v>42307</v>
      </c>
      <c r="B305" s="14">
        <v>13.74594368</v>
      </c>
      <c r="C305" s="2"/>
      <c r="D305" s="121">
        <v>42307</v>
      </c>
      <c r="E305" s="122">
        <v>13.74594368</v>
      </c>
    </row>
    <row r="306" spans="1:5" ht="15" customHeight="1" x14ac:dyDescent="0.2">
      <c r="A306" s="120">
        <v>42308</v>
      </c>
      <c r="B306" s="14">
        <v>12.027700719999999</v>
      </c>
      <c r="C306" s="2"/>
      <c r="D306" s="121">
        <v>42308</v>
      </c>
      <c r="E306" s="122">
        <v>12.027700719999999</v>
      </c>
    </row>
    <row r="307" spans="1:5" ht="15" customHeight="1" x14ac:dyDescent="0.2">
      <c r="A307" s="120">
        <v>42309</v>
      </c>
      <c r="B307" s="14">
        <v>16.32330812</v>
      </c>
      <c r="C307" s="2"/>
      <c r="D307" s="121">
        <v>42309</v>
      </c>
      <c r="E307" s="122">
        <v>16.32330812</v>
      </c>
    </row>
    <row r="308" spans="1:5" ht="15" customHeight="1" x14ac:dyDescent="0.2">
      <c r="A308" s="120">
        <v>42310</v>
      </c>
      <c r="B308" s="14">
        <v>18.90067256</v>
      </c>
      <c r="C308" s="2"/>
      <c r="D308" s="121">
        <v>42310</v>
      </c>
      <c r="E308" s="122">
        <v>18.90067256</v>
      </c>
    </row>
    <row r="309" spans="1:5" ht="15" customHeight="1" x14ac:dyDescent="0.2">
      <c r="A309" s="120">
        <v>42311</v>
      </c>
      <c r="B309" s="14">
        <v>17.182429599999999</v>
      </c>
      <c r="C309" s="2"/>
      <c r="D309" s="121">
        <v>42311</v>
      </c>
      <c r="E309" s="122">
        <v>17.182429599999999</v>
      </c>
    </row>
    <row r="310" spans="1:5" ht="15" customHeight="1" x14ac:dyDescent="0.2">
      <c r="A310" s="120">
        <v>42312</v>
      </c>
      <c r="B310" s="14">
        <v>15.464186639999999</v>
      </c>
      <c r="C310" s="2"/>
      <c r="D310" s="121">
        <v>42312</v>
      </c>
      <c r="E310" s="122">
        <v>15.464186639999999</v>
      </c>
    </row>
    <row r="311" spans="1:5" ht="15" customHeight="1" x14ac:dyDescent="0.2">
      <c r="A311" s="120">
        <v>42313</v>
      </c>
      <c r="B311" s="14">
        <v>12.027700719999999</v>
      </c>
      <c r="C311" s="2"/>
      <c r="D311" s="121">
        <v>42313</v>
      </c>
      <c r="E311" s="122">
        <v>12.027700719999999</v>
      </c>
    </row>
    <row r="312" spans="1:5" ht="15" customHeight="1" x14ac:dyDescent="0.2">
      <c r="A312" s="120">
        <v>42314</v>
      </c>
      <c r="B312" s="14">
        <v>9.4503362800000001</v>
      </c>
      <c r="C312" s="2"/>
      <c r="D312" s="121">
        <v>42314</v>
      </c>
      <c r="E312" s="122">
        <v>9.4503362800000001</v>
      </c>
    </row>
    <row r="313" spans="1:5" ht="15" customHeight="1" x14ac:dyDescent="0.2">
      <c r="A313" s="120">
        <v>42315</v>
      </c>
      <c r="B313" s="14">
        <v>13.74594368</v>
      </c>
      <c r="C313" s="2"/>
      <c r="D313" s="121">
        <v>42315</v>
      </c>
      <c r="E313" s="122">
        <v>13.74594368</v>
      </c>
    </row>
    <row r="314" spans="1:5" ht="15" customHeight="1" x14ac:dyDescent="0.2">
      <c r="A314" s="120">
        <v>42316</v>
      </c>
      <c r="B314" s="14">
        <v>17.182429599999999</v>
      </c>
      <c r="C314" s="2"/>
      <c r="D314" s="121">
        <v>42316</v>
      </c>
      <c r="E314" s="122">
        <v>17.182429599999999</v>
      </c>
    </row>
    <row r="315" spans="1:5" ht="15" customHeight="1" x14ac:dyDescent="0.2">
      <c r="A315" s="120">
        <v>42317</v>
      </c>
      <c r="B315" s="14">
        <v>16.32330812</v>
      </c>
      <c r="C315" s="2"/>
      <c r="D315" s="121">
        <v>42317</v>
      </c>
      <c r="E315" s="122">
        <v>16.32330812</v>
      </c>
    </row>
    <row r="316" spans="1:5" ht="15" customHeight="1" x14ac:dyDescent="0.2">
      <c r="A316" s="120">
        <v>42318</v>
      </c>
      <c r="B316" s="14">
        <v>15.464186639999999</v>
      </c>
      <c r="C316" s="2"/>
      <c r="D316" s="121">
        <v>42318</v>
      </c>
      <c r="E316" s="122">
        <v>15.464186639999999</v>
      </c>
    </row>
    <row r="317" spans="1:5" ht="15" customHeight="1" x14ac:dyDescent="0.2">
      <c r="A317" s="120">
        <v>42319</v>
      </c>
      <c r="B317" s="14">
        <v>16.32330812</v>
      </c>
      <c r="C317" s="2"/>
      <c r="D317" s="121">
        <v>42319</v>
      </c>
      <c r="E317" s="122">
        <v>16.32330812</v>
      </c>
    </row>
    <row r="318" spans="1:5" ht="15" customHeight="1" x14ac:dyDescent="0.2">
      <c r="A318" s="120">
        <v>42320</v>
      </c>
      <c r="B318" s="14">
        <v>11.16857924</v>
      </c>
      <c r="C318" s="2"/>
      <c r="D318" s="121">
        <v>42320</v>
      </c>
      <c r="E318" s="122">
        <v>11.16857924</v>
      </c>
    </row>
    <row r="319" spans="1:5" ht="15" customHeight="1" x14ac:dyDescent="0.2">
      <c r="A319" s="120">
        <v>42321</v>
      </c>
      <c r="B319" s="14">
        <v>10.309457759999999</v>
      </c>
      <c r="C319" s="2"/>
      <c r="D319" s="121">
        <v>42321</v>
      </c>
      <c r="E319" s="122">
        <v>10.309457759999999</v>
      </c>
    </row>
    <row r="320" spans="1:5" ht="15" customHeight="1" x14ac:dyDescent="0.2">
      <c r="A320" s="120">
        <v>42322</v>
      </c>
      <c r="B320" s="14">
        <v>14.605065159999999</v>
      </c>
      <c r="C320" s="2"/>
      <c r="D320" s="121">
        <v>42322</v>
      </c>
      <c r="E320" s="122">
        <v>14.605065159999999</v>
      </c>
    </row>
    <row r="321" spans="1:5" ht="15" customHeight="1" x14ac:dyDescent="0.2">
      <c r="A321" s="120">
        <v>42323</v>
      </c>
      <c r="B321" s="14">
        <v>12.886822199999999</v>
      </c>
      <c r="C321" s="2"/>
      <c r="D321" s="121">
        <v>42323</v>
      </c>
      <c r="E321" s="122">
        <v>12.886822199999999</v>
      </c>
    </row>
    <row r="322" spans="1:5" ht="15" customHeight="1" x14ac:dyDescent="0.2">
      <c r="A322" s="120">
        <v>42324</v>
      </c>
      <c r="B322" s="14">
        <v>9.4503362800000001</v>
      </c>
      <c r="C322" s="2"/>
      <c r="D322" s="121">
        <v>42324</v>
      </c>
      <c r="E322" s="122">
        <v>9.4503362800000001</v>
      </c>
    </row>
    <row r="323" spans="1:5" ht="15" customHeight="1" x14ac:dyDescent="0.2">
      <c r="A323" s="120">
        <v>42325</v>
      </c>
      <c r="B323" s="14">
        <v>8.5912147999999995</v>
      </c>
      <c r="C323" s="2"/>
      <c r="D323" s="121">
        <v>42325</v>
      </c>
      <c r="E323" s="122">
        <v>8.5912147999999995</v>
      </c>
    </row>
    <row r="324" spans="1:5" ht="15" customHeight="1" x14ac:dyDescent="0.2">
      <c r="A324" s="120">
        <v>42326</v>
      </c>
      <c r="B324" s="14">
        <v>14.605065159999999</v>
      </c>
      <c r="C324" s="2"/>
      <c r="D324" s="121">
        <v>42326</v>
      </c>
      <c r="E324" s="122">
        <v>14.605065159999999</v>
      </c>
    </row>
    <row r="325" spans="1:5" ht="15" customHeight="1" x14ac:dyDescent="0.2">
      <c r="A325" s="120">
        <v>42327</v>
      </c>
      <c r="B325" s="14">
        <v>15.464186639999999</v>
      </c>
      <c r="C325" s="2"/>
      <c r="D325" s="121">
        <v>42327</v>
      </c>
      <c r="E325" s="122">
        <v>15.464186639999999</v>
      </c>
    </row>
    <row r="326" spans="1:5" ht="15" customHeight="1" x14ac:dyDescent="0.2">
      <c r="A326" s="120">
        <v>42328</v>
      </c>
      <c r="B326" s="14">
        <v>13.74594368</v>
      </c>
      <c r="C326" s="2"/>
      <c r="D326" s="121">
        <v>42328</v>
      </c>
      <c r="E326" s="122">
        <v>13.74594368</v>
      </c>
    </row>
    <row r="327" spans="1:5" ht="15" customHeight="1" x14ac:dyDescent="0.2">
      <c r="A327" s="120">
        <v>42329</v>
      </c>
      <c r="B327" s="14">
        <v>19.759794039999999</v>
      </c>
      <c r="C327" s="2"/>
      <c r="D327" s="121">
        <v>42329</v>
      </c>
      <c r="E327" s="122">
        <v>19.759794039999999</v>
      </c>
    </row>
    <row r="328" spans="1:5" ht="15" customHeight="1" x14ac:dyDescent="0.2">
      <c r="A328" s="120">
        <v>42330</v>
      </c>
      <c r="B328" s="14">
        <v>11.16857924</v>
      </c>
      <c r="C328" s="2"/>
      <c r="D328" s="121">
        <v>42330</v>
      </c>
      <c r="E328" s="122">
        <v>11.16857924</v>
      </c>
    </row>
    <row r="329" spans="1:5" ht="15" customHeight="1" x14ac:dyDescent="0.2">
      <c r="A329" s="120">
        <v>42331</v>
      </c>
      <c r="B329" s="14">
        <v>10.309457759999999</v>
      </c>
      <c r="C329" s="2"/>
      <c r="D329" s="121">
        <v>42331</v>
      </c>
      <c r="E329" s="122">
        <v>10.309457759999999</v>
      </c>
    </row>
    <row r="330" spans="1:5" ht="15" customHeight="1" x14ac:dyDescent="0.2">
      <c r="A330" s="120">
        <v>42332</v>
      </c>
      <c r="B330" s="14">
        <v>12.886822199999999</v>
      </c>
      <c r="C330" s="2"/>
      <c r="D330" s="121">
        <v>42332</v>
      </c>
      <c r="E330" s="122">
        <v>12.886822199999999</v>
      </c>
    </row>
    <row r="331" spans="1:5" ht="15" customHeight="1" x14ac:dyDescent="0.2">
      <c r="A331" s="120">
        <v>42333</v>
      </c>
      <c r="B331" s="14">
        <v>12.027700719999999</v>
      </c>
      <c r="C331" s="2"/>
      <c r="D331" s="121">
        <v>42333</v>
      </c>
      <c r="E331" s="122">
        <v>12.027700719999999</v>
      </c>
    </row>
    <row r="332" spans="1:5" ht="15" customHeight="1" x14ac:dyDescent="0.2">
      <c r="A332" s="120">
        <v>42334</v>
      </c>
      <c r="B332" s="14">
        <v>9.4503362800000001</v>
      </c>
      <c r="C332" s="2"/>
      <c r="D332" s="121">
        <v>42334</v>
      </c>
      <c r="E332" s="122">
        <v>9.4503362800000001</v>
      </c>
    </row>
    <row r="333" spans="1:5" ht="15" customHeight="1" x14ac:dyDescent="0.2">
      <c r="A333" s="120">
        <v>42335</v>
      </c>
      <c r="B333" s="14">
        <v>9.4503362800000001</v>
      </c>
      <c r="C333" s="2"/>
      <c r="D333" s="121">
        <v>42335</v>
      </c>
      <c r="E333" s="122">
        <v>9.4503362800000001</v>
      </c>
    </row>
    <row r="334" spans="1:5" ht="15" customHeight="1" x14ac:dyDescent="0.2">
      <c r="A334" s="120">
        <v>42336</v>
      </c>
      <c r="B334" s="14">
        <v>14.605065159999999</v>
      </c>
      <c r="C334" s="2"/>
      <c r="D334" s="121">
        <v>42336</v>
      </c>
      <c r="E334" s="122">
        <v>14.605065159999999</v>
      </c>
    </row>
    <row r="335" spans="1:5" ht="15" customHeight="1" x14ac:dyDescent="0.2">
      <c r="A335" s="120">
        <v>42337</v>
      </c>
      <c r="B335" s="14">
        <v>16.32330812</v>
      </c>
      <c r="C335" s="2"/>
      <c r="D335" s="121">
        <v>42337</v>
      </c>
      <c r="E335" s="122">
        <v>16.32330812</v>
      </c>
    </row>
    <row r="336" spans="1:5" ht="15" customHeight="1" x14ac:dyDescent="0.2">
      <c r="A336" s="120">
        <v>42338</v>
      </c>
      <c r="B336" s="14">
        <v>15.464186639999999</v>
      </c>
      <c r="C336" s="2"/>
      <c r="D336" s="121">
        <v>42338</v>
      </c>
      <c r="E336" s="122">
        <v>15.464186639999999</v>
      </c>
    </row>
    <row r="337" spans="1:5" ht="15" customHeight="1" x14ac:dyDescent="0.2">
      <c r="A337" s="120">
        <v>42339</v>
      </c>
      <c r="B337" s="14">
        <v>12.027700719999999</v>
      </c>
      <c r="C337" s="2"/>
      <c r="D337" s="121">
        <v>42339</v>
      </c>
      <c r="E337" s="122">
        <v>12.027700719999999</v>
      </c>
    </row>
    <row r="338" spans="1:5" ht="15" customHeight="1" x14ac:dyDescent="0.2">
      <c r="A338" s="120">
        <v>42340</v>
      </c>
      <c r="B338" s="14">
        <v>12.886822199999999</v>
      </c>
      <c r="C338" s="2"/>
      <c r="D338" s="121">
        <v>42340</v>
      </c>
      <c r="E338" s="122">
        <v>12.886822199999999</v>
      </c>
    </row>
    <row r="339" spans="1:5" ht="15" customHeight="1" x14ac:dyDescent="0.2">
      <c r="A339" s="120">
        <v>42341</v>
      </c>
      <c r="B339" s="14">
        <v>11.16857924</v>
      </c>
      <c r="C339" s="2"/>
      <c r="D339" s="121">
        <v>42341</v>
      </c>
      <c r="E339" s="122">
        <v>11.16857924</v>
      </c>
    </row>
    <row r="340" spans="1:5" ht="15" customHeight="1" x14ac:dyDescent="0.2">
      <c r="A340" s="120">
        <v>42342</v>
      </c>
      <c r="B340" s="14">
        <v>12.027700719999999</v>
      </c>
      <c r="C340" s="2"/>
      <c r="D340" s="121">
        <v>42342</v>
      </c>
      <c r="E340" s="122">
        <v>12.027700719999999</v>
      </c>
    </row>
    <row r="341" spans="1:5" ht="15" customHeight="1" x14ac:dyDescent="0.2">
      <c r="A341" s="120">
        <v>42343</v>
      </c>
      <c r="B341" s="14">
        <v>17.182429599999999</v>
      </c>
      <c r="C341" s="2"/>
      <c r="D341" s="121">
        <v>42343</v>
      </c>
      <c r="E341" s="122">
        <v>17.182429599999999</v>
      </c>
    </row>
    <row r="342" spans="1:5" ht="15" customHeight="1" x14ac:dyDescent="0.2">
      <c r="A342" s="120">
        <v>42344</v>
      </c>
      <c r="B342" s="14">
        <v>13.74594368</v>
      </c>
      <c r="C342" s="2"/>
      <c r="D342" s="121">
        <v>42344</v>
      </c>
      <c r="E342" s="122">
        <v>13.74594368</v>
      </c>
    </row>
    <row r="343" spans="1:5" ht="15" customHeight="1" x14ac:dyDescent="0.2">
      <c r="A343" s="120">
        <v>42345</v>
      </c>
      <c r="B343" s="14">
        <v>17.182429599999999</v>
      </c>
      <c r="C343" s="2"/>
      <c r="D343" s="121">
        <v>42345</v>
      </c>
      <c r="E343" s="122">
        <v>17.182429599999999</v>
      </c>
    </row>
    <row r="344" spans="1:5" ht="15" customHeight="1" x14ac:dyDescent="0.2">
      <c r="A344" s="120">
        <v>42346</v>
      </c>
      <c r="B344" s="14">
        <v>8.5912147999999995</v>
      </c>
      <c r="C344" s="2"/>
      <c r="D344" s="121">
        <v>42346</v>
      </c>
      <c r="E344" s="122">
        <v>8.5912147999999995</v>
      </c>
    </row>
    <row r="345" spans="1:5" ht="15" customHeight="1" x14ac:dyDescent="0.2">
      <c r="A345" s="120">
        <v>42347</v>
      </c>
      <c r="B345" s="14">
        <v>12.027700719999999</v>
      </c>
      <c r="C345" s="2"/>
      <c r="D345" s="121">
        <v>42347</v>
      </c>
      <c r="E345" s="122">
        <v>12.027700719999999</v>
      </c>
    </row>
    <row r="346" spans="1:5" ht="15" customHeight="1" x14ac:dyDescent="0.2">
      <c r="A346" s="120">
        <v>42348</v>
      </c>
      <c r="B346" s="14">
        <v>16.32330812</v>
      </c>
      <c r="C346" s="2"/>
      <c r="D346" s="121">
        <v>42348</v>
      </c>
      <c r="E346" s="122">
        <v>16.32330812</v>
      </c>
    </row>
    <row r="347" spans="1:5" ht="15" customHeight="1" x14ac:dyDescent="0.2">
      <c r="A347" s="120">
        <v>42349</v>
      </c>
      <c r="B347" s="14">
        <v>9.4503362800000001</v>
      </c>
      <c r="C347" s="2"/>
      <c r="D347" s="121">
        <v>42349</v>
      </c>
      <c r="E347" s="122">
        <v>9.4503362800000001</v>
      </c>
    </row>
    <row r="348" spans="1:5" ht="15" customHeight="1" x14ac:dyDescent="0.2">
      <c r="A348" s="120">
        <v>42350</v>
      </c>
      <c r="B348" s="14">
        <v>15.464186639999999</v>
      </c>
      <c r="C348" s="2"/>
      <c r="D348" s="121">
        <v>42350</v>
      </c>
      <c r="E348" s="122">
        <v>15.464186639999999</v>
      </c>
    </row>
    <row r="349" spans="1:5" ht="15" customHeight="1" x14ac:dyDescent="0.2">
      <c r="A349" s="120">
        <v>42351</v>
      </c>
      <c r="B349" s="14">
        <v>17.182429599999999</v>
      </c>
      <c r="C349" s="2"/>
      <c r="D349" s="121">
        <v>42351</v>
      </c>
      <c r="E349" s="122">
        <v>17.182429599999999</v>
      </c>
    </row>
    <row r="350" spans="1:5" ht="15" customHeight="1" x14ac:dyDescent="0.2">
      <c r="A350" s="120">
        <v>42352</v>
      </c>
      <c r="B350" s="14">
        <v>15.464186639999999</v>
      </c>
      <c r="C350" s="2"/>
      <c r="D350" s="121">
        <v>42352</v>
      </c>
      <c r="E350" s="122">
        <v>15.464186639999999</v>
      </c>
    </row>
    <row r="351" spans="1:5" ht="15" customHeight="1" x14ac:dyDescent="0.2">
      <c r="A351" s="120">
        <v>42353</v>
      </c>
      <c r="B351" s="14">
        <v>16.32330812</v>
      </c>
      <c r="C351" s="2"/>
      <c r="D351" s="121">
        <v>42353</v>
      </c>
      <c r="E351" s="122">
        <v>16.32330812</v>
      </c>
    </row>
    <row r="352" spans="1:5" ht="15" customHeight="1" x14ac:dyDescent="0.2">
      <c r="A352" s="120">
        <v>42354</v>
      </c>
      <c r="B352" s="14">
        <v>15.464186639999999</v>
      </c>
      <c r="C352" s="2"/>
      <c r="D352" s="121">
        <v>42354</v>
      </c>
      <c r="E352" s="122">
        <v>15.464186639999999</v>
      </c>
    </row>
    <row r="353" spans="1:5" ht="15" customHeight="1" x14ac:dyDescent="0.2">
      <c r="A353" s="120">
        <v>42355</v>
      </c>
      <c r="B353" s="14">
        <v>17.182429599999999</v>
      </c>
      <c r="C353" s="2"/>
      <c r="D353" s="121">
        <v>42355</v>
      </c>
      <c r="E353" s="122">
        <v>17.182429599999999</v>
      </c>
    </row>
    <row r="354" spans="1:5" ht="15" customHeight="1" x14ac:dyDescent="0.2">
      <c r="A354" s="120">
        <v>42356</v>
      </c>
      <c r="B354" s="14">
        <v>18.90067256</v>
      </c>
      <c r="C354" s="2"/>
      <c r="D354" s="121">
        <v>42356</v>
      </c>
      <c r="E354" s="122">
        <v>18.90067256</v>
      </c>
    </row>
    <row r="355" spans="1:5" ht="15" customHeight="1" x14ac:dyDescent="0.2">
      <c r="A355" s="120">
        <v>42357</v>
      </c>
      <c r="B355" s="14">
        <v>18.041551079999998</v>
      </c>
      <c r="C355" s="2"/>
      <c r="D355" s="121">
        <v>42357</v>
      </c>
      <c r="E355" s="122">
        <v>18.041551079999998</v>
      </c>
    </row>
    <row r="356" spans="1:5" ht="15" customHeight="1" x14ac:dyDescent="0.2">
      <c r="A356" s="120">
        <v>42358</v>
      </c>
      <c r="B356" s="14">
        <v>17.182429599999999</v>
      </c>
      <c r="C356" s="2"/>
      <c r="D356" s="121">
        <v>42358</v>
      </c>
      <c r="E356" s="122">
        <v>17.182429599999999</v>
      </c>
    </row>
    <row r="357" spans="1:5" ht="15" customHeight="1" x14ac:dyDescent="0.2">
      <c r="A357" s="120">
        <v>42359</v>
      </c>
      <c r="B357" s="14">
        <v>16.32330812</v>
      </c>
      <c r="C357" s="2"/>
      <c r="D357" s="121">
        <v>42359</v>
      </c>
      <c r="E357" s="122">
        <v>16.32330812</v>
      </c>
    </row>
    <row r="358" spans="1:5" ht="15" customHeight="1" x14ac:dyDescent="0.2">
      <c r="A358" s="120">
        <v>42360</v>
      </c>
      <c r="B358" s="14">
        <v>16.32330812</v>
      </c>
      <c r="C358" s="2"/>
      <c r="D358" s="121">
        <v>42360</v>
      </c>
      <c r="E358" s="122">
        <v>16.32330812</v>
      </c>
    </row>
    <row r="359" spans="1:5" ht="15" customHeight="1" x14ac:dyDescent="0.2">
      <c r="A359" s="120">
        <v>42361</v>
      </c>
      <c r="B359" s="14">
        <v>16.32330812</v>
      </c>
      <c r="C359" s="2"/>
      <c r="D359" s="121">
        <v>42361</v>
      </c>
      <c r="E359" s="122">
        <v>16.32330812</v>
      </c>
    </row>
    <row r="360" spans="1:5" ht="15" customHeight="1" x14ac:dyDescent="0.2">
      <c r="A360" s="120">
        <v>42362</v>
      </c>
      <c r="B360" s="14">
        <v>18.90067256</v>
      </c>
      <c r="C360" s="2"/>
      <c r="D360" s="121">
        <v>42362</v>
      </c>
      <c r="E360" s="122">
        <v>18.90067256</v>
      </c>
    </row>
    <row r="361" spans="1:5" ht="15" customHeight="1" x14ac:dyDescent="0.2">
      <c r="A361" s="120">
        <v>42363</v>
      </c>
      <c r="B361" s="14">
        <v>16.32330812</v>
      </c>
      <c r="C361" s="2"/>
      <c r="D361" s="121">
        <v>42363</v>
      </c>
      <c r="E361" s="122">
        <v>16.32330812</v>
      </c>
    </row>
    <row r="362" spans="1:5" ht="15" customHeight="1" x14ac:dyDescent="0.2">
      <c r="A362" s="120">
        <v>42364</v>
      </c>
      <c r="B362" s="14">
        <v>17.182429599999999</v>
      </c>
      <c r="C362" s="2"/>
      <c r="D362" s="121">
        <v>42364</v>
      </c>
      <c r="E362" s="122">
        <v>17.182429599999999</v>
      </c>
    </row>
    <row r="363" spans="1:5" ht="15" customHeight="1" x14ac:dyDescent="0.2">
      <c r="A363" s="120">
        <v>42365</v>
      </c>
      <c r="B363" s="14">
        <v>18.041551079999998</v>
      </c>
      <c r="C363" s="2"/>
      <c r="D363" s="121">
        <v>42365</v>
      </c>
      <c r="E363" s="122">
        <v>18.041551079999998</v>
      </c>
    </row>
    <row r="364" spans="1:5" ht="15" customHeight="1" x14ac:dyDescent="0.2">
      <c r="A364" s="120">
        <v>42366</v>
      </c>
      <c r="B364" s="14">
        <v>18.041551079999998</v>
      </c>
      <c r="C364" s="2"/>
      <c r="D364" s="121">
        <v>42366</v>
      </c>
      <c r="E364" s="122">
        <v>18.041551079999998</v>
      </c>
    </row>
    <row r="365" spans="1:5" ht="15" customHeight="1" x14ac:dyDescent="0.2">
      <c r="A365" s="120">
        <v>42367</v>
      </c>
      <c r="B365" s="14">
        <v>15.464186639999999</v>
      </c>
      <c r="C365" s="2"/>
      <c r="D365" s="121">
        <v>42367</v>
      </c>
      <c r="E365" s="122">
        <v>15.464186639999999</v>
      </c>
    </row>
    <row r="366" spans="1:5" ht="15" customHeight="1" x14ac:dyDescent="0.2">
      <c r="A366" s="120">
        <v>42368</v>
      </c>
      <c r="B366" s="14">
        <v>17.182429599999999</v>
      </c>
      <c r="C366" s="2"/>
      <c r="D366" s="121">
        <v>42368</v>
      </c>
      <c r="E366" s="122">
        <v>17.182429599999999</v>
      </c>
    </row>
    <row r="367" spans="1:5" ht="15" customHeight="1" x14ac:dyDescent="0.2">
      <c r="A367" s="120">
        <v>42369</v>
      </c>
      <c r="B367" s="14">
        <v>18.041551079999998</v>
      </c>
      <c r="C367" s="2"/>
      <c r="D367" s="121">
        <v>42369</v>
      </c>
      <c r="E367" s="122">
        <v>18.041551079999998</v>
      </c>
    </row>
    <row r="368" spans="1:5" ht="15" customHeight="1" x14ac:dyDescent="0.2">
      <c r="A368" s="1" t="s">
        <v>136</v>
      </c>
      <c r="B368" s="123"/>
      <c r="C368" s="2"/>
      <c r="D368" s="3"/>
      <c r="E368" s="3"/>
    </row>
    <row r="369" spans="1:5" ht="15" customHeight="1" x14ac:dyDescent="0.2">
      <c r="A369" s="1" t="s">
        <v>137</v>
      </c>
      <c r="B369" s="122">
        <v>25.773644399999998</v>
      </c>
      <c r="C369" s="2"/>
      <c r="D369" s="3"/>
      <c r="E369" s="3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23"/>
  <sheetViews>
    <sheetView workbookViewId="0">
      <selection activeCell="J14" sqref="J14"/>
    </sheetView>
  </sheetViews>
  <sheetFormatPr defaultRowHeight="15" customHeight="1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8" customWidth="1"/>
    <col min="9" max="9" width="10.33203125" style="18" customWidth="1"/>
    <col min="10" max="10" width="22.6640625" style="58" customWidth="1"/>
    <col min="11" max="11" width="24.6640625" style="58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05" t="s">
        <v>138</v>
      </c>
      <c r="K1" s="205"/>
    </row>
    <row r="2" spans="1:14" ht="15" customHeight="1" x14ac:dyDescent="0.2">
      <c r="A2" s="124" t="s">
        <v>134</v>
      </c>
      <c r="B2" s="58" t="s">
        <v>135</v>
      </c>
      <c r="D2" s="118" t="s">
        <v>0</v>
      </c>
      <c r="E2" s="119" t="s">
        <v>22</v>
      </c>
      <c r="G2" s="118" t="s">
        <v>0</v>
      </c>
      <c r="H2" s="119" t="s">
        <v>22</v>
      </c>
      <c r="I2" s="128"/>
      <c r="J2" s="54" t="s">
        <v>0</v>
      </c>
      <c r="K2" s="129" t="s">
        <v>22</v>
      </c>
    </row>
    <row r="3" spans="1:14" ht="15" customHeight="1" x14ac:dyDescent="0.2">
      <c r="A3" s="120">
        <v>42005</v>
      </c>
      <c r="B3" s="14">
        <v>16.32330812</v>
      </c>
      <c r="D3" s="121">
        <v>42005</v>
      </c>
      <c r="E3" s="122">
        <v>16.32330812</v>
      </c>
      <c r="G3" s="130">
        <f ca="1">OFFSET(D3,4,0,1,1)</f>
        <v>42009</v>
      </c>
      <c r="H3" s="131">
        <f ca="1">IF(OFFSET(E3,4,0,1,1),MAX(OFFSET(E3,4,0,1,1),OFFSET(E3,3,0,1,1),OFFSET(E3,2,0,1,1),OFFSET(E3,1,0,1,1),OFFSET(E3,0,0,1,1)))</f>
        <v>16.32330812</v>
      </c>
      <c r="I3" s="131"/>
      <c r="J3" s="130">
        <f ca="1">G3</f>
        <v>42009</v>
      </c>
      <c r="K3" s="132">
        <f ca="1">VLOOKUP(J3,$G$3:$H$363,2,FALSE)</f>
        <v>16.32330812</v>
      </c>
      <c r="M3" s="55"/>
      <c r="N3" s="133"/>
    </row>
    <row r="4" spans="1:14" ht="15" customHeight="1" x14ac:dyDescent="0.2">
      <c r="A4" s="120">
        <v>42006</v>
      </c>
      <c r="B4" s="14">
        <v>16.32330812</v>
      </c>
      <c r="D4" s="121">
        <v>42006</v>
      </c>
      <c r="E4" s="122">
        <v>16.32330812</v>
      </c>
      <c r="G4" s="130">
        <f t="shared" ref="G4:G67" ca="1" si="0">OFFSET(D4,4,0,1,1)</f>
        <v>42010</v>
      </c>
      <c r="H4" s="131">
        <f t="shared" ref="H4:H67" ca="1" si="1">IF(OFFSET(E4,4,0,1,1),MAX(OFFSET(E4,4,0,1,1),OFFSET(E4,3,0,1,1),OFFSET(E4,2,0,1,1),OFFSET(E4,1,0,1,1),OFFSET(E4,0,0,1,1)))</f>
        <v>16.32330812</v>
      </c>
      <c r="I4" s="131"/>
      <c r="J4" s="130">
        <f ca="1">J3+5</f>
        <v>42014</v>
      </c>
      <c r="K4" s="132">
        <f t="shared" ref="K4:K67" ca="1" si="2">VLOOKUP(J4,$G$3:$H$363,2,FALSE)</f>
        <v>17.182429599999999</v>
      </c>
      <c r="N4" s="58"/>
    </row>
    <row r="5" spans="1:14" ht="15" customHeight="1" x14ac:dyDescent="0.2">
      <c r="A5" s="120">
        <v>42007</v>
      </c>
      <c r="B5" s="14">
        <v>14.605065159999999</v>
      </c>
      <c r="D5" s="121">
        <v>42007</v>
      </c>
      <c r="E5" s="122">
        <v>14.605065159999999</v>
      </c>
      <c r="G5" s="130">
        <f t="shared" ca="1" si="0"/>
        <v>42011</v>
      </c>
      <c r="H5" s="131">
        <f t="shared" ca="1" si="1"/>
        <v>15.464186639999999</v>
      </c>
      <c r="I5" s="131"/>
      <c r="J5" s="130">
        <f t="shared" ref="J5:J68" ca="1" si="3">J4+5</f>
        <v>42019</v>
      </c>
      <c r="K5" s="132">
        <f t="shared" ca="1" si="2"/>
        <v>19.759794039999999</v>
      </c>
    </row>
    <row r="6" spans="1:14" ht="15" customHeight="1" x14ac:dyDescent="0.2">
      <c r="A6" s="120">
        <v>42008</v>
      </c>
      <c r="B6" s="14">
        <v>15.464186639999999</v>
      </c>
      <c r="D6" s="121">
        <v>42008</v>
      </c>
      <c r="E6" s="122">
        <v>15.464186639999999</v>
      </c>
      <c r="G6" s="130">
        <f t="shared" ca="1" si="0"/>
        <v>42012</v>
      </c>
      <c r="H6" s="131">
        <f t="shared" ca="1" si="1"/>
        <v>15.464186639999999</v>
      </c>
      <c r="I6" s="131"/>
      <c r="J6" s="130">
        <f t="shared" ca="1" si="3"/>
        <v>42024</v>
      </c>
      <c r="K6" s="132">
        <f t="shared" ca="1" si="2"/>
        <v>18.90067256</v>
      </c>
    </row>
    <row r="7" spans="1:14" ht="15" customHeight="1" x14ac:dyDescent="0.2">
      <c r="A7" s="120">
        <v>42009</v>
      </c>
      <c r="B7" s="14">
        <v>14.605065159999999</v>
      </c>
      <c r="D7" s="121">
        <v>42009</v>
      </c>
      <c r="E7" s="122">
        <v>14.605065159999999</v>
      </c>
      <c r="G7" s="130">
        <f t="shared" ca="1" si="0"/>
        <v>42013</v>
      </c>
      <c r="H7" s="131">
        <f t="shared" ca="1" si="1"/>
        <v>14.605065159999999</v>
      </c>
      <c r="I7" s="131"/>
      <c r="J7" s="130">
        <f t="shared" ca="1" si="3"/>
        <v>42029</v>
      </c>
      <c r="K7" s="132">
        <f t="shared" ca="1" si="2"/>
        <v>17.182429599999999</v>
      </c>
      <c r="M7" s="133"/>
    </row>
    <row r="8" spans="1:14" ht="15" customHeight="1" x14ac:dyDescent="0.2">
      <c r="A8" s="120">
        <v>42010</v>
      </c>
      <c r="B8" s="14">
        <v>12.886822199999999</v>
      </c>
      <c r="D8" s="121">
        <v>42010</v>
      </c>
      <c r="E8" s="122">
        <v>12.886822199999999</v>
      </c>
      <c r="G8" s="130">
        <f t="shared" ca="1" si="0"/>
        <v>42014</v>
      </c>
      <c r="H8" s="131">
        <f t="shared" ca="1" si="1"/>
        <v>17.182429599999999</v>
      </c>
      <c r="I8" s="131"/>
      <c r="J8" s="130">
        <f t="shared" ca="1" si="3"/>
        <v>42034</v>
      </c>
      <c r="K8" s="132">
        <f t="shared" ca="1" si="2"/>
        <v>17.182429599999999</v>
      </c>
    </row>
    <row r="9" spans="1:14" ht="15" customHeight="1" x14ac:dyDescent="0.2">
      <c r="A9" s="120">
        <v>42011</v>
      </c>
      <c r="B9" s="14">
        <v>13.74594368</v>
      </c>
      <c r="D9" s="121">
        <v>42011</v>
      </c>
      <c r="E9" s="122">
        <v>13.74594368</v>
      </c>
      <c r="G9" s="130">
        <f t="shared" ca="1" si="0"/>
        <v>42015</v>
      </c>
      <c r="H9" s="131">
        <f t="shared" ca="1" si="1"/>
        <v>19.759794039999999</v>
      </c>
      <c r="I9" s="131"/>
      <c r="J9" s="130">
        <f t="shared" ca="1" si="3"/>
        <v>42039</v>
      </c>
      <c r="K9" s="132">
        <f t="shared" ca="1" si="2"/>
        <v>19.759794039999999</v>
      </c>
    </row>
    <row r="10" spans="1:14" ht="15" customHeight="1" x14ac:dyDescent="0.2">
      <c r="A10" s="120">
        <v>42012</v>
      </c>
      <c r="B10" s="14">
        <v>14.605065159999999</v>
      </c>
      <c r="D10" s="121">
        <v>42012</v>
      </c>
      <c r="E10" s="122">
        <v>14.605065159999999</v>
      </c>
      <c r="G10" s="130">
        <f t="shared" ca="1" si="0"/>
        <v>42016</v>
      </c>
      <c r="H10" s="131">
        <f t="shared" ca="1" si="1"/>
        <v>19.759794039999999</v>
      </c>
      <c r="I10" s="131"/>
      <c r="J10" s="130">
        <f t="shared" ca="1" si="3"/>
        <v>42044</v>
      </c>
      <c r="K10" s="132">
        <f t="shared" ca="1" si="2"/>
        <v>14.605065159999999</v>
      </c>
      <c r="M10" s="134"/>
    </row>
    <row r="11" spans="1:14" ht="15" customHeight="1" x14ac:dyDescent="0.2">
      <c r="A11" s="120">
        <v>42013</v>
      </c>
      <c r="B11" s="14">
        <v>14.605065159999999</v>
      </c>
      <c r="D11" s="121">
        <v>42013</v>
      </c>
      <c r="E11" s="122">
        <v>14.605065159999999</v>
      </c>
      <c r="G11" s="130">
        <f t="shared" ca="1" si="0"/>
        <v>42017</v>
      </c>
      <c r="H11" s="131">
        <f t="shared" ca="1" si="1"/>
        <v>19.759794039999999</v>
      </c>
      <c r="I11" s="131"/>
      <c r="J11" s="130">
        <f t="shared" ca="1" si="3"/>
        <v>42049</v>
      </c>
      <c r="K11" s="132">
        <f t="shared" ca="1" si="2"/>
        <v>17.182429599999999</v>
      </c>
    </row>
    <row r="12" spans="1:14" ht="15" customHeight="1" x14ac:dyDescent="0.2">
      <c r="A12" s="120">
        <v>42014</v>
      </c>
      <c r="B12" s="14">
        <v>17.182429599999999</v>
      </c>
      <c r="D12" s="121">
        <v>42014</v>
      </c>
      <c r="E12" s="122">
        <v>17.182429599999999</v>
      </c>
      <c r="G12" s="130">
        <f t="shared" ca="1" si="0"/>
        <v>42018</v>
      </c>
      <c r="H12" s="131">
        <f t="shared" ca="1" si="1"/>
        <v>19.759794039999999</v>
      </c>
      <c r="I12" s="131"/>
      <c r="J12" s="130">
        <f ca="1">J11+5</f>
        <v>42054</v>
      </c>
      <c r="K12" s="132">
        <f t="shared" ca="1" si="2"/>
        <v>18.041551079999998</v>
      </c>
    </row>
    <row r="13" spans="1:14" ht="15" customHeight="1" x14ac:dyDescent="0.2">
      <c r="A13" s="120">
        <v>42015</v>
      </c>
      <c r="B13" s="14">
        <v>19.759794039999999</v>
      </c>
      <c r="D13" s="121">
        <v>42015</v>
      </c>
      <c r="E13" s="122">
        <v>19.759794039999999</v>
      </c>
      <c r="G13" s="130">
        <f t="shared" ca="1" si="0"/>
        <v>42019</v>
      </c>
      <c r="H13" s="131">
        <f t="shared" ca="1" si="1"/>
        <v>19.759794039999999</v>
      </c>
      <c r="I13" s="131"/>
      <c r="J13" s="130">
        <f t="shared" ca="1" si="3"/>
        <v>42059</v>
      </c>
      <c r="K13" s="132">
        <f t="shared" ca="1" si="2"/>
        <v>14.605065159999999</v>
      </c>
    </row>
    <row r="14" spans="1:14" ht="15" customHeight="1" x14ac:dyDescent="0.2">
      <c r="A14" s="120">
        <v>42016</v>
      </c>
      <c r="B14" s="14">
        <v>18.90067256</v>
      </c>
      <c r="D14" s="121">
        <v>42016</v>
      </c>
      <c r="E14" s="122">
        <v>18.90067256</v>
      </c>
      <c r="G14" s="130">
        <f t="shared" ca="1" si="0"/>
        <v>42020</v>
      </c>
      <c r="H14" s="131">
        <f t="shared" ca="1" si="1"/>
        <v>18.90067256</v>
      </c>
      <c r="I14" s="131"/>
      <c r="J14" s="130">
        <f t="shared" ca="1" si="3"/>
        <v>42064</v>
      </c>
      <c r="K14" s="132">
        <f t="shared" ca="1" si="2"/>
        <v>14.605065159999999</v>
      </c>
    </row>
    <row r="15" spans="1:14" ht="15" customHeight="1" x14ac:dyDescent="0.2">
      <c r="A15" s="120">
        <v>42017</v>
      </c>
      <c r="B15" s="14">
        <v>17.182429599999999</v>
      </c>
      <c r="D15" s="121">
        <v>42017</v>
      </c>
      <c r="E15" s="122">
        <v>17.182429599999999</v>
      </c>
      <c r="G15" s="130">
        <f t="shared" ca="1" si="0"/>
        <v>42021</v>
      </c>
      <c r="H15" s="131">
        <f t="shared" ca="1" si="1"/>
        <v>17.182429599999999</v>
      </c>
      <c r="I15" s="131"/>
      <c r="J15" s="130">
        <f t="shared" ca="1" si="3"/>
        <v>42069</v>
      </c>
      <c r="K15" s="132">
        <f t="shared" ca="1" si="2"/>
        <v>15.464186639999999</v>
      </c>
    </row>
    <row r="16" spans="1:14" ht="15" customHeight="1" x14ac:dyDescent="0.2">
      <c r="A16" s="120">
        <v>42018</v>
      </c>
      <c r="B16" s="14">
        <v>16.32330812</v>
      </c>
      <c r="D16" s="121">
        <v>42018</v>
      </c>
      <c r="E16" s="122">
        <v>16.32330812</v>
      </c>
      <c r="G16" s="130">
        <f t="shared" ca="1" si="0"/>
        <v>42022</v>
      </c>
      <c r="H16" s="131">
        <f t="shared" ca="1" si="1"/>
        <v>18.90067256</v>
      </c>
      <c r="I16" s="131"/>
      <c r="J16" s="130">
        <f t="shared" ca="1" si="3"/>
        <v>42074</v>
      </c>
      <c r="K16" s="132">
        <f t="shared" ca="1" si="2"/>
        <v>16.32330812</v>
      </c>
    </row>
    <row r="17" spans="1:11" ht="15" customHeight="1" x14ac:dyDescent="0.2">
      <c r="A17" s="120">
        <v>42019</v>
      </c>
      <c r="B17" s="14">
        <v>17.182429599999999</v>
      </c>
      <c r="D17" s="121">
        <v>42019</v>
      </c>
      <c r="E17" s="122">
        <v>17.182429599999999</v>
      </c>
      <c r="G17" s="130">
        <f t="shared" ca="1" si="0"/>
        <v>42023</v>
      </c>
      <c r="H17" s="131">
        <f t="shared" ca="1" si="1"/>
        <v>18.90067256</v>
      </c>
      <c r="I17" s="131"/>
      <c r="J17" s="130">
        <f t="shared" ca="1" si="3"/>
        <v>42079</v>
      </c>
      <c r="K17" s="132">
        <f t="shared" ca="1" si="2"/>
        <v>14.605065159999999</v>
      </c>
    </row>
    <row r="18" spans="1:11" ht="15" customHeight="1" x14ac:dyDescent="0.2">
      <c r="A18" s="120">
        <v>42020</v>
      </c>
      <c r="B18" s="14">
        <v>15.464186639999999</v>
      </c>
      <c r="D18" s="121">
        <v>42020</v>
      </c>
      <c r="E18" s="122">
        <v>15.464186639999999</v>
      </c>
      <c r="G18" s="130">
        <f t="shared" ca="1" si="0"/>
        <v>42024</v>
      </c>
      <c r="H18" s="131">
        <f t="shared" ca="1" si="1"/>
        <v>18.90067256</v>
      </c>
      <c r="I18" s="131"/>
      <c r="J18" s="130">
        <f t="shared" ca="1" si="3"/>
        <v>42084</v>
      </c>
      <c r="K18" s="132">
        <f t="shared" ca="1" si="2"/>
        <v>13.74594368</v>
      </c>
    </row>
    <row r="19" spans="1:11" ht="15" customHeight="1" x14ac:dyDescent="0.2">
      <c r="A19" s="120">
        <v>42021</v>
      </c>
      <c r="B19" s="14">
        <v>17.182429599999999</v>
      </c>
      <c r="D19" s="121">
        <v>42021</v>
      </c>
      <c r="E19" s="122">
        <v>17.182429599999999</v>
      </c>
      <c r="G19" s="130">
        <f t="shared" ca="1" si="0"/>
        <v>42025</v>
      </c>
      <c r="H19" s="131">
        <f t="shared" ca="1" si="1"/>
        <v>18.90067256</v>
      </c>
      <c r="I19" s="131"/>
      <c r="J19" s="130">
        <f t="shared" ca="1" si="3"/>
        <v>42089</v>
      </c>
      <c r="K19" s="132">
        <f t="shared" ca="1" si="2"/>
        <v>14.605065159999999</v>
      </c>
    </row>
    <row r="20" spans="1:11" ht="15" customHeight="1" x14ac:dyDescent="0.2">
      <c r="A20" s="120">
        <v>42022</v>
      </c>
      <c r="B20" s="14">
        <v>18.90067256</v>
      </c>
      <c r="D20" s="121">
        <v>42022</v>
      </c>
      <c r="E20" s="122">
        <v>18.90067256</v>
      </c>
      <c r="G20" s="130">
        <f t="shared" ca="1" si="0"/>
        <v>42026</v>
      </c>
      <c r="H20" s="131">
        <f t="shared" ca="1" si="1"/>
        <v>18.90067256</v>
      </c>
      <c r="I20" s="131"/>
      <c r="J20" s="130">
        <f t="shared" ca="1" si="3"/>
        <v>42094</v>
      </c>
      <c r="K20" s="132">
        <f t="shared" ca="1" si="2"/>
        <v>14.605065159999999</v>
      </c>
    </row>
    <row r="21" spans="1:11" ht="15" customHeight="1" x14ac:dyDescent="0.2">
      <c r="A21" s="120">
        <v>42023</v>
      </c>
      <c r="B21" s="14">
        <v>15.464186639999999</v>
      </c>
      <c r="D21" s="121">
        <v>42023</v>
      </c>
      <c r="E21" s="122">
        <v>15.464186639999999</v>
      </c>
      <c r="G21" s="130">
        <f t="shared" ca="1" si="0"/>
        <v>42027</v>
      </c>
      <c r="H21" s="131">
        <f t="shared" ca="1" si="1"/>
        <v>18.041551079999998</v>
      </c>
      <c r="I21" s="131"/>
      <c r="J21" s="130">
        <f t="shared" ca="1" si="3"/>
        <v>42099</v>
      </c>
      <c r="K21" s="132">
        <f t="shared" ca="1" si="2"/>
        <v>12.886822199999999</v>
      </c>
    </row>
    <row r="22" spans="1:11" ht="15" customHeight="1" x14ac:dyDescent="0.2">
      <c r="A22" s="120">
        <v>42024</v>
      </c>
      <c r="B22" s="14">
        <v>18.041551079999998</v>
      </c>
      <c r="D22" s="121">
        <v>42024</v>
      </c>
      <c r="E22" s="122">
        <v>18.041551079999998</v>
      </c>
      <c r="G22" s="130">
        <f t="shared" ca="1" si="0"/>
        <v>42028</v>
      </c>
      <c r="H22" s="131">
        <f t="shared" ca="1" si="1"/>
        <v>18.041551079999998</v>
      </c>
      <c r="I22" s="131"/>
      <c r="J22" s="130">
        <f t="shared" ca="1" si="3"/>
        <v>42104</v>
      </c>
      <c r="K22" s="132">
        <f t="shared" ca="1" si="2"/>
        <v>19.759794039999999</v>
      </c>
    </row>
    <row r="23" spans="1:11" ht="15" customHeight="1" x14ac:dyDescent="0.2">
      <c r="A23" s="120">
        <v>42025</v>
      </c>
      <c r="B23" s="14">
        <v>17.182429599999999</v>
      </c>
      <c r="D23" s="121">
        <v>42025</v>
      </c>
      <c r="E23" s="122">
        <v>17.182429599999999</v>
      </c>
      <c r="G23" s="130">
        <f t="shared" ca="1" si="0"/>
        <v>42029</v>
      </c>
      <c r="H23" s="131">
        <f t="shared" ca="1" si="1"/>
        <v>17.182429599999999</v>
      </c>
      <c r="I23" s="131"/>
      <c r="J23" s="130">
        <f t="shared" ca="1" si="3"/>
        <v>42109</v>
      </c>
      <c r="K23" s="132">
        <f t="shared" ca="1" si="2"/>
        <v>12.886822199999999</v>
      </c>
    </row>
    <row r="24" spans="1:11" ht="15" customHeight="1" x14ac:dyDescent="0.2">
      <c r="A24" s="120">
        <v>42026</v>
      </c>
      <c r="B24" s="14">
        <v>16.32330812</v>
      </c>
      <c r="D24" s="121">
        <v>42026</v>
      </c>
      <c r="E24" s="122">
        <v>16.32330812</v>
      </c>
      <c r="G24" s="130">
        <f t="shared" ca="1" si="0"/>
        <v>42030</v>
      </c>
      <c r="H24" s="131">
        <f t="shared" ca="1" si="1"/>
        <v>16.32330812</v>
      </c>
      <c r="I24" s="131"/>
      <c r="J24" s="130">
        <f t="shared" ca="1" si="3"/>
        <v>42114</v>
      </c>
      <c r="K24" s="132">
        <f t="shared" ca="1" si="2"/>
        <v>12.886822199999999</v>
      </c>
    </row>
    <row r="25" spans="1:11" ht="15" customHeight="1" x14ac:dyDescent="0.2">
      <c r="A25" s="120">
        <v>42027</v>
      </c>
      <c r="B25" s="14">
        <v>15.464186639999999</v>
      </c>
      <c r="D25" s="121">
        <v>42027</v>
      </c>
      <c r="E25" s="122">
        <v>15.464186639999999</v>
      </c>
      <c r="G25" s="130">
        <f t="shared" ca="1" si="0"/>
        <v>42031</v>
      </c>
      <c r="H25" s="131">
        <f t="shared" ca="1" si="1"/>
        <v>16.32330812</v>
      </c>
      <c r="I25" s="131"/>
      <c r="J25" s="130">
        <f t="shared" ca="1" si="3"/>
        <v>42119</v>
      </c>
      <c r="K25" s="132">
        <f t="shared" ca="1" si="2"/>
        <v>25.773644399999998</v>
      </c>
    </row>
    <row r="26" spans="1:11" ht="15" customHeight="1" x14ac:dyDescent="0.2">
      <c r="A26" s="120">
        <v>42028</v>
      </c>
      <c r="B26" s="14">
        <v>14.605065159999999</v>
      </c>
      <c r="D26" s="121">
        <v>42028</v>
      </c>
      <c r="E26" s="122">
        <v>14.605065159999999</v>
      </c>
      <c r="G26" s="130">
        <f t="shared" ca="1" si="0"/>
        <v>42032</v>
      </c>
      <c r="H26" s="131">
        <f t="shared" ca="1" si="1"/>
        <v>17.182429599999999</v>
      </c>
      <c r="I26" s="131"/>
      <c r="J26" s="130">
        <f t="shared" ca="1" si="3"/>
        <v>42124</v>
      </c>
      <c r="K26" s="132">
        <f t="shared" ca="1" si="2"/>
        <v>15.464186639999999</v>
      </c>
    </row>
    <row r="27" spans="1:11" ht="15" customHeight="1" x14ac:dyDescent="0.2">
      <c r="A27" s="120">
        <v>42029</v>
      </c>
      <c r="B27" s="14">
        <v>14.605065159999999</v>
      </c>
      <c r="D27" s="121">
        <v>42029</v>
      </c>
      <c r="E27" s="122">
        <v>14.605065159999999</v>
      </c>
      <c r="G27" s="130">
        <f t="shared" ca="1" si="0"/>
        <v>42033</v>
      </c>
      <c r="H27" s="131">
        <f t="shared" ca="1" si="1"/>
        <v>17.182429599999999</v>
      </c>
      <c r="I27" s="131"/>
      <c r="J27" s="130">
        <f t="shared" ca="1" si="3"/>
        <v>42129</v>
      </c>
      <c r="K27" s="132">
        <f t="shared" ca="1" si="2"/>
        <v>14.605065159999999</v>
      </c>
    </row>
    <row r="28" spans="1:11" ht="15" customHeight="1" x14ac:dyDescent="0.2">
      <c r="A28" s="120">
        <v>42030</v>
      </c>
      <c r="B28" s="14">
        <v>16.32330812</v>
      </c>
      <c r="D28" s="121">
        <v>42030</v>
      </c>
      <c r="E28" s="122">
        <v>16.32330812</v>
      </c>
      <c r="G28" s="130">
        <f t="shared" ca="1" si="0"/>
        <v>42034</v>
      </c>
      <c r="H28" s="131">
        <f t="shared" ca="1" si="1"/>
        <v>17.182429599999999</v>
      </c>
      <c r="I28" s="131"/>
      <c r="J28" s="130">
        <f t="shared" ca="1" si="3"/>
        <v>42134</v>
      </c>
      <c r="K28" s="132">
        <f t="shared" ca="1" si="2"/>
        <v>14.605065159999999</v>
      </c>
    </row>
    <row r="29" spans="1:11" ht="15" customHeight="1" x14ac:dyDescent="0.2">
      <c r="A29" s="120">
        <v>42031</v>
      </c>
      <c r="B29" s="14">
        <v>15.464186639999999</v>
      </c>
      <c r="D29" s="121">
        <v>42031</v>
      </c>
      <c r="E29" s="122">
        <v>15.464186639999999</v>
      </c>
      <c r="G29" s="130">
        <f t="shared" ca="1" si="0"/>
        <v>42035</v>
      </c>
      <c r="H29" s="131">
        <f t="shared" ca="1" si="1"/>
        <v>17.182429599999999</v>
      </c>
      <c r="I29" s="131"/>
      <c r="J29" s="130">
        <f t="shared" ca="1" si="3"/>
        <v>42139</v>
      </c>
      <c r="K29" s="132">
        <f t="shared" ca="1" si="2"/>
        <v>15.464186639999999</v>
      </c>
    </row>
    <row r="30" spans="1:11" ht="15" customHeight="1" x14ac:dyDescent="0.2">
      <c r="A30" s="120">
        <v>42032</v>
      </c>
      <c r="B30" s="14">
        <v>17.182429599999999</v>
      </c>
      <c r="D30" s="121">
        <v>42032</v>
      </c>
      <c r="E30" s="122">
        <v>17.182429599999999</v>
      </c>
      <c r="G30" s="130">
        <f t="shared" ca="1" si="0"/>
        <v>42036</v>
      </c>
      <c r="H30" s="131">
        <f t="shared" ca="1" si="1"/>
        <v>17.182429599999999</v>
      </c>
      <c r="I30" s="131"/>
      <c r="J30" s="130">
        <f t="shared" ca="1" si="3"/>
        <v>42144</v>
      </c>
      <c r="K30" s="132">
        <f t="shared" ca="1" si="2"/>
        <v>8.5912147999999995</v>
      </c>
    </row>
    <row r="31" spans="1:11" ht="15" customHeight="1" x14ac:dyDescent="0.2">
      <c r="A31" s="120">
        <v>42033</v>
      </c>
      <c r="B31" s="14">
        <v>15.464186639999999</v>
      </c>
      <c r="D31" s="121">
        <v>42033</v>
      </c>
      <c r="E31" s="122">
        <v>15.464186639999999</v>
      </c>
      <c r="G31" s="130">
        <f t="shared" ca="1" si="0"/>
        <v>42037</v>
      </c>
      <c r="H31" s="131">
        <f t="shared" ca="1" si="1"/>
        <v>19.759794039999999</v>
      </c>
      <c r="I31" s="131"/>
      <c r="J31" s="130">
        <f t="shared" ca="1" si="3"/>
        <v>42149</v>
      </c>
      <c r="K31" s="132">
        <f t="shared" ca="1" si="2"/>
        <v>11.16857924</v>
      </c>
    </row>
    <row r="32" spans="1:11" ht="15" customHeight="1" x14ac:dyDescent="0.2">
      <c r="A32" s="120">
        <v>42034</v>
      </c>
      <c r="B32" s="14">
        <v>15.464186639999999</v>
      </c>
      <c r="D32" s="121">
        <v>42034</v>
      </c>
      <c r="E32" s="122">
        <v>15.464186639999999</v>
      </c>
      <c r="G32" s="130">
        <f t="shared" ca="1" si="0"/>
        <v>42038</v>
      </c>
      <c r="H32" s="131">
        <f t="shared" ca="1" si="1"/>
        <v>19.759794039999999</v>
      </c>
      <c r="I32" s="131"/>
      <c r="J32" s="130">
        <f t="shared" ca="1" si="3"/>
        <v>42154</v>
      </c>
      <c r="K32" s="132">
        <f t="shared" ca="1" si="2"/>
        <v>16.32330812</v>
      </c>
    </row>
    <row r="33" spans="1:11" ht="15" customHeight="1" x14ac:dyDescent="0.2">
      <c r="A33" s="120">
        <v>42035</v>
      </c>
      <c r="B33" s="14">
        <v>13.74594368</v>
      </c>
      <c r="D33" s="121">
        <v>42035</v>
      </c>
      <c r="E33" s="122">
        <v>13.74594368</v>
      </c>
      <c r="F33" s="32"/>
      <c r="G33" s="130">
        <f t="shared" ca="1" si="0"/>
        <v>42039</v>
      </c>
      <c r="H33" s="131">
        <f t="shared" ca="1" si="1"/>
        <v>19.759794039999999</v>
      </c>
      <c r="I33" s="131"/>
      <c r="J33" s="130">
        <f t="shared" ca="1" si="3"/>
        <v>42159</v>
      </c>
      <c r="K33" s="132">
        <f t="shared" ca="1" si="2"/>
        <v>12.027700719999999</v>
      </c>
    </row>
    <row r="34" spans="1:11" ht="15" customHeight="1" x14ac:dyDescent="0.2">
      <c r="A34" s="120">
        <v>42036</v>
      </c>
      <c r="B34" s="14">
        <v>15.464186639999999</v>
      </c>
      <c r="D34" s="121">
        <v>42036</v>
      </c>
      <c r="E34" s="122">
        <v>15.464186639999999</v>
      </c>
      <c r="G34" s="130">
        <f t="shared" ca="1" si="0"/>
        <v>42040</v>
      </c>
      <c r="H34" s="131">
        <f t="shared" ca="1" si="1"/>
        <v>19.759794039999999</v>
      </c>
      <c r="I34" s="131"/>
      <c r="J34" s="130">
        <f t="shared" ca="1" si="3"/>
        <v>42164</v>
      </c>
      <c r="K34" s="132">
        <f t="shared" ca="1" si="2"/>
        <v>10.309457759999999</v>
      </c>
    </row>
    <row r="35" spans="1:11" ht="15" customHeight="1" x14ac:dyDescent="0.2">
      <c r="A35" s="120">
        <v>42037</v>
      </c>
      <c r="B35" s="14">
        <v>19.759794039999999</v>
      </c>
      <c r="D35" s="121">
        <v>42037</v>
      </c>
      <c r="E35" s="122">
        <v>19.759794039999999</v>
      </c>
      <c r="G35" s="130">
        <f t="shared" ca="1" si="0"/>
        <v>42041</v>
      </c>
      <c r="H35" s="131">
        <f t="shared" ca="1" si="1"/>
        <v>19.759794039999999</v>
      </c>
      <c r="I35" s="131"/>
      <c r="J35" s="130">
        <f t="shared" ca="1" si="3"/>
        <v>42169</v>
      </c>
      <c r="K35" s="132">
        <f t="shared" ca="1" si="2"/>
        <v>12.027700719999999</v>
      </c>
    </row>
    <row r="36" spans="1:11" ht="15" customHeight="1" x14ac:dyDescent="0.2">
      <c r="A36" s="120">
        <v>42038</v>
      </c>
      <c r="B36" s="14">
        <v>16.32330812</v>
      </c>
      <c r="D36" s="121">
        <v>42038</v>
      </c>
      <c r="E36" s="122">
        <v>16.32330812</v>
      </c>
      <c r="G36" s="130">
        <f t="shared" ca="1" si="0"/>
        <v>42042</v>
      </c>
      <c r="H36" s="131">
        <f t="shared" ca="1" si="1"/>
        <v>16.32330812</v>
      </c>
      <c r="I36" s="131"/>
      <c r="J36" s="130">
        <f t="shared" ca="1" si="3"/>
        <v>42174</v>
      </c>
      <c r="K36" s="132">
        <f t="shared" ca="1" si="2"/>
        <v>17.182429599999999</v>
      </c>
    </row>
    <row r="37" spans="1:11" ht="15" customHeight="1" x14ac:dyDescent="0.2">
      <c r="A37" s="120">
        <v>42039</v>
      </c>
      <c r="B37" s="14">
        <v>16.32330812</v>
      </c>
      <c r="D37" s="121">
        <v>42039</v>
      </c>
      <c r="E37" s="122">
        <v>16.32330812</v>
      </c>
      <c r="G37" s="130">
        <f t="shared" ca="1" si="0"/>
        <v>42043</v>
      </c>
      <c r="H37" s="131">
        <f t="shared" ca="1" si="1"/>
        <v>16.32330812</v>
      </c>
      <c r="I37" s="131"/>
      <c r="J37" s="130">
        <f t="shared" ca="1" si="3"/>
        <v>42179</v>
      </c>
      <c r="K37" s="132">
        <f t="shared" ca="1" si="2"/>
        <v>16.32330812</v>
      </c>
    </row>
    <row r="38" spans="1:11" ht="15" customHeight="1" x14ac:dyDescent="0.2">
      <c r="A38" s="120">
        <v>42040</v>
      </c>
      <c r="B38" s="14">
        <v>10.309457759999999</v>
      </c>
      <c r="D38" s="121">
        <v>42040</v>
      </c>
      <c r="E38" s="122">
        <v>10.309457759999999</v>
      </c>
      <c r="G38" s="130">
        <f t="shared" ca="1" si="0"/>
        <v>42044</v>
      </c>
      <c r="H38" s="131">
        <f t="shared" ca="1" si="1"/>
        <v>14.605065159999999</v>
      </c>
      <c r="I38" s="131"/>
      <c r="J38" s="130">
        <f t="shared" ca="1" si="3"/>
        <v>42184</v>
      </c>
      <c r="K38" s="132">
        <f t="shared" ca="1" si="2"/>
        <v>13.74594368</v>
      </c>
    </row>
    <row r="39" spans="1:11" ht="15" customHeight="1" x14ac:dyDescent="0.2">
      <c r="A39" s="120">
        <v>42041</v>
      </c>
      <c r="B39" s="14">
        <v>13.74594368</v>
      </c>
      <c r="D39" s="121">
        <v>42041</v>
      </c>
      <c r="E39" s="122">
        <v>13.74594368</v>
      </c>
      <c r="G39" s="130">
        <f t="shared" ca="1" si="0"/>
        <v>42045</v>
      </c>
      <c r="H39" s="131">
        <f t="shared" ca="1" si="1"/>
        <v>14.605065159999999</v>
      </c>
      <c r="I39" s="131"/>
      <c r="J39" s="130">
        <f t="shared" ca="1" si="3"/>
        <v>42189</v>
      </c>
      <c r="K39" s="132">
        <f t="shared" ca="1" si="2"/>
        <v>11.16857924</v>
      </c>
    </row>
    <row r="40" spans="1:11" ht="15" customHeight="1" x14ac:dyDescent="0.2">
      <c r="A40" s="120">
        <v>42042</v>
      </c>
      <c r="B40" s="14">
        <v>12.886822199999999</v>
      </c>
      <c r="D40" s="121">
        <v>42042</v>
      </c>
      <c r="E40" s="122">
        <v>12.886822199999999</v>
      </c>
      <c r="G40" s="130">
        <f t="shared" ca="1" si="0"/>
        <v>42046</v>
      </c>
      <c r="H40" s="131">
        <f t="shared" ca="1" si="1"/>
        <v>14.605065159999999</v>
      </c>
      <c r="I40" s="131"/>
      <c r="J40" s="130">
        <f t="shared" ca="1" si="3"/>
        <v>42194</v>
      </c>
      <c r="K40" s="132">
        <f t="shared" ca="1" si="2"/>
        <v>15.464186639999999</v>
      </c>
    </row>
    <row r="41" spans="1:11" ht="15" customHeight="1" x14ac:dyDescent="0.2">
      <c r="A41" s="120">
        <v>42043</v>
      </c>
      <c r="B41" s="14">
        <v>10.309457759999999</v>
      </c>
      <c r="D41" s="121">
        <v>42043</v>
      </c>
      <c r="E41" s="122">
        <v>10.309457759999999</v>
      </c>
      <c r="G41" s="130">
        <f t="shared" ca="1" si="0"/>
        <v>42047</v>
      </c>
      <c r="H41" s="131">
        <f t="shared" ca="1" si="1"/>
        <v>14.605065159999999</v>
      </c>
      <c r="I41" s="131"/>
      <c r="J41" s="130">
        <f t="shared" ca="1" si="3"/>
        <v>42199</v>
      </c>
      <c r="K41" s="132">
        <f t="shared" ca="1" si="2"/>
        <v>12.027700719999999</v>
      </c>
    </row>
    <row r="42" spans="1:11" ht="15" customHeight="1" x14ac:dyDescent="0.2">
      <c r="A42" s="120">
        <v>42044</v>
      </c>
      <c r="B42" s="14">
        <v>14.605065159999999</v>
      </c>
      <c r="D42" s="121">
        <v>42044</v>
      </c>
      <c r="E42" s="122">
        <v>14.605065159999999</v>
      </c>
      <c r="G42" s="130">
        <f t="shared" ca="1" si="0"/>
        <v>42048</v>
      </c>
      <c r="H42" s="131">
        <f t="shared" ca="1" si="1"/>
        <v>15.464186639999999</v>
      </c>
      <c r="I42" s="131"/>
      <c r="J42" s="130">
        <f t="shared" ca="1" si="3"/>
        <v>42204</v>
      </c>
      <c r="K42" s="132">
        <f t="shared" ca="1" si="2"/>
        <v>12.027700719999999</v>
      </c>
    </row>
    <row r="43" spans="1:11" ht="15" customHeight="1" x14ac:dyDescent="0.2">
      <c r="A43" s="120">
        <v>42045</v>
      </c>
      <c r="B43" s="14">
        <v>13.74594368</v>
      </c>
      <c r="D43" s="121">
        <v>42045</v>
      </c>
      <c r="E43" s="122">
        <v>13.74594368</v>
      </c>
      <c r="G43" s="130">
        <f t="shared" ca="1" si="0"/>
        <v>42049</v>
      </c>
      <c r="H43" s="131">
        <f t="shared" ca="1" si="1"/>
        <v>17.182429599999999</v>
      </c>
      <c r="I43" s="131"/>
      <c r="J43" s="130">
        <f t="shared" ca="1" si="3"/>
        <v>42209</v>
      </c>
      <c r="K43" s="132">
        <f t="shared" ca="1" si="2"/>
        <v>14.605065159999999</v>
      </c>
    </row>
    <row r="44" spans="1:11" ht="15" customHeight="1" x14ac:dyDescent="0.2">
      <c r="A44" s="120">
        <v>42046</v>
      </c>
      <c r="B44" s="14">
        <v>13.74594368</v>
      </c>
      <c r="D44" s="121">
        <v>42046</v>
      </c>
      <c r="E44" s="122">
        <v>13.74594368</v>
      </c>
      <c r="G44" s="130">
        <f t="shared" ca="1" si="0"/>
        <v>42050</v>
      </c>
      <c r="H44" s="131">
        <f t="shared" ca="1" si="1"/>
        <v>17.182429599999999</v>
      </c>
      <c r="I44" s="131"/>
      <c r="J44" s="130">
        <f t="shared" ca="1" si="3"/>
        <v>42214</v>
      </c>
      <c r="K44" s="132">
        <f t="shared" ca="1" si="2"/>
        <v>13.74594368</v>
      </c>
    </row>
    <row r="45" spans="1:11" ht="15" customHeight="1" x14ac:dyDescent="0.2">
      <c r="A45" s="120">
        <v>42047</v>
      </c>
      <c r="B45" s="14">
        <v>14.605065159999999</v>
      </c>
      <c r="D45" s="121">
        <v>42047</v>
      </c>
      <c r="E45" s="122">
        <v>14.605065159999999</v>
      </c>
      <c r="G45" s="130">
        <f t="shared" ca="1" si="0"/>
        <v>42051</v>
      </c>
      <c r="H45" s="131">
        <f t="shared" ca="1" si="1"/>
        <v>17.182429599999999</v>
      </c>
      <c r="I45" s="131"/>
      <c r="J45" s="130">
        <f t="shared" ca="1" si="3"/>
        <v>42219</v>
      </c>
      <c r="K45" s="132">
        <f t="shared" ca="1" si="2"/>
        <v>12.886822199999999</v>
      </c>
    </row>
    <row r="46" spans="1:11" ht="15" customHeight="1" x14ac:dyDescent="0.2">
      <c r="A46" s="120">
        <v>42048</v>
      </c>
      <c r="B46" s="14">
        <v>15.464186639999999</v>
      </c>
      <c r="D46" s="121">
        <v>42048</v>
      </c>
      <c r="E46" s="122">
        <v>15.464186639999999</v>
      </c>
      <c r="G46" s="130">
        <f t="shared" ca="1" si="0"/>
        <v>42052</v>
      </c>
      <c r="H46" s="131">
        <f t="shared" ca="1" si="1"/>
        <v>18.041551079999998</v>
      </c>
      <c r="I46" s="131"/>
      <c r="J46" s="130">
        <f t="shared" ca="1" si="3"/>
        <v>42224</v>
      </c>
      <c r="K46" s="132">
        <f t="shared" ca="1" si="2"/>
        <v>14.605065159999999</v>
      </c>
    </row>
    <row r="47" spans="1:11" ht="15" customHeight="1" x14ac:dyDescent="0.2">
      <c r="A47" s="120">
        <v>42049</v>
      </c>
      <c r="B47" s="14">
        <v>17.182429599999999</v>
      </c>
      <c r="D47" s="121">
        <v>42049</v>
      </c>
      <c r="E47" s="122">
        <v>17.182429599999999</v>
      </c>
      <c r="G47" s="130">
        <f t="shared" ca="1" si="0"/>
        <v>42053</v>
      </c>
      <c r="H47" s="131">
        <f t="shared" ca="1" si="1"/>
        <v>18.041551079999998</v>
      </c>
      <c r="I47" s="131"/>
      <c r="J47" s="130">
        <f t="shared" ca="1" si="3"/>
        <v>42229</v>
      </c>
      <c r="K47" s="132">
        <f t="shared" ca="1" si="2"/>
        <v>10.309457759999999</v>
      </c>
    </row>
    <row r="48" spans="1:11" ht="15" customHeight="1" x14ac:dyDescent="0.2">
      <c r="A48" s="120">
        <v>42050</v>
      </c>
      <c r="B48" s="14">
        <v>17.182429599999999</v>
      </c>
      <c r="D48" s="121">
        <v>42050</v>
      </c>
      <c r="E48" s="122">
        <v>17.182429599999999</v>
      </c>
      <c r="G48" s="130">
        <f t="shared" ca="1" si="0"/>
        <v>42054</v>
      </c>
      <c r="H48" s="131">
        <f t="shared" ca="1" si="1"/>
        <v>18.041551079999998</v>
      </c>
      <c r="I48" s="131"/>
      <c r="J48" s="130">
        <f t="shared" ca="1" si="3"/>
        <v>42234</v>
      </c>
      <c r="K48" s="132">
        <f t="shared" ca="1" si="2"/>
        <v>11.16857924</v>
      </c>
    </row>
    <row r="49" spans="1:11" ht="15" customHeight="1" x14ac:dyDescent="0.2">
      <c r="A49" s="120">
        <v>42051</v>
      </c>
      <c r="B49" s="14">
        <v>14.605065159999999</v>
      </c>
      <c r="D49" s="121">
        <v>42051</v>
      </c>
      <c r="E49" s="122">
        <v>14.605065159999999</v>
      </c>
      <c r="G49" s="130">
        <f t="shared" ca="1" si="0"/>
        <v>42055</v>
      </c>
      <c r="H49" s="131">
        <f t="shared" ca="1" si="1"/>
        <v>18.041551079999998</v>
      </c>
      <c r="I49" s="131"/>
      <c r="J49" s="130">
        <f t="shared" ca="1" si="3"/>
        <v>42239</v>
      </c>
      <c r="K49" s="132">
        <f t="shared" ca="1" si="2"/>
        <v>13.74594368</v>
      </c>
    </row>
    <row r="50" spans="1:11" ht="15" customHeight="1" x14ac:dyDescent="0.2">
      <c r="A50" s="120">
        <v>42052</v>
      </c>
      <c r="B50" s="14">
        <v>18.041551079999998</v>
      </c>
      <c r="D50" s="121">
        <v>42052</v>
      </c>
      <c r="E50" s="122">
        <v>18.041551079999998</v>
      </c>
      <c r="G50" s="130">
        <f t="shared" ca="1" si="0"/>
        <v>42056</v>
      </c>
      <c r="H50" s="131">
        <f t="shared" ca="1" si="1"/>
        <v>18.041551079999998</v>
      </c>
      <c r="I50" s="131"/>
      <c r="J50" s="130">
        <f t="shared" ca="1" si="3"/>
        <v>42244</v>
      </c>
      <c r="K50" s="132">
        <f t="shared" ca="1" si="2"/>
        <v>13.74594368</v>
      </c>
    </row>
    <row r="51" spans="1:11" ht="15" customHeight="1" x14ac:dyDescent="0.2">
      <c r="A51" s="120">
        <v>42053</v>
      </c>
      <c r="B51" s="14">
        <v>17.182429599999999</v>
      </c>
      <c r="D51" s="121">
        <v>42053</v>
      </c>
      <c r="E51" s="122">
        <v>17.182429599999999</v>
      </c>
      <c r="G51" s="130">
        <f t="shared" ca="1" si="0"/>
        <v>42057</v>
      </c>
      <c r="H51" s="131">
        <f t="shared" ca="1" si="1"/>
        <v>17.182429599999999</v>
      </c>
      <c r="I51" s="131"/>
      <c r="J51" s="130">
        <f t="shared" ca="1" si="3"/>
        <v>42249</v>
      </c>
      <c r="K51" s="132">
        <f t="shared" ca="1" si="2"/>
        <v>17.182429599999999</v>
      </c>
    </row>
    <row r="52" spans="1:11" ht="15" customHeight="1" x14ac:dyDescent="0.2">
      <c r="A52" s="120">
        <v>42054</v>
      </c>
      <c r="B52" s="14">
        <v>15.464186639999999</v>
      </c>
      <c r="D52" s="121">
        <v>42054</v>
      </c>
      <c r="E52" s="122">
        <v>15.464186639999999</v>
      </c>
      <c r="G52" s="130">
        <f t="shared" ca="1" si="0"/>
        <v>42058</v>
      </c>
      <c r="H52" s="131">
        <f t="shared" ca="1" si="1"/>
        <v>15.464186639999999</v>
      </c>
      <c r="I52" s="131"/>
      <c r="J52" s="130">
        <f t="shared" ca="1" si="3"/>
        <v>42254</v>
      </c>
      <c r="K52" s="132">
        <f t="shared" ca="1" si="2"/>
        <v>17.182429599999999</v>
      </c>
    </row>
    <row r="53" spans="1:11" ht="15" customHeight="1" x14ac:dyDescent="0.2">
      <c r="A53" s="120">
        <v>42055</v>
      </c>
      <c r="B53" s="14">
        <v>14.605065159999999</v>
      </c>
      <c r="D53" s="121">
        <v>42055</v>
      </c>
      <c r="E53" s="122">
        <v>14.605065159999999</v>
      </c>
      <c r="G53" s="130">
        <f t="shared" ca="1" si="0"/>
        <v>42059</v>
      </c>
      <c r="H53" s="131">
        <f t="shared" ca="1" si="1"/>
        <v>14.605065159999999</v>
      </c>
      <c r="I53" s="131"/>
      <c r="J53" s="130">
        <f t="shared" ca="1" si="3"/>
        <v>42259</v>
      </c>
      <c r="K53" s="132">
        <f t="shared" ca="1" si="2"/>
        <v>15.464186639999999</v>
      </c>
    </row>
    <row r="54" spans="1:11" ht="15" customHeight="1" x14ac:dyDescent="0.2">
      <c r="A54" s="120">
        <v>42056</v>
      </c>
      <c r="B54" s="14">
        <v>10.309457759999999</v>
      </c>
      <c r="D54" s="121">
        <v>42056</v>
      </c>
      <c r="E54" s="122">
        <v>10.309457759999999</v>
      </c>
      <c r="G54" s="130">
        <f t="shared" ca="1" si="0"/>
        <v>42060</v>
      </c>
      <c r="H54" s="131">
        <f t="shared" ca="1" si="1"/>
        <v>14.605065159999999</v>
      </c>
      <c r="I54" s="131"/>
      <c r="J54" s="130">
        <f t="shared" ca="1" si="3"/>
        <v>42264</v>
      </c>
      <c r="K54" s="132">
        <f t="shared" ca="1" si="2"/>
        <v>17.182429599999999</v>
      </c>
    </row>
    <row r="55" spans="1:11" ht="15" customHeight="1" x14ac:dyDescent="0.2">
      <c r="A55" s="120">
        <v>42057</v>
      </c>
      <c r="B55" s="14">
        <v>10.309457759999999</v>
      </c>
      <c r="D55" s="121">
        <v>42057</v>
      </c>
      <c r="E55" s="122">
        <v>10.309457759999999</v>
      </c>
      <c r="G55" s="130">
        <f t="shared" ca="1" si="0"/>
        <v>42061</v>
      </c>
      <c r="H55" s="131">
        <f t="shared" ca="1" si="1"/>
        <v>14.605065159999999</v>
      </c>
      <c r="I55" s="131"/>
      <c r="J55" s="130">
        <f t="shared" ca="1" si="3"/>
        <v>42269</v>
      </c>
      <c r="K55" s="132">
        <f t="shared" ca="1" si="2"/>
        <v>18.041551079999998</v>
      </c>
    </row>
    <row r="56" spans="1:11" ht="15" customHeight="1" x14ac:dyDescent="0.2">
      <c r="A56" s="120">
        <v>42058</v>
      </c>
      <c r="B56" s="14">
        <v>10.309457759999999</v>
      </c>
      <c r="D56" s="121">
        <v>42058</v>
      </c>
      <c r="E56" s="122">
        <v>10.309457759999999</v>
      </c>
      <c r="G56" s="130">
        <f t="shared" ca="1" si="0"/>
        <v>42062</v>
      </c>
      <c r="H56" s="131">
        <f t="shared" ca="1" si="1"/>
        <v>14.605065159999999</v>
      </c>
      <c r="I56" s="131"/>
      <c r="J56" s="130">
        <f t="shared" ca="1" si="3"/>
        <v>42274</v>
      </c>
      <c r="K56" s="132">
        <f t="shared" ca="1" si="2"/>
        <v>18.90067256</v>
      </c>
    </row>
    <row r="57" spans="1:11" ht="15" customHeight="1" x14ac:dyDescent="0.2">
      <c r="A57" s="120">
        <v>42059</v>
      </c>
      <c r="B57" s="14">
        <v>10.309457759999999</v>
      </c>
      <c r="D57" s="121">
        <v>42059</v>
      </c>
      <c r="E57" s="122">
        <v>10.309457759999999</v>
      </c>
      <c r="G57" s="130">
        <f t="shared" ca="1" si="0"/>
        <v>42063</v>
      </c>
      <c r="H57" s="131">
        <f t="shared" ca="1" si="1"/>
        <v>14.605065159999999</v>
      </c>
      <c r="I57" s="131"/>
      <c r="J57" s="130">
        <f t="shared" ca="1" si="3"/>
        <v>42279</v>
      </c>
      <c r="K57" s="132">
        <f t="shared" ca="1" si="2"/>
        <v>17.182429599999999</v>
      </c>
    </row>
    <row r="58" spans="1:11" ht="15" customHeight="1" x14ac:dyDescent="0.2">
      <c r="A58" s="120">
        <v>42060</v>
      </c>
      <c r="B58" s="14">
        <v>14.605065159999999</v>
      </c>
      <c r="D58" s="121">
        <v>42060</v>
      </c>
      <c r="E58" s="122">
        <v>14.605065159999999</v>
      </c>
      <c r="G58" s="130">
        <f t="shared" ca="1" si="0"/>
        <v>42064</v>
      </c>
      <c r="H58" s="131">
        <f t="shared" ca="1" si="1"/>
        <v>14.605065159999999</v>
      </c>
      <c r="I58" s="131"/>
      <c r="J58" s="130">
        <f t="shared" ca="1" si="3"/>
        <v>42284</v>
      </c>
      <c r="K58" s="132">
        <f t="shared" ca="1" si="2"/>
        <v>17.182429599999999</v>
      </c>
    </row>
    <row r="59" spans="1:11" ht="15" customHeight="1" x14ac:dyDescent="0.2">
      <c r="A59" s="120">
        <v>42061</v>
      </c>
      <c r="B59" s="14">
        <v>12.886822199999999</v>
      </c>
      <c r="D59" s="121">
        <v>42061</v>
      </c>
      <c r="E59" s="122">
        <v>12.886822199999999</v>
      </c>
      <c r="G59" s="130">
        <f t="shared" ca="1" si="0"/>
        <v>42065</v>
      </c>
      <c r="H59" s="131">
        <f t="shared" ca="1" si="1"/>
        <v>12.886822199999999</v>
      </c>
      <c r="I59" s="131"/>
      <c r="J59" s="130">
        <f t="shared" ca="1" si="3"/>
        <v>42289</v>
      </c>
      <c r="K59" s="132">
        <f t="shared" ca="1" si="2"/>
        <v>18.90067256</v>
      </c>
    </row>
    <row r="60" spans="1:11" ht="15" customHeight="1" x14ac:dyDescent="0.2">
      <c r="A60" s="120">
        <v>42062</v>
      </c>
      <c r="B60" s="14">
        <v>9.4503362800000001</v>
      </c>
      <c r="D60" s="121">
        <v>42062</v>
      </c>
      <c r="E60" s="122">
        <v>9.4503362800000001</v>
      </c>
      <c r="G60" s="130">
        <f t="shared" ca="1" si="0"/>
        <v>42066</v>
      </c>
      <c r="H60" s="131">
        <f t="shared" ca="1" si="1"/>
        <v>12.886822199999999</v>
      </c>
      <c r="I60" s="131"/>
      <c r="J60" s="130">
        <f t="shared" ca="1" si="3"/>
        <v>42294</v>
      </c>
      <c r="K60" s="132">
        <f t="shared" ca="1" si="2"/>
        <v>19.759794039999999</v>
      </c>
    </row>
    <row r="61" spans="1:11" ht="15" customHeight="1" x14ac:dyDescent="0.2">
      <c r="A61" s="120">
        <v>42063</v>
      </c>
      <c r="B61" s="14">
        <v>11.16857924</v>
      </c>
      <c r="D61" s="121">
        <v>42063</v>
      </c>
      <c r="E61" s="122">
        <v>11.16857924</v>
      </c>
      <c r="G61" s="130">
        <f t="shared" ca="1" si="0"/>
        <v>42067</v>
      </c>
      <c r="H61" s="131">
        <f t="shared" ca="1" si="1"/>
        <v>12.886822199999999</v>
      </c>
      <c r="I61" s="131"/>
      <c r="J61" s="130">
        <f t="shared" ca="1" si="3"/>
        <v>42299</v>
      </c>
      <c r="K61" s="132">
        <f t="shared" ca="1" si="2"/>
        <v>17.182429599999999</v>
      </c>
    </row>
    <row r="62" spans="1:11" ht="15" customHeight="1" x14ac:dyDescent="0.2">
      <c r="A62" s="120">
        <v>42064</v>
      </c>
      <c r="B62" s="14">
        <v>12.027700719999999</v>
      </c>
      <c r="D62" s="121">
        <v>42064</v>
      </c>
      <c r="E62" s="122">
        <v>12.027700719999999</v>
      </c>
      <c r="G62" s="130">
        <f t="shared" ca="1" si="0"/>
        <v>42068</v>
      </c>
      <c r="H62" s="131">
        <f t="shared" ca="1" si="1"/>
        <v>12.886822199999999</v>
      </c>
      <c r="I62" s="131"/>
      <c r="J62" s="130">
        <f t="shared" ca="1" si="3"/>
        <v>42304</v>
      </c>
      <c r="K62" s="132">
        <f t="shared" ca="1" si="2"/>
        <v>15.464186639999999</v>
      </c>
    </row>
    <row r="63" spans="1:11" ht="15" customHeight="1" x14ac:dyDescent="0.2">
      <c r="A63" s="120">
        <v>42065</v>
      </c>
      <c r="B63" s="14">
        <v>12.886822199999999</v>
      </c>
      <c r="D63" s="121">
        <v>42065</v>
      </c>
      <c r="E63" s="122">
        <v>12.886822199999999</v>
      </c>
      <c r="F63" s="32"/>
      <c r="G63" s="130">
        <f t="shared" ca="1" si="0"/>
        <v>42069</v>
      </c>
      <c r="H63" s="131">
        <f t="shared" ca="1" si="1"/>
        <v>15.464186639999999</v>
      </c>
      <c r="I63" s="131"/>
      <c r="J63" s="130">
        <f t="shared" ca="1" si="3"/>
        <v>42309</v>
      </c>
      <c r="K63" s="132">
        <f t="shared" ca="1" si="2"/>
        <v>18.041551079999998</v>
      </c>
    </row>
    <row r="64" spans="1:11" ht="15" customHeight="1" x14ac:dyDescent="0.2">
      <c r="A64" s="120">
        <v>42066</v>
      </c>
      <c r="B64" s="14">
        <v>9.4503362800000001</v>
      </c>
      <c r="D64" s="121">
        <v>42066</v>
      </c>
      <c r="E64" s="122">
        <v>9.4503362800000001</v>
      </c>
      <c r="G64" s="130">
        <f t="shared" ca="1" si="0"/>
        <v>42070</v>
      </c>
      <c r="H64" s="131">
        <f t="shared" ca="1" si="1"/>
        <v>16.32330812</v>
      </c>
      <c r="I64" s="131"/>
      <c r="J64" s="130">
        <f t="shared" ca="1" si="3"/>
        <v>42314</v>
      </c>
      <c r="K64" s="132">
        <f t="shared" ca="1" si="2"/>
        <v>18.90067256</v>
      </c>
    </row>
    <row r="65" spans="1:11" ht="15" customHeight="1" x14ac:dyDescent="0.2">
      <c r="A65" s="120">
        <v>42067</v>
      </c>
      <c r="B65" s="14">
        <v>10.309457759999999</v>
      </c>
      <c r="D65" s="121">
        <v>42067</v>
      </c>
      <c r="E65" s="122">
        <v>10.309457759999999</v>
      </c>
      <c r="G65" s="130">
        <f t="shared" ca="1" si="0"/>
        <v>42071</v>
      </c>
      <c r="H65" s="131">
        <f t="shared" ca="1" si="1"/>
        <v>16.32330812</v>
      </c>
      <c r="I65" s="131"/>
      <c r="J65" s="130">
        <f t="shared" ca="1" si="3"/>
        <v>42319</v>
      </c>
      <c r="K65" s="132">
        <f t="shared" ca="1" si="2"/>
        <v>17.182429599999999</v>
      </c>
    </row>
    <row r="66" spans="1:11" ht="15" customHeight="1" x14ac:dyDescent="0.2">
      <c r="A66" s="120">
        <v>42068</v>
      </c>
      <c r="B66" s="14">
        <v>8.5912147999999995</v>
      </c>
      <c r="D66" s="121">
        <v>42068</v>
      </c>
      <c r="E66" s="122">
        <v>8.5912147999999995</v>
      </c>
      <c r="G66" s="130">
        <f t="shared" ca="1" si="0"/>
        <v>42072</v>
      </c>
      <c r="H66" s="131">
        <f t="shared" ca="1" si="1"/>
        <v>16.32330812</v>
      </c>
      <c r="I66" s="131"/>
      <c r="J66" s="130">
        <f t="shared" ca="1" si="3"/>
        <v>42324</v>
      </c>
      <c r="K66" s="132">
        <f t="shared" ca="1" si="2"/>
        <v>14.605065159999999</v>
      </c>
    </row>
    <row r="67" spans="1:11" ht="15" customHeight="1" x14ac:dyDescent="0.2">
      <c r="A67" s="120">
        <v>42069</v>
      </c>
      <c r="B67" s="14">
        <v>15.464186639999999</v>
      </c>
      <c r="D67" s="121">
        <v>42069</v>
      </c>
      <c r="E67" s="122">
        <v>15.464186639999999</v>
      </c>
      <c r="G67" s="130">
        <f t="shared" ca="1" si="0"/>
        <v>42073</v>
      </c>
      <c r="H67" s="131">
        <f t="shared" ca="1" si="1"/>
        <v>16.32330812</v>
      </c>
      <c r="I67" s="131"/>
      <c r="J67" s="130">
        <f t="shared" ca="1" si="3"/>
        <v>42329</v>
      </c>
      <c r="K67" s="132">
        <f t="shared" ca="1" si="2"/>
        <v>19.759794039999999</v>
      </c>
    </row>
    <row r="68" spans="1:11" ht="15" customHeight="1" x14ac:dyDescent="0.2">
      <c r="A68" s="120">
        <v>42070</v>
      </c>
      <c r="B68" s="14">
        <v>16.32330812</v>
      </c>
      <c r="D68" s="121">
        <v>42070</v>
      </c>
      <c r="E68" s="122">
        <v>16.32330812</v>
      </c>
      <c r="G68" s="130">
        <f t="shared" ref="G68:G131" ca="1" si="4">OFFSET(D68,4,0,1,1)</f>
        <v>42074</v>
      </c>
      <c r="H68" s="131">
        <f t="shared" ref="H68:H131" ca="1" si="5">IF(OFFSET(E68,4,0,1,1),MAX(OFFSET(E68,4,0,1,1),OFFSET(E68,3,0,1,1),OFFSET(E68,2,0,1,1),OFFSET(E68,1,0,1,1),OFFSET(E68,0,0,1,1)))</f>
        <v>16.32330812</v>
      </c>
      <c r="I68" s="131"/>
      <c r="J68" s="130">
        <f t="shared" ca="1" si="3"/>
        <v>42334</v>
      </c>
      <c r="K68" s="132">
        <f t="shared" ref="K68:K75" ca="1" si="6">VLOOKUP(J68,$G$3:$H$363,2,FALSE)</f>
        <v>12.886822199999999</v>
      </c>
    </row>
    <row r="69" spans="1:11" ht="15" customHeight="1" x14ac:dyDescent="0.2">
      <c r="A69" s="120">
        <v>42071</v>
      </c>
      <c r="B69" s="14">
        <v>15.464186639999999</v>
      </c>
      <c r="D69" s="121">
        <v>42071</v>
      </c>
      <c r="E69" s="122">
        <v>15.464186639999999</v>
      </c>
      <c r="G69" s="130">
        <f t="shared" ca="1" si="4"/>
        <v>42075</v>
      </c>
      <c r="H69" s="131">
        <f t="shared" ca="1" si="5"/>
        <v>16.32330812</v>
      </c>
      <c r="I69" s="131"/>
      <c r="J69" s="130">
        <f t="shared" ref="J69:J75" ca="1" si="7">J68+5</f>
        <v>42339</v>
      </c>
      <c r="K69" s="132">
        <f t="shared" ca="1" si="6"/>
        <v>16.32330812</v>
      </c>
    </row>
    <row r="70" spans="1:11" ht="15" customHeight="1" x14ac:dyDescent="0.2">
      <c r="A70" s="120">
        <v>42072</v>
      </c>
      <c r="B70" s="14">
        <v>16.32330812</v>
      </c>
      <c r="D70" s="121">
        <v>42072</v>
      </c>
      <c r="E70" s="122">
        <v>16.32330812</v>
      </c>
      <c r="G70" s="130">
        <f t="shared" ca="1" si="4"/>
        <v>42076</v>
      </c>
      <c r="H70" s="131">
        <f t="shared" ca="1" si="5"/>
        <v>16.32330812</v>
      </c>
      <c r="I70" s="131"/>
      <c r="J70" s="130">
        <f t="shared" ca="1" si="7"/>
        <v>42344</v>
      </c>
      <c r="K70" s="132">
        <f t="shared" ca="1" si="6"/>
        <v>17.182429599999999</v>
      </c>
    </row>
    <row r="71" spans="1:11" ht="15" customHeight="1" x14ac:dyDescent="0.2">
      <c r="A71" s="120">
        <v>42073</v>
      </c>
      <c r="B71" s="14">
        <v>13.74594368</v>
      </c>
      <c r="D71" s="121">
        <v>42073</v>
      </c>
      <c r="E71" s="122">
        <v>13.74594368</v>
      </c>
      <c r="G71" s="130">
        <f t="shared" ca="1" si="4"/>
        <v>42077</v>
      </c>
      <c r="H71" s="131">
        <f t="shared" ca="1" si="5"/>
        <v>15.464186639999999</v>
      </c>
      <c r="I71" s="131"/>
      <c r="J71" s="130">
        <f t="shared" ca="1" si="7"/>
        <v>42349</v>
      </c>
      <c r="K71" s="132">
        <f t="shared" ca="1" si="6"/>
        <v>17.182429599999999</v>
      </c>
    </row>
    <row r="72" spans="1:11" ht="15" customHeight="1" x14ac:dyDescent="0.2">
      <c r="A72" s="120">
        <v>42074</v>
      </c>
      <c r="B72" s="14">
        <v>15.464186639999999</v>
      </c>
      <c r="D72" s="121">
        <v>42074</v>
      </c>
      <c r="E72" s="122">
        <v>15.464186639999999</v>
      </c>
      <c r="G72" s="130">
        <f t="shared" ca="1" si="4"/>
        <v>42078</v>
      </c>
      <c r="H72" s="131">
        <f t="shared" ca="1" si="5"/>
        <v>15.464186639999999</v>
      </c>
      <c r="I72" s="131"/>
      <c r="J72" s="130">
        <f t="shared" ca="1" si="7"/>
        <v>42354</v>
      </c>
      <c r="K72" s="132">
        <f t="shared" ca="1" si="6"/>
        <v>17.182429599999999</v>
      </c>
    </row>
    <row r="73" spans="1:11" ht="15" customHeight="1" x14ac:dyDescent="0.2">
      <c r="A73" s="120">
        <v>42075</v>
      </c>
      <c r="B73" s="14">
        <v>14.605065159999999</v>
      </c>
      <c r="D73" s="121">
        <v>42075</v>
      </c>
      <c r="E73" s="122">
        <v>14.605065159999999</v>
      </c>
      <c r="G73" s="130">
        <f t="shared" ca="1" si="4"/>
        <v>42079</v>
      </c>
      <c r="H73" s="131">
        <f t="shared" ca="1" si="5"/>
        <v>14.605065159999999</v>
      </c>
      <c r="I73" s="131"/>
      <c r="J73" s="130">
        <f t="shared" ca="1" si="7"/>
        <v>42359</v>
      </c>
      <c r="K73" s="132">
        <f t="shared" ca="1" si="6"/>
        <v>18.90067256</v>
      </c>
    </row>
    <row r="74" spans="1:11" ht="15" customHeight="1" x14ac:dyDescent="0.2">
      <c r="A74" s="120">
        <v>42076</v>
      </c>
      <c r="B74" s="14">
        <v>12.886822199999999</v>
      </c>
      <c r="D74" s="121">
        <v>42076</v>
      </c>
      <c r="E74" s="122">
        <v>12.886822199999999</v>
      </c>
      <c r="G74" s="130">
        <f t="shared" ca="1" si="4"/>
        <v>42080</v>
      </c>
      <c r="H74" s="131">
        <f t="shared" ca="1" si="5"/>
        <v>13.74594368</v>
      </c>
      <c r="I74" s="131"/>
      <c r="J74" s="130">
        <f t="shared" ca="1" si="7"/>
        <v>42364</v>
      </c>
      <c r="K74" s="132">
        <f t="shared" ca="1" si="6"/>
        <v>18.90067256</v>
      </c>
    </row>
    <row r="75" spans="1:11" ht="15" customHeight="1" x14ac:dyDescent="0.2">
      <c r="A75" s="120">
        <v>42077</v>
      </c>
      <c r="B75" s="14">
        <v>12.886822199999999</v>
      </c>
      <c r="D75" s="121">
        <v>42077</v>
      </c>
      <c r="E75" s="122">
        <v>12.886822199999999</v>
      </c>
      <c r="G75" s="130">
        <f t="shared" ca="1" si="4"/>
        <v>42081</v>
      </c>
      <c r="H75" s="131">
        <f t="shared" ca="1" si="5"/>
        <v>13.74594368</v>
      </c>
      <c r="I75" s="131"/>
      <c r="J75" s="130">
        <f t="shared" ca="1" si="7"/>
        <v>42369</v>
      </c>
      <c r="K75" s="132">
        <f t="shared" ca="1" si="6"/>
        <v>18.041551079999998</v>
      </c>
    </row>
    <row r="76" spans="1:11" ht="15" customHeight="1" x14ac:dyDescent="0.2">
      <c r="A76" s="120">
        <v>42078</v>
      </c>
      <c r="B76" s="14">
        <v>12.027700719999999</v>
      </c>
      <c r="D76" s="121">
        <v>42078</v>
      </c>
      <c r="E76" s="122">
        <v>12.027700719999999</v>
      </c>
      <c r="G76" s="130">
        <f t="shared" ca="1" si="4"/>
        <v>42082</v>
      </c>
      <c r="H76" s="131">
        <f t="shared" ca="1" si="5"/>
        <v>13.74594368</v>
      </c>
      <c r="I76" s="131"/>
      <c r="J76" s="130"/>
      <c r="K76" s="135"/>
    </row>
    <row r="77" spans="1:11" ht="15" customHeight="1" x14ac:dyDescent="0.2">
      <c r="A77" s="120">
        <v>42079</v>
      </c>
      <c r="B77" s="14">
        <v>12.027700719999999</v>
      </c>
      <c r="D77" s="121">
        <v>42079</v>
      </c>
      <c r="E77" s="122">
        <v>12.027700719999999</v>
      </c>
      <c r="G77" s="130">
        <f t="shared" ca="1" si="4"/>
        <v>42083</v>
      </c>
      <c r="H77" s="131">
        <f t="shared" ca="1" si="5"/>
        <v>13.74594368</v>
      </c>
      <c r="I77" s="131"/>
      <c r="J77" s="130"/>
      <c r="K77" s="135"/>
    </row>
    <row r="78" spans="1:11" ht="15" customHeight="1" x14ac:dyDescent="0.2">
      <c r="A78" s="120">
        <v>42080</v>
      </c>
      <c r="B78" s="14">
        <v>13.74594368</v>
      </c>
      <c r="D78" s="121">
        <v>42080</v>
      </c>
      <c r="E78" s="122">
        <v>13.74594368</v>
      </c>
      <c r="G78" s="130">
        <f t="shared" ca="1" si="4"/>
        <v>42084</v>
      </c>
      <c r="H78" s="131">
        <f t="shared" ca="1" si="5"/>
        <v>13.74594368</v>
      </c>
      <c r="I78" s="131"/>
      <c r="J78" s="130"/>
      <c r="K78" s="135"/>
    </row>
    <row r="79" spans="1:11" ht="15" customHeight="1" x14ac:dyDescent="0.2">
      <c r="A79" s="120">
        <v>42081</v>
      </c>
      <c r="B79" s="14">
        <v>12.027700719999999</v>
      </c>
      <c r="D79" s="121">
        <v>42081</v>
      </c>
      <c r="E79" s="122">
        <v>12.027700719999999</v>
      </c>
      <c r="G79" s="130">
        <f t="shared" ca="1" si="4"/>
        <v>42085</v>
      </c>
      <c r="H79" s="131">
        <f t="shared" ca="1" si="5"/>
        <v>12.886822199999999</v>
      </c>
      <c r="I79" s="131"/>
      <c r="J79" s="130"/>
      <c r="K79" s="135"/>
    </row>
    <row r="80" spans="1:11" ht="15" customHeight="1" x14ac:dyDescent="0.2">
      <c r="A80" s="120">
        <v>42082</v>
      </c>
      <c r="B80" s="14">
        <v>12.027700719999999</v>
      </c>
      <c r="D80" s="121">
        <v>42082</v>
      </c>
      <c r="E80" s="122">
        <v>12.027700719999999</v>
      </c>
      <c r="G80" s="130">
        <f t="shared" ca="1" si="4"/>
        <v>42086</v>
      </c>
      <c r="H80" s="131">
        <f t="shared" ca="1" si="5"/>
        <v>12.886822199999999</v>
      </c>
      <c r="I80" s="131"/>
      <c r="J80" s="130"/>
      <c r="K80" s="135"/>
    </row>
    <row r="81" spans="1:11" ht="15" customHeight="1" x14ac:dyDescent="0.2">
      <c r="A81" s="120">
        <v>42083</v>
      </c>
      <c r="B81" s="14">
        <v>11.16857924</v>
      </c>
      <c r="D81" s="121">
        <v>42083</v>
      </c>
      <c r="E81" s="122">
        <v>11.16857924</v>
      </c>
      <c r="G81" s="130">
        <f t="shared" ca="1" si="4"/>
        <v>42087</v>
      </c>
      <c r="H81" s="131">
        <f t="shared" ca="1" si="5"/>
        <v>12.886822199999999</v>
      </c>
      <c r="I81" s="131"/>
      <c r="J81" s="130"/>
      <c r="K81" s="135"/>
    </row>
    <row r="82" spans="1:11" ht="15" customHeight="1" x14ac:dyDescent="0.2">
      <c r="A82" s="120">
        <v>42084</v>
      </c>
      <c r="B82" s="14">
        <v>12.886822199999999</v>
      </c>
      <c r="D82" s="121">
        <v>42084</v>
      </c>
      <c r="E82" s="122">
        <v>12.886822199999999</v>
      </c>
      <c r="G82" s="130">
        <f t="shared" ca="1" si="4"/>
        <v>42088</v>
      </c>
      <c r="H82" s="131">
        <f t="shared" ca="1" si="5"/>
        <v>14.605065159999999</v>
      </c>
      <c r="I82" s="131"/>
      <c r="J82" s="130"/>
      <c r="K82" s="135"/>
    </row>
    <row r="83" spans="1:11" ht="15" customHeight="1" x14ac:dyDescent="0.2">
      <c r="A83" s="120">
        <v>42085</v>
      </c>
      <c r="B83" s="14">
        <v>12.027700719999999</v>
      </c>
      <c r="D83" s="121">
        <v>42085</v>
      </c>
      <c r="E83" s="122">
        <v>12.027700719999999</v>
      </c>
      <c r="G83" s="130">
        <f t="shared" ca="1" si="4"/>
        <v>42089</v>
      </c>
      <c r="H83" s="131">
        <f t="shared" ca="1" si="5"/>
        <v>14.605065159999999</v>
      </c>
      <c r="I83" s="131"/>
      <c r="J83" s="130"/>
      <c r="K83" s="135"/>
    </row>
    <row r="84" spans="1:11" ht="15" customHeight="1" x14ac:dyDescent="0.2">
      <c r="A84" s="120">
        <v>42086</v>
      </c>
      <c r="B84" s="14">
        <v>11.16857924</v>
      </c>
      <c r="D84" s="121">
        <v>42086</v>
      </c>
      <c r="E84" s="122">
        <v>11.16857924</v>
      </c>
      <c r="G84" s="130">
        <f t="shared" ca="1" si="4"/>
        <v>42090</v>
      </c>
      <c r="H84" s="131">
        <f t="shared" ca="1" si="5"/>
        <v>14.605065159999999</v>
      </c>
      <c r="I84" s="131"/>
      <c r="J84" s="130"/>
      <c r="K84" s="135"/>
    </row>
    <row r="85" spans="1:11" ht="15" customHeight="1" x14ac:dyDescent="0.2">
      <c r="A85" s="120">
        <v>42087</v>
      </c>
      <c r="B85" s="14">
        <v>12.886822199999999</v>
      </c>
      <c r="D85" s="121">
        <v>42087</v>
      </c>
      <c r="E85" s="122">
        <v>12.886822199999999</v>
      </c>
      <c r="G85" s="130">
        <f t="shared" ca="1" si="4"/>
        <v>42091</v>
      </c>
      <c r="H85" s="131">
        <f t="shared" ca="1" si="5"/>
        <v>14.605065159999999</v>
      </c>
      <c r="I85" s="131"/>
      <c r="J85" s="130"/>
      <c r="K85" s="135"/>
    </row>
    <row r="86" spans="1:11" ht="15" customHeight="1" x14ac:dyDescent="0.2">
      <c r="A86" s="120">
        <v>42088</v>
      </c>
      <c r="B86" s="14">
        <v>14.605065159999999</v>
      </c>
      <c r="D86" s="121">
        <v>42088</v>
      </c>
      <c r="E86" s="122">
        <v>14.605065159999999</v>
      </c>
      <c r="G86" s="130">
        <f t="shared" ca="1" si="4"/>
        <v>42092</v>
      </c>
      <c r="H86" s="131">
        <f t="shared" ca="1" si="5"/>
        <v>14.605065159999999</v>
      </c>
      <c r="I86" s="131"/>
      <c r="J86" s="130"/>
      <c r="K86" s="135"/>
    </row>
    <row r="87" spans="1:11" ht="15" customHeight="1" x14ac:dyDescent="0.2">
      <c r="A87" s="120">
        <v>42089</v>
      </c>
      <c r="B87" s="14">
        <v>10.309457759999999</v>
      </c>
      <c r="D87" s="121">
        <v>42089</v>
      </c>
      <c r="E87" s="122">
        <v>10.309457759999999</v>
      </c>
      <c r="G87" s="130">
        <f t="shared" ca="1" si="4"/>
        <v>42093</v>
      </c>
      <c r="H87" s="131">
        <f t="shared" ca="1" si="5"/>
        <v>14.605065159999999</v>
      </c>
      <c r="I87" s="131"/>
      <c r="J87" s="130"/>
      <c r="K87" s="135"/>
    </row>
    <row r="88" spans="1:11" ht="15" customHeight="1" x14ac:dyDescent="0.2">
      <c r="A88" s="120">
        <v>42090</v>
      </c>
      <c r="B88" s="14">
        <v>8.5912147999999995</v>
      </c>
      <c r="D88" s="121">
        <v>42090</v>
      </c>
      <c r="E88" s="122">
        <v>8.5912147999999995</v>
      </c>
      <c r="G88" s="130">
        <f t="shared" ca="1" si="4"/>
        <v>42094</v>
      </c>
      <c r="H88" s="131">
        <f t="shared" ca="1" si="5"/>
        <v>14.605065159999999</v>
      </c>
      <c r="I88" s="131"/>
      <c r="J88" s="130"/>
      <c r="K88" s="135"/>
    </row>
    <row r="89" spans="1:11" ht="15" customHeight="1" x14ac:dyDescent="0.2">
      <c r="A89" s="120">
        <v>42091</v>
      </c>
      <c r="B89" s="14">
        <v>9.4503362800000001</v>
      </c>
      <c r="D89" s="121">
        <v>42091</v>
      </c>
      <c r="E89" s="122">
        <v>9.4503362800000001</v>
      </c>
      <c r="G89" s="130">
        <f t="shared" ca="1" si="4"/>
        <v>42095</v>
      </c>
      <c r="H89" s="131">
        <f t="shared" ca="1" si="5"/>
        <v>14.605065159999999</v>
      </c>
      <c r="I89" s="131"/>
      <c r="J89" s="130"/>
      <c r="K89" s="135"/>
    </row>
    <row r="90" spans="1:11" ht="15" customHeight="1" x14ac:dyDescent="0.2">
      <c r="A90" s="120">
        <v>42092</v>
      </c>
      <c r="B90" s="14">
        <v>12.027700719999999</v>
      </c>
      <c r="D90" s="121">
        <v>42092</v>
      </c>
      <c r="E90" s="122">
        <v>12.027700719999999</v>
      </c>
      <c r="G90" s="130">
        <f t="shared" ca="1" si="4"/>
        <v>42096</v>
      </c>
      <c r="H90" s="131">
        <f t="shared" ca="1" si="5"/>
        <v>14.605065159999999</v>
      </c>
      <c r="I90" s="131"/>
      <c r="J90" s="130"/>
      <c r="K90" s="135"/>
    </row>
    <row r="91" spans="1:11" ht="15" customHeight="1" x14ac:dyDescent="0.2">
      <c r="A91" s="120">
        <v>42093</v>
      </c>
      <c r="B91" s="14">
        <v>14.605065159999999</v>
      </c>
      <c r="D91" s="121">
        <v>42093</v>
      </c>
      <c r="E91" s="122">
        <v>14.605065159999999</v>
      </c>
      <c r="G91" s="130">
        <f t="shared" ca="1" si="4"/>
        <v>42097</v>
      </c>
      <c r="H91" s="131">
        <f t="shared" ca="1" si="5"/>
        <v>14.605065159999999</v>
      </c>
      <c r="I91" s="131"/>
      <c r="J91" s="130"/>
      <c r="K91" s="135"/>
    </row>
    <row r="92" spans="1:11" ht="15" customHeight="1" x14ac:dyDescent="0.2">
      <c r="A92" s="120">
        <v>42094</v>
      </c>
      <c r="B92" s="14">
        <v>10.309457759999999</v>
      </c>
      <c r="D92" s="121">
        <v>42094</v>
      </c>
      <c r="E92" s="122">
        <v>10.309457759999999</v>
      </c>
      <c r="G92" s="130">
        <f t="shared" ca="1" si="4"/>
        <v>42098</v>
      </c>
      <c r="H92" s="131">
        <f t="shared" ca="1" si="5"/>
        <v>12.886822199999999</v>
      </c>
      <c r="I92" s="131"/>
      <c r="J92" s="130"/>
      <c r="K92" s="135"/>
    </row>
    <row r="93" spans="1:11" ht="15" customHeight="1" x14ac:dyDescent="0.2">
      <c r="A93" s="120">
        <v>42095</v>
      </c>
      <c r="B93" s="14">
        <v>12.886822199999999</v>
      </c>
      <c r="D93" s="121">
        <v>42095</v>
      </c>
      <c r="E93" s="122">
        <v>12.886822199999999</v>
      </c>
      <c r="F93" s="32"/>
      <c r="G93" s="130">
        <f t="shared" ca="1" si="4"/>
        <v>42099</v>
      </c>
      <c r="H93" s="131">
        <f t="shared" ca="1" si="5"/>
        <v>12.886822199999999</v>
      </c>
      <c r="I93" s="131"/>
      <c r="J93" s="130"/>
      <c r="K93" s="135"/>
    </row>
    <row r="94" spans="1:11" ht="15" customHeight="1" x14ac:dyDescent="0.2">
      <c r="A94" s="120">
        <v>42096</v>
      </c>
      <c r="B94" s="14">
        <v>12.886822199999999</v>
      </c>
      <c r="D94" s="121">
        <v>42096</v>
      </c>
      <c r="E94" s="122">
        <v>12.886822199999999</v>
      </c>
      <c r="G94" s="130">
        <f t="shared" ca="1" si="4"/>
        <v>42100</v>
      </c>
      <c r="H94" s="131">
        <f t="shared" ca="1" si="5"/>
        <v>12.886822199999999</v>
      </c>
      <c r="I94" s="131"/>
      <c r="J94" s="130"/>
      <c r="K94" s="135"/>
    </row>
    <row r="95" spans="1:11" ht="15" customHeight="1" x14ac:dyDescent="0.2">
      <c r="A95" s="120">
        <v>42097</v>
      </c>
      <c r="B95" s="14">
        <v>12.886822199999999</v>
      </c>
      <c r="D95" s="121">
        <v>42097</v>
      </c>
      <c r="E95" s="122">
        <v>12.886822199999999</v>
      </c>
      <c r="G95" s="130">
        <f t="shared" ca="1" si="4"/>
        <v>42101</v>
      </c>
      <c r="H95" s="131">
        <f t="shared" ca="1" si="5"/>
        <v>19.759794039999999</v>
      </c>
      <c r="I95" s="131"/>
      <c r="J95" s="130"/>
      <c r="K95" s="135"/>
    </row>
    <row r="96" spans="1:11" ht="15" customHeight="1" x14ac:dyDescent="0.2">
      <c r="A96" s="120">
        <v>42098</v>
      </c>
      <c r="B96" s="14">
        <v>9.4503362800000001</v>
      </c>
      <c r="D96" s="121">
        <v>42098</v>
      </c>
      <c r="E96" s="122">
        <v>9.4503362800000001</v>
      </c>
      <c r="G96" s="130">
        <f t="shared" ca="1" si="4"/>
        <v>42102</v>
      </c>
      <c r="H96" s="131">
        <f t="shared" ca="1" si="5"/>
        <v>19.759794039999999</v>
      </c>
      <c r="I96" s="131"/>
      <c r="J96" s="130"/>
      <c r="K96" s="135"/>
    </row>
    <row r="97" spans="1:11" ht="15" customHeight="1" x14ac:dyDescent="0.2">
      <c r="A97" s="120">
        <v>42099</v>
      </c>
      <c r="B97" s="14">
        <v>12.027700719999999</v>
      </c>
      <c r="D97" s="121">
        <v>42099</v>
      </c>
      <c r="E97" s="122">
        <v>12.027700719999999</v>
      </c>
      <c r="G97" s="130">
        <f t="shared" ca="1" si="4"/>
        <v>42103</v>
      </c>
      <c r="H97" s="131">
        <f t="shared" ca="1" si="5"/>
        <v>19.759794039999999</v>
      </c>
      <c r="I97" s="131"/>
      <c r="J97" s="130"/>
      <c r="K97" s="135"/>
    </row>
    <row r="98" spans="1:11" ht="15" customHeight="1" x14ac:dyDescent="0.2">
      <c r="A98" s="120">
        <v>42100</v>
      </c>
      <c r="B98" s="14">
        <v>8.5912147999999995</v>
      </c>
      <c r="D98" s="121">
        <v>42100</v>
      </c>
      <c r="E98" s="122">
        <v>8.5912147999999995</v>
      </c>
      <c r="G98" s="130">
        <f t="shared" ca="1" si="4"/>
        <v>42104</v>
      </c>
      <c r="H98" s="131">
        <f t="shared" ca="1" si="5"/>
        <v>19.759794039999999</v>
      </c>
      <c r="I98" s="131"/>
      <c r="J98" s="130"/>
      <c r="K98" s="135"/>
    </row>
    <row r="99" spans="1:11" ht="15" customHeight="1" x14ac:dyDescent="0.2">
      <c r="A99" s="120">
        <v>42101</v>
      </c>
      <c r="B99" s="14">
        <v>19.759794039999999</v>
      </c>
      <c r="D99" s="121">
        <v>42101</v>
      </c>
      <c r="E99" s="122">
        <v>19.759794039999999</v>
      </c>
      <c r="G99" s="130">
        <f t="shared" ca="1" si="4"/>
        <v>42105</v>
      </c>
      <c r="H99" s="131">
        <f t="shared" ca="1" si="5"/>
        <v>19.759794039999999</v>
      </c>
      <c r="I99" s="131"/>
      <c r="J99" s="130"/>
      <c r="K99" s="135"/>
    </row>
    <row r="100" spans="1:11" ht="15" customHeight="1" x14ac:dyDescent="0.2">
      <c r="A100" s="120">
        <v>42102</v>
      </c>
      <c r="B100" s="14">
        <v>11.16857924</v>
      </c>
      <c r="D100" s="121">
        <v>42102</v>
      </c>
      <c r="E100" s="122">
        <v>11.16857924</v>
      </c>
      <c r="G100" s="130">
        <f t="shared" ca="1" si="4"/>
        <v>42106</v>
      </c>
      <c r="H100" s="131">
        <f t="shared" ca="1" si="5"/>
        <v>12.027700719999999</v>
      </c>
      <c r="I100" s="131"/>
      <c r="J100" s="130"/>
      <c r="K100" s="135"/>
    </row>
    <row r="101" spans="1:11" ht="15" customHeight="1" x14ac:dyDescent="0.2">
      <c r="A101" s="120">
        <v>42103</v>
      </c>
      <c r="B101" s="14">
        <v>12.027700719999999</v>
      </c>
      <c r="D101" s="121">
        <v>42103</v>
      </c>
      <c r="E101" s="122">
        <v>12.027700719999999</v>
      </c>
      <c r="G101" s="130">
        <f t="shared" ca="1" si="4"/>
        <v>42107</v>
      </c>
      <c r="H101" s="131">
        <f t="shared" ca="1" si="5"/>
        <v>12.027700719999999</v>
      </c>
      <c r="I101" s="131"/>
      <c r="J101" s="130"/>
      <c r="K101" s="135"/>
    </row>
    <row r="102" spans="1:11" ht="15" customHeight="1" x14ac:dyDescent="0.2">
      <c r="A102" s="120">
        <v>42104</v>
      </c>
      <c r="B102" s="14">
        <v>8.5912147999999995</v>
      </c>
      <c r="D102" s="121">
        <v>42104</v>
      </c>
      <c r="E102" s="122">
        <v>8.5912147999999995</v>
      </c>
      <c r="G102" s="130">
        <f t="shared" ca="1" si="4"/>
        <v>42108</v>
      </c>
      <c r="H102" s="131">
        <f t="shared" ca="1" si="5"/>
        <v>9.4503362800000001</v>
      </c>
      <c r="I102" s="131"/>
      <c r="J102" s="130"/>
      <c r="K102" s="135"/>
    </row>
    <row r="103" spans="1:11" ht="15" customHeight="1" x14ac:dyDescent="0.2">
      <c r="A103" s="120">
        <v>42105</v>
      </c>
      <c r="B103" s="14">
        <v>9.4503362800000001</v>
      </c>
      <c r="D103" s="121">
        <v>42105</v>
      </c>
      <c r="E103" s="122">
        <v>9.4503362800000001</v>
      </c>
      <c r="G103" s="130">
        <f t="shared" ca="1" si="4"/>
        <v>42109</v>
      </c>
      <c r="H103" s="131">
        <f t="shared" ca="1" si="5"/>
        <v>12.886822199999999</v>
      </c>
      <c r="I103" s="131"/>
      <c r="J103" s="130"/>
      <c r="K103" s="135"/>
    </row>
    <row r="104" spans="1:11" ht="15" customHeight="1" x14ac:dyDescent="0.2">
      <c r="A104" s="120">
        <v>42106</v>
      </c>
      <c r="B104" s="14">
        <v>9.4503362800000001</v>
      </c>
      <c r="D104" s="121">
        <v>42106</v>
      </c>
      <c r="E104" s="122">
        <v>9.4503362800000001</v>
      </c>
      <c r="G104" s="130">
        <f t="shared" ca="1" si="4"/>
        <v>42110</v>
      </c>
      <c r="H104" s="131">
        <f t="shared" ca="1" si="5"/>
        <v>12.886822199999999</v>
      </c>
      <c r="I104" s="131"/>
      <c r="J104" s="130"/>
      <c r="K104" s="135"/>
    </row>
    <row r="105" spans="1:11" ht="15" customHeight="1" x14ac:dyDescent="0.2">
      <c r="A105" s="120">
        <v>42107</v>
      </c>
      <c r="B105" s="14">
        <v>8.5912147999999995</v>
      </c>
      <c r="D105" s="121">
        <v>42107</v>
      </c>
      <c r="E105" s="122">
        <v>8.5912147999999995</v>
      </c>
      <c r="G105" s="130">
        <f t="shared" ca="1" si="4"/>
        <v>42111</v>
      </c>
      <c r="H105" s="131">
        <f t="shared" ca="1" si="5"/>
        <v>12.886822199999999</v>
      </c>
      <c r="I105" s="131"/>
      <c r="J105" s="130"/>
      <c r="K105" s="135"/>
    </row>
    <row r="106" spans="1:11" ht="15" customHeight="1" x14ac:dyDescent="0.2">
      <c r="A106" s="120">
        <v>42108</v>
      </c>
      <c r="B106" s="14">
        <v>7.7320933199999997</v>
      </c>
      <c r="D106" s="121">
        <v>42108</v>
      </c>
      <c r="E106" s="122">
        <v>7.7320933199999997</v>
      </c>
      <c r="G106" s="130">
        <f t="shared" ca="1" si="4"/>
        <v>42112</v>
      </c>
      <c r="H106" s="131">
        <f t="shared" ca="1" si="5"/>
        <v>12.886822199999999</v>
      </c>
      <c r="I106" s="131"/>
      <c r="J106" s="130"/>
      <c r="K106" s="135"/>
    </row>
    <row r="107" spans="1:11" ht="15" customHeight="1" x14ac:dyDescent="0.2">
      <c r="A107" s="120">
        <v>42109</v>
      </c>
      <c r="B107" s="14">
        <v>12.886822199999999</v>
      </c>
      <c r="D107" s="121">
        <v>42109</v>
      </c>
      <c r="E107" s="122">
        <v>12.886822199999999</v>
      </c>
      <c r="G107" s="130">
        <f t="shared" ca="1" si="4"/>
        <v>42113</v>
      </c>
      <c r="H107" s="131">
        <f t="shared" ca="1" si="5"/>
        <v>12.886822199999999</v>
      </c>
      <c r="I107" s="131"/>
      <c r="J107" s="130"/>
      <c r="K107" s="135"/>
    </row>
    <row r="108" spans="1:11" ht="15" customHeight="1" x14ac:dyDescent="0.2">
      <c r="A108" s="120">
        <v>42110</v>
      </c>
      <c r="B108" s="14">
        <v>12.027700719999999</v>
      </c>
      <c r="D108" s="121">
        <v>42110</v>
      </c>
      <c r="E108" s="122">
        <v>12.027700719999999</v>
      </c>
      <c r="G108" s="130">
        <f t="shared" ca="1" si="4"/>
        <v>42114</v>
      </c>
      <c r="H108" s="131">
        <f t="shared" ca="1" si="5"/>
        <v>12.886822199999999</v>
      </c>
      <c r="I108" s="131"/>
      <c r="J108" s="130"/>
      <c r="K108" s="135"/>
    </row>
    <row r="109" spans="1:11" ht="15" customHeight="1" x14ac:dyDescent="0.2">
      <c r="A109" s="120">
        <v>42111</v>
      </c>
      <c r="B109" s="14">
        <v>10.309457759999999</v>
      </c>
      <c r="D109" s="121">
        <v>42111</v>
      </c>
      <c r="E109" s="122">
        <v>10.309457759999999</v>
      </c>
      <c r="G109" s="130">
        <f t="shared" ca="1" si="4"/>
        <v>42115</v>
      </c>
      <c r="H109" s="131">
        <f t="shared" ca="1" si="5"/>
        <v>12.886822199999999</v>
      </c>
      <c r="I109" s="131"/>
      <c r="J109" s="130"/>
      <c r="K109" s="135"/>
    </row>
    <row r="110" spans="1:11" ht="15" customHeight="1" x14ac:dyDescent="0.2">
      <c r="A110" s="120">
        <v>42112</v>
      </c>
      <c r="B110" s="14">
        <v>12.886822199999999</v>
      </c>
      <c r="D110" s="121">
        <v>42112</v>
      </c>
      <c r="E110" s="122">
        <v>12.886822199999999</v>
      </c>
      <c r="G110" s="130">
        <f t="shared" ca="1" si="4"/>
        <v>42116</v>
      </c>
      <c r="H110" s="131">
        <f t="shared" ca="1" si="5"/>
        <v>13.74594368</v>
      </c>
      <c r="I110" s="131"/>
      <c r="J110" s="130"/>
      <c r="K110" s="135"/>
    </row>
    <row r="111" spans="1:11" ht="15" customHeight="1" x14ac:dyDescent="0.2">
      <c r="A111" s="120">
        <v>42113</v>
      </c>
      <c r="B111" s="14">
        <v>8.5912147999999995</v>
      </c>
      <c r="D111" s="121">
        <v>42113</v>
      </c>
      <c r="E111" s="122">
        <v>8.5912147999999995</v>
      </c>
      <c r="G111" s="130">
        <f t="shared" ca="1" si="4"/>
        <v>42117</v>
      </c>
      <c r="H111" s="131">
        <f t="shared" ca="1" si="5"/>
        <v>13.74594368</v>
      </c>
      <c r="I111" s="131"/>
      <c r="J111" s="130"/>
      <c r="K111" s="135"/>
    </row>
    <row r="112" spans="1:11" ht="15" customHeight="1" x14ac:dyDescent="0.2">
      <c r="A112" s="120">
        <v>42114</v>
      </c>
      <c r="B112" s="14">
        <v>10.309457759999999</v>
      </c>
      <c r="D112" s="121">
        <v>42114</v>
      </c>
      <c r="E112" s="122">
        <v>10.309457759999999</v>
      </c>
      <c r="G112" s="130">
        <f t="shared" ca="1" si="4"/>
        <v>42118</v>
      </c>
      <c r="H112" s="131">
        <f t="shared" ca="1" si="5"/>
        <v>13.74594368</v>
      </c>
      <c r="I112" s="131"/>
      <c r="J112" s="130"/>
      <c r="K112" s="135"/>
    </row>
    <row r="113" spans="1:11" ht="15" customHeight="1" x14ac:dyDescent="0.2">
      <c r="A113" s="120">
        <v>42115</v>
      </c>
      <c r="B113" s="14">
        <v>11.16857924</v>
      </c>
      <c r="D113" s="121">
        <v>42115</v>
      </c>
      <c r="E113" s="122">
        <v>11.16857924</v>
      </c>
      <c r="G113" s="130">
        <f t="shared" ca="1" si="4"/>
        <v>42119</v>
      </c>
      <c r="H113" s="131">
        <f t="shared" ca="1" si="5"/>
        <v>25.773644399999998</v>
      </c>
      <c r="I113" s="131"/>
      <c r="J113" s="130"/>
      <c r="K113" s="135"/>
    </row>
    <row r="114" spans="1:11" ht="15" customHeight="1" x14ac:dyDescent="0.2">
      <c r="A114" s="120">
        <v>42116</v>
      </c>
      <c r="B114" s="14">
        <v>13.74594368</v>
      </c>
      <c r="D114" s="121">
        <v>42116</v>
      </c>
      <c r="E114" s="122">
        <v>13.74594368</v>
      </c>
      <c r="G114" s="130">
        <f t="shared" ca="1" si="4"/>
        <v>42120</v>
      </c>
      <c r="H114" s="131">
        <f t="shared" ca="1" si="5"/>
        <v>25.773644399999998</v>
      </c>
      <c r="I114" s="131"/>
      <c r="J114" s="130"/>
      <c r="K114" s="135"/>
    </row>
    <row r="115" spans="1:11" ht="15" customHeight="1" x14ac:dyDescent="0.2">
      <c r="A115" s="120">
        <v>42117</v>
      </c>
      <c r="B115" s="14">
        <v>10.309457759999999</v>
      </c>
      <c r="D115" s="121">
        <v>42117</v>
      </c>
      <c r="E115" s="122">
        <v>10.309457759999999</v>
      </c>
      <c r="G115" s="130">
        <f t="shared" ca="1" si="4"/>
        <v>42121</v>
      </c>
      <c r="H115" s="131">
        <f t="shared" ca="1" si="5"/>
        <v>25.773644399999998</v>
      </c>
      <c r="I115" s="131"/>
      <c r="J115" s="130"/>
      <c r="K115" s="135"/>
    </row>
    <row r="116" spans="1:11" ht="15" customHeight="1" x14ac:dyDescent="0.2">
      <c r="A116" s="120">
        <v>42118</v>
      </c>
      <c r="B116" s="14">
        <v>8.5912147999999995</v>
      </c>
      <c r="D116" s="121">
        <v>42118</v>
      </c>
      <c r="E116" s="122">
        <v>8.5912147999999995</v>
      </c>
      <c r="G116" s="130">
        <f t="shared" ca="1" si="4"/>
        <v>42122</v>
      </c>
      <c r="H116" s="131">
        <f t="shared" ca="1" si="5"/>
        <v>25.773644399999998</v>
      </c>
      <c r="I116" s="131"/>
      <c r="J116" s="130"/>
      <c r="K116" s="135"/>
    </row>
    <row r="117" spans="1:11" ht="15" customHeight="1" x14ac:dyDescent="0.2">
      <c r="A117" s="120">
        <v>42119</v>
      </c>
      <c r="B117" s="14">
        <v>25.773644399999998</v>
      </c>
      <c r="D117" s="121">
        <v>42119</v>
      </c>
      <c r="E117" s="122">
        <v>25.773644399999998</v>
      </c>
      <c r="G117" s="130">
        <f t="shared" ca="1" si="4"/>
        <v>42123</v>
      </c>
      <c r="H117" s="131">
        <f t="shared" ca="1" si="5"/>
        <v>25.773644399999998</v>
      </c>
      <c r="I117" s="131"/>
      <c r="J117" s="130"/>
      <c r="K117" s="135"/>
    </row>
    <row r="118" spans="1:11" ht="15" customHeight="1" x14ac:dyDescent="0.2">
      <c r="A118" s="120">
        <v>42120</v>
      </c>
      <c r="B118" s="14">
        <v>15.464186639999999</v>
      </c>
      <c r="D118" s="121">
        <v>42120</v>
      </c>
      <c r="E118" s="122">
        <v>15.464186639999999</v>
      </c>
      <c r="G118" s="130">
        <f t="shared" ca="1" si="4"/>
        <v>42124</v>
      </c>
      <c r="H118" s="131">
        <f t="shared" ca="1" si="5"/>
        <v>15.464186639999999</v>
      </c>
      <c r="I118" s="131"/>
      <c r="J118" s="130"/>
      <c r="K118" s="135"/>
    </row>
    <row r="119" spans="1:11" ht="15" customHeight="1" x14ac:dyDescent="0.2">
      <c r="A119" s="120">
        <v>42121</v>
      </c>
      <c r="B119" s="14">
        <v>10.309457759999999</v>
      </c>
      <c r="D119" s="121">
        <v>42121</v>
      </c>
      <c r="E119" s="122">
        <v>10.309457759999999</v>
      </c>
      <c r="G119" s="130">
        <f t="shared" ca="1" si="4"/>
        <v>42125</v>
      </c>
      <c r="H119" s="131">
        <f t="shared" ca="1" si="5"/>
        <v>13.74594368</v>
      </c>
      <c r="I119" s="131"/>
      <c r="J119" s="130"/>
      <c r="K119" s="135"/>
    </row>
    <row r="120" spans="1:11" ht="15" customHeight="1" x14ac:dyDescent="0.2">
      <c r="A120" s="120">
        <v>42122</v>
      </c>
      <c r="B120" s="14">
        <v>11.16857924</v>
      </c>
      <c r="D120" s="121">
        <v>42122</v>
      </c>
      <c r="E120" s="122">
        <v>11.16857924</v>
      </c>
      <c r="G120" s="130">
        <f t="shared" ca="1" si="4"/>
        <v>42126</v>
      </c>
      <c r="H120" s="131">
        <f t="shared" ca="1" si="5"/>
        <v>13.74594368</v>
      </c>
      <c r="I120" s="131"/>
      <c r="J120" s="130"/>
      <c r="K120" s="135"/>
    </row>
    <row r="121" spans="1:11" ht="15" customHeight="1" x14ac:dyDescent="0.2">
      <c r="A121" s="120">
        <v>42123</v>
      </c>
      <c r="B121" s="14">
        <v>10.309457759999999</v>
      </c>
      <c r="D121" s="121">
        <v>42123</v>
      </c>
      <c r="E121" s="122">
        <v>10.309457759999999</v>
      </c>
      <c r="G121" s="130">
        <f t="shared" ca="1" si="4"/>
        <v>42127</v>
      </c>
      <c r="H121" s="131">
        <f t="shared" ca="1" si="5"/>
        <v>13.74594368</v>
      </c>
      <c r="I121" s="131"/>
      <c r="J121" s="130"/>
      <c r="K121" s="135"/>
    </row>
    <row r="122" spans="1:11" ht="15" customHeight="1" x14ac:dyDescent="0.2">
      <c r="A122" s="120">
        <v>42124</v>
      </c>
      <c r="B122" s="14">
        <v>13.74594368</v>
      </c>
      <c r="D122" s="121">
        <v>42124</v>
      </c>
      <c r="E122" s="122">
        <v>13.74594368</v>
      </c>
      <c r="G122" s="130">
        <f t="shared" ca="1" si="4"/>
        <v>42128</v>
      </c>
      <c r="H122" s="131">
        <f t="shared" ca="1" si="5"/>
        <v>13.74594368</v>
      </c>
      <c r="I122" s="131"/>
      <c r="J122" s="130"/>
      <c r="K122" s="135"/>
    </row>
    <row r="123" spans="1:11" ht="15" customHeight="1" x14ac:dyDescent="0.2">
      <c r="A123" s="120">
        <v>42125</v>
      </c>
      <c r="B123" s="14">
        <v>12.027700719999999</v>
      </c>
      <c r="D123" s="121">
        <v>42125</v>
      </c>
      <c r="E123" s="122">
        <v>12.027700719999999</v>
      </c>
      <c r="G123" s="130">
        <f t="shared" ca="1" si="4"/>
        <v>42129</v>
      </c>
      <c r="H123" s="131">
        <f t="shared" ca="1" si="5"/>
        <v>14.605065159999999</v>
      </c>
      <c r="I123" s="131"/>
      <c r="J123" s="130"/>
      <c r="K123" s="135"/>
    </row>
    <row r="124" spans="1:11" ht="15" customHeight="1" x14ac:dyDescent="0.2">
      <c r="A124" s="120">
        <v>42126</v>
      </c>
      <c r="B124" s="14">
        <v>8.5912147999999995</v>
      </c>
      <c r="D124" s="121">
        <v>42126</v>
      </c>
      <c r="E124" s="122">
        <v>8.5912147999999995</v>
      </c>
      <c r="G124" s="130">
        <f t="shared" ca="1" si="4"/>
        <v>42130</v>
      </c>
      <c r="H124" s="131">
        <f t="shared" ca="1" si="5"/>
        <v>14.605065159999999</v>
      </c>
      <c r="I124" s="131"/>
      <c r="J124" s="130"/>
      <c r="K124" s="135"/>
    </row>
    <row r="125" spans="1:11" ht="15" customHeight="1" x14ac:dyDescent="0.2">
      <c r="A125" s="120">
        <v>42127</v>
      </c>
      <c r="B125" s="14">
        <v>12.886822199999999</v>
      </c>
      <c r="D125" s="121">
        <v>42127</v>
      </c>
      <c r="E125" s="122">
        <v>12.886822199999999</v>
      </c>
      <c r="G125" s="130">
        <f t="shared" ca="1" si="4"/>
        <v>42131</v>
      </c>
      <c r="H125" s="131">
        <f t="shared" ca="1" si="5"/>
        <v>14.605065159999999</v>
      </c>
      <c r="I125" s="131"/>
      <c r="J125" s="130"/>
      <c r="K125" s="135"/>
    </row>
    <row r="126" spans="1:11" ht="15" customHeight="1" x14ac:dyDescent="0.2">
      <c r="A126" s="120">
        <v>42128</v>
      </c>
      <c r="B126" s="14">
        <v>12.886822199999999</v>
      </c>
      <c r="D126" s="121">
        <v>42128</v>
      </c>
      <c r="E126" s="122">
        <v>12.886822199999999</v>
      </c>
      <c r="G126" s="130">
        <f t="shared" ca="1" si="4"/>
        <v>42132</v>
      </c>
      <c r="H126" s="131">
        <f t="shared" ca="1" si="5"/>
        <v>14.605065159999999</v>
      </c>
      <c r="I126" s="131"/>
      <c r="J126" s="130"/>
      <c r="K126" s="135"/>
    </row>
    <row r="127" spans="1:11" ht="15" customHeight="1" x14ac:dyDescent="0.2">
      <c r="A127" s="120">
        <v>42129</v>
      </c>
      <c r="B127" s="14">
        <v>14.605065159999999</v>
      </c>
      <c r="D127" s="121">
        <v>42129</v>
      </c>
      <c r="E127" s="122">
        <v>14.605065159999999</v>
      </c>
      <c r="G127" s="130">
        <f t="shared" ca="1" si="4"/>
        <v>42133</v>
      </c>
      <c r="H127" s="131">
        <f t="shared" ca="1" si="5"/>
        <v>14.605065159999999</v>
      </c>
      <c r="I127" s="131"/>
      <c r="J127" s="130"/>
      <c r="K127" s="135"/>
    </row>
    <row r="128" spans="1:11" ht="15" customHeight="1" x14ac:dyDescent="0.2">
      <c r="A128" s="120">
        <v>42130</v>
      </c>
      <c r="B128" s="14">
        <v>11.16857924</v>
      </c>
      <c r="D128" s="121">
        <v>42130</v>
      </c>
      <c r="E128" s="122">
        <v>11.16857924</v>
      </c>
      <c r="G128" s="130">
        <f t="shared" ca="1" si="4"/>
        <v>42134</v>
      </c>
      <c r="H128" s="131">
        <f t="shared" ca="1" si="5"/>
        <v>14.605065159999999</v>
      </c>
      <c r="I128" s="131"/>
      <c r="J128" s="130"/>
      <c r="K128" s="135"/>
    </row>
    <row r="129" spans="1:11" ht="15" customHeight="1" x14ac:dyDescent="0.2">
      <c r="A129" s="120">
        <v>42131</v>
      </c>
      <c r="B129" s="14">
        <v>10.309457759999999</v>
      </c>
      <c r="D129" s="121">
        <v>42131</v>
      </c>
      <c r="E129" s="122">
        <v>10.309457759999999</v>
      </c>
      <c r="G129" s="130">
        <f t="shared" ca="1" si="4"/>
        <v>42135</v>
      </c>
      <c r="H129" s="131">
        <f t="shared" ca="1" si="5"/>
        <v>14.605065159999999</v>
      </c>
      <c r="I129" s="131"/>
      <c r="J129" s="130"/>
      <c r="K129" s="135"/>
    </row>
    <row r="130" spans="1:11" ht="15" customHeight="1" x14ac:dyDescent="0.2">
      <c r="A130" s="120">
        <v>42132</v>
      </c>
      <c r="B130" s="14">
        <v>14.605065159999999</v>
      </c>
      <c r="D130" s="121">
        <v>42132</v>
      </c>
      <c r="E130" s="122">
        <v>14.605065159999999</v>
      </c>
      <c r="G130" s="130">
        <f t="shared" ca="1" si="4"/>
        <v>42136</v>
      </c>
      <c r="H130" s="131">
        <f t="shared" ca="1" si="5"/>
        <v>14.605065159999999</v>
      </c>
      <c r="I130" s="131"/>
      <c r="J130" s="130"/>
      <c r="K130" s="135"/>
    </row>
    <row r="131" spans="1:11" ht="15" customHeight="1" x14ac:dyDescent="0.2">
      <c r="A131" s="120">
        <v>42133</v>
      </c>
      <c r="B131" s="14">
        <v>7.7320933199999997</v>
      </c>
      <c r="D131" s="121">
        <v>42133</v>
      </c>
      <c r="E131" s="122">
        <v>7.7320933199999997</v>
      </c>
      <c r="G131" s="130">
        <f t="shared" ca="1" si="4"/>
        <v>42137</v>
      </c>
      <c r="H131" s="131">
        <f t="shared" ca="1" si="5"/>
        <v>15.464186639999999</v>
      </c>
      <c r="I131" s="131"/>
      <c r="J131" s="130"/>
      <c r="K131" s="135"/>
    </row>
    <row r="132" spans="1:11" ht="15" customHeight="1" x14ac:dyDescent="0.2">
      <c r="A132" s="120">
        <v>42134</v>
      </c>
      <c r="B132" s="14">
        <v>8.5912147999999995</v>
      </c>
      <c r="D132" s="121">
        <v>42134</v>
      </c>
      <c r="E132" s="122">
        <v>8.5912147999999995</v>
      </c>
      <c r="G132" s="130">
        <f t="shared" ref="G132:G195" ca="1" si="8">OFFSET(D132,4,0,1,1)</f>
        <v>42138</v>
      </c>
      <c r="H132" s="131">
        <f t="shared" ref="H132:H195" ca="1" si="9">IF(OFFSET(E132,4,0,1,1),MAX(OFFSET(E132,4,0,1,1),OFFSET(E132,3,0,1,1),OFFSET(E132,2,0,1,1),OFFSET(E132,1,0,1,1),OFFSET(E132,0,0,1,1)))</f>
        <v>15.464186639999999</v>
      </c>
      <c r="I132" s="131"/>
      <c r="J132" s="130"/>
      <c r="K132" s="135"/>
    </row>
    <row r="133" spans="1:11" ht="15" customHeight="1" x14ac:dyDescent="0.2">
      <c r="A133" s="120">
        <v>42135</v>
      </c>
      <c r="B133" s="14">
        <v>10.309457759999999</v>
      </c>
      <c r="D133" s="121">
        <v>42135</v>
      </c>
      <c r="E133" s="122">
        <v>10.309457759999999</v>
      </c>
      <c r="G133" s="130">
        <f t="shared" ca="1" si="8"/>
        <v>42139</v>
      </c>
      <c r="H133" s="131">
        <f t="shared" ca="1" si="9"/>
        <v>15.464186639999999</v>
      </c>
      <c r="I133" s="131"/>
      <c r="J133" s="130"/>
      <c r="K133" s="135"/>
    </row>
    <row r="134" spans="1:11" ht="15" customHeight="1" x14ac:dyDescent="0.2">
      <c r="A134" s="120">
        <v>42136</v>
      </c>
      <c r="B134" s="14">
        <v>9.4503362800000001</v>
      </c>
      <c r="D134" s="121">
        <v>42136</v>
      </c>
      <c r="E134" s="122">
        <v>9.4503362800000001</v>
      </c>
      <c r="G134" s="130">
        <f t="shared" ca="1" si="8"/>
        <v>42140</v>
      </c>
      <c r="H134" s="131">
        <f t="shared" ca="1" si="9"/>
        <v>15.464186639999999</v>
      </c>
      <c r="I134" s="131"/>
      <c r="J134" s="130"/>
      <c r="K134" s="135"/>
    </row>
    <row r="135" spans="1:11" ht="15" customHeight="1" x14ac:dyDescent="0.2">
      <c r="A135" s="120">
        <v>42137</v>
      </c>
      <c r="B135" s="14">
        <v>15.464186639999999</v>
      </c>
      <c r="D135" s="121">
        <v>42137</v>
      </c>
      <c r="E135" s="122">
        <v>15.464186639999999</v>
      </c>
      <c r="G135" s="130">
        <f t="shared" ca="1" si="8"/>
        <v>42141</v>
      </c>
      <c r="H135" s="131">
        <f t="shared" ca="1" si="9"/>
        <v>15.464186639999999</v>
      </c>
      <c r="I135" s="131"/>
      <c r="J135" s="130"/>
      <c r="K135" s="135"/>
    </row>
    <row r="136" spans="1:11" ht="15" customHeight="1" x14ac:dyDescent="0.2">
      <c r="A136" s="120">
        <v>42138</v>
      </c>
      <c r="B136" s="14">
        <v>10.309457759999999</v>
      </c>
      <c r="D136" s="121">
        <v>42138</v>
      </c>
      <c r="E136" s="122">
        <v>10.309457759999999</v>
      </c>
      <c r="G136" s="130">
        <f t="shared" ca="1" si="8"/>
        <v>42142</v>
      </c>
      <c r="H136" s="131">
        <f t="shared" ca="1" si="9"/>
        <v>12.027700719999999</v>
      </c>
      <c r="I136" s="131"/>
      <c r="J136" s="130"/>
      <c r="K136" s="135"/>
    </row>
    <row r="137" spans="1:11" ht="15" customHeight="1" x14ac:dyDescent="0.2">
      <c r="A137" s="120">
        <v>42139</v>
      </c>
      <c r="B137" s="14">
        <v>12.027700719999999</v>
      </c>
      <c r="D137" s="121">
        <v>42139</v>
      </c>
      <c r="E137" s="122">
        <v>12.027700719999999</v>
      </c>
      <c r="G137" s="130">
        <f t="shared" ca="1" si="8"/>
        <v>42143</v>
      </c>
      <c r="H137" s="131">
        <f t="shared" ca="1" si="9"/>
        <v>12.027700719999999</v>
      </c>
      <c r="I137" s="131"/>
      <c r="J137" s="130"/>
      <c r="K137" s="135"/>
    </row>
    <row r="138" spans="1:11" ht="15" customHeight="1" x14ac:dyDescent="0.2">
      <c r="A138" s="120">
        <v>42140</v>
      </c>
      <c r="B138" s="14">
        <v>8.5912147999999995</v>
      </c>
      <c r="D138" s="121">
        <v>42140</v>
      </c>
      <c r="E138" s="122">
        <v>8.5912147999999995</v>
      </c>
      <c r="G138" s="130">
        <f t="shared" ca="1" si="8"/>
        <v>42144</v>
      </c>
      <c r="H138" s="131">
        <f t="shared" ca="1" si="9"/>
        <v>8.5912147999999995</v>
      </c>
      <c r="I138" s="131"/>
      <c r="J138" s="130"/>
      <c r="K138" s="135"/>
    </row>
    <row r="139" spans="1:11" ht="15" customHeight="1" x14ac:dyDescent="0.2">
      <c r="A139" s="120">
        <v>42141</v>
      </c>
      <c r="B139" s="14">
        <v>6.8729718399999999</v>
      </c>
      <c r="D139" s="121">
        <v>42141</v>
      </c>
      <c r="E139" s="122">
        <v>6.8729718399999999</v>
      </c>
      <c r="G139" s="130">
        <f t="shared" ca="1" si="8"/>
        <v>42145</v>
      </c>
      <c r="H139" s="131">
        <f t="shared" ca="1" si="9"/>
        <v>8.5912147999999995</v>
      </c>
      <c r="I139" s="131"/>
      <c r="J139" s="130"/>
      <c r="K139" s="135"/>
    </row>
    <row r="140" spans="1:11" ht="15" customHeight="1" x14ac:dyDescent="0.2">
      <c r="A140" s="120">
        <v>42142</v>
      </c>
      <c r="B140" s="14">
        <v>6.8729718399999999</v>
      </c>
      <c r="D140" s="121">
        <v>42142</v>
      </c>
      <c r="E140" s="122">
        <v>6.8729718399999999</v>
      </c>
      <c r="G140" s="130">
        <f t="shared" ca="1" si="8"/>
        <v>42146</v>
      </c>
      <c r="H140" s="131">
        <f t="shared" ca="1" si="9"/>
        <v>8.5912147999999995</v>
      </c>
      <c r="I140" s="131"/>
      <c r="J140" s="130"/>
      <c r="K140" s="135"/>
    </row>
    <row r="141" spans="1:11" ht="15" customHeight="1" x14ac:dyDescent="0.2">
      <c r="A141" s="120">
        <v>42143</v>
      </c>
      <c r="B141" s="14">
        <v>8.5912147999999995</v>
      </c>
      <c r="D141" s="121">
        <v>42143</v>
      </c>
      <c r="E141" s="122">
        <v>8.5912147999999995</v>
      </c>
      <c r="G141" s="130">
        <f t="shared" ca="1" si="8"/>
        <v>42147</v>
      </c>
      <c r="H141" s="131">
        <f t="shared" ca="1" si="9"/>
        <v>8.5912147999999995</v>
      </c>
      <c r="I141" s="131"/>
      <c r="J141" s="130"/>
      <c r="K141" s="135"/>
    </row>
    <row r="142" spans="1:11" ht="15" customHeight="1" x14ac:dyDescent="0.2">
      <c r="A142" s="120">
        <v>42144</v>
      </c>
      <c r="B142" s="14">
        <v>6.0138503599999993</v>
      </c>
      <c r="D142" s="121">
        <v>42144</v>
      </c>
      <c r="E142" s="122">
        <v>6.0138503599999993</v>
      </c>
      <c r="G142" s="130">
        <f t="shared" ca="1" si="8"/>
        <v>42148</v>
      </c>
      <c r="H142" s="131">
        <f t="shared" ca="1" si="9"/>
        <v>11.16857924</v>
      </c>
      <c r="I142" s="131"/>
      <c r="J142" s="130"/>
      <c r="K142" s="135"/>
    </row>
    <row r="143" spans="1:11" ht="15" customHeight="1" x14ac:dyDescent="0.2">
      <c r="A143" s="120">
        <v>42145</v>
      </c>
      <c r="B143" s="14">
        <v>6.8729718399999999</v>
      </c>
      <c r="D143" s="121">
        <v>42145</v>
      </c>
      <c r="E143" s="122">
        <v>6.8729718399999999</v>
      </c>
      <c r="G143" s="130">
        <f t="shared" ca="1" si="8"/>
        <v>42149</v>
      </c>
      <c r="H143" s="131">
        <f t="shared" ca="1" si="9"/>
        <v>11.16857924</v>
      </c>
      <c r="I143" s="131"/>
      <c r="J143" s="130"/>
      <c r="K143" s="135"/>
    </row>
    <row r="144" spans="1:11" ht="15" customHeight="1" x14ac:dyDescent="0.2">
      <c r="A144" s="120">
        <v>42146</v>
      </c>
      <c r="B144" s="14">
        <v>8.5912147999999995</v>
      </c>
      <c r="D144" s="121">
        <v>42146</v>
      </c>
      <c r="E144" s="122">
        <v>8.5912147999999995</v>
      </c>
      <c r="G144" s="130">
        <f t="shared" ca="1" si="8"/>
        <v>42150</v>
      </c>
      <c r="H144" s="131">
        <f t="shared" ca="1" si="9"/>
        <v>11.16857924</v>
      </c>
      <c r="I144" s="131"/>
      <c r="J144" s="130"/>
      <c r="K144" s="135"/>
    </row>
    <row r="145" spans="1:11" ht="15" customHeight="1" x14ac:dyDescent="0.2">
      <c r="A145" s="120">
        <v>42147</v>
      </c>
      <c r="B145" s="14">
        <v>8.5912147999999995</v>
      </c>
      <c r="D145" s="121">
        <v>42147</v>
      </c>
      <c r="E145" s="122">
        <v>8.5912147999999995</v>
      </c>
      <c r="G145" s="130">
        <f t="shared" ca="1" si="8"/>
        <v>42151</v>
      </c>
      <c r="H145" s="131">
        <f t="shared" ca="1" si="9"/>
        <v>11.16857924</v>
      </c>
      <c r="I145" s="131"/>
      <c r="J145" s="130"/>
      <c r="K145" s="135"/>
    </row>
    <row r="146" spans="1:11" ht="15" customHeight="1" x14ac:dyDescent="0.2">
      <c r="A146" s="120">
        <v>42148</v>
      </c>
      <c r="B146" s="14">
        <v>11.16857924</v>
      </c>
      <c r="D146" s="121">
        <v>42148</v>
      </c>
      <c r="E146" s="122">
        <v>11.16857924</v>
      </c>
      <c r="G146" s="130">
        <f t="shared" ca="1" si="8"/>
        <v>42152</v>
      </c>
      <c r="H146" s="131">
        <f t="shared" ca="1" si="9"/>
        <v>12.886822199999999</v>
      </c>
      <c r="I146" s="131"/>
      <c r="J146" s="130"/>
      <c r="K146" s="135"/>
    </row>
    <row r="147" spans="1:11" ht="15" customHeight="1" x14ac:dyDescent="0.2">
      <c r="A147" s="120">
        <v>42149</v>
      </c>
      <c r="B147" s="14">
        <v>9.4503362800000001</v>
      </c>
      <c r="D147" s="121">
        <v>42149</v>
      </c>
      <c r="E147" s="122">
        <v>9.4503362800000001</v>
      </c>
      <c r="G147" s="130">
        <f t="shared" ca="1" si="8"/>
        <v>42153</v>
      </c>
      <c r="H147" s="131">
        <f t="shared" ca="1" si="9"/>
        <v>16.32330812</v>
      </c>
      <c r="I147" s="131"/>
      <c r="J147" s="130"/>
      <c r="K147" s="135"/>
    </row>
    <row r="148" spans="1:11" ht="15" customHeight="1" x14ac:dyDescent="0.2">
      <c r="A148" s="120">
        <v>42150</v>
      </c>
      <c r="B148" s="14">
        <v>6.8729718399999999</v>
      </c>
      <c r="D148" s="121">
        <v>42150</v>
      </c>
      <c r="E148" s="122">
        <v>6.8729718399999999</v>
      </c>
      <c r="G148" s="130">
        <f t="shared" ca="1" si="8"/>
        <v>42154</v>
      </c>
      <c r="H148" s="131">
        <f t="shared" ca="1" si="9"/>
        <v>16.32330812</v>
      </c>
      <c r="I148" s="131"/>
      <c r="J148" s="130"/>
      <c r="K148" s="135"/>
    </row>
    <row r="149" spans="1:11" ht="15" customHeight="1" x14ac:dyDescent="0.2">
      <c r="A149" s="120">
        <v>42151</v>
      </c>
      <c r="B149" s="14">
        <v>10.309457759999999</v>
      </c>
      <c r="D149" s="121">
        <v>42151</v>
      </c>
      <c r="E149" s="122">
        <v>10.309457759999999</v>
      </c>
      <c r="G149" s="130">
        <f t="shared" ca="1" si="8"/>
        <v>42155</v>
      </c>
      <c r="H149" s="131">
        <f t="shared" ca="1" si="9"/>
        <v>16.32330812</v>
      </c>
      <c r="I149" s="131"/>
      <c r="J149" s="130"/>
      <c r="K149" s="135"/>
    </row>
    <row r="150" spans="1:11" ht="15" customHeight="1" x14ac:dyDescent="0.2">
      <c r="A150" s="120">
        <v>42152</v>
      </c>
      <c r="B150" s="14">
        <v>12.886822199999999</v>
      </c>
      <c r="D150" s="121">
        <v>42152</v>
      </c>
      <c r="E150" s="122">
        <v>12.886822199999999</v>
      </c>
      <c r="G150" s="130">
        <f t="shared" ca="1" si="8"/>
        <v>42156</v>
      </c>
      <c r="H150" s="131">
        <f t="shared" ca="1" si="9"/>
        <v>16.32330812</v>
      </c>
      <c r="I150" s="131"/>
      <c r="J150" s="130"/>
      <c r="K150" s="135"/>
    </row>
    <row r="151" spans="1:11" ht="15" customHeight="1" x14ac:dyDescent="0.2">
      <c r="A151" s="120">
        <v>42153</v>
      </c>
      <c r="B151" s="14">
        <v>16.32330812</v>
      </c>
      <c r="D151" s="121">
        <v>42153</v>
      </c>
      <c r="E151" s="122">
        <v>16.32330812</v>
      </c>
      <c r="G151" s="130">
        <f t="shared" ca="1" si="8"/>
        <v>42157</v>
      </c>
      <c r="H151" s="131">
        <f t="shared" ca="1" si="9"/>
        <v>16.32330812</v>
      </c>
      <c r="I151" s="131"/>
      <c r="J151" s="130"/>
      <c r="K151" s="135"/>
    </row>
    <row r="152" spans="1:11" ht="15" customHeight="1" x14ac:dyDescent="0.2">
      <c r="A152" s="120">
        <v>42154</v>
      </c>
      <c r="B152" s="14">
        <v>9.4503362800000001</v>
      </c>
      <c r="D152" s="121">
        <v>42154</v>
      </c>
      <c r="E152" s="122">
        <v>9.4503362800000001</v>
      </c>
      <c r="G152" s="130">
        <f t="shared" ca="1" si="8"/>
        <v>42158</v>
      </c>
      <c r="H152" s="131">
        <f t="shared" ca="1" si="9"/>
        <v>12.027700719999999</v>
      </c>
      <c r="I152" s="131"/>
      <c r="J152" s="130"/>
      <c r="K152" s="135"/>
    </row>
    <row r="153" spans="1:11" ht="15" customHeight="1" x14ac:dyDescent="0.2">
      <c r="A153" s="120">
        <v>42155</v>
      </c>
      <c r="B153" s="14">
        <v>6.8729718399999999</v>
      </c>
      <c r="D153" s="121">
        <v>42155</v>
      </c>
      <c r="E153" s="122">
        <v>6.8729718399999999</v>
      </c>
      <c r="G153" s="130">
        <f t="shared" ca="1" si="8"/>
        <v>42159</v>
      </c>
      <c r="H153" s="131">
        <f t="shared" ca="1" si="9"/>
        <v>12.027700719999999</v>
      </c>
      <c r="I153" s="131"/>
      <c r="J153" s="130"/>
      <c r="K153" s="135"/>
    </row>
    <row r="154" spans="1:11" ht="15" customHeight="1" x14ac:dyDescent="0.2">
      <c r="A154" s="120">
        <v>42156</v>
      </c>
      <c r="B154" s="14">
        <v>12.027700719999999</v>
      </c>
      <c r="D154" s="121">
        <v>42156</v>
      </c>
      <c r="E154" s="122">
        <v>12.027700719999999</v>
      </c>
      <c r="G154" s="130">
        <f t="shared" ca="1" si="8"/>
        <v>42160</v>
      </c>
      <c r="H154" s="131">
        <f t="shared" ca="1" si="9"/>
        <v>12.027700719999999</v>
      </c>
      <c r="I154" s="131"/>
      <c r="J154" s="130"/>
      <c r="K154" s="135"/>
    </row>
    <row r="155" spans="1:11" ht="15" customHeight="1" x14ac:dyDescent="0.2">
      <c r="A155" s="120">
        <v>42157</v>
      </c>
      <c r="B155" s="14">
        <v>10.309457759999999</v>
      </c>
      <c r="D155" s="121">
        <v>42157</v>
      </c>
      <c r="E155" s="122">
        <v>10.309457759999999</v>
      </c>
      <c r="G155" s="130">
        <f t="shared" ca="1" si="8"/>
        <v>42161</v>
      </c>
      <c r="H155" s="131">
        <f t="shared" ca="1" si="9"/>
        <v>10.309457759999999</v>
      </c>
      <c r="I155" s="131"/>
      <c r="J155" s="130"/>
      <c r="K155" s="135"/>
    </row>
    <row r="156" spans="1:11" ht="15" customHeight="1" x14ac:dyDescent="0.2">
      <c r="A156" s="120">
        <v>42158</v>
      </c>
      <c r="B156" s="14">
        <v>8.5912147999999995</v>
      </c>
      <c r="D156" s="121">
        <v>42158</v>
      </c>
      <c r="E156" s="122">
        <v>8.5912147999999995</v>
      </c>
      <c r="G156" s="130">
        <f t="shared" ca="1" si="8"/>
        <v>42162</v>
      </c>
      <c r="H156" s="131">
        <f t="shared" ca="1" si="9"/>
        <v>9.4503362800000001</v>
      </c>
      <c r="I156" s="131"/>
      <c r="J156" s="130"/>
      <c r="K156" s="135"/>
    </row>
    <row r="157" spans="1:11" ht="15" customHeight="1" x14ac:dyDescent="0.2">
      <c r="A157" s="120">
        <v>42159</v>
      </c>
      <c r="B157" s="14">
        <v>8.5912147999999995</v>
      </c>
      <c r="D157" s="121">
        <v>42159</v>
      </c>
      <c r="E157" s="122">
        <v>8.5912147999999995</v>
      </c>
      <c r="G157" s="130">
        <f t="shared" ca="1" si="8"/>
        <v>42163</v>
      </c>
      <c r="H157" s="131">
        <f t="shared" ca="1" si="9"/>
        <v>9.4503362800000001</v>
      </c>
      <c r="I157" s="131"/>
      <c r="J157" s="130"/>
      <c r="K157" s="135"/>
    </row>
    <row r="158" spans="1:11" ht="15" customHeight="1" x14ac:dyDescent="0.2">
      <c r="A158" s="120">
        <v>42160</v>
      </c>
      <c r="B158" s="14">
        <v>6.8729718399999999</v>
      </c>
      <c r="D158" s="121">
        <v>42160</v>
      </c>
      <c r="E158" s="122">
        <v>6.8729718399999999</v>
      </c>
      <c r="G158" s="130">
        <f t="shared" ca="1" si="8"/>
        <v>42164</v>
      </c>
      <c r="H158" s="131">
        <f t="shared" ca="1" si="9"/>
        <v>10.309457759999999</v>
      </c>
      <c r="I158" s="131"/>
      <c r="J158" s="130"/>
      <c r="K158" s="135"/>
    </row>
    <row r="159" spans="1:11" ht="15" customHeight="1" x14ac:dyDescent="0.2">
      <c r="A159" s="120">
        <v>42161</v>
      </c>
      <c r="B159" s="14">
        <v>8.5912147999999995</v>
      </c>
      <c r="D159" s="121">
        <v>42161</v>
      </c>
      <c r="E159" s="122">
        <v>8.5912147999999995</v>
      </c>
      <c r="G159" s="130">
        <f t="shared" ca="1" si="8"/>
        <v>42165</v>
      </c>
      <c r="H159" s="131">
        <f t="shared" ca="1" si="9"/>
        <v>11.16857924</v>
      </c>
      <c r="I159" s="131"/>
      <c r="J159" s="130"/>
      <c r="K159" s="135"/>
    </row>
    <row r="160" spans="1:11" ht="15" customHeight="1" x14ac:dyDescent="0.2">
      <c r="A160" s="120">
        <v>42162</v>
      </c>
      <c r="B160" s="14">
        <v>9.4503362800000001</v>
      </c>
      <c r="D160" s="121">
        <v>42162</v>
      </c>
      <c r="E160" s="122">
        <v>9.4503362800000001</v>
      </c>
      <c r="G160" s="130">
        <f t="shared" ca="1" si="8"/>
        <v>42166</v>
      </c>
      <c r="H160" s="131">
        <f t="shared" ca="1" si="9"/>
        <v>12.027700719999999</v>
      </c>
      <c r="I160" s="131"/>
      <c r="J160" s="130"/>
      <c r="K160" s="135"/>
    </row>
    <row r="161" spans="1:11" ht="15" customHeight="1" x14ac:dyDescent="0.2">
      <c r="A161" s="120">
        <v>42163</v>
      </c>
      <c r="B161" s="14">
        <v>8.5912147999999995</v>
      </c>
      <c r="D161" s="121">
        <v>42163</v>
      </c>
      <c r="E161" s="122">
        <v>8.5912147999999995</v>
      </c>
      <c r="G161" s="130">
        <f t="shared" ca="1" si="8"/>
        <v>42167</v>
      </c>
      <c r="H161" s="131">
        <f t="shared" ca="1" si="9"/>
        <v>12.027700719999999</v>
      </c>
      <c r="I161" s="131"/>
      <c r="J161" s="130"/>
      <c r="K161" s="135"/>
    </row>
    <row r="162" spans="1:11" ht="15" customHeight="1" x14ac:dyDescent="0.2">
      <c r="A162" s="120">
        <v>42164</v>
      </c>
      <c r="B162" s="14">
        <v>10.309457759999999</v>
      </c>
      <c r="D162" s="121">
        <v>42164</v>
      </c>
      <c r="E162" s="122">
        <v>10.309457759999999</v>
      </c>
      <c r="G162" s="130">
        <f t="shared" ca="1" si="8"/>
        <v>42168</v>
      </c>
      <c r="H162" s="131">
        <f t="shared" ca="1" si="9"/>
        <v>12.027700719999999</v>
      </c>
      <c r="I162" s="131"/>
      <c r="J162" s="130"/>
      <c r="K162" s="135"/>
    </row>
    <row r="163" spans="1:11" ht="15" customHeight="1" x14ac:dyDescent="0.2">
      <c r="A163" s="120">
        <v>42165</v>
      </c>
      <c r="B163" s="14">
        <v>11.16857924</v>
      </c>
      <c r="D163" s="121">
        <v>42165</v>
      </c>
      <c r="E163" s="122">
        <v>11.16857924</v>
      </c>
      <c r="G163" s="130">
        <f t="shared" ca="1" si="8"/>
        <v>42169</v>
      </c>
      <c r="H163" s="131">
        <f t="shared" ca="1" si="9"/>
        <v>12.027700719999999</v>
      </c>
      <c r="I163" s="131"/>
      <c r="J163" s="136"/>
      <c r="K163" s="135"/>
    </row>
    <row r="164" spans="1:11" ht="15" customHeight="1" x14ac:dyDescent="0.2">
      <c r="A164" s="120">
        <v>42166</v>
      </c>
      <c r="B164" s="14">
        <v>12.027700719999999</v>
      </c>
      <c r="D164" s="121">
        <v>42166</v>
      </c>
      <c r="E164" s="122">
        <v>12.027700719999999</v>
      </c>
      <c r="G164" s="130">
        <f t="shared" ca="1" si="8"/>
        <v>42170</v>
      </c>
      <c r="H164" s="131">
        <f t="shared" ca="1" si="9"/>
        <v>17.182429599999999</v>
      </c>
      <c r="I164" s="131"/>
      <c r="J164" s="136"/>
      <c r="K164" s="135"/>
    </row>
    <row r="165" spans="1:11" ht="15" customHeight="1" x14ac:dyDescent="0.2">
      <c r="A165" s="120">
        <v>42167</v>
      </c>
      <c r="B165" s="14">
        <v>7.7320933199999997</v>
      </c>
      <c r="D165" s="121">
        <v>42167</v>
      </c>
      <c r="E165" s="122">
        <v>7.7320933199999997</v>
      </c>
      <c r="G165" s="130">
        <f t="shared" ca="1" si="8"/>
        <v>42171</v>
      </c>
      <c r="H165" s="131">
        <f t="shared" ca="1" si="9"/>
        <v>17.182429599999999</v>
      </c>
      <c r="I165" s="131"/>
      <c r="J165" s="136"/>
      <c r="K165" s="135"/>
    </row>
    <row r="166" spans="1:11" ht="15" customHeight="1" x14ac:dyDescent="0.2">
      <c r="A166" s="120">
        <v>42168</v>
      </c>
      <c r="B166" s="14">
        <v>11.16857924</v>
      </c>
      <c r="D166" s="121">
        <v>42168</v>
      </c>
      <c r="E166" s="122">
        <v>11.16857924</v>
      </c>
      <c r="G166" s="130">
        <f t="shared" ca="1" si="8"/>
        <v>42172</v>
      </c>
      <c r="H166" s="131">
        <f t="shared" ca="1" si="9"/>
        <v>17.182429599999999</v>
      </c>
      <c r="I166" s="131"/>
      <c r="J166" s="136"/>
      <c r="K166" s="135"/>
    </row>
    <row r="167" spans="1:11" ht="15" customHeight="1" x14ac:dyDescent="0.2">
      <c r="A167" s="120">
        <v>42169</v>
      </c>
      <c r="B167" s="14">
        <v>11.16857924</v>
      </c>
      <c r="D167" s="121">
        <v>42169</v>
      </c>
      <c r="E167" s="122">
        <v>11.16857924</v>
      </c>
      <c r="G167" s="130">
        <f t="shared" ca="1" si="8"/>
        <v>42173</v>
      </c>
      <c r="H167" s="131">
        <f t="shared" ca="1" si="9"/>
        <v>17.182429599999999</v>
      </c>
      <c r="I167" s="131"/>
      <c r="J167" s="136"/>
      <c r="K167" s="135"/>
    </row>
    <row r="168" spans="1:11" ht="15" customHeight="1" x14ac:dyDescent="0.2">
      <c r="A168" s="120">
        <v>42170</v>
      </c>
      <c r="B168" s="14">
        <v>17.182429599999999</v>
      </c>
      <c r="D168" s="121">
        <v>42170</v>
      </c>
      <c r="E168" s="122">
        <v>17.182429599999999</v>
      </c>
      <c r="G168" s="130">
        <f t="shared" ca="1" si="8"/>
        <v>42174</v>
      </c>
      <c r="H168" s="131">
        <f t="shared" ca="1" si="9"/>
        <v>17.182429599999999</v>
      </c>
      <c r="I168" s="131"/>
      <c r="J168" s="136"/>
      <c r="K168" s="135"/>
    </row>
    <row r="169" spans="1:11" ht="15" customHeight="1" x14ac:dyDescent="0.2">
      <c r="A169" s="120">
        <v>42171</v>
      </c>
      <c r="B169" s="14">
        <v>11.16857924</v>
      </c>
      <c r="D169" s="121">
        <v>42171</v>
      </c>
      <c r="E169" s="122">
        <v>11.16857924</v>
      </c>
      <c r="G169" s="130">
        <f t="shared" ca="1" si="8"/>
        <v>42175</v>
      </c>
      <c r="H169" s="131">
        <f t="shared" ca="1" si="9"/>
        <v>16.32330812</v>
      </c>
      <c r="I169" s="131"/>
      <c r="J169" s="136"/>
      <c r="K169" s="135"/>
    </row>
    <row r="170" spans="1:11" ht="15" customHeight="1" x14ac:dyDescent="0.2">
      <c r="A170" s="120">
        <v>42172</v>
      </c>
      <c r="B170" s="14">
        <v>3.43648592</v>
      </c>
      <c r="D170" s="121">
        <v>42172</v>
      </c>
      <c r="E170" s="122">
        <v>3.43648592</v>
      </c>
      <c r="G170" s="130">
        <f t="shared" ca="1" si="8"/>
        <v>42176</v>
      </c>
      <c r="H170" s="131">
        <f t="shared" ca="1" si="9"/>
        <v>16.32330812</v>
      </c>
      <c r="I170" s="131"/>
      <c r="J170" s="136"/>
      <c r="K170" s="135"/>
    </row>
    <row r="171" spans="1:11" ht="15" customHeight="1" x14ac:dyDescent="0.2">
      <c r="A171" s="120">
        <v>42173</v>
      </c>
      <c r="B171" s="14">
        <v>10.309457759999999</v>
      </c>
      <c r="D171" s="121">
        <v>42173</v>
      </c>
      <c r="E171" s="122">
        <v>10.309457759999999</v>
      </c>
      <c r="G171" s="130">
        <f t="shared" ca="1" si="8"/>
        <v>42177</v>
      </c>
      <c r="H171" s="131">
        <f t="shared" ca="1" si="9"/>
        <v>16.32330812</v>
      </c>
      <c r="I171" s="131"/>
      <c r="J171" s="136"/>
      <c r="K171" s="135"/>
    </row>
    <row r="172" spans="1:11" ht="15" customHeight="1" x14ac:dyDescent="0.2">
      <c r="A172" s="120">
        <v>42174</v>
      </c>
      <c r="B172" s="14">
        <v>14.605065159999999</v>
      </c>
      <c r="D172" s="121">
        <v>42174</v>
      </c>
      <c r="E172" s="122">
        <v>14.605065159999999</v>
      </c>
      <c r="G172" s="130">
        <f t="shared" ca="1" si="8"/>
        <v>42178</v>
      </c>
      <c r="H172" s="131">
        <f t="shared" ca="1" si="9"/>
        <v>16.32330812</v>
      </c>
      <c r="I172" s="131"/>
      <c r="J172" s="136"/>
      <c r="K172" s="135"/>
    </row>
    <row r="173" spans="1:11" ht="15" customHeight="1" x14ac:dyDescent="0.2">
      <c r="A173" s="120">
        <v>42175</v>
      </c>
      <c r="B173" s="14">
        <v>16.32330812</v>
      </c>
      <c r="D173" s="121">
        <v>42175</v>
      </c>
      <c r="E173" s="122">
        <v>16.32330812</v>
      </c>
      <c r="G173" s="130">
        <f t="shared" ca="1" si="8"/>
        <v>42179</v>
      </c>
      <c r="H173" s="131">
        <f t="shared" ca="1" si="9"/>
        <v>16.32330812</v>
      </c>
      <c r="I173" s="131"/>
      <c r="J173" s="136"/>
      <c r="K173" s="135"/>
    </row>
    <row r="174" spans="1:11" ht="15" customHeight="1" x14ac:dyDescent="0.2">
      <c r="A174" s="120">
        <v>42176</v>
      </c>
      <c r="B174" s="14">
        <v>10.309457759999999</v>
      </c>
      <c r="D174" s="121">
        <v>42176</v>
      </c>
      <c r="E174" s="122">
        <v>10.309457759999999</v>
      </c>
      <c r="G174" s="130">
        <f t="shared" ca="1" si="8"/>
        <v>42180</v>
      </c>
      <c r="H174" s="131">
        <f t="shared" ca="1" si="9"/>
        <v>14.605065159999999</v>
      </c>
      <c r="I174" s="131"/>
      <c r="J174" s="136"/>
      <c r="K174" s="135"/>
    </row>
    <row r="175" spans="1:11" ht="15" customHeight="1" x14ac:dyDescent="0.2">
      <c r="A175" s="120">
        <v>42177</v>
      </c>
      <c r="B175" s="14">
        <v>8.5912147999999995</v>
      </c>
      <c r="D175" s="121">
        <v>42177</v>
      </c>
      <c r="E175" s="122">
        <v>8.5912147999999995</v>
      </c>
      <c r="G175" s="130">
        <f t="shared" ca="1" si="8"/>
        <v>42181</v>
      </c>
      <c r="H175" s="131">
        <f t="shared" ca="1" si="9"/>
        <v>14.605065159999999</v>
      </c>
      <c r="I175" s="131"/>
      <c r="J175" s="136"/>
      <c r="K175" s="135"/>
    </row>
    <row r="176" spans="1:11" ht="15" customHeight="1" x14ac:dyDescent="0.2">
      <c r="A176" s="120">
        <v>42178</v>
      </c>
      <c r="B176" s="14">
        <v>8.5912147999999995</v>
      </c>
      <c r="D176" s="121">
        <v>42178</v>
      </c>
      <c r="E176" s="122">
        <v>8.5912147999999995</v>
      </c>
      <c r="G176" s="130">
        <f t="shared" ca="1" si="8"/>
        <v>42182</v>
      </c>
      <c r="H176" s="131">
        <f t="shared" ca="1" si="9"/>
        <v>14.605065159999999</v>
      </c>
      <c r="I176" s="131"/>
      <c r="J176" s="136"/>
      <c r="K176" s="135"/>
    </row>
    <row r="177" spans="1:11" ht="15" customHeight="1" x14ac:dyDescent="0.2">
      <c r="A177" s="120">
        <v>42179</v>
      </c>
      <c r="B177" s="14">
        <v>14.605065159999999</v>
      </c>
      <c r="D177" s="121">
        <v>42179</v>
      </c>
      <c r="E177" s="122">
        <v>14.605065159999999</v>
      </c>
      <c r="G177" s="130">
        <f t="shared" ca="1" si="8"/>
        <v>42183</v>
      </c>
      <c r="H177" s="131">
        <f t="shared" ca="1" si="9"/>
        <v>14.605065159999999</v>
      </c>
      <c r="I177" s="131"/>
      <c r="J177" s="136"/>
      <c r="K177" s="135"/>
    </row>
    <row r="178" spans="1:11" ht="15" customHeight="1" x14ac:dyDescent="0.2">
      <c r="A178" s="120">
        <v>42180</v>
      </c>
      <c r="B178" s="14">
        <v>13.74594368</v>
      </c>
      <c r="D178" s="121">
        <v>42180</v>
      </c>
      <c r="E178" s="122">
        <v>13.74594368</v>
      </c>
      <c r="G178" s="130">
        <f t="shared" ca="1" si="8"/>
        <v>42184</v>
      </c>
      <c r="H178" s="131">
        <f t="shared" ca="1" si="9"/>
        <v>13.74594368</v>
      </c>
      <c r="I178" s="131"/>
      <c r="J178" s="136"/>
      <c r="K178" s="135"/>
    </row>
    <row r="179" spans="1:11" ht="15" customHeight="1" x14ac:dyDescent="0.2">
      <c r="A179" s="120">
        <v>42181</v>
      </c>
      <c r="B179" s="14">
        <v>12.027700719999999</v>
      </c>
      <c r="D179" s="121">
        <v>42181</v>
      </c>
      <c r="E179" s="122">
        <v>12.027700719999999</v>
      </c>
      <c r="G179" s="130">
        <f t="shared" ca="1" si="8"/>
        <v>42185</v>
      </c>
      <c r="H179" s="131">
        <f t="shared" ca="1" si="9"/>
        <v>12.027700719999999</v>
      </c>
      <c r="I179" s="131"/>
      <c r="J179" s="136"/>
      <c r="K179" s="135"/>
    </row>
    <row r="180" spans="1:11" ht="15" customHeight="1" x14ac:dyDescent="0.2">
      <c r="A180" s="120">
        <v>42182</v>
      </c>
      <c r="B180" s="14">
        <v>11.16857924</v>
      </c>
      <c r="D180" s="121">
        <v>42182</v>
      </c>
      <c r="E180" s="122">
        <v>11.16857924</v>
      </c>
      <c r="G180" s="130">
        <f t="shared" ca="1" si="8"/>
        <v>42186</v>
      </c>
      <c r="H180" s="131">
        <f t="shared" ca="1" si="9"/>
        <v>11.16857924</v>
      </c>
      <c r="I180" s="131"/>
      <c r="J180" s="136"/>
      <c r="K180" s="135"/>
    </row>
    <row r="181" spans="1:11" ht="15" customHeight="1" x14ac:dyDescent="0.2">
      <c r="A181" s="120">
        <v>42183</v>
      </c>
      <c r="B181" s="14">
        <v>8.5912147999999995</v>
      </c>
      <c r="D181" s="121">
        <v>42183</v>
      </c>
      <c r="E181" s="122">
        <v>8.5912147999999995</v>
      </c>
      <c r="G181" s="130">
        <f t="shared" ca="1" si="8"/>
        <v>42187</v>
      </c>
      <c r="H181" s="131">
        <f t="shared" ca="1" si="9"/>
        <v>11.16857924</v>
      </c>
      <c r="I181" s="131"/>
      <c r="J181" s="136"/>
      <c r="K181" s="135"/>
    </row>
    <row r="182" spans="1:11" ht="15" customHeight="1" x14ac:dyDescent="0.2">
      <c r="A182" s="120">
        <v>42184</v>
      </c>
      <c r="B182" s="14">
        <v>8.5912147999999995</v>
      </c>
      <c r="D182" s="121">
        <v>42184</v>
      </c>
      <c r="E182" s="122">
        <v>8.5912147999999995</v>
      </c>
      <c r="G182" s="130">
        <f t="shared" ca="1" si="8"/>
        <v>42188</v>
      </c>
      <c r="H182" s="131">
        <f t="shared" ca="1" si="9"/>
        <v>11.16857924</v>
      </c>
      <c r="I182" s="131"/>
      <c r="J182" s="136"/>
      <c r="K182" s="135"/>
    </row>
    <row r="183" spans="1:11" ht="15" customHeight="1" x14ac:dyDescent="0.2">
      <c r="A183" s="120">
        <v>42185</v>
      </c>
      <c r="B183" s="14">
        <v>10.309457759999999</v>
      </c>
      <c r="D183" s="121">
        <v>42185</v>
      </c>
      <c r="E183" s="122">
        <v>10.309457759999999</v>
      </c>
      <c r="G183" s="130">
        <f t="shared" ca="1" si="8"/>
        <v>42189</v>
      </c>
      <c r="H183" s="131">
        <f t="shared" ca="1" si="9"/>
        <v>11.16857924</v>
      </c>
      <c r="I183" s="131"/>
      <c r="J183" s="136"/>
      <c r="K183" s="135"/>
    </row>
    <row r="184" spans="1:11" ht="15" customHeight="1" x14ac:dyDescent="0.2">
      <c r="A184" s="120">
        <v>42186</v>
      </c>
      <c r="B184" s="14">
        <v>11.16857924</v>
      </c>
      <c r="D184" s="121">
        <v>42186</v>
      </c>
      <c r="E184" s="122">
        <v>11.16857924</v>
      </c>
      <c r="G184" s="130">
        <f t="shared" ca="1" si="8"/>
        <v>42190</v>
      </c>
      <c r="H184" s="131">
        <f t="shared" ca="1" si="9"/>
        <v>15.464186639999999</v>
      </c>
      <c r="I184" s="131"/>
      <c r="J184" s="136"/>
      <c r="K184" s="135"/>
    </row>
    <row r="185" spans="1:11" ht="15" customHeight="1" x14ac:dyDescent="0.2">
      <c r="A185" s="120">
        <v>42187</v>
      </c>
      <c r="B185" s="14">
        <v>8.5912147999999995</v>
      </c>
      <c r="D185" s="121">
        <v>42187</v>
      </c>
      <c r="E185" s="122">
        <v>8.5912147999999995</v>
      </c>
      <c r="G185" s="130">
        <f t="shared" ca="1" si="8"/>
        <v>42191</v>
      </c>
      <c r="H185" s="131">
        <f t="shared" ca="1" si="9"/>
        <v>15.464186639999999</v>
      </c>
      <c r="I185" s="131"/>
      <c r="J185" s="136"/>
      <c r="K185" s="135"/>
    </row>
    <row r="186" spans="1:11" ht="15" customHeight="1" x14ac:dyDescent="0.2">
      <c r="A186" s="120">
        <v>42188</v>
      </c>
      <c r="B186" s="14">
        <v>9.4503362800000001</v>
      </c>
      <c r="D186" s="121">
        <v>42188</v>
      </c>
      <c r="E186" s="122">
        <v>9.4503362800000001</v>
      </c>
      <c r="G186" s="130">
        <f t="shared" ca="1" si="8"/>
        <v>42192</v>
      </c>
      <c r="H186" s="131">
        <f t="shared" ca="1" si="9"/>
        <v>15.464186639999999</v>
      </c>
      <c r="I186" s="131"/>
      <c r="J186" s="136"/>
      <c r="K186" s="135"/>
    </row>
    <row r="187" spans="1:11" ht="15" customHeight="1" x14ac:dyDescent="0.2">
      <c r="A187" s="120">
        <v>42189</v>
      </c>
      <c r="B187" s="14">
        <v>9.4503362800000001</v>
      </c>
      <c r="D187" s="121">
        <v>42189</v>
      </c>
      <c r="E187" s="122">
        <v>9.4503362800000001</v>
      </c>
      <c r="G187" s="130">
        <f t="shared" ca="1" si="8"/>
        <v>42193</v>
      </c>
      <c r="H187" s="131">
        <f t="shared" ca="1" si="9"/>
        <v>15.464186639999999</v>
      </c>
      <c r="I187" s="131"/>
      <c r="J187" s="136"/>
      <c r="K187" s="135"/>
    </row>
    <row r="188" spans="1:11" ht="15" customHeight="1" x14ac:dyDescent="0.2">
      <c r="A188" s="120">
        <v>42190</v>
      </c>
      <c r="B188" s="14">
        <v>15.464186639999999</v>
      </c>
      <c r="D188" s="121">
        <v>42190</v>
      </c>
      <c r="E188" s="122">
        <v>15.464186639999999</v>
      </c>
      <c r="G188" s="130">
        <f t="shared" ca="1" si="8"/>
        <v>42194</v>
      </c>
      <c r="H188" s="131">
        <f t="shared" ca="1" si="9"/>
        <v>15.464186639999999</v>
      </c>
      <c r="I188" s="131"/>
      <c r="J188" s="136"/>
      <c r="K188" s="135"/>
    </row>
    <row r="189" spans="1:11" ht="15" customHeight="1" x14ac:dyDescent="0.2">
      <c r="A189" s="120">
        <v>42191</v>
      </c>
      <c r="B189" s="14">
        <v>10.309457759999999</v>
      </c>
      <c r="D189" s="121">
        <v>42191</v>
      </c>
      <c r="E189" s="122">
        <v>10.309457759999999</v>
      </c>
      <c r="G189" s="130">
        <f t="shared" ca="1" si="8"/>
        <v>42195</v>
      </c>
      <c r="H189" s="131">
        <f t="shared" ca="1" si="9"/>
        <v>10.309457759999999</v>
      </c>
      <c r="I189" s="131"/>
      <c r="J189" s="136"/>
      <c r="K189" s="135"/>
    </row>
    <row r="190" spans="1:11" ht="15" customHeight="1" x14ac:dyDescent="0.2">
      <c r="A190" s="120">
        <v>42192</v>
      </c>
      <c r="B190" s="14">
        <v>5.1547288799999995</v>
      </c>
      <c r="D190" s="121">
        <v>42192</v>
      </c>
      <c r="E190" s="122">
        <v>5.1547288799999995</v>
      </c>
      <c r="G190" s="130">
        <f t="shared" ca="1" si="8"/>
        <v>42196</v>
      </c>
      <c r="H190" s="131">
        <f t="shared" ca="1" si="9"/>
        <v>12.027700719999999</v>
      </c>
      <c r="I190" s="131"/>
      <c r="J190" s="136"/>
      <c r="K190" s="135"/>
    </row>
    <row r="191" spans="1:11" ht="15" customHeight="1" x14ac:dyDescent="0.2">
      <c r="A191" s="120">
        <v>42193</v>
      </c>
      <c r="B191" s="14">
        <v>8.5912147999999995</v>
      </c>
      <c r="D191" s="121">
        <v>42193</v>
      </c>
      <c r="E191" s="122">
        <v>8.5912147999999995</v>
      </c>
      <c r="G191" s="130">
        <f t="shared" ca="1" si="8"/>
        <v>42197</v>
      </c>
      <c r="H191" s="131">
        <f t="shared" ca="1" si="9"/>
        <v>12.027700719999999</v>
      </c>
      <c r="I191" s="131"/>
      <c r="J191" s="136"/>
      <c r="K191" s="135"/>
    </row>
    <row r="192" spans="1:11" ht="15" customHeight="1" x14ac:dyDescent="0.2">
      <c r="A192" s="120">
        <v>42194</v>
      </c>
      <c r="B192" s="14">
        <v>7.7320933199999997</v>
      </c>
      <c r="D192" s="121">
        <v>42194</v>
      </c>
      <c r="E192" s="122">
        <v>7.7320933199999997</v>
      </c>
      <c r="G192" s="130">
        <f t="shared" ca="1" si="8"/>
        <v>42198</v>
      </c>
      <c r="H192" s="131">
        <f t="shared" ca="1" si="9"/>
        <v>12.027700719999999</v>
      </c>
      <c r="I192" s="131"/>
      <c r="J192" s="136"/>
      <c r="K192" s="135"/>
    </row>
    <row r="193" spans="1:11" ht="15" customHeight="1" x14ac:dyDescent="0.2">
      <c r="A193" s="120">
        <v>42195</v>
      </c>
      <c r="B193" s="14">
        <v>10.309457759999999</v>
      </c>
      <c r="D193" s="121">
        <v>42195</v>
      </c>
      <c r="E193" s="122">
        <v>10.309457759999999</v>
      </c>
      <c r="G193" s="130">
        <f t="shared" ca="1" si="8"/>
        <v>42199</v>
      </c>
      <c r="H193" s="131">
        <f t="shared" ca="1" si="9"/>
        <v>12.027700719999999</v>
      </c>
      <c r="I193" s="131"/>
      <c r="J193" s="136"/>
      <c r="K193" s="135"/>
    </row>
    <row r="194" spans="1:11" ht="15" customHeight="1" x14ac:dyDescent="0.2">
      <c r="A194" s="120">
        <v>42196</v>
      </c>
      <c r="B194" s="14">
        <v>12.027700719999999</v>
      </c>
      <c r="D194" s="121">
        <v>42196</v>
      </c>
      <c r="E194" s="122">
        <v>12.027700719999999</v>
      </c>
      <c r="G194" s="130">
        <f t="shared" ca="1" si="8"/>
        <v>42200</v>
      </c>
      <c r="H194" s="131">
        <f t="shared" ca="1" si="9"/>
        <v>12.027700719999999</v>
      </c>
      <c r="I194" s="131"/>
      <c r="J194" s="136"/>
      <c r="K194" s="135"/>
    </row>
    <row r="195" spans="1:11" ht="15" customHeight="1" x14ac:dyDescent="0.2">
      <c r="A195" s="120">
        <v>42197</v>
      </c>
      <c r="B195" s="14">
        <v>9.4503362800000001</v>
      </c>
      <c r="D195" s="121">
        <v>42197</v>
      </c>
      <c r="E195" s="122">
        <v>9.4503362800000001</v>
      </c>
      <c r="G195" s="130">
        <f t="shared" ca="1" si="8"/>
        <v>42201</v>
      </c>
      <c r="H195" s="131">
        <f t="shared" ca="1" si="9"/>
        <v>12.027700719999999</v>
      </c>
      <c r="I195" s="131"/>
      <c r="J195" s="136"/>
      <c r="K195" s="135"/>
    </row>
    <row r="196" spans="1:11" ht="15" customHeight="1" x14ac:dyDescent="0.2">
      <c r="A196" s="120">
        <v>42198</v>
      </c>
      <c r="B196" s="14">
        <v>10.309457759999999</v>
      </c>
      <c r="D196" s="121">
        <v>42198</v>
      </c>
      <c r="E196" s="122">
        <v>10.309457759999999</v>
      </c>
      <c r="G196" s="130">
        <f t="shared" ref="G196:G259" ca="1" si="10">OFFSET(D196,4,0,1,1)</f>
        <v>42202</v>
      </c>
      <c r="H196" s="131">
        <f t="shared" ref="H196:H259" ca="1" si="11">IF(OFFSET(E196,4,0,1,1),MAX(OFFSET(E196,4,0,1,1),OFFSET(E196,3,0,1,1),OFFSET(E196,2,0,1,1),OFFSET(E196,1,0,1,1),OFFSET(E196,0,0,1,1)))</f>
        <v>12.027700719999999</v>
      </c>
      <c r="I196" s="131"/>
      <c r="J196" s="136"/>
      <c r="K196" s="135"/>
    </row>
    <row r="197" spans="1:11" ht="15" customHeight="1" x14ac:dyDescent="0.2">
      <c r="A197" s="120">
        <v>42199</v>
      </c>
      <c r="B197" s="14">
        <v>12.027700719999999</v>
      </c>
      <c r="D197" s="121">
        <v>42199</v>
      </c>
      <c r="E197" s="122">
        <v>12.027700719999999</v>
      </c>
      <c r="G197" s="130">
        <f t="shared" ca="1" si="10"/>
        <v>42203</v>
      </c>
      <c r="H197" s="131">
        <f t="shared" ca="1" si="11"/>
        <v>12.027700719999999</v>
      </c>
      <c r="I197" s="131"/>
      <c r="J197" s="136"/>
      <c r="K197" s="135"/>
    </row>
    <row r="198" spans="1:11" ht="15" customHeight="1" x14ac:dyDescent="0.2">
      <c r="A198" s="120">
        <v>42200</v>
      </c>
      <c r="B198" s="14">
        <v>11.16857924</v>
      </c>
      <c r="D198" s="121">
        <v>42200</v>
      </c>
      <c r="E198" s="122">
        <v>11.16857924</v>
      </c>
      <c r="G198" s="130">
        <f t="shared" ca="1" si="10"/>
        <v>42204</v>
      </c>
      <c r="H198" s="131">
        <f t="shared" ca="1" si="11"/>
        <v>12.027700719999999</v>
      </c>
      <c r="I198" s="131"/>
      <c r="J198" s="136"/>
      <c r="K198" s="135"/>
    </row>
    <row r="199" spans="1:11" ht="15" customHeight="1" x14ac:dyDescent="0.2">
      <c r="A199" s="120">
        <v>42201</v>
      </c>
      <c r="B199" s="14">
        <v>12.027700719999999</v>
      </c>
      <c r="D199" s="121">
        <v>42201</v>
      </c>
      <c r="E199" s="122">
        <v>12.027700719999999</v>
      </c>
      <c r="G199" s="130">
        <f t="shared" ca="1" si="10"/>
        <v>42205</v>
      </c>
      <c r="H199" s="131">
        <f t="shared" ca="1" si="11"/>
        <v>12.027700719999999</v>
      </c>
      <c r="I199" s="131"/>
      <c r="J199" s="136"/>
      <c r="K199" s="135"/>
    </row>
    <row r="200" spans="1:11" ht="15" customHeight="1" x14ac:dyDescent="0.2">
      <c r="A200" s="120">
        <v>42202</v>
      </c>
      <c r="B200" s="14">
        <v>9.4503362800000001</v>
      </c>
      <c r="D200" s="121">
        <v>42202</v>
      </c>
      <c r="E200" s="122">
        <v>9.4503362800000001</v>
      </c>
      <c r="G200" s="130">
        <f t="shared" ca="1" si="10"/>
        <v>42206</v>
      </c>
      <c r="H200" s="131">
        <f t="shared" ca="1" si="11"/>
        <v>12.027700719999999</v>
      </c>
      <c r="I200" s="131"/>
      <c r="J200" s="136"/>
      <c r="K200" s="135"/>
    </row>
    <row r="201" spans="1:11" ht="15" customHeight="1" x14ac:dyDescent="0.2">
      <c r="A201" s="120">
        <v>42203</v>
      </c>
      <c r="B201" s="14">
        <v>8.5912147999999995</v>
      </c>
      <c r="D201" s="121">
        <v>42203</v>
      </c>
      <c r="E201" s="122">
        <v>8.5912147999999995</v>
      </c>
      <c r="G201" s="130">
        <f t="shared" ca="1" si="10"/>
        <v>42207</v>
      </c>
      <c r="H201" s="131">
        <f t="shared" ca="1" si="11"/>
        <v>14.605065159999999</v>
      </c>
      <c r="I201" s="131"/>
      <c r="J201" s="136"/>
      <c r="K201" s="135"/>
    </row>
    <row r="202" spans="1:11" ht="15" customHeight="1" x14ac:dyDescent="0.2">
      <c r="A202" s="120">
        <v>42204</v>
      </c>
      <c r="B202" s="14">
        <v>9.4503362800000001</v>
      </c>
      <c r="D202" s="121">
        <v>42204</v>
      </c>
      <c r="E202" s="122">
        <v>9.4503362800000001</v>
      </c>
      <c r="G202" s="130">
        <f t="shared" ca="1" si="10"/>
        <v>42208</v>
      </c>
      <c r="H202" s="131">
        <f t="shared" ca="1" si="11"/>
        <v>14.605065159999999</v>
      </c>
      <c r="I202" s="131"/>
      <c r="J202" s="136"/>
      <c r="K202" s="135"/>
    </row>
    <row r="203" spans="1:11" ht="15" customHeight="1" x14ac:dyDescent="0.2">
      <c r="A203" s="120">
        <v>42205</v>
      </c>
      <c r="B203" s="14">
        <v>6.8729718399999999</v>
      </c>
      <c r="D203" s="121">
        <v>42205</v>
      </c>
      <c r="E203" s="122">
        <v>6.8729718399999999</v>
      </c>
      <c r="G203" s="130">
        <f t="shared" ca="1" si="10"/>
        <v>42209</v>
      </c>
      <c r="H203" s="131">
        <f t="shared" ca="1" si="11"/>
        <v>14.605065159999999</v>
      </c>
      <c r="I203" s="131"/>
      <c r="J203" s="136"/>
      <c r="K203" s="135"/>
    </row>
    <row r="204" spans="1:11" ht="15" customHeight="1" x14ac:dyDescent="0.2">
      <c r="A204" s="120">
        <v>42206</v>
      </c>
      <c r="B204" s="14">
        <v>12.027700719999999</v>
      </c>
      <c r="D204" s="121">
        <v>42206</v>
      </c>
      <c r="E204" s="122">
        <v>12.027700719999999</v>
      </c>
      <c r="G204" s="130">
        <f t="shared" ca="1" si="10"/>
        <v>42210</v>
      </c>
      <c r="H204" s="131">
        <f t="shared" ca="1" si="11"/>
        <v>14.605065159999999</v>
      </c>
      <c r="I204" s="131"/>
      <c r="J204" s="136"/>
      <c r="K204" s="135"/>
    </row>
    <row r="205" spans="1:11" ht="15" customHeight="1" x14ac:dyDescent="0.2">
      <c r="A205" s="120">
        <v>42207</v>
      </c>
      <c r="B205" s="14">
        <v>14.605065159999999</v>
      </c>
      <c r="D205" s="121">
        <v>42207</v>
      </c>
      <c r="E205" s="122">
        <v>14.605065159999999</v>
      </c>
      <c r="G205" s="130">
        <f t="shared" ca="1" si="10"/>
        <v>42211</v>
      </c>
      <c r="H205" s="131">
        <f t="shared" ca="1" si="11"/>
        <v>14.605065159999999</v>
      </c>
      <c r="I205" s="131"/>
      <c r="J205" s="136"/>
      <c r="K205" s="135"/>
    </row>
    <row r="206" spans="1:11" ht="15" customHeight="1" x14ac:dyDescent="0.2">
      <c r="A206" s="120">
        <v>42208</v>
      </c>
      <c r="B206" s="14">
        <v>11.16857924</v>
      </c>
      <c r="D206" s="121">
        <v>42208</v>
      </c>
      <c r="E206" s="122">
        <v>11.16857924</v>
      </c>
      <c r="G206" s="130">
        <f t="shared" ca="1" si="10"/>
        <v>42212</v>
      </c>
      <c r="H206" s="131">
        <f t="shared" ca="1" si="11"/>
        <v>13.74594368</v>
      </c>
      <c r="I206" s="131"/>
      <c r="J206" s="136"/>
      <c r="K206" s="135"/>
    </row>
    <row r="207" spans="1:11" ht="15" customHeight="1" x14ac:dyDescent="0.2">
      <c r="A207" s="120">
        <v>42209</v>
      </c>
      <c r="B207" s="14">
        <v>7.7320933199999997</v>
      </c>
      <c r="D207" s="121">
        <v>42209</v>
      </c>
      <c r="E207" s="122">
        <v>7.7320933199999997</v>
      </c>
      <c r="G207" s="130">
        <f t="shared" ca="1" si="10"/>
        <v>42213</v>
      </c>
      <c r="H207" s="131">
        <f t="shared" ca="1" si="11"/>
        <v>13.74594368</v>
      </c>
      <c r="I207" s="131"/>
      <c r="J207" s="136"/>
      <c r="K207" s="135"/>
    </row>
    <row r="208" spans="1:11" ht="15" customHeight="1" x14ac:dyDescent="0.2">
      <c r="A208" s="120">
        <v>42210</v>
      </c>
      <c r="B208" s="14">
        <v>13.74594368</v>
      </c>
      <c r="D208" s="121">
        <v>42210</v>
      </c>
      <c r="E208" s="122">
        <v>13.74594368</v>
      </c>
      <c r="G208" s="130">
        <f t="shared" ca="1" si="10"/>
        <v>42214</v>
      </c>
      <c r="H208" s="131">
        <f t="shared" ca="1" si="11"/>
        <v>13.74594368</v>
      </c>
      <c r="I208" s="131"/>
      <c r="J208" s="136"/>
      <c r="K208" s="135"/>
    </row>
    <row r="209" spans="1:11" ht="15" customHeight="1" x14ac:dyDescent="0.2">
      <c r="A209" s="120">
        <v>42211</v>
      </c>
      <c r="B209" s="14">
        <v>12.027700719999999</v>
      </c>
      <c r="D209" s="121">
        <v>42211</v>
      </c>
      <c r="E209" s="122">
        <v>12.027700719999999</v>
      </c>
      <c r="G209" s="130">
        <f t="shared" ca="1" si="10"/>
        <v>42215</v>
      </c>
      <c r="H209" s="131">
        <f t="shared" ca="1" si="11"/>
        <v>12.886822199999999</v>
      </c>
      <c r="I209" s="131"/>
      <c r="J209" s="136"/>
      <c r="K209" s="135"/>
    </row>
    <row r="210" spans="1:11" ht="15" customHeight="1" x14ac:dyDescent="0.2">
      <c r="A210" s="120">
        <v>42212</v>
      </c>
      <c r="B210" s="14">
        <v>12.027700719999999</v>
      </c>
      <c r="D210" s="121">
        <v>42212</v>
      </c>
      <c r="E210" s="122">
        <v>12.027700719999999</v>
      </c>
      <c r="G210" s="130">
        <f t="shared" ca="1" si="10"/>
        <v>42216</v>
      </c>
      <c r="H210" s="131">
        <f t="shared" ca="1" si="11"/>
        <v>12.886822199999999</v>
      </c>
      <c r="I210" s="131"/>
      <c r="J210" s="136"/>
      <c r="K210" s="135"/>
    </row>
    <row r="211" spans="1:11" ht="15" customHeight="1" x14ac:dyDescent="0.2">
      <c r="A211" s="120">
        <v>42213</v>
      </c>
      <c r="B211" s="14">
        <v>12.886822199999999</v>
      </c>
      <c r="D211" s="121">
        <v>42213</v>
      </c>
      <c r="E211" s="122">
        <v>12.886822199999999</v>
      </c>
      <c r="G211" s="130">
        <f t="shared" ca="1" si="10"/>
        <v>42217</v>
      </c>
      <c r="H211" s="131">
        <f t="shared" ca="1" si="11"/>
        <v>12.886822199999999</v>
      </c>
      <c r="I211" s="131"/>
      <c r="J211" s="136"/>
      <c r="K211" s="135"/>
    </row>
    <row r="212" spans="1:11" ht="15" customHeight="1" x14ac:dyDescent="0.2">
      <c r="A212" s="120">
        <v>42214</v>
      </c>
      <c r="B212" s="14">
        <v>11.16857924</v>
      </c>
      <c r="D212" s="121">
        <v>42214</v>
      </c>
      <c r="E212" s="122">
        <v>11.16857924</v>
      </c>
      <c r="G212" s="130">
        <f t="shared" ca="1" si="10"/>
        <v>42218</v>
      </c>
      <c r="H212" s="131">
        <f t="shared" ca="1" si="11"/>
        <v>12.886822199999999</v>
      </c>
      <c r="I212" s="131"/>
      <c r="J212" s="136"/>
      <c r="K212" s="135"/>
    </row>
    <row r="213" spans="1:11" ht="15" customHeight="1" x14ac:dyDescent="0.2">
      <c r="A213" s="120">
        <v>42215</v>
      </c>
      <c r="B213" s="14">
        <v>10.309457759999999</v>
      </c>
      <c r="D213" s="121">
        <v>42215</v>
      </c>
      <c r="E213" s="122">
        <v>10.309457759999999</v>
      </c>
      <c r="G213" s="130">
        <f t="shared" ca="1" si="10"/>
        <v>42219</v>
      </c>
      <c r="H213" s="131">
        <f t="shared" ca="1" si="11"/>
        <v>12.886822199999999</v>
      </c>
      <c r="I213" s="131"/>
      <c r="J213" s="136"/>
      <c r="K213" s="135"/>
    </row>
    <row r="214" spans="1:11" ht="15" customHeight="1" x14ac:dyDescent="0.2">
      <c r="A214" s="120">
        <v>42216</v>
      </c>
      <c r="B214" s="14">
        <v>10.309457759999999</v>
      </c>
      <c r="D214" s="121">
        <v>42216</v>
      </c>
      <c r="E214" s="122">
        <v>10.309457759999999</v>
      </c>
      <c r="G214" s="130">
        <f t="shared" ca="1" si="10"/>
        <v>42220</v>
      </c>
      <c r="H214" s="131">
        <f t="shared" ca="1" si="11"/>
        <v>12.886822199999999</v>
      </c>
      <c r="I214" s="131"/>
      <c r="J214" s="136"/>
      <c r="K214" s="135"/>
    </row>
    <row r="215" spans="1:11" ht="15" customHeight="1" x14ac:dyDescent="0.2">
      <c r="A215" s="120">
        <v>42217</v>
      </c>
      <c r="B215" s="14">
        <v>10.309457759999999</v>
      </c>
      <c r="D215" s="121">
        <v>42217</v>
      </c>
      <c r="E215" s="122">
        <v>10.309457759999999</v>
      </c>
      <c r="G215" s="130">
        <f t="shared" ca="1" si="10"/>
        <v>42221</v>
      </c>
      <c r="H215" s="131">
        <f t="shared" ca="1" si="11"/>
        <v>12.886822199999999</v>
      </c>
      <c r="I215" s="131"/>
      <c r="J215" s="136"/>
      <c r="K215" s="135"/>
    </row>
    <row r="216" spans="1:11" ht="15" customHeight="1" x14ac:dyDescent="0.2">
      <c r="A216" s="120">
        <v>42218</v>
      </c>
      <c r="B216" s="14">
        <v>12.886822199999999</v>
      </c>
      <c r="D216" s="121">
        <v>42218</v>
      </c>
      <c r="E216" s="122">
        <v>12.886822199999999</v>
      </c>
      <c r="G216" s="130">
        <f t="shared" ca="1" si="10"/>
        <v>42222</v>
      </c>
      <c r="H216" s="131">
        <f t="shared" ca="1" si="11"/>
        <v>14.605065159999999</v>
      </c>
      <c r="I216" s="131"/>
      <c r="J216" s="136"/>
      <c r="K216" s="135"/>
    </row>
    <row r="217" spans="1:11" ht="15" customHeight="1" x14ac:dyDescent="0.2">
      <c r="A217" s="120">
        <v>42219</v>
      </c>
      <c r="B217" s="14">
        <v>12.027700719999999</v>
      </c>
      <c r="D217" s="121">
        <v>42219</v>
      </c>
      <c r="E217" s="122">
        <v>12.027700719999999</v>
      </c>
      <c r="G217" s="130">
        <f t="shared" ca="1" si="10"/>
        <v>42223</v>
      </c>
      <c r="H217" s="131">
        <f t="shared" ca="1" si="11"/>
        <v>14.605065159999999</v>
      </c>
      <c r="I217" s="131"/>
      <c r="J217" s="136"/>
      <c r="K217" s="135"/>
    </row>
    <row r="218" spans="1:11" ht="15" customHeight="1" x14ac:dyDescent="0.2">
      <c r="A218" s="120">
        <v>42220</v>
      </c>
      <c r="B218" s="14">
        <v>7.7320933199999997</v>
      </c>
      <c r="D218" s="121">
        <v>42220</v>
      </c>
      <c r="E218" s="122">
        <v>7.7320933199999997</v>
      </c>
      <c r="G218" s="130">
        <f t="shared" ca="1" si="10"/>
        <v>42224</v>
      </c>
      <c r="H218" s="131">
        <f t="shared" ca="1" si="11"/>
        <v>14.605065159999999</v>
      </c>
      <c r="I218" s="131"/>
      <c r="J218" s="136"/>
      <c r="K218" s="135"/>
    </row>
    <row r="219" spans="1:11" ht="15" customHeight="1" x14ac:dyDescent="0.2">
      <c r="A219" s="120">
        <v>42221</v>
      </c>
      <c r="B219" s="14">
        <v>12.027700719999999</v>
      </c>
      <c r="D219" s="121">
        <v>42221</v>
      </c>
      <c r="E219" s="122">
        <v>12.027700719999999</v>
      </c>
      <c r="G219" s="130">
        <f t="shared" ca="1" si="10"/>
        <v>42225</v>
      </c>
      <c r="H219" s="131">
        <f t="shared" ca="1" si="11"/>
        <v>14.605065159999999</v>
      </c>
      <c r="I219" s="131"/>
      <c r="J219" s="136"/>
      <c r="K219" s="135"/>
    </row>
    <row r="220" spans="1:11" ht="15" customHeight="1" x14ac:dyDescent="0.2">
      <c r="A220" s="120">
        <v>42222</v>
      </c>
      <c r="B220" s="14">
        <v>14.605065159999999</v>
      </c>
      <c r="D220" s="121">
        <v>42222</v>
      </c>
      <c r="E220" s="122">
        <v>14.605065159999999</v>
      </c>
      <c r="G220" s="130">
        <f t="shared" ca="1" si="10"/>
        <v>42226</v>
      </c>
      <c r="H220" s="131">
        <f t="shared" ca="1" si="11"/>
        <v>14.605065159999999</v>
      </c>
      <c r="I220" s="131"/>
      <c r="J220" s="136"/>
      <c r="K220" s="135"/>
    </row>
    <row r="221" spans="1:11" ht="15" customHeight="1" x14ac:dyDescent="0.2">
      <c r="A221" s="120">
        <v>42223</v>
      </c>
      <c r="B221" s="14">
        <v>12.886822199999999</v>
      </c>
      <c r="D221" s="121">
        <v>42223</v>
      </c>
      <c r="E221" s="122">
        <v>12.886822199999999</v>
      </c>
      <c r="G221" s="130">
        <f t="shared" ca="1" si="10"/>
        <v>42227</v>
      </c>
      <c r="H221" s="131">
        <f t="shared" ca="1" si="11"/>
        <v>12.886822199999999</v>
      </c>
      <c r="I221" s="131"/>
      <c r="J221" s="136"/>
      <c r="K221" s="135"/>
    </row>
    <row r="222" spans="1:11" ht="15" customHeight="1" x14ac:dyDescent="0.2">
      <c r="A222" s="120">
        <v>42224</v>
      </c>
      <c r="B222" s="14">
        <v>9.4503362800000001</v>
      </c>
      <c r="D222" s="121">
        <v>42224</v>
      </c>
      <c r="E222" s="122">
        <v>9.4503362800000001</v>
      </c>
      <c r="G222" s="130">
        <f t="shared" ca="1" si="10"/>
        <v>42228</v>
      </c>
      <c r="H222" s="131">
        <f t="shared" ca="1" si="11"/>
        <v>10.309457759999999</v>
      </c>
      <c r="I222" s="131"/>
      <c r="J222" s="136"/>
      <c r="K222" s="135"/>
    </row>
    <row r="223" spans="1:11" ht="15" customHeight="1" x14ac:dyDescent="0.2">
      <c r="A223" s="120">
        <v>42225</v>
      </c>
      <c r="B223" s="14">
        <v>9.4503362800000001</v>
      </c>
      <c r="D223" s="121">
        <v>42225</v>
      </c>
      <c r="E223" s="122">
        <v>9.4503362800000001</v>
      </c>
      <c r="G223" s="130">
        <f t="shared" ca="1" si="10"/>
        <v>42229</v>
      </c>
      <c r="H223" s="131">
        <f t="shared" ca="1" si="11"/>
        <v>10.309457759999999</v>
      </c>
      <c r="I223" s="131"/>
      <c r="J223" s="136"/>
      <c r="K223" s="135"/>
    </row>
    <row r="224" spans="1:11" ht="15" customHeight="1" x14ac:dyDescent="0.2">
      <c r="A224" s="120">
        <v>42226</v>
      </c>
      <c r="B224" s="14">
        <v>10.309457759999999</v>
      </c>
      <c r="D224" s="121">
        <v>42226</v>
      </c>
      <c r="E224" s="122">
        <v>10.309457759999999</v>
      </c>
      <c r="G224" s="130">
        <f t="shared" ca="1" si="10"/>
        <v>42230</v>
      </c>
      <c r="H224" s="131">
        <f t="shared" ca="1" si="11"/>
        <v>10.309457759999999</v>
      </c>
      <c r="I224" s="131"/>
      <c r="J224" s="136"/>
      <c r="K224" s="135"/>
    </row>
    <row r="225" spans="1:11" ht="15" customHeight="1" x14ac:dyDescent="0.2">
      <c r="A225" s="120">
        <v>42227</v>
      </c>
      <c r="B225" s="14">
        <v>7.7320933199999997</v>
      </c>
      <c r="D225" s="121">
        <v>42227</v>
      </c>
      <c r="E225" s="122">
        <v>7.7320933199999997</v>
      </c>
      <c r="G225" s="130">
        <f t="shared" ca="1" si="10"/>
        <v>42231</v>
      </c>
      <c r="H225" s="131">
        <f t="shared" ca="1" si="11"/>
        <v>10.309457759999999</v>
      </c>
      <c r="I225" s="131"/>
      <c r="J225" s="136"/>
      <c r="K225" s="135"/>
    </row>
    <row r="226" spans="1:11" ht="15" customHeight="1" x14ac:dyDescent="0.2">
      <c r="A226" s="120">
        <v>42228</v>
      </c>
      <c r="B226" s="14">
        <v>8.5912147999999995</v>
      </c>
      <c r="D226" s="121">
        <v>42228</v>
      </c>
      <c r="E226" s="122">
        <v>8.5912147999999995</v>
      </c>
      <c r="G226" s="130">
        <f t="shared" ca="1" si="10"/>
        <v>42232</v>
      </c>
      <c r="H226" s="131">
        <f t="shared" ca="1" si="11"/>
        <v>11.16857924</v>
      </c>
      <c r="I226" s="131"/>
      <c r="J226" s="136"/>
      <c r="K226" s="135"/>
    </row>
    <row r="227" spans="1:11" ht="15" customHeight="1" x14ac:dyDescent="0.2">
      <c r="A227" s="120">
        <v>42229</v>
      </c>
      <c r="B227" s="14">
        <v>5.1547288799999995</v>
      </c>
      <c r="D227" s="121">
        <v>42229</v>
      </c>
      <c r="E227" s="122">
        <v>5.1547288799999995</v>
      </c>
      <c r="G227" s="130">
        <f t="shared" ca="1" si="10"/>
        <v>42233</v>
      </c>
      <c r="H227" s="131">
        <f t="shared" ca="1" si="11"/>
        <v>11.16857924</v>
      </c>
      <c r="I227" s="131"/>
      <c r="J227" s="136"/>
      <c r="K227" s="135"/>
    </row>
    <row r="228" spans="1:11" ht="15" customHeight="1" x14ac:dyDescent="0.2">
      <c r="A228" s="120">
        <v>42230</v>
      </c>
      <c r="B228" s="14">
        <v>10.309457759999999</v>
      </c>
      <c r="D228" s="121">
        <v>42230</v>
      </c>
      <c r="E228" s="122">
        <v>10.309457759999999</v>
      </c>
      <c r="G228" s="130">
        <f t="shared" ca="1" si="10"/>
        <v>42234</v>
      </c>
      <c r="H228" s="131">
        <f t="shared" ca="1" si="11"/>
        <v>11.16857924</v>
      </c>
      <c r="I228" s="131"/>
      <c r="J228" s="136"/>
      <c r="K228" s="135"/>
    </row>
    <row r="229" spans="1:11" ht="15" customHeight="1" x14ac:dyDescent="0.2">
      <c r="A229" s="120">
        <v>42231</v>
      </c>
      <c r="B229" s="14">
        <v>8.5912147999999995</v>
      </c>
      <c r="D229" s="121">
        <v>42231</v>
      </c>
      <c r="E229" s="122">
        <v>8.5912147999999995</v>
      </c>
      <c r="G229" s="130">
        <f t="shared" ca="1" si="10"/>
        <v>42235</v>
      </c>
      <c r="H229" s="131">
        <f t="shared" ca="1" si="11"/>
        <v>12.027700719999999</v>
      </c>
      <c r="I229" s="131"/>
      <c r="J229" s="136"/>
      <c r="K229" s="135"/>
    </row>
    <row r="230" spans="1:11" ht="15" customHeight="1" x14ac:dyDescent="0.2">
      <c r="A230" s="120">
        <v>42232</v>
      </c>
      <c r="B230" s="14">
        <v>11.16857924</v>
      </c>
      <c r="D230" s="121">
        <v>42232</v>
      </c>
      <c r="E230" s="122">
        <v>11.16857924</v>
      </c>
      <c r="G230" s="130">
        <f t="shared" ca="1" si="10"/>
        <v>42236</v>
      </c>
      <c r="H230" s="131">
        <f t="shared" ca="1" si="11"/>
        <v>12.027700719999999</v>
      </c>
      <c r="I230" s="131"/>
      <c r="J230" s="136"/>
      <c r="K230" s="135"/>
    </row>
    <row r="231" spans="1:11" ht="15" customHeight="1" x14ac:dyDescent="0.2">
      <c r="A231" s="120">
        <v>42233</v>
      </c>
      <c r="B231" s="14">
        <v>9.4503362800000001</v>
      </c>
      <c r="D231" s="121">
        <v>42233</v>
      </c>
      <c r="E231" s="122">
        <v>9.4503362800000001</v>
      </c>
      <c r="G231" s="130">
        <f t="shared" ca="1" si="10"/>
        <v>42237</v>
      </c>
      <c r="H231" s="131">
        <f t="shared" ca="1" si="11"/>
        <v>13.74594368</v>
      </c>
      <c r="I231" s="131"/>
      <c r="J231" s="136"/>
      <c r="K231" s="135"/>
    </row>
    <row r="232" spans="1:11" ht="15" customHeight="1" x14ac:dyDescent="0.2">
      <c r="A232" s="120">
        <v>42234</v>
      </c>
      <c r="B232" s="14">
        <v>8.5912147999999995</v>
      </c>
      <c r="D232" s="121">
        <v>42234</v>
      </c>
      <c r="E232" s="122">
        <v>8.5912147999999995</v>
      </c>
      <c r="G232" s="130">
        <f t="shared" ca="1" si="10"/>
        <v>42238</v>
      </c>
      <c r="H232" s="131">
        <f t="shared" ca="1" si="11"/>
        <v>13.74594368</v>
      </c>
      <c r="I232" s="131"/>
      <c r="J232" s="136"/>
      <c r="K232" s="135"/>
    </row>
    <row r="233" spans="1:11" ht="15" customHeight="1" x14ac:dyDescent="0.2">
      <c r="A233" s="120">
        <v>42235</v>
      </c>
      <c r="B233" s="14">
        <v>12.027700719999999</v>
      </c>
      <c r="D233" s="121">
        <v>42235</v>
      </c>
      <c r="E233" s="122">
        <v>12.027700719999999</v>
      </c>
      <c r="G233" s="130">
        <f t="shared" ca="1" si="10"/>
        <v>42239</v>
      </c>
      <c r="H233" s="131">
        <f t="shared" ca="1" si="11"/>
        <v>13.74594368</v>
      </c>
      <c r="I233" s="131"/>
      <c r="J233" s="136"/>
      <c r="K233" s="135"/>
    </row>
    <row r="234" spans="1:11" ht="15" customHeight="1" x14ac:dyDescent="0.2">
      <c r="A234" s="120">
        <v>42236</v>
      </c>
      <c r="B234" s="14">
        <v>12.027700719999999</v>
      </c>
      <c r="D234" s="121">
        <v>42236</v>
      </c>
      <c r="E234" s="122">
        <v>12.027700719999999</v>
      </c>
      <c r="G234" s="130">
        <f t="shared" ca="1" si="10"/>
        <v>42240</v>
      </c>
      <c r="H234" s="131">
        <f t="shared" ca="1" si="11"/>
        <v>13.74594368</v>
      </c>
      <c r="I234" s="131"/>
      <c r="J234" s="136"/>
      <c r="K234" s="135"/>
    </row>
    <row r="235" spans="1:11" ht="15" customHeight="1" x14ac:dyDescent="0.2">
      <c r="A235" s="120">
        <v>42237</v>
      </c>
      <c r="B235" s="14">
        <v>13.74594368</v>
      </c>
      <c r="D235" s="121">
        <v>42237</v>
      </c>
      <c r="E235" s="122">
        <v>13.74594368</v>
      </c>
      <c r="G235" s="130">
        <f t="shared" ca="1" si="10"/>
        <v>42241</v>
      </c>
      <c r="H235" s="131">
        <f t="shared" ca="1" si="11"/>
        <v>13.74594368</v>
      </c>
      <c r="I235" s="131"/>
      <c r="J235" s="136"/>
      <c r="K235" s="135"/>
    </row>
    <row r="236" spans="1:11" ht="15" customHeight="1" x14ac:dyDescent="0.2">
      <c r="A236" s="120">
        <v>42238</v>
      </c>
      <c r="B236" s="14">
        <v>6.0138503599999993</v>
      </c>
      <c r="D236" s="121">
        <v>42238</v>
      </c>
      <c r="E236" s="122">
        <v>6.0138503599999993</v>
      </c>
      <c r="G236" s="130">
        <f t="shared" ca="1" si="10"/>
        <v>42242</v>
      </c>
      <c r="H236" s="131">
        <f t="shared" ca="1" si="11"/>
        <v>13.74594368</v>
      </c>
      <c r="I236" s="131"/>
      <c r="J236" s="136"/>
      <c r="K236" s="135"/>
    </row>
    <row r="237" spans="1:11" ht="15" customHeight="1" x14ac:dyDescent="0.2">
      <c r="A237" s="120">
        <v>42239</v>
      </c>
      <c r="B237" s="14">
        <v>10.309457759999999</v>
      </c>
      <c r="D237" s="121">
        <v>42239</v>
      </c>
      <c r="E237" s="122">
        <v>10.309457759999999</v>
      </c>
      <c r="G237" s="130">
        <f t="shared" ca="1" si="10"/>
        <v>42243</v>
      </c>
      <c r="H237" s="131">
        <f t="shared" ca="1" si="11"/>
        <v>13.74594368</v>
      </c>
      <c r="I237" s="131"/>
      <c r="J237" s="136"/>
      <c r="K237" s="135"/>
    </row>
    <row r="238" spans="1:11" ht="15" customHeight="1" x14ac:dyDescent="0.2">
      <c r="A238" s="120">
        <v>42240</v>
      </c>
      <c r="B238" s="14">
        <v>13.74594368</v>
      </c>
      <c r="D238" s="121">
        <v>42240</v>
      </c>
      <c r="E238" s="122">
        <v>13.74594368</v>
      </c>
      <c r="G238" s="130">
        <f t="shared" ca="1" si="10"/>
        <v>42244</v>
      </c>
      <c r="H238" s="131">
        <f t="shared" ca="1" si="11"/>
        <v>13.74594368</v>
      </c>
      <c r="I238" s="131"/>
      <c r="J238" s="136"/>
      <c r="K238" s="135"/>
    </row>
    <row r="239" spans="1:11" ht="15" customHeight="1" x14ac:dyDescent="0.2">
      <c r="A239" s="120">
        <v>42241</v>
      </c>
      <c r="B239" s="14">
        <v>10.309457759999999</v>
      </c>
      <c r="D239" s="121">
        <v>42241</v>
      </c>
      <c r="E239" s="122">
        <v>10.309457759999999</v>
      </c>
      <c r="G239" s="130">
        <f t="shared" ca="1" si="10"/>
        <v>42245</v>
      </c>
      <c r="H239" s="131">
        <f t="shared" ca="1" si="11"/>
        <v>12.886822199999999</v>
      </c>
      <c r="I239" s="131"/>
      <c r="J239" s="136"/>
      <c r="K239" s="135"/>
    </row>
    <row r="240" spans="1:11" ht="15" customHeight="1" x14ac:dyDescent="0.2">
      <c r="A240" s="120">
        <v>42242</v>
      </c>
      <c r="B240" s="14">
        <v>9.4503362800000001</v>
      </c>
      <c r="D240" s="121">
        <v>42242</v>
      </c>
      <c r="E240" s="122">
        <v>9.4503362800000001</v>
      </c>
      <c r="G240" s="130">
        <f t="shared" ca="1" si="10"/>
        <v>42246</v>
      </c>
      <c r="H240" s="131">
        <f t="shared" ca="1" si="11"/>
        <v>12.886822199999999</v>
      </c>
      <c r="I240" s="131"/>
      <c r="J240" s="136"/>
      <c r="K240" s="135"/>
    </row>
    <row r="241" spans="1:11" ht="15" customHeight="1" x14ac:dyDescent="0.2">
      <c r="A241" s="120">
        <v>42243</v>
      </c>
      <c r="B241" s="14">
        <v>8.5912147999999995</v>
      </c>
      <c r="D241" s="121">
        <v>42243</v>
      </c>
      <c r="E241" s="122">
        <v>8.5912147999999995</v>
      </c>
      <c r="G241" s="130">
        <f t="shared" ca="1" si="10"/>
        <v>42247</v>
      </c>
      <c r="H241" s="131">
        <f t="shared" ca="1" si="11"/>
        <v>15.464186639999999</v>
      </c>
      <c r="I241" s="131"/>
      <c r="J241" s="136"/>
      <c r="K241" s="135"/>
    </row>
    <row r="242" spans="1:11" ht="15" customHeight="1" x14ac:dyDescent="0.2">
      <c r="A242" s="120">
        <v>42244</v>
      </c>
      <c r="B242" s="14">
        <v>12.886822199999999</v>
      </c>
      <c r="D242" s="121">
        <v>42244</v>
      </c>
      <c r="E242" s="122">
        <v>12.886822199999999</v>
      </c>
      <c r="G242" s="130">
        <f t="shared" ca="1" si="10"/>
        <v>42248</v>
      </c>
      <c r="H242" s="131">
        <f t="shared" ca="1" si="11"/>
        <v>15.464186639999999</v>
      </c>
      <c r="I242" s="131"/>
      <c r="J242" s="136"/>
      <c r="K242" s="135"/>
    </row>
    <row r="243" spans="1:11" ht="15" customHeight="1" x14ac:dyDescent="0.2">
      <c r="A243" s="120">
        <v>42245</v>
      </c>
      <c r="B243" s="14">
        <v>12.027700719999999</v>
      </c>
      <c r="D243" s="121">
        <v>42245</v>
      </c>
      <c r="E243" s="122">
        <v>12.027700719999999</v>
      </c>
      <c r="G243" s="130">
        <f t="shared" ca="1" si="10"/>
        <v>42249</v>
      </c>
      <c r="H243" s="131">
        <f t="shared" ca="1" si="11"/>
        <v>17.182429599999999</v>
      </c>
      <c r="I243" s="131"/>
      <c r="J243" s="136"/>
      <c r="K243" s="135"/>
    </row>
    <row r="244" spans="1:11" ht="15" customHeight="1" x14ac:dyDescent="0.2">
      <c r="A244" s="120">
        <v>42246</v>
      </c>
      <c r="B244" s="14">
        <v>10.309457759999999</v>
      </c>
      <c r="D244" s="121">
        <v>42246</v>
      </c>
      <c r="E244" s="122">
        <v>10.309457759999999</v>
      </c>
      <c r="G244" s="130">
        <f t="shared" ca="1" si="10"/>
        <v>42250</v>
      </c>
      <c r="H244" s="131">
        <f t="shared" ca="1" si="11"/>
        <v>17.182429599999999</v>
      </c>
      <c r="I244" s="131"/>
      <c r="J244" s="136"/>
      <c r="K244" s="135"/>
    </row>
    <row r="245" spans="1:11" ht="15" customHeight="1" x14ac:dyDescent="0.2">
      <c r="A245" s="120">
        <v>42247</v>
      </c>
      <c r="B245" s="14">
        <v>15.464186639999999</v>
      </c>
      <c r="D245" s="121">
        <v>42247</v>
      </c>
      <c r="E245" s="122">
        <v>15.464186639999999</v>
      </c>
      <c r="G245" s="130">
        <f t="shared" ca="1" si="10"/>
        <v>42251</v>
      </c>
      <c r="H245" s="131">
        <f t="shared" ca="1" si="11"/>
        <v>17.182429599999999</v>
      </c>
      <c r="I245" s="131"/>
      <c r="J245" s="136"/>
      <c r="K245" s="135"/>
    </row>
    <row r="246" spans="1:11" ht="15" customHeight="1" x14ac:dyDescent="0.2">
      <c r="A246" s="120">
        <v>42248</v>
      </c>
      <c r="B246" s="14">
        <v>9.4503362800000001</v>
      </c>
      <c r="D246" s="121">
        <v>42248</v>
      </c>
      <c r="E246" s="122">
        <v>9.4503362800000001</v>
      </c>
      <c r="G246" s="130">
        <f t="shared" ca="1" si="10"/>
        <v>42252</v>
      </c>
      <c r="H246" s="131">
        <f t="shared" ca="1" si="11"/>
        <v>17.182429599999999</v>
      </c>
      <c r="I246" s="131"/>
      <c r="J246" s="136"/>
      <c r="K246" s="135"/>
    </row>
    <row r="247" spans="1:11" ht="15" customHeight="1" x14ac:dyDescent="0.2">
      <c r="A247" s="120">
        <v>42249</v>
      </c>
      <c r="B247" s="14">
        <v>17.182429599999999</v>
      </c>
      <c r="D247" s="121">
        <v>42249</v>
      </c>
      <c r="E247" s="122">
        <v>17.182429599999999</v>
      </c>
      <c r="G247" s="130">
        <f t="shared" ca="1" si="10"/>
        <v>42253</v>
      </c>
      <c r="H247" s="131">
        <f t="shared" ca="1" si="11"/>
        <v>17.182429599999999</v>
      </c>
      <c r="I247" s="131"/>
      <c r="J247" s="136"/>
      <c r="K247" s="135"/>
    </row>
    <row r="248" spans="1:11" ht="15" customHeight="1" x14ac:dyDescent="0.2">
      <c r="A248" s="120">
        <v>42250</v>
      </c>
      <c r="B248" s="14">
        <v>13.74594368</v>
      </c>
      <c r="D248" s="121">
        <v>42250</v>
      </c>
      <c r="E248" s="122">
        <v>13.74594368</v>
      </c>
      <c r="G248" s="130">
        <f t="shared" ca="1" si="10"/>
        <v>42254</v>
      </c>
      <c r="H248" s="131">
        <f t="shared" ca="1" si="11"/>
        <v>17.182429599999999</v>
      </c>
      <c r="I248" s="131"/>
      <c r="J248" s="136"/>
      <c r="K248" s="135"/>
    </row>
    <row r="249" spans="1:11" ht="15" customHeight="1" x14ac:dyDescent="0.2">
      <c r="A249" s="120">
        <v>42251</v>
      </c>
      <c r="B249" s="14">
        <v>15.464186639999999</v>
      </c>
      <c r="D249" s="121">
        <v>42251</v>
      </c>
      <c r="E249" s="122">
        <v>15.464186639999999</v>
      </c>
      <c r="G249" s="130">
        <f t="shared" ca="1" si="10"/>
        <v>42255</v>
      </c>
      <c r="H249" s="131">
        <f t="shared" ca="1" si="11"/>
        <v>17.182429599999999</v>
      </c>
      <c r="I249" s="131"/>
      <c r="J249" s="136"/>
      <c r="K249" s="135"/>
    </row>
    <row r="250" spans="1:11" ht="15" customHeight="1" x14ac:dyDescent="0.2">
      <c r="A250" s="120">
        <v>42252</v>
      </c>
      <c r="B250" s="14">
        <v>13.74594368</v>
      </c>
      <c r="D250" s="121">
        <v>42252</v>
      </c>
      <c r="E250" s="122">
        <v>13.74594368</v>
      </c>
      <c r="G250" s="130">
        <f t="shared" ca="1" si="10"/>
        <v>42256</v>
      </c>
      <c r="H250" s="131">
        <f t="shared" ca="1" si="11"/>
        <v>17.182429599999999</v>
      </c>
      <c r="I250" s="131"/>
      <c r="J250" s="136"/>
      <c r="K250" s="135"/>
    </row>
    <row r="251" spans="1:11" ht="15" customHeight="1" x14ac:dyDescent="0.2">
      <c r="A251" s="120">
        <v>42253</v>
      </c>
      <c r="B251" s="14">
        <v>8.5912147999999995</v>
      </c>
      <c r="D251" s="121">
        <v>42253</v>
      </c>
      <c r="E251" s="122">
        <v>8.5912147999999995</v>
      </c>
      <c r="G251" s="130">
        <f t="shared" ca="1" si="10"/>
        <v>42257</v>
      </c>
      <c r="H251" s="131">
        <f t="shared" ca="1" si="11"/>
        <v>17.182429599999999</v>
      </c>
      <c r="I251" s="131"/>
      <c r="J251" s="136"/>
      <c r="K251" s="135"/>
    </row>
    <row r="252" spans="1:11" ht="15" customHeight="1" x14ac:dyDescent="0.2">
      <c r="A252" s="120">
        <v>42254</v>
      </c>
      <c r="B252" s="14">
        <v>17.182429599999999</v>
      </c>
      <c r="D252" s="121">
        <v>42254</v>
      </c>
      <c r="E252" s="122">
        <v>17.182429599999999</v>
      </c>
      <c r="G252" s="130">
        <f t="shared" ca="1" si="10"/>
        <v>42258</v>
      </c>
      <c r="H252" s="131">
        <f t="shared" ca="1" si="11"/>
        <v>17.182429599999999</v>
      </c>
      <c r="I252" s="131"/>
      <c r="J252" s="136"/>
      <c r="K252" s="135"/>
    </row>
    <row r="253" spans="1:11" ht="15" customHeight="1" x14ac:dyDescent="0.2">
      <c r="A253" s="120">
        <v>42255</v>
      </c>
      <c r="B253" s="14">
        <v>15.464186639999999</v>
      </c>
      <c r="D253" s="121">
        <v>42255</v>
      </c>
      <c r="E253" s="122">
        <v>15.464186639999999</v>
      </c>
      <c r="G253" s="130">
        <f t="shared" ca="1" si="10"/>
        <v>42259</v>
      </c>
      <c r="H253" s="131">
        <f t="shared" ca="1" si="11"/>
        <v>15.464186639999999</v>
      </c>
      <c r="I253" s="131"/>
      <c r="J253" s="136"/>
      <c r="K253" s="135"/>
    </row>
    <row r="254" spans="1:11" ht="15" customHeight="1" x14ac:dyDescent="0.2">
      <c r="A254" s="120">
        <v>42256</v>
      </c>
      <c r="B254" s="14">
        <v>12.886822199999999</v>
      </c>
      <c r="D254" s="121">
        <v>42256</v>
      </c>
      <c r="E254" s="122">
        <v>12.886822199999999</v>
      </c>
      <c r="G254" s="130">
        <f t="shared" ca="1" si="10"/>
        <v>42260</v>
      </c>
      <c r="H254" s="131">
        <f t="shared" ca="1" si="11"/>
        <v>13.74594368</v>
      </c>
      <c r="I254" s="131"/>
      <c r="J254" s="136"/>
      <c r="K254" s="135"/>
    </row>
    <row r="255" spans="1:11" ht="15" customHeight="1" x14ac:dyDescent="0.2">
      <c r="A255" s="120">
        <v>42257</v>
      </c>
      <c r="B255" s="14">
        <v>10.309457759999999</v>
      </c>
      <c r="D255" s="121">
        <v>42257</v>
      </c>
      <c r="E255" s="122">
        <v>10.309457759999999</v>
      </c>
      <c r="G255" s="130">
        <f t="shared" ca="1" si="10"/>
        <v>42261</v>
      </c>
      <c r="H255" s="131">
        <f t="shared" ca="1" si="11"/>
        <v>13.74594368</v>
      </c>
      <c r="I255" s="131"/>
      <c r="J255" s="136"/>
      <c r="K255" s="135"/>
    </row>
    <row r="256" spans="1:11" ht="15" customHeight="1" x14ac:dyDescent="0.2">
      <c r="A256" s="120">
        <v>42258</v>
      </c>
      <c r="B256" s="14">
        <v>13.74594368</v>
      </c>
      <c r="D256" s="121">
        <v>42258</v>
      </c>
      <c r="E256" s="122">
        <v>13.74594368</v>
      </c>
      <c r="G256" s="130">
        <f t="shared" ca="1" si="10"/>
        <v>42262</v>
      </c>
      <c r="H256" s="131">
        <f t="shared" ca="1" si="11"/>
        <v>14.605065159999999</v>
      </c>
      <c r="I256" s="131"/>
      <c r="J256" s="136"/>
      <c r="K256" s="135"/>
    </row>
    <row r="257" spans="1:11" ht="15" customHeight="1" x14ac:dyDescent="0.2">
      <c r="A257" s="120">
        <v>42259</v>
      </c>
      <c r="B257" s="14">
        <v>12.027700719999999</v>
      </c>
      <c r="D257" s="121">
        <v>42259</v>
      </c>
      <c r="E257" s="122">
        <v>12.027700719999999</v>
      </c>
      <c r="G257" s="130">
        <f t="shared" ca="1" si="10"/>
        <v>42263</v>
      </c>
      <c r="H257" s="131">
        <f t="shared" ca="1" si="11"/>
        <v>14.605065159999999</v>
      </c>
      <c r="I257" s="131"/>
      <c r="J257" s="136"/>
      <c r="K257" s="135"/>
    </row>
    <row r="258" spans="1:11" ht="15" customHeight="1" x14ac:dyDescent="0.2">
      <c r="A258" s="120">
        <v>42260</v>
      </c>
      <c r="B258" s="14">
        <v>10.309457759999999</v>
      </c>
      <c r="D258" s="121">
        <v>42260</v>
      </c>
      <c r="E258" s="122">
        <v>10.309457759999999</v>
      </c>
      <c r="G258" s="130">
        <f t="shared" ca="1" si="10"/>
        <v>42264</v>
      </c>
      <c r="H258" s="131">
        <f t="shared" ca="1" si="11"/>
        <v>17.182429599999999</v>
      </c>
      <c r="I258" s="131"/>
      <c r="J258" s="136"/>
      <c r="K258" s="135"/>
    </row>
    <row r="259" spans="1:11" ht="15" customHeight="1" x14ac:dyDescent="0.2">
      <c r="A259" s="120">
        <v>42261</v>
      </c>
      <c r="B259" s="14">
        <v>8.5912147999999995</v>
      </c>
      <c r="D259" s="121">
        <v>42261</v>
      </c>
      <c r="E259" s="122">
        <v>8.5912147999999995</v>
      </c>
      <c r="G259" s="130">
        <f t="shared" ca="1" si="10"/>
        <v>42265</v>
      </c>
      <c r="H259" s="131">
        <f t="shared" ca="1" si="11"/>
        <v>18.041551079999998</v>
      </c>
      <c r="I259" s="131"/>
      <c r="J259" s="136"/>
      <c r="K259" s="135"/>
    </row>
    <row r="260" spans="1:11" ht="15" customHeight="1" x14ac:dyDescent="0.2">
      <c r="A260" s="120">
        <v>42262</v>
      </c>
      <c r="B260" s="14">
        <v>14.605065159999999</v>
      </c>
      <c r="D260" s="121">
        <v>42262</v>
      </c>
      <c r="E260" s="122">
        <v>14.605065159999999</v>
      </c>
      <c r="G260" s="130">
        <f t="shared" ref="G260:G323" ca="1" si="12">OFFSET(D260,4,0,1,1)</f>
        <v>42266</v>
      </c>
      <c r="H260" s="131">
        <f t="shared" ref="H260:H323" ca="1" si="13">IF(OFFSET(E260,4,0,1,1),MAX(OFFSET(E260,4,0,1,1),OFFSET(E260,3,0,1,1),OFFSET(E260,2,0,1,1),OFFSET(E260,1,0,1,1),OFFSET(E260,0,0,1,1)))</f>
        <v>18.041551079999998</v>
      </c>
      <c r="I260" s="131"/>
      <c r="J260" s="136"/>
      <c r="K260" s="135"/>
    </row>
    <row r="261" spans="1:11" ht="15" customHeight="1" x14ac:dyDescent="0.2">
      <c r="A261" s="120">
        <v>42263</v>
      </c>
      <c r="B261" s="14">
        <v>13.74594368</v>
      </c>
      <c r="D261" s="121">
        <v>42263</v>
      </c>
      <c r="E261" s="122">
        <v>13.74594368</v>
      </c>
      <c r="G261" s="130">
        <f t="shared" ca="1" si="12"/>
        <v>42267</v>
      </c>
      <c r="H261" s="131">
        <f t="shared" ca="1" si="13"/>
        <v>18.041551079999998</v>
      </c>
      <c r="I261" s="131"/>
      <c r="J261" s="136"/>
      <c r="K261" s="135"/>
    </row>
    <row r="262" spans="1:11" ht="15" customHeight="1" x14ac:dyDescent="0.2">
      <c r="A262" s="120">
        <v>42264</v>
      </c>
      <c r="B262" s="14">
        <v>17.182429599999999</v>
      </c>
      <c r="D262" s="121">
        <v>42264</v>
      </c>
      <c r="E262" s="122">
        <v>17.182429599999999</v>
      </c>
      <c r="G262" s="130">
        <f t="shared" ca="1" si="12"/>
        <v>42268</v>
      </c>
      <c r="H262" s="131">
        <f t="shared" ca="1" si="13"/>
        <v>18.041551079999998</v>
      </c>
      <c r="I262" s="131"/>
      <c r="J262" s="136"/>
      <c r="K262" s="135"/>
    </row>
    <row r="263" spans="1:11" ht="15" customHeight="1" x14ac:dyDescent="0.2">
      <c r="A263" s="120">
        <v>42265</v>
      </c>
      <c r="B263" s="14">
        <v>18.041551079999998</v>
      </c>
      <c r="D263" s="121">
        <v>42265</v>
      </c>
      <c r="E263" s="122">
        <v>18.041551079999998</v>
      </c>
      <c r="G263" s="130">
        <f t="shared" ca="1" si="12"/>
        <v>42269</v>
      </c>
      <c r="H263" s="131">
        <f t="shared" ca="1" si="13"/>
        <v>18.041551079999998</v>
      </c>
      <c r="I263" s="131"/>
      <c r="J263" s="136"/>
      <c r="K263" s="135"/>
    </row>
    <row r="264" spans="1:11" ht="15" customHeight="1" x14ac:dyDescent="0.2">
      <c r="A264" s="120">
        <v>42266</v>
      </c>
      <c r="B264" s="14">
        <v>18.041551079999998</v>
      </c>
      <c r="D264" s="121">
        <v>42266</v>
      </c>
      <c r="E264" s="122">
        <v>18.041551079999998</v>
      </c>
      <c r="G264" s="130">
        <f t="shared" ca="1" si="12"/>
        <v>42270</v>
      </c>
      <c r="H264" s="131">
        <f t="shared" ca="1" si="13"/>
        <v>18.041551079999998</v>
      </c>
      <c r="I264" s="131"/>
      <c r="J264" s="136"/>
      <c r="K264" s="135"/>
    </row>
    <row r="265" spans="1:11" ht="15" customHeight="1" x14ac:dyDescent="0.2">
      <c r="A265" s="120">
        <v>42267</v>
      </c>
      <c r="B265" s="14">
        <v>16.32330812</v>
      </c>
      <c r="D265" s="121">
        <v>42267</v>
      </c>
      <c r="E265" s="122">
        <v>16.32330812</v>
      </c>
      <c r="G265" s="130">
        <f t="shared" ca="1" si="12"/>
        <v>42271</v>
      </c>
      <c r="H265" s="131">
        <f t="shared" ca="1" si="13"/>
        <v>18.041551079999998</v>
      </c>
      <c r="I265" s="131"/>
      <c r="J265" s="136"/>
      <c r="K265" s="135"/>
    </row>
    <row r="266" spans="1:11" ht="15" customHeight="1" x14ac:dyDescent="0.2">
      <c r="A266" s="120">
        <v>42268</v>
      </c>
      <c r="B266" s="14">
        <v>16.32330812</v>
      </c>
      <c r="D266" s="121">
        <v>42268</v>
      </c>
      <c r="E266" s="122">
        <v>16.32330812</v>
      </c>
      <c r="G266" s="130">
        <f t="shared" ca="1" si="12"/>
        <v>42272</v>
      </c>
      <c r="H266" s="131">
        <f t="shared" ca="1" si="13"/>
        <v>18.041551079999998</v>
      </c>
      <c r="I266" s="131"/>
      <c r="J266" s="136"/>
      <c r="K266" s="135"/>
    </row>
    <row r="267" spans="1:11" ht="15" customHeight="1" x14ac:dyDescent="0.2">
      <c r="A267" s="120">
        <v>42269</v>
      </c>
      <c r="B267" s="14">
        <v>16.32330812</v>
      </c>
      <c r="D267" s="121">
        <v>42269</v>
      </c>
      <c r="E267" s="122">
        <v>16.32330812</v>
      </c>
      <c r="G267" s="130">
        <f t="shared" ca="1" si="12"/>
        <v>42273</v>
      </c>
      <c r="H267" s="131">
        <f t="shared" ca="1" si="13"/>
        <v>18.041551079999998</v>
      </c>
      <c r="I267" s="131"/>
      <c r="J267" s="136"/>
      <c r="K267" s="135"/>
    </row>
    <row r="268" spans="1:11" ht="15" customHeight="1" x14ac:dyDescent="0.2">
      <c r="A268" s="120">
        <v>42270</v>
      </c>
      <c r="B268" s="14">
        <v>18.041551079999998</v>
      </c>
      <c r="D268" s="121">
        <v>42270</v>
      </c>
      <c r="E268" s="122">
        <v>18.041551079999998</v>
      </c>
      <c r="G268" s="130">
        <f t="shared" ca="1" si="12"/>
        <v>42274</v>
      </c>
      <c r="H268" s="131">
        <f t="shared" ca="1" si="13"/>
        <v>18.90067256</v>
      </c>
      <c r="I268" s="131"/>
      <c r="J268" s="136"/>
      <c r="K268" s="135"/>
    </row>
    <row r="269" spans="1:11" ht="15" customHeight="1" x14ac:dyDescent="0.2">
      <c r="A269" s="120">
        <v>42271</v>
      </c>
      <c r="B269" s="14">
        <v>15.464186639999999</v>
      </c>
      <c r="D269" s="121">
        <v>42271</v>
      </c>
      <c r="E269" s="122">
        <v>15.464186639999999</v>
      </c>
      <c r="G269" s="130">
        <f t="shared" ca="1" si="12"/>
        <v>42275</v>
      </c>
      <c r="H269" s="131">
        <f t="shared" ca="1" si="13"/>
        <v>18.90067256</v>
      </c>
      <c r="I269" s="131"/>
      <c r="J269" s="136"/>
      <c r="K269" s="135"/>
    </row>
    <row r="270" spans="1:11" ht="15" customHeight="1" x14ac:dyDescent="0.2">
      <c r="A270" s="120">
        <v>42272</v>
      </c>
      <c r="B270" s="14">
        <v>18.041551079999998</v>
      </c>
      <c r="D270" s="121">
        <v>42272</v>
      </c>
      <c r="E270" s="122">
        <v>18.041551079999998</v>
      </c>
      <c r="G270" s="130">
        <f t="shared" ca="1" si="12"/>
        <v>42276</v>
      </c>
      <c r="H270" s="131">
        <f t="shared" ca="1" si="13"/>
        <v>18.90067256</v>
      </c>
      <c r="I270" s="131"/>
      <c r="J270" s="136"/>
      <c r="K270" s="135"/>
    </row>
    <row r="271" spans="1:11" ht="15" customHeight="1" x14ac:dyDescent="0.2">
      <c r="A271" s="120">
        <v>42273</v>
      </c>
      <c r="B271" s="14">
        <v>13.74594368</v>
      </c>
      <c r="D271" s="121">
        <v>42273</v>
      </c>
      <c r="E271" s="122">
        <v>13.74594368</v>
      </c>
      <c r="G271" s="130">
        <f t="shared" ca="1" si="12"/>
        <v>42277</v>
      </c>
      <c r="H271" s="131">
        <f t="shared" ca="1" si="13"/>
        <v>18.90067256</v>
      </c>
      <c r="I271" s="131"/>
      <c r="J271" s="136"/>
      <c r="K271" s="135"/>
    </row>
    <row r="272" spans="1:11" ht="15" customHeight="1" x14ac:dyDescent="0.2">
      <c r="A272" s="120">
        <v>42274</v>
      </c>
      <c r="B272" s="14">
        <v>18.90067256</v>
      </c>
      <c r="D272" s="121">
        <v>42274</v>
      </c>
      <c r="E272" s="122">
        <v>18.90067256</v>
      </c>
      <c r="G272" s="130">
        <f t="shared" ca="1" si="12"/>
        <v>42278</v>
      </c>
      <c r="H272" s="131">
        <f t="shared" ca="1" si="13"/>
        <v>18.90067256</v>
      </c>
      <c r="I272" s="131"/>
      <c r="J272" s="136"/>
      <c r="K272" s="135"/>
    </row>
    <row r="273" spans="1:11" ht="15" customHeight="1" x14ac:dyDescent="0.2">
      <c r="A273" s="120">
        <v>42275</v>
      </c>
      <c r="B273" s="14">
        <v>17.182429599999999</v>
      </c>
      <c r="D273" s="121">
        <v>42275</v>
      </c>
      <c r="E273" s="122">
        <v>17.182429599999999</v>
      </c>
      <c r="G273" s="130">
        <f t="shared" ca="1" si="12"/>
        <v>42279</v>
      </c>
      <c r="H273" s="131">
        <f t="shared" ca="1" si="13"/>
        <v>17.182429599999999</v>
      </c>
      <c r="I273" s="131"/>
      <c r="J273" s="136"/>
      <c r="K273" s="135"/>
    </row>
    <row r="274" spans="1:11" ht="15" customHeight="1" x14ac:dyDescent="0.2">
      <c r="A274" s="120">
        <v>42276</v>
      </c>
      <c r="B274" s="14">
        <v>13.74594368</v>
      </c>
      <c r="D274" s="121">
        <v>42276</v>
      </c>
      <c r="E274" s="122">
        <v>13.74594368</v>
      </c>
      <c r="G274" s="130">
        <f t="shared" ca="1" si="12"/>
        <v>42280</v>
      </c>
      <c r="H274" s="131">
        <f t="shared" ca="1" si="13"/>
        <v>17.182429599999999</v>
      </c>
      <c r="I274" s="131"/>
      <c r="J274" s="136"/>
      <c r="K274" s="135"/>
    </row>
    <row r="275" spans="1:11" ht="15" customHeight="1" x14ac:dyDescent="0.2">
      <c r="A275" s="120">
        <v>42277</v>
      </c>
      <c r="B275" s="14">
        <v>15.464186639999999</v>
      </c>
      <c r="D275" s="121">
        <v>42277</v>
      </c>
      <c r="E275" s="122">
        <v>15.464186639999999</v>
      </c>
      <c r="G275" s="130">
        <f t="shared" ca="1" si="12"/>
        <v>42281</v>
      </c>
      <c r="H275" s="131">
        <f t="shared" ca="1" si="13"/>
        <v>17.182429599999999</v>
      </c>
      <c r="I275" s="131"/>
      <c r="J275" s="136"/>
      <c r="K275" s="135"/>
    </row>
    <row r="276" spans="1:11" ht="15" customHeight="1" x14ac:dyDescent="0.2">
      <c r="A276" s="120">
        <v>42278</v>
      </c>
      <c r="B276" s="14">
        <v>14.605065159999999</v>
      </c>
      <c r="D276" s="121">
        <v>42278</v>
      </c>
      <c r="E276" s="122">
        <v>14.605065159999999</v>
      </c>
      <c r="G276" s="130">
        <f t="shared" ca="1" si="12"/>
        <v>42282</v>
      </c>
      <c r="H276" s="131">
        <f t="shared" ca="1" si="13"/>
        <v>17.182429599999999</v>
      </c>
      <c r="I276" s="131"/>
      <c r="J276" s="136"/>
      <c r="K276" s="135"/>
    </row>
    <row r="277" spans="1:11" ht="15" customHeight="1" x14ac:dyDescent="0.2">
      <c r="A277" s="120">
        <v>42279</v>
      </c>
      <c r="B277" s="14">
        <v>17.182429599999999</v>
      </c>
      <c r="D277" s="121">
        <v>42279</v>
      </c>
      <c r="E277" s="122">
        <v>17.182429599999999</v>
      </c>
      <c r="G277" s="130">
        <f t="shared" ca="1" si="12"/>
        <v>42283</v>
      </c>
      <c r="H277" s="131">
        <f t="shared" ca="1" si="13"/>
        <v>17.182429599999999</v>
      </c>
      <c r="I277" s="131"/>
      <c r="J277" s="136"/>
      <c r="K277" s="135"/>
    </row>
    <row r="278" spans="1:11" ht="15" customHeight="1" x14ac:dyDescent="0.2">
      <c r="A278" s="120">
        <v>42280</v>
      </c>
      <c r="B278" s="14">
        <v>17.182429599999999</v>
      </c>
      <c r="D278" s="121">
        <v>42280</v>
      </c>
      <c r="E278" s="122">
        <v>17.182429599999999</v>
      </c>
      <c r="G278" s="130">
        <f t="shared" ca="1" si="12"/>
        <v>42284</v>
      </c>
      <c r="H278" s="131">
        <f t="shared" ca="1" si="13"/>
        <v>17.182429599999999</v>
      </c>
      <c r="I278" s="131"/>
      <c r="J278" s="136"/>
      <c r="K278" s="135"/>
    </row>
    <row r="279" spans="1:11" ht="15" customHeight="1" x14ac:dyDescent="0.2">
      <c r="A279" s="120">
        <v>42281</v>
      </c>
      <c r="B279" s="14">
        <v>12.027700719999999</v>
      </c>
      <c r="D279" s="121">
        <v>42281</v>
      </c>
      <c r="E279" s="122">
        <v>12.027700719999999</v>
      </c>
      <c r="G279" s="130">
        <f t="shared" ca="1" si="12"/>
        <v>42285</v>
      </c>
      <c r="H279" s="131">
        <f t="shared" ca="1" si="13"/>
        <v>17.182429599999999</v>
      </c>
      <c r="I279" s="131"/>
      <c r="J279" s="136"/>
      <c r="K279" s="135"/>
    </row>
    <row r="280" spans="1:11" ht="15" customHeight="1" x14ac:dyDescent="0.2">
      <c r="A280" s="120">
        <v>42282</v>
      </c>
      <c r="B280" s="14">
        <v>12.886822199999999</v>
      </c>
      <c r="D280" s="121">
        <v>42282</v>
      </c>
      <c r="E280" s="122">
        <v>12.886822199999999</v>
      </c>
      <c r="G280" s="130">
        <f t="shared" ca="1" si="12"/>
        <v>42286</v>
      </c>
      <c r="H280" s="131">
        <f t="shared" ca="1" si="13"/>
        <v>18.90067256</v>
      </c>
      <c r="I280" s="131"/>
      <c r="J280" s="136"/>
      <c r="K280" s="135"/>
    </row>
    <row r="281" spans="1:11" ht="15" customHeight="1" x14ac:dyDescent="0.2">
      <c r="A281" s="120">
        <v>42283</v>
      </c>
      <c r="B281" s="14">
        <v>12.886822199999999</v>
      </c>
      <c r="D281" s="121">
        <v>42283</v>
      </c>
      <c r="E281" s="122">
        <v>12.886822199999999</v>
      </c>
      <c r="G281" s="130">
        <f t="shared" ca="1" si="12"/>
        <v>42287</v>
      </c>
      <c r="H281" s="131">
        <f t="shared" ca="1" si="13"/>
        <v>18.90067256</v>
      </c>
      <c r="I281" s="131"/>
      <c r="J281" s="136"/>
      <c r="K281" s="135"/>
    </row>
    <row r="282" spans="1:11" ht="15" customHeight="1" x14ac:dyDescent="0.2">
      <c r="A282" s="120">
        <v>42284</v>
      </c>
      <c r="B282" s="14">
        <v>10.309457759999999</v>
      </c>
      <c r="D282" s="121">
        <v>42284</v>
      </c>
      <c r="E282" s="122">
        <v>10.309457759999999</v>
      </c>
      <c r="G282" s="130">
        <f t="shared" ca="1" si="12"/>
        <v>42288</v>
      </c>
      <c r="H282" s="131">
        <f t="shared" ca="1" si="13"/>
        <v>18.90067256</v>
      </c>
      <c r="I282" s="131"/>
      <c r="J282" s="136"/>
      <c r="K282" s="135"/>
    </row>
    <row r="283" spans="1:11" ht="15" customHeight="1" x14ac:dyDescent="0.2">
      <c r="A283" s="120">
        <v>42285</v>
      </c>
      <c r="B283" s="14">
        <v>17.182429599999999</v>
      </c>
      <c r="D283" s="121">
        <v>42285</v>
      </c>
      <c r="E283" s="122">
        <v>17.182429599999999</v>
      </c>
      <c r="G283" s="130">
        <f t="shared" ca="1" si="12"/>
        <v>42289</v>
      </c>
      <c r="H283" s="131">
        <f t="shared" ca="1" si="13"/>
        <v>18.90067256</v>
      </c>
      <c r="I283" s="131"/>
      <c r="J283" s="136"/>
      <c r="K283" s="135"/>
    </row>
    <row r="284" spans="1:11" ht="15" customHeight="1" x14ac:dyDescent="0.2">
      <c r="A284" s="120">
        <v>42286</v>
      </c>
      <c r="B284" s="14">
        <v>18.90067256</v>
      </c>
      <c r="D284" s="121">
        <v>42286</v>
      </c>
      <c r="E284" s="122">
        <v>18.90067256</v>
      </c>
      <c r="G284" s="130">
        <f t="shared" ca="1" si="12"/>
        <v>42290</v>
      </c>
      <c r="H284" s="131">
        <f t="shared" ca="1" si="13"/>
        <v>19.759794039999999</v>
      </c>
      <c r="I284" s="131"/>
      <c r="J284" s="136"/>
      <c r="K284" s="135"/>
    </row>
    <row r="285" spans="1:11" ht="15" customHeight="1" x14ac:dyDescent="0.2">
      <c r="A285" s="120">
        <v>42287</v>
      </c>
      <c r="B285" s="14">
        <v>16.32330812</v>
      </c>
      <c r="D285" s="121">
        <v>42287</v>
      </c>
      <c r="E285" s="122">
        <v>16.32330812</v>
      </c>
      <c r="G285" s="130">
        <f t="shared" ca="1" si="12"/>
        <v>42291</v>
      </c>
      <c r="H285" s="131">
        <f t="shared" ca="1" si="13"/>
        <v>19.759794039999999</v>
      </c>
      <c r="I285" s="131"/>
      <c r="J285" s="136"/>
      <c r="K285" s="135"/>
    </row>
    <row r="286" spans="1:11" ht="15" customHeight="1" x14ac:dyDescent="0.2">
      <c r="A286" s="120">
        <v>42288</v>
      </c>
      <c r="B286" s="14">
        <v>18.041551079999998</v>
      </c>
      <c r="D286" s="121">
        <v>42288</v>
      </c>
      <c r="E286" s="122">
        <v>18.041551079999998</v>
      </c>
      <c r="G286" s="130">
        <f t="shared" ca="1" si="12"/>
        <v>42292</v>
      </c>
      <c r="H286" s="131">
        <f t="shared" ca="1" si="13"/>
        <v>19.759794039999999</v>
      </c>
      <c r="I286" s="131"/>
      <c r="J286" s="136"/>
      <c r="K286" s="135"/>
    </row>
    <row r="287" spans="1:11" ht="15" customHeight="1" x14ac:dyDescent="0.2">
      <c r="A287" s="120">
        <v>42289</v>
      </c>
      <c r="B287" s="14">
        <v>16.32330812</v>
      </c>
      <c r="D287" s="121">
        <v>42289</v>
      </c>
      <c r="E287" s="122">
        <v>16.32330812</v>
      </c>
      <c r="G287" s="130">
        <f t="shared" ca="1" si="12"/>
        <v>42293</v>
      </c>
      <c r="H287" s="131">
        <f t="shared" ca="1" si="13"/>
        <v>19.759794039999999</v>
      </c>
      <c r="I287" s="131"/>
      <c r="J287" s="136"/>
      <c r="K287" s="135"/>
    </row>
    <row r="288" spans="1:11" ht="15" customHeight="1" x14ac:dyDescent="0.2">
      <c r="A288" s="120">
        <v>42290</v>
      </c>
      <c r="B288" s="14">
        <v>19.759794039999999</v>
      </c>
      <c r="D288" s="121">
        <v>42290</v>
      </c>
      <c r="E288" s="122">
        <v>19.759794039999999</v>
      </c>
      <c r="G288" s="130">
        <f t="shared" ca="1" si="12"/>
        <v>42294</v>
      </c>
      <c r="H288" s="131">
        <f t="shared" ca="1" si="13"/>
        <v>19.759794039999999</v>
      </c>
      <c r="I288" s="131"/>
      <c r="J288" s="136"/>
      <c r="K288" s="135"/>
    </row>
    <row r="289" spans="1:11" ht="15" customHeight="1" x14ac:dyDescent="0.2">
      <c r="A289" s="120">
        <v>42291</v>
      </c>
      <c r="B289" s="14">
        <v>17.182429599999999</v>
      </c>
      <c r="D289" s="121">
        <v>42291</v>
      </c>
      <c r="E289" s="122">
        <v>17.182429599999999</v>
      </c>
      <c r="G289" s="130">
        <f t="shared" ca="1" si="12"/>
        <v>42295</v>
      </c>
      <c r="H289" s="131">
        <f t="shared" ca="1" si="13"/>
        <v>19.759794039999999</v>
      </c>
      <c r="I289" s="131"/>
      <c r="J289" s="136"/>
      <c r="K289" s="135"/>
    </row>
    <row r="290" spans="1:11" ht="15" customHeight="1" x14ac:dyDescent="0.2">
      <c r="A290" s="120">
        <v>42292</v>
      </c>
      <c r="B290" s="14">
        <v>18.90067256</v>
      </c>
      <c r="D290" s="121">
        <v>42292</v>
      </c>
      <c r="E290" s="122">
        <v>18.90067256</v>
      </c>
      <c r="G290" s="130">
        <f t="shared" ca="1" si="12"/>
        <v>42296</v>
      </c>
      <c r="H290" s="131">
        <f t="shared" ca="1" si="13"/>
        <v>19.759794039999999</v>
      </c>
      <c r="I290" s="131"/>
      <c r="J290" s="136"/>
      <c r="K290" s="135"/>
    </row>
    <row r="291" spans="1:11" ht="15" customHeight="1" x14ac:dyDescent="0.2">
      <c r="A291" s="120">
        <v>42293</v>
      </c>
      <c r="B291" s="14">
        <v>19.759794039999999</v>
      </c>
      <c r="D291" s="121">
        <v>42293</v>
      </c>
      <c r="E291" s="122">
        <v>19.759794039999999</v>
      </c>
      <c r="G291" s="130">
        <f t="shared" ca="1" si="12"/>
        <v>42297</v>
      </c>
      <c r="H291" s="131">
        <f t="shared" ca="1" si="13"/>
        <v>19.759794039999999</v>
      </c>
      <c r="I291" s="131"/>
      <c r="J291" s="136"/>
      <c r="K291" s="135"/>
    </row>
    <row r="292" spans="1:11" ht="15" customHeight="1" x14ac:dyDescent="0.2">
      <c r="A292" s="120">
        <v>42294</v>
      </c>
      <c r="B292" s="14">
        <v>13.74594368</v>
      </c>
      <c r="D292" s="121">
        <v>42294</v>
      </c>
      <c r="E292" s="122">
        <v>13.74594368</v>
      </c>
      <c r="G292" s="130">
        <f t="shared" ca="1" si="12"/>
        <v>42298</v>
      </c>
      <c r="H292" s="131">
        <f t="shared" ca="1" si="13"/>
        <v>17.182429599999999</v>
      </c>
      <c r="I292" s="131"/>
      <c r="J292" s="136"/>
      <c r="K292" s="135"/>
    </row>
    <row r="293" spans="1:11" ht="15" customHeight="1" x14ac:dyDescent="0.2">
      <c r="A293" s="120">
        <v>42295</v>
      </c>
      <c r="B293" s="14">
        <v>15.464186639999999</v>
      </c>
      <c r="D293" s="121">
        <v>42295</v>
      </c>
      <c r="E293" s="122">
        <v>15.464186639999999</v>
      </c>
      <c r="G293" s="130">
        <f t="shared" ca="1" si="12"/>
        <v>42299</v>
      </c>
      <c r="H293" s="131">
        <f t="shared" ca="1" si="13"/>
        <v>17.182429599999999</v>
      </c>
      <c r="I293" s="131"/>
      <c r="J293" s="136"/>
      <c r="K293" s="137"/>
    </row>
    <row r="294" spans="1:11" ht="15" customHeight="1" x14ac:dyDescent="0.2">
      <c r="A294" s="120">
        <v>42296</v>
      </c>
      <c r="B294" s="14">
        <v>10.309457759999999</v>
      </c>
      <c r="D294" s="121">
        <v>42296</v>
      </c>
      <c r="E294" s="122">
        <v>10.309457759999999</v>
      </c>
      <c r="G294" s="130">
        <f t="shared" ca="1" si="12"/>
        <v>42300</v>
      </c>
      <c r="H294" s="131">
        <f t="shared" ca="1" si="13"/>
        <v>17.182429599999999</v>
      </c>
      <c r="I294" s="131"/>
      <c r="J294" s="138"/>
      <c r="K294" s="122"/>
    </row>
    <row r="295" spans="1:11" ht="15" customHeight="1" x14ac:dyDescent="0.2">
      <c r="A295" s="120">
        <v>42297</v>
      </c>
      <c r="B295" s="14">
        <v>12.886822199999999</v>
      </c>
      <c r="D295" s="121">
        <v>42297</v>
      </c>
      <c r="E295" s="122">
        <v>12.886822199999999</v>
      </c>
      <c r="G295" s="130">
        <f t="shared" ca="1" si="12"/>
        <v>42301</v>
      </c>
      <c r="H295" s="131">
        <f t="shared" ca="1" si="13"/>
        <v>17.182429599999999</v>
      </c>
      <c r="I295" s="131"/>
      <c r="J295" s="138"/>
      <c r="K295" s="122"/>
    </row>
    <row r="296" spans="1:11" ht="15" customHeight="1" x14ac:dyDescent="0.2">
      <c r="A296" s="120">
        <v>42298</v>
      </c>
      <c r="B296" s="14">
        <v>17.182429599999999</v>
      </c>
      <c r="D296" s="121">
        <v>42298</v>
      </c>
      <c r="E296" s="122">
        <v>17.182429599999999</v>
      </c>
      <c r="G296" s="130">
        <f t="shared" ca="1" si="12"/>
        <v>42302</v>
      </c>
      <c r="H296" s="131">
        <f t="shared" ca="1" si="13"/>
        <v>17.182429599999999</v>
      </c>
      <c r="I296" s="131"/>
      <c r="J296" s="138"/>
      <c r="K296" s="122"/>
    </row>
    <row r="297" spans="1:11" ht="15" customHeight="1" x14ac:dyDescent="0.2">
      <c r="A297" s="120">
        <v>42299</v>
      </c>
      <c r="B297" s="14">
        <v>17.182429599999999</v>
      </c>
      <c r="D297" s="121">
        <v>42299</v>
      </c>
      <c r="E297" s="122">
        <v>17.182429599999999</v>
      </c>
      <c r="G297" s="130">
        <f t="shared" ca="1" si="12"/>
        <v>42303</v>
      </c>
      <c r="H297" s="131">
        <f t="shared" ca="1" si="13"/>
        <v>17.182429599999999</v>
      </c>
      <c r="I297" s="131"/>
      <c r="J297" s="138"/>
      <c r="K297" s="122"/>
    </row>
    <row r="298" spans="1:11" ht="15" customHeight="1" x14ac:dyDescent="0.2">
      <c r="A298" s="120">
        <v>42300</v>
      </c>
      <c r="B298" s="14">
        <v>13.74594368</v>
      </c>
      <c r="D298" s="121">
        <v>42300</v>
      </c>
      <c r="E298" s="122">
        <v>13.74594368</v>
      </c>
      <c r="G298" s="130">
        <f t="shared" ca="1" si="12"/>
        <v>42304</v>
      </c>
      <c r="H298" s="131">
        <f t="shared" ca="1" si="13"/>
        <v>15.464186639999999</v>
      </c>
      <c r="I298" s="131"/>
      <c r="J298" s="138"/>
      <c r="K298" s="122"/>
    </row>
    <row r="299" spans="1:11" ht="15" customHeight="1" x14ac:dyDescent="0.2">
      <c r="A299" s="120">
        <v>42301</v>
      </c>
      <c r="B299" s="14">
        <v>15.464186639999999</v>
      </c>
      <c r="D299" s="121">
        <v>42301</v>
      </c>
      <c r="E299" s="122">
        <v>15.464186639999999</v>
      </c>
      <c r="G299" s="130">
        <f t="shared" ca="1" si="12"/>
        <v>42305</v>
      </c>
      <c r="H299" s="131">
        <f t="shared" ca="1" si="13"/>
        <v>15.464186639999999</v>
      </c>
      <c r="I299" s="131"/>
      <c r="J299" s="138"/>
      <c r="K299" s="122"/>
    </row>
    <row r="300" spans="1:11" ht="15" customHeight="1" x14ac:dyDescent="0.2">
      <c r="A300" s="120">
        <v>42302</v>
      </c>
      <c r="B300" s="14">
        <v>12.886822199999999</v>
      </c>
      <c r="D300" s="121">
        <v>42302</v>
      </c>
      <c r="E300" s="122">
        <v>12.886822199999999</v>
      </c>
      <c r="G300" s="130">
        <f t="shared" ca="1" si="12"/>
        <v>42306</v>
      </c>
      <c r="H300" s="131">
        <f t="shared" ca="1" si="13"/>
        <v>18.041551079999998</v>
      </c>
      <c r="I300" s="131"/>
      <c r="J300" s="138"/>
      <c r="K300" s="122"/>
    </row>
    <row r="301" spans="1:11" ht="15" customHeight="1" x14ac:dyDescent="0.2">
      <c r="A301" s="120">
        <v>42303</v>
      </c>
      <c r="B301" s="14">
        <v>7.7320933199999997</v>
      </c>
      <c r="D301" s="121">
        <v>42303</v>
      </c>
      <c r="E301" s="122">
        <v>7.7320933199999997</v>
      </c>
      <c r="G301" s="130">
        <f t="shared" ca="1" si="12"/>
        <v>42307</v>
      </c>
      <c r="H301" s="131">
        <f t="shared" ca="1" si="13"/>
        <v>18.041551079999998</v>
      </c>
      <c r="I301" s="131"/>
      <c r="J301" s="138"/>
      <c r="K301" s="122"/>
    </row>
    <row r="302" spans="1:11" ht="15" customHeight="1" x14ac:dyDescent="0.2">
      <c r="A302" s="120">
        <v>42304</v>
      </c>
      <c r="B302" s="14">
        <v>13.74594368</v>
      </c>
      <c r="D302" s="121">
        <v>42304</v>
      </c>
      <c r="E302" s="122">
        <v>13.74594368</v>
      </c>
      <c r="G302" s="130">
        <f t="shared" ca="1" si="12"/>
        <v>42308</v>
      </c>
      <c r="H302" s="131">
        <f t="shared" ca="1" si="13"/>
        <v>18.041551079999998</v>
      </c>
      <c r="I302" s="131"/>
      <c r="J302" s="138"/>
      <c r="K302" s="122"/>
    </row>
    <row r="303" spans="1:11" ht="15" customHeight="1" x14ac:dyDescent="0.2">
      <c r="A303" s="120">
        <v>42305</v>
      </c>
      <c r="B303" s="14">
        <v>13.74594368</v>
      </c>
      <c r="D303" s="121">
        <v>42305</v>
      </c>
      <c r="E303" s="122">
        <v>13.74594368</v>
      </c>
      <c r="G303" s="130">
        <f t="shared" ca="1" si="12"/>
        <v>42309</v>
      </c>
      <c r="H303" s="131">
        <f t="shared" ca="1" si="13"/>
        <v>18.041551079999998</v>
      </c>
      <c r="I303" s="131"/>
      <c r="J303" s="138"/>
      <c r="K303" s="122"/>
    </row>
    <row r="304" spans="1:11" ht="15" customHeight="1" x14ac:dyDescent="0.2">
      <c r="A304" s="120">
        <v>42306</v>
      </c>
      <c r="B304" s="14">
        <v>18.041551079999998</v>
      </c>
      <c r="D304" s="121">
        <v>42306</v>
      </c>
      <c r="E304" s="122">
        <v>18.041551079999998</v>
      </c>
      <c r="G304" s="130">
        <f t="shared" ca="1" si="12"/>
        <v>42310</v>
      </c>
      <c r="H304" s="131">
        <f t="shared" ca="1" si="13"/>
        <v>18.90067256</v>
      </c>
      <c r="I304" s="131"/>
      <c r="J304" s="138"/>
      <c r="K304" s="122"/>
    </row>
    <row r="305" spans="1:11" ht="15" customHeight="1" x14ac:dyDescent="0.2">
      <c r="A305" s="120">
        <v>42307</v>
      </c>
      <c r="B305" s="14">
        <v>13.74594368</v>
      </c>
      <c r="D305" s="121">
        <v>42307</v>
      </c>
      <c r="E305" s="122">
        <v>13.74594368</v>
      </c>
      <c r="G305" s="130">
        <f t="shared" ca="1" si="12"/>
        <v>42311</v>
      </c>
      <c r="H305" s="131">
        <f t="shared" ca="1" si="13"/>
        <v>18.90067256</v>
      </c>
      <c r="I305" s="131"/>
      <c r="J305" s="138"/>
      <c r="K305" s="122"/>
    </row>
    <row r="306" spans="1:11" ht="15" customHeight="1" x14ac:dyDescent="0.2">
      <c r="A306" s="120">
        <v>42308</v>
      </c>
      <c r="B306" s="14">
        <v>12.027700719999999</v>
      </c>
      <c r="D306" s="121">
        <v>42308</v>
      </c>
      <c r="E306" s="122">
        <v>12.027700719999999</v>
      </c>
      <c r="G306" s="130">
        <f t="shared" ca="1" si="12"/>
        <v>42312</v>
      </c>
      <c r="H306" s="131">
        <f t="shared" ca="1" si="13"/>
        <v>18.90067256</v>
      </c>
      <c r="I306" s="131"/>
      <c r="J306" s="138"/>
      <c r="K306" s="122"/>
    </row>
    <row r="307" spans="1:11" ht="15" customHeight="1" x14ac:dyDescent="0.2">
      <c r="A307" s="120">
        <v>42309</v>
      </c>
      <c r="B307" s="14">
        <v>16.32330812</v>
      </c>
      <c r="D307" s="121">
        <v>42309</v>
      </c>
      <c r="E307" s="122">
        <v>16.32330812</v>
      </c>
      <c r="G307" s="130">
        <f t="shared" ca="1" si="12"/>
        <v>42313</v>
      </c>
      <c r="H307" s="131">
        <f t="shared" ca="1" si="13"/>
        <v>18.90067256</v>
      </c>
      <c r="I307" s="131"/>
      <c r="J307" s="138"/>
      <c r="K307" s="122"/>
    </row>
    <row r="308" spans="1:11" ht="15" customHeight="1" x14ac:dyDescent="0.2">
      <c r="A308" s="120">
        <v>42310</v>
      </c>
      <c r="B308" s="14">
        <v>18.90067256</v>
      </c>
      <c r="D308" s="121">
        <v>42310</v>
      </c>
      <c r="E308" s="122">
        <v>18.90067256</v>
      </c>
      <c r="G308" s="130">
        <f t="shared" ca="1" si="12"/>
        <v>42314</v>
      </c>
      <c r="H308" s="131">
        <f t="shared" ca="1" si="13"/>
        <v>18.90067256</v>
      </c>
      <c r="I308" s="131"/>
      <c r="J308" s="138"/>
      <c r="K308" s="122"/>
    </row>
    <row r="309" spans="1:11" ht="15" customHeight="1" x14ac:dyDescent="0.2">
      <c r="A309" s="120">
        <v>42311</v>
      </c>
      <c r="B309" s="14">
        <v>17.182429599999999</v>
      </c>
      <c r="D309" s="121">
        <v>42311</v>
      </c>
      <c r="E309" s="122">
        <v>17.182429599999999</v>
      </c>
      <c r="G309" s="130">
        <f t="shared" ca="1" si="12"/>
        <v>42315</v>
      </c>
      <c r="H309" s="131">
        <f t="shared" ca="1" si="13"/>
        <v>17.182429599999999</v>
      </c>
      <c r="I309" s="131"/>
      <c r="K309" s="122"/>
    </row>
    <row r="310" spans="1:11" ht="15" customHeight="1" x14ac:dyDescent="0.2">
      <c r="A310" s="120">
        <v>42312</v>
      </c>
      <c r="B310" s="14">
        <v>15.464186639999999</v>
      </c>
      <c r="D310" s="121">
        <v>42312</v>
      </c>
      <c r="E310" s="122">
        <v>15.464186639999999</v>
      </c>
      <c r="G310" s="130">
        <f t="shared" ca="1" si="12"/>
        <v>42316</v>
      </c>
      <c r="H310" s="131">
        <f t="shared" ca="1" si="13"/>
        <v>17.182429599999999</v>
      </c>
      <c r="I310" s="131"/>
      <c r="K310" s="122"/>
    </row>
    <row r="311" spans="1:11" ht="15" customHeight="1" x14ac:dyDescent="0.2">
      <c r="A311" s="120">
        <v>42313</v>
      </c>
      <c r="B311" s="14">
        <v>12.027700719999999</v>
      </c>
      <c r="D311" s="121">
        <v>42313</v>
      </c>
      <c r="E311" s="122">
        <v>12.027700719999999</v>
      </c>
      <c r="G311" s="130">
        <f t="shared" ca="1" si="12"/>
        <v>42317</v>
      </c>
      <c r="H311" s="131">
        <f t="shared" ca="1" si="13"/>
        <v>17.182429599999999</v>
      </c>
      <c r="I311" s="131"/>
      <c r="K311" s="122"/>
    </row>
    <row r="312" spans="1:11" ht="15" customHeight="1" x14ac:dyDescent="0.2">
      <c r="A312" s="120">
        <v>42314</v>
      </c>
      <c r="B312" s="14">
        <v>9.4503362800000001</v>
      </c>
      <c r="D312" s="121">
        <v>42314</v>
      </c>
      <c r="E312" s="122">
        <v>9.4503362800000001</v>
      </c>
      <c r="G312" s="130">
        <f t="shared" ca="1" si="12"/>
        <v>42318</v>
      </c>
      <c r="H312" s="131">
        <f t="shared" ca="1" si="13"/>
        <v>17.182429599999999</v>
      </c>
      <c r="I312" s="131"/>
      <c r="K312" s="122"/>
    </row>
    <row r="313" spans="1:11" ht="15" customHeight="1" x14ac:dyDescent="0.2">
      <c r="A313" s="120">
        <v>42315</v>
      </c>
      <c r="B313" s="14">
        <v>13.74594368</v>
      </c>
      <c r="D313" s="121">
        <v>42315</v>
      </c>
      <c r="E313" s="122">
        <v>13.74594368</v>
      </c>
      <c r="G313" s="130">
        <f t="shared" ca="1" si="12"/>
        <v>42319</v>
      </c>
      <c r="H313" s="131">
        <f t="shared" ca="1" si="13"/>
        <v>17.182429599999999</v>
      </c>
      <c r="I313" s="131"/>
      <c r="K313" s="122"/>
    </row>
    <row r="314" spans="1:11" ht="15" customHeight="1" x14ac:dyDescent="0.2">
      <c r="A314" s="120">
        <v>42316</v>
      </c>
      <c r="B314" s="14">
        <v>17.182429599999999</v>
      </c>
      <c r="D314" s="121">
        <v>42316</v>
      </c>
      <c r="E314" s="122">
        <v>17.182429599999999</v>
      </c>
      <c r="G314" s="130">
        <f t="shared" ca="1" si="12"/>
        <v>42320</v>
      </c>
      <c r="H314" s="131">
        <f t="shared" ca="1" si="13"/>
        <v>17.182429599999999</v>
      </c>
      <c r="I314" s="131"/>
      <c r="K314" s="122"/>
    </row>
    <row r="315" spans="1:11" ht="15" customHeight="1" x14ac:dyDescent="0.2">
      <c r="A315" s="120">
        <v>42317</v>
      </c>
      <c r="B315" s="14">
        <v>16.32330812</v>
      </c>
      <c r="D315" s="121">
        <v>42317</v>
      </c>
      <c r="E315" s="122">
        <v>16.32330812</v>
      </c>
      <c r="G315" s="130">
        <f t="shared" ca="1" si="12"/>
        <v>42321</v>
      </c>
      <c r="H315" s="131">
        <f t="shared" ca="1" si="13"/>
        <v>16.32330812</v>
      </c>
      <c r="I315" s="131"/>
      <c r="K315" s="122"/>
    </row>
    <row r="316" spans="1:11" ht="15" customHeight="1" x14ac:dyDescent="0.2">
      <c r="A316" s="120">
        <v>42318</v>
      </c>
      <c r="B316" s="14">
        <v>15.464186639999999</v>
      </c>
      <c r="D316" s="121">
        <v>42318</v>
      </c>
      <c r="E316" s="122">
        <v>15.464186639999999</v>
      </c>
      <c r="G316" s="130">
        <f t="shared" ca="1" si="12"/>
        <v>42322</v>
      </c>
      <c r="H316" s="131">
        <f t="shared" ca="1" si="13"/>
        <v>16.32330812</v>
      </c>
      <c r="I316" s="131"/>
      <c r="K316" s="122"/>
    </row>
    <row r="317" spans="1:11" ht="15" customHeight="1" x14ac:dyDescent="0.2">
      <c r="A317" s="120">
        <v>42319</v>
      </c>
      <c r="B317" s="14">
        <v>16.32330812</v>
      </c>
      <c r="D317" s="121">
        <v>42319</v>
      </c>
      <c r="E317" s="122">
        <v>16.32330812</v>
      </c>
      <c r="G317" s="130">
        <f t="shared" ca="1" si="12"/>
        <v>42323</v>
      </c>
      <c r="H317" s="131">
        <f t="shared" ca="1" si="13"/>
        <v>16.32330812</v>
      </c>
      <c r="I317" s="131"/>
      <c r="K317" s="122"/>
    </row>
    <row r="318" spans="1:11" ht="15" customHeight="1" x14ac:dyDescent="0.2">
      <c r="A318" s="120">
        <v>42320</v>
      </c>
      <c r="B318" s="14">
        <v>11.16857924</v>
      </c>
      <c r="D318" s="121">
        <v>42320</v>
      </c>
      <c r="E318" s="122">
        <v>11.16857924</v>
      </c>
      <c r="G318" s="130">
        <f t="shared" ca="1" si="12"/>
        <v>42324</v>
      </c>
      <c r="H318" s="131">
        <f t="shared" ca="1" si="13"/>
        <v>14.605065159999999</v>
      </c>
      <c r="I318" s="131"/>
      <c r="K318" s="122"/>
    </row>
    <row r="319" spans="1:11" ht="15" customHeight="1" x14ac:dyDescent="0.2">
      <c r="A319" s="120">
        <v>42321</v>
      </c>
      <c r="B319" s="14">
        <v>10.309457759999999</v>
      </c>
      <c r="D319" s="121">
        <v>42321</v>
      </c>
      <c r="E319" s="122">
        <v>10.309457759999999</v>
      </c>
      <c r="G319" s="130">
        <f t="shared" ca="1" si="12"/>
        <v>42325</v>
      </c>
      <c r="H319" s="131">
        <f t="shared" ca="1" si="13"/>
        <v>14.605065159999999</v>
      </c>
      <c r="I319" s="131"/>
      <c r="K319" s="122"/>
    </row>
    <row r="320" spans="1:11" ht="15" customHeight="1" x14ac:dyDescent="0.2">
      <c r="A320" s="120">
        <v>42322</v>
      </c>
      <c r="B320" s="14">
        <v>14.605065159999999</v>
      </c>
      <c r="D320" s="121">
        <v>42322</v>
      </c>
      <c r="E320" s="122">
        <v>14.605065159999999</v>
      </c>
      <c r="G320" s="130">
        <f t="shared" ca="1" si="12"/>
        <v>42326</v>
      </c>
      <c r="H320" s="131">
        <f t="shared" ca="1" si="13"/>
        <v>14.605065159999999</v>
      </c>
      <c r="I320" s="131"/>
      <c r="K320" s="122"/>
    </row>
    <row r="321" spans="1:11" ht="15" customHeight="1" x14ac:dyDescent="0.2">
      <c r="A321" s="120">
        <v>42323</v>
      </c>
      <c r="B321" s="14">
        <v>12.886822199999999</v>
      </c>
      <c r="D321" s="121">
        <v>42323</v>
      </c>
      <c r="E321" s="122">
        <v>12.886822199999999</v>
      </c>
      <c r="G321" s="130">
        <f t="shared" ca="1" si="12"/>
        <v>42327</v>
      </c>
      <c r="H321" s="131">
        <f t="shared" ca="1" si="13"/>
        <v>15.464186639999999</v>
      </c>
      <c r="I321" s="131"/>
      <c r="K321" s="122"/>
    </row>
    <row r="322" spans="1:11" ht="15" customHeight="1" x14ac:dyDescent="0.2">
      <c r="A322" s="120">
        <v>42324</v>
      </c>
      <c r="B322" s="14">
        <v>9.4503362800000001</v>
      </c>
      <c r="D322" s="121">
        <v>42324</v>
      </c>
      <c r="E322" s="122">
        <v>9.4503362800000001</v>
      </c>
      <c r="G322" s="130">
        <f t="shared" ca="1" si="12"/>
        <v>42328</v>
      </c>
      <c r="H322" s="131">
        <f t="shared" ca="1" si="13"/>
        <v>15.464186639999999</v>
      </c>
      <c r="I322" s="131"/>
      <c r="K322" s="122"/>
    </row>
    <row r="323" spans="1:11" ht="15" customHeight="1" x14ac:dyDescent="0.2">
      <c r="A323" s="120">
        <v>42325</v>
      </c>
      <c r="B323" s="14">
        <v>8.5912147999999995</v>
      </c>
      <c r="D323" s="121">
        <v>42325</v>
      </c>
      <c r="E323" s="122">
        <v>8.5912147999999995</v>
      </c>
      <c r="G323" s="130">
        <f t="shared" ca="1" si="12"/>
        <v>42329</v>
      </c>
      <c r="H323" s="131">
        <f t="shared" ca="1" si="13"/>
        <v>19.759794039999999</v>
      </c>
      <c r="I323" s="131"/>
      <c r="K323" s="122"/>
    </row>
    <row r="324" spans="1:11" ht="15" customHeight="1" x14ac:dyDescent="0.2">
      <c r="A324" s="120">
        <v>42326</v>
      </c>
      <c r="B324" s="14">
        <v>14.605065159999999</v>
      </c>
      <c r="D324" s="121">
        <v>42326</v>
      </c>
      <c r="E324" s="122">
        <v>14.605065159999999</v>
      </c>
      <c r="G324" s="130">
        <f t="shared" ref="G324:G363" ca="1" si="14">OFFSET(D324,4,0,1,1)</f>
        <v>42330</v>
      </c>
      <c r="H324" s="131">
        <f t="shared" ref="H324:H363" ca="1" si="15">IF(OFFSET(E324,4,0,1,1),MAX(OFFSET(E324,4,0,1,1),OFFSET(E324,3,0,1,1),OFFSET(E324,2,0,1,1),OFFSET(E324,1,0,1,1),OFFSET(E324,0,0,1,1)))</f>
        <v>19.759794039999999</v>
      </c>
      <c r="I324" s="131"/>
      <c r="K324" s="122"/>
    </row>
    <row r="325" spans="1:11" ht="15" customHeight="1" x14ac:dyDescent="0.2">
      <c r="A325" s="120">
        <v>42327</v>
      </c>
      <c r="B325" s="14">
        <v>15.464186639999999</v>
      </c>
      <c r="D325" s="121">
        <v>42327</v>
      </c>
      <c r="E325" s="122">
        <v>15.464186639999999</v>
      </c>
      <c r="G325" s="130">
        <f t="shared" ca="1" si="14"/>
        <v>42331</v>
      </c>
      <c r="H325" s="131">
        <f t="shared" ca="1" si="15"/>
        <v>19.759794039999999</v>
      </c>
      <c r="I325" s="131"/>
      <c r="K325" s="122"/>
    </row>
    <row r="326" spans="1:11" ht="15" customHeight="1" x14ac:dyDescent="0.2">
      <c r="A326" s="120">
        <v>42328</v>
      </c>
      <c r="B326" s="14">
        <v>13.74594368</v>
      </c>
      <c r="D326" s="121">
        <v>42328</v>
      </c>
      <c r="E326" s="122">
        <v>13.74594368</v>
      </c>
      <c r="G326" s="130">
        <f t="shared" ca="1" si="14"/>
        <v>42332</v>
      </c>
      <c r="H326" s="131">
        <f t="shared" ca="1" si="15"/>
        <v>19.759794039999999</v>
      </c>
      <c r="I326" s="131"/>
      <c r="K326" s="122"/>
    </row>
    <row r="327" spans="1:11" ht="15" customHeight="1" x14ac:dyDescent="0.2">
      <c r="A327" s="120">
        <v>42329</v>
      </c>
      <c r="B327" s="14">
        <v>19.759794039999999</v>
      </c>
      <c r="D327" s="121">
        <v>42329</v>
      </c>
      <c r="E327" s="122">
        <v>19.759794039999999</v>
      </c>
      <c r="G327" s="130">
        <f t="shared" ca="1" si="14"/>
        <v>42333</v>
      </c>
      <c r="H327" s="131">
        <f t="shared" ca="1" si="15"/>
        <v>19.759794039999999</v>
      </c>
      <c r="I327" s="131"/>
      <c r="K327" s="122"/>
    </row>
    <row r="328" spans="1:11" ht="15" customHeight="1" x14ac:dyDescent="0.2">
      <c r="A328" s="120">
        <v>42330</v>
      </c>
      <c r="B328" s="14">
        <v>11.16857924</v>
      </c>
      <c r="D328" s="121">
        <v>42330</v>
      </c>
      <c r="E328" s="122">
        <v>11.16857924</v>
      </c>
      <c r="G328" s="130">
        <f t="shared" ca="1" si="14"/>
        <v>42334</v>
      </c>
      <c r="H328" s="131">
        <f t="shared" ca="1" si="15"/>
        <v>12.886822199999999</v>
      </c>
      <c r="I328" s="131"/>
      <c r="K328" s="122"/>
    </row>
    <row r="329" spans="1:11" ht="15" customHeight="1" x14ac:dyDescent="0.2">
      <c r="A329" s="120">
        <v>42331</v>
      </c>
      <c r="B329" s="14">
        <v>10.309457759999999</v>
      </c>
      <c r="D329" s="121">
        <v>42331</v>
      </c>
      <c r="E329" s="122">
        <v>10.309457759999999</v>
      </c>
      <c r="G329" s="130">
        <f t="shared" ca="1" si="14"/>
        <v>42335</v>
      </c>
      <c r="H329" s="131">
        <f t="shared" ca="1" si="15"/>
        <v>12.886822199999999</v>
      </c>
      <c r="I329" s="131"/>
      <c r="K329" s="122"/>
    </row>
    <row r="330" spans="1:11" ht="15" customHeight="1" x14ac:dyDescent="0.2">
      <c r="A330" s="120">
        <v>42332</v>
      </c>
      <c r="B330" s="14">
        <v>12.886822199999999</v>
      </c>
      <c r="D330" s="121">
        <v>42332</v>
      </c>
      <c r="E330" s="122">
        <v>12.886822199999999</v>
      </c>
      <c r="G330" s="130">
        <f t="shared" ca="1" si="14"/>
        <v>42336</v>
      </c>
      <c r="H330" s="131">
        <f t="shared" ca="1" si="15"/>
        <v>14.605065159999999</v>
      </c>
      <c r="I330" s="131"/>
      <c r="K330" s="122"/>
    </row>
    <row r="331" spans="1:11" ht="15" customHeight="1" x14ac:dyDescent="0.2">
      <c r="A331" s="120">
        <v>42333</v>
      </c>
      <c r="B331" s="14">
        <v>12.027700719999999</v>
      </c>
      <c r="D331" s="121">
        <v>42333</v>
      </c>
      <c r="E331" s="122">
        <v>12.027700719999999</v>
      </c>
      <c r="G331" s="130">
        <f t="shared" ca="1" si="14"/>
        <v>42337</v>
      </c>
      <c r="H331" s="131">
        <f t="shared" ca="1" si="15"/>
        <v>16.32330812</v>
      </c>
      <c r="I331" s="131"/>
      <c r="K331" s="122"/>
    </row>
    <row r="332" spans="1:11" ht="15" customHeight="1" x14ac:dyDescent="0.2">
      <c r="A332" s="120">
        <v>42334</v>
      </c>
      <c r="B332" s="14">
        <v>9.4503362800000001</v>
      </c>
      <c r="D332" s="121">
        <v>42334</v>
      </c>
      <c r="E332" s="122">
        <v>9.4503362800000001</v>
      </c>
      <c r="G332" s="130">
        <f t="shared" ca="1" si="14"/>
        <v>42338</v>
      </c>
      <c r="H332" s="131">
        <f t="shared" ca="1" si="15"/>
        <v>16.32330812</v>
      </c>
      <c r="I332" s="131"/>
      <c r="K332" s="122"/>
    </row>
    <row r="333" spans="1:11" ht="15" customHeight="1" x14ac:dyDescent="0.2">
      <c r="A333" s="120">
        <v>42335</v>
      </c>
      <c r="B333" s="14">
        <v>9.4503362800000001</v>
      </c>
      <c r="D333" s="121">
        <v>42335</v>
      </c>
      <c r="E333" s="122">
        <v>9.4503362800000001</v>
      </c>
      <c r="G333" s="130">
        <f t="shared" ca="1" si="14"/>
        <v>42339</v>
      </c>
      <c r="H333" s="131">
        <f t="shared" ca="1" si="15"/>
        <v>16.32330812</v>
      </c>
      <c r="I333" s="131"/>
      <c r="K333" s="122"/>
    </row>
    <row r="334" spans="1:11" ht="15" customHeight="1" x14ac:dyDescent="0.2">
      <c r="A334" s="120">
        <v>42336</v>
      </c>
      <c r="B334" s="14">
        <v>14.605065159999999</v>
      </c>
      <c r="D334" s="121">
        <v>42336</v>
      </c>
      <c r="E334" s="122">
        <v>14.605065159999999</v>
      </c>
      <c r="G334" s="130">
        <f t="shared" ca="1" si="14"/>
        <v>42340</v>
      </c>
      <c r="H334" s="131">
        <f t="shared" ca="1" si="15"/>
        <v>16.32330812</v>
      </c>
      <c r="I334" s="131"/>
      <c r="K334" s="122"/>
    </row>
    <row r="335" spans="1:11" ht="15" customHeight="1" x14ac:dyDescent="0.2">
      <c r="A335" s="120">
        <v>42337</v>
      </c>
      <c r="B335" s="14">
        <v>16.32330812</v>
      </c>
      <c r="D335" s="121">
        <v>42337</v>
      </c>
      <c r="E335" s="122">
        <v>16.32330812</v>
      </c>
      <c r="G335" s="130">
        <f t="shared" ca="1" si="14"/>
        <v>42341</v>
      </c>
      <c r="H335" s="131">
        <f t="shared" ca="1" si="15"/>
        <v>16.32330812</v>
      </c>
      <c r="I335" s="131"/>
      <c r="K335" s="122"/>
    </row>
    <row r="336" spans="1:11" ht="15" customHeight="1" x14ac:dyDescent="0.2">
      <c r="A336" s="120">
        <v>42338</v>
      </c>
      <c r="B336" s="14">
        <v>15.464186639999999</v>
      </c>
      <c r="D336" s="121">
        <v>42338</v>
      </c>
      <c r="E336" s="122">
        <v>15.464186639999999</v>
      </c>
      <c r="G336" s="130">
        <f t="shared" ca="1" si="14"/>
        <v>42342</v>
      </c>
      <c r="H336" s="131">
        <f t="shared" ca="1" si="15"/>
        <v>15.464186639999999</v>
      </c>
      <c r="I336" s="131"/>
      <c r="K336" s="122"/>
    </row>
    <row r="337" spans="1:11" ht="15" customHeight="1" x14ac:dyDescent="0.2">
      <c r="A337" s="120">
        <v>42339</v>
      </c>
      <c r="B337" s="14">
        <v>12.027700719999999</v>
      </c>
      <c r="D337" s="121">
        <v>42339</v>
      </c>
      <c r="E337" s="122">
        <v>12.027700719999999</v>
      </c>
      <c r="G337" s="130">
        <f t="shared" ca="1" si="14"/>
        <v>42343</v>
      </c>
      <c r="H337" s="131">
        <f t="shared" ca="1" si="15"/>
        <v>17.182429599999999</v>
      </c>
      <c r="I337" s="131"/>
      <c r="K337" s="122"/>
    </row>
    <row r="338" spans="1:11" ht="15" customHeight="1" x14ac:dyDescent="0.2">
      <c r="A338" s="120">
        <v>42340</v>
      </c>
      <c r="B338" s="14">
        <v>12.886822199999999</v>
      </c>
      <c r="D338" s="121">
        <v>42340</v>
      </c>
      <c r="E338" s="122">
        <v>12.886822199999999</v>
      </c>
      <c r="G338" s="130">
        <f t="shared" ca="1" si="14"/>
        <v>42344</v>
      </c>
      <c r="H338" s="131">
        <f t="shared" ca="1" si="15"/>
        <v>17.182429599999999</v>
      </c>
      <c r="I338" s="131"/>
      <c r="K338" s="122"/>
    </row>
    <row r="339" spans="1:11" ht="15" customHeight="1" x14ac:dyDescent="0.2">
      <c r="A339" s="120">
        <v>42341</v>
      </c>
      <c r="B339" s="14">
        <v>11.16857924</v>
      </c>
      <c r="D339" s="121">
        <v>42341</v>
      </c>
      <c r="E339" s="122">
        <v>11.16857924</v>
      </c>
      <c r="G339" s="130">
        <f t="shared" ca="1" si="14"/>
        <v>42345</v>
      </c>
      <c r="H339" s="131">
        <f t="shared" ca="1" si="15"/>
        <v>17.182429599999999</v>
      </c>
      <c r="I339" s="131"/>
      <c r="K339" s="122"/>
    </row>
    <row r="340" spans="1:11" ht="15" customHeight="1" x14ac:dyDescent="0.2">
      <c r="A340" s="120">
        <v>42342</v>
      </c>
      <c r="B340" s="14">
        <v>12.027700719999999</v>
      </c>
      <c r="D340" s="121">
        <v>42342</v>
      </c>
      <c r="E340" s="122">
        <v>12.027700719999999</v>
      </c>
      <c r="G340" s="130">
        <f t="shared" ca="1" si="14"/>
        <v>42346</v>
      </c>
      <c r="H340" s="131">
        <f t="shared" ca="1" si="15"/>
        <v>17.182429599999999</v>
      </c>
      <c r="I340" s="131"/>
      <c r="K340" s="122"/>
    </row>
    <row r="341" spans="1:11" ht="15" customHeight="1" x14ac:dyDescent="0.2">
      <c r="A341" s="120">
        <v>42343</v>
      </c>
      <c r="B341" s="14">
        <v>17.182429599999999</v>
      </c>
      <c r="D341" s="121">
        <v>42343</v>
      </c>
      <c r="E341" s="122">
        <v>17.182429599999999</v>
      </c>
      <c r="G341" s="130">
        <f t="shared" ca="1" si="14"/>
        <v>42347</v>
      </c>
      <c r="H341" s="131">
        <f t="shared" ca="1" si="15"/>
        <v>17.182429599999999</v>
      </c>
      <c r="I341" s="131"/>
      <c r="K341" s="122"/>
    </row>
    <row r="342" spans="1:11" ht="15" customHeight="1" x14ac:dyDescent="0.2">
      <c r="A342" s="120">
        <v>42344</v>
      </c>
      <c r="B342" s="14">
        <v>13.74594368</v>
      </c>
      <c r="D342" s="121">
        <v>42344</v>
      </c>
      <c r="E342" s="122">
        <v>13.74594368</v>
      </c>
      <c r="G342" s="130">
        <f t="shared" ca="1" si="14"/>
        <v>42348</v>
      </c>
      <c r="H342" s="131">
        <f t="shared" ca="1" si="15"/>
        <v>17.182429599999999</v>
      </c>
      <c r="I342" s="131"/>
      <c r="K342" s="122"/>
    </row>
    <row r="343" spans="1:11" ht="15" customHeight="1" x14ac:dyDescent="0.2">
      <c r="A343" s="120">
        <v>42345</v>
      </c>
      <c r="B343" s="14">
        <v>17.182429599999999</v>
      </c>
      <c r="D343" s="121">
        <v>42345</v>
      </c>
      <c r="E343" s="122">
        <v>17.182429599999999</v>
      </c>
      <c r="G343" s="130">
        <f t="shared" ca="1" si="14"/>
        <v>42349</v>
      </c>
      <c r="H343" s="131">
        <f t="shared" ca="1" si="15"/>
        <v>17.182429599999999</v>
      </c>
      <c r="I343" s="131"/>
      <c r="K343" s="122"/>
    </row>
    <row r="344" spans="1:11" ht="15" customHeight="1" x14ac:dyDescent="0.2">
      <c r="A344" s="120">
        <v>42346</v>
      </c>
      <c r="B344" s="14">
        <v>8.5912147999999995</v>
      </c>
      <c r="D344" s="121">
        <v>42346</v>
      </c>
      <c r="E344" s="122">
        <v>8.5912147999999995</v>
      </c>
      <c r="G344" s="130">
        <f t="shared" ca="1" si="14"/>
        <v>42350</v>
      </c>
      <c r="H344" s="131">
        <f t="shared" ca="1" si="15"/>
        <v>16.32330812</v>
      </c>
      <c r="I344" s="131"/>
      <c r="K344" s="122"/>
    </row>
    <row r="345" spans="1:11" ht="15" customHeight="1" x14ac:dyDescent="0.2">
      <c r="A345" s="120">
        <v>42347</v>
      </c>
      <c r="B345" s="14">
        <v>12.027700719999999</v>
      </c>
      <c r="D345" s="121">
        <v>42347</v>
      </c>
      <c r="E345" s="122">
        <v>12.027700719999999</v>
      </c>
      <c r="G345" s="130">
        <f t="shared" ca="1" si="14"/>
        <v>42351</v>
      </c>
      <c r="H345" s="131">
        <f t="shared" ca="1" si="15"/>
        <v>17.182429599999999</v>
      </c>
      <c r="I345" s="131"/>
      <c r="K345" s="122"/>
    </row>
    <row r="346" spans="1:11" ht="15" customHeight="1" x14ac:dyDescent="0.2">
      <c r="A346" s="120">
        <v>42348</v>
      </c>
      <c r="B346" s="14">
        <v>16.32330812</v>
      </c>
      <c r="D346" s="121">
        <v>42348</v>
      </c>
      <c r="E346" s="122">
        <v>16.32330812</v>
      </c>
      <c r="G346" s="130">
        <f t="shared" ca="1" si="14"/>
        <v>42352</v>
      </c>
      <c r="H346" s="131">
        <f t="shared" ca="1" si="15"/>
        <v>17.182429599999999</v>
      </c>
      <c r="I346" s="131"/>
      <c r="K346" s="122"/>
    </row>
    <row r="347" spans="1:11" ht="15" customHeight="1" x14ac:dyDescent="0.2">
      <c r="A347" s="120">
        <v>42349</v>
      </c>
      <c r="B347" s="14">
        <v>9.4503362800000001</v>
      </c>
      <c r="D347" s="121">
        <v>42349</v>
      </c>
      <c r="E347" s="122">
        <v>9.4503362800000001</v>
      </c>
      <c r="G347" s="130">
        <f t="shared" ca="1" si="14"/>
        <v>42353</v>
      </c>
      <c r="H347" s="131">
        <f t="shared" ca="1" si="15"/>
        <v>17.182429599999999</v>
      </c>
      <c r="I347" s="131"/>
      <c r="K347" s="122"/>
    </row>
    <row r="348" spans="1:11" ht="15" customHeight="1" x14ac:dyDescent="0.2">
      <c r="A348" s="120">
        <v>42350</v>
      </c>
      <c r="B348" s="14">
        <v>15.464186639999999</v>
      </c>
      <c r="D348" s="121">
        <v>42350</v>
      </c>
      <c r="E348" s="122">
        <v>15.464186639999999</v>
      </c>
      <c r="G348" s="130">
        <f t="shared" ca="1" si="14"/>
        <v>42354</v>
      </c>
      <c r="H348" s="131">
        <f t="shared" ca="1" si="15"/>
        <v>17.182429599999999</v>
      </c>
      <c r="I348" s="131"/>
      <c r="K348" s="122"/>
    </row>
    <row r="349" spans="1:11" ht="15" customHeight="1" x14ac:dyDescent="0.2">
      <c r="A349" s="120">
        <v>42351</v>
      </c>
      <c r="B349" s="14">
        <v>17.182429599999999</v>
      </c>
      <c r="D349" s="121">
        <v>42351</v>
      </c>
      <c r="E349" s="122">
        <v>17.182429599999999</v>
      </c>
      <c r="G349" s="130">
        <f t="shared" ca="1" si="14"/>
        <v>42355</v>
      </c>
      <c r="H349" s="131">
        <f t="shared" ca="1" si="15"/>
        <v>17.182429599999999</v>
      </c>
      <c r="I349" s="131"/>
      <c r="K349" s="122"/>
    </row>
    <row r="350" spans="1:11" ht="15" customHeight="1" x14ac:dyDescent="0.2">
      <c r="A350" s="120">
        <v>42352</v>
      </c>
      <c r="B350" s="14">
        <v>15.464186639999999</v>
      </c>
      <c r="D350" s="121">
        <v>42352</v>
      </c>
      <c r="E350" s="122">
        <v>15.464186639999999</v>
      </c>
      <c r="G350" s="130">
        <f t="shared" ca="1" si="14"/>
        <v>42356</v>
      </c>
      <c r="H350" s="131">
        <f t="shared" ca="1" si="15"/>
        <v>18.90067256</v>
      </c>
      <c r="I350" s="131"/>
      <c r="K350" s="122"/>
    </row>
    <row r="351" spans="1:11" ht="15" customHeight="1" x14ac:dyDescent="0.2">
      <c r="A351" s="120">
        <v>42353</v>
      </c>
      <c r="B351" s="14">
        <v>16.32330812</v>
      </c>
      <c r="D351" s="121">
        <v>42353</v>
      </c>
      <c r="E351" s="122">
        <v>16.32330812</v>
      </c>
      <c r="G351" s="130">
        <f t="shared" ca="1" si="14"/>
        <v>42357</v>
      </c>
      <c r="H351" s="131">
        <f t="shared" ca="1" si="15"/>
        <v>18.90067256</v>
      </c>
      <c r="I351" s="131"/>
      <c r="K351" s="122"/>
    </row>
    <row r="352" spans="1:11" ht="15" customHeight="1" x14ac:dyDescent="0.2">
      <c r="A352" s="120">
        <v>42354</v>
      </c>
      <c r="B352" s="14">
        <v>15.464186639999999</v>
      </c>
      <c r="D352" s="121">
        <v>42354</v>
      </c>
      <c r="E352" s="122">
        <v>15.464186639999999</v>
      </c>
      <c r="G352" s="130">
        <f t="shared" ca="1" si="14"/>
        <v>42358</v>
      </c>
      <c r="H352" s="131">
        <f t="shared" ca="1" si="15"/>
        <v>18.90067256</v>
      </c>
      <c r="I352" s="131"/>
      <c r="K352" s="122"/>
    </row>
    <row r="353" spans="1:11" ht="15" customHeight="1" x14ac:dyDescent="0.2">
      <c r="A353" s="120">
        <v>42355</v>
      </c>
      <c r="B353" s="14">
        <v>17.182429599999999</v>
      </c>
      <c r="D353" s="121">
        <v>42355</v>
      </c>
      <c r="E353" s="122">
        <v>17.182429599999999</v>
      </c>
      <c r="G353" s="130">
        <f t="shared" ca="1" si="14"/>
        <v>42359</v>
      </c>
      <c r="H353" s="131">
        <f t="shared" ca="1" si="15"/>
        <v>18.90067256</v>
      </c>
      <c r="I353" s="131"/>
      <c r="K353" s="122"/>
    </row>
    <row r="354" spans="1:11" ht="15" customHeight="1" x14ac:dyDescent="0.2">
      <c r="A354" s="120">
        <v>42356</v>
      </c>
      <c r="B354" s="14">
        <v>18.90067256</v>
      </c>
      <c r="D354" s="121">
        <v>42356</v>
      </c>
      <c r="E354" s="122">
        <v>18.90067256</v>
      </c>
      <c r="G354" s="130">
        <f t="shared" ca="1" si="14"/>
        <v>42360</v>
      </c>
      <c r="H354" s="131">
        <f t="shared" ca="1" si="15"/>
        <v>18.90067256</v>
      </c>
      <c r="I354" s="131"/>
      <c r="K354" s="122"/>
    </row>
    <row r="355" spans="1:11" ht="15" customHeight="1" x14ac:dyDescent="0.2">
      <c r="A355" s="120">
        <v>42357</v>
      </c>
      <c r="B355" s="14">
        <v>18.041551079999998</v>
      </c>
      <c r="D355" s="121">
        <v>42357</v>
      </c>
      <c r="E355" s="122">
        <v>18.041551079999998</v>
      </c>
      <c r="G355" s="130">
        <f t="shared" ca="1" si="14"/>
        <v>42361</v>
      </c>
      <c r="H355" s="131">
        <f t="shared" ca="1" si="15"/>
        <v>18.041551079999998</v>
      </c>
      <c r="I355" s="131"/>
      <c r="K355" s="122"/>
    </row>
    <row r="356" spans="1:11" ht="15" customHeight="1" x14ac:dyDescent="0.2">
      <c r="A356" s="120">
        <v>42358</v>
      </c>
      <c r="B356" s="14">
        <v>17.182429599999999</v>
      </c>
      <c r="D356" s="121">
        <v>42358</v>
      </c>
      <c r="E356" s="122">
        <v>17.182429599999999</v>
      </c>
      <c r="G356" s="130">
        <f t="shared" ca="1" si="14"/>
        <v>42362</v>
      </c>
      <c r="H356" s="131">
        <f t="shared" ca="1" si="15"/>
        <v>18.90067256</v>
      </c>
      <c r="I356" s="131"/>
      <c r="K356" s="122"/>
    </row>
    <row r="357" spans="1:11" ht="15" customHeight="1" x14ac:dyDescent="0.2">
      <c r="A357" s="120">
        <v>42359</v>
      </c>
      <c r="B357" s="14">
        <v>16.32330812</v>
      </c>
      <c r="D357" s="121">
        <v>42359</v>
      </c>
      <c r="E357" s="122">
        <v>16.32330812</v>
      </c>
      <c r="G357" s="130">
        <f t="shared" ca="1" si="14"/>
        <v>42363</v>
      </c>
      <c r="H357" s="131">
        <f t="shared" ca="1" si="15"/>
        <v>18.90067256</v>
      </c>
      <c r="I357" s="131"/>
      <c r="K357" s="122"/>
    </row>
    <row r="358" spans="1:11" ht="15" customHeight="1" x14ac:dyDescent="0.2">
      <c r="A358" s="120">
        <v>42360</v>
      </c>
      <c r="B358" s="14">
        <v>16.32330812</v>
      </c>
      <c r="D358" s="121">
        <v>42360</v>
      </c>
      <c r="E358" s="122">
        <v>16.32330812</v>
      </c>
      <c r="G358" s="130">
        <f t="shared" ca="1" si="14"/>
        <v>42364</v>
      </c>
      <c r="H358" s="131">
        <f t="shared" ca="1" si="15"/>
        <v>18.90067256</v>
      </c>
      <c r="I358" s="131"/>
      <c r="K358" s="122"/>
    </row>
    <row r="359" spans="1:11" ht="15" customHeight="1" x14ac:dyDescent="0.2">
      <c r="A359" s="120">
        <v>42361</v>
      </c>
      <c r="B359" s="14">
        <v>16.32330812</v>
      </c>
      <c r="D359" s="121">
        <v>42361</v>
      </c>
      <c r="E359" s="122">
        <v>16.32330812</v>
      </c>
      <c r="G359" s="130">
        <f t="shared" ca="1" si="14"/>
        <v>42365</v>
      </c>
      <c r="H359" s="131">
        <f t="shared" ca="1" si="15"/>
        <v>18.90067256</v>
      </c>
      <c r="I359" s="131"/>
      <c r="K359" s="122"/>
    </row>
    <row r="360" spans="1:11" ht="15" customHeight="1" x14ac:dyDescent="0.2">
      <c r="A360" s="120">
        <v>42362</v>
      </c>
      <c r="B360" s="14">
        <v>18.90067256</v>
      </c>
      <c r="D360" s="121">
        <v>42362</v>
      </c>
      <c r="E360" s="122">
        <v>18.90067256</v>
      </c>
      <c r="G360" s="130">
        <f t="shared" ca="1" si="14"/>
        <v>42366</v>
      </c>
      <c r="H360" s="131">
        <f t="shared" ca="1" si="15"/>
        <v>18.90067256</v>
      </c>
      <c r="I360" s="131"/>
      <c r="K360" s="122"/>
    </row>
    <row r="361" spans="1:11" ht="15" customHeight="1" x14ac:dyDescent="0.2">
      <c r="A361" s="120">
        <v>42363</v>
      </c>
      <c r="B361" s="14">
        <v>16.32330812</v>
      </c>
      <c r="D361" s="121">
        <v>42363</v>
      </c>
      <c r="E361" s="122">
        <v>16.32330812</v>
      </c>
      <c r="G361" s="130">
        <f t="shared" ca="1" si="14"/>
        <v>42367</v>
      </c>
      <c r="H361" s="131">
        <f t="shared" ca="1" si="15"/>
        <v>18.041551079999998</v>
      </c>
      <c r="I361" s="131"/>
      <c r="K361" s="122"/>
    </row>
    <row r="362" spans="1:11" ht="15" customHeight="1" x14ac:dyDescent="0.2">
      <c r="A362" s="120">
        <v>42364</v>
      </c>
      <c r="B362" s="14">
        <v>17.182429599999999</v>
      </c>
      <c r="D362" s="121">
        <v>42364</v>
      </c>
      <c r="E362" s="122">
        <v>17.182429599999999</v>
      </c>
      <c r="G362" s="130">
        <f t="shared" ca="1" si="14"/>
        <v>42368</v>
      </c>
      <c r="H362" s="131">
        <f t="shared" ca="1" si="15"/>
        <v>18.041551079999998</v>
      </c>
      <c r="I362" s="131"/>
      <c r="K362" s="122"/>
    </row>
    <row r="363" spans="1:11" ht="15" customHeight="1" x14ac:dyDescent="0.2">
      <c r="A363" s="120">
        <v>42365</v>
      </c>
      <c r="B363" s="14">
        <v>18.041551079999998</v>
      </c>
      <c r="D363" s="121">
        <v>42365</v>
      </c>
      <c r="E363" s="122">
        <v>18.041551079999998</v>
      </c>
      <c r="G363" s="130">
        <f t="shared" ca="1" si="14"/>
        <v>42369</v>
      </c>
      <c r="H363" s="131">
        <f t="shared" ca="1" si="15"/>
        <v>18.041551079999998</v>
      </c>
      <c r="I363" s="131"/>
      <c r="K363" s="122"/>
    </row>
    <row r="364" spans="1:11" ht="15" customHeight="1" x14ac:dyDescent="0.2">
      <c r="A364" s="120">
        <v>42366</v>
      </c>
      <c r="B364" s="14">
        <v>18.041551079999998</v>
      </c>
      <c r="D364" s="121">
        <v>42366</v>
      </c>
      <c r="E364" s="122">
        <v>18.041551079999998</v>
      </c>
      <c r="G364" s="139"/>
      <c r="H364" s="131"/>
      <c r="I364" s="131"/>
      <c r="K364" s="122"/>
    </row>
    <row r="365" spans="1:11" ht="15" customHeight="1" x14ac:dyDescent="0.2">
      <c r="A365" s="120">
        <v>42367</v>
      </c>
      <c r="B365" s="14">
        <v>15.464186639999999</v>
      </c>
      <c r="D365" s="121">
        <v>42367</v>
      </c>
      <c r="E365" s="122">
        <v>15.464186639999999</v>
      </c>
      <c r="G365" s="139"/>
      <c r="H365" s="131"/>
      <c r="I365" s="131"/>
      <c r="K365" s="122"/>
    </row>
    <row r="366" spans="1:11" ht="15" customHeight="1" x14ac:dyDescent="0.2">
      <c r="A366" s="120">
        <v>42368</v>
      </c>
      <c r="B366" s="14">
        <v>17.182429599999999</v>
      </c>
      <c r="D366" s="121">
        <v>42368</v>
      </c>
      <c r="E366" s="122">
        <v>17.182429599999999</v>
      </c>
      <c r="G366" s="139"/>
      <c r="H366" s="131"/>
      <c r="I366" s="131"/>
      <c r="K366" s="122"/>
    </row>
    <row r="367" spans="1:11" ht="15" customHeight="1" x14ac:dyDescent="0.2">
      <c r="A367" s="120">
        <v>42369</v>
      </c>
      <c r="B367" s="14">
        <v>18.041551079999998</v>
      </c>
      <c r="D367" s="121">
        <v>42369</v>
      </c>
      <c r="E367" s="122">
        <v>18.041551079999998</v>
      </c>
      <c r="G367" s="139"/>
      <c r="H367" s="131"/>
      <c r="I367" s="131"/>
      <c r="K367" s="122"/>
    </row>
    <row r="368" spans="1:11" ht="15" customHeight="1" x14ac:dyDescent="0.2">
      <c r="A368" s="1" t="s">
        <v>136</v>
      </c>
      <c r="B368" s="123"/>
      <c r="G368" s="139"/>
      <c r="H368" s="131"/>
      <c r="I368" s="131"/>
      <c r="K368" s="122"/>
    </row>
    <row r="369" spans="1:9" ht="15" customHeight="1" x14ac:dyDescent="0.2">
      <c r="A369" s="1" t="s">
        <v>137</v>
      </c>
      <c r="B369" s="122">
        <v>25.773644399999998</v>
      </c>
      <c r="G369" s="139"/>
      <c r="H369" s="131"/>
      <c r="I369" s="131"/>
    </row>
    <row r="370" spans="1:9" ht="15" customHeight="1" x14ac:dyDescent="0.2">
      <c r="G370" s="139"/>
      <c r="H370" s="131"/>
      <c r="I370" s="131"/>
    </row>
    <row r="371" spans="1:9" ht="15" customHeight="1" x14ac:dyDescent="0.2">
      <c r="G371" s="139"/>
      <c r="H371" s="131"/>
      <c r="I371" s="131"/>
    </row>
    <row r="372" spans="1:9" ht="15" customHeight="1" x14ac:dyDescent="0.2">
      <c r="G372" s="139"/>
      <c r="H372" s="131"/>
      <c r="I372" s="131"/>
    </row>
    <row r="373" spans="1:9" ht="15" customHeight="1" x14ac:dyDescent="0.2">
      <c r="G373" s="139"/>
      <c r="H373" s="131"/>
      <c r="I373" s="131"/>
    </row>
    <row r="374" spans="1:9" ht="15" customHeight="1" x14ac:dyDescent="0.2">
      <c r="G374" s="139"/>
      <c r="H374" s="131"/>
      <c r="I374" s="131"/>
    </row>
    <row r="375" spans="1:9" ht="15" customHeight="1" x14ac:dyDescent="0.2">
      <c r="G375" s="139"/>
      <c r="H375" s="131"/>
      <c r="I375" s="131"/>
    </row>
    <row r="376" spans="1:9" ht="15" customHeight="1" x14ac:dyDescent="0.2">
      <c r="G376" s="139"/>
      <c r="H376" s="131"/>
      <c r="I376" s="131"/>
    </row>
    <row r="377" spans="1:9" ht="15" customHeight="1" x14ac:dyDescent="0.2">
      <c r="G377" s="139"/>
      <c r="H377" s="131"/>
      <c r="I377" s="131"/>
    </row>
    <row r="378" spans="1:9" ht="15" customHeight="1" x14ac:dyDescent="0.2">
      <c r="G378" s="139"/>
      <c r="H378" s="131"/>
      <c r="I378" s="131"/>
    </row>
    <row r="379" spans="1:9" ht="15" customHeight="1" x14ac:dyDescent="0.2">
      <c r="G379" s="139"/>
      <c r="H379" s="131"/>
      <c r="I379" s="131"/>
    </row>
    <row r="380" spans="1:9" ht="15" customHeight="1" x14ac:dyDescent="0.2">
      <c r="G380" s="139"/>
      <c r="H380" s="131"/>
      <c r="I380" s="131"/>
    </row>
    <row r="381" spans="1:9" ht="15" customHeight="1" x14ac:dyDescent="0.2">
      <c r="G381" s="139"/>
      <c r="H381" s="131"/>
      <c r="I381" s="131"/>
    </row>
    <row r="382" spans="1:9" ht="15" customHeight="1" x14ac:dyDescent="0.2">
      <c r="G382" s="139"/>
      <c r="H382" s="131"/>
      <c r="I382" s="131"/>
    </row>
    <row r="383" spans="1:9" ht="15" customHeight="1" x14ac:dyDescent="0.2">
      <c r="G383" s="139"/>
      <c r="H383" s="131"/>
      <c r="I383" s="131"/>
    </row>
    <row r="384" spans="1:9" ht="15" customHeight="1" x14ac:dyDescent="0.2">
      <c r="G384" s="139"/>
      <c r="H384" s="131"/>
      <c r="I384" s="131"/>
    </row>
    <row r="385" spans="7:9" ht="15" customHeight="1" x14ac:dyDescent="0.2">
      <c r="G385" s="139"/>
      <c r="H385" s="131"/>
      <c r="I385" s="131"/>
    </row>
    <row r="386" spans="7:9" ht="15" customHeight="1" x14ac:dyDescent="0.2">
      <c r="G386" s="139"/>
      <c r="H386" s="131"/>
      <c r="I386" s="131"/>
    </row>
    <row r="387" spans="7:9" ht="15" customHeight="1" x14ac:dyDescent="0.2">
      <c r="G387" s="139"/>
      <c r="H387" s="131"/>
      <c r="I387" s="131"/>
    </row>
    <row r="388" spans="7:9" ht="15" customHeight="1" x14ac:dyDescent="0.2">
      <c r="G388" s="139"/>
      <c r="H388" s="131"/>
      <c r="I388" s="131"/>
    </row>
    <row r="389" spans="7:9" ht="15" customHeight="1" x14ac:dyDescent="0.2">
      <c r="G389" s="139"/>
      <c r="H389" s="131"/>
      <c r="I389" s="131"/>
    </row>
    <row r="390" spans="7:9" ht="15" customHeight="1" x14ac:dyDescent="0.2">
      <c r="G390" s="139"/>
      <c r="H390" s="131"/>
      <c r="I390" s="131"/>
    </row>
    <row r="391" spans="7:9" ht="15" customHeight="1" x14ac:dyDescent="0.2">
      <c r="G391" s="139"/>
      <c r="H391" s="131"/>
      <c r="I391" s="131"/>
    </row>
    <row r="392" spans="7:9" ht="15" customHeight="1" x14ac:dyDescent="0.2">
      <c r="G392" s="139"/>
      <c r="H392" s="131"/>
      <c r="I392" s="131"/>
    </row>
    <row r="393" spans="7:9" ht="15" customHeight="1" x14ac:dyDescent="0.2">
      <c r="G393" s="139"/>
      <c r="H393" s="131"/>
      <c r="I393" s="131"/>
    </row>
    <row r="394" spans="7:9" ht="15" customHeight="1" x14ac:dyDescent="0.2">
      <c r="G394" s="139"/>
      <c r="H394" s="131"/>
      <c r="I394" s="131"/>
    </row>
    <row r="395" spans="7:9" ht="15" customHeight="1" x14ac:dyDescent="0.2">
      <c r="G395" s="139"/>
      <c r="H395" s="131"/>
      <c r="I395" s="131"/>
    </row>
    <row r="396" spans="7:9" ht="15" customHeight="1" x14ac:dyDescent="0.2">
      <c r="G396" s="139"/>
      <c r="H396" s="131"/>
      <c r="I396" s="131"/>
    </row>
    <row r="397" spans="7:9" ht="15" customHeight="1" x14ac:dyDescent="0.2">
      <c r="G397" s="139"/>
      <c r="H397" s="131"/>
      <c r="I397" s="131"/>
    </row>
    <row r="398" spans="7:9" ht="15" customHeight="1" x14ac:dyDescent="0.2">
      <c r="G398" s="139"/>
      <c r="H398" s="131"/>
      <c r="I398" s="131"/>
    </row>
    <row r="399" spans="7:9" ht="15" customHeight="1" x14ac:dyDescent="0.2">
      <c r="G399" s="139"/>
      <c r="H399" s="131"/>
      <c r="I399" s="131"/>
    </row>
    <row r="400" spans="7:9" ht="15" customHeight="1" x14ac:dyDescent="0.2">
      <c r="G400" s="139"/>
      <c r="H400" s="131"/>
      <c r="I400" s="131"/>
    </row>
    <row r="401" spans="7:9" ht="15" customHeight="1" x14ac:dyDescent="0.2">
      <c r="G401" s="139"/>
      <c r="H401" s="131"/>
      <c r="I401" s="131"/>
    </row>
    <row r="402" spans="7:9" ht="15" customHeight="1" x14ac:dyDescent="0.2">
      <c r="G402" s="139"/>
      <c r="H402" s="131"/>
      <c r="I402" s="131"/>
    </row>
    <row r="403" spans="7:9" ht="15" customHeight="1" x14ac:dyDescent="0.2">
      <c r="G403" s="139"/>
      <c r="H403" s="131"/>
      <c r="I403" s="131"/>
    </row>
    <row r="404" spans="7:9" ht="15" customHeight="1" x14ac:dyDescent="0.2">
      <c r="G404" s="139"/>
      <c r="H404" s="131"/>
      <c r="I404" s="131"/>
    </row>
    <row r="405" spans="7:9" ht="15" customHeight="1" x14ac:dyDescent="0.2">
      <c r="G405" s="139"/>
      <c r="H405" s="131"/>
      <c r="I405" s="131"/>
    </row>
    <row r="406" spans="7:9" ht="15" customHeight="1" x14ac:dyDescent="0.2">
      <c r="G406" s="139"/>
      <c r="H406" s="131"/>
      <c r="I406" s="131"/>
    </row>
    <row r="407" spans="7:9" ht="15" customHeight="1" x14ac:dyDescent="0.2">
      <c r="G407" s="139"/>
      <c r="H407" s="131"/>
      <c r="I407" s="131"/>
    </row>
    <row r="408" spans="7:9" ht="15" customHeight="1" x14ac:dyDescent="0.2">
      <c r="G408" s="139"/>
      <c r="H408" s="131"/>
      <c r="I408" s="131"/>
    </row>
    <row r="409" spans="7:9" ht="15" customHeight="1" x14ac:dyDescent="0.2">
      <c r="G409" s="139"/>
      <c r="H409" s="131"/>
      <c r="I409" s="131"/>
    </row>
    <row r="410" spans="7:9" ht="15" customHeight="1" x14ac:dyDescent="0.2">
      <c r="G410" s="139"/>
      <c r="H410" s="131"/>
      <c r="I410" s="131"/>
    </row>
    <row r="411" spans="7:9" ht="15" customHeight="1" x14ac:dyDescent="0.2">
      <c r="G411" s="139"/>
      <c r="H411" s="131"/>
      <c r="I411" s="131"/>
    </row>
    <row r="412" spans="7:9" ht="15" customHeight="1" x14ac:dyDescent="0.2">
      <c r="G412" s="139"/>
      <c r="H412" s="131"/>
      <c r="I412" s="131"/>
    </row>
    <row r="413" spans="7:9" ht="15" customHeight="1" x14ac:dyDescent="0.2">
      <c r="G413" s="139"/>
      <c r="H413" s="131"/>
      <c r="I413" s="131"/>
    </row>
    <row r="414" spans="7:9" ht="15" customHeight="1" x14ac:dyDescent="0.2">
      <c r="G414" s="139"/>
      <c r="H414" s="131"/>
      <c r="I414" s="131"/>
    </row>
    <row r="415" spans="7:9" ht="15" customHeight="1" x14ac:dyDescent="0.2">
      <c r="G415" s="139"/>
      <c r="H415" s="131"/>
      <c r="I415" s="131"/>
    </row>
    <row r="416" spans="7:9" ht="15" customHeight="1" x14ac:dyDescent="0.2">
      <c r="G416" s="139"/>
      <c r="H416" s="131"/>
      <c r="I416" s="131"/>
    </row>
    <row r="417" spans="7:9" ht="15" customHeight="1" x14ac:dyDescent="0.2">
      <c r="G417" s="139"/>
      <c r="H417" s="131"/>
      <c r="I417" s="131"/>
    </row>
    <row r="418" spans="7:9" ht="15" customHeight="1" x14ac:dyDescent="0.2">
      <c r="G418" s="139"/>
      <c r="H418" s="131"/>
      <c r="I418" s="131"/>
    </row>
    <row r="419" spans="7:9" ht="15" customHeight="1" x14ac:dyDescent="0.2">
      <c r="G419" s="139"/>
      <c r="H419" s="131"/>
      <c r="I419" s="131"/>
    </row>
    <row r="420" spans="7:9" ht="15" customHeight="1" x14ac:dyDescent="0.2">
      <c r="G420" s="139"/>
      <c r="H420" s="131"/>
      <c r="I420" s="131"/>
    </row>
    <row r="421" spans="7:9" ht="15" customHeight="1" x14ac:dyDescent="0.2">
      <c r="G421" s="139"/>
      <c r="H421" s="131"/>
      <c r="I421" s="131"/>
    </row>
    <row r="422" spans="7:9" ht="15" customHeight="1" x14ac:dyDescent="0.2">
      <c r="G422" s="139"/>
      <c r="H422" s="131"/>
      <c r="I422" s="131"/>
    </row>
    <row r="423" spans="7:9" ht="15" customHeight="1" x14ac:dyDescent="0.2">
      <c r="G423" s="139"/>
      <c r="H423" s="131"/>
      <c r="I423" s="131"/>
    </row>
    <row r="424" spans="7:9" ht="15" customHeight="1" x14ac:dyDescent="0.2">
      <c r="G424" s="139"/>
      <c r="H424" s="131"/>
      <c r="I424" s="131"/>
    </row>
    <row r="425" spans="7:9" ht="15" customHeight="1" x14ac:dyDescent="0.2">
      <c r="G425" s="139"/>
      <c r="H425" s="131"/>
      <c r="I425" s="131"/>
    </row>
    <row r="426" spans="7:9" ht="15" customHeight="1" x14ac:dyDescent="0.2">
      <c r="G426" s="139"/>
      <c r="H426" s="131"/>
      <c r="I426" s="131"/>
    </row>
    <row r="427" spans="7:9" ht="15" customHeight="1" x14ac:dyDescent="0.2">
      <c r="G427" s="139"/>
      <c r="H427" s="131"/>
      <c r="I427" s="131"/>
    </row>
    <row r="428" spans="7:9" ht="15" customHeight="1" x14ac:dyDescent="0.2">
      <c r="G428" s="139"/>
      <c r="H428" s="131"/>
      <c r="I428" s="131"/>
    </row>
    <row r="429" spans="7:9" ht="15" customHeight="1" x14ac:dyDescent="0.2">
      <c r="G429" s="139"/>
      <c r="H429" s="131"/>
      <c r="I429" s="131"/>
    </row>
    <row r="430" spans="7:9" ht="15" customHeight="1" x14ac:dyDescent="0.2">
      <c r="G430" s="139"/>
      <c r="H430" s="131"/>
      <c r="I430" s="131"/>
    </row>
    <row r="431" spans="7:9" ht="15" customHeight="1" x14ac:dyDescent="0.2">
      <c r="G431" s="139"/>
      <c r="H431" s="131"/>
      <c r="I431" s="131"/>
    </row>
    <row r="432" spans="7:9" ht="15" customHeight="1" x14ac:dyDescent="0.2">
      <c r="G432" s="139"/>
      <c r="H432" s="131"/>
      <c r="I432" s="131"/>
    </row>
    <row r="433" spans="7:9" ht="15" customHeight="1" x14ac:dyDescent="0.2">
      <c r="G433" s="139"/>
      <c r="H433" s="131"/>
      <c r="I433" s="131"/>
    </row>
    <row r="434" spans="7:9" ht="15" customHeight="1" x14ac:dyDescent="0.2">
      <c r="G434" s="139"/>
      <c r="H434" s="131"/>
      <c r="I434" s="131"/>
    </row>
    <row r="435" spans="7:9" ht="15" customHeight="1" x14ac:dyDescent="0.2">
      <c r="G435" s="139"/>
      <c r="H435" s="131"/>
      <c r="I435" s="131"/>
    </row>
    <row r="436" spans="7:9" ht="15" customHeight="1" x14ac:dyDescent="0.2">
      <c r="G436" s="139"/>
      <c r="H436" s="131"/>
      <c r="I436" s="131"/>
    </row>
    <row r="437" spans="7:9" ht="15" customHeight="1" x14ac:dyDescent="0.2">
      <c r="G437" s="139"/>
      <c r="H437" s="131"/>
      <c r="I437" s="131"/>
    </row>
    <row r="438" spans="7:9" ht="15" customHeight="1" x14ac:dyDescent="0.2">
      <c r="G438" s="139"/>
      <c r="H438" s="131"/>
      <c r="I438" s="131"/>
    </row>
    <row r="439" spans="7:9" ht="15" customHeight="1" x14ac:dyDescent="0.2">
      <c r="G439" s="139"/>
      <c r="H439" s="131"/>
      <c r="I439" s="131"/>
    </row>
    <row r="440" spans="7:9" ht="15" customHeight="1" x14ac:dyDescent="0.2">
      <c r="G440" s="139"/>
      <c r="H440" s="131"/>
      <c r="I440" s="131"/>
    </row>
    <row r="441" spans="7:9" ht="15" customHeight="1" x14ac:dyDescent="0.2">
      <c r="G441" s="139"/>
      <c r="H441" s="131"/>
      <c r="I441" s="131"/>
    </row>
    <row r="442" spans="7:9" ht="15" customHeight="1" x14ac:dyDescent="0.2">
      <c r="G442" s="139"/>
      <c r="H442" s="131"/>
      <c r="I442" s="131"/>
    </row>
    <row r="443" spans="7:9" ht="15" customHeight="1" x14ac:dyDescent="0.2">
      <c r="G443" s="139"/>
      <c r="H443" s="131"/>
      <c r="I443" s="131"/>
    </row>
    <row r="444" spans="7:9" ht="15" customHeight="1" x14ac:dyDescent="0.2">
      <c r="G444" s="139"/>
      <c r="H444" s="131"/>
      <c r="I444" s="131"/>
    </row>
    <row r="445" spans="7:9" ht="15" customHeight="1" x14ac:dyDescent="0.2">
      <c r="G445" s="139"/>
      <c r="H445" s="131"/>
      <c r="I445" s="131"/>
    </row>
    <row r="446" spans="7:9" ht="15" customHeight="1" x14ac:dyDescent="0.2">
      <c r="G446" s="139"/>
      <c r="H446" s="131"/>
      <c r="I446" s="131"/>
    </row>
    <row r="447" spans="7:9" ht="15" customHeight="1" x14ac:dyDescent="0.2">
      <c r="G447" s="139"/>
      <c r="H447" s="131"/>
      <c r="I447" s="131"/>
    </row>
    <row r="448" spans="7:9" ht="15" customHeight="1" x14ac:dyDescent="0.2">
      <c r="G448" s="139"/>
      <c r="H448" s="131"/>
      <c r="I448" s="131"/>
    </row>
    <row r="449" spans="7:9" ht="15" customHeight="1" x14ac:dyDescent="0.2">
      <c r="G449" s="139"/>
      <c r="H449" s="131"/>
      <c r="I449" s="131"/>
    </row>
    <row r="450" spans="7:9" ht="15" customHeight="1" x14ac:dyDescent="0.2">
      <c r="G450" s="139"/>
      <c r="H450" s="131"/>
      <c r="I450" s="131"/>
    </row>
    <row r="451" spans="7:9" ht="15" customHeight="1" x14ac:dyDescent="0.2">
      <c r="G451" s="139"/>
      <c r="H451" s="131"/>
      <c r="I451" s="131"/>
    </row>
    <row r="452" spans="7:9" ht="15" customHeight="1" x14ac:dyDescent="0.2">
      <c r="G452" s="139"/>
      <c r="H452" s="131"/>
      <c r="I452" s="131"/>
    </row>
    <row r="453" spans="7:9" ht="15" customHeight="1" x14ac:dyDescent="0.2">
      <c r="G453" s="139"/>
      <c r="H453" s="131"/>
      <c r="I453" s="131"/>
    </row>
    <row r="454" spans="7:9" ht="15" customHeight="1" x14ac:dyDescent="0.2">
      <c r="G454" s="139"/>
      <c r="H454" s="131"/>
      <c r="I454" s="131"/>
    </row>
    <row r="455" spans="7:9" ht="15" customHeight="1" x14ac:dyDescent="0.2">
      <c r="G455" s="139"/>
      <c r="H455" s="131"/>
      <c r="I455" s="131"/>
    </row>
    <row r="456" spans="7:9" ht="15" customHeight="1" x14ac:dyDescent="0.2">
      <c r="G456" s="139"/>
      <c r="H456" s="131"/>
      <c r="I456" s="131"/>
    </row>
    <row r="457" spans="7:9" ht="15" customHeight="1" x14ac:dyDescent="0.2">
      <c r="G457" s="139"/>
      <c r="H457" s="131"/>
      <c r="I457" s="131"/>
    </row>
    <row r="458" spans="7:9" ht="15" customHeight="1" x14ac:dyDescent="0.2">
      <c r="G458" s="139"/>
      <c r="H458" s="131"/>
      <c r="I458" s="131"/>
    </row>
    <row r="459" spans="7:9" ht="15" customHeight="1" x14ac:dyDescent="0.2">
      <c r="G459" s="139"/>
      <c r="H459" s="131"/>
      <c r="I459" s="131"/>
    </row>
    <row r="460" spans="7:9" ht="15" customHeight="1" x14ac:dyDescent="0.2">
      <c r="G460" s="139"/>
      <c r="H460" s="131"/>
      <c r="I460" s="131"/>
    </row>
    <row r="461" spans="7:9" ht="15" customHeight="1" x14ac:dyDescent="0.2">
      <c r="G461" s="139"/>
      <c r="H461" s="131"/>
      <c r="I461" s="131"/>
    </row>
    <row r="462" spans="7:9" ht="15" customHeight="1" x14ac:dyDescent="0.2">
      <c r="G462" s="139"/>
      <c r="H462" s="131"/>
      <c r="I462" s="131"/>
    </row>
    <row r="463" spans="7:9" ht="15" customHeight="1" x14ac:dyDescent="0.2">
      <c r="G463" s="139"/>
      <c r="H463" s="131"/>
      <c r="I463" s="131"/>
    </row>
    <row r="464" spans="7:9" ht="15" customHeight="1" x14ac:dyDescent="0.2">
      <c r="G464" s="139"/>
      <c r="H464" s="131"/>
      <c r="I464" s="131"/>
    </row>
    <row r="465" spans="7:9" ht="15" customHeight="1" x14ac:dyDescent="0.2">
      <c r="G465" s="139"/>
      <c r="H465" s="131"/>
      <c r="I465" s="131"/>
    </row>
    <row r="466" spans="7:9" ht="15" customHeight="1" x14ac:dyDescent="0.2">
      <c r="G466" s="139"/>
      <c r="H466" s="131"/>
      <c r="I466" s="131"/>
    </row>
    <row r="467" spans="7:9" ht="15" customHeight="1" x14ac:dyDescent="0.2">
      <c r="G467" s="139"/>
      <c r="H467" s="131"/>
      <c r="I467" s="131"/>
    </row>
    <row r="468" spans="7:9" ht="15" customHeight="1" x14ac:dyDescent="0.2">
      <c r="G468" s="139"/>
      <c r="H468" s="131"/>
      <c r="I468" s="131"/>
    </row>
    <row r="469" spans="7:9" ht="15" customHeight="1" x14ac:dyDescent="0.2">
      <c r="G469" s="139"/>
      <c r="H469" s="131"/>
      <c r="I469" s="131"/>
    </row>
    <row r="470" spans="7:9" ht="15" customHeight="1" x14ac:dyDescent="0.2">
      <c r="G470" s="139"/>
      <c r="H470" s="131"/>
      <c r="I470" s="131"/>
    </row>
    <row r="471" spans="7:9" ht="15" customHeight="1" x14ac:dyDescent="0.2">
      <c r="G471" s="139"/>
      <c r="H471" s="131"/>
      <c r="I471" s="131"/>
    </row>
    <row r="472" spans="7:9" ht="15" customHeight="1" x14ac:dyDescent="0.2">
      <c r="G472" s="139"/>
      <c r="H472" s="131"/>
      <c r="I472" s="131"/>
    </row>
    <row r="473" spans="7:9" ht="15" customHeight="1" x14ac:dyDescent="0.2">
      <c r="G473" s="139"/>
      <c r="H473" s="131"/>
      <c r="I473" s="131"/>
    </row>
    <row r="474" spans="7:9" ht="15" customHeight="1" x14ac:dyDescent="0.2">
      <c r="G474" s="139"/>
      <c r="H474" s="131"/>
      <c r="I474" s="131"/>
    </row>
    <row r="475" spans="7:9" ht="15" customHeight="1" x14ac:dyDescent="0.2">
      <c r="G475" s="139"/>
      <c r="H475" s="131"/>
      <c r="I475" s="131"/>
    </row>
    <row r="476" spans="7:9" ht="15" customHeight="1" x14ac:dyDescent="0.2">
      <c r="G476" s="139"/>
      <c r="H476" s="131"/>
      <c r="I476" s="131"/>
    </row>
    <row r="477" spans="7:9" ht="15" customHeight="1" x14ac:dyDescent="0.2">
      <c r="G477" s="139"/>
      <c r="H477" s="131"/>
      <c r="I477" s="131"/>
    </row>
    <row r="478" spans="7:9" ht="15" customHeight="1" x14ac:dyDescent="0.2">
      <c r="G478" s="139"/>
      <c r="H478" s="131"/>
      <c r="I478" s="131"/>
    </row>
    <row r="479" spans="7:9" ht="15" customHeight="1" x14ac:dyDescent="0.2">
      <c r="G479" s="139"/>
      <c r="H479" s="131"/>
      <c r="I479" s="131"/>
    </row>
    <row r="480" spans="7:9" ht="15" customHeight="1" x14ac:dyDescent="0.2">
      <c r="G480" s="139"/>
      <c r="H480" s="131"/>
      <c r="I480" s="131"/>
    </row>
    <row r="481" spans="7:9" ht="15" customHeight="1" x14ac:dyDescent="0.2">
      <c r="G481" s="139"/>
      <c r="H481" s="131"/>
      <c r="I481" s="131"/>
    </row>
    <row r="482" spans="7:9" ht="15" customHeight="1" x14ac:dyDescent="0.2">
      <c r="G482" s="139"/>
      <c r="H482" s="131"/>
      <c r="I482" s="131"/>
    </row>
    <row r="483" spans="7:9" ht="15" customHeight="1" x14ac:dyDescent="0.2">
      <c r="G483" s="139"/>
      <c r="H483" s="131"/>
      <c r="I483" s="131"/>
    </row>
    <row r="484" spans="7:9" ht="15" customHeight="1" x14ac:dyDescent="0.2">
      <c r="G484" s="139"/>
      <c r="H484" s="131"/>
      <c r="I484" s="131"/>
    </row>
    <row r="485" spans="7:9" ht="15" customHeight="1" x14ac:dyDescent="0.2">
      <c r="G485" s="139"/>
      <c r="H485" s="131"/>
      <c r="I485" s="131"/>
    </row>
    <row r="486" spans="7:9" ht="15" customHeight="1" x14ac:dyDescent="0.2">
      <c r="G486" s="139"/>
      <c r="H486" s="131"/>
      <c r="I486" s="131"/>
    </row>
    <row r="487" spans="7:9" ht="15" customHeight="1" x14ac:dyDescent="0.2">
      <c r="G487" s="139"/>
      <c r="H487" s="131"/>
      <c r="I487" s="131"/>
    </row>
    <row r="488" spans="7:9" ht="15" customHeight="1" x14ac:dyDescent="0.2">
      <c r="G488" s="139"/>
      <c r="H488" s="131"/>
      <c r="I488" s="131"/>
    </row>
    <row r="489" spans="7:9" ht="15" customHeight="1" x14ac:dyDescent="0.2">
      <c r="G489" s="139"/>
      <c r="H489" s="131"/>
      <c r="I489" s="131"/>
    </row>
    <row r="490" spans="7:9" ht="15" customHeight="1" x14ac:dyDescent="0.2">
      <c r="G490" s="139"/>
      <c r="H490" s="131"/>
      <c r="I490" s="131"/>
    </row>
    <row r="491" spans="7:9" ht="15" customHeight="1" x14ac:dyDescent="0.2">
      <c r="G491" s="139"/>
      <c r="H491" s="131"/>
      <c r="I491" s="131"/>
    </row>
    <row r="492" spans="7:9" ht="15" customHeight="1" x14ac:dyDescent="0.2">
      <c r="G492" s="139"/>
      <c r="H492" s="131"/>
      <c r="I492" s="131"/>
    </row>
    <row r="493" spans="7:9" ht="15" customHeight="1" x14ac:dyDescent="0.2">
      <c r="G493" s="139"/>
      <c r="H493" s="131"/>
      <c r="I493" s="131"/>
    </row>
    <row r="494" spans="7:9" ht="15" customHeight="1" x14ac:dyDescent="0.2">
      <c r="G494" s="139"/>
      <c r="H494" s="131"/>
      <c r="I494" s="131"/>
    </row>
    <row r="495" spans="7:9" ht="15" customHeight="1" x14ac:dyDescent="0.2">
      <c r="G495" s="139"/>
      <c r="H495" s="131"/>
      <c r="I495" s="131"/>
    </row>
    <row r="496" spans="7:9" ht="15" customHeight="1" x14ac:dyDescent="0.2">
      <c r="G496" s="139"/>
      <c r="H496" s="131"/>
      <c r="I496" s="131"/>
    </row>
    <row r="497" spans="7:9" ht="15" customHeight="1" x14ac:dyDescent="0.2">
      <c r="G497" s="139"/>
      <c r="H497" s="131"/>
      <c r="I497" s="131"/>
    </row>
    <row r="498" spans="7:9" ht="15" customHeight="1" x14ac:dyDescent="0.2">
      <c r="G498" s="139"/>
      <c r="H498" s="131"/>
      <c r="I498" s="131"/>
    </row>
    <row r="499" spans="7:9" ht="15" customHeight="1" x14ac:dyDescent="0.2">
      <c r="G499" s="139"/>
      <c r="H499" s="131"/>
      <c r="I499" s="131"/>
    </row>
    <row r="500" spans="7:9" ht="15" customHeight="1" x14ac:dyDescent="0.2">
      <c r="G500" s="139"/>
      <c r="H500" s="131"/>
      <c r="I500" s="131"/>
    </row>
    <row r="501" spans="7:9" ht="15" customHeight="1" x14ac:dyDescent="0.2">
      <c r="G501" s="139"/>
      <c r="H501" s="131"/>
      <c r="I501" s="131"/>
    </row>
    <row r="502" spans="7:9" ht="15" customHeight="1" x14ac:dyDescent="0.2">
      <c r="G502" s="139"/>
      <c r="H502" s="131"/>
      <c r="I502" s="131"/>
    </row>
    <row r="503" spans="7:9" ht="15" customHeight="1" x14ac:dyDescent="0.2">
      <c r="G503" s="139"/>
      <c r="H503" s="131"/>
      <c r="I503" s="131"/>
    </row>
    <row r="504" spans="7:9" ht="15" customHeight="1" x14ac:dyDescent="0.2">
      <c r="G504" s="139"/>
      <c r="H504" s="131"/>
      <c r="I504" s="131"/>
    </row>
    <row r="505" spans="7:9" ht="15" customHeight="1" x14ac:dyDescent="0.2">
      <c r="G505" s="139"/>
      <c r="H505" s="131"/>
      <c r="I505" s="131"/>
    </row>
    <row r="506" spans="7:9" ht="15" customHeight="1" x14ac:dyDescent="0.2">
      <c r="G506" s="139"/>
      <c r="H506" s="131"/>
      <c r="I506" s="131"/>
    </row>
    <row r="507" spans="7:9" ht="15" customHeight="1" x14ac:dyDescent="0.2">
      <c r="G507" s="139"/>
      <c r="H507" s="131"/>
      <c r="I507" s="131"/>
    </row>
    <row r="508" spans="7:9" ht="15" customHeight="1" x14ac:dyDescent="0.2">
      <c r="G508" s="139"/>
      <c r="H508" s="131"/>
      <c r="I508" s="131"/>
    </row>
    <row r="509" spans="7:9" ht="15" customHeight="1" x14ac:dyDescent="0.2">
      <c r="G509" s="139"/>
      <c r="H509" s="131"/>
      <c r="I509" s="131"/>
    </row>
    <row r="510" spans="7:9" ht="15" customHeight="1" x14ac:dyDescent="0.2">
      <c r="G510" s="139"/>
      <c r="H510" s="131"/>
      <c r="I510" s="131"/>
    </row>
    <row r="511" spans="7:9" ht="15" customHeight="1" x14ac:dyDescent="0.2">
      <c r="G511" s="139"/>
      <c r="H511" s="131"/>
      <c r="I511" s="131"/>
    </row>
    <row r="512" spans="7:9" ht="15" customHeight="1" x14ac:dyDescent="0.2">
      <c r="G512" s="139"/>
      <c r="H512" s="131"/>
      <c r="I512" s="131"/>
    </row>
    <row r="513" spans="7:9" ht="15" customHeight="1" x14ac:dyDescent="0.2">
      <c r="G513" s="139"/>
      <c r="H513" s="131"/>
      <c r="I513" s="131"/>
    </row>
    <row r="514" spans="7:9" ht="15" customHeight="1" x14ac:dyDescent="0.2">
      <c r="G514" s="139"/>
      <c r="H514" s="131"/>
      <c r="I514" s="131"/>
    </row>
    <row r="515" spans="7:9" ht="15" customHeight="1" x14ac:dyDescent="0.2">
      <c r="G515" s="139"/>
      <c r="H515" s="131"/>
      <c r="I515" s="131"/>
    </row>
    <row r="516" spans="7:9" ht="15" customHeight="1" x14ac:dyDescent="0.2">
      <c r="G516" s="139"/>
      <c r="H516" s="131"/>
      <c r="I516" s="131"/>
    </row>
    <row r="517" spans="7:9" ht="15" customHeight="1" x14ac:dyDescent="0.2">
      <c r="G517" s="139"/>
      <c r="H517" s="131"/>
      <c r="I517" s="131"/>
    </row>
    <row r="518" spans="7:9" ht="15" customHeight="1" x14ac:dyDescent="0.2">
      <c r="G518" s="139"/>
      <c r="H518" s="131"/>
      <c r="I518" s="131"/>
    </row>
    <row r="519" spans="7:9" ht="15" customHeight="1" x14ac:dyDescent="0.2">
      <c r="G519" s="139"/>
      <c r="H519" s="131"/>
      <c r="I519" s="131"/>
    </row>
    <row r="520" spans="7:9" ht="15" customHeight="1" x14ac:dyDescent="0.2">
      <c r="G520" s="139"/>
      <c r="H520" s="131"/>
      <c r="I520" s="131"/>
    </row>
    <row r="521" spans="7:9" ht="15" customHeight="1" x14ac:dyDescent="0.2">
      <c r="G521" s="139"/>
      <c r="H521" s="131"/>
      <c r="I521" s="131"/>
    </row>
    <row r="522" spans="7:9" ht="15" customHeight="1" x14ac:dyDescent="0.2">
      <c r="G522" s="139"/>
      <c r="H522" s="131"/>
      <c r="I522" s="131"/>
    </row>
    <row r="523" spans="7:9" ht="15" customHeight="1" x14ac:dyDescent="0.2">
      <c r="G523" s="139"/>
      <c r="H523" s="131"/>
      <c r="I523" s="131"/>
    </row>
    <row r="524" spans="7:9" ht="15" customHeight="1" x14ac:dyDescent="0.2">
      <c r="G524" s="139"/>
      <c r="H524" s="131"/>
      <c r="I524" s="131"/>
    </row>
    <row r="525" spans="7:9" ht="15" customHeight="1" x14ac:dyDescent="0.2">
      <c r="G525" s="139"/>
      <c r="H525" s="131"/>
      <c r="I525" s="131"/>
    </row>
    <row r="526" spans="7:9" ht="15" customHeight="1" x14ac:dyDescent="0.2">
      <c r="G526" s="139"/>
      <c r="H526" s="131"/>
      <c r="I526" s="131"/>
    </row>
    <row r="527" spans="7:9" ht="15" customHeight="1" x14ac:dyDescent="0.2">
      <c r="G527" s="139"/>
      <c r="H527" s="131"/>
      <c r="I527" s="131"/>
    </row>
    <row r="528" spans="7:9" ht="15" customHeight="1" x14ac:dyDescent="0.2">
      <c r="G528" s="139"/>
      <c r="H528" s="131"/>
      <c r="I528" s="131"/>
    </row>
    <row r="529" spans="7:9" ht="15" customHeight="1" x14ac:dyDescent="0.2">
      <c r="G529" s="139"/>
      <c r="H529" s="131"/>
      <c r="I529" s="131"/>
    </row>
    <row r="530" spans="7:9" ht="15" customHeight="1" x14ac:dyDescent="0.2">
      <c r="G530" s="139"/>
      <c r="H530" s="131"/>
      <c r="I530" s="131"/>
    </row>
    <row r="531" spans="7:9" ht="15" customHeight="1" x14ac:dyDescent="0.2">
      <c r="G531" s="139"/>
      <c r="H531" s="131"/>
      <c r="I531" s="131"/>
    </row>
    <row r="532" spans="7:9" ht="15" customHeight="1" x14ac:dyDescent="0.2">
      <c r="G532" s="139"/>
      <c r="H532" s="131"/>
      <c r="I532" s="131"/>
    </row>
    <row r="533" spans="7:9" ht="15" customHeight="1" x14ac:dyDescent="0.2">
      <c r="G533" s="139"/>
      <c r="H533" s="131"/>
      <c r="I533" s="131"/>
    </row>
    <row r="534" spans="7:9" ht="15" customHeight="1" x14ac:dyDescent="0.2">
      <c r="G534" s="139"/>
      <c r="H534" s="131"/>
      <c r="I534" s="131"/>
    </row>
    <row r="535" spans="7:9" ht="15" customHeight="1" x14ac:dyDescent="0.2">
      <c r="G535" s="139"/>
      <c r="H535" s="131"/>
      <c r="I535" s="131"/>
    </row>
    <row r="536" spans="7:9" ht="15" customHeight="1" x14ac:dyDescent="0.2">
      <c r="G536" s="139"/>
      <c r="H536" s="131"/>
      <c r="I536" s="131"/>
    </row>
    <row r="537" spans="7:9" ht="15" customHeight="1" x14ac:dyDescent="0.2">
      <c r="G537" s="139"/>
      <c r="H537" s="131"/>
      <c r="I537" s="131"/>
    </row>
    <row r="538" spans="7:9" ht="15" customHeight="1" x14ac:dyDescent="0.2">
      <c r="G538" s="139"/>
      <c r="H538" s="131"/>
      <c r="I538" s="131"/>
    </row>
    <row r="539" spans="7:9" ht="15" customHeight="1" x14ac:dyDescent="0.2">
      <c r="G539" s="139"/>
      <c r="H539" s="131"/>
      <c r="I539" s="131"/>
    </row>
    <row r="540" spans="7:9" ht="15" customHeight="1" x14ac:dyDescent="0.2">
      <c r="G540" s="139"/>
      <c r="H540" s="131"/>
      <c r="I540" s="131"/>
    </row>
    <row r="541" spans="7:9" ht="15" customHeight="1" x14ac:dyDescent="0.2">
      <c r="G541" s="139"/>
      <c r="H541" s="131"/>
      <c r="I541" s="131"/>
    </row>
    <row r="542" spans="7:9" ht="15" customHeight="1" x14ac:dyDescent="0.2">
      <c r="G542" s="139"/>
      <c r="H542" s="131"/>
      <c r="I542" s="131"/>
    </row>
    <row r="543" spans="7:9" ht="15" customHeight="1" x14ac:dyDescent="0.2">
      <c r="G543" s="139"/>
      <c r="H543" s="131"/>
      <c r="I543" s="131"/>
    </row>
    <row r="544" spans="7:9" ht="15" customHeight="1" x14ac:dyDescent="0.2">
      <c r="G544" s="139"/>
      <c r="H544" s="131"/>
      <c r="I544" s="131"/>
    </row>
    <row r="545" spans="7:9" ht="15" customHeight="1" x14ac:dyDescent="0.2">
      <c r="G545" s="139"/>
      <c r="H545" s="131"/>
      <c r="I545" s="131"/>
    </row>
    <row r="546" spans="7:9" ht="15" customHeight="1" x14ac:dyDescent="0.2">
      <c r="G546" s="139"/>
      <c r="H546" s="131"/>
      <c r="I546" s="131"/>
    </row>
    <row r="547" spans="7:9" ht="15" customHeight="1" x14ac:dyDescent="0.2">
      <c r="G547" s="139"/>
      <c r="H547" s="131"/>
      <c r="I547" s="131"/>
    </row>
    <row r="548" spans="7:9" ht="15" customHeight="1" x14ac:dyDescent="0.2">
      <c r="G548" s="139"/>
      <c r="H548" s="131"/>
      <c r="I548" s="131"/>
    </row>
    <row r="549" spans="7:9" ht="15" customHeight="1" x14ac:dyDescent="0.2">
      <c r="G549" s="139"/>
      <c r="H549" s="131"/>
      <c r="I549" s="131"/>
    </row>
    <row r="550" spans="7:9" ht="15" customHeight="1" x14ac:dyDescent="0.2">
      <c r="G550" s="139"/>
      <c r="H550" s="131"/>
      <c r="I550" s="131"/>
    </row>
    <row r="551" spans="7:9" ht="15" customHeight="1" x14ac:dyDescent="0.2">
      <c r="G551" s="139"/>
      <c r="H551" s="131"/>
      <c r="I551" s="131"/>
    </row>
    <row r="552" spans="7:9" ht="15" customHeight="1" x14ac:dyDescent="0.2">
      <c r="G552" s="139"/>
      <c r="H552" s="131"/>
      <c r="I552" s="131"/>
    </row>
    <row r="553" spans="7:9" ht="15" customHeight="1" x14ac:dyDescent="0.2">
      <c r="G553" s="139"/>
      <c r="H553" s="131"/>
      <c r="I553" s="131"/>
    </row>
    <row r="554" spans="7:9" ht="15" customHeight="1" x14ac:dyDescent="0.2">
      <c r="G554" s="139"/>
      <c r="H554" s="131"/>
      <c r="I554" s="131"/>
    </row>
    <row r="555" spans="7:9" ht="15" customHeight="1" x14ac:dyDescent="0.2">
      <c r="G555" s="139"/>
      <c r="H555" s="131"/>
      <c r="I555" s="131"/>
    </row>
    <row r="556" spans="7:9" ht="15" customHeight="1" x14ac:dyDescent="0.2">
      <c r="G556" s="139"/>
      <c r="H556" s="131"/>
      <c r="I556" s="131"/>
    </row>
    <row r="557" spans="7:9" ht="15" customHeight="1" x14ac:dyDescent="0.2">
      <c r="G557" s="139"/>
      <c r="H557" s="131"/>
      <c r="I557" s="131"/>
    </row>
    <row r="558" spans="7:9" ht="15" customHeight="1" x14ac:dyDescent="0.2">
      <c r="G558" s="139"/>
      <c r="H558" s="131"/>
      <c r="I558" s="131"/>
    </row>
    <row r="559" spans="7:9" ht="15" customHeight="1" x14ac:dyDescent="0.2">
      <c r="G559" s="139"/>
      <c r="H559" s="131"/>
      <c r="I559" s="131"/>
    </row>
    <row r="560" spans="7:9" ht="15" customHeight="1" x14ac:dyDescent="0.2">
      <c r="G560" s="139"/>
      <c r="H560" s="131"/>
      <c r="I560" s="131"/>
    </row>
    <row r="561" spans="7:9" ht="15" customHeight="1" x14ac:dyDescent="0.2">
      <c r="G561" s="139"/>
      <c r="H561" s="131"/>
      <c r="I561" s="131"/>
    </row>
    <row r="562" spans="7:9" ht="15" customHeight="1" x14ac:dyDescent="0.2">
      <c r="G562" s="139"/>
      <c r="H562" s="131"/>
      <c r="I562" s="131"/>
    </row>
    <row r="563" spans="7:9" ht="15" customHeight="1" x14ac:dyDescent="0.2">
      <c r="G563" s="139"/>
      <c r="H563" s="131"/>
      <c r="I563" s="131"/>
    </row>
    <row r="564" spans="7:9" ht="15" customHeight="1" x14ac:dyDescent="0.2">
      <c r="G564" s="139"/>
      <c r="H564" s="131"/>
      <c r="I564" s="131"/>
    </row>
    <row r="565" spans="7:9" ht="15" customHeight="1" x14ac:dyDescent="0.2">
      <c r="G565" s="139"/>
      <c r="H565" s="131"/>
      <c r="I565" s="131"/>
    </row>
    <row r="566" spans="7:9" ht="15" customHeight="1" x14ac:dyDescent="0.2">
      <c r="G566" s="139"/>
      <c r="H566" s="131"/>
      <c r="I566" s="131"/>
    </row>
    <row r="567" spans="7:9" ht="15" customHeight="1" x14ac:dyDescent="0.2">
      <c r="G567" s="139"/>
      <c r="H567" s="131"/>
      <c r="I567" s="131"/>
    </row>
    <row r="568" spans="7:9" ht="15" customHeight="1" x14ac:dyDescent="0.2">
      <c r="G568" s="139"/>
      <c r="H568" s="131"/>
      <c r="I568" s="131"/>
    </row>
    <row r="569" spans="7:9" ht="15" customHeight="1" x14ac:dyDescent="0.2">
      <c r="G569" s="139"/>
      <c r="H569" s="131"/>
      <c r="I569" s="131"/>
    </row>
    <row r="570" spans="7:9" ht="15" customHeight="1" x14ac:dyDescent="0.2">
      <c r="G570" s="139"/>
      <c r="H570" s="131"/>
      <c r="I570" s="131"/>
    </row>
    <row r="571" spans="7:9" ht="15" customHeight="1" x14ac:dyDescent="0.2">
      <c r="G571" s="139"/>
      <c r="H571" s="131"/>
      <c r="I571" s="131"/>
    </row>
    <row r="572" spans="7:9" ht="15" customHeight="1" x14ac:dyDescent="0.2">
      <c r="G572" s="139"/>
      <c r="H572" s="131"/>
      <c r="I572" s="131"/>
    </row>
    <row r="573" spans="7:9" ht="15" customHeight="1" x14ac:dyDescent="0.2">
      <c r="G573" s="139"/>
      <c r="H573" s="131"/>
      <c r="I573" s="131"/>
    </row>
    <row r="574" spans="7:9" ht="15" customHeight="1" x14ac:dyDescent="0.2">
      <c r="G574" s="139"/>
      <c r="H574" s="131"/>
      <c r="I574" s="131"/>
    </row>
    <row r="575" spans="7:9" ht="15" customHeight="1" x14ac:dyDescent="0.2">
      <c r="G575" s="139"/>
      <c r="H575" s="131"/>
      <c r="I575" s="131"/>
    </row>
    <row r="576" spans="7:9" ht="15" customHeight="1" x14ac:dyDescent="0.2">
      <c r="G576" s="139"/>
      <c r="H576" s="131"/>
      <c r="I576" s="131"/>
    </row>
    <row r="577" spans="7:9" ht="15" customHeight="1" x14ac:dyDescent="0.2">
      <c r="G577" s="139"/>
      <c r="H577" s="131"/>
      <c r="I577" s="131"/>
    </row>
    <row r="578" spans="7:9" ht="15" customHeight="1" x14ac:dyDescent="0.2">
      <c r="G578" s="139"/>
      <c r="H578" s="131"/>
      <c r="I578" s="131"/>
    </row>
    <row r="579" spans="7:9" ht="15" customHeight="1" x14ac:dyDescent="0.2">
      <c r="G579" s="139"/>
      <c r="H579" s="131"/>
      <c r="I579" s="131"/>
    </row>
    <row r="580" spans="7:9" ht="15" customHeight="1" x14ac:dyDescent="0.2">
      <c r="G580" s="139"/>
      <c r="H580" s="131"/>
      <c r="I580" s="131"/>
    </row>
    <row r="581" spans="7:9" ht="15" customHeight="1" x14ac:dyDescent="0.2">
      <c r="G581" s="139"/>
      <c r="H581" s="131"/>
      <c r="I581" s="131"/>
    </row>
    <row r="582" spans="7:9" ht="15" customHeight="1" x14ac:dyDescent="0.2">
      <c r="G582" s="139"/>
      <c r="H582" s="131"/>
      <c r="I582" s="131"/>
    </row>
    <row r="583" spans="7:9" ht="15" customHeight="1" x14ac:dyDescent="0.2">
      <c r="G583" s="139"/>
      <c r="H583" s="131"/>
      <c r="I583" s="131"/>
    </row>
    <row r="584" spans="7:9" ht="15" customHeight="1" x14ac:dyDescent="0.2">
      <c r="G584" s="139"/>
      <c r="H584" s="131"/>
      <c r="I584" s="131"/>
    </row>
    <row r="585" spans="7:9" ht="15" customHeight="1" x14ac:dyDescent="0.2">
      <c r="G585" s="139"/>
      <c r="H585" s="131"/>
      <c r="I585" s="131"/>
    </row>
    <row r="586" spans="7:9" ht="15" customHeight="1" x14ac:dyDescent="0.2">
      <c r="G586" s="139"/>
      <c r="H586" s="131"/>
      <c r="I586" s="131"/>
    </row>
    <row r="587" spans="7:9" ht="15" customHeight="1" x14ac:dyDescent="0.2">
      <c r="G587" s="139"/>
      <c r="H587" s="131"/>
      <c r="I587" s="131"/>
    </row>
    <row r="588" spans="7:9" ht="15" customHeight="1" x14ac:dyDescent="0.2">
      <c r="G588" s="139"/>
      <c r="H588" s="131"/>
      <c r="I588" s="131"/>
    </row>
    <row r="589" spans="7:9" ht="15" customHeight="1" x14ac:dyDescent="0.2">
      <c r="G589" s="139"/>
      <c r="H589" s="131"/>
      <c r="I589" s="131"/>
    </row>
    <row r="590" spans="7:9" ht="15" customHeight="1" x14ac:dyDescent="0.2">
      <c r="G590" s="139"/>
      <c r="H590" s="131"/>
      <c r="I590" s="131"/>
    </row>
    <row r="591" spans="7:9" ht="15" customHeight="1" x14ac:dyDescent="0.2">
      <c r="G591" s="139"/>
      <c r="H591" s="131"/>
      <c r="I591" s="131"/>
    </row>
    <row r="592" spans="7:9" ht="15" customHeight="1" x14ac:dyDescent="0.2">
      <c r="G592" s="139"/>
      <c r="H592" s="131"/>
      <c r="I592" s="131"/>
    </row>
    <row r="593" spans="7:9" ht="15" customHeight="1" x14ac:dyDescent="0.2">
      <c r="G593" s="139"/>
      <c r="H593" s="131"/>
      <c r="I593" s="131"/>
    </row>
    <row r="594" spans="7:9" ht="15" customHeight="1" x14ac:dyDescent="0.2">
      <c r="G594" s="139"/>
      <c r="H594" s="131"/>
      <c r="I594" s="131"/>
    </row>
    <row r="595" spans="7:9" ht="15" customHeight="1" x14ac:dyDescent="0.2">
      <c r="G595" s="139"/>
      <c r="H595" s="131"/>
      <c r="I595" s="131"/>
    </row>
    <row r="596" spans="7:9" ht="15" customHeight="1" x14ac:dyDescent="0.2">
      <c r="G596" s="139"/>
      <c r="H596" s="131"/>
      <c r="I596" s="131"/>
    </row>
    <row r="597" spans="7:9" ht="15" customHeight="1" x14ac:dyDescent="0.2">
      <c r="G597" s="139"/>
      <c r="H597" s="131"/>
      <c r="I597" s="131"/>
    </row>
    <row r="598" spans="7:9" ht="15" customHeight="1" x14ac:dyDescent="0.2">
      <c r="G598" s="139"/>
      <c r="H598" s="131"/>
      <c r="I598" s="131"/>
    </row>
    <row r="599" spans="7:9" ht="15" customHeight="1" x14ac:dyDescent="0.2">
      <c r="G599" s="139"/>
      <c r="H599" s="131"/>
      <c r="I599" s="131"/>
    </row>
    <row r="600" spans="7:9" ht="15" customHeight="1" x14ac:dyDescent="0.2">
      <c r="G600" s="139"/>
      <c r="H600" s="131"/>
      <c r="I600" s="131"/>
    </row>
    <row r="601" spans="7:9" ht="15" customHeight="1" x14ac:dyDescent="0.2">
      <c r="G601" s="139"/>
      <c r="H601" s="131"/>
      <c r="I601" s="131"/>
    </row>
    <row r="602" spans="7:9" ht="15" customHeight="1" x14ac:dyDescent="0.2">
      <c r="G602" s="139"/>
      <c r="H602" s="131"/>
      <c r="I602" s="131"/>
    </row>
    <row r="603" spans="7:9" ht="15" customHeight="1" x14ac:dyDescent="0.2">
      <c r="G603" s="139"/>
      <c r="H603" s="131"/>
      <c r="I603" s="131"/>
    </row>
    <row r="604" spans="7:9" ht="15" customHeight="1" x14ac:dyDescent="0.2">
      <c r="G604" s="139"/>
      <c r="H604" s="131"/>
      <c r="I604" s="131"/>
    </row>
    <row r="605" spans="7:9" ht="15" customHeight="1" x14ac:dyDescent="0.2">
      <c r="G605" s="139"/>
      <c r="H605" s="131"/>
      <c r="I605" s="131"/>
    </row>
    <row r="606" spans="7:9" ht="15" customHeight="1" x14ac:dyDescent="0.2">
      <c r="G606" s="139"/>
      <c r="H606" s="131"/>
      <c r="I606" s="131"/>
    </row>
    <row r="607" spans="7:9" ht="15" customHeight="1" x14ac:dyDescent="0.2">
      <c r="G607" s="139"/>
      <c r="H607" s="131"/>
      <c r="I607" s="131"/>
    </row>
    <row r="608" spans="7:9" ht="15" customHeight="1" x14ac:dyDescent="0.2">
      <c r="G608" s="139"/>
      <c r="H608" s="131"/>
      <c r="I608" s="131"/>
    </row>
    <row r="609" spans="7:9" ht="15" customHeight="1" x14ac:dyDescent="0.2">
      <c r="G609" s="139"/>
      <c r="H609" s="131"/>
      <c r="I609" s="131"/>
    </row>
    <row r="610" spans="7:9" ht="15" customHeight="1" x14ac:dyDescent="0.2">
      <c r="G610" s="139"/>
      <c r="H610" s="131"/>
      <c r="I610" s="131"/>
    </row>
    <row r="611" spans="7:9" ht="15" customHeight="1" x14ac:dyDescent="0.2">
      <c r="G611" s="139"/>
      <c r="H611" s="131"/>
      <c r="I611" s="131"/>
    </row>
    <row r="612" spans="7:9" ht="15" customHeight="1" x14ac:dyDescent="0.2">
      <c r="G612" s="139"/>
      <c r="H612" s="131"/>
      <c r="I612" s="131"/>
    </row>
    <row r="613" spans="7:9" ht="15" customHeight="1" x14ac:dyDescent="0.2">
      <c r="G613" s="139"/>
      <c r="H613" s="131"/>
      <c r="I613" s="131"/>
    </row>
    <row r="614" spans="7:9" ht="15" customHeight="1" x14ac:dyDescent="0.2">
      <c r="G614" s="139"/>
      <c r="H614" s="131"/>
      <c r="I614" s="131"/>
    </row>
    <row r="615" spans="7:9" ht="15" customHeight="1" x14ac:dyDescent="0.2">
      <c r="G615" s="139"/>
      <c r="H615" s="131"/>
      <c r="I615" s="131"/>
    </row>
    <row r="616" spans="7:9" ht="15" customHeight="1" x14ac:dyDescent="0.2">
      <c r="G616" s="139"/>
      <c r="H616" s="131"/>
      <c r="I616" s="131"/>
    </row>
    <row r="617" spans="7:9" ht="15" customHeight="1" x14ac:dyDescent="0.2">
      <c r="G617" s="139"/>
      <c r="H617" s="131"/>
      <c r="I617" s="131"/>
    </row>
    <row r="618" spans="7:9" ht="15" customHeight="1" x14ac:dyDescent="0.2">
      <c r="G618" s="139"/>
      <c r="H618" s="131"/>
      <c r="I618" s="131"/>
    </row>
    <row r="619" spans="7:9" ht="15" customHeight="1" x14ac:dyDescent="0.2">
      <c r="G619" s="139"/>
      <c r="H619" s="131"/>
      <c r="I619" s="131"/>
    </row>
    <row r="620" spans="7:9" ht="15" customHeight="1" x14ac:dyDescent="0.2">
      <c r="G620" s="139"/>
      <c r="H620" s="131"/>
      <c r="I620" s="131"/>
    </row>
    <row r="621" spans="7:9" ht="15" customHeight="1" x14ac:dyDescent="0.2">
      <c r="G621" s="139"/>
      <c r="H621" s="131"/>
      <c r="I621" s="131"/>
    </row>
    <row r="622" spans="7:9" ht="15" customHeight="1" x14ac:dyDescent="0.2">
      <c r="G622" s="139"/>
      <c r="H622" s="131"/>
      <c r="I622" s="131"/>
    </row>
    <row r="623" spans="7:9" ht="15" customHeight="1" x14ac:dyDescent="0.2">
      <c r="G623" s="139"/>
      <c r="H623" s="131"/>
      <c r="I623" s="131"/>
    </row>
    <row r="624" spans="7:9" ht="15" customHeight="1" x14ac:dyDescent="0.2">
      <c r="G624" s="139"/>
      <c r="H624" s="131"/>
      <c r="I624" s="131"/>
    </row>
    <row r="625" spans="7:9" ht="15" customHeight="1" x14ac:dyDescent="0.2">
      <c r="G625" s="139"/>
      <c r="H625" s="131"/>
      <c r="I625" s="131"/>
    </row>
    <row r="626" spans="7:9" ht="15" customHeight="1" x14ac:dyDescent="0.2">
      <c r="G626" s="139"/>
      <c r="H626" s="131"/>
      <c r="I626" s="131"/>
    </row>
    <row r="627" spans="7:9" ht="15" customHeight="1" x14ac:dyDescent="0.2">
      <c r="G627" s="139"/>
      <c r="H627" s="131"/>
      <c r="I627" s="131"/>
    </row>
    <row r="628" spans="7:9" ht="15" customHeight="1" x14ac:dyDescent="0.2">
      <c r="G628" s="139"/>
      <c r="H628" s="131"/>
      <c r="I628" s="131"/>
    </row>
    <row r="629" spans="7:9" ht="15" customHeight="1" x14ac:dyDescent="0.2">
      <c r="G629" s="139"/>
      <c r="H629" s="131"/>
      <c r="I629" s="131"/>
    </row>
    <row r="630" spans="7:9" ht="15" customHeight="1" x14ac:dyDescent="0.2">
      <c r="G630" s="139"/>
      <c r="H630" s="131"/>
      <c r="I630" s="131"/>
    </row>
    <row r="631" spans="7:9" ht="15" customHeight="1" x14ac:dyDescent="0.2">
      <c r="G631" s="139"/>
      <c r="H631" s="131"/>
      <c r="I631" s="131"/>
    </row>
    <row r="632" spans="7:9" ht="15" customHeight="1" x14ac:dyDescent="0.2">
      <c r="G632" s="139"/>
      <c r="H632" s="131"/>
      <c r="I632" s="131"/>
    </row>
    <row r="633" spans="7:9" ht="15" customHeight="1" x14ac:dyDescent="0.2">
      <c r="G633" s="139"/>
      <c r="H633" s="131"/>
      <c r="I633" s="131"/>
    </row>
    <row r="634" spans="7:9" ht="15" customHeight="1" x14ac:dyDescent="0.2">
      <c r="G634" s="139"/>
      <c r="H634" s="131"/>
      <c r="I634" s="131"/>
    </row>
    <row r="635" spans="7:9" ht="15" customHeight="1" x14ac:dyDescent="0.2">
      <c r="G635" s="139"/>
      <c r="H635" s="131"/>
      <c r="I635" s="131"/>
    </row>
    <row r="636" spans="7:9" ht="15" customHeight="1" x14ac:dyDescent="0.2">
      <c r="G636" s="139"/>
      <c r="H636" s="131"/>
      <c r="I636" s="131"/>
    </row>
    <row r="637" spans="7:9" ht="15" customHeight="1" x14ac:dyDescent="0.2">
      <c r="G637" s="139"/>
      <c r="H637" s="131"/>
      <c r="I637" s="131"/>
    </row>
    <row r="638" spans="7:9" ht="15" customHeight="1" x14ac:dyDescent="0.2">
      <c r="G638" s="139"/>
      <c r="H638" s="131"/>
      <c r="I638" s="131"/>
    </row>
    <row r="639" spans="7:9" ht="15" customHeight="1" x14ac:dyDescent="0.2">
      <c r="G639" s="139"/>
      <c r="H639" s="131"/>
      <c r="I639" s="131"/>
    </row>
    <row r="640" spans="7:9" ht="15" customHeight="1" x14ac:dyDescent="0.2">
      <c r="G640" s="139"/>
      <c r="H640" s="131"/>
      <c r="I640" s="131"/>
    </row>
    <row r="641" spans="7:9" ht="15" customHeight="1" x14ac:dyDescent="0.2">
      <c r="G641" s="139"/>
      <c r="H641" s="131"/>
      <c r="I641" s="131"/>
    </row>
    <row r="642" spans="7:9" ht="15" customHeight="1" x14ac:dyDescent="0.2">
      <c r="G642" s="139"/>
      <c r="H642" s="131"/>
      <c r="I642" s="131"/>
    </row>
    <row r="643" spans="7:9" ht="15" customHeight="1" x14ac:dyDescent="0.2">
      <c r="G643" s="139"/>
      <c r="H643" s="131"/>
      <c r="I643" s="131"/>
    </row>
    <row r="644" spans="7:9" ht="15" customHeight="1" x14ac:dyDescent="0.2">
      <c r="G644" s="139"/>
      <c r="H644" s="131"/>
      <c r="I644" s="131"/>
    </row>
    <row r="645" spans="7:9" ht="15" customHeight="1" x14ac:dyDescent="0.2">
      <c r="G645" s="139"/>
      <c r="H645" s="131"/>
      <c r="I645" s="131"/>
    </row>
    <row r="646" spans="7:9" ht="15" customHeight="1" x14ac:dyDescent="0.2">
      <c r="G646" s="139"/>
      <c r="H646" s="131"/>
      <c r="I646" s="131"/>
    </row>
    <row r="647" spans="7:9" ht="15" customHeight="1" x14ac:dyDescent="0.2">
      <c r="G647" s="139"/>
      <c r="H647" s="131"/>
      <c r="I647" s="131"/>
    </row>
    <row r="648" spans="7:9" ht="15" customHeight="1" x14ac:dyDescent="0.2">
      <c r="G648" s="139"/>
      <c r="H648" s="131"/>
      <c r="I648" s="131"/>
    </row>
    <row r="649" spans="7:9" ht="15" customHeight="1" x14ac:dyDescent="0.2">
      <c r="G649" s="139"/>
      <c r="H649" s="131"/>
      <c r="I649" s="131"/>
    </row>
    <row r="650" spans="7:9" ht="15" customHeight="1" x14ac:dyDescent="0.2">
      <c r="G650" s="139"/>
      <c r="H650" s="131"/>
      <c r="I650" s="131"/>
    </row>
    <row r="651" spans="7:9" ht="15" customHeight="1" x14ac:dyDescent="0.2">
      <c r="G651" s="139"/>
      <c r="H651" s="131"/>
      <c r="I651" s="131"/>
    </row>
    <row r="652" spans="7:9" ht="15" customHeight="1" x14ac:dyDescent="0.2">
      <c r="G652" s="139"/>
      <c r="H652" s="131"/>
      <c r="I652" s="131"/>
    </row>
    <row r="653" spans="7:9" ht="15" customHeight="1" x14ac:dyDescent="0.2">
      <c r="G653" s="139"/>
      <c r="H653" s="131"/>
      <c r="I653" s="131"/>
    </row>
    <row r="654" spans="7:9" ht="15" customHeight="1" x14ac:dyDescent="0.2">
      <c r="G654" s="139"/>
      <c r="H654" s="131"/>
      <c r="I654" s="131"/>
    </row>
    <row r="655" spans="7:9" ht="15" customHeight="1" x14ac:dyDescent="0.2">
      <c r="G655" s="139"/>
      <c r="H655" s="131"/>
      <c r="I655" s="131"/>
    </row>
    <row r="656" spans="7:9" ht="15" customHeight="1" x14ac:dyDescent="0.2">
      <c r="G656" s="139"/>
      <c r="H656" s="131"/>
      <c r="I656" s="131"/>
    </row>
    <row r="657" spans="7:9" ht="15" customHeight="1" x14ac:dyDescent="0.2">
      <c r="G657" s="139"/>
      <c r="H657" s="131"/>
      <c r="I657" s="131"/>
    </row>
    <row r="658" spans="7:9" ht="15" customHeight="1" x14ac:dyDescent="0.2">
      <c r="G658" s="139"/>
      <c r="H658" s="131"/>
      <c r="I658" s="131"/>
    </row>
    <row r="659" spans="7:9" ht="15" customHeight="1" x14ac:dyDescent="0.2">
      <c r="G659" s="139"/>
      <c r="H659" s="131"/>
      <c r="I659" s="131"/>
    </row>
    <row r="660" spans="7:9" ht="15" customHeight="1" x14ac:dyDescent="0.2">
      <c r="G660" s="139"/>
      <c r="H660" s="131"/>
      <c r="I660" s="131"/>
    </row>
    <row r="661" spans="7:9" ht="15" customHeight="1" x14ac:dyDescent="0.2">
      <c r="G661" s="139"/>
      <c r="H661" s="131"/>
      <c r="I661" s="131"/>
    </row>
    <row r="662" spans="7:9" ht="15" customHeight="1" x14ac:dyDescent="0.2">
      <c r="G662" s="139"/>
      <c r="H662" s="131"/>
      <c r="I662" s="131"/>
    </row>
    <row r="663" spans="7:9" ht="15" customHeight="1" x14ac:dyDescent="0.2">
      <c r="G663" s="139"/>
      <c r="H663" s="131"/>
      <c r="I663" s="131"/>
    </row>
    <row r="664" spans="7:9" ht="15" customHeight="1" x14ac:dyDescent="0.2">
      <c r="G664" s="139"/>
      <c r="H664" s="131"/>
      <c r="I664" s="131"/>
    </row>
    <row r="665" spans="7:9" ht="15" customHeight="1" x14ac:dyDescent="0.2">
      <c r="G665" s="139"/>
      <c r="H665" s="131"/>
      <c r="I665" s="131"/>
    </row>
    <row r="666" spans="7:9" ht="15" customHeight="1" x14ac:dyDescent="0.2">
      <c r="G666" s="139"/>
      <c r="H666" s="131"/>
      <c r="I666" s="131"/>
    </row>
    <row r="667" spans="7:9" ht="15" customHeight="1" x14ac:dyDescent="0.2">
      <c r="G667" s="139"/>
      <c r="H667" s="131"/>
      <c r="I667" s="131"/>
    </row>
    <row r="668" spans="7:9" ht="15" customHeight="1" x14ac:dyDescent="0.2">
      <c r="G668" s="139"/>
      <c r="H668" s="131"/>
      <c r="I668" s="131"/>
    </row>
    <row r="669" spans="7:9" ht="15" customHeight="1" x14ac:dyDescent="0.2">
      <c r="G669" s="139"/>
      <c r="H669" s="131"/>
      <c r="I669" s="131"/>
    </row>
    <row r="670" spans="7:9" ht="15" customHeight="1" x14ac:dyDescent="0.2">
      <c r="G670" s="139"/>
      <c r="H670" s="131"/>
      <c r="I670" s="131"/>
    </row>
    <row r="671" spans="7:9" ht="15" customHeight="1" x14ac:dyDescent="0.2">
      <c r="G671" s="139"/>
      <c r="H671" s="131"/>
      <c r="I671" s="131"/>
    </row>
    <row r="672" spans="7:9" ht="15" customHeight="1" x14ac:dyDescent="0.2">
      <c r="G672" s="139"/>
      <c r="H672" s="131"/>
      <c r="I672" s="131"/>
    </row>
    <row r="673" spans="7:9" ht="15" customHeight="1" x14ac:dyDescent="0.2">
      <c r="G673" s="139"/>
      <c r="H673" s="131"/>
      <c r="I673" s="131"/>
    </row>
    <row r="674" spans="7:9" ht="15" customHeight="1" x14ac:dyDescent="0.2">
      <c r="G674" s="139"/>
      <c r="H674" s="131"/>
      <c r="I674" s="131"/>
    </row>
    <row r="675" spans="7:9" ht="15" customHeight="1" x14ac:dyDescent="0.2">
      <c r="G675" s="139"/>
      <c r="H675" s="131"/>
      <c r="I675" s="131"/>
    </row>
    <row r="676" spans="7:9" ht="15" customHeight="1" x14ac:dyDescent="0.2">
      <c r="G676" s="139"/>
      <c r="H676" s="131"/>
      <c r="I676" s="131"/>
    </row>
    <row r="677" spans="7:9" ht="15" customHeight="1" x14ac:dyDescent="0.2">
      <c r="G677" s="139"/>
      <c r="H677" s="131"/>
      <c r="I677" s="131"/>
    </row>
    <row r="678" spans="7:9" ht="15" customHeight="1" x14ac:dyDescent="0.2">
      <c r="G678" s="139"/>
      <c r="H678" s="131"/>
      <c r="I678" s="131"/>
    </row>
    <row r="679" spans="7:9" ht="15" customHeight="1" x14ac:dyDescent="0.2">
      <c r="G679" s="139"/>
      <c r="H679" s="131"/>
      <c r="I679" s="131"/>
    </row>
    <row r="680" spans="7:9" ht="15" customHeight="1" x14ac:dyDescent="0.2">
      <c r="G680" s="139"/>
      <c r="H680" s="131"/>
      <c r="I680" s="131"/>
    </row>
    <row r="681" spans="7:9" ht="15" customHeight="1" x14ac:dyDescent="0.2">
      <c r="G681" s="139"/>
      <c r="H681" s="131"/>
      <c r="I681" s="131"/>
    </row>
    <row r="682" spans="7:9" ht="15" customHeight="1" x14ac:dyDescent="0.2">
      <c r="G682" s="139"/>
      <c r="H682" s="131"/>
      <c r="I682" s="131"/>
    </row>
    <row r="683" spans="7:9" ht="15" customHeight="1" x14ac:dyDescent="0.2">
      <c r="G683" s="139"/>
      <c r="H683" s="131"/>
      <c r="I683" s="131"/>
    </row>
    <row r="684" spans="7:9" ht="15" customHeight="1" x14ac:dyDescent="0.2">
      <c r="G684" s="139"/>
      <c r="H684" s="131"/>
      <c r="I684" s="131"/>
    </row>
    <row r="685" spans="7:9" ht="15" customHeight="1" x14ac:dyDescent="0.2">
      <c r="G685" s="139"/>
      <c r="H685" s="131"/>
      <c r="I685" s="131"/>
    </row>
    <row r="686" spans="7:9" ht="15" customHeight="1" x14ac:dyDescent="0.2">
      <c r="G686" s="139"/>
      <c r="H686" s="131"/>
      <c r="I686" s="131"/>
    </row>
    <row r="687" spans="7:9" ht="15" customHeight="1" x14ac:dyDescent="0.2">
      <c r="G687" s="139"/>
      <c r="H687" s="131"/>
      <c r="I687" s="131"/>
    </row>
    <row r="688" spans="7:9" ht="15" customHeight="1" x14ac:dyDescent="0.2">
      <c r="G688" s="139"/>
      <c r="H688" s="131"/>
      <c r="I688" s="131"/>
    </row>
    <row r="689" spans="7:9" ht="15" customHeight="1" x14ac:dyDescent="0.2">
      <c r="G689" s="139"/>
      <c r="H689" s="131"/>
      <c r="I689" s="131"/>
    </row>
    <row r="690" spans="7:9" ht="15" customHeight="1" x14ac:dyDescent="0.2">
      <c r="G690" s="139"/>
      <c r="H690" s="131"/>
      <c r="I690" s="131"/>
    </row>
    <row r="691" spans="7:9" ht="15" customHeight="1" x14ac:dyDescent="0.2">
      <c r="G691" s="139"/>
      <c r="H691" s="131"/>
      <c r="I691" s="131"/>
    </row>
    <row r="692" spans="7:9" ht="15" customHeight="1" x14ac:dyDescent="0.2">
      <c r="G692" s="139"/>
      <c r="H692" s="131"/>
      <c r="I692" s="131"/>
    </row>
    <row r="693" spans="7:9" ht="15" customHeight="1" x14ac:dyDescent="0.2">
      <c r="G693" s="139"/>
      <c r="H693" s="131"/>
      <c r="I693" s="131"/>
    </row>
    <row r="694" spans="7:9" ht="15" customHeight="1" x14ac:dyDescent="0.2">
      <c r="G694" s="139"/>
      <c r="H694" s="131"/>
      <c r="I694" s="131"/>
    </row>
    <row r="695" spans="7:9" ht="15" customHeight="1" x14ac:dyDescent="0.2">
      <c r="G695" s="139"/>
      <c r="H695" s="131"/>
      <c r="I695" s="131"/>
    </row>
    <row r="696" spans="7:9" ht="15" customHeight="1" x14ac:dyDescent="0.2">
      <c r="G696" s="139"/>
      <c r="H696" s="131"/>
      <c r="I696" s="131"/>
    </row>
    <row r="697" spans="7:9" ht="15" customHeight="1" x14ac:dyDescent="0.2">
      <c r="G697" s="139"/>
      <c r="H697" s="131"/>
      <c r="I697" s="131"/>
    </row>
    <row r="698" spans="7:9" ht="15" customHeight="1" x14ac:dyDescent="0.2">
      <c r="G698" s="139"/>
      <c r="H698" s="131"/>
      <c r="I698" s="131"/>
    </row>
    <row r="699" spans="7:9" ht="15" customHeight="1" x14ac:dyDescent="0.2">
      <c r="G699" s="139"/>
      <c r="H699" s="131"/>
      <c r="I699" s="131"/>
    </row>
    <row r="700" spans="7:9" ht="15" customHeight="1" x14ac:dyDescent="0.2">
      <c r="G700" s="139"/>
      <c r="H700" s="131"/>
      <c r="I700" s="131"/>
    </row>
    <row r="701" spans="7:9" ht="15" customHeight="1" x14ac:dyDescent="0.2">
      <c r="G701" s="139"/>
      <c r="H701" s="131"/>
      <c r="I701" s="131"/>
    </row>
    <row r="702" spans="7:9" ht="15" customHeight="1" x14ac:dyDescent="0.2">
      <c r="G702" s="139"/>
      <c r="H702" s="131"/>
      <c r="I702" s="131"/>
    </row>
    <row r="703" spans="7:9" ht="15" customHeight="1" x14ac:dyDescent="0.2">
      <c r="G703" s="139"/>
      <c r="H703" s="131"/>
      <c r="I703" s="131"/>
    </row>
    <row r="704" spans="7:9" ht="15" customHeight="1" x14ac:dyDescent="0.2">
      <c r="G704" s="139"/>
      <c r="H704" s="131"/>
      <c r="I704" s="131"/>
    </row>
    <row r="705" spans="7:9" ht="15" customHeight="1" x14ac:dyDescent="0.2">
      <c r="G705" s="139"/>
      <c r="H705" s="131"/>
      <c r="I705" s="131"/>
    </row>
    <row r="706" spans="7:9" ht="15" customHeight="1" x14ac:dyDescent="0.2">
      <c r="G706" s="139"/>
      <c r="H706" s="131"/>
      <c r="I706" s="131"/>
    </row>
    <row r="707" spans="7:9" ht="15" customHeight="1" x14ac:dyDescent="0.2">
      <c r="G707" s="139"/>
      <c r="H707" s="131"/>
      <c r="I707" s="131"/>
    </row>
    <row r="708" spans="7:9" ht="15" customHeight="1" x14ac:dyDescent="0.2">
      <c r="G708" s="139"/>
      <c r="H708" s="131"/>
      <c r="I708" s="131"/>
    </row>
    <row r="709" spans="7:9" ht="15" customHeight="1" x14ac:dyDescent="0.2">
      <c r="G709" s="139"/>
      <c r="H709" s="131"/>
      <c r="I709" s="131"/>
    </row>
    <row r="710" spans="7:9" ht="15" customHeight="1" x14ac:dyDescent="0.2">
      <c r="G710" s="139"/>
      <c r="H710" s="131"/>
      <c r="I710" s="131"/>
    </row>
    <row r="711" spans="7:9" ht="15" customHeight="1" x14ac:dyDescent="0.2">
      <c r="G711" s="139"/>
      <c r="H711" s="131"/>
      <c r="I711" s="131"/>
    </row>
    <row r="712" spans="7:9" ht="15" customHeight="1" x14ac:dyDescent="0.2">
      <c r="G712" s="139"/>
      <c r="H712" s="131"/>
      <c r="I712" s="131"/>
    </row>
    <row r="713" spans="7:9" ht="15" customHeight="1" x14ac:dyDescent="0.2">
      <c r="G713" s="139"/>
      <c r="H713" s="131"/>
      <c r="I713" s="131"/>
    </row>
    <row r="714" spans="7:9" ht="15" customHeight="1" x14ac:dyDescent="0.2">
      <c r="G714" s="139"/>
      <c r="H714" s="131"/>
      <c r="I714" s="131"/>
    </row>
    <row r="715" spans="7:9" ht="15" customHeight="1" x14ac:dyDescent="0.2">
      <c r="G715" s="139"/>
      <c r="H715" s="131"/>
      <c r="I715" s="131"/>
    </row>
    <row r="716" spans="7:9" ht="15" customHeight="1" x14ac:dyDescent="0.2">
      <c r="G716" s="139"/>
      <c r="H716" s="131"/>
      <c r="I716" s="131"/>
    </row>
    <row r="717" spans="7:9" ht="15" customHeight="1" x14ac:dyDescent="0.2">
      <c r="G717" s="139"/>
      <c r="H717" s="131"/>
      <c r="I717" s="131"/>
    </row>
    <row r="718" spans="7:9" ht="15" customHeight="1" x14ac:dyDescent="0.2">
      <c r="G718" s="139"/>
      <c r="H718" s="131"/>
      <c r="I718" s="131"/>
    </row>
    <row r="719" spans="7:9" ht="15" customHeight="1" x14ac:dyDescent="0.2">
      <c r="G719" s="139"/>
      <c r="H719" s="131"/>
      <c r="I719" s="131"/>
    </row>
    <row r="720" spans="7:9" ht="15" customHeight="1" x14ac:dyDescent="0.2">
      <c r="G720" s="139"/>
      <c r="H720" s="131"/>
      <c r="I720" s="131"/>
    </row>
    <row r="721" spans="7:9" ht="15" customHeight="1" x14ac:dyDescent="0.2">
      <c r="G721" s="139"/>
      <c r="H721" s="131"/>
      <c r="I721" s="131"/>
    </row>
    <row r="722" spans="7:9" ht="15" customHeight="1" x14ac:dyDescent="0.2">
      <c r="G722" s="139"/>
      <c r="H722" s="131"/>
      <c r="I722" s="131"/>
    </row>
    <row r="723" spans="7:9" ht="15" customHeight="1" x14ac:dyDescent="0.2">
      <c r="G723" s="139"/>
      <c r="H723" s="131"/>
      <c r="I723" s="131"/>
    </row>
    <row r="724" spans="7:9" ht="15" customHeight="1" x14ac:dyDescent="0.2">
      <c r="G724" s="139"/>
      <c r="H724" s="131"/>
      <c r="I724" s="131"/>
    </row>
    <row r="725" spans="7:9" ht="15" customHeight="1" x14ac:dyDescent="0.2">
      <c r="G725" s="139"/>
      <c r="H725" s="131"/>
      <c r="I725" s="131"/>
    </row>
    <row r="726" spans="7:9" ht="15" customHeight="1" x14ac:dyDescent="0.2">
      <c r="G726" s="139"/>
      <c r="H726" s="131"/>
      <c r="I726" s="131"/>
    </row>
    <row r="727" spans="7:9" ht="15" customHeight="1" x14ac:dyDescent="0.2">
      <c r="G727" s="139"/>
      <c r="H727" s="131"/>
      <c r="I727" s="131"/>
    </row>
    <row r="728" spans="7:9" ht="15" customHeight="1" x14ac:dyDescent="0.2">
      <c r="G728" s="139"/>
      <c r="H728" s="131"/>
      <c r="I728" s="131"/>
    </row>
    <row r="729" spans="7:9" ht="15" customHeight="1" x14ac:dyDescent="0.2">
      <c r="G729" s="139"/>
      <c r="H729" s="131"/>
      <c r="I729" s="131"/>
    </row>
    <row r="730" spans="7:9" ht="15" customHeight="1" x14ac:dyDescent="0.2">
      <c r="G730" s="139"/>
      <c r="H730" s="131"/>
      <c r="I730" s="131"/>
    </row>
    <row r="731" spans="7:9" ht="15" customHeight="1" x14ac:dyDescent="0.2">
      <c r="G731" s="139"/>
      <c r="H731" s="131"/>
      <c r="I731" s="131"/>
    </row>
    <row r="732" spans="7:9" ht="15" customHeight="1" x14ac:dyDescent="0.2">
      <c r="G732" s="139"/>
      <c r="H732" s="131"/>
      <c r="I732" s="131"/>
    </row>
    <row r="733" spans="7:9" ht="15" customHeight="1" x14ac:dyDescent="0.2">
      <c r="G733" s="139"/>
      <c r="H733" s="131"/>
      <c r="I733" s="131"/>
    </row>
    <row r="734" spans="7:9" ht="15" customHeight="1" x14ac:dyDescent="0.2">
      <c r="G734" s="139"/>
      <c r="H734" s="131"/>
      <c r="I734" s="131"/>
    </row>
    <row r="735" spans="7:9" ht="15" customHeight="1" x14ac:dyDescent="0.2">
      <c r="G735" s="139"/>
      <c r="H735" s="131"/>
      <c r="I735" s="131"/>
    </row>
    <row r="736" spans="7:9" ht="15" customHeight="1" x14ac:dyDescent="0.2">
      <c r="G736" s="139"/>
      <c r="H736" s="131"/>
      <c r="I736" s="131"/>
    </row>
    <row r="737" spans="7:9" ht="15" customHeight="1" x14ac:dyDescent="0.2">
      <c r="G737" s="139"/>
      <c r="H737" s="131"/>
      <c r="I737" s="131"/>
    </row>
    <row r="738" spans="7:9" ht="15" customHeight="1" x14ac:dyDescent="0.2">
      <c r="G738" s="139"/>
      <c r="H738" s="131"/>
      <c r="I738" s="131"/>
    </row>
    <row r="739" spans="7:9" ht="15" customHeight="1" x14ac:dyDescent="0.2">
      <c r="G739" s="139"/>
      <c r="H739" s="131"/>
      <c r="I739" s="131"/>
    </row>
    <row r="740" spans="7:9" ht="15" customHeight="1" x14ac:dyDescent="0.2">
      <c r="G740" s="139"/>
      <c r="H740" s="131"/>
      <c r="I740" s="131"/>
    </row>
    <row r="741" spans="7:9" ht="15" customHeight="1" x14ac:dyDescent="0.2">
      <c r="G741" s="139"/>
      <c r="H741" s="131"/>
      <c r="I741" s="131"/>
    </row>
    <row r="742" spans="7:9" ht="15" customHeight="1" x14ac:dyDescent="0.2">
      <c r="G742" s="139"/>
      <c r="H742" s="131"/>
      <c r="I742" s="131"/>
    </row>
    <row r="743" spans="7:9" ht="15" customHeight="1" x14ac:dyDescent="0.2">
      <c r="G743" s="139"/>
      <c r="H743" s="131"/>
      <c r="I743" s="131"/>
    </row>
    <row r="744" spans="7:9" ht="15" customHeight="1" x14ac:dyDescent="0.2">
      <c r="G744" s="139"/>
      <c r="H744" s="131"/>
      <c r="I744" s="131"/>
    </row>
    <row r="745" spans="7:9" ht="15" customHeight="1" x14ac:dyDescent="0.2">
      <c r="G745" s="139"/>
      <c r="H745" s="131"/>
      <c r="I745" s="131"/>
    </row>
    <row r="746" spans="7:9" ht="15" customHeight="1" x14ac:dyDescent="0.2">
      <c r="G746" s="139"/>
      <c r="H746" s="131"/>
      <c r="I746" s="131"/>
    </row>
    <row r="747" spans="7:9" ht="15" customHeight="1" x14ac:dyDescent="0.2">
      <c r="G747" s="139"/>
      <c r="H747" s="131"/>
      <c r="I747" s="131"/>
    </row>
    <row r="748" spans="7:9" ht="15" customHeight="1" x14ac:dyDescent="0.2">
      <c r="G748" s="139"/>
      <c r="H748" s="131"/>
      <c r="I748" s="131"/>
    </row>
    <row r="749" spans="7:9" ht="15" customHeight="1" x14ac:dyDescent="0.2">
      <c r="G749" s="139"/>
      <c r="H749" s="131"/>
      <c r="I749" s="131"/>
    </row>
    <row r="750" spans="7:9" ht="15" customHeight="1" x14ac:dyDescent="0.2">
      <c r="G750" s="139"/>
      <c r="H750" s="131"/>
      <c r="I750" s="131"/>
    </row>
    <row r="751" spans="7:9" ht="15" customHeight="1" x14ac:dyDescent="0.2">
      <c r="G751" s="139"/>
      <c r="H751" s="131"/>
      <c r="I751" s="131"/>
    </row>
    <row r="752" spans="7:9" ht="15" customHeight="1" x14ac:dyDescent="0.2">
      <c r="G752" s="139"/>
      <c r="H752" s="131"/>
      <c r="I752" s="131"/>
    </row>
    <row r="753" spans="7:9" ht="15" customHeight="1" x14ac:dyDescent="0.2">
      <c r="G753" s="139"/>
      <c r="H753" s="131"/>
      <c r="I753" s="131"/>
    </row>
    <row r="754" spans="7:9" ht="15" customHeight="1" x14ac:dyDescent="0.2">
      <c r="G754" s="139"/>
      <c r="H754" s="131"/>
      <c r="I754" s="131"/>
    </row>
    <row r="755" spans="7:9" ht="15" customHeight="1" x14ac:dyDescent="0.2">
      <c r="G755" s="139"/>
      <c r="H755" s="131"/>
      <c r="I755" s="131"/>
    </row>
    <row r="756" spans="7:9" ht="15" customHeight="1" x14ac:dyDescent="0.2">
      <c r="G756" s="139"/>
      <c r="H756" s="131"/>
      <c r="I756" s="131"/>
    </row>
    <row r="757" spans="7:9" ht="15" customHeight="1" x14ac:dyDescent="0.2">
      <c r="G757" s="139"/>
      <c r="H757" s="131"/>
      <c r="I757" s="131"/>
    </row>
    <row r="758" spans="7:9" ht="15" customHeight="1" x14ac:dyDescent="0.2">
      <c r="G758" s="139"/>
      <c r="H758" s="131"/>
      <c r="I758" s="131"/>
    </row>
    <row r="759" spans="7:9" ht="15" customHeight="1" x14ac:dyDescent="0.2">
      <c r="G759" s="139"/>
      <c r="H759" s="131"/>
      <c r="I759" s="131"/>
    </row>
    <row r="760" spans="7:9" ht="15" customHeight="1" x14ac:dyDescent="0.2">
      <c r="G760" s="139"/>
      <c r="H760" s="131"/>
      <c r="I760" s="131"/>
    </row>
    <row r="761" spans="7:9" ht="15" customHeight="1" x14ac:dyDescent="0.2">
      <c r="G761" s="139"/>
      <c r="H761" s="131"/>
      <c r="I761" s="131"/>
    </row>
    <row r="762" spans="7:9" ht="15" customHeight="1" x14ac:dyDescent="0.2">
      <c r="G762" s="139"/>
      <c r="H762" s="131"/>
      <c r="I762" s="131"/>
    </row>
    <row r="763" spans="7:9" ht="15" customHeight="1" x14ac:dyDescent="0.2">
      <c r="G763" s="139"/>
      <c r="H763" s="131"/>
      <c r="I763" s="131"/>
    </row>
    <row r="764" spans="7:9" ht="15" customHeight="1" x14ac:dyDescent="0.2">
      <c r="G764" s="139"/>
      <c r="H764" s="131"/>
      <c r="I764" s="131"/>
    </row>
    <row r="765" spans="7:9" ht="15" customHeight="1" x14ac:dyDescent="0.2">
      <c r="G765" s="139"/>
      <c r="H765" s="131"/>
      <c r="I765" s="131"/>
    </row>
    <row r="766" spans="7:9" ht="15" customHeight="1" x14ac:dyDescent="0.2">
      <c r="G766" s="139"/>
      <c r="H766" s="131"/>
      <c r="I766" s="131"/>
    </row>
    <row r="767" spans="7:9" ht="15" customHeight="1" x14ac:dyDescent="0.2">
      <c r="G767" s="139"/>
      <c r="H767" s="131"/>
      <c r="I767" s="131"/>
    </row>
    <row r="768" spans="7:9" ht="15" customHeight="1" x14ac:dyDescent="0.2">
      <c r="G768" s="139"/>
      <c r="H768" s="131"/>
      <c r="I768" s="131"/>
    </row>
    <row r="769" spans="7:9" ht="15" customHeight="1" x14ac:dyDescent="0.2">
      <c r="G769" s="139"/>
      <c r="H769" s="131"/>
      <c r="I769" s="131"/>
    </row>
    <row r="770" spans="7:9" ht="15" customHeight="1" x14ac:dyDescent="0.2">
      <c r="G770" s="139"/>
      <c r="H770" s="131"/>
      <c r="I770" s="131"/>
    </row>
    <row r="771" spans="7:9" ht="15" customHeight="1" x14ac:dyDescent="0.2">
      <c r="G771" s="139"/>
      <c r="H771" s="131"/>
      <c r="I771" s="131"/>
    </row>
    <row r="772" spans="7:9" ht="15" customHeight="1" x14ac:dyDescent="0.2">
      <c r="G772" s="139"/>
      <c r="H772" s="131"/>
      <c r="I772" s="131"/>
    </row>
    <row r="773" spans="7:9" ht="15" customHeight="1" x14ac:dyDescent="0.2">
      <c r="G773" s="139"/>
      <c r="H773" s="131"/>
      <c r="I773" s="131"/>
    </row>
    <row r="774" spans="7:9" ht="15" customHeight="1" x14ac:dyDescent="0.2">
      <c r="G774" s="139"/>
      <c r="H774" s="131"/>
      <c r="I774" s="131"/>
    </row>
    <row r="775" spans="7:9" ht="15" customHeight="1" x14ac:dyDescent="0.2">
      <c r="G775" s="139"/>
      <c r="H775" s="131"/>
      <c r="I775" s="131"/>
    </row>
    <row r="776" spans="7:9" ht="15" customHeight="1" x14ac:dyDescent="0.2">
      <c r="G776" s="139"/>
      <c r="H776" s="131"/>
      <c r="I776" s="131"/>
    </row>
    <row r="777" spans="7:9" ht="15" customHeight="1" x14ac:dyDescent="0.2">
      <c r="G777" s="139"/>
      <c r="H777" s="131"/>
      <c r="I777" s="131"/>
    </row>
    <row r="778" spans="7:9" ht="15" customHeight="1" x14ac:dyDescent="0.2">
      <c r="G778" s="139"/>
      <c r="H778" s="131"/>
      <c r="I778" s="131"/>
    </row>
    <row r="779" spans="7:9" ht="15" customHeight="1" x14ac:dyDescent="0.2">
      <c r="G779" s="139"/>
      <c r="H779" s="131"/>
      <c r="I779" s="131"/>
    </row>
    <row r="780" spans="7:9" ht="15" customHeight="1" x14ac:dyDescent="0.2">
      <c r="G780" s="139"/>
      <c r="H780" s="131"/>
      <c r="I780" s="131"/>
    </row>
    <row r="781" spans="7:9" ht="15" customHeight="1" x14ac:dyDescent="0.2">
      <c r="G781" s="139"/>
      <c r="H781" s="131"/>
      <c r="I781" s="131"/>
    </row>
    <row r="782" spans="7:9" ht="15" customHeight="1" x14ac:dyDescent="0.2">
      <c r="G782" s="139"/>
      <c r="H782" s="131"/>
      <c r="I782" s="131"/>
    </row>
    <row r="783" spans="7:9" ht="15" customHeight="1" x14ac:dyDescent="0.2">
      <c r="G783" s="139"/>
      <c r="H783" s="131"/>
      <c r="I783" s="131"/>
    </row>
    <row r="784" spans="7:9" ht="15" customHeight="1" x14ac:dyDescent="0.2">
      <c r="G784" s="139"/>
      <c r="H784" s="131"/>
      <c r="I784" s="131"/>
    </row>
    <row r="785" spans="7:9" ht="15" customHeight="1" x14ac:dyDescent="0.2">
      <c r="G785" s="139"/>
      <c r="H785" s="131"/>
      <c r="I785" s="131"/>
    </row>
    <row r="786" spans="7:9" ht="15" customHeight="1" x14ac:dyDescent="0.2">
      <c r="G786" s="139"/>
      <c r="H786" s="131"/>
      <c r="I786" s="131"/>
    </row>
    <row r="787" spans="7:9" ht="15" customHeight="1" x14ac:dyDescent="0.2">
      <c r="G787" s="139"/>
      <c r="H787" s="131"/>
      <c r="I787" s="131"/>
    </row>
    <row r="788" spans="7:9" ht="15" customHeight="1" x14ac:dyDescent="0.2">
      <c r="G788" s="139"/>
      <c r="H788" s="131"/>
      <c r="I788" s="131"/>
    </row>
    <row r="789" spans="7:9" ht="15" customHeight="1" x14ac:dyDescent="0.2">
      <c r="G789" s="139"/>
      <c r="H789" s="131"/>
      <c r="I789" s="131"/>
    </row>
    <row r="790" spans="7:9" ht="15" customHeight="1" x14ac:dyDescent="0.2">
      <c r="G790" s="139"/>
      <c r="H790" s="131"/>
      <c r="I790" s="131"/>
    </row>
    <row r="791" spans="7:9" ht="15" customHeight="1" x14ac:dyDescent="0.2">
      <c r="G791" s="139"/>
      <c r="H791" s="131"/>
      <c r="I791" s="131"/>
    </row>
    <row r="792" spans="7:9" ht="15" customHeight="1" x14ac:dyDescent="0.2">
      <c r="G792" s="139"/>
      <c r="H792" s="131"/>
      <c r="I792" s="131"/>
    </row>
    <row r="793" spans="7:9" ht="15" customHeight="1" x14ac:dyDescent="0.2">
      <c r="G793" s="139"/>
      <c r="H793" s="131"/>
      <c r="I793" s="131"/>
    </row>
    <row r="794" spans="7:9" ht="15" customHeight="1" x14ac:dyDescent="0.2">
      <c r="G794" s="139"/>
      <c r="H794" s="131"/>
      <c r="I794" s="131"/>
    </row>
    <row r="795" spans="7:9" ht="15" customHeight="1" x14ac:dyDescent="0.2">
      <c r="G795" s="139"/>
      <c r="H795" s="131"/>
      <c r="I795" s="131"/>
    </row>
    <row r="796" spans="7:9" ht="15" customHeight="1" x14ac:dyDescent="0.2">
      <c r="G796" s="139"/>
      <c r="H796" s="131"/>
      <c r="I796" s="131"/>
    </row>
    <row r="797" spans="7:9" ht="15" customHeight="1" x14ac:dyDescent="0.2">
      <c r="G797" s="139"/>
      <c r="H797" s="131"/>
      <c r="I797" s="131"/>
    </row>
    <row r="798" spans="7:9" ht="15" customHeight="1" x14ac:dyDescent="0.2">
      <c r="G798" s="139"/>
      <c r="H798" s="131"/>
      <c r="I798" s="131"/>
    </row>
    <row r="799" spans="7:9" ht="15" customHeight="1" x14ac:dyDescent="0.2">
      <c r="G799" s="139"/>
      <c r="H799" s="131"/>
      <c r="I799" s="131"/>
    </row>
    <row r="800" spans="7:9" ht="15" customHeight="1" x14ac:dyDescent="0.2">
      <c r="G800" s="139"/>
      <c r="H800" s="131"/>
      <c r="I800" s="131"/>
    </row>
    <row r="801" spans="7:9" ht="15" customHeight="1" x14ac:dyDescent="0.2">
      <c r="G801" s="139"/>
      <c r="H801" s="131"/>
      <c r="I801" s="131"/>
    </row>
    <row r="802" spans="7:9" ht="15" customHeight="1" x14ac:dyDescent="0.2">
      <c r="G802" s="139"/>
      <c r="H802" s="131"/>
      <c r="I802" s="131"/>
    </row>
    <row r="803" spans="7:9" ht="15" customHeight="1" x14ac:dyDescent="0.2">
      <c r="G803" s="139"/>
      <c r="H803" s="131"/>
      <c r="I803" s="131"/>
    </row>
    <row r="804" spans="7:9" ht="15" customHeight="1" x14ac:dyDescent="0.2">
      <c r="G804" s="139"/>
      <c r="H804" s="131"/>
      <c r="I804" s="131"/>
    </row>
    <row r="805" spans="7:9" ht="15" customHeight="1" x14ac:dyDescent="0.2">
      <c r="G805" s="139"/>
      <c r="H805" s="131"/>
      <c r="I805" s="131"/>
    </row>
    <row r="806" spans="7:9" ht="15" customHeight="1" x14ac:dyDescent="0.2">
      <c r="G806" s="139"/>
      <c r="H806" s="131"/>
      <c r="I806" s="131"/>
    </row>
    <row r="807" spans="7:9" ht="15" customHeight="1" x14ac:dyDescent="0.2">
      <c r="G807" s="139"/>
      <c r="H807" s="131"/>
      <c r="I807" s="131"/>
    </row>
    <row r="808" spans="7:9" ht="15" customHeight="1" x14ac:dyDescent="0.2">
      <c r="G808" s="139"/>
      <c r="H808" s="131"/>
      <c r="I808" s="131"/>
    </row>
    <row r="809" spans="7:9" ht="15" customHeight="1" x14ac:dyDescent="0.2">
      <c r="G809" s="139"/>
      <c r="H809" s="131"/>
      <c r="I809" s="131"/>
    </row>
    <row r="810" spans="7:9" ht="15" customHeight="1" x14ac:dyDescent="0.2">
      <c r="G810" s="139"/>
      <c r="H810" s="131"/>
      <c r="I810" s="131"/>
    </row>
    <row r="811" spans="7:9" ht="15" customHeight="1" x14ac:dyDescent="0.2">
      <c r="G811" s="139"/>
      <c r="H811" s="131"/>
      <c r="I811" s="131"/>
    </row>
    <row r="812" spans="7:9" ht="15" customHeight="1" x14ac:dyDescent="0.2">
      <c r="G812" s="139"/>
      <c r="H812" s="131"/>
      <c r="I812" s="131"/>
    </row>
    <row r="813" spans="7:9" ht="15" customHeight="1" x14ac:dyDescent="0.2">
      <c r="G813" s="139"/>
      <c r="H813" s="131"/>
      <c r="I813" s="131"/>
    </row>
    <row r="814" spans="7:9" ht="15" customHeight="1" x14ac:dyDescent="0.2">
      <c r="G814" s="139"/>
      <c r="H814" s="131"/>
      <c r="I814" s="131"/>
    </row>
    <row r="815" spans="7:9" ht="15" customHeight="1" x14ac:dyDescent="0.2">
      <c r="G815" s="139"/>
      <c r="H815" s="131"/>
      <c r="I815" s="131"/>
    </row>
    <row r="816" spans="7:9" ht="15" customHeight="1" x14ac:dyDescent="0.2">
      <c r="G816" s="139"/>
      <c r="H816" s="131"/>
      <c r="I816" s="131"/>
    </row>
    <row r="817" spans="7:9" ht="15" customHeight="1" x14ac:dyDescent="0.2">
      <c r="G817" s="139"/>
      <c r="H817" s="131"/>
      <c r="I817" s="131"/>
    </row>
    <row r="818" spans="7:9" ht="15" customHeight="1" x14ac:dyDescent="0.2">
      <c r="G818" s="139"/>
      <c r="H818" s="131"/>
      <c r="I818" s="131"/>
    </row>
    <row r="819" spans="7:9" ht="15" customHeight="1" x14ac:dyDescent="0.2">
      <c r="G819" s="139"/>
      <c r="H819" s="131"/>
      <c r="I819" s="131"/>
    </row>
    <row r="820" spans="7:9" ht="15" customHeight="1" x14ac:dyDescent="0.2">
      <c r="G820" s="139"/>
      <c r="H820" s="131"/>
      <c r="I820" s="131"/>
    </row>
    <row r="821" spans="7:9" ht="15" customHeight="1" x14ac:dyDescent="0.2">
      <c r="G821" s="139"/>
      <c r="H821" s="131"/>
      <c r="I821" s="131"/>
    </row>
    <row r="822" spans="7:9" ht="15" customHeight="1" x14ac:dyDescent="0.2">
      <c r="G822" s="139"/>
      <c r="H822" s="131"/>
      <c r="I822" s="131"/>
    </row>
    <row r="823" spans="7:9" ht="15" customHeight="1" x14ac:dyDescent="0.2">
      <c r="G823" s="139"/>
      <c r="H823" s="131"/>
      <c r="I823" s="131"/>
    </row>
    <row r="824" spans="7:9" ht="15" customHeight="1" x14ac:dyDescent="0.2">
      <c r="G824" s="139"/>
      <c r="H824" s="131"/>
      <c r="I824" s="131"/>
    </row>
    <row r="825" spans="7:9" ht="15" customHeight="1" x14ac:dyDescent="0.2">
      <c r="G825" s="139"/>
      <c r="H825" s="131"/>
      <c r="I825" s="131"/>
    </row>
    <row r="826" spans="7:9" ht="15" customHeight="1" x14ac:dyDescent="0.2">
      <c r="G826" s="139"/>
      <c r="H826" s="131"/>
      <c r="I826" s="131"/>
    </row>
    <row r="827" spans="7:9" ht="15" customHeight="1" x14ac:dyDescent="0.2">
      <c r="G827" s="139"/>
      <c r="H827" s="131"/>
      <c r="I827" s="131"/>
    </row>
    <row r="828" spans="7:9" ht="15" customHeight="1" x14ac:dyDescent="0.2">
      <c r="G828" s="139"/>
      <c r="H828" s="131"/>
      <c r="I828" s="131"/>
    </row>
    <row r="829" spans="7:9" ht="15" customHeight="1" x14ac:dyDescent="0.2">
      <c r="G829" s="139"/>
      <c r="H829" s="131"/>
      <c r="I829" s="131"/>
    </row>
    <row r="830" spans="7:9" ht="15" customHeight="1" x14ac:dyDescent="0.2">
      <c r="G830" s="139"/>
      <c r="H830" s="131"/>
      <c r="I830" s="131"/>
    </row>
    <row r="831" spans="7:9" ht="15" customHeight="1" x14ac:dyDescent="0.2">
      <c r="G831" s="139"/>
      <c r="H831" s="131"/>
      <c r="I831" s="131"/>
    </row>
    <row r="832" spans="7:9" ht="15" customHeight="1" x14ac:dyDescent="0.2">
      <c r="G832" s="139"/>
      <c r="H832" s="131"/>
      <c r="I832" s="131"/>
    </row>
    <row r="833" spans="7:9" ht="15" customHeight="1" x14ac:dyDescent="0.2">
      <c r="G833" s="139"/>
      <c r="H833" s="131"/>
      <c r="I833" s="131"/>
    </row>
    <row r="834" spans="7:9" ht="15" customHeight="1" x14ac:dyDescent="0.2">
      <c r="G834" s="139"/>
      <c r="H834" s="131"/>
      <c r="I834" s="131"/>
    </row>
    <row r="835" spans="7:9" ht="15" customHeight="1" x14ac:dyDescent="0.2">
      <c r="G835" s="139"/>
      <c r="H835" s="131"/>
      <c r="I835" s="131"/>
    </row>
    <row r="836" spans="7:9" ht="15" customHeight="1" x14ac:dyDescent="0.2">
      <c r="G836" s="139"/>
      <c r="H836" s="131"/>
      <c r="I836" s="131"/>
    </row>
    <row r="837" spans="7:9" ht="15" customHeight="1" x14ac:dyDescent="0.2">
      <c r="G837" s="139"/>
      <c r="H837" s="131"/>
      <c r="I837" s="131"/>
    </row>
    <row r="838" spans="7:9" ht="15" customHeight="1" x14ac:dyDescent="0.2">
      <c r="G838" s="139"/>
      <c r="H838" s="131"/>
      <c r="I838" s="131"/>
    </row>
    <row r="839" spans="7:9" ht="15" customHeight="1" x14ac:dyDescent="0.2">
      <c r="G839" s="139"/>
      <c r="H839" s="131"/>
      <c r="I839" s="131"/>
    </row>
    <row r="840" spans="7:9" ht="15" customHeight="1" x14ac:dyDescent="0.2">
      <c r="G840" s="139"/>
      <c r="H840" s="131"/>
      <c r="I840" s="131"/>
    </row>
    <row r="841" spans="7:9" ht="15" customHeight="1" x14ac:dyDescent="0.2">
      <c r="G841" s="139"/>
      <c r="H841" s="131"/>
      <c r="I841" s="131"/>
    </row>
    <row r="842" spans="7:9" ht="15" customHeight="1" x14ac:dyDescent="0.2">
      <c r="G842" s="139"/>
      <c r="H842" s="131"/>
      <c r="I842" s="131"/>
    </row>
    <row r="843" spans="7:9" ht="15" customHeight="1" x14ac:dyDescent="0.2">
      <c r="G843" s="139"/>
      <c r="H843" s="131"/>
      <c r="I843" s="131"/>
    </row>
    <row r="844" spans="7:9" ht="15" customHeight="1" x14ac:dyDescent="0.2">
      <c r="G844" s="139"/>
      <c r="H844" s="131"/>
      <c r="I844" s="131"/>
    </row>
    <row r="845" spans="7:9" ht="15" customHeight="1" x14ac:dyDescent="0.2">
      <c r="G845" s="139"/>
      <c r="H845" s="131"/>
      <c r="I845" s="131"/>
    </row>
    <row r="846" spans="7:9" ht="15" customHeight="1" x14ac:dyDescent="0.2">
      <c r="G846" s="139"/>
      <c r="H846" s="131"/>
      <c r="I846" s="131"/>
    </row>
    <row r="847" spans="7:9" ht="15" customHeight="1" x14ac:dyDescent="0.2">
      <c r="G847" s="139"/>
      <c r="H847" s="131"/>
      <c r="I847" s="131"/>
    </row>
    <row r="848" spans="7:9" ht="15" customHeight="1" x14ac:dyDescent="0.2">
      <c r="G848" s="139"/>
      <c r="H848" s="131"/>
      <c r="I848" s="131"/>
    </row>
    <row r="849" spans="7:9" ht="15" customHeight="1" x14ac:dyDescent="0.2">
      <c r="G849" s="139"/>
      <c r="H849" s="131"/>
      <c r="I849" s="131"/>
    </row>
    <row r="850" spans="7:9" ht="15" customHeight="1" x14ac:dyDescent="0.2">
      <c r="G850" s="139"/>
      <c r="H850" s="131"/>
      <c r="I850" s="131"/>
    </row>
    <row r="851" spans="7:9" ht="15" customHeight="1" x14ac:dyDescent="0.2">
      <c r="G851" s="139"/>
      <c r="H851" s="131"/>
      <c r="I851" s="131"/>
    </row>
    <row r="852" spans="7:9" ht="15" customHeight="1" x14ac:dyDescent="0.2">
      <c r="G852" s="139"/>
      <c r="H852" s="131"/>
      <c r="I852" s="131"/>
    </row>
    <row r="853" spans="7:9" ht="15" customHeight="1" x14ac:dyDescent="0.2">
      <c r="G853" s="139"/>
      <c r="H853" s="131"/>
      <c r="I853" s="131"/>
    </row>
    <row r="854" spans="7:9" ht="15" customHeight="1" x14ac:dyDescent="0.2">
      <c r="G854" s="139"/>
      <c r="H854" s="131"/>
      <c r="I854" s="131"/>
    </row>
    <row r="855" spans="7:9" ht="15" customHeight="1" x14ac:dyDescent="0.2">
      <c r="G855" s="139"/>
      <c r="H855" s="131"/>
      <c r="I855" s="131"/>
    </row>
    <row r="856" spans="7:9" ht="15" customHeight="1" x14ac:dyDescent="0.2">
      <c r="G856" s="139"/>
      <c r="H856" s="131"/>
      <c r="I856" s="131"/>
    </row>
    <row r="857" spans="7:9" ht="15" customHeight="1" x14ac:dyDescent="0.2">
      <c r="G857" s="139"/>
      <c r="H857" s="131"/>
      <c r="I857" s="131"/>
    </row>
    <row r="858" spans="7:9" ht="15" customHeight="1" x14ac:dyDescent="0.2">
      <c r="G858" s="139"/>
      <c r="H858" s="131"/>
      <c r="I858" s="131"/>
    </row>
    <row r="859" spans="7:9" ht="15" customHeight="1" x14ac:dyDescent="0.2">
      <c r="G859" s="139"/>
      <c r="H859" s="131"/>
      <c r="I859" s="131"/>
    </row>
    <row r="860" spans="7:9" ht="15" customHeight="1" x14ac:dyDescent="0.2">
      <c r="G860" s="139"/>
      <c r="H860" s="131"/>
      <c r="I860" s="131"/>
    </row>
    <row r="861" spans="7:9" ht="15" customHeight="1" x14ac:dyDescent="0.2">
      <c r="G861" s="139"/>
      <c r="H861" s="131"/>
      <c r="I861" s="131"/>
    </row>
    <row r="862" spans="7:9" ht="15" customHeight="1" x14ac:dyDescent="0.2">
      <c r="G862" s="139"/>
      <c r="H862" s="131"/>
      <c r="I862" s="131"/>
    </row>
    <row r="863" spans="7:9" ht="15" customHeight="1" x14ac:dyDescent="0.2">
      <c r="G863" s="139"/>
      <c r="H863" s="131"/>
      <c r="I863" s="131"/>
    </row>
    <row r="864" spans="7:9" ht="15" customHeight="1" x14ac:dyDescent="0.2">
      <c r="G864" s="139"/>
      <c r="H864" s="131"/>
      <c r="I864" s="131"/>
    </row>
    <row r="865" spans="7:9" ht="15" customHeight="1" x14ac:dyDescent="0.2">
      <c r="G865" s="139"/>
      <c r="H865" s="131"/>
      <c r="I865" s="131"/>
    </row>
    <row r="866" spans="7:9" ht="15" customHeight="1" x14ac:dyDescent="0.2">
      <c r="G866" s="139"/>
      <c r="H866" s="131"/>
      <c r="I866" s="131"/>
    </row>
    <row r="867" spans="7:9" ht="15" customHeight="1" x14ac:dyDescent="0.2">
      <c r="G867" s="139"/>
      <c r="H867" s="131"/>
      <c r="I867" s="131"/>
    </row>
    <row r="868" spans="7:9" ht="15" customHeight="1" x14ac:dyDescent="0.2">
      <c r="G868" s="139"/>
      <c r="H868" s="131"/>
      <c r="I868" s="131"/>
    </row>
    <row r="869" spans="7:9" ht="15" customHeight="1" x14ac:dyDescent="0.2">
      <c r="G869" s="139"/>
      <c r="H869" s="131"/>
      <c r="I869" s="131"/>
    </row>
    <row r="870" spans="7:9" ht="15" customHeight="1" x14ac:dyDescent="0.2">
      <c r="G870" s="139"/>
      <c r="H870" s="131"/>
      <c r="I870" s="131"/>
    </row>
    <row r="871" spans="7:9" ht="15" customHeight="1" x14ac:dyDescent="0.2">
      <c r="G871" s="139"/>
      <c r="H871" s="131"/>
      <c r="I871" s="131"/>
    </row>
    <row r="872" spans="7:9" ht="15" customHeight="1" x14ac:dyDescent="0.2">
      <c r="G872" s="139"/>
      <c r="H872" s="131"/>
      <c r="I872" s="131"/>
    </row>
    <row r="873" spans="7:9" ht="15" customHeight="1" x14ac:dyDescent="0.2">
      <c r="G873" s="139"/>
      <c r="H873" s="131"/>
      <c r="I873" s="131"/>
    </row>
    <row r="874" spans="7:9" ht="15" customHeight="1" x14ac:dyDescent="0.2">
      <c r="G874" s="139"/>
      <c r="H874" s="131"/>
      <c r="I874" s="131"/>
    </row>
    <row r="875" spans="7:9" ht="15" customHeight="1" x14ac:dyDescent="0.2">
      <c r="G875" s="139"/>
      <c r="H875" s="131"/>
      <c r="I875" s="131"/>
    </row>
    <row r="876" spans="7:9" ht="15" customHeight="1" x14ac:dyDescent="0.2">
      <c r="G876" s="139"/>
      <c r="H876" s="131"/>
      <c r="I876" s="131"/>
    </row>
    <row r="877" spans="7:9" ht="15" customHeight="1" x14ac:dyDescent="0.2">
      <c r="G877" s="139"/>
      <c r="H877" s="131"/>
      <c r="I877" s="131"/>
    </row>
    <row r="878" spans="7:9" ht="15" customHeight="1" x14ac:dyDescent="0.2">
      <c r="G878" s="139"/>
      <c r="H878" s="131"/>
      <c r="I878" s="131"/>
    </row>
    <row r="879" spans="7:9" ht="15" customHeight="1" x14ac:dyDescent="0.2">
      <c r="G879" s="139"/>
      <c r="H879" s="131"/>
      <c r="I879" s="131"/>
    </row>
    <row r="880" spans="7:9" ht="15" customHeight="1" x14ac:dyDescent="0.2">
      <c r="G880" s="139"/>
      <c r="H880" s="131"/>
      <c r="I880" s="131"/>
    </row>
    <row r="881" spans="7:9" ht="15" customHeight="1" x14ac:dyDescent="0.2">
      <c r="G881" s="139"/>
      <c r="H881" s="131"/>
      <c r="I881" s="131"/>
    </row>
    <row r="882" spans="7:9" ht="15" customHeight="1" x14ac:dyDescent="0.2">
      <c r="G882" s="139"/>
      <c r="H882" s="131"/>
      <c r="I882" s="131"/>
    </row>
    <row r="883" spans="7:9" ht="15" customHeight="1" x14ac:dyDescent="0.2">
      <c r="G883" s="139"/>
      <c r="H883" s="131"/>
      <c r="I883" s="131"/>
    </row>
    <row r="884" spans="7:9" ht="15" customHeight="1" x14ac:dyDescent="0.2">
      <c r="G884" s="139"/>
      <c r="H884" s="131"/>
      <c r="I884" s="131"/>
    </row>
    <row r="885" spans="7:9" ht="15" customHeight="1" x14ac:dyDescent="0.2">
      <c r="G885" s="139"/>
      <c r="H885" s="131"/>
      <c r="I885" s="131"/>
    </row>
    <row r="886" spans="7:9" ht="15" customHeight="1" x14ac:dyDescent="0.2">
      <c r="G886" s="139"/>
      <c r="H886" s="131"/>
      <c r="I886" s="131"/>
    </row>
    <row r="887" spans="7:9" ht="15" customHeight="1" x14ac:dyDescent="0.2">
      <c r="G887" s="139"/>
      <c r="H887" s="131"/>
      <c r="I887" s="131"/>
    </row>
    <row r="888" spans="7:9" ht="15" customHeight="1" x14ac:dyDescent="0.2">
      <c r="G888" s="139"/>
      <c r="H888" s="131"/>
      <c r="I888" s="131"/>
    </row>
    <row r="889" spans="7:9" ht="15" customHeight="1" x14ac:dyDescent="0.2">
      <c r="G889" s="139"/>
      <c r="H889" s="131"/>
      <c r="I889" s="131"/>
    </row>
    <row r="890" spans="7:9" ht="15" customHeight="1" x14ac:dyDescent="0.2">
      <c r="G890" s="139"/>
      <c r="H890" s="131"/>
      <c r="I890" s="131"/>
    </row>
    <row r="891" spans="7:9" ht="15" customHeight="1" x14ac:dyDescent="0.2">
      <c r="G891" s="139"/>
      <c r="H891" s="131"/>
      <c r="I891" s="131"/>
    </row>
    <row r="892" spans="7:9" ht="15" customHeight="1" x14ac:dyDescent="0.2">
      <c r="G892" s="139"/>
      <c r="H892" s="131"/>
      <c r="I892" s="131"/>
    </row>
    <row r="893" spans="7:9" ht="15" customHeight="1" x14ac:dyDescent="0.2">
      <c r="G893" s="139"/>
      <c r="H893" s="131"/>
      <c r="I893" s="131"/>
    </row>
    <row r="894" spans="7:9" ht="15" customHeight="1" x14ac:dyDescent="0.2">
      <c r="G894" s="139"/>
      <c r="H894" s="131"/>
      <c r="I894" s="131"/>
    </row>
    <row r="895" spans="7:9" ht="15" customHeight="1" x14ac:dyDescent="0.2">
      <c r="G895" s="139"/>
      <c r="H895" s="131"/>
      <c r="I895" s="131"/>
    </row>
    <row r="896" spans="7:9" ht="15" customHeight="1" x14ac:dyDescent="0.2">
      <c r="G896" s="139"/>
      <c r="H896" s="131"/>
      <c r="I896" s="131"/>
    </row>
    <row r="897" spans="7:9" ht="15" customHeight="1" x14ac:dyDescent="0.2">
      <c r="G897" s="139"/>
      <c r="H897" s="131"/>
      <c r="I897" s="131"/>
    </row>
    <row r="898" spans="7:9" ht="15" customHeight="1" x14ac:dyDescent="0.2">
      <c r="G898" s="139"/>
      <c r="H898" s="131"/>
      <c r="I898" s="131"/>
    </row>
    <row r="899" spans="7:9" ht="15" customHeight="1" x14ac:dyDescent="0.2">
      <c r="G899" s="139"/>
      <c r="H899" s="131"/>
      <c r="I899" s="131"/>
    </row>
    <row r="900" spans="7:9" ht="15" customHeight="1" x14ac:dyDescent="0.2">
      <c r="G900" s="139"/>
      <c r="H900" s="131"/>
      <c r="I900" s="131"/>
    </row>
    <row r="901" spans="7:9" ht="15" customHeight="1" x14ac:dyDescent="0.2">
      <c r="G901" s="139"/>
      <c r="H901" s="131"/>
      <c r="I901" s="131"/>
    </row>
    <row r="902" spans="7:9" ht="15" customHeight="1" x14ac:dyDescent="0.2">
      <c r="G902" s="139"/>
      <c r="H902" s="131"/>
      <c r="I902" s="131"/>
    </row>
    <row r="903" spans="7:9" ht="15" customHeight="1" x14ac:dyDescent="0.2">
      <c r="G903" s="139"/>
      <c r="H903" s="131"/>
      <c r="I903" s="131"/>
    </row>
    <row r="904" spans="7:9" ht="15" customHeight="1" x14ac:dyDescent="0.2">
      <c r="G904" s="139"/>
      <c r="H904" s="131"/>
      <c r="I904" s="131"/>
    </row>
    <row r="905" spans="7:9" ht="15" customHeight="1" x14ac:dyDescent="0.2">
      <c r="G905" s="139"/>
      <c r="H905" s="131"/>
      <c r="I905" s="131"/>
    </row>
    <row r="906" spans="7:9" ht="15" customHeight="1" x14ac:dyDescent="0.2">
      <c r="G906" s="139"/>
      <c r="H906" s="131"/>
      <c r="I906" s="131"/>
    </row>
    <row r="907" spans="7:9" ht="15" customHeight="1" x14ac:dyDescent="0.2">
      <c r="G907" s="139"/>
      <c r="H907" s="131"/>
      <c r="I907" s="131"/>
    </row>
    <row r="908" spans="7:9" ht="15" customHeight="1" x14ac:dyDescent="0.2">
      <c r="G908" s="139"/>
      <c r="H908" s="131"/>
      <c r="I908" s="131"/>
    </row>
    <row r="909" spans="7:9" ht="15" customHeight="1" x14ac:dyDescent="0.2">
      <c r="G909" s="139"/>
      <c r="H909" s="131"/>
      <c r="I909" s="131"/>
    </row>
    <row r="910" spans="7:9" ht="15" customHeight="1" x14ac:dyDescent="0.2">
      <c r="G910" s="139"/>
      <c r="H910" s="131"/>
      <c r="I910" s="131"/>
    </row>
    <row r="911" spans="7:9" ht="15" customHeight="1" x14ac:dyDescent="0.2">
      <c r="G911" s="139"/>
      <c r="H911" s="131"/>
      <c r="I911" s="131"/>
    </row>
    <row r="912" spans="7:9" ht="15" customHeight="1" x14ac:dyDescent="0.2">
      <c r="G912" s="139"/>
      <c r="H912" s="131"/>
      <c r="I912" s="131"/>
    </row>
    <row r="913" spans="7:9" ht="15" customHeight="1" x14ac:dyDescent="0.2">
      <c r="G913" s="139"/>
      <c r="H913" s="131"/>
      <c r="I913" s="131"/>
    </row>
    <row r="914" spans="7:9" ht="15" customHeight="1" x14ac:dyDescent="0.2">
      <c r="G914" s="139"/>
      <c r="H914" s="131"/>
      <c r="I914" s="131"/>
    </row>
    <row r="915" spans="7:9" ht="15" customHeight="1" x14ac:dyDescent="0.2">
      <c r="G915" s="139"/>
      <c r="H915" s="131"/>
      <c r="I915" s="131"/>
    </row>
    <row r="916" spans="7:9" ht="15" customHeight="1" x14ac:dyDescent="0.2">
      <c r="G916" s="139"/>
      <c r="H916" s="131"/>
      <c r="I916" s="131"/>
    </row>
    <row r="917" spans="7:9" ht="15" customHeight="1" x14ac:dyDescent="0.2">
      <c r="G917" s="139"/>
      <c r="H917" s="131"/>
      <c r="I917" s="131"/>
    </row>
    <row r="918" spans="7:9" ht="15" customHeight="1" x14ac:dyDescent="0.2">
      <c r="G918" s="139"/>
      <c r="H918" s="131"/>
      <c r="I918" s="131"/>
    </row>
    <row r="919" spans="7:9" ht="15" customHeight="1" x14ac:dyDescent="0.2">
      <c r="G919" s="139"/>
      <c r="H919" s="131"/>
      <c r="I919" s="131"/>
    </row>
    <row r="920" spans="7:9" ht="15" customHeight="1" x14ac:dyDescent="0.2">
      <c r="G920" s="139"/>
      <c r="H920" s="131"/>
      <c r="I920" s="131"/>
    </row>
    <row r="921" spans="7:9" ht="15" customHeight="1" x14ac:dyDescent="0.2">
      <c r="G921" s="139"/>
      <c r="H921" s="131"/>
      <c r="I921" s="131"/>
    </row>
    <row r="922" spans="7:9" ht="15" customHeight="1" x14ac:dyDescent="0.2">
      <c r="G922" s="139"/>
      <c r="H922" s="131"/>
      <c r="I922" s="131"/>
    </row>
    <row r="923" spans="7:9" ht="15" customHeight="1" x14ac:dyDescent="0.2">
      <c r="G923" s="139"/>
      <c r="H923" s="131"/>
      <c r="I923" s="131"/>
    </row>
    <row r="924" spans="7:9" ht="15" customHeight="1" x14ac:dyDescent="0.2">
      <c r="G924" s="139"/>
      <c r="H924" s="131"/>
      <c r="I924" s="131"/>
    </row>
    <row r="925" spans="7:9" ht="15" customHeight="1" x14ac:dyDescent="0.2">
      <c r="G925" s="139"/>
      <c r="H925" s="131"/>
      <c r="I925" s="131"/>
    </row>
    <row r="926" spans="7:9" ht="15" customHeight="1" x14ac:dyDescent="0.2">
      <c r="G926" s="139"/>
      <c r="H926" s="131"/>
      <c r="I926" s="131"/>
    </row>
    <row r="927" spans="7:9" ht="15" customHeight="1" x14ac:dyDescent="0.2">
      <c r="G927" s="139"/>
      <c r="H927" s="131"/>
      <c r="I927" s="131"/>
    </row>
    <row r="928" spans="7:9" ht="15" customHeight="1" x14ac:dyDescent="0.2">
      <c r="G928" s="139"/>
      <c r="H928" s="131"/>
      <c r="I928" s="131"/>
    </row>
    <row r="929" spans="7:9" ht="15" customHeight="1" x14ac:dyDescent="0.2">
      <c r="G929" s="139"/>
      <c r="H929" s="131"/>
      <c r="I929" s="131"/>
    </row>
    <row r="930" spans="7:9" ht="15" customHeight="1" x14ac:dyDescent="0.2">
      <c r="G930" s="139"/>
      <c r="H930" s="131"/>
      <c r="I930" s="131"/>
    </row>
    <row r="931" spans="7:9" ht="15" customHeight="1" x14ac:dyDescent="0.2">
      <c r="G931" s="139"/>
      <c r="H931" s="131"/>
      <c r="I931" s="131"/>
    </row>
    <row r="932" spans="7:9" ht="15" customHeight="1" x14ac:dyDescent="0.2">
      <c r="G932" s="139"/>
      <c r="H932" s="131"/>
      <c r="I932" s="131"/>
    </row>
    <row r="933" spans="7:9" ht="15" customHeight="1" x14ac:dyDescent="0.2">
      <c r="G933" s="139"/>
      <c r="H933" s="131"/>
      <c r="I933" s="131"/>
    </row>
    <row r="934" spans="7:9" ht="15" customHeight="1" x14ac:dyDescent="0.2">
      <c r="G934" s="139"/>
      <c r="H934" s="131"/>
      <c r="I934" s="131"/>
    </row>
    <row r="935" spans="7:9" ht="15" customHeight="1" x14ac:dyDescent="0.2">
      <c r="G935" s="139"/>
      <c r="H935" s="131"/>
      <c r="I935" s="131"/>
    </row>
    <row r="936" spans="7:9" ht="15" customHeight="1" x14ac:dyDescent="0.2">
      <c r="G936" s="139"/>
      <c r="H936" s="131"/>
      <c r="I936" s="131"/>
    </row>
    <row r="937" spans="7:9" ht="15" customHeight="1" x14ac:dyDescent="0.2">
      <c r="G937" s="139"/>
      <c r="H937" s="131"/>
      <c r="I937" s="131"/>
    </row>
    <row r="938" spans="7:9" ht="15" customHeight="1" x14ac:dyDescent="0.2">
      <c r="G938" s="139"/>
      <c r="H938" s="131"/>
      <c r="I938" s="131"/>
    </row>
    <row r="939" spans="7:9" ht="15" customHeight="1" x14ac:dyDescent="0.2">
      <c r="G939" s="139"/>
      <c r="H939" s="131"/>
      <c r="I939" s="131"/>
    </row>
    <row r="940" spans="7:9" ht="15" customHeight="1" x14ac:dyDescent="0.2">
      <c r="G940" s="139"/>
      <c r="H940" s="131"/>
      <c r="I940" s="131"/>
    </row>
    <row r="941" spans="7:9" ht="15" customHeight="1" x14ac:dyDescent="0.2">
      <c r="G941" s="139"/>
      <c r="H941" s="131"/>
      <c r="I941" s="131"/>
    </row>
    <row r="942" spans="7:9" ht="15" customHeight="1" x14ac:dyDescent="0.2">
      <c r="G942" s="139"/>
      <c r="H942" s="131"/>
      <c r="I942" s="131"/>
    </row>
    <row r="943" spans="7:9" ht="15" customHeight="1" x14ac:dyDescent="0.2">
      <c r="G943" s="139"/>
      <c r="H943" s="131"/>
      <c r="I943" s="131"/>
    </row>
    <row r="944" spans="7:9" ht="15" customHeight="1" x14ac:dyDescent="0.2">
      <c r="G944" s="139"/>
      <c r="H944" s="131"/>
      <c r="I944" s="131"/>
    </row>
    <row r="945" spans="7:9" ht="15" customHeight="1" x14ac:dyDescent="0.2">
      <c r="G945" s="139"/>
      <c r="H945" s="131"/>
      <c r="I945" s="131"/>
    </row>
    <row r="946" spans="7:9" ht="15" customHeight="1" x14ac:dyDescent="0.2">
      <c r="G946" s="139"/>
      <c r="H946" s="131"/>
      <c r="I946" s="131"/>
    </row>
    <row r="947" spans="7:9" ht="15" customHeight="1" x14ac:dyDescent="0.2">
      <c r="G947" s="139"/>
      <c r="H947" s="131"/>
      <c r="I947" s="131"/>
    </row>
    <row r="948" spans="7:9" ht="15" customHeight="1" x14ac:dyDescent="0.2">
      <c r="G948" s="139"/>
      <c r="H948" s="131"/>
      <c r="I948" s="131"/>
    </row>
    <row r="949" spans="7:9" ht="15" customHeight="1" x14ac:dyDescent="0.2">
      <c r="G949" s="139"/>
      <c r="H949" s="131"/>
      <c r="I949" s="131"/>
    </row>
    <row r="950" spans="7:9" ht="15" customHeight="1" x14ac:dyDescent="0.2">
      <c r="G950" s="139"/>
      <c r="H950" s="131"/>
      <c r="I950" s="131"/>
    </row>
    <row r="951" spans="7:9" ht="15" customHeight="1" x14ac:dyDescent="0.2">
      <c r="G951" s="139"/>
      <c r="H951" s="131"/>
      <c r="I951" s="131"/>
    </row>
    <row r="952" spans="7:9" ht="15" customHeight="1" x14ac:dyDescent="0.2">
      <c r="G952" s="139"/>
      <c r="H952" s="131"/>
      <c r="I952" s="131"/>
    </row>
    <row r="953" spans="7:9" ht="15" customHeight="1" x14ac:dyDescent="0.2">
      <c r="G953" s="139"/>
      <c r="H953" s="131"/>
      <c r="I953" s="131"/>
    </row>
    <row r="954" spans="7:9" ht="15" customHeight="1" x14ac:dyDescent="0.2">
      <c r="G954" s="139"/>
      <c r="H954" s="131"/>
      <c r="I954" s="131"/>
    </row>
    <row r="955" spans="7:9" ht="15" customHeight="1" x14ac:dyDescent="0.2">
      <c r="G955" s="139"/>
      <c r="H955" s="131"/>
      <c r="I955" s="131"/>
    </row>
    <row r="956" spans="7:9" ht="15" customHeight="1" x14ac:dyDescent="0.2">
      <c r="G956" s="139"/>
      <c r="H956" s="131"/>
      <c r="I956" s="131"/>
    </row>
    <row r="957" spans="7:9" ht="15" customHeight="1" x14ac:dyDescent="0.2">
      <c r="G957" s="139"/>
      <c r="H957" s="131"/>
      <c r="I957" s="131"/>
    </row>
    <row r="958" spans="7:9" ht="15" customHeight="1" x14ac:dyDescent="0.2">
      <c r="G958" s="139"/>
      <c r="H958" s="131"/>
      <c r="I958" s="131"/>
    </row>
    <row r="959" spans="7:9" ht="15" customHeight="1" x14ac:dyDescent="0.2">
      <c r="G959" s="139"/>
      <c r="H959" s="131"/>
      <c r="I959" s="131"/>
    </row>
    <row r="960" spans="7:9" ht="15" customHeight="1" x14ac:dyDescent="0.2">
      <c r="G960" s="139"/>
      <c r="H960" s="131"/>
      <c r="I960" s="131"/>
    </row>
    <row r="961" spans="7:9" ht="15" customHeight="1" x14ac:dyDescent="0.2">
      <c r="G961" s="139"/>
      <c r="H961" s="131"/>
      <c r="I961" s="131"/>
    </row>
    <row r="962" spans="7:9" ht="15" customHeight="1" x14ac:dyDescent="0.2">
      <c r="G962" s="139"/>
      <c r="H962" s="131"/>
      <c r="I962" s="131"/>
    </row>
    <row r="963" spans="7:9" ht="15" customHeight="1" x14ac:dyDescent="0.2">
      <c r="G963" s="139"/>
      <c r="H963" s="131"/>
      <c r="I963" s="131"/>
    </row>
    <row r="964" spans="7:9" ht="15" customHeight="1" x14ac:dyDescent="0.2">
      <c r="G964" s="139"/>
      <c r="H964" s="131"/>
      <c r="I964" s="131"/>
    </row>
    <row r="965" spans="7:9" ht="15" customHeight="1" x14ac:dyDescent="0.2">
      <c r="G965" s="139"/>
      <c r="H965" s="131"/>
      <c r="I965" s="131"/>
    </row>
    <row r="966" spans="7:9" ht="15" customHeight="1" x14ac:dyDescent="0.2">
      <c r="G966" s="139"/>
      <c r="H966" s="131"/>
      <c r="I966" s="131"/>
    </row>
    <row r="967" spans="7:9" ht="15" customHeight="1" x14ac:dyDescent="0.2">
      <c r="G967" s="139"/>
      <c r="H967" s="131"/>
      <c r="I967" s="131"/>
    </row>
    <row r="968" spans="7:9" ht="15" customHeight="1" x14ac:dyDescent="0.2">
      <c r="G968" s="139"/>
      <c r="H968" s="131"/>
      <c r="I968" s="131"/>
    </row>
    <row r="969" spans="7:9" ht="15" customHeight="1" x14ac:dyDescent="0.2">
      <c r="G969" s="139"/>
      <c r="H969" s="131"/>
      <c r="I969" s="131"/>
    </row>
    <row r="970" spans="7:9" ht="15" customHeight="1" x14ac:dyDescent="0.2">
      <c r="G970" s="139"/>
      <c r="H970" s="131"/>
      <c r="I970" s="131"/>
    </row>
    <row r="971" spans="7:9" ht="15" customHeight="1" x14ac:dyDescent="0.2">
      <c r="G971" s="139"/>
      <c r="H971" s="131"/>
      <c r="I971" s="131"/>
    </row>
    <row r="972" spans="7:9" ht="15" customHeight="1" x14ac:dyDescent="0.2">
      <c r="G972" s="139"/>
      <c r="H972" s="131"/>
      <c r="I972" s="131"/>
    </row>
    <row r="973" spans="7:9" ht="15" customHeight="1" x14ac:dyDescent="0.2">
      <c r="G973" s="139"/>
      <c r="H973" s="131"/>
      <c r="I973" s="131"/>
    </row>
    <row r="974" spans="7:9" ht="15" customHeight="1" x14ac:dyDescent="0.2">
      <c r="G974" s="139"/>
      <c r="H974" s="131"/>
      <c r="I974" s="131"/>
    </row>
    <row r="975" spans="7:9" ht="15" customHeight="1" x14ac:dyDescent="0.2">
      <c r="G975" s="139"/>
      <c r="H975" s="131"/>
      <c r="I975" s="131"/>
    </row>
    <row r="976" spans="7:9" ht="15" customHeight="1" x14ac:dyDescent="0.2">
      <c r="G976" s="139"/>
      <c r="H976" s="131"/>
      <c r="I976" s="131"/>
    </row>
    <row r="977" spans="7:9" ht="15" customHeight="1" x14ac:dyDescent="0.2">
      <c r="G977" s="139"/>
      <c r="H977" s="131"/>
      <c r="I977" s="131"/>
    </row>
    <row r="978" spans="7:9" ht="15" customHeight="1" x14ac:dyDescent="0.2">
      <c r="G978" s="139"/>
      <c r="H978" s="131"/>
      <c r="I978" s="131"/>
    </row>
    <row r="979" spans="7:9" ht="15" customHeight="1" x14ac:dyDescent="0.2">
      <c r="G979" s="139"/>
      <c r="H979" s="131"/>
      <c r="I979" s="131"/>
    </row>
    <row r="980" spans="7:9" ht="15" customHeight="1" x14ac:dyDescent="0.2">
      <c r="G980" s="139"/>
      <c r="H980" s="131"/>
      <c r="I980" s="131"/>
    </row>
    <row r="981" spans="7:9" ht="15" customHeight="1" x14ac:dyDescent="0.2">
      <c r="G981" s="139"/>
      <c r="H981" s="131"/>
      <c r="I981" s="131"/>
    </row>
    <row r="982" spans="7:9" ht="15" customHeight="1" x14ac:dyDescent="0.2">
      <c r="G982" s="139"/>
      <c r="H982" s="131"/>
      <c r="I982" s="131"/>
    </row>
    <row r="983" spans="7:9" ht="15" customHeight="1" x14ac:dyDescent="0.2">
      <c r="G983" s="139"/>
      <c r="H983" s="131"/>
      <c r="I983" s="131"/>
    </row>
    <row r="984" spans="7:9" ht="15" customHeight="1" x14ac:dyDescent="0.2">
      <c r="G984" s="139"/>
      <c r="H984" s="131"/>
      <c r="I984" s="131"/>
    </row>
    <row r="985" spans="7:9" ht="15" customHeight="1" x14ac:dyDescent="0.2">
      <c r="G985" s="139"/>
      <c r="H985" s="131"/>
      <c r="I985" s="131"/>
    </row>
    <row r="986" spans="7:9" ht="15" customHeight="1" x14ac:dyDescent="0.2">
      <c r="G986" s="139"/>
      <c r="H986" s="131"/>
      <c r="I986" s="131"/>
    </row>
    <row r="987" spans="7:9" ht="15" customHeight="1" x14ac:dyDescent="0.2">
      <c r="G987" s="139"/>
      <c r="H987" s="131"/>
      <c r="I987" s="131"/>
    </row>
    <row r="988" spans="7:9" ht="15" customHeight="1" x14ac:dyDescent="0.2">
      <c r="G988" s="139"/>
      <c r="H988" s="131"/>
      <c r="I988" s="131"/>
    </row>
    <row r="989" spans="7:9" ht="15" customHeight="1" x14ac:dyDescent="0.2">
      <c r="G989" s="139"/>
      <c r="H989" s="131"/>
      <c r="I989" s="131"/>
    </row>
    <row r="990" spans="7:9" ht="15" customHeight="1" x14ac:dyDescent="0.2">
      <c r="G990" s="139"/>
      <c r="H990" s="131"/>
      <c r="I990" s="131"/>
    </row>
    <row r="991" spans="7:9" ht="15" customHeight="1" x14ac:dyDescent="0.2">
      <c r="G991" s="139"/>
      <c r="H991" s="131"/>
      <c r="I991" s="131"/>
    </row>
    <row r="992" spans="7:9" ht="15" customHeight="1" x14ac:dyDescent="0.2">
      <c r="G992" s="139"/>
      <c r="H992" s="131"/>
      <c r="I992" s="131"/>
    </row>
    <row r="993" spans="7:9" ht="15" customHeight="1" x14ac:dyDescent="0.2">
      <c r="G993" s="139"/>
      <c r="H993" s="131"/>
      <c r="I993" s="131"/>
    </row>
    <row r="994" spans="7:9" ht="15" customHeight="1" x14ac:dyDescent="0.2">
      <c r="G994" s="139"/>
      <c r="H994" s="131"/>
      <c r="I994" s="131"/>
    </row>
    <row r="995" spans="7:9" ht="15" customHeight="1" x14ac:dyDescent="0.2">
      <c r="G995" s="139"/>
      <c r="H995" s="131"/>
      <c r="I995" s="131"/>
    </row>
    <row r="996" spans="7:9" ht="15" customHeight="1" x14ac:dyDescent="0.2">
      <c r="G996" s="139"/>
      <c r="H996" s="131"/>
      <c r="I996" s="131"/>
    </row>
    <row r="997" spans="7:9" ht="15" customHeight="1" x14ac:dyDescent="0.2">
      <c r="G997" s="139"/>
      <c r="H997" s="131"/>
      <c r="I997" s="131"/>
    </row>
    <row r="998" spans="7:9" ht="15" customHeight="1" x14ac:dyDescent="0.2">
      <c r="G998" s="139"/>
      <c r="H998" s="131"/>
      <c r="I998" s="131"/>
    </row>
    <row r="999" spans="7:9" ht="15" customHeight="1" x14ac:dyDescent="0.2">
      <c r="G999" s="139"/>
      <c r="H999" s="131"/>
      <c r="I999" s="131"/>
    </row>
    <row r="1000" spans="7:9" ht="15" customHeight="1" x14ac:dyDescent="0.2">
      <c r="G1000" s="139"/>
      <c r="H1000" s="131"/>
      <c r="I1000" s="131"/>
    </row>
    <row r="1001" spans="7:9" ht="15" customHeight="1" x14ac:dyDescent="0.2">
      <c r="G1001" s="139"/>
      <c r="H1001" s="131"/>
      <c r="I1001" s="131"/>
    </row>
    <row r="1002" spans="7:9" ht="15" customHeight="1" x14ac:dyDescent="0.2">
      <c r="G1002" s="139"/>
      <c r="H1002" s="131"/>
      <c r="I1002" s="131"/>
    </row>
    <row r="1003" spans="7:9" ht="15" customHeight="1" x14ac:dyDescent="0.2">
      <c r="G1003" s="139"/>
      <c r="H1003" s="131"/>
      <c r="I1003" s="131"/>
    </row>
    <row r="1004" spans="7:9" ht="15" customHeight="1" x14ac:dyDescent="0.2">
      <c r="G1004" s="139"/>
      <c r="H1004" s="131"/>
      <c r="I1004" s="131"/>
    </row>
    <row r="1005" spans="7:9" ht="15" customHeight="1" x14ac:dyDescent="0.2">
      <c r="G1005" s="139"/>
      <c r="H1005" s="131"/>
      <c r="I1005" s="131"/>
    </row>
    <row r="1006" spans="7:9" ht="15" customHeight="1" x14ac:dyDescent="0.2">
      <c r="G1006" s="139"/>
      <c r="H1006" s="131"/>
      <c r="I1006" s="131"/>
    </row>
    <row r="1007" spans="7:9" ht="15" customHeight="1" x14ac:dyDescent="0.2">
      <c r="G1007" s="139"/>
      <c r="H1007" s="131"/>
      <c r="I1007" s="131"/>
    </row>
    <row r="1008" spans="7:9" ht="15" customHeight="1" x14ac:dyDescent="0.2">
      <c r="G1008" s="139"/>
      <c r="H1008" s="131"/>
      <c r="I1008" s="131"/>
    </row>
    <row r="1009" spans="7:9" ht="15" customHeight="1" x14ac:dyDescent="0.2">
      <c r="G1009" s="139"/>
      <c r="H1009" s="131"/>
      <c r="I1009" s="131"/>
    </row>
    <row r="1010" spans="7:9" ht="15" customHeight="1" x14ac:dyDescent="0.2">
      <c r="G1010" s="139"/>
      <c r="H1010" s="131"/>
      <c r="I1010" s="131"/>
    </row>
    <row r="1011" spans="7:9" ht="15" customHeight="1" x14ac:dyDescent="0.2">
      <c r="G1011" s="139"/>
      <c r="H1011" s="131"/>
      <c r="I1011" s="131"/>
    </row>
    <row r="1012" spans="7:9" ht="15" customHeight="1" x14ac:dyDescent="0.2">
      <c r="G1012" s="139"/>
      <c r="H1012" s="131"/>
      <c r="I1012" s="131"/>
    </row>
    <row r="1013" spans="7:9" ht="15" customHeight="1" x14ac:dyDescent="0.2">
      <c r="G1013" s="139"/>
      <c r="H1013" s="131"/>
      <c r="I1013" s="131"/>
    </row>
    <row r="1014" spans="7:9" ht="15" customHeight="1" x14ac:dyDescent="0.2">
      <c r="G1014" s="139"/>
      <c r="H1014" s="131"/>
      <c r="I1014" s="131"/>
    </row>
    <row r="1015" spans="7:9" ht="15" customHeight="1" x14ac:dyDescent="0.2">
      <c r="G1015" s="139"/>
      <c r="H1015" s="131"/>
      <c r="I1015" s="131"/>
    </row>
    <row r="1016" spans="7:9" ht="15" customHeight="1" x14ac:dyDescent="0.2">
      <c r="G1016" s="139"/>
      <c r="H1016" s="131"/>
      <c r="I1016" s="131"/>
    </row>
    <row r="1017" spans="7:9" ht="15" customHeight="1" x14ac:dyDescent="0.2">
      <c r="G1017" s="139"/>
      <c r="H1017" s="131"/>
      <c r="I1017" s="131"/>
    </row>
    <row r="1018" spans="7:9" ht="15" customHeight="1" x14ac:dyDescent="0.2">
      <c r="G1018" s="139"/>
      <c r="H1018" s="131"/>
      <c r="I1018" s="131"/>
    </row>
    <row r="1019" spans="7:9" ht="15" customHeight="1" x14ac:dyDescent="0.2">
      <c r="G1019" s="139"/>
      <c r="H1019" s="131"/>
      <c r="I1019" s="131"/>
    </row>
    <row r="1020" spans="7:9" ht="15" customHeight="1" x14ac:dyDescent="0.2">
      <c r="G1020" s="139"/>
      <c r="H1020" s="131"/>
      <c r="I1020" s="131"/>
    </row>
    <row r="1021" spans="7:9" ht="15" customHeight="1" x14ac:dyDescent="0.2">
      <c r="G1021" s="139"/>
      <c r="H1021" s="131"/>
      <c r="I1021" s="131"/>
    </row>
    <row r="1022" spans="7:9" ht="15" customHeight="1" x14ac:dyDescent="0.2">
      <c r="G1022" s="139"/>
      <c r="H1022" s="131"/>
      <c r="I1022" s="131"/>
    </row>
    <row r="1023" spans="7:9" ht="15" customHeight="1" x14ac:dyDescent="0.2">
      <c r="G1023" s="139"/>
      <c r="H1023" s="131"/>
      <c r="I1023" s="131"/>
    </row>
    <row r="1024" spans="7:9" ht="15" customHeight="1" x14ac:dyDescent="0.2">
      <c r="G1024" s="139"/>
      <c r="H1024" s="131"/>
      <c r="I1024" s="131"/>
    </row>
    <row r="1025" spans="7:9" ht="15" customHeight="1" x14ac:dyDescent="0.2">
      <c r="G1025" s="139"/>
      <c r="H1025" s="131"/>
      <c r="I1025" s="131"/>
    </row>
    <row r="1026" spans="7:9" ht="15" customHeight="1" x14ac:dyDescent="0.2">
      <c r="G1026" s="139"/>
      <c r="H1026" s="131"/>
      <c r="I1026" s="131"/>
    </row>
    <row r="1027" spans="7:9" ht="15" customHeight="1" x14ac:dyDescent="0.2">
      <c r="G1027" s="139"/>
      <c r="H1027" s="131"/>
      <c r="I1027" s="131"/>
    </row>
    <row r="1028" spans="7:9" ht="15" customHeight="1" x14ac:dyDescent="0.2">
      <c r="G1028" s="139"/>
      <c r="H1028" s="131"/>
      <c r="I1028" s="131"/>
    </row>
    <row r="1029" spans="7:9" ht="15" customHeight="1" x14ac:dyDescent="0.2">
      <c r="G1029" s="139"/>
      <c r="H1029" s="131"/>
      <c r="I1029" s="131"/>
    </row>
    <row r="1030" spans="7:9" ht="15" customHeight="1" x14ac:dyDescent="0.2">
      <c r="G1030" s="139"/>
      <c r="H1030" s="131"/>
      <c r="I1030" s="131"/>
    </row>
    <row r="1031" spans="7:9" ht="15" customHeight="1" x14ac:dyDescent="0.2">
      <c r="G1031" s="139"/>
      <c r="H1031" s="131"/>
      <c r="I1031" s="131"/>
    </row>
    <row r="1032" spans="7:9" ht="15" customHeight="1" x14ac:dyDescent="0.2">
      <c r="G1032" s="139"/>
      <c r="H1032" s="131"/>
      <c r="I1032" s="131"/>
    </row>
    <row r="1033" spans="7:9" ht="15" customHeight="1" x14ac:dyDescent="0.2">
      <c r="G1033" s="139"/>
      <c r="H1033" s="131"/>
      <c r="I1033" s="131"/>
    </row>
    <row r="1034" spans="7:9" ht="15" customHeight="1" x14ac:dyDescent="0.2">
      <c r="G1034" s="139"/>
      <c r="H1034" s="131"/>
      <c r="I1034" s="131"/>
    </row>
    <row r="1035" spans="7:9" ht="15" customHeight="1" x14ac:dyDescent="0.2">
      <c r="G1035" s="139"/>
      <c r="H1035" s="131"/>
      <c r="I1035" s="131"/>
    </row>
    <row r="1036" spans="7:9" ht="15" customHeight="1" x14ac:dyDescent="0.2">
      <c r="G1036" s="139"/>
      <c r="H1036" s="131"/>
      <c r="I1036" s="131"/>
    </row>
    <row r="1037" spans="7:9" ht="15" customHeight="1" x14ac:dyDescent="0.2">
      <c r="G1037" s="139"/>
      <c r="H1037" s="131"/>
      <c r="I1037" s="131"/>
    </row>
    <row r="1038" spans="7:9" ht="15" customHeight="1" x14ac:dyDescent="0.2">
      <c r="G1038" s="139"/>
      <c r="H1038" s="131"/>
      <c r="I1038" s="131"/>
    </row>
    <row r="1039" spans="7:9" ht="15" customHeight="1" x14ac:dyDescent="0.2">
      <c r="G1039" s="139"/>
      <c r="H1039" s="131"/>
      <c r="I1039" s="131"/>
    </row>
    <row r="1040" spans="7:9" ht="15" customHeight="1" x14ac:dyDescent="0.2">
      <c r="G1040" s="139"/>
      <c r="H1040" s="131"/>
      <c r="I1040" s="131"/>
    </row>
    <row r="1041" spans="7:9" ht="15" customHeight="1" x14ac:dyDescent="0.2">
      <c r="G1041" s="139"/>
      <c r="H1041" s="131"/>
      <c r="I1041" s="131"/>
    </row>
    <row r="1042" spans="7:9" ht="15" customHeight="1" x14ac:dyDescent="0.2">
      <c r="G1042" s="139"/>
      <c r="H1042" s="131"/>
      <c r="I1042" s="131"/>
    </row>
    <row r="1043" spans="7:9" ht="15" customHeight="1" x14ac:dyDescent="0.2">
      <c r="G1043" s="139"/>
      <c r="H1043" s="131"/>
      <c r="I1043" s="131"/>
    </row>
    <row r="1044" spans="7:9" ht="15" customHeight="1" x14ac:dyDescent="0.2">
      <c r="G1044" s="139"/>
      <c r="H1044" s="131"/>
      <c r="I1044" s="131"/>
    </row>
    <row r="1045" spans="7:9" ht="15" customHeight="1" x14ac:dyDescent="0.2">
      <c r="G1045" s="139"/>
      <c r="H1045" s="131"/>
      <c r="I1045" s="131"/>
    </row>
    <row r="1046" spans="7:9" ht="15" customHeight="1" x14ac:dyDescent="0.2">
      <c r="G1046" s="139"/>
      <c r="H1046" s="131"/>
      <c r="I1046" s="131"/>
    </row>
    <row r="1047" spans="7:9" ht="15" customHeight="1" x14ac:dyDescent="0.2">
      <c r="G1047" s="139"/>
      <c r="H1047" s="131"/>
      <c r="I1047" s="131"/>
    </row>
    <row r="1048" spans="7:9" ht="15" customHeight="1" x14ac:dyDescent="0.2">
      <c r="G1048" s="139"/>
      <c r="H1048" s="131"/>
      <c r="I1048" s="131"/>
    </row>
    <row r="1049" spans="7:9" ht="15" customHeight="1" x14ac:dyDescent="0.2">
      <c r="G1049" s="139"/>
      <c r="H1049" s="131"/>
      <c r="I1049" s="131"/>
    </row>
    <row r="1050" spans="7:9" ht="15" customHeight="1" x14ac:dyDescent="0.2">
      <c r="G1050" s="139"/>
      <c r="H1050" s="131"/>
      <c r="I1050" s="131"/>
    </row>
    <row r="1051" spans="7:9" ht="15" customHeight="1" x14ac:dyDescent="0.2">
      <c r="G1051" s="139"/>
      <c r="H1051" s="131"/>
      <c r="I1051" s="131"/>
    </row>
    <row r="1052" spans="7:9" ht="15" customHeight="1" x14ac:dyDescent="0.2">
      <c r="G1052" s="139"/>
      <c r="H1052" s="131"/>
      <c r="I1052" s="131"/>
    </row>
    <row r="1053" spans="7:9" ht="15" customHeight="1" x14ac:dyDescent="0.2">
      <c r="G1053" s="139"/>
      <c r="H1053" s="131"/>
      <c r="I1053" s="131"/>
    </row>
    <row r="1054" spans="7:9" ht="15" customHeight="1" x14ac:dyDescent="0.2">
      <c r="G1054" s="139"/>
      <c r="H1054" s="131"/>
      <c r="I1054" s="131"/>
    </row>
    <row r="1055" spans="7:9" ht="15" customHeight="1" x14ac:dyDescent="0.2">
      <c r="G1055" s="139"/>
      <c r="H1055" s="131"/>
      <c r="I1055" s="131"/>
    </row>
    <row r="1056" spans="7:9" ht="15" customHeight="1" x14ac:dyDescent="0.2">
      <c r="G1056" s="139"/>
      <c r="H1056" s="131"/>
      <c r="I1056" s="131"/>
    </row>
    <row r="1057" spans="7:9" ht="15" customHeight="1" x14ac:dyDescent="0.2">
      <c r="G1057" s="139"/>
      <c r="H1057" s="131"/>
      <c r="I1057" s="131"/>
    </row>
    <row r="1058" spans="7:9" ht="15" customHeight="1" x14ac:dyDescent="0.2">
      <c r="G1058" s="139"/>
      <c r="H1058" s="131"/>
      <c r="I1058" s="131"/>
    </row>
    <row r="1059" spans="7:9" ht="15" customHeight="1" x14ac:dyDescent="0.2">
      <c r="G1059" s="139"/>
      <c r="H1059" s="131"/>
      <c r="I1059" s="131"/>
    </row>
    <row r="1060" spans="7:9" ht="15" customHeight="1" x14ac:dyDescent="0.2">
      <c r="G1060" s="139"/>
      <c r="H1060" s="131"/>
      <c r="I1060" s="131"/>
    </row>
    <row r="1061" spans="7:9" ht="15" customHeight="1" x14ac:dyDescent="0.2">
      <c r="G1061" s="139"/>
      <c r="H1061" s="131"/>
      <c r="I1061" s="131"/>
    </row>
    <row r="1062" spans="7:9" ht="15" customHeight="1" x14ac:dyDescent="0.2">
      <c r="G1062" s="139"/>
      <c r="H1062" s="131"/>
      <c r="I1062" s="131"/>
    </row>
    <row r="1063" spans="7:9" ht="15" customHeight="1" x14ac:dyDescent="0.2">
      <c r="G1063" s="139"/>
      <c r="H1063" s="131"/>
      <c r="I1063" s="131"/>
    </row>
    <row r="1064" spans="7:9" ht="15" customHeight="1" x14ac:dyDescent="0.2">
      <c r="G1064" s="139"/>
      <c r="H1064" s="131"/>
      <c r="I1064" s="131"/>
    </row>
    <row r="1065" spans="7:9" ht="15" customHeight="1" x14ac:dyDescent="0.2">
      <c r="G1065" s="139"/>
      <c r="H1065" s="131"/>
      <c r="I1065" s="131"/>
    </row>
    <row r="1066" spans="7:9" ht="15" customHeight="1" x14ac:dyDescent="0.2">
      <c r="G1066" s="139"/>
      <c r="H1066" s="131"/>
      <c r="I1066" s="131"/>
    </row>
    <row r="1067" spans="7:9" ht="15" customHeight="1" x14ac:dyDescent="0.2">
      <c r="G1067" s="139"/>
      <c r="H1067" s="131"/>
      <c r="I1067" s="131"/>
    </row>
    <row r="1068" spans="7:9" ht="15" customHeight="1" x14ac:dyDescent="0.2">
      <c r="G1068" s="139"/>
      <c r="H1068" s="131"/>
      <c r="I1068" s="131"/>
    </row>
    <row r="1069" spans="7:9" ht="15" customHeight="1" x14ac:dyDescent="0.2">
      <c r="G1069" s="139"/>
      <c r="H1069" s="131"/>
      <c r="I1069" s="131"/>
    </row>
    <row r="1070" spans="7:9" ht="15" customHeight="1" x14ac:dyDescent="0.2">
      <c r="G1070" s="139"/>
      <c r="H1070" s="131"/>
      <c r="I1070" s="131"/>
    </row>
    <row r="1071" spans="7:9" ht="15" customHeight="1" x14ac:dyDescent="0.2">
      <c r="G1071" s="139"/>
      <c r="H1071" s="131"/>
      <c r="I1071" s="131"/>
    </row>
    <row r="1072" spans="7:9" ht="15" customHeight="1" x14ac:dyDescent="0.2">
      <c r="G1072" s="139"/>
      <c r="H1072" s="131"/>
      <c r="I1072" s="131"/>
    </row>
    <row r="1073" spans="7:9" ht="15" customHeight="1" x14ac:dyDescent="0.2">
      <c r="G1073" s="139"/>
      <c r="H1073" s="131"/>
      <c r="I1073" s="131"/>
    </row>
    <row r="1074" spans="7:9" ht="15" customHeight="1" x14ac:dyDescent="0.2">
      <c r="G1074" s="139"/>
      <c r="H1074" s="131"/>
      <c r="I1074" s="131"/>
    </row>
    <row r="1075" spans="7:9" ht="15" customHeight="1" x14ac:dyDescent="0.2">
      <c r="G1075" s="139"/>
      <c r="H1075" s="131"/>
      <c r="I1075" s="131"/>
    </row>
    <row r="1076" spans="7:9" ht="15" customHeight="1" x14ac:dyDescent="0.2">
      <c r="G1076" s="139"/>
      <c r="H1076" s="131"/>
      <c r="I1076" s="131"/>
    </row>
    <row r="1077" spans="7:9" ht="15" customHeight="1" x14ac:dyDescent="0.2">
      <c r="G1077" s="139"/>
      <c r="H1077" s="131"/>
      <c r="I1077" s="131"/>
    </row>
    <row r="1078" spans="7:9" ht="15" customHeight="1" x14ac:dyDescent="0.2">
      <c r="G1078" s="139"/>
      <c r="H1078" s="131"/>
      <c r="I1078" s="131"/>
    </row>
    <row r="1079" spans="7:9" ht="15" customHeight="1" x14ac:dyDescent="0.2">
      <c r="G1079" s="139"/>
      <c r="H1079" s="131"/>
      <c r="I1079" s="131"/>
    </row>
    <row r="1080" spans="7:9" ht="15" customHeight="1" x14ac:dyDescent="0.2">
      <c r="G1080" s="139"/>
      <c r="H1080" s="131"/>
      <c r="I1080" s="131"/>
    </row>
    <row r="1081" spans="7:9" ht="15" customHeight="1" x14ac:dyDescent="0.2">
      <c r="G1081" s="139"/>
      <c r="H1081" s="131"/>
      <c r="I1081" s="131"/>
    </row>
    <row r="1082" spans="7:9" ht="15" customHeight="1" x14ac:dyDescent="0.2">
      <c r="G1082" s="139"/>
      <c r="H1082" s="131"/>
      <c r="I1082" s="131"/>
    </row>
    <row r="1083" spans="7:9" ht="15" customHeight="1" x14ac:dyDescent="0.2">
      <c r="G1083" s="139"/>
      <c r="H1083" s="131"/>
      <c r="I1083" s="131"/>
    </row>
    <row r="1084" spans="7:9" ht="15" customHeight="1" x14ac:dyDescent="0.2">
      <c r="G1084" s="139"/>
      <c r="H1084" s="131"/>
      <c r="I1084" s="131"/>
    </row>
    <row r="1085" spans="7:9" ht="15" customHeight="1" x14ac:dyDescent="0.2">
      <c r="G1085" s="139"/>
      <c r="H1085" s="131"/>
      <c r="I1085" s="131"/>
    </row>
    <row r="1086" spans="7:9" ht="15" customHeight="1" x14ac:dyDescent="0.2">
      <c r="G1086" s="139"/>
      <c r="H1086" s="131"/>
      <c r="I1086" s="131"/>
    </row>
    <row r="1087" spans="7:9" ht="15" customHeight="1" x14ac:dyDescent="0.2">
      <c r="G1087" s="139"/>
      <c r="H1087" s="131"/>
      <c r="I1087" s="131"/>
    </row>
    <row r="1088" spans="7:9" ht="15" customHeight="1" x14ac:dyDescent="0.2">
      <c r="G1088" s="139"/>
      <c r="H1088" s="131"/>
      <c r="I1088" s="131"/>
    </row>
    <row r="1089" spans="7:9" ht="15" customHeight="1" x14ac:dyDescent="0.2">
      <c r="G1089" s="139"/>
      <c r="H1089" s="131"/>
      <c r="I1089" s="131"/>
    </row>
    <row r="1090" spans="7:9" ht="15" customHeight="1" x14ac:dyDescent="0.2">
      <c r="G1090" s="139"/>
      <c r="H1090" s="131"/>
      <c r="I1090" s="131"/>
    </row>
    <row r="1091" spans="7:9" ht="15" customHeight="1" x14ac:dyDescent="0.2">
      <c r="G1091" s="139"/>
      <c r="H1091" s="131"/>
      <c r="I1091" s="131"/>
    </row>
    <row r="1092" spans="7:9" ht="15" customHeight="1" x14ac:dyDescent="0.2">
      <c r="G1092" s="139"/>
      <c r="H1092" s="131"/>
      <c r="I1092" s="131"/>
    </row>
    <row r="1093" spans="7:9" ht="15" customHeight="1" x14ac:dyDescent="0.2">
      <c r="G1093" s="139"/>
      <c r="H1093" s="131"/>
      <c r="I1093" s="131"/>
    </row>
    <row r="1094" spans="7:9" ht="15" customHeight="1" x14ac:dyDescent="0.2">
      <c r="G1094" s="139"/>
      <c r="H1094" s="131"/>
      <c r="I1094" s="131"/>
    </row>
    <row r="1095" spans="7:9" ht="15" customHeight="1" x14ac:dyDescent="0.2">
      <c r="G1095" s="139"/>
      <c r="H1095" s="131"/>
      <c r="I1095" s="131"/>
    </row>
    <row r="1096" spans="7:9" ht="15" customHeight="1" x14ac:dyDescent="0.2">
      <c r="G1096" s="139"/>
      <c r="H1096" s="131"/>
      <c r="I1096" s="131"/>
    </row>
    <row r="1097" spans="7:9" ht="15" customHeight="1" x14ac:dyDescent="0.2">
      <c r="G1097" s="139"/>
      <c r="H1097" s="131"/>
      <c r="I1097" s="131"/>
    </row>
    <row r="1098" spans="7:9" ht="15" customHeight="1" x14ac:dyDescent="0.2">
      <c r="G1098" s="139"/>
      <c r="H1098" s="131"/>
      <c r="I1098" s="131"/>
    </row>
    <row r="1099" spans="7:9" ht="15" customHeight="1" x14ac:dyDescent="0.2">
      <c r="G1099" s="139"/>
      <c r="H1099" s="131"/>
      <c r="I1099" s="131"/>
    </row>
    <row r="1100" spans="7:9" ht="15" customHeight="1" x14ac:dyDescent="0.2">
      <c r="G1100" s="139"/>
      <c r="H1100" s="131"/>
      <c r="I1100" s="131"/>
    </row>
    <row r="1101" spans="7:9" ht="15" customHeight="1" x14ac:dyDescent="0.2">
      <c r="G1101" s="139"/>
      <c r="H1101" s="131"/>
      <c r="I1101" s="131"/>
    </row>
    <row r="1102" spans="7:9" ht="15" customHeight="1" x14ac:dyDescent="0.2">
      <c r="G1102" s="139"/>
      <c r="H1102" s="131"/>
      <c r="I1102" s="131"/>
    </row>
    <row r="1103" spans="7:9" ht="15" customHeight="1" x14ac:dyDescent="0.2">
      <c r="G1103" s="139"/>
      <c r="H1103" s="131"/>
      <c r="I1103" s="131"/>
    </row>
    <row r="1104" spans="7:9" ht="15" customHeight="1" x14ac:dyDescent="0.2">
      <c r="G1104" s="139"/>
      <c r="H1104" s="131"/>
      <c r="I1104" s="131"/>
    </row>
    <row r="1105" spans="7:9" ht="15" customHeight="1" x14ac:dyDescent="0.2">
      <c r="G1105" s="139"/>
      <c r="H1105" s="131"/>
      <c r="I1105" s="131"/>
    </row>
    <row r="1106" spans="7:9" ht="15" customHeight="1" x14ac:dyDescent="0.2">
      <c r="G1106" s="139"/>
      <c r="H1106" s="131"/>
      <c r="I1106" s="131"/>
    </row>
    <row r="1107" spans="7:9" ht="15" customHeight="1" x14ac:dyDescent="0.2">
      <c r="G1107" s="139"/>
      <c r="H1107" s="131"/>
      <c r="I1107" s="131"/>
    </row>
    <row r="1108" spans="7:9" ht="15" customHeight="1" x14ac:dyDescent="0.2">
      <c r="G1108" s="139"/>
      <c r="H1108" s="131"/>
      <c r="I1108" s="131"/>
    </row>
    <row r="1109" spans="7:9" ht="15" customHeight="1" x14ac:dyDescent="0.2">
      <c r="G1109" s="139"/>
      <c r="H1109" s="131"/>
      <c r="I1109" s="131"/>
    </row>
    <row r="1110" spans="7:9" ht="15" customHeight="1" x14ac:dyDescent="0.2">
      <c r="G1110" s="139"/>
      <c r="H1110" s="131"/>
      <c r="I1110" s="131"/>
    </row>
    <row r="1111" spans="7:9" ht="15" customHeight="1" x14ac:dyDescent="0.2">
      <c r="G1111" s="139"/>
      <c r="H1111" s="131"/>
      <c r="I1111" s="131"/>
    </row>
    <row r="1112" spans="7:9" ht="15" customHeight="1" x14ac:dyDescent="0.2">
      <c r="G1112" s="139"/>
      <c r="H1112" s="131"/>
      <c r="I1112" s="131"/>
    </row>
    <row r="1113" spans="7:9" ht="15" customHeight="1" x14ac:dyDescent="0.2">
      <c r="G1113" s="139"/>
      <c r="H1113" s="131"/>
      <c r="I1113" s="131"/>
    </row>
    <row r="1114" spans="7:9" ht="15" customHeight="1" x14ac:dyDescent="0.2">
      <c r="G1114" s="139"/>
      <c r="H1114" s="131"/>
      <c r="I1114" s="131"/>
    </row>
    <row r="1115" spans="7:9" ht="15" customHeight="1" x14ac:dyDescent="0.2">
      <c r="G1115" s="139"/>
      <c r="H1115" s="131"/>
      <c r="I1115" s="131"/>
    </row>
    <row r="1116" spans="7:9" ht="15" customHeight="1" x14ac:dyDescent="0.2">
      <c r="G1116" s="139"/>
      <c r="H1116" s="131"/>
      <c r="I1116" s="131"/>
    </row>
    <row r="1117" spans="7:9" ht="15" customHeight="1" x14ac:dyDescent="0.2">
      <c r="G1117" s="139"/>
      <c r="H1117" s="131"/>
      <c r="I1117" s="131"/>
    </row>
    <row r="1118" spans="7:9" ht="15" customHeight="1" x14ac:dyDescent="0.2">
      <c r="G1118" s="139"/>
      <c r="H1118" s="131"/>
      <c r="I1118" s="131"/>
    </row>
    <row r="1119" spans="7:9" ht="15" customHeight="1" x14ac:dyDescent="0.2">
      <c r="G1119" s="139"/>
      <c r="H1119" s="131"/>
      <c r="I1119" s="131"/>
    </row>
    <row r="1120" spans="7:9" ht="15" customHeight="1" x14ac:dyDescent="0.2">
      <c r="G1120" s="139"/>
      <c r="H1120" s="131"/>
      <c r="I1120" s="131"/>
    </row>
    <row r="1121" spans="7:9" ht="15" customHeight="1" x14ac:dyDescent="0.2">
      <c r="G1121" s="139"/>
      <c r="H1121" s="131"/>
      <c r="I1121" s="131"/>
    </row>
    <row r="1122" spans="7:9" ht="15" customHeight="1" x14ac:dyDescent="0.2">
      <c r="G1122" s="139"/>
      <c r="H1122" s="131"/>
      <c r="I1122" s="131"/>
    </row>
    <row r="1123" spans="7:9" ht="15" customHeight="1" x14ac:dyDescent="0.2">
      <c r="G1123" s="139"/>
      <c r="H1123" s="131"/>
      <c r="I1123" s="131"/>
    </row>
    <row r="1124" spans="7:9" ht="15" customHeight="1" x14ac:dyDescent="0.2">
      <c r="G1124" s="139"/>
      <c r="H1124" s="131"/>
      <c r="I1124" s="131"/>
    </row>
    <row r="1125" spans="7:9" ht="15" customHeight="1" x14ac:dyDescent="0.2">
      <c r="G1125" s="139"/>
      <c r="H1125" s="131"/>
      <c r="I1125" s="131"/>
    </row>
    <row r="1126" spans="7:9" ht="15" customHeight="1" x14ac:dyDescent="0.2">
      <c r="G1126" s="139"/>
      <c r="H1126" s="131"/>
      <c r="I1126" s="131"/>
    </row>
    <row r="1127" spans="7:9" ht="15" customHeight="1" x14ac:dyDescent="0.2">
      <c r="G1127" s="139"/>
      <c r="H1127" s="131"/>
      <c r="I1127" s="131"/>
    </row>
    <row r="1128" spans="7:9" ht="15" customHeight="1" x14ac:dyDescent="0.2">
      <c r="G1128" s="139"/>
      <c r="H1128" s="131"/>
      <c r="I1128" s="131"/>
    </row>
    <row r="1129" spans="7:9" ht="15" customHeight="1" x14ac:dyDescent="0.2">
      <c r="G1129" s="139"/>
      <c r="H1129" s="131"/>
      <c r="I1129" s="131"/>
    </row>
    <row r="1130" spans="7:9" ht="15" customHeight="1" x14ac:dyDescent="0.2">
      <c r="G1130" s="139"/>
      <c r="H1130" s="131"/>
      <c r="I1130" s="131"/>
    </row>
    <row r="1131" spans="7:9" ht="15" customHeight="1" x14ac:dyDescent="0.2">
      <c r="G1131" s="139"/>
      <c r="H1131" s="131"/>
      <c r="I1131" s="131"/>
    </row>
    <row r="1132" spans="7:9" ht="15" customHeight="1" x14ac:dyDescent="0.2">
      <c r="G1132" s="139"/>
      <c r="H1132" s="131"/>
      <c r="I1132" s="131"/>
    </row>
    <row r="1133" spans="7:9" ht="15" customHeight="1" x14ac:dyDescent="0.2">
      <c r="G1133" s="139"/>
      <c r="H1133" s="131"/>
      <c r="I1133" s="131"/>
    </row>
    <row r="1134" spans="7:9" ht="15" customHeight="1" x14ac:dyDescent="0.2">
      <c r="G1134" s="139"/>
      <c r="H1134" s="131"/>
      <c r="I1134" s="131"/>
    </row>
    <row r="1135" spans="7:9" ht="15" customHeight="1" x14ac:dyDescent="0.2">
      <c r="G1135" s="139"/>
      <c r="H1135" s="131"/>
      <c r="I1135" s="131"/>
    </row>
    <row r="1136" spans="7:9" ht="15" customHeight="1" x14ac:dyDescent="0.2">
      <c r="G1136" s="139"/>
      <c r="H1136" s="131"/>
      <c r="I1136" s="131"/>
    </row>
    <row r="1137" spans="7:9" ht="15" customHeight="1" x14ac:dyDescent="0.2">
      <c r="G1137" s="139"/>
      <c r="H1137" s="131"/>
      <c r="I1137" s="131"/>
    </row>
    <row r="1138" spans="7:9" ht="15" customHeight="1" x14ac:dyDescent="0.2">
      <c r="G1138" s="139"/>
      <c r="H1138" s="131"/>
      <c r="I1138" s="131"/>
    </row>
    <row r="1139" spans="7:9" ht="15" customHeight="1" x14ac:dyDescent="0.2">
      <c r="G1139" s="139"/>
      <c r="H1139" s="131"/>
      <c r="I1139" s="131"/>
    </row>
    <row r="1140" spans="7:9" ht="15" customHeight="1" x14ac:dyDescent="0.2">
      <c r="G1140" s="139"/>
      <c r="H1140" s="131"/>
      <c r="I1140" s="131"/>
    </row>
    <row r="1141" spans="7:9" ht="15" customHeight="1" x14ac:dyDescent="0.2">
      <c r="G1141" s="139"/>
      <c r="H1141" s="131"/>
      <c r="I1141" s="131"/>
    </row>
    <row r="1142" spans="7:9" ht="15" customHeight="1" x14ac:dyDescent="0.2">
      <c r="G1142" s="139"/>
      <c r="H1142" s="131"/>
      <c r="I1142" s="131"/>
    </row>
    <row r="1143" spans="7:9" ht="15" customHeight="1" x14ac:dyDescent="0.2">
      <c r="G1143" s="139"/>
      <c r="H1143" s="131"/>
      <c r="I1143" s="131"/>
    </row>
    <row r="1144" spans="7:9" ht="15" customHeight="1" x14ac:dyDescent="0.2">
      <c r="G1144" s="139"/>
      <c r="H1144" s="131"/>
      <c r="I1144" s="131"/>
    </row>
    <row r="1145" spans="7:9" ht="15" customHeight="1" x14ac:dyDescent="0.2">
      <c r="G1145" s="139"/>
      <c r="H1145" s="131"/>
      <c r="I1145" s="131"/>
    </row>
    <row r="1146" spans="7:9" ht="15" customHeight="1" x14ac:dyDescent="0.2">
      <c r="G1146" s="139"/>
      <c r="H1146" s="131"/>
      <c r="I1146" s="131"/>
    </row>
    <row r="1147" spans="7:9" ht="15" customHeight="1" x14ac:dyDescent="0.2">
      <c r="G1147" s="139"/>
      <c r="H1147" s="131"/>
      <c r="I1147" s="131"/>
    </row>
    <row r="1148" spans="7:9" ht="15" customHeight="1" x14ac:dyDescent="0.2">
      <c r="G1148" s="139"/>
      <c r="H1148" s="131"/>
      <c r="I1148" s="131"/>
    </row>
    <row r="1149" spans="7:9" ht="15" customHeight="1" x14ac:dyDescent="0.2">
      <c r="G1149" s="139"/>
      <c r="H1149" s="131"/>
      <c r="I1149" s="131"/>
    </row>
    <row r="1150" spans="7:9" ht="15" customHeight="1" x14ac:dyDescent="0.2">
      <c r="G1150" s="139"/>
      <c r="H1150" s="131"/>
      <c r="I1150" s="131"/>
    </row>
    <row r="1151" spans="7:9" ht="15" customHeight="1" x14ac:dyDescent="0.2">
      <c r="G1151" s="139"/>
      <c r="H1151" s="131"/>
      <c r="I1151" s="131"/>
    </row>
    <row r="1152" spans="7:9" ht="15" customHeight="1" x14ac:dyDescent="0.2">
      <c r="G1152" s="139"/>
      <c r="H1152" s="131"/>
      <c r="I1152" s="131"/>
    </row>
    <row r="1153" spans="7:9" ht="15" customHeight="1" x14ac:dyDescent="0.2">
      <c r="G1153" s="139"/>
      <c r="H1153" s="131"/>
      <c r="I1153" s="131"/>
    </row>
    <row r="1154" spans="7:9" ht="15" customHeight="1" x14ac:dyDescent="0.2">
      <c r="G1154" s="139"/>
      <c r="H1154" s="131"/>
      <c r="I1154" s="131"/>
    </row>
    <row r="1155" spans="7:9" ht="15" customHeight="1" x14ac:dyDescent="0.2">
      <c r="G1155" s="139"/>
      <c r="H1155" s="131"/>
      <c r="I1155" s="131"/>
    </row>
    <row r="1156" spans="7:9" ht="15" customHeight="1" x14ac:dyDescent="0.2">
      <c r="G1156" s="139"/>
      <c r="H1156" s="131"/>
      <c r="I1156" s="131"/>
    </row>
    <row r="1157" spans="7:9" ht="15" customHeight="1" x14ac:dyDescent="0.2">
      <c r="G1157" s="139"/>
      <c r="H1157" s="131"/>
      <c r="I1157" s="131"/>
    </row>
    <row r="1158" spans="7:9" ht="15" customHeight="1" x14ac:dyDescent="0.2">
      <c r="G1158" s="139"/>
      <c r="H1158" s="131"/>
      <c r="I1158" s="131"/>
    </row>
    <row r="1159" spans="7:9" ht="15" customHeight="1" x14ac:dyDescent="0.2">
      <c r="G1159" s="139"/>
      <c r="H1159" s="131"/>
      <c r="I1159" s="131"/>
    </row>
    <row r="1160" spans="7:9" ht="15" customHeight="1" x14ac:dyDescent="0.2">
      <c r="G1160" s="139"/>
      <c r="H1160" s="131"/>
      <c r="I1160" s="131"/>
    </row>
    <row r="1161" spans="7:9" ht="15" customHeight="1" x14ac:dyDescent="0.2">
      <c r="G1161" s="139"/>
      <c r="H1161" s="131"/>
      <c r="I1161" s="131"/>
    </row>
    <row r="1162" spans="7:9" ht="15" customHeight="1" x14ac:dyDescent="0.2">
      <c r="G1162" s="139"/>
      <c r="H1162" s="131"/>
      <c r="I1162" s="131"/>
    </row>
    <row r="1163" spans="7:9" ht="15" customHeight="1" x14ac:dyDescent="0.2">
      <c r="G1163" s="139"/>
      <c r="H1163" s="131"/>
      <c r="I1163" s="131"/>
    </row>
    <row r="1164" spans="7:9" ht="15" customHeight="1" x14ac:dyDescent="0.2">
      <c r="G1164" s="139"/>
      <c r="H1164" s="131"/>
      <c r="I1164" s="131"/>
    </row>
    <row r="1165" spans="7:9" ht="15" customHeight="1" x14ac:dyDescent="0.2">
      <c r="G1165" s="139"/>
      <c r="H1165" s="131"/>
      <c r="I1165" s="131"/>
    </row>
    <row r="1166" spans="7:9" ht="15" customHeight="1" x14ac:dyDescent="0.2">
      <c r="G1166" s="139"/>
      <c r="H1166" s="131"/>
      <c r="I1166" s="131"/>
    </row>
    <row r="1167" spans="7:9" ht="15" customHeight="1" x14ac:dyDescent="0.2">
      <c r="G1167" s="139"/>
      <c r="H1167" s="131"/>
      <c r="I1167" s="131"/>
    </row>
    <row r="1168" spans="7:9" ht="15" customHeight="1" x14ac:dyDescent="0.2">
      <c r="G1168" s="139"/>
      <c r="H1168" s="131"/>
      <c r="I1168" s="131"/>
    </row>
    <row r="1169" spans="7:9" ht="15" customHeight="1" x14ac:dyDescent="0.2">
      <c r="G1169" s="139"/>
      <c r="H1169" s="131"/>
      <c r="I1169" s="131"/>
    </row>
    <row r="1170" spans="7:9" ht="15" customHeight="1" x14ac:dyDescent="0.2">
      <c r="G1170" s="139"/>
      <c r="H1170" s="131"/>
      <c r="I1170" s="131"/>
    </row>
    <row r="1171" spans="7:9" ht="15" customHeight="1" x14ac:dyDescent="0.2">
      <c r="G1171" s="139"/>
      <c r="H1171" s="131"/>
      <c r="I1171" s="131"/>
    </row>
    <row r="1172" spans="7:9" ht="15" customHeight="1" x14ac:dyDescent="0.2">
      <c r="G1172" s="139"/>
      <c r="H1172" s="131"/>
      <c r="I1172" s="131"/>
    </row>
    <row r="1173" spans="7:9" ht="15" customHeight="1" x14ac:dyDescent="0.2">
      <c r="G1173" s="139"/>
      <c r="H1173" s="131"/>
      <c r="I1173" s="131"/>
    </row>
    <row r="1174" spans="7:9" ht="15" customHeight="1" x14ac:dyDescent="0.2">
      <c r="G1174" s="139"/>
      <c r="H1174" s="131"/>
      <c r="I1174" s="131"/>
    </row>
    <row r="1175" spans="7:9" ht="15" customHeight="1" x14ac:dyDescent="0.2">
      <c r="G1175" s="139"/>
      <c r="H1175" s="131"/>
      <c r="I1175" s="131"/>
    </row>
    <row r="1176" spans="7:9" ht="15" customHeight="1" x14ac:dyDescent="0.2">
      <c r="G1176" s="139"/>
      <c r="H1176" s="131"/>
      <c r="I1176" s="131"/>
    </row>
    <row r="1177" spans="7:9" ht="15" customHeight="1" x14ac:dyDescent="0.2">
      <c r="G1177" s="139"/>
      <c r="H1177" s="131"/>
      <c r="I1177" s="131"/>
    </row>
    <row r="1178" spans="7:9" ht="15" customHeight="1" x14ac:dyDescent="0.2">
      <c r="G1178" s="139"/>
      <c r="H1178" s="131"/>
      <c r="I1178" s="131"/>
    </row>
    <row r="1179" spans="7:9" ht="15" customHeight="1" x14ac:dyDescent="0.2">
      <c r="G1179" s="139"/>
      <c r="H1179" s="131"/>
      <c r="I1179" s="131"/>
    </row>
    <row r="1180" spans="7:9" ht="15" customHeight="1" x14ac:dyDescent="0.2">
      <c r="G1180" s="139"/>
      <c r="H1180" s="131"/>
      <c r="I1180" s="131"/>
    </row>
    <row r="1181" spans="7:9" ht="15" customHeight="1" x14ac:dyDescent="0.2">
      <c r="G1181" s="139"/>
      <c r="H1181" s="131"/>
      <c r="I1181" s="131"/>
    </row>
    <row r="1182" spans="7:9" ht="15" customHeight="1" x14ac:dyDescent="0.2">
      <c r="G1182" s="139"/>
      <c r="H1182" s="131"/>
      <c r="I1182" s="131"/>
    </row>
    <row r="1183" spans="7:9" ht="15" customHeight="1" x14ac:dyDescent="0.2">
      <c r="G1183" s="139"/>
      <c r="H1183" s="131"/>
      <c r="I1183" s="131"/>
    </row>
    <row r="1184" spans="7:9" ht="15" customHeight="1" x14ac:dyDescent="0.2">
      <c r="G1184" s="139"/>
      <c r="H1184" s="131"/>
      <c r="I1184" s="131"/>
    </row>
    <row r="1185" spans="7:9" ht="15" customHeight="1" x14ac:dyDescent="0.2">
      <c r="G1185" s="139"/>
      <c r="H1185" s="131"/>
      <c r="I1185" s="131"/>
    </row>
    <row r="1186" spans="7:9" ht="15" customHeight="1" x14ac:dyDescent="0.2">
      <c r="G1186" s="139"/>
      <c r="H1186" s="131"/>
      <c r="I1186" s="131"/>
    </row>
    <row r="1187" spans="7:9" ht="15" customHeight="1" x14ac:dyDescent="0.2">
      <c r="G1187" s="139"/>
      <c r="H1187" s="131"/>
      <c r="I1187" s="131"/>
    </row>
    <row r="1188" spans="7:9" ht="15" customHeight="1" x14ac:dyDescent="0.2">
      <c r="G1188" s="139"/>
      <c r="H1188" s="131"/>
      <c r="I1188" s="131"/>
    </row>
    <row r="1189" spans="7:9" ht="15" customHeight="1" x14ac:dyDescent="0.2">
      <c r="G1189" s="139"/>
      <c r="H1189" s="131"/>
      <c r="I1189" s="131"/>
    </row>
    <row r="1190" spans="7:9" ht="15" customHeight="1" x14ac:dyDescent="0.2">
      <c r="G1190" s="139"/>
      <c r="H1190" s="131"/>
      <c r="I1190" s="131"/>
    </row>
    <row r="1191" spans="7:9" ht="15" customHeight="1" x14ac:dyDescent="0.2">
      <c r="G1191" s="139"/>
      <c r="H1191" s="131"/>
      <c r="I1191" s="131"/>
    </row>
    <row r="1192" spans="7:9" ht="15" customHeight="1" x14ac:dyDescent="0.2">
      <c r="G1192" s="139"/>
      <c r="H1192" s="131"/>
      <c r="I1192" s="131"/>
    </row>
    <row r="1193" spans="7:9" ht="15" customHeight="1" x14ac:dyDescent="0.2">
      <c r="G1193" s="139"/>
      <c r="H1193" s="131"/>
      <c r="I1193" s="131"/>
    </row>
    <row r="1194" spans="7:9" ht="15" customHeight="1" x14ac:dyDescent="0.2">
      <c r="G1194" s="139"/>
      <c r="H1194" s="131"/>
      <c r="I1194" s="131"/>
    </row>
    <row r="1195" spans="7:9" ht="15" customHeight="1" x14ac:dyDescent="0.2">
      <c r="G1195" s="139"/>
      <c r="H1195" s="131"/>
      <c r="I1195" s="131"/>
    </row>
    <row r="1196" spans="7:9" ht="15" customHeight="1" x14ac:dyDescent="0.2">
      <c r="G1196" s="139"/>
      <c r="H1196" s="131"/>
      <c r="I1196" s="131"/>
    </row>
    <row r="1197" spans="7:9" ht="15" customHeight="1" x14ac:dyDescent="0.2">
      <c r="G1197" s="139"/>
      <c r="H1197" s="131"/>
      <c r="I1197" s="131"/>
    </row>
    <row r="1198" spans="7:9" ht="15" customHeight="1" x14ac:dyDescent="0.2">
      <c r="G1198" s="139"/>
      <c r="H1198" s="131"/>
      <c r="I1198" s="131"/>
    </row>
    <row r="1199" spans="7:9" ht="15" customHeight="1" x14ac:dyDescent="0.2">
      <c r="G1199" s="139"/>
      <c r="H1199" s="131"/>
      <c r="I1199" s="131"/>
    </row>
    <row r="1200" spans="7:9" ht="15" customHeight="1" x14ac:dyDescent="0.2">
      <c r="G1200" s="139"/>
      <c r="H1200" s="131"/>
      <c r="I1200" s="131"/>
    </row>
    <row r="1201" spans="7:9" ht="15" customHeight="1" x14ac:dyDescent="0.2">
      <c r="G1201" s="139"/>
      <c r="H1201" s="131"/>
      <c r="I1201" s="131"/>
    </row>
    <row r="1202" spans="7:9" ht="15" customHeight="1" x14ac:dyDescent="0.2">
      <c r="G1202" s="139"/>
      <c r="H1202" s="131"/>
      <c r="I1202" s="131"/>
    </row>
    <row r="1203" spans="7:9" ht="15" customHeight="1" x14ac:dyDescent="0.2">
      <c r="G1203" s="139"/>
      <c r="H1203" s="131"/>
      <c r="I1203" s="131"/>
    </row>
    <row r="1204" spans="7:9" ht="15" customHeight="1" x14ac:dyDescent="0.2">
      <c r="G1204" s="139"/>
      <c r="H1204" s="131"/>
      <c r="I1204" s="131"/>
    </row>
    <row r="1205" spans="7:9" ht="15" customHeight="1" x14ac:dyDescent="0.2">
      <c r="G1205" s="139"/>
      <c r="H1205" s="131"/>
      <c r="I1205" s="131"/>
    </row>
    <row r="1206" spans="7:9" ht="15" customHeight="1" x14ac:dyDescent="0.2">
      <c r="G1206" s="139"/>
      <c r="H1206" s="131"/>
      <c r="I1206" s="131"/>
    </row>
    <row r="1207" spans="7:9" ht="15" customHeight="1" x14ac:dyDescent="0.2">
      <c r="G1207" s="139"/>
      <c r="H1207" s="131"/>
      <c r="I1207" s="131"/>
    </row>
    <row r="1208" spans="7:9" ht="15" customHeight="1" x14ac:dyDescent="0.2">
      <c r="G1208" s="139"/>
      <c r="H1208" s="131"/>
      <c r="I1208" s="131"/>
    </row>
    <row r="1209" spans="7:9" ht="15" customHeight="1" x14ac:dyDescent="0.2">
      <c r="G1209" s="139"/>
      <c r="H1209" s="131"/>
      <c r="I1209" s="131"/>
    </row>
    <row r="1210" spans="7:9" ht="15" customHeight="1" x14ac:dyDescent="0.2">
      <c r="G1210" s="139"/>
      <c r="H1210" s="131"/>
      <c r="I1210" s="131"/>
    </row>
    <row r="1211" spans="7:9" ht="15" customHeight="1" x14ac:dyDescent="0.2">
      <c r="G1211" s="139"/>
      <c r="H1211" s="131"/>
      <c r="I1211" s="131"/>
    </row>
    <row r="1212" spans="7:9" ht="15" customHeight="1" x14ac:dyDescent="0.2">
      <c r="G1212" s="139"/>
      <c r="H1212" s="131"/>
      <c r="I1212" s="131"/>
    </row>
    <row r="1213" spans="7:9" ht="15" customHeight="1" x14ac:dyDescent="0.2">
      <c r="G1213" s="139"/>
      <c r="H1213" s="131"/>
      <c r="I1213" s="131"/>
    </row>
    <row r="1214" spans="7:9" ht="15" customHeight="1" x14ac:dyDescent="0.2">
      <c r="G1214" s="139"/>
      <c r="H1214" s="131"/>
      <c r="I1214" s="131"/>
    </row>
    <row r="1215" spans="7:9" ht="15" customHeight="1" x14ac:dyDescent="0.2">
      <c r="G1215" s="139"/>
      <c r="H1215" s="131"/>
      <c r="I1215" s="131"/>
    </row>
    <row r="1216" spans="7:9" ht="15" customHeight="1" x14ac:dyDescent="0.2">
      <c r="G1216" s="139"/>
      <c r="H1216" s="131"/>
      <c r="I1216" s="131"/>
    </row>
    <row r="1217" spans="7:9" ht="15" customHeight="1" x14ac:dyDescent="0.2">
      <c r="G1217" s="139"/>
      <c r="H1217" s="131"/>
      <c r="I1217" s="131"/>
    </row>
    <row r="1218" spans="7:9" ht="15" customHeight="1" x14ac:dyDescent="0.2">
      <c r="G1218" s="139"/>
      <c r="H1218" s="131"/>
      <c r="I1218" s="131"/>
    </row>
    <row r="1219" spans="7:9" ht="15" customHeight="1" x14ac:dyDescent="0.2">
      <c r="G1219" s="139"/>
      <c r="H1219" s="131"/>
      <c r="I1219" s="131"/>
    </row>
    <row r="1220" spans="7:9" ht="15" customHeight="1" x14ac:dyDescent="0.2">
      <c r="G1220" s="139"/>
      <c r="H1220" s="131"/>
      <c r="I1220" s="131"/>
    </row>
    <row r="1221" spans="7:9" ht="15" customHeight="1" x14ac:dyDescent="0.2">
      <c r="G1221" s="139"/>
      <c r="H1221" s="131"/>
      <c r="I1221" s="131"/>
    </row>
    <row r="1222" spans="7:9" ht="15" customHeight="1" x14ac:dyDescent="0.2">
      <c r="G1222" s="139"/>
      <c r="H1222" s="131"/>
      <c r="I1222" s="131"/>
    </row>
    <row r="1223" spans="7:9" ht="15" customHeight="1" x14ac:dyDescent="0.2">
      <c r="G1223" s="139"/>
      <c r="H1223" s="131"/>
      <c r="I1223" s="131"/>
    </row>
    <row r="1224" spans="7:9" ht="15" customHeight="1" x14ac:dyDescent="0.2">
      <c r="G1224" s="139"/>
      <c r="H1224" s="131"/>
      <c r="I1224" s="131"/>
    </row>
    <row r="1225" spans="7:9" ht="15" customHeight="1" x14ac:dyDescent="0.2">
      <c r="G1225" s="139"/>
      <c r="H1225" s="131"/>
      <c r="I1225" s="131"/>
    </row>
    <row r="1226" spans="7:9" ht="15" customHeight="1" x14ac:dyDescent="0.2">
      <c r="G1226" s="139"/>
      <c r="H1226" s="131"/>
      <c r="I1226" s="131"/>
    </row>
    <row r="1227" spans="7:9" ht="15" customHeight="1" x14ac:dyDescent="0.2">
      <c r="G1227" s="139"/>
      <c r="H1227" s="131"/>
      <c r="I1227" s="131"/>
    </row>
    <row r="1228" spans="7:9" ht="15" customHeight="1" x14ac:dyDescent="0.2">
      <c r="G1228" s="139"/>
      <c r="H1228" s="131"/>
      <c r="I1228" s="131"/>
    </row>
    <row r="1229" spans="7:9" ht="15" customHeight="1" x14ac:dyDescent="0.2">
      <c r="G1229" s="139"/>
      <c r="H1229" s="131"/>
      <c r="I1229" s="131"/>
    </row>
    <row r="1230" spans="7:9" ht="15" customHeight="1" x14ac:dyDescent="0.2">
      <c r="G1230" s="139"/>
      <c r="H1230" s="131"/>
      <c r="I1230" s="131"/>
    </row>
    <row r="1231" spans="7:9" ht="15" customHeight="1" x14ac:dyDescent="0.2">
      <c r="G1231" s="139"/>
      <c r="H1231" s="131"/>
      <c r="I1231" s="131"/>
    </row>
    <row r="1232" spans="7:9" ht="15" customHeight="1" x14ac:dyDescent="0.2">
      <c r="G1232" s="139"/>
      <c r="H1232" s="131"/>
      <c r="I1232" s="131"/>
    </row>
    <row r="1233" spans="7:9" ht="15" customHeight="1" x14ac:dyDescent="0.2">
      <c r="G1233" s="139"/>
      <c r="H1233" s="131"/>
      <c r="I1233" s="131"/>
    </row>
    <row r="1234" spans="7:9" ht="15" customHeight="1" x14ac:dyDescent="0.2">
      <c r="G1234" s="139"/>
      <c r="H1234" s="131"/>
      <c r="I1234" s="131"/>
    </row>
    <row r="1235" spans="7:9" ht="15" customHeight="1" x14ac:dyDescent="0.2">
      <c r="G1235" s="139"/>
      <c r="H1235" s="131"/>
      <c r="I1235" s="131"/>
    </row>
    <row r="1236" spans="7:9" ht="15" customHeight="1" x14ac:dyDescent="0.2">
      <c r="G1236" s="139"/>
      <c r="H1236" s="131"/>
      <c r="I1236" s="131"/>
    </row>
    <row r="1237" spans="7:9" ht="15" customHeight="1" x14ac:dyDescent="0.2">
      <c r="G1237" s="139"/>
      <c r="H1237" s="131"/>
      <c r="I1237" s="131"/>
    </row>
    <row r="1238" spans="7:9" ht="15" customHeight="1" x14ac:dyDescent="0.2">
      <c r="G1238" s="139"/>
      <c r="H1238" s="131"/>
      <c r="I1238" s="131"/>
    </row>
    <row r="1239" spans="7:9" ht="15" customHeight="1" x14ac:dyDescent="0.2">
      <c r="G1239" s="139"/>
      <c r="H1239" s="131"/>
      <c r="I1239" s="131"/>
    </row>
    <row r="1240" spans="7:9" ht="15" customHeight="1" x14ac:dyDescent="0.2">
      <c r="G1240" s="139"/>
      <c r="H1240" s="131"/>
      <c r="I1240" s="131"/>
    </row>
    <row r="1241" spans="7:9" ht="15" customHeight="1" x14ac:dyDescent="0.2">
      <c r="G1241" s="139"/>
      <c r="H1241" s="131"/>
      <c r="I1241" s="131"/>
    </row>
    <row r="1242" spans="7:9" ht="15" customHeight="1" x14ac:dyDescent="0.2">
      <c r="G1242" s="139"/>
      <c r="H1242" s="131"/>
      <c r="I1242" s="131"/>
    </row>
    <row r="1243" spans="7:9" ht="15" customHeight="1" x14ac:dyDescent="0.2">
      <c r="G1243" s="139"/>
      <c r="H1243" s="131"/>
      <c r="I1243" s="131"/>
    </row>
    <row r="1244" spans="7:9" ht="15" customHeight="1" x14ac:dyDescent="0.2">
      <c r="G1244" s="139"/>
      <c r="H1244" s="131"/>
      <c r="I1244" s="131"/>
    </row>
    <row r="1245" spans="7:9" ht="15" customHeight="1" x14ac:dyDescent="0.2">
      <c r="G1245" s="139"/>
      <c r="H1245" s="131"/>
      <c r="I1245" s="131"/>
    </row>
    <row r="1246" spans="7:9" ht="15" customHeight="1" x14ac:dyDescent="0.2">
      <c r="G1246" s="139"/>
      <c r="H1246" s="131"/>
      <c r="I1246" s="131"/>
    </row>
    <row r="1247" spans="7:9" ht="15" customHeight="1" x14ac:dyDescent="0.2">
      <c r="G1247" s="139"/>
      <c r="H1247" s="131"/>
      <c r="I1247" s="131"/>
    </row>
    <row r="1248" spans="7:9" ht="15" customHeight="1" x14ac:dyDescent="0.2">
      <c r="G1248" s="139"/>
      <c r="H1248" s="131"/>
      <c r="I1248" s="131"/>
    </row>
    <row r="1249" spans="7:9" ht="15" customHeight="1" x14ac:dyDescent="0.2">
      <c r="G1249" s="139"/>
      <c r="H1249" s="131"/>
      <c r="I1249" s="131"/>
    </row>
    <row r="1250" spans="7:9" ht="15" customHeight="1" x14ac:dyDescent="0.2">
      <c r="G1250" s="139"/>
      <c r="H1250" s="131"/>
      <c r="I1250" s="131"/>
    </row>
    <row r="1251" spans="7:9" ht="15" customHeight="1" x14ac:dyDescent="0.2">
      <c r="G1251" s="139"/>
      <c r="H1251" s="131"/>
      <c r="I1251" s="131"/>
    </row>
    <row r="1252" spans="7:9" ht="15" customHeight="1" x14ac:dyDescent="0.2">
      <c r="G1252" s="139"/>
      <c r="H1252" s="131"/>
      <c r="I1252" s="131"/>
    </row>
    <row r="1253" spans="7:9" ht="15" customHeight="1" x14ac:dyDescent="0.2">
      <c r="G1253" s="139"/>
      <c r="H1253" s="131"/>
      <c r="I1253" s="131"/>
    </row>
    <row r="1254" spans="7:9" ht="15" customHeight="1" x14ac:dyDescent="0.2">
      <c r="G1254" s="139"/>
      <c r="H1254" s="131"/>
      <c r="I1254" s="131"/>
    </row>
    <row r="1255" spans="7:9" ht="15" customHeight="1" x14ac:dyDescent="0.2">
      <c r="G1255" s="139"/>
      <c r="H1255" s="131"/>
      <c r="I1255" s="131"/>
    </row>
    <row r="1256" spans="7:9" ht="15" customHeight="1" x14ac:dyDescent="0.2">
      <c r="G1256" s="139"/>
      <c r="H1256" s="131"/>
      <c r="I1256" s="131"/>
    </row>
    <row r="1257" spans="7:9" ht="15" customHeight="1" x14ac:dyDescent="0.2">
      <c r="G1257" s="139"/>
      <c r="H1257" s="131"/>
      <c r="I1257" s="131"/>
    </row>
    <row r="1258" spans="7:9" ht="15" customHeight="1" x14ac:dyDescent="0.2">
      <c r="G1258" s="139"/>
      <c r="H1258" s="131"/>
      <c r="I1258" s="131"/>
    </row>
    <row r="1259" spans="7:9" ht="15" customHeight="1" x14ac:dyDescent="0.2">
      <c r="G1259" s="139"/>
      <c r="H1259" s="131"/>
      <c r="I1259" s="131"/>
    </row>
    <row r="1260" spans="7:9" ht="15" customHeight="1" x14ac:dyDescent="0.2">
      <c r="G1260" s="139"/>
      <c r="H1260" s="131"/>
      <c r="I1260" s="131"/>
    </row>
    <row r="1261" spans="7:9" ht="15" customHeight="1" x14ac:dyDescent="0.2">
      <c r="G1261" s="139"/>
      <c r="H1261" s="131"/>
      <c r="I1261" s="131"/>
    </row>
    <row r="1262" spans="7:9" ht="15" customHeight="1" x14ac:dyDescent="0.2">
      <c r="G1262" s="139"/>
      <c r="H1262" s="131"/>
      <c r="I1262" s="131"/>
    </row>
    <row r="1263" spans="7:9" ht="15" customHeight="1" x14ac:dyDescent="0.2">
      <c r="G1263" s="139"/>
      <c r="H1263" s="131"/>
      <c r="I1263" s="131"/>
    </row>
    <row r="1264" spans="7:9" ht="15" customHeight="1" x14ac:dyDescent="0.2">
      <c r="G1264" s="139"/>
      <c r="H1264" s="131"/>
      <c r="I1264" s="131"/>
    </row>
    <row r="1265" spans="7:9" ht="15" customHeight="1" x14ac:dyDescent="0.2">
      <c r="G1265" s="139"/>
      <c r="H1265" s="131"/>
      <c r="I1265" s="131"/>
    </row>
    <row r="1266" spans="7:9" ht="15" customHeight="1" x14ac:dyDescent="0.2">
      <c r="G1266" s="139"/>
      <c r="H1266" s="131"/>
      <c r="I1266" s="131"/>
    </row>
    <row r="1267" spans="7:9" ht="15" customHeight="1" x14ac:dyDescent="0.2">
      <c r="G1267" s="139"/>
      <c r="H1267" s="131"/>
      <c r="I1267" s="131"/>
    </row>
    <row r="1268" spans="7:9" ht="15" customHeight="1" x14ac:dyDescent="0.2">
      <c r="G1268" s="139"/>
      <c r="H1268" s="131"/>
      <c r="I1268" s="131"/>
    </row>
    <row r="1269" spans="7:9" ht="15" customHeight="1" x14ac:dyDescent="0.2">
      <c r="G1269" s="139"/>
      <c r="H1269" s="131"/>
      <c r="I1269" s="131"/>
    </row>
    <row r="1270" spans="7:9" ht="15" customHeight="1" x14ac:dyDescent="0.2">
      <c r="G1270" s="139"/>
      <c r="H1270" s="131"/>
      <c r="I1270" s="131"/>
    </row>
    <row r="1271" spans="7:9" ht="15" customHeight="1" x14ac:dyDescent="0.2">
      <c r="G1271" s="139"/>
      <c r="H1271" s="131"/>
      <c r="I1271" s="131"/>
    </row>
    <row r="1272" spans="7:9" ht="15" customHeight="1" x14ac:dyDescent="0.2">
      <c r="G1272" s="139"/>
      <c r="H1272" s="131"/>
      <c r="I1272" s="131"/>
    </row>
    <row r="1273" spans="7:9" ht="15" customHeight="1" x14ac:dyDescent="0.2">
      <c r="G1273" s="139"/>
      <c r="H1273" s="131"/>
      <c r="I1273" s="131"/>
    </row>
    <row r="1274" spans="7:9" ht="15" customHeight="1" x14ac:dyDescent="0.2">
      <c r="G1274" s="139"/>
      <c r="H1274" s="131"/>
      <c r="I1274" s="131"/>
    </row>
    <row r="1275" spans="7:9" ht="15" customHeight="1" x14ac:dyDescent="0.2">
      <c r="G1275" s="139"/>
      <c r="H1275" s="131"/>
      <c r="I1275" s="131"/>
    </row>
    <row r="1276" spans="7:9" ht="15" customHeight="1" x14ac:dyDescent="0.2">
      <c r="G1276" s="139"/>
      <c r="H1276" s="131"/>
      <c r="I1276" s="131"/>
    </row>
    <row r="1277" spans="7:9" ht="15" customHeight="1" x14ac:dyDescent="0.2">
      <c r="G1277" s="139"/>
      <c r="H1277" s="131"/>
      <c r="I1277" s="131"/>
    </row>
    <row r="1278" spans="7:9" ht="15" customHeight="1" x14ac:dyDescent="0.2">
      <c r="G1278" s="139"/>
      <c r="H1278" s="131"/>
      <c r="I1278" s="131"/>
    </row>
    <row r="1279" spans="7:9" ht="15" customHeight="1" x14ac:dyDescent="0.2">
      <c r="G1279" s="139"/>
      <c r="H1279" s="131"/>
      <c r="I1279" s="131"/>
    </row>
    <row r="1280" spans="7:9" ht="15" customHeight="1" x14ac:dyDescent="0.2">
      <c r="G1280" s="139"/>
      <c r="H1280" s="131"/>
      <c r="I1280" s="131"/>
    </row>
    <row r="1281" spans="7:9" ht="15" customHeight="1" x14ac:dyDescent="0.2">
      <c r="G1281" s="139"/>
      <c r="H1281" s="131"/>
      <c r="I1281" s="131"/>
    </row>
    <row r="1282" spans="7:9" ht="15" customHeight="1" x14ac:dyDescent="0.2">
      <c r="G1282" s="139"/>
      <c r="H1282" s="131"/>
      <c r="I1282" s="131"/>
    </row>
    <row r="1283" spans="7:9" ht="15" customHeight="1" x14ac:dyDescent="0.2">
      <c r="G1283" s="139"/>
      <c r="H1283" s="131"/>
      <c r="I1283" s="131"/>
    </row>
    <row r="1284" spans="7:9" ht="15" customHeight="1" x14ac:dyDescent="0.2">
      <c r="G1284" s="139"/>
      <c r="H1284" s="131"/>
      <c r="I1284" s="131"/>
    </row>
    <row r="1285" spans="7:9" ht="15" customHeight="1" x14ac:dyDescent="0.2">
      <c r="G1285" s="139"/>
      <c r="H1285" s="131"/>
      <c r="I1285" s="131"/>
    </row>
    <row r="1286" spans="7:9" ht="15" customHeight="1" x14ac:dyDescent="0.2">
      <c r="G1286" s="139"/>
      <c r="H1286" s="131"/>
      <c r="I1286" s="131"/>
    </row>
    <row r="1287" spans="7:9" ht="15" customHeight="1" x14ac:dyDescent="0.2">
      <c r="G1287" s="139"/>
      <c r="H1287" s="131"/>
      <c r="I1287" s="131"/>
    </row>
    <row r="1288" spans="7:9" ht="15" customHeight="1" x14ac:dyDescent="0.2">
      <c r="G1288" s="139"/>
      <c r="H1288" s="131"/>
      <c r="I1288" s="131"/>
    </row>
    <row r="1289" spans="7:9" ht="15" customHeight="1" x14ac:dyDescent="0.2">
      <c r="G1289" s="139"/>
      <c r="H1289" s="131"/>
      <c r="I1289" s="131"/>
    </row>
    <row r="1290" spans="7:9" ht="15" customHeight="1" x14ac:dyDescent="0.2">
      <c r="G1290" s="139"/>
      <c r="H1290" s="131"/>
      <c r="I1290" s="131"/>
    </row>
    <row r="1291" spans="7:9" ht="15" customHeight="1" x14ac:dyDescent="0.2">
      <c r="G1291" s="139"/>
      <c r="H1291" s="131"/>
      <c r="I1291" s="131"/>
    </row>
    <row r="1292" spans="7:9" ht="15" customHeight="1" x14ac:dyDescent="0.2">
      <c r="G1292" s="139"/>
      <c r="H1292" s="131"/>
      <c r="I1292" s="131"/>
    </row>
    <row r="1293" spans="7:9" ht="15" customHeight="1" x14ac:dyDescent="0.2">
      <c r="G1293" s="139"/>
      <c r="H1293" s="131"/>
      <c r="I1293" s="131"/>
    </row>
    <row r="1294" spans="7:9" ht="15" customHeight="1" x14ac:dyDescent="0.2">
      <c r="G1294" s="139"/>
      <c r="H1294" s="131"/>
      <c r="I1294" s="131"/>
    </row>
    <row r="1295" spans="7:9" ht="15" customHeight="1" x14ac:dyDescent="0.2">
      <c r="G1295" s="139"/>
      <c r="H1295" s="131"/>
      <c r="I1295" s="131"/>
    </row>
    <row r="1296" spans="7:9" ht="15" customHeight="1" x14ac:dyDescent="0.2">
      <c r="G1296" s="139"/>
      <c r="H1296" s="131"/>
      <c r="I1296" s="131"/>
    </row>
    <row r="1297" spans="7:9" ht="15" customHeight="1" x14ac:dyDescent="0.2">
      <c r="G1297" s="139"/>
      <c r="H1297" s="131"/>
      <c r="I1297" s="131"/>
    </row>
    <row r="1298" spans="7:9" ht="15" customHeight="1" x14ac:dyDescent="0.2">
      <c r="G1298" s="139"/>
      <c r="H1298" s="131"/>
      <c r="I1298" s="131"/>
    </row>
    <row r="1299" spans="7:9" ht="15" customHeight="1" x14ac:dyDescent="0.2">
      <c r="G1299" s="139"/>
      <c r="H1299" s="131"/>
      <c r="I1299" s="131"/>
    </row>
    <row r="1300" spans="7:9" ht="15" customHeight="1" x14ac:dyDescent="0.2">
      <c r="G1300" s="139"/>
      <c r="H1300" s="131"/>
      <c r="I1300" s="131"/>
    </row>
    <row r="1301" spans="7:9" ht="15" customHeight="1" x14ac:dyDescent="0.2">
      <c r="G1301" s="139"/>
      <c r="H1301" s="131"/>
      <c r="I1301" s="131"/>
    </row>
    <row r="1302" spans="7:9" ht="15" customHeight="1" x14ac:dyDescent="0.2">
      <c r="G1302" s="139"/>
      <c r="H1302" s="131"/>
      <c r="I1302" s="131"/>
    </row>
    <row r="1303" spans="7:9" ht="15" customHeight="1" x14ac:dyDescent="0.2">
      <c r="G1303" s="139"/>
      <c r="H1303" s="131"/>
      <c r="I1303" s="131"/>
    </row>
    <row r="1304" spans="7:9" ht="15" customHeight="1" x14ac:dyDescent="0.2">
      <c r="G1304" s="139"/>
      <c r="H1304" s="131"/>
      <c r="I1304" s="131"/>
    </row>
    <row r="1305" spans="7:9" ht="15" customHeight="1" x14ac:dyDescent="0.2">
      <c r="G1305" s="139"/>
      <c r="H1305" s="131"/>
      <c r="I1305" s="131"/>
    </row>
    <row r="1306" spans="7:9" ht="15" customHeight="1" x14ac:dyDescent="0.2">
      <c r="G1306" s="139"/>
      <c r="H1306" s="131"/>
      <c r="I1306" s="131"/>
    </row>
    <row r="1307" spans="7:9" ht="15" customHeight="1" x14ac:dyDescent="0.2">
      <c r="G1307" s="139"/>
      <c r="H1307" s="131"/>
      <c r="I1307" s="131"/>
    </row>
    <row r="1308" spans="7:9" ht="15" customHeight="1" x14ac:dyDescent="0.2">
      <c r="G1308" s="139"/>
      <c r="H1308" s="131"/>
      <c r="I1308" s="131"/>
    </row>
    <row r="1309" spans="7:9" ht="15" customHeight="1" x14ac:dyDescent="0.2">
      <c r="G1309" s="139"/>
      <c r="H1309" s="131"/>
      <c r="I1309" s="131"/>
    </row>
    <row r="1310" spans="7:9" ht="15" customHeight="1" x14ac:dyDescent="0.2">
      <c r="G1310" s="139"/>
      <c r="H1310" s="131"/>
      <c r="I1310" s="131"/>
    </row>
    <row r="1311" spans="7:9" ht="15" customHeight="1" x14ac:dyDescent="0.2">
      <c r="G1311" s="139"/>
      <c r="H1311" s="131"/>
      <c r="I1311" s="131"/>
    </row>
    <row r="1312" spans="7:9" ht="15" customHeight="1" x14ac:dyDescent="0.2">
      <c r="G1312" s="139"/>
      <c r="H1312" s="131"/>
      <c r="I1312" s="131"/>
    </row>
    <row r="1313" spans="7:9" ht="15" customHeight="1" x14ac:dyDescent="0.2">
      <c r="G1313" s="139"/>
      <c r="H1313" s="131"/>
      <c r="I1313" s="131"/>
    </row>
    <row r="1314" spans="7:9" ht="15" customHeight="1" x14ac:dyDescent="0.2">
      <c r="G1314" s="139"/>
      <c r="H1314" s="131"/>
      <c r="I1314" s="131"/>
    </row>
    <row r="1315" spans="7:9" ht="15" customHeight="1" x14ac:dyDescent="0.2">
      <c r="G1315" s="139"/>
      <c r="H1315" s="131"/>
      <c r="I1315" s="131"/>
    </row>
    <row r="1316" spans="7:9" ht="15" customHeight="1" x14ac:dyDescent="0.2">
      <c r="G1316" s="139"/>
      <c r="H1316" s="131"/>
      <c r="I1316" s="131"/>
    </row>
    <row r="1317" spans="7:9" ht="15" customHeight="1" x14ac:dyDescent="0.2">
      <c r="G1317" s="139"/>
      <c r="H1317" s="131"/>
      <c r="I1317" s="131"/>
    </row>
    <row r="1318" spans="7:9" ht="15" customHeight="1" x14ac:dyDescent="0.2">
      <c r="G1318" s="139"/>
      <c r="H1318" s="131"/>
      <c r="I1318" s="131"/>
    </row>
    <row r="1319" spans="7:9" ht="15" customHeight="1" x14ac:dyDescent="0.2">
      <c r="G1319" s="139"/>
      <c r="H1319" s="131"/>
      <c r="I1319" s="131"/>
    </row>
    <row r="1320" spans="7:9" ht="15" customHeight="1" x14ac:dyDescent="0.2">
      <c r="G1320" s="139"/>
      <c r="H1320" s="131"/>
      <c r="I1320" s="131"/>
    </row>
    <row r="1321" spans="7:9" ht="15" customHeight="1" x14ac:dyDescent="0.2">
      <c r="G1321" s="139"/>
      <c r="H1321" s="131"/>
      <c r="I1321" s="131"/>
    </row>
    <row r="1322" spans="7:9" ht="15" customHeight="1" x14ac:dyDescent="0.2">
      <c r="G1322" s="139"/>
      <c r="H1322" s="131"/>
      <c r="I1322" s="131"/>
    </row>
    <row r="1323" spans="7:9" ht="15" customHeight="1" x14ac:dyDescent="0.2">
      <c r="G1323" s="139"/>
      <c r="H1323" s="131"/>
      <c r="I1323" s="131"/>
    </row>
    <row r="1324" spans="7:9" ht="15" customHeight="1" x14ac:dyDescent="0.2">
      <c r="G1324" s="139"/>
      <c r="H1324" s="131"/>
      <c r="I1324" s="131"/>
    </row>
    <row r="1325" spans="7:9" ht="15" customHeight="1" x14ac:dyDescent="0.2">
      <c r="G1325" s="139"/>
      <c r="H1325" s="131"/>
      <c r="I1325" s="131"/>
    </row>
    <row r="1326" spans="7:9" ht="15" customHeight="1" x14ac:dyDescent="0.2">
      <c r="G1326" s="139"/>
      <c r="H1326" s="131"/>
      <c r="I1326" s="131"/>
    </row>
    <row r="1327" spans="7:9" ht="15" customHeight="1" x14ac:dyDescent="0.2">
      <c r="G1327" s="139"/>
      <c r="H1327" s="131"/>
      <c r="I1327" s="131"/>
    </row>
    <row r="1328" spans="7:9" ht="15" customHeight="1" x14ac:dyDescent="0.2">
      <c r="G1328" s="139"/>
      <c r="H1328" s="131"/>
      <c r="I1328" s="131"/>
    </row>
    <row r="1329" spans="7:9" ht="15" customHeight="1" x14ac:dyDescent="0.2">
      <c r="G1329" s="139"/>
      <c r="H1329" s="131"/>
      <c r="I1329" s="131"/>
    </row>
    <row r="1330" spans="7:9" ht="15" customHeight="1" x14ac:dyDescent="0.2">
      <c r="G1330" s="139"/>
      <c r="H1330" s="131"/>
      <c r="I1330" s="131"/>
    </row>
    <row r="1331" spans="7:9" ht="15" customHeight="1" x14ac:dyDescent="0.2">
      <c r="G1331" s="139"/>
      <c r="H1331" s="131"/>
      <c r="I1331" s="131"/>
    </row>
    <row r="1332" spans="7:9" ht="15" customHeight="1" x14ac:dyDescent="0.2">
      <c r="G1332" s="139"/>
      <c r="H1332" s="131"/>
      <c r="I1332" s="131"/>
    </row>
    <row r="1333" spans="7:9" ht="15" customHeight="1" x14ac:dyDescent="0.2">
      <c r="G1333" s="139"/>
      <c r="H1333" s="131"/>
      <c r="I1333" s="131"/>
    </row>
    <row r="1334" spans="7:9" ht="15" customHeight="1" x14ac:dyDescent="0.2">
      <c r="G1334" s="139"/>
      <c r="H1334" s="131"/>
      <c r="I1334" s="131"/>
    </row>
    <row r="1335" spans="7:9" ht="15" customHeight="1" x14ac:dyDescent="0.2">
      <c r="G1335" s="139"/>
      <c r="H1335" s="131"/>
      <c r="I1335" s="131"/>
    </row>
    <row r="1336" spans="7:9" ht="15" customHeight="1" x14ac:dyDescent="0.2">
      <c r="G1336" s="139"/>
      <c r="H1336" s="131"/>
      <c r="I1336" s="131"/>
    </row>
    <row r="1337" spans="7:9" ht="15" customHeight="1" x14ac:dyDescent="0.2">
      <c r="G1337" s="139"/>
      <c r="H1337" s="131"/>
      <c r="I1337" s="131"/>
    </row>
    <row r="1338" spans="7:9" ht="15" customHeight="1" x14ac:dyDescent="0.2">
      <c r="G1338" s="139"/>
      <c r="H1338" s="131"/>
      <c r="I1338" s="131"/>
    </row>
    <row r="1339" spans="7:9" ht="15" customHeight="1" x14ac:dyDescent="0.2">
      <c r="G1339" s="139"/>
      <c r="H1339" s="131"/>
      <c r="I1339" s="131"/>
    </row>
    <row r="1340" spans="7:9" ht="15" customHeight="1" x14ac:dyDescent="0.2">
      <c r="G1340" s="139"/>
      <c r="H1340" s="131"/>
      <c r="I1340" s="131"/>
    </row>
    <row r="1341" spans="7:9" ht="15" customHeight="1" x14ac:dyDescent="0.2">
      <c r="G1341" s="139"/>
      <c r="H1341" s="131"/>
      <c r="I1341" s="131"/>
    </row>
    <row r="1342" spans="7:9" ht="15" customHeight="1" x14ac:dyDescent="0.2">
      <c r="G1342" s="139"/>
      <c r="H1342" s="131"/>
      <c r="I1342" s="131"/>
    </row>
    <row r="1343" spans="7:9" ht="15" customHeight="1" x14ac:dyDescent="0.2">
      <c r="G1343" s="139"/>
      <c r="H1343" s="131"/>
      <c r="I1343" s="131"/>
    </row>
    <row r="1344" spans="7:9" ht="15" customHeight="1" x14ac:dyDescent="0.2">
      <c r="G1344" s="139"/>
      <c r="H1344" s="131"/>
      <c r="I1344" s="131"/>
    </row>
    <row r="1345" spans="7:9" ht="15" customHeight="1" x14ac:dyDescent="0.2">
      <c r="G1345" s="139"/>
      <c r="H1345" s="131"/>
      <c r="I1345" s="131"/>
    </row>
    <row r="1346" spans="7:9" ht="15" customHeight="1" x14ac:dyDescent="0.2">
      <c r="G1346" s="139"/>
      <c r="H1346" s="131"/>
      <c r="I1346" s="131"/>
    </row>
    <row r="1347" spans="7:9" ht="15" customHeight="1" x14ac:dyDescent="0.2">
      <c r="G1347" s="139"/>
      <c r="H1347" s="131"/>
      <c r="I1347" s="131"/>
    </row>
    <row r="1348" spans="7:9" ht="15" customHeight="1" x14ac:dyDescent="0.2">
      <c r="G1348" s="139"/>
      <c r="H1348" s="131"/>
      <c r="I1348" s="131"/>
    </row>
    <row r="1349" spans="7:9" ht="15" customHeight="1" x14ac:dyDescent="0.2">
      <c r="G1349" s="139"/>
      <c r="H1349" s="131"/>
      <c r="I1349" s="131"/>
    </row>
    <row r="1350" spans="7:9" ht="15" customHeight="1" x14ac:dyDescent="0.2">
      <c r="G1350" s="139"/>
      <c r="H1350" s="131"/>
      <c r="I1350" s="131"/>
    </row>
    <row r="1351" spans="7:9" ht="15" customHeight="1" x14ac:dyDescent="0.2">
      <c r="G1351" s="139"/>
      <c r="H1351" s="131"/>
      <c r="I1351" s="131"/>
    </row>
    <row r="1352" spans="7:9" ht="15" customHeight="1" x14ac:dyDescent="0.2">
      <c r="G1352" s="139"/>
      <c r="H1352" s="131"/>
      <c r="I1352" s="131"/>
    </row>
    <row r="1353" spans="7:9" ht="15" customHeight="1" x14ac:dyDescent="0.2">
      <c r="G1353" s="139"/>
      <c r="H1353" s="131"/>
      <c r="I1353" s="131"/>
    </row>
    <row r="1354" spans="7:9" ht="15" customHeight="1" x14ac:dyDescent="0.2">
      <c r="G1354" s="139"/>
      <c r="H1354" s="131"/>
      <c r="I1354" s="131"/>
    </row>
    <row r="1355" spans="7:9" ht="15" customHeight="1" x14ac:dyDescent="0.2">
      <c r="G1355" s="139"/>
      <c r="H1355" s="131"/>
      <c r="I1355" s="131"/>
    </row>
    <row r="1356" spans="7:9" ht="15" customHeight="1" x14ac:dyDescent="0.2">
      <c r="G1356" s="139"/>
      <c r="H1356" s="131"/>
      <c r="I1356" s="131"/>
    </row>
    <row r="1357" spans="7:9" ht="15" customHeight="1" x14ac:dyDescent="0.2">
      <c r="G1357" s="139"/>
      <c r="H1357" s="131"/>
      <c r="I1357" s="131"/>
    </row>
    <row r="1358" spans="7:9" ht="15" customHeight="1" x14ac:dyDescent="0.2">
      <c r="G1358" s="139"/>
      <c r="H1358" s="131"/>
      <c r="I1358" s="131"/>
    </row>
    <row r="1359" spans="7:9" ht="15" customHeight="1" x14ac:dyDescent="0.2">
      <c r="G1359" s="139"/>
      <c r="H1359" s="131"/>
      <c r="I1359" s="131"/>
    </row>
    <row r="1360" spans="7:9" ht="15" customHeight="1" x14ac:dyDescent="0.2">
      <c r="G1360" s="139"/>
      <c r="H1360" s="131"/>
      <c r="I1360" s="131"/>
    </row>
    <row r="1361" spans="7:9" ht="15" customHeight="1" x14ac:dyDescent="0.2">
      <c r="G1361" s="139"/>
      <c r="H1361" s="131"/>
      <c r="I1361" s="131"/>
    </row>
    <row r="1362" spans="7:9" ht="15" customHeight="1" x14ac:dyDescent="0.2">
      <c r="G1362" s="139"/>
      <c r="H1362" s="131"/>
      <c r="I1362" s="131"/>
    </row>
    <row r="1363" spans="7:9" ht="15" customHeight="1" x14ac:dyDescent="0.2">
      <c r="G1363" s="139"/>
      <c r="H1363" s="131"/>
      <c r="I1363" s="131"/>
    </row>
    <row r="1364" spans="7:9" ht="15" customHeight="1" x14ac:dyDescent="0.2">
      <c r="G1364" s="139"/>
      <c r="H1364" s="131"/>
      <c r="I1364" s="131"/>
    </row>
    <row r="1365" spans="7:9" ht="15" customHeight="1" x14ac:dyDescent="0.2">
      <c r="G1365" s="139"/>
      <c r="H1365" s="131"/>
      <c r="I1365" s="131"/>
    </row>
    <row r="1366" spans="7:9" ht="15" customHeight="1" x14ac:dyDescent="0.2">
      <c r="G1366" s="139"/>
      <c r="H1366" s="131"/>
      <c r="I1366" s="131"/>
    </row>
    <row r="1367" spans="7:9" ht="15" customHeight="1" x14ac:dyDescent="0.2">
      <c r="G1367" s="139"/>
      <c r="H1367" s="131"/>
      <c r="I1367" s="131"/>
    </row>
    <row r="1368" spans="7:9" ht="15" customHeight="1" x14ac:dyDescent="0.2">
      <c r="G1368" s="139"/>
      <c r="H1368" s="131"/>
      <c r="I1368" s="131"/>
    </row>
    <row r="1369" spans="7:9" ht="15" customHeight="1" x14ac:dyDescent="0.2">
      <c r="G1369" s="139"/>
      <c r="H1369" s="131"/>
      <c r="I1369" s="131"/>
    </row>
    <row r="1370" spans="7:9" ht="15" customHeight="1" x14ac:dyDescent="0.2">
      <c r="G1370" s="139"/>
      <c r="H1370" s="131"/>
      <c r="I1370" s="131"/>
    </row>
    <row r="1371" spans="7:9" ht="15" customHeight="1" x14ac:dyDescent="0.2">
      <c r="G1371" s="139"/>
      <c r="H1371" s="131"/>
      <c r="I1371" s="131"/>
    </row>
    <row r="1372" spans="7:9" ht="15" customHeight="1" x14ac:dyDescent="0.2">
      <c r="G1372" s="139"/>
      <c r="H1372" s="131"/>
      <c r="I1372" s="131"/>
    </row>
    <row r="1373" spans="7:9" ht="15" customHeight="1" x14ac:dyDescent="0.2">
      <c r="G1373" s="139"/>
      <c r="H1373" s="131"/>
      <c r="I1373" s="131"/>
    </row>
    <row r="1374" spans="7:9" ht="15" customHeight="1" x14ac:dyDescent="0.2">
      <c r="G1374" s="139"/>
      <c r="H1374" s="131"/>
      <c r="I1374" s="131"/>
    </row>
    <row r="1375" spans="7:9" ht="15" customHeight="1" x14ac:dyDescent="0.2">
      <c r="G1375" s="139"/>
      <c r="H1375" s="131"/>
      <c r="I1375" s="131"/>
    </row>
    <row r="1376" spans="7:9" ht="15" customHeight="1" x14ac:dyDescent="0.2">
      <c r="G1376" s="139"/>
      <c r="H1376" s="131"/>
      <c r="I1376" s="131"/>
    </row>
    <row r="1377" spans="7:9" ht="15" customHeight="1" x14ac:dyDescent="0.2">
      <c r="G1377" s="139"/>
      <c r="H1377" s="131"/>
      <c r="I1377" s="131"/>
    </row>
    <row r="1378" spans="7:9" ht="15" customHeight="1" x14ac:dyDescent="0.2">
      <c r="G1378" s="139"/>
      <c r="H1378" s="131"/>
      <c r="I1378" s="131"/>
    </row>
    <row r="1379" spans="7:9" ht="15" customHeight="1" x14ac:dyDescent="0.2">
      <c r="G1379" s="139"/>
      <c r="H1379" s="131"/>
      <c r="I1379" s="131"/>
    </row>
    <row r="1380" spans="7:9" ht="15" customHeight="1" x14ac:dyDescent="0.2">
      <c r="G1380" s="139"/>
      <c r="H1380" s="131"/>
      <c r="I1380" s="131"/>
    </row>
    <row r="1381" spans="7:9" ht="15" customHeight="1" x14ac:dyDescent="0.2">
      <c r="G1381" s="139"/>
      <c r="H1381" s="131"/>
      <c r="I1381" s="131"/>
    </row>
    <row r="1382" spans="7:9" ht="15" customHeight="1" x14ac:dyDescent="0.2">
      <c r="G1382" s="139"/>
      <c r="H1382" s="131"/>
      <c r="I1382" s="131"/>
    </row>
    <row r="1383" spans="7:9" ht="15" customHeight="1" x14ac:dyDescent="0.2">
      <c r="G1383" s="139"/>
      <c r="H1383" s="131"/>
      <c r="I1383" s="131"/>
    </row>
    <row r="1384" spans="7:9" ht="15" customHeight="1" x14ac:dyDescent="0.2">
      <c r="G1384" s="139"/>
      <c r="H1384" s="131"/>
      <c r="I1384" s="131"/>
    </row>
    <row r="1385" spans="7:9" ht="15" customHeight="1" x14ac:dyDescent="0.2">
      <c r="G1385" s="139"/>
      <c r="H1385" s="131"/>
      <c r="I1385" s="131"/>
    </row>
    <row r="1386" spans="7:9" ht="15" customHeight="1" x14ac:dyDescent="0.2">
      <c r="G1386" s="139"/>
      <c r="H1386" s="131"/>
      <c r="I1386" s="131"/>
    </row>
    <row r="1387" spans="7:9" ht="15" customHeight="1" x14ac:dyDescent="0.2">
      <c r="G1387" s="139"/>
      <c r="H1387" s="131"/>
      <c r="I1387" s="131"/>
    </row>
    <row r="1388" spans="7:9" ht="15" customHeight="1" x14ac:dyDescent="0.2">
      <c r="G1388" s="139"/>
      <c r="H1388" s="131"/>
      <c r="I1388" s="131"/>
    </row>
    <row r="1389" spans="7:9" ht="15" customHeight="1" x14ac:dyDescent="0.2">
      <c r="G1389" s="139"/>
      <c r="H1389" s="131"/>
      <c r="I1389" s="131"/>
    </row>
    <row r="1390" spans="7:9" ht="15" customHeight="1" x14ac:dyDescent="0.2">
      <c r="G1390" s="139"/>
      <c r="H1390" s="131"/>
      <c r="I1390" s="131"/>
    </row>
    <row r="1391" spans="7:9" ht="15" customHeight="1" x14ac:dyDescent="0.2">
      <c r="G1391" s="139"/>
      <c r="H1391" s="131"/>
      <c r="I1391" s="131"/>
    </row>
    <row r="1392" spans="7:9" ht="15" customHeight="1" x14ac:dyDescent="0.2">
      <c r="G1392" s="139"/>
      <c r="H1392" s="131"/>
      <c r="I1392" s="131"/>
    </row>
    <row r="1393" spans="7:9" ht="15" customHeight="1" x14ac:dyDescent="0.2">
      <c r="G1393" s="139"/>
      <c r="H1393" s="131"/>
      <c r="I1393" s="131"/>
    </row>
    <row r="1394" spans="7:9" ht="15" customHeight="1" x14ac:dyDescent="0.2">
      <c r="G1394" s="139"/>
      <c r="H1394" s="131"/>
      <c r="I1394" s="131"/>
    </row>
    <row r="1395" spans="7:9" ht="15" customHeight="1" x14ac:dyDescent="0.2">
      <c r="G1395" s="139"/>
      <c r="H1395" s="131"/>
      <c r="I1395" s="131"/>
    </row>
    <row r="1396" spans="7:9" ht="15" customHeight="1" x14ac:dyDescent="0.2">
      <c r="G1396" s="139"/>
      <c r="H1396" s="131"/>
      <c r="I1396" s="131"/>
    </row>
    <row r="1397" spans="7:9" ht="15" customHeight="1" x14ac:dyDescent="0.2">
      <c r="G1397" s="139"/>
      <c r="H1397" s="131"/>
      <c r="I1397" s="131"/>
    </row>
    <row r="1398" spans="7:9" ht="15" customHeight="1" x14ac:dyDescent="0.2">
      <c r="G1398" s="139"/>
      <c r="H1398" s="131"/>
      <c r="I1398" s="131"/>
    </row>
    <row r="1399" spans="7:9" ht="15" customHeight="1" x14ac:dyDescent="0.2">
      <c r="G1399" s="139"/>
      <c r="H1399" s="131"/>
      <c r="I1399" s="131"/>
    </row>
    <row r="1400" spans="7:9" ht="15" customHeight="1" x14ac:dyDescent="0.2">
      <c r="G1400" s="139"/>
      <c r="H1400" s="131"/>
      <c r="I1400" s="131"/>
    </row>
    <row r="1401" spans="7:9" ht="15" customHeight="1" x14ac:dyDescent="0.2">
      <c r="G1401" s="139"/>
      <c r="H1401" s="131"/>
      <c r="I1401" s="131"/>
    </row>
    <row r="1402" spans="7:9" ht="15" customHeight="1" x14ac:dyDescent="0.2">
      <c r="G1402" s="139"/>
      <c r="H1402" s="131"/>
      <c r="I1402" s="131"/>
    </row>
    <row r="1403" spans="7:9" ht="15" customHeight="1" x14ac:dyDescent="0.2">
      <c r="G1403" s="139"/>
      <c r="H1403" s="131"/>
      <c r="I1403" s="131"/>
    </row>
    <row r="1404" spans="7:9" ht="15" customHeight="1" x14ac:dyDescent="0.2">
      <c r="G1404" s="139"/>
      <c r="H1404" s="131"/>
      <c r="I1404" s="131"/>
    </row>
    <row r="1405" spans="7:9" ht="15" customHeight="1" x14ac:dyDescent="0.2">
      <c r="G1405" s="139"/>
      <c r="H1405" s="131"/>
      <c r="I1405" s="131"/>
    </row>
    <row r="1406" spans="7:9" ht="15" customHeight="1" x14ac:dyDescent="0.2">
      <c r="G1406" s="139"/>
      <c r="H1406" s="131"/>
      <c r="I1406" s="131"/>
    </row>
    <row r="1407" spans="7:9" ht="15" customHeight="1" x14ac:dyDescent="0.2">
      <c r="G1407" s="139"/>
      <c r="H1407" s="131"/>
      <c r="I1407" s="131"/>
    </row>
    <row r="1408" spans="7:9" ht="15" customHeight="1" x14ac:dyDescent="0.2">
      <c r="G1408" s="139"/>
      <c r="H1408" s="131"/>
      <c r="I1408" s="131"/>
    </row>
    <row r="1409" spans="7:9" ht="15" customHeight="1" x14ac:dyDescent="0.2">
      <c r="G1409" s="139"/>
      <c r="H1409" s="131"/>
      <c r="I1409" s="131"/>
    </row>
    <row r="1410" spans="7:9" ht="15" customHeight="1" x14ac:dyDescent="0.2">
      <c r="G1410" s="139"/>
      <c r="H1410" s="131"/>
      <c r="I1410" s="131"/>
    </row>
    <row r="1411" spans="7:9" ht="15" customHeight="1" x14ac:dyDescent="0.2">
      <c r="G1411" s="139"/>
      <c r="H1411" s="131"/>
      <c r="I1411" s="131"/>
    </row>
    <row r="1412" spans="7:9" ht="15" customHeight="1" x14ac:dyDescent="0.2">
      <c r="G1412" s="139"/>
      <c r="H1412" s="131"/>
      <c r="I1412" s="131"/>
    </row>
    <row r="1413" spans="7:9" ht="15" customHeight="1" x14ac:dyDescent="0.2">
      <c r="G1413" s="139"/>
      <c r="H1413" s="131"/>
      <c r="I1413" s="131"/>
    </row>
    <row r="1414" spans="7:9" ht="15" customHeight="1" x14ac:dyDescent="0.2">
      <c r="G1414" s="139"/>
      <c r="H1414" s="131"/>
      <c r="I1414" s="131"/>
    </row>
    <row r="1415" spans="7:9" ht="15" customHeight="1" x14ac:dyDescent="0.2">
      <c r="G1415" s="139"/>
      <c r="H1415" s="131"/>
      <c r="I1415" s="131"/>
    </row>
    <row r="1416" spans="7:9" ht="15" customHeight="1" x14ac:dyDescent="0.2">
      <c r="G1416" s="139"/>
      <c r="H1416" s="131"/>
      <c r="I1416" s="131"/>
    </row>
    <row r="1417" spans="7:9" ht="15" customHeight="1" x14ac:dyDescent="0.2">
      <c r="G1417" s="139"/>
      <c r="H1417" s="131"/>
      <c r="I1417" s="131"/>
    </row>
    <row r="1418" spans="7:9" ht="15" customHeight="1" x14ac:dyDescent="0.2">
      <c r="G1418" s="139"/>
      <c r="H1418" s="131"/>
      <c r="I1418" s="131"/>
    </row>
    <row r="1419" spans="7:9" ht="15" customHeight="1" x14ac:dyDescent="0.2">
      <c r="G1419" s="139"/>
      <c r="H1419" s="131"/>
      <c r="I1419" s="131"/>
    </row>
    <row r="1420" spans="7:9" ht="15" customHeight="1" x14ac:dyDescent="0.2">
      <c r="G1420" s="139"/>
      <c r="H1420" s="131"/>
      <c r="I1420" s="131"/>
    </row>
    <row r="1421" spans="7:9" ht="15" customHeight="1" x14ac:dyDescent="0.2">
      <c r="G1421" s="139"/>
      <c r="H1421" s="131"/>
      <c r="I1421" s="131"/>
    </row>
    <row r="1422" spans="7:9" ht="15" customHeight="1" x14ac:dyDescent="0.2">
      <c r="G1422" s="139"/>
      <c r="H1422" s="131"/>
      <c r="I1422" s="131"/>
    </row>
    <row r="1423" spans="7:9" ht="15" customHeight="1" x14ac:dyDescent="0.2">
      <c r="G1423" s="139"/>
      <c r="H1423" s="131"/>
      <c r="I1423" s="131"/>
    </row>
    <row r="1424" spans="7:9" ht="15" customHeight="1" x14ac:dyDescent="0.2">
      <c r="G1424" s="139"/>
      <c r="H1424" s="131"/>
      <c r="I1424" s="131"/>
    </row>
    <row r="1425" spans="7:9" ht="15" customHeight="1" x14ac:dyDescent="0.2">
      <c r="G1425" s="139"/>
      <c r="H1425" s="131"/>
      <c r="I1425" s="131"/>
    </row>
    <row r="1426" spans="7:9" ht="15" customHeight="1" x14ac:dyDescent="0.2">
      <c r="G1426" s="139"/>
      <c r="H1426" s="131"/>
      <c r="I1426" s="131"/>
    </row>
    <row r="1427" spans="7:9" ht="15" customHeight="1" x14ac:dyDescent="0.2">
      <c r="G1427" s="139"/>
      <c r="H1427" s="131"/>
      <c r="I1427" s="131"/>
    </row>
    <row r="1428" spans="7:9" ht="15" customHeight="1" x14ac:dyDescent="0.2">
      <c r="G1428" s="139"/>
      <c r="H1428" s="131"/>
      <c r="I1428" s="131"/>
    </row>
    <row r="1429" spans="7:9" ht="15" customHeight="1" x14ac:dyDescent="0.2">
      <c r="G1429" s="139"/>
      <c r="H1429" s="131"/>
      <c r="I1429" s="131"/>
    </row>
    <row r="1430" spans="7:9" ht="15" customHeight="1" x14ac:dyDescent="0.2">
      <c r="G1430" s="139"/>
      <c r="H1430" s="131"/>
      <c r="I1430" s="131"/>
    </row>
    <row r="1431" spans="7:9" ht="15" customHeight="1" x14ac:dyDescent="0.2">
      <c r="G1431" s="139"/>
      <c r="H1431" s="131"/>
      <c r="I1431" s="131"/>
    </row>
    <row r="1432" spans="7:9" ht="15" customHeight="1" x14ac:dyDescent="0.2">
      <c r="G1432" s="139"/>
      <c r="H1432" s="131"/>
      <c r="I1432" s="131"/>
    </row>
    <row r="1433" spans="7:9" ht="15" customHeight="1" x14ac:dyDescent="0.2">
      <c r="G1433" s="139"/>
      <c r="H1433" s="131"/>
      <c r="I1433" s="131"/>
    </row>
    <row r="1434" spans="7:9" ht="15" customHeight="1" x14ac:dyDescent="0.2">
      <c r="G1434" s="139"/>
      <c r="H1434" s="131"/>
      <c r="I1434" s="131"/>
    </row>
    <row r="1435" spans="7:9" ht="15" customHeight="1" x14ac:dyDescent="0.2">
      <c r="G1435" s="139"/>
      <c r="H1435" s="131"/>
      <c r="I1435" s="131"/>
    </row>
    <row r="1436" spans="7:9" ht="15" customHeight="1" x14ac:dyDescent="0.2">
      <c r="G1436" s="139"/>
      <c r="H1436" s="131"/>
      <c r="I1436" s="131"/>
    </row>
    <row r="1437" spans="7:9" ht="15" customHeight="1" x14ac:dyDescent="0.2">
      <c r="G1437" s="139"/>
      <c r="H1437" s="131"/>
      <c r="I1437" s="131"/>
    </row>
    <row r="1438" spans="7:9" ht="15" customHeight="1" x14ac:dyDescent="0.2">
      <c r="G1438" s="139"/>
      <c r="H1438" s="131"/>
      <c r="I1438" s="131"/>
    </row>
    <row r="1439" spans="7:9" ht="15" customHeight="1" x14ac:dyDescent="0.2">
      <c r="G1439" s="139"/>
      <c r="H1439" s="131"/>
      <c r="I1439" s="131"/>
    </row>
    <row r="1440" spans="7:9" ht="15" customHeight="1" x14ac:dyDescent="0.2">
      <c r="G1440" s="139"/>
      <c r="H1440" s="131"/>
      <c r="I1440" s="131"/>
    </row>
    <row r="1441" spans="7:9" ht="15" customHeight="1" x14ac:dyDescent="0.2">
      <c r="G1441" s="139"/>
      <c r="H1441" s="131"/>
      <c r="I1441" s="131"/>
    </row>
    <row r="1442" spans="7:9" ht="15" customHeight="1" x14ac:dyDescent="0.2">
      <c r="G1442" s="139"/>
      <c r="H1442" s="131"/>
      <c r="I1442" s="131"/>
    </row>
    <row r="1443" spans="7:9" ht="15" customHeight="1" x14ac:dyDescent="0.2">
      <c r="G1443" s="139"/>
      <c r="H1443" s="131"/>
      <c r="I1443" s="131"/>
    </row>
    <row r="1444" spans="7:9" ht="15" customHeight="1" x14ac:dyDescent="0.2">
      <c r="G1444" s="139"/>
      <c r="H1444" s="131"/>
      <c r="I1444" s="131"/>
    </row>
    <row r="1445" spans="7:9" ht="15" customHeight="1" x14ac:dyDescent="0.2">
      <c r="G1445" s="139"/>
      <c r="H1445" s="131"/>
      <c r="I1445" s="131"/>
    </row>
    <row r="1446" spans="7:9" ht="15" customHeight="1" x14ac:dyDescent="0.2">
      <c r="G1446" s="139"/>
      <c r="H1446" s="131"/>
      <c r="I1446" s="131"/>
    </row>
    <row r="1447" spans="7:9" ht="15" customHeight="1" x14ac:dyDescent="0.2">
      <c r="G1447" s="139"/>
      <c r="H1447" s="131"/>
      <c r="I1447" s="131"/>
    </row>
    <row r="1448" spans="7:9" ht="15" customHeight="1" x14ac:dyDescent="0.2">
      <c r="G1448" s="139"/>
      <c r="H1448" s="131"/>
      <c r="I1448" s="131"/>
    </row>
    <row r="1449" spans="7:9" ht="15" customHeight="1" x14ac:dyDescent="0.2">
      <c r="G1449" s="139"/>
      <c r="H1449" s="131"/>
      <c r="I1449" s="131"/>
    </row>
    <row r="1450" spans="7:9" ht="15" customHeight="1" x14ac:dyDescent="0.2">
      <c r="G1450" s="139"/>
      <c r="H1450" s="131"/>
      <c r="I1450" s="131"/>
    </row>
    <row r="1451" spans="7:9" ht="15" customHeight="1" x14ac:dyDescent="0.2">
      <c r="G1451" s="139"/>
      <c r="H1451" s="131"/>
      <c r="I1451" s="131"/>
    </row>
    <row r="1452" spans="7:9" ht="15" customHeight="1" x14ac:dyDescent="0.2">
      <c r="G1452" s="139"/>
      <c r="H1452" s="131"/>
      <c r="I1452" s="131"/>
    </row>
    <row r="1453" spans="7:9" ht="15" customHeight="1" x14ac:dyDescent="0.2">
      <c r="G1453" s="139"/>
      <c r="H1453" s="131"/>
      <c r="I1453" s="131"/>
    </row>
    <row r="1454" spans="7:9" ht="15" customHeight="1" x14ac:dyDescent="0.2">
      <c r="G1454" s="139"/>
      <c r="H1454" s="131"/>
      <c r="I1454" s="131"/>
    </row>
    <row r="1455" spans="7:9" ht="15" customHeight="1" x14ac:dyDescent="0.2">
      <c r="G1455" s="139"/>
      <c r="H1455" s="131"/>
      <c r="I1455" s="131"/>
    </row>
    <row r="1456" spans="7:9" ht="15" customHeight="1" x14ac:dyDescent="0.2">
      <c r="G1456" s="139"/>
      <c r="H1456" s="131"/>
      <c r="I1456" s="131"/>
    </row>
    <row r="1457" spans="7:9" ht="15" customHeight="1" x14ac:dyDescent="0.2">
      <c r="G1457" s="139"/>
      <c r="H1457" s="131"/>
      <c r="I1457" s="131"/>
    </row>
    <row r="1458" spans="7:9" ht="15" customHeight="1" x14ac:dyDescent="0.2">
      <c r="G1458" s="139"/>
      <c r="H1458" s="131"/>
      <c r="I1458" s="131"/>
    </row>
    <row r="1459" spans="7:9" ht="15" customHeight="1" x14ac:dyDescent="0.2">
      <c r="G1459" s="139"/>
      <c r="H1459" s="131"/>
      <c r="I1459" s="131"/>
    </row>
    <row r="1460" spans="7:9" ht="15" customHeight="1" x14ac:dyDescent="0.2">
      <c r="G1460" s="139"/>
      <c r="H1460" s="131"/>
      <c r="I1460" s="131"/>
    </row>
    <row r="1461" spans="7:9" ht="15" customHeight="1" x14ac:dyDescent="0.2">
      <c r="G1461" s="139"/>
      <c r="H1461" s="131"/>
      <c r="I1461" s="131"/>
    </row>
    <row r="1462" spans="7:9" ht="15" customHeight="1" x14ac:dyDescent="0.2">
      <c r="G1462" s="139"/>
      <c r="H1462" s="131"/>
      <c r="I1462" s="131"/>
    </row>
    <row r="1463" spans="7:9" ht="15" customHeight="1" x14ac:dyDescent="0.2">
      <c r="G1463" s="139"/>
      <c r="H1463" s="131"/>
      <c r="I1463" s="131"/>
    </row>
    <row r="1464" spans="7:9" ht="15" customHeight="1" x14ac:dyDescent="0.2">
      <c r="G1464" s="139"/>
      <c r="H1464" s="131"/>
      <c r="I1464" s="131"/>
    </row>
    <row r="1465" spans="7:9" ht="15" customHeight="1" x14ac:dyDescent="0.2">
      <c r="G1465" s="139"/>
      <c r="H1465" s="131"/>
      <c r="I1465" s="131"/>
    </row>
    <row r="1466" spans="7:9" ht="15" customHeight="1" x14ac:dyDescent="0.2">
      <c r="G1466" s="139"/>
      <c r="H1466" s="131"/>
      <c r="I1466" s="131"/>
    </row>
    <row r="1467" spans="7:9" ht="15" customHeight="1" x14ac:dyDescent="0.2">
      <c r="G1467" s="139"/>
      <c r="H1467" s="131"/>
      <c r="I1467" s="131"/>
    </row>
    <row r="1468" spans="7:9" ht="15" customHeight="1" x14ac:dyDescent="0.2">
      <c r="G1468" s="139"/>
      <c r="H1468" s="131"/>
      <c r="I1468" s="131"/>
    </row>
    <row r="1469" spans="7:9" ht="15" customHeight="1" x14ac:dyDescent="0.2">
      <c r="G1469" s="139"/>
      <c r="H1469" s="131"/>
      <c r="I1469" s="131"/>
    </row>
    <row r="1470" spans="7:9" ht="15" customHeight="1" x14ac:dyDescent="0.2">
      <c r="G1470" s="139"/>
      <c r="H1470" s="131"/>
      <c r="I1470" s="131"/>
    </row>
    <row r="1471" spans="7:9" ht="15" customHeight="1" x14ac:dyDescent="0.2">
      <c r="G1471" s="139"/>
      <c r="H1471" s="131"/>
      <c r="I1471" s="131"/>
    </row>
    <row r="1472" spans="7:9" ht="15" customHeight="1" x14ac:dyDescent="0.2">
      <c r="G1472" s="139"/>
      <c r="H1472" s="131"/>
      <c r="I1472" s="131"/>
    </row>
    <row r="1473" spans="7:9" ht="15" customHeight="1" x14ac:dyDescent="0.2">
      <c r="G1473" s="139"/>
      <c r="H1473" s="131"/>
      <c r="I1473" s="131"/>
    </row>
    <row r="1474" spans="7:9" ht="15" customHeight="1" x14ac:dyDescent="0.2">
      <c r="G1474" s="139"/>
      <c r="H1474" s="131"/>
      <c r="I1474" s="131"/>
    </row>
    <row r="1475" spans="7:9" ht="15" customHeight="1" x14ac:dyDescent="0.2">
      <c r="G1475" s="139"/>
      <c r="H1475" s="131"/>
      <c r="I1475" s="131"/>
    </row>
    <row r="1476" spans="7:9" ht="15" customHeight="1" x14ac:dyDescent="0.2">
      <c r="G1476" s="139"/>
      <c r="H1476" s="131"/>
      <c r="I1476" s="131"/>
    </row>
    <row r="1477" spans="7:9" ht="15" customHeight="1" x14ac:dyDescent="0.2">
      <c r="G1477" s="139"/>
      <c r="H1477" s="131"/>
      <c r="I1477" s="131"/>
    </row>
    <row r="1478" spans="7:9" ht="15" customHeight="1" x14ac:dyDescent="0.2">
      <c r="G1478" s="139"/>
      <c r="H1478" s="131"/>
      <c r="I1478" s="131"/>
    </row>
    <row r="1479" spans="7:9" ht="15" customHeight="1" x14ac:dyDescent="0.2">
      <c r="G1479" s="139"/>
      <c r="H1479" s="131"/>
      <c r="I1479" s="131"/>
    </row>
    <row r="1480" spans="7:9" ht="15" customHeight="1" x14ac:dyDescent="0.2">
      <c r="G1480" s="139"/>
      <c r="H1480" s="131"/>
      <c r="I1480" s="131"/>
    </row>
    <row r="1481" spans="7:9" ht="15" customHeight="1" x14ac:dyDescent="0.2">
      <c r="G1481" s="139"/>
      <c r="H1481" s="131"/>
      <c r="I1481" s="131"/>
    </row>
    <row r="1482" spans="7:9" ht="15" customHeight="1" x14ac:dyDescent="0.2">
      <c r="G1482" s="139"/>
      <c r="H1482" s="131"/>
      <c r="I1482" s="131"/>
    </row>
    <row r="1483" spans="7:9" ht="15" customHeight="1" x14ac:dyDescent="0.2">
      <c r="G1483" s="139"/>
      <c r="H1483" s="131"/>
      <c r="I1483" s="131"/>
    </row>
    <row r="1484" spans="7:9" ht="15" customHeight="1" x14ac:dyDescent="0.2">
      <c r="G1484" s="139"/>
      <c r="H1484" s="131"/>
      <c r="I1484" s="131"/>
    </row>
    <row r="1485" spans="7:9" ht="15" customHeight="1" x14ac:dyDescent="0.2">
      <c r="G1485" s="139"/>
      <c r="H1485" s="131"/>
      <c r="I1485" s="131"/>
    </row>
    <row r="1486" spans="7:9" ht="15" customHeight="1" x14ac:dyDescent="0.2">
      <c r="G1486" s="139"/>
      <c r="H1486" s="131"/>
      <c r="I1486" s="131"/>
    </row>
    <row r="1487" spans="7:9" ht="15" customHeight="1" x14ac:dyDescent="0.2">
      <c r="G1487" s="139"/>
      <c r="H1487" s="131"/>
      <c r="I1487" s="131"/>
    </row>
    <row r="1488" spans="7:9" ht="15" customHeight="1" x14ac:dyDescent="0.2">
      <c r="G1488" s="139"/>
      <c r="H1488" s="131"/>
      <c r="I1488" s="131"/>
    </row>
    <row r="1489" spans="7:9" ht="15" customHeight="1" x14ac:dyDescent="0.2">
      <c r="G1489" s="139"/>
      <c r="H1489" s="131"/>
      <c r="I1489" s="131"/>
    </row>
    <row r="1490" spans="7:9" ht="15" customHeight="1" x14ac:dyDescent="0.2">
      <c r="G1490" s="139"/>
      <c r="H1490" s="131"/>
      <c r="I1490" s="131"/>
    </row>
    <row r="1491" spans="7:9" ht="15" customHeight="1" x14ac:dyDescent="0.2">
      <c r="G1491" s="139"/>
      <c r="H1491" s="131"/>
      <c r="I1491" s="131"/>
    </row>
    <row r="1492" spans="7:9" ht="15" customHeight="1" x14ac:dyDescent="0.2">
      <c r="G1492" s="139"/>
      <c r="H1492" s="131"/>
      <c r="I1492" s="131"/>
    </row>
    <row r="1493" spans="7:9" ht="15" customHeight="1" x14ac:dyDescent="0.2">
      <c r="G1493" s="139"/>
      <c r="H1493" s="131"/>
      <c r="I1493" s="131"/>
    </row>
    <row r="1494" spans="7:9" ht="15" customHeight="1" x14ac:dyDescent="0.2">
      <c r="G1494" s="139"/>
      <c r="H1494" s="131"/>
      <c r="I1494" s="131"/>
    </row>
    <row r="1495" spans="7:9" ht="15" customHeight="1" x14ac:dyDescent="0.2">
      <c r="G1495" s="139"/>
      <c r="H1495" s="131"/>
      <c r="I1495" s="131"/>
    </row>
    <row r="1496" spans="7:9" ht="15" customHeight="1" x14ac:dyDescent="0.2">
      <c r="G1496" s="139"/>
      <c r="H1496" s="131"/>
      <c r="I1496" s="131"/>
    </row>
    <row r="1497" spans="7:9" ht="15" customHeight="1" x14ac:dyDescent="0.2">
      <c r="G1497" s="139"/>
      <c r="H1497" s="131"/>
      <c r="I1497" s="131"/>
    </row>
    <row r="1498" spans="7:9" ht="15" customHeight="1" x14ac:dyDescent="0.2">
      <c r="G1498" s="139"/>
      <c r="H1498" s="131"/>
      <c r="I1498" s="131"/>
    </row>
    <row r="1499" spans="7:9" ht="15" customHeight="1" x14ac:dyDescent="0.2">
      <c r="G1499" s="139"/>
      <c r="H1499" s="131"/>
      <c r="I1499" s="131"/>
    </row>
    <row r="1500" spans="7:9" ht="15" customHeight="1" x14ac:dyDescent="0.2">
      <c r="G1500" s="139"/>
      <c r="H1500" s="131"/>
      <c r="I1500" s="131"/>
    </row>
    <row r="1501" spans="7:9" ht="15" customHeight="1" x14ac:dyDescent="0.2">
      <c r="G1501" s="139"/>
      <c r="H1501" s="131"/>
      <c r="I1501" s="131"/>
    </row>
    <row r="1502" spans="7:9" ht="15" customHeight="1" x14ac:dyDescent="0.2">
      <c r="G1502" s="139"/>
      <c r="H1502" s="131"/>
      <c r="I1502" s="131"/>
    </row>
    <row r="1503" spans="7:9" ht="15" customHeight="1" x14ac:dyDescent="0.2">
      <c r="G1503" s="139"/>
      <c r="H1503" s="131"/>
      <c r="I1503" s="131"/>
    </row>
    <row r="1504" spans="7:9" ht="15" customHeight="1" x14ac:dyDescent="0.2">
      <c r="G1504" s="139"/>
      <c r="H1504" s="131"/>
      <c r="I1504" s="131"/>
    </row>
    <row r="1505" spans="7:9" ht="15" customHeight="1" x14ac:dyDescent="0.2">
      <c r="G1505" s="139"/>
      <c r="H1505" s="131"/>
      <c r="I1505" s="131"/>
    </row>
    <row r="1506" spans="7:9" ht="15" customHeight="1" x14ac:dyDescent="0.2">
      <c r="G1506" s="139"/>
      <c r="H1506" s="131"/>
      <c r="I1506" s="131"/>
    </row>
    <row r="1507" spans="7:9" ht="15" customHeight="1" x14ac:dyDescent="0.2">
      <c r="G1507" s="139"/>
      <c r="H1507" s="131"/>
      <c r="I1507" s="131"/>
    </row>
    <row r="1508" spans="7:9" ht="15" customHeight="1" x14ac:dyDescent="0.2">
      <c r="G1508" s="139"/>
      <c r="H1508" s="131"/>
      <c r="I1508" s="131"/>
    </row>
    <row r="1509" spans="7:9" ht="15" customHeight="1" x14ac:dyDescent="0.2">
      <c r="G1509" s="139"/>
      <c r="H1509" s="131"/>
      <c r="I1509" s="131"/>
    </row>
    <row r="1510" spans="7:9" ht="15" customHeight="1" x14ac:dyDescent="0.2">
      <c r="G1510" s="139"/>
      <c r="H1510" s="131"/>
      <c r="I1510" s="131"/>
    </row>
    <row r="1511" spans="7:9" ht="15" customHeight="1" x14ac:dyDescent="0.2">
      <c r="G1511" s="139"/>
      <c r="H1511" s="131"/>
      <c r="I1511" s="131"/>
    </row>
    <row r="1512" spans="7:9" ht="15" customHeight="1" x14ac:dyDescent="0.2">
      <c r="G1512" s="139"/>
      <c r="H1512" s="131"/>
      <c r="I1512" s="131"/>
    </row>
    <row r="1513" spans="7:9" ht="15" customHeight="1" x14ac:dyDescent="0.2">
      <c r="G1513" s="139"/>
      <c r="H1513" s="131"/>
      <c r="I1513" s="131"/>
    </row>
    <row r="1514" spans="7:9" ht="15" customHeight="1" x14ac:dyDescent="0.2">
      <c r="G1514" s="139"/>
      <c r="H1514" s="131"/>
      <c r="I1514" s="131"/>
    </row>
    <row r="1515" spans="7:9" ht="15" customHeight="1" x14ac:dyDescent="0.2">
      <c r="G1515" s="139"/>
      <c r="H1515" s="131"/>
      <c r="I1515" s="131"/>
    </row>
    <row r="1516" spans="7:9" ht="15" customHeight="1" x14ac:dyDescent="0.2">
      <c r="G1516" s="139"/>
      <c r="H1516" s="131"/>
      <c r="I1516" s="131"/>
    </row>
    <row r="1517" spans="7:9" ht="15" customHeight="1" x14ac:dyDescent="0.2">
      <c r="G1517" s="139"/>
      <c r="H1517" s="131"/>
      <c r="I1517" s="131"/>
    </row>
    <row r="1518" spans="7:9" ht="15" customHeight="1" x14ac:dyDescent="0.2">
      <c r="G1518" s="139"/>
      <c r="H1518" s="131"/>
      <c r="I1518" s="131"/>
    </row>
    <row r="1519" spans="7:9" ht="15" customHeight="1" x14ac:dyDescent="0.2">
      <c r="G1519" s="139"/>
      <c r="H1519" s="131"/>
      <c r="I1519" s="131"/>
    </row>
    <row r="1520" spans="7:9" ht="15" customHeight="1" x14ac:dyDescent="0.2">
      <c r="G1520" s="139"/>
      <c r="H1520" s="131"/>
      <c r="I1520" s="131"/>
    </row>
    <row r="1521" spans="7:9" ht="15" customHeight="1" x14ac:dyDescent="0.2">
      <c r="G1521" s="139"/>
      <c r="H1521" s="131"/>
      <c r="I1521" s="131"/>
    </row>
    <row r="1522" spans="7:9" ht="15" customHeight="1" x14ac:dyDescent="0.2">
      <c r="G1522" s="139"/>
      <c r="H1522" s="131"/>
      <c r="I1522" s="131"/>
    </row>
    <row r="1523" spans="7:9" ht="15" customHeight="1" x14ac:dyDescent="0.2">
      <c r="G1523" s="139"/>
      <c r="H1523" s="131"/>
      <c r="I1523" s="131"/>
    </row>
    <row r="1524" spans="7:9" ht="15" customHeight="1" x14ac:dyDescent="0.2">
      <c r="G1524" s="139"/>
      <c r="H1524" s="131"/>
      <c r="I1524" s="131"/>
    </row>
    <row r="1525" spans="7:9" ht="15" customHeight="1" x14ac:dyDescent="0.2">
      <c r="G1525" s="139"/>
      <c r="H1525" s="131"/>
      <c r="I1525" s="131"/>
    </row>
    <row r="1526" spans="7:9" ht="15" customHeight="1" x14ac:dyDescent="0.2">
      <c r="G1526" s="139"/>
      <c r="H1526" s="131"/>
      <c r="I1526" s="131"/>
    </row>
    <row r="1527" spans="7:9" ht="15" customHeight="1" x14ac:dyDescent="0.2">
      <c r="G1527" s="139"/>
      <c r="H1527" s="131"/>
      <c r="I1527" s="131"/>
    </row>
    <row r="1528" spans="7:9" ht="15" customHeight="1" x14ac:dyDescent="0.2">
      <c r="G1528" s="139"/>
      <c r="H1528" s="131"/>
      <c r="I1528" s="131"/>
    </row>
    <row r="1529" spans="7:9" ht="15" customHeight="1" x14ac:dyDescent="0.2">
      <c r="G1529" s="139"/>
      <c r="H1529" s="131"/>
      <c r="I1529" s="131"/>
    </row>
    <row r="1530" spans="7:9" ht="15" customHeight="1" x14ac:dyDescent="0.2">
      <c r="G1530" s="139"/>
      <c r="H1530" s="131"/>
      <c r="I1530" s="131"/>
    </row>
    <row r="1531" spans="7:9" ht="15" customHeight="1" x14ac:dyDescent="0.2">
      <c r="G1531" s="139"/>
      <c r="H1531" s="131"/>
      <c r="I1531" s="131"/>
    </row>
    <row r="1532" spans="7:9" ht="15" customHeight="1" x14ac:dyDescent="0.2">
      <c r="G1532" s="139"/>
      <c r="H1532" s="131"/>
      <c r="I1532" s="131"/>
    </row>
    <row r="1533" spans="7:9" ht="15" customHeight="1" x14ac:dyDescent="0.2">
      <c r="G1533" s="139"/>
      <c r="H1533" s="131"/>
      <c r="I1533" s="131"/>
    </row>
    <row r="1534" spans="7:9" ht="15" customHeight="1" x14ac:dyDescent="0.2">
      <c r="G1534" s="139"/>
      <c r="H1534" s="131"/>
      <c r="I1534" s="131"/>
    </row>
    <row r="1535" spans="7:9" ht="15" customHeight="1" x14ac:dyDescent="0.2">
      <c r="G1535" s="139"/>
      <c r="H1535" s="131"/>
      <c r="I1535" s="131"/>
    </row>
    <row r="1536" spans="7:9" ht="15" customHeight="1" x14ac:dyDescent="0.2">
      <c r="G1536" s="139"/>
      <c r="H1536" s="131"/>
      <c r="I1536" s="131"/>
    </row>
    <row r="1537" spans="7:9" ht="15" customHeight="1" x14ac:dyDescent="0.2">
      <c r="G1537" s="139"/>
      <c r="H1537" s="131"/>
      <c r="I1537" s="131"/>
    </row>
    <row r="1538" spans="7:9" ht="15" customHeight="1" x14ac:dyDescent="0.2">
      <c r="G1538" s="139"/>
      <c r="H1538" s="131"/>
      <c r="I1538" s="131"/>
    </row>
    <row r="1539" spans="7:9" ht="15" customHeight="1" x14ac:dyDescent="0.2">
      <c r="G1539" s="139"/>
      <c r="H1539" s="131"/>
      <c r="I1539" s="131"/>
    </row>
    <row r="1540" spans="7:9" ht="15" customHeight="1" x14ac:dyDescent="0.2">
      <c r="G1540" s="139"/>
      <c r="H1540" s="131"/>
      <c r="I1540" s="131"/>
    </row>
    <row r="1541" spans="7:9" ht="15" customHeight="1" x14ac:dyDescent="0.2">
      <c r="G1541" s="139"/>
      <c r="H1541" s="131"/>
      <c r="I1541" s="131"/>
    </row>
    <row r="1542" spans="7:9" ht="15" customHeight="1" x14ac:dyDescent="0.2">
      <c r="G1542" s="139"/>
      <c r="H1542" s="131"/>
      <c r="I1542" s="131"/>
    </row>
    <row r="1543" spans="7:9" ht="15" customHeight="1" x14ac:dyDescent="0.2">
      <c r="G1543" s="139"/>
      <c r="H1543" s="131"/>
      <c r="I1543" s="131"/>
    </row>
    <row r="1544" spans="7:9" ht="15" customHeight="1" x14ac:dyDescent="0.2">
      <c r="G1544" s="139"/>
      <c r="H1544" s="131"/>
      <c r="I1544" s="131"/>
    </row>
    <row r="1545" spans="7:9" ht="15" customHeight="1" x14ac:dyDescent="0.2">
      <c r="G1545" s="139"/>
      <c r="H1545" s="131"/>
      <c r="I1545" s="131"/>
    </row>
    <row r="1546" spans="7:9" ht="15" customHeight="1" x14ac:dyDescent="0.2">
      <c r="G1546" s="139"/>
      <c r="H1546" s="131"/>
      <c r="I1546" s="131"/>
    </row>
    <row r="1547" spans="7:9" ht="15" customHeight="1" x14ac:dyDescent="0.2">
      <c r="G1547" s="139"/>
      <c r="H1547" s="131"/>
      <c r="I1547" s="131"/>
    </row>
    <row r="1548" spans="7:9" ht="15" customHeight="1" x14ac:dyDescent="0.2">
      <c r="G1548" s="139"/>
      <c r="H1548" s="131"/>
      <c r="I1548" s="131"/>
    </row>
    <row r="1549" spans="7:9" ht="15" customHeight="1" x14ac:dyDescent="0.2">
      <c r="G1549" s="139"/>
      <c r="H1549" s="131"/>
      <c r="I1549" s="131"/>
    </row>
    <row r="1550" spans="7:9" ht="15" customHeight="1" x14ac:dyDescent="0.2">
      <c r="G1550" s="139"/>
      <c r="H1550" s="131"/>
      <c r="I1550" s="131"/>
    </row>
    <row r="1551" spans="7:9" ht="15" customHeight="1" x14ac:dyDescent="0.2">
      <c r="G1551" s="139"/>
      <c r="H1551" s="131"/>
      <c r="I1551" s="131"/>
    </row>
    <row r="1552" spans="7:9" ht="15" customHeight="1" x14ac:dyDescent="0.2">
      <c r="G1552" s="139"/>
      <c r="H1552" s="131"/>
      <c r="I1552" s="131"/>
    </row>
    <row r="1553" spans="7:9" ht="15" customHeight="1" x14ac:dyDescent="0.2">
      <c r="G1553" s="139"/>
      <c r="H1553" s="131"/>
      <c r="I1553" s="131"/>
    </row>
    <row r="1554" spans="7:9" ht="15" customHeight="1" x14ac:dyDescent="0.2">
      <c r="G1554" s="139"/>
      <c r="H1554" s="131"/>
      <c r="I1554" s="131"/>
    </row>
    <row r="1555" spans="7:9" ht="15" customHeight="1" x14ac:dyDescent="0.2">
      <c r="G1555" s="139"/>
      <c r="H1555" s="131"/>
      <c r="I1555" s="131"/>
    </row>
    <row r="1556" spans="7:9" ht="15" customHeight="1" x14ac:dyDescent="0.2">
      <c r="G1556" s="139"/>
      <c r="H1556" s="131"/>
      <c r="I1556" s="131"/>
    </row>
    <row r="1557" spans="7:9" ht="15" customHeight="1" x14ac:dyDescent="0.2">
      <c r="G1557" s="139"/>
      <c r="H1557" s="131"/>
      <c r="I1557" s="131"/>
    </row>
    <row r="1558" spans="7:9" ht="15" customHeight="1" x14ac:dyDescent="0.2">
      <c r="G1558" s="139"/>
      <c r="H1558" s="131"/>
      <c r="I1558" s="131"/>
    </row>
    <row r="1559" spans="7:9" ht="15" customHeight="1" x14ac:dyDescent="0.2">
      <c r="G1559" s="139"/>
      <c r="H1559" s="131"/>
      <c r="I1559" s="131"/>
    </row>
    <row r="1560" spans="7:9" ht="15" customHeight="1" x14ac:dyDescent="0.2">
      <c r="G1560" s="139"/>
      <c r="H1560" s="131"/>
      <c r="I1560" s="131"/>
    </row>
    <row r="1561" spans="7:9" ht="15" customHeight="1" x14ac:dyDescent="0.2">
      <c r="G1561" s="139"/>
      <c r="H1561" s="131"/>
      <c r="I1561" s="131"/>
    </row>
    <row r="1562" spans="7:9" ht="15" customHeight="1" x14ac:dyDescent="0.2">
      <c r="G1562" s="139"/>
      <c r="H1562" s="131"/>
      <c r="I1562" s="131"/>
    </row>
    <row r="1563" spans="7:9" ht="15" customHeight="1" x14ac:dyDescent="0.2">
      <c r="G1563" s="139"/>
      <c r="H1563" s="131"/>
      <c r="I1563" s="131"/>
    </row>
    <row r="1564" spans="7:9" ht="15" customHeight="1" x14ac:dyDescent="0.2">
      <c r="G1564" s="139"/>
      <c r="H1564" s="131"/>
      <c r="I1564" s="131"/>
    </row>
    <row r="1565" spans="7:9" ht="15" customHeight="1" x14ac:dyDescent="0.2">
      <c r="G1565" s="139"/>
      <c r="H1565" s="131"/>
      <c r="I1565" s="131"/>
    </row>
    <row r="1566" spans="7:9" ht="15" customHeight="1" x14ac:dyDescent="0.2">
      <c r="G1566" s="139"/>
      <c r="H1566" s="131"/>
      <c r="I1566" s="131"/>
    </row>
    <row r="1567" spans="7:9" ht="15" customHeight="1" x14ac:dyDescent="0.2">
      <c r="G1567" s="139"/>
      <c r="H1567" s="131"/>
      <c r="I1567" s="131"/>
    </row>
    <row r="1568" spans="7:9" ht="15" customHeight="1" x14ac:dyDescent="0.2">
      <c r="G1568" s="139"/>
      <c r="H1568" s="131"/>
      <c r="I1568" s="131"/>
    </row>
    <row r="1569" spans="7:9" ht="15" customHeight="1" x14ac:dyDescent="0.2">
      <c r="G1569" s="139"/>
      <c r="H1569" s="131"/>
      <c r="I1569" s="131"/>
    </row>
    <row r="1570" spans="7:9" ht="15" customHeight="1" x14ac:dyDescent="0.2">
      <c r="G1570" s="139"/>
      <c r="H1570" s="131"/>
      <c r="I1570" s="131"/>
    </row>
    <row r="1571" spans="7:9" ht="15" customHeight="1" x14ac:dyDescent="0.2">
      <c r="G1571" s="139"/>
      <c r="H1571" s="131"/>
      <c r="I1571" s="131"/>
    </row>
    <row r="1572" spans="7:9" ht="15" customHeight="1" x14ac:dyDescent="0.2">
      <c r="G1572" s="139"/>
      <c r="H1572" s="131"/>
      <c r="I1572" s="131"/>
    </row>
    <row r="1573" spans="7:9" ht="15" customHeight="1" x14ac:dyDescent="0.2">
      <c r="G1573" s="139"/>
      <c r="H1573" s="131"/>
      <c r="I1573" s="131"/>
    </row>
    <row r="1574" spans="7:9" ht="15" customHeight="1" x14ac:dyDescent="0.2">
      <c r="G1574" s="139"/>
      <c r="H1574" s="131"/>
      <c r="I1574" s="131"/>
    </row>
    <row r="1575" spans="7:9" ht="15" customHeight="1" x14ac:dyDescent="0.2">
      <c r="G1575" s="139"/>
      <c r="H1575" s="131"/>
      <c r="I1575" s="131"/>
    </row>
    <row r="1576" spans="7:9" ht="15" customHeight="1" x14ac:dyDescent="0.2">
      <c r="G1576" s="139"/>
      <c r="H1576" s="131"/>
      <c r="I1576" s="131"/>
    </row>
    <row r="1577" spans="7:9" ht="15" customHeight="1" x14ac:dyDescent="0.2">
      <c r="G1577" s="139"/>
      <c r="H1577" s="131"/>
      <c r="I1577" s="131"/>
    </row>
    <row r="1578" spans="7:9" ht="15" customHeight="1" x14ac:dyDescent="0.2">
      <c r="G1578" s="139"/>
      <c r="H1578" s="131"/>
      <c r="I1578" s="131"/>
    </row>
    <row r="1579" spans="7:9" ht="15" customHeight="1" x14ac:dyDescent="0.2">
      <c r="G1579" s="139"/>
      <c r="H1579" s="131"/>
      <c r="I1579" s="131"/>
    </row>
    <row r="1580" spans="7:9" ht="15" customHeight="1" x14ac:dyDescent="0.2">
      <c r="G1580" s="139"/>
      <c r="H1580" s="131"/>
      <c r="I1580" s="131"/>
    </row>
    <row r="1581" spans="7:9" ht="15" customHeight="1" x14ac:dyDescent="0.2">
      <c r="G1581" s="139"/>
      <c r="H1581" s="131"/>
      <c r="I1581" s="131"/>
    </row>
    <row r="1582" spans="7:9" ht="15" customHeight="1" x14ac:dyDescent="0.2">
      <c r="G1582" s="139"/>
      <c r="H1582" s="131"/>
      <c r="I1582" s="131"/>
    </row>
    <row r="1583" spans="7:9" ht="15" customHeight="1" x14ac:dyDescent="0.2">
      <c r="G1583" s="139"/>
      <c r="H1583" s="131"/>
      <c r="I1583" s="131"/>
    </row>
    <row r="1584" spans="7:9" ht="15" customHeight="1" x14ac:dyDescent="0.2">
      <c r="G1584" s="139"/>
      <c r="H1584" s="131"/>
      <c r="I1584" s="131"/>
    </row>
    <row r="1585" spans="7:9" ht="15" customHeight="1" x14ac:dyDescent="0.2">
      <c r="G1585" s="139"/>
      <c r="H1585" s="131"/>
      <c r="I1585" s="131"/>
    </row>
    <row r="1586" spans="7:9" ht="15" customHeight="1" x14ac:dyDescent="0.2">
      <c r="G1586" s="139"/>
      <c r="H1586" s="131"/>
      <c r="I1586" s="131"/>
    </row>
    <row r="1587" spans="7:9" ht="15" customHeight="1" x14ac:dyDescent="0.2">
      <c r="G1587" s="139"/>
      <c r="H1587" s="131"/>
      <c r="I1587" s="131"/>
    </row>
    <row r="1588" spans="7:9" ht="15" customHeight="1" x14ac:dyDescent="0.2">
      <c r="G1588" s="139"/>
      <c r="H1588" s="131"/>
      <c r="I1588" s="131"/>
    </row>
    <row r="1589" spans="7:9" ht="15" customHeight="1" x14ac:dyDescent="0.2">
      <c r="G1589" s="139"/>
      <c r="H1589" s="131"/>
      <c r="I1589" s="131"/>
    </row>
    <row r="1590" spans="7:9" ht="15" customHeight="1" x14ac:dyDescent="0.2">
      <c r="G1590" s="139"/>
      <c r="H1590" s="131"/>
      <c r="I1590" s="131"/>
    </row>
    <row r="1591" spans="7:9" ht="15" customHeight="1" x14ac:dyDescent="0.2">
      <c r="G1591" s="139"/>
      <c r="H1591" s="131"/>
      <c r="I1591" s="131"/>
    </row>
    <row r="1592" spans="7:9" ht="15" customHeight="1" x14ac:dyDescent="0.2">
      <c r="G1592" s="139"/>
      <c r="H1592" s="131"/>
      <c r="I1592" s="131"/>
    </row>
    <row r="1593" spans="7:9" ht="15" customHeight="1" x14ac:dyDescent="0.2">
      <c r="G1593" s="139"/>
      <c r="H1593" s="131"/>
      <c r="I1593" s="131"/>
    </row>
    <row r="1594" spans="7:9" ht="15" customHeight="1" x14ac:dyDescent="0.2">
      <c r="G1594" s="139"/>
      <c r="H1594" s="131"/>
      <c r="I1594" s="131"/>
    </row>
    <row r="1595" spans="7:9" ht="15" customHeight="1" x14ac:dyDescent="0.2">
      <c r="G1595" s="139"/>
      <c r="H1595" s="131"/>
      <c r="I1595" s="131"/>
    </row>
    <row r="1596" spans="7:9" ht="15" customHeight="1" x14ac:dyDescent="0.2">
      <c r="G1596" s="139"/>
      <c r="H1596" s="131"/>
      <c r="I1596" s="131"/>
    </row>
    <row r="1597" spans="7:9" ht="15" customHeight="1" x14ac:dyDescent="0.2">
      <c r="G1597" s="139"/>
      <c r="H1597" s="131"/>
      <c r="I1597" s="131"/>
    </row>
    <row r="1598" spans="7:9" ht="15" customHeight="1" x14ac:dyDescent="0.2">
      <c r="G1598" s="139"/>
      <c r="H1598" s="131"/>
      <c r="I1598" s="131"/>
    </row>
    <row r="1599" spans="7:9" ht="15" customHeight="1" x14ac:dyDescent="0.2">
      <c r="G1599" s="139"/>
      <c r="H1599" s="131"/>
      <c r="I1599" s="131"/>
    </row>
    <row r="1600" spans="7:9" ht="15" customHeight="1" x14ac:dyDescent="0.2">
      <c r="G1600" s="139"/>
      <c r="H1600" s="131"/>
      <c r="I1600" s="131"/>
    </row>
    <row r="1601" spans="7:9" ht="15" customHeight="1" x14ac:dyDescent="0.2">
      <c r="G1601" s="139"/>
      <c r="H1601" s="131"/>
      <c r="I1601" s="131"/>
    </row>
    <row r="1602" spans="7:9" ht="15" customHeight="1" x14ac:dyDescent="0.2">
      <c r="G1602" s="139"/>
      <c r="H1602" s="131"/>
      <c r="I1602" s="131"/>
    </row>
    <row r="1603" spans="7:9" ht="15" customHeight="1" x14ac:dyDescent="0.2">
      <c r="G1603" s="139"/>
      <c r="H1603" s="131"/>
      <c r="I1603" s="131"/>
    </row>
    <row r="1604" spans="7:9" ht="15" customHeight="1" x14ac:dyDescent="0.2">
      <c r="G1604" s="139"/>
      <c r="H1604" s="131"/>
      <c r="I1604" s="131"/>
    </row>
    <row r="1605" spans="7:9" ht="15" customHeight="1" x14ac:dyDescent="0.2">
      <c r="G1605" s="139"/>
      <c r="H1605" s="131"/>
      <c r="I1605" s="131"/>
    </row>
    <row r="1606" spans="7:9" ht="15" customHeight="1" x14ac:dyDescent="0.2">
      <c r="G1606" s="139"/>
      <c r="H1606" s="131"/>
      <c r="I1606" s="131"/>
    </row>
    <row r="1607" spans="7:9" ht="15" customHeight="1" x14ac:dyDescent="0.2">
      <c r="G1607" s="139"/>
      <c r="H1607" s="131"/>
      <c r="I1607" s="131"/>
    </row>
    <row r="1608" spans="7:9" ht="15" customHeight="1" x14ac:dyDescent="0.2">
      <c r="G1608" s="139"/>
      <c r="H1608" s="131"/>
      <c r="I1608" s="131"/>
    </row>
    <row r="1609" spans="7:9" ht="15" customHeight="1" x14ac:dyDescent="0.2">
      <c r="G1609" s="139"/>
      <c r="H1609" s="131"/>
      <c r="I1609" s="131"/>
    </row>
    <row r="1610" spans="7:9" ht="15" customHeight="1" x14ac:dyDescent="0.2">
      <c r="G1610" s="139"/>
      <c r="H1610" s="131"/>
      <c r="I1610" s="131"/>
    </row>
    <row r="1611" spans="7:9" ht="15" customHeight="1" x14ac:dyDescent="0.2">
      <c r="G1611" s="139"/>
      <c r="H1611" s="131"/>
      <c r="I1611" s="131"/>
    </row>
    <row r="1612" spans="7:9" ht="15" customHeight="1" x14ac:dyDescent="0.2">
      <c r="G1612" s="139"/>
      <c r="H1612" s="131"/>
      <c r="I1612" s="131"/>
    </row>
    <row r="1613" spans="7:9" ht="15" customHeight="1" x14ac:dyDescent="0.2">
      <c r="G1613" s="139"/>
      <c r="H1613" s="131"/>
      <c r="I1613" s="131"/>
    </row>
    <row r="1614" spans="7:9" ht="15" customHeight="1" x14ac:dyDescent="0.2">
      <c r="G1614" s="139"/>
      <c r="H1614" s="131"/>
      <c r="I1614" s="131"/>
    </row>
    <row r="1615" spans="7:9" ht="15" customHeight="1" x14ac:dyDescent="0.2">
      <c r="G1615" s="139"/>
      <c r="H1615" s="131"/>
      <c r="I1615" s="131"/>
    </row>
    <row r="1616" spans="7:9" ht="15" customHeight="1" x14ac:dyDescent="0.2">
      <c r="G1616" s="139"/>
      <c r="H1616" s="131"/>
      <c r="I1616" s="131"/>
    </row>
    <row r="1617" spans="7:9" ht="15" customHeight="1" x14ac:dyDescent="0.2">
      <c r="G1617" s="139"/>
      <c r="H1617" s="131"/>
      <c r="I1617" s="131"/>
    </row>
    <row r="1618" spans="7:9" ht="15" customHeight="1" x14ac:dyDescent="0.2">
      <c r="G1618" s="139"/>
      <c r="H1618" s="131"/>
      <c r="I1618" s="131"/>
    </row>
    <row r="1619" spans="7:9" ht="15" customHeight="1" x14ac:dyDescent="0.2">
      <c r="G1619" s="139"/>
      <c r="H1619" s="131"/>
      <c r="I1619" s="131"/>
    </row>
    <row r="1620" spans="7:9" ht="15" customHeight="1" x14ac:dyDescent="0.2">
      <c r="G1620" s="139"/>
      <c r="H1620" s="131"/>
      <c r="I1620" s="131"/>
    </row>
    <row r="1621" spans="7:9" ht="15" customHeight="1" x14ac:dyDescent="0.2">
      <c r="G1621" s="139"/>
      <c r="H1621" s="131"/>
      <c r="I1621" s="131"/>
    </row>
    <row r="1622" spans="7:9" ht="15" customHeight="1" x14ac:dyDescent="0.2">
      <c r="G1622" s="139"/>
      <c r="H1622" s="131"/>
      <c r="I1622" s="131"/>
    </row>
    <row r="1623" spans="7:9" ht="15" customHeight="1" x14ac:dyDescent="0.2">
      <c r="G1623" s="139"/>
      <c r="H1623" s="131"/>
      <c r="I1623" s="131"/>
    </row>
    <row r="1624" spans="7:9" ht="15" customHeight="1" x14ac:dyDescent="0.2">
      <c r="G1624" s="139"/>
      <c r="H1624" s="131"/>
      <c r="I1624" s="131"/>
    </row>
    <row r="1625" spans="7:9" ht="15" customHeight="1" x14ac:dyDescent="0.2">
      <c r="G1625" s="139"/>
      <c r="H1625" s="131"/>
      <c r="I1625" s="131"/>
    </row>
    <row r="1626" spans="7:9" ht="15" customHeight="1" x14ac:dyDescent="0.2">
      <c r="G1626" s="139"/>
      <c r="H1626" s="131"/>
      <c r="I1626" s="131"/>
    </row>
    <row r="1627" spans="7:9" ht="15" customHeight="1" x14ac:dyDescent="0.2">
      <c r="G1627" s="139"/>
      <c r="H1627" s="131"/>
      <c r="I1627" s="131"/>
    </row>
    <row r="1628" spans="7:9" ht="15" customHeight="1" x14ac:dyDescent="0.2">
      <c r="G1628" s="139"/>
      <c r="H1628" s="131"/>
      <c r="I1628" s="131"/>
    </row>
    <row r="1629" spans="7:9" ht="15" customHeight="1" x14ac:dyDescent="0.2">
      <c r="G1629" s="139"/>
      <c r="H1629" s="131"/>
      <c r="I1629" s="131"/>
    </row>
    <row r="1630" spans="7:9" ht="15" customHeight="1" x14ac:dyDescent="0.2">
      <c r="G1630" s="139"/>
      <c r="H1630" s="131"/>
      <c r="I1630" s="131"/>
    </row>
    <row r="1631" spans="7:9" ht="15" customHeight="1" x14ac:dyDescent="0.2">
      <c r="G1631" s="139"/>
      <c r="H1631" s="131"/>
      <c r="I1631" s="131"/>
    </row>
    <row r="1632" spans="7:9" ht="15" customHeight="1" x14ac:dyDescent="0.2">
      <c r="G1632" s="139"/>
      <c r="H1632" s="131"/>
      <c r="I1632" s="131"/>
    </row>
    <row r="1633" spans="7:9" ht="15" customHeight="1" x14ac:dyDescent="0.2">
      <c r="G1633" s="139"/>
      <c r="H1633" s="131"/>
      <c r="I1633" s="131"/>
    </row>
    <row r="1634" spans="7:9" ht="15" customHeight="1" x14ac:dyDescent="0.2">
      <c r="G1634" s="139"/>
      <c r="H1634" s="131"/>
      <c r="I1634" s="131"/>
    </row>
    <row r="1635" spans="7:9" ht="15" customHeight="1" x14ac:dyDescent="0.2">
      <c r="G1635" s="139"/>
      <c r="H1635" s="131"/>
      <c r="I1635" s="131"/>
    </row>
    <row r="1636" spans="7:9" ht="15" customHeight="1" x14ac:dyDescent="0.2">
      <c r="G1636" s="139"/>
      <c r="H1636" s="131"/>
      <c r="I1636" s="131"/>
    </row>
    <row r="1637" spans="7:9" ht="15" customHeight="1" x14ac:dyDescent="0.2">
      <c r="G1637" s="139"/>
      <c r="H1637" s="131"/>
      <c r="I1637" s="131"/>
    </row>
    <row r="1638" spans="7:9" ht="15" customHeight="1" x14ac:dyDescent="0.2">
      <c r="G1638" s="139"/>
      <c r="H1638" s="131"/>
      <c r="I1638" s="131"/>
    </row>
    <row r="1639" spans="7:9" ht="15" customHeight="1" x14ac:dyDescent="0.2">
      <c r="G1639" s="139"/>
      <c r="H1639" s="131"/>
      <c r="I1639" s="131"/>
    </row>
    <row r="1640" spans="7:9" ht="15" customHeight="1" x14ac:dyDescent="0.2">
      <c r="G1640" s="139"/>
      <c r="H1640" s="131"/>
      <c r="I1640" s="131"/>
    </row>
    <row r="1641" spans="7:9" ht="15" customHeight="1" x14ac:dyDescent="0.2">
      <c r="G1641" s="139"/>
      <c r="H1641" s="131"/>
      <c r="I1641" s="131"/>
    </row>
    <row r="1642" spans="7:9" ht="15" customHeight="1" x14ac:dyDescent="0.2">
      <c r="G1642" s="139"/>
      <c r="H1642" s="131"/>
      <c r="I1642" s="131"/>
    </row>
    <row r="1643" spans="7:9" ht="15" customHeight="1" x14ac:dyDescent="0.2">
      <c r="G1643" s="139"/>
      <c r="H1643" s="131"/>
      <c r="I1643" s="131"/>
    </row>
    <row r="1644" spans="7:9" ht="15" customHeight="1" x14ac:dyDescent="0.2">
      <c r="G1644" s="139"/>
      <c r="H1644" s="131"/>
      <c r="I1644" s="131"/>
    </row>
    <row r="1645" spans="7:9" ht="15" customHeight="1" x14ac:dyDescent="0.2">
      <c r="G1645" s="139"/>
      <c r="H1645" s="131"/>
      <c r="I1645" s="131"/>
    </row>
    <row r="1646" spans="7:9" ht="15" customHeight="1" x14ac:dyDescent="0.2">
      <c r="G1646" s="139"/>
      <c r="H1646" s="131"/>
      <c r="I1646" s="131"/>
    </row>
    <row r="1647" spans="7:9" ht="15" customHeight="1" x14ac:dyDescent="0.2">
      <c r="G1647" s="139"/>
      <c r="H1647" s="131"/>
      <c r="I1647" s="131"/>
    </row>
    <row r="1648" spans="7:9" ht="15" customHeight="1" x14ac:dyDescent="0.2">
      <c r="G1648" s="139"/>
      <c r="H1648" s="131"/>
      <c r="I1648" s="131"/>
    </row>
    <row r="1649" spans="7:9" ht="15" customHeight="1" x14ac:dyDescent="0.2">
      <c r="G1649" s="139"/>
      <c r="H1649" s="131"/>
      <c r="I1649" s="131"/>
    </row>
    <row r="1650" spans="7:9" ht="15" customHeight="1" x14ac:dyDescent="0.2">
      <c r="G1650" s="139"/>
      <c r="H1650" s="131"/>
      <c r="I1650" s="131"/>
    </row>
    <row r="1651" spans="7:9" ht="15" customHeight="1" x14ac:dyDescent="0.2">
      <c r="G1651" s="139"/>
      <c r="H1651" s="131"/>
      <c r="I1651" s="131"/>
    </row>
    <row r="1652" spans="7:9" ht="15" customHeight="1" x14ac:dyDescent="0.2">
      <c r="G1652" s="139"/>
      <c r="H1652" s="131"/>
      <c r="I1652" s="131"/>
    </row>
    <row r="1653" spans="7:9" ht="15" customHeight="1" x14ac:dyDescent="0.2">
      <c r="G1653" s="139"/>
      <c r="H1653" s="131"/>
      <c r="I1653" s="131"/>
    </row>
    <row r="1654" spans="7:9" ht="15" customHeight="1" x14ac:dyDescent="0.2">
      <c r="G1654" s="139"/>
      <c r="H1654" s="131"/>
      <c r="I1654" s="131"/>
    </row>
    <row r="1655" spans="7:9" ht="15" customHeight="1" x14ac:dyDescent="0.2">
      <c r="G1655" s="139"/>
      <c r="H1655" s="131"/>
      <c r="I1655" s="131"/>
    </row>
    <row r="1656" spans="7:9" ht="15" customHeight="1" x14ac:dyDescent="0.2">
      <c r="G1656" s="139"/>
      <c r="H1656" s="131"/>
      <c r="I1656" s="131"/>
    </row>
    <row r="1657" spans="7:9" ht="15" customHeight="1" x14ac:dyDescent="0.2">
      <c r="G1657" s="139"/>
      <c r="H1657" s="131"/>
      <c r="I1657" s="131"/>
    </row>
    <row r="1658" spans="7:9" ht="15" customHeight="1" x14ac:dyDescent="0.2">
      <c r="G1658" s="139"/>
      <c r="H1658" s="131"/>
      <c r="I1658" s="131"/>
    </row>
    <row r="1659" spans="7:9" ht="15" customHeight="1" x14ac:dyDescent="0.2">
      <c r="G1659" s="139"/>
      <c r="H1659" s="131"/>
      <c r="I1659" s="131"/>
    </row>
    <row r="1660" spans="7:9" ht="15" customHeight="1" x14ac:dyDescent="0.2">
      <c r="G1660" s="139"/>
      <c r="H1660" s="131"/>
      <c r="I1660" s="131"/>
    </row>
    <row r="1661" spans="7:9" ht="15" customHeight="1" x14ac:dyDescent="0.2">
      <c r="G1661" s="139"/>
      <c r="H1661" s="131"/>
      <c r="I1661" s="131"/>
    </row>
    <row r="1662" spans="7:9" ht="15" customHeight="1" x14ac:dyDescent="0.2">
      <c r="G1662" s="139"/>
      <c r="H1662" s="131"/>
      <c r="I1662" s="131"/>
    </row>
    <row r="1663" spans="7:9" ht="15" customHeight="1" x14ac:dyDescent="0.2">
      <c r="G1663" s="139"/>
      <c r="H1663" s="131"/>
      <c r="I1663" s="131"/>
    </row>
    <row r="1664" spans="7:9" ht="15" customHeight="1" x14ac:dyDescent="0.2">
      <c r="G1664" s="139"/>
      <c r="H1664" s="131"/>
      <c r="I1664" s="131"/>
    </row>
    <row r="1665" spans="7:9" ht="15" customHeight="1" x14ac:dyDescent="0.2">
      <c r="G1665" s="139"/>
      <c r="H1665" s="131"/>
      <c r="I1665" s="131"/>
    </row>
    <row r="1666" spans="7:9" ht="15" customHeight="1" x14ac:dyDescent="0.2">
      <c r="G1666" s="139"/>
      <c r="H1666" s="131"/>
      <c r="I1666" s="131"/>
    </row>
    <row r="1667" spans="7:9" ht="15" customHeight="1" x14ac:dyDescent="0.2">
      <c r="G1667" s="139"/>
      <c r="H1667" s="131"/>
      <c r="I1667" s="131"/>
    </row>
    <row r="1668" spans="7:9" ht="15" customHeight="1" x14ac:dyDescent="0.2">
      <c r="G1668" s="139"/>
      <c r="H1668" s="131"/>
      <c r="I1668" s="131"/>
    </row>
    <row r="1669" spans="7:9" ht="15" customHeight="1" x14ac:dyDescent="0.2">
      <c r="G1669" s="139"/>
      <c r="H1669" s="131"/>
      <c r="I1669" s="131"/>
    </row>
    <row r="1670" spans="7:9" ht="15" customHeight="1" x14ac:dyDescent="0.2">
      <c r="G1670" s="139"/>
      <c r="H1670" s="131"/>
      <c r="I1670" s="131"/>
    </row>
    <row r="1671" spans="7:9" ht="15" customHeight="1" x14ac:dyDescent="0.2">
      <c r="G1671" s="139"/>
      <c r="H1671" s="131"/>
      <c r="I1671" s="131"/>
    </row>
    <row r="1672" spans="7:9" ht="15" customHeight="1" x14ac:dyDescent="0.2">
      <c r="G1672" s="139"/>
      <c r="H1672" s="131"/>
      <c r="I1672" s="131"/>
    </row>
    <row r="1673" spans="7:9" ht="15" customHeight="1" x14ac:dyDescent="0.2">
      <c r="G1673" s="139"/>
      <c r="H1673" s="131"/>
      <c r="I1673" s="131"/>
    </row>
    <row r="1674" spans="7:9" ht="15" customHeight="1" x14ac:dyDescent="0.2">
      <c r="G1674" s="139"/>
      <c r="H1674" s="131"/>
      <c r="I1674" s="131"/>
    </row>
    <row r="1675" spans="7:9" ht="15" customHeight="1" x14ac:dyDescent="0.2">
      <c r="G1675" s="139"/>
      <c r="H1675" s="131"/>
      <c r="I1675" s="131"/>
    </row>
    <row r="1676" spans="7:9" ht="15" customHeight="1" x14ac:dyDescent="0.2">
      <c r="G1676" s="139"/>
      <c r="H1676" s="131"/>
      <c r="I1676" s="131"/>
    </row>
    <row r="1677" spans="7:9" ht="15" customHeight="1" x14ac:dyDescent="0.2">
      <c r="G1677" s="139"/>
      <c r="H1677" s="131"/>
      <c r="I1677" s="131"/>
    </row>
    <row r="1678" spans="7:9" ht="15" customHeight="1" x14ac:dyDescent="0.2">
      <c r="G1678" s="139"/>
      <c r="H1678" s="131"/>
      <c r="I1678" s="131"/>
    </row>
    <row r="1679" spans="7:9" ht="15" customHeight="1" x14ac:dyDescent="0.2">
      <c r="G1679" s="139"/>
      <c r="H1679" s="131"/>
      <c r="I1679" s="131"/>
    </row>
    <row r="1680" spans="7:9" ht="15" customHeight="1" x14ac:dyDescent="0.2">
      <c r="G1680" s="139"/>
      <c r="H1680" s="131"/>
      <c r="I1680" s="131"/>
    </row>
    <row r="1681" spans="7:9" ht="15" customHeight="1" x14ac:dyDescent="0.2">
      <c r="G1681" s="139"/>
      <c r="H1681" s="131"/>
      <c r="I1681" s="131"/>
    </row>
    <row r="1682" spans="7:9" ht="15" customHeight="1" x14ac:dyDescent="0.2">
      <c r="G1682" s="139"/>
      <c r="H1682" s="131"/>
      <c r="I1682" s="131"/>
    </row>
    <row r="1683" spans="7:9" ht="15" customHeight="1" x14ac:dyDescent="0.2">
      <c r="G1683" s="139"/>
      <c r="H1683" s="131"/>
      <c r="I1683" s="131"/>
    </row>
    <row r="1684" spans="7:9" ht="15" customHeight="1" x14ac:dyDescent="0.2">
      <c r="G1684" s="139"/>
      <c r="H1684" s="131"/>
      <c r="I1684" s="131"/>
    </row>
    <row r="1685" spans="7:9" ht="15" customHeight="1" x14ac:dyDescent="0.2">
      <c r="G1685" s="139"/>
      <c r="H1685" s="131"/>
      <c r="I1685" s="131"/>
    </row>
    <row r="1686" spans="7:9" ht="15" customHeight="1" x14ac:dyDescent="0.2">
      <c r="G1686" s="139"/>
      <c r="H1686" s="131"/>
      <c r="I1686" s="131"/>
    </row>
    <row r="1687" spans="7:9" ht="15" customHeight="1" x14ac:dyDescent="0.2">
      <c r="G1687" s="139"/>
      <c r="H1687" s="131"/>
      <c r="I1687" s="131"/>
    </row>
    <row r="1688" spans="7:9" ht="15" customHeight="1" x14ac:dyDescent="0.2">
      <c r="G1688" s="139"/>
      <c r="H1688" s="131"/>
      <c r="I1688" s="131"/>
    </row>
    <row r="1689" spans="7:9" ht="15" customHeight="1" x14ac:dyDescent="0.2">
      <c r="G1689" s="139"/>
      <c r="H1689" s="131"/>
      <c r="I1689" s="131"/>
    </row>
    <row r="1690" spans="7:9" ht="15" customHeight="1" x14ac:dyDescent="0.2">
      <c r="G1690" s="139"/>
      <c r="H1690" s="131"/>
      <c r="I1690" s="131"/>
    </row>
    <row r="1691" spans="7:9" ht="15" customHeight="1" x14ac:dyDescent="0.2">
      <c r="G1691" s="139"/>
      <c r="H1691" s="131"/>
      <c r="I1691" s="131"/>
    </row>
    <row r="1692" spans="7:9" ht="15" customHeight="1" x14ac:dyDescent="0.2">
      <c r="G1692" s="139"/>
      <c r="H1692" s="131"/>
      <c r="I1692" s="131"/>
    </row>
    <row r="1693" spans="7:9" ht="15" customHeight="1" x14ac:dyDescent="0.2">
      <c r="G1693" s="139"/>
      <c r="H1693" s="131"/>
      <c r="I1693" s="131"/>
    </row>
    <row r="1694" spans="7:9" ht="15" customHeight="1" x14ac:dyDescent="0.2">
      <c r="G1694" s="139"/>
      <c r="H1694" s="131"/>
      <c r="I1694" s="131"/>
    </row>
    <row r="1695" spans="7:9" ht="15" customHeight="1" x14ac:dyDescent="0.2">
      <c r="G1695" s="139"/>
      <c r="H1695" s="131"/>
      <c r="I1695" s="131"/>
    </row>
    <row r="1696" spans="7:9" ht="15" customHeight="1" x14ac:dyDescent="0.2">
      <c r="G1696" s="139"/>
      <c r="H1696" s="131"/>
      <c r="I1696" s="131"/>
    </row>
    <row r="1697" spans="7:9" ht="15" customHeight="1" x14ac:dyDescent="0.2">
      <c r="G1697" s="139"/>
      <c r="H1697" s="131"/>
      <c r="I1697" s="131"/>
    </row>
    <row r="1698" spans="7:9" ht="15" customHeight="1" x14ac:dyDescent="0.2">
      <c r="G1698" s="139"/>
      <c r="H1698" s="131"/>
      <c r="I1698" s="131"/>
    </row>
    <row r="1699" spans="7:9" ht="15" customHeight="1" x14ac:dyDescent="0.2">
      <c r="G1699" s="139"/>
      <c r="H1699" s="131"/>
      <c r="I1699" s="131"/>
    </row>
    <row r="1700" spans="7:9" ht="15" customHeight="1" x14ac:dyDescent="0.2">
      <c r="G1700" s="139"/>
      <c r="H1700" s="131"/>
      <c r="I1700" s="131"/>
    </row>
    <row r="1701" spans="7:9" ht="15" customHeight="1" x14ac:dyDescent="0.2">
      <c r="G1701" s="139"/>
      <c r="H1701" s="131"/>
      <c r="I1701" s="131"/>
    </row>
    <row r="1702" spans="7:9" ht="15" customHeight="1" x14ac:dyDescent="0.2">
      <c r="G1702" s="139"/>
      <c r="H1702" s="131"/>
      <c r="I1702" s="131"/>
    </row>
    <row r="1703" spans="7:9" ht="15" customHeight="1" x14ac:dyDescent="0.2">
      <c r="G1703" s="139"/>
      <c r="H1703" s="131"/>
      <c r="I1703" s="131"/>
    </row>
    <row r="1704" spans="7:9" ht="15" customHeight="1" x14ac:dyDescent="0.2">
      <c r="G1704" s="139"/>
      <c r="H1704" s="131"/>
      <c r="I1704" s="131"/>
    </row>
    <row r="1705" spans="7:9" ht="15" customHeight="1" x14ac:dyDescent="0.2">
      <c r="G1705" s="139"/>
      <c r="H1705" s="131"/>
      <c r="I1705" s="131"/>
    </row>
    <row r="1706" spans="7:9" ht="15" customHeight="1" x14ac:dyDescent="0.2">
      <c r="G1706" s="139"/>
      <c r="H1706" s="131"/>
      <c r="I1706" s="131"/>
    </row>
    <row r="1707" spans="7:9" ht="15" customHeight="1" x14ac:dyDescent="0.2">
      <c r="G1707" s="139"/>
      <c r="H1707" s="131"/>
      <c r="I1707" s="131"/>
    </row>
    <row r="1708" spans="7:9" ht="15" customHeight="1" x14ac:dyDescent="0.2">
      <c r="G1708" s="139"/>
      <c r="H1708" s="131"/>
      <c r="I1708" s="131"/>
    </row>
    <row r="1709" spans="7:9" ht="15" customHeight="1" x14ac:dyDescent="0.2">
      <c r="G1709" s="139"/>
      <c r="H1709" s="131"/>
      <c r="I1709" s="131"/>
    </row>
    <row r="1710" spans="7:9" ht="15" customHeight="1" x14ac:dyDescent="0.2">
      <c r="G1710" s="139"/>
      <c r="H1710" s="131"/>
      <c r="I1710" s="131"/>
    </row>
    <row r="1711" spans="7:9" ht="15" customHeight="1" x14ac:dyDescent="0.2">
      <c r="G1711" s="139"/>
      <c r="H1711" s="131"/>
      <c r="I1711" s="131"/>
    </row>
    <row r="1712" spans="7:9" ht="15" customHeight="1" x14ac:dyDescent="0.2">
      <c r="G1712" s="139"/>
      <c r="H1712" s="131"/>
      <c r="I1712" s="131"/>
    </row>
    <row r="1713" spans="7:9" ht="15" customHeight="1" x14ac:dyDescent="0.2">
      <c r="G1713" s="139"/>
      <c r="H1713" s="131"/>
      <c r="I1713" s="131"/>
    </row>
    <row r="1714" spans="7:9" ht="15" customHeight="1" x14ac:dyDescent="0.2">
      <c r="G1714" s="139"/>
      <c r="H1714" s="131"/>
      <c r="I1714" s="131"/>
    </row>
    <row r="1715" spans="7:9" ht="15" customHeight="1" x14ac:dyDescent="0.2">
      <c r="G1715" s="139"/>
      <c r="H1715" s="131"/>
      <c r="I1715" s="131"/>
    </row>
    <row r="1716" spans="7:9" ht="15" customHeight="1" x14ac:dyDescent="0.2">
      <c r="G1716" s="139"/>
      <c r="H1716" s="131"/>
      <c r="I1716" s="131"/>
    </row>
    <row r="1717" spans="7:9" ht="15" customHeight="1" x14ac:dyDescent="0.2">
      <c r="G1717" s="139"/>
      <c r="H1717" s="131"/>
      <c r="I1717" s="131"/>
    </row>
    <row r="1718" spans="7:9" ht="15" customHeight="1" x14ac:dyDescent="0.2">
      <c r="G1718" s="139"/>
      <c r="H1718" s="131"/>
      <c r="I1718" s="131"/>
    </row>
    <row r="1719" spans="7:9" ht="15" customHeight="1" x14ac:dyDescent="0.2">
      <c r="G1719" s="139"/>
      <c r="H1719" s="131"/>
      <c r="I1719" s="131"/>
    </row>
    <row r="1720" spans="7:9" ht="15" customHeight="1" x14ac:dyDescent="0.2">
      <c r="G1720" s="139"/>
      <c r="H1720" s="131"/>
      <c r="I1720" s="131"/>
    </row>
    <row r="1721" spans="7:9" ht="15" customHeight="1" x14ac:dyDescent="0.2">
      <c r="G1721" s="139"/>
      <c r="H1721" s="131"/>
      <c r="I1721" s="131"/>
    </row>
    <row r="1722" spans="7:9" ht="15" customHeight="1" x14ac:dyDescent="0.2">
      <c r="G1722" s="139"/>
      <c r="H1722" s="131"/>
      <c r="I1722" s="131"/>
    </row>
    <row r="1723" spans="7:9" ht="15" customHeight="1" x14ac:dyDescent="0.2">
      <c r="G1723" s="139"/>
      <c r="H1723" s="131"/>
      <c r="I1723" s="131"/>
    </row>
    <row r="1724" spans="7:9" ht="15" customHeight="1" x14ac:dyDescent="0.2">
      <c r="G1724" s="139"/>
      <c r="H1724" s="131"/>
      <c r="I1724" s="131"/>
    </row>
    <row r="1725" spans="7:9" ht="15" customHeight="1" x14ac:dyDescent="0.2">
      <c r="G1725" s="139"/>
      <c r="H1725" s="131"/>
      <c r="I1725" s="131"/>
    </row>
    <row r="1726" spans="7:9" ht="15" customHeight="1" x14ac:dyDescent="0.2">
      <c r="G1726" s="139"/>
      <c r="H1726" s="131"/>
      <c r="I1726" s="131"/>
    </row>
    <row r="1727" spans="7:9" ht="15" customHeight="1" x14ac:dyDescent="0.2">
      <c r="G1727" s="139"/>
      <c r="H1727" s="131"/>
      <c r="I1727" s="131"/>
    </row>
    <row r="1728" spans="7:9" ht="15" customHeight="1" x14ac:dyDescent="0.2">
      <c r="G1728" s="139"/>
      <c r="H1728" s="131"/>
      <c r="I1728" s="131"/>
    </row>
    <row r="1729" spans="7:9" ht="15" customHeight="1" x14ac:dyDescent="0.2">
      <c r="G1729" s="139"/>
      <c r="H1729" s="131"/>
      <c r="I1729" s="131"/>
    </row>
    <row r="1730" spans="7:9" ht="15" customHeight="1" x14ac:dyDescent="0.2">
      <c r="G1730" s="139"/>
      <c r="H1730" s="131"/>
      <c r="I1730" s="131"/>
    </row>
    <row r="1731" spans="7:9" ht="15" customHeight="1" x14ac:dyDescent="0.2">
      <c r="G1731" s="139"/>
      <c r="H1731" s="131"/>
      <c r="I1731" s="131"/>
    </row>
    <row r="1732" spans="7:9" ht="15" customHeight="1" x14ac:dyDescent="0.2">
      <c r="G1732" s="139"/>
      <c r="H1732" s="131"/>
      <c r="I1732" s="131"/>
    </row>
    <row r="1733" spans="7:9" ht="15" customHeight="1" x14ac:dyDescent="0.2">
      <c r="G1733" s="139"/>
      <c r="H1733" s="131"/>
      <c r="I1733" s="131"/>
    </row>
    <row r="1734" spans="7:9" ht="15" customHeight="1" x14ac:dyDescent="0.2">
      <c r="G1734" s="139"/>
      <c r="H1734" s="131"/>
      <c r="I1734" s="131"/>
    </row>
    <row r="1735" spans="7:9" ht="15" customHeight="1" x14ac:dyDescent="0.2">
      <c r="G1735" s="139"/>
      <c r="H1735" s="131"/>
      <c r="I1735" s="131"/>
    </row>
    <row r="1736" spans="7:9" ht="15" customHeight="1" x14ac:dyDescent="0.2">
      <c r="G1736" s="139"/>
      <c r="H1736" s="131"/>
      <c r="I1736" s="131"/>
    </row>
    <row r="1737" spans="7:9" ht="15" customHeight="1" x14ac:dyDescent="0.2">
      <c r="G1737" s="139"/>
      <c r="H1737" s="131"/>
      <c r="I1737" s="131"/>
    </row>
    <row r="1738" spans="7:9" ht="15" customHeight="1" x14ac:dyDescent="0.2">
      <c r="G1738" s="139"/>
      <c r="H1738" s="131"/>
      <c r="I1738" s="131"/>
    </row>
    <row r="1739" spans="7:9" ht="15" customHeight="1" x14ac:dyDescent="0.2">
      <c r="G1739" s="139"/>
      <c r="H1739" s="131"/>
      <c r="I1739" s="131"/>
    </row>
    <row r="1740" spans="7:9" ht="15" customHeight="1" x14ac:dyDescent="0.2">
      <c r="G1740" s="139"/>
      <c r="H1740" s="131"/>
      <c r="I1740" s="131"/>
    </row>
    <row r="1741" spans="7:9" ht="15" customHeight="1" x14ac:dyDescent="0.2">
      <c r="G1741" s="139"/>
      <c r="H1741" s="131"/>
      <c r="I1741" s="131"/>
    </row>
    <row r="1742" spans="7:9" ht="15" customHeight="1" x14ac:dyDescent="0.2">
      <c r="G1742" s="139"/>
      <c r="H1742" s="131"/>
      <c r="I1742" s="131"/>
    </row>
    <row r="1743" spans="7:9" ht="15" customHeight="1" x14ac:dyDescent="0.2">
      <c r="G1743" s="139"/>
      <c r="H1743" s="131"/>
      <c r="I1743" s="131"/>
    </row>
    <row r="1744" spans="7:9" ht="15" customHeight="1" x14ac:dyDescent="0.2">
      <c r="G1744" s="139"/>
      <c r="H1744" s="131"/>
      <c r="I1744" s="131"/>
    </row>
    <row r="1745" spans="7:9" ht="15" customHeight="1" x14ac:dyDescent="0.2">
      <c r="G1745" s="139"/>
      <c r="H1745" s="131"/>
      <c r="I1745" s="131"/>
    </row>
    <row r="1746" spans="7:9" ht="15" customHeight="1" x14ac:dyDescent="0.2">
      <c r="G1746" s="139"/>
      <c r="H1746" s="131"/>
      <c r="I1746" s="131"/>
    </row>
    <row r="1747" spans="7:9" ht="15" customHeight="1" x14ac:dyDescent="0.2">
      <c r="G1747" s="139"/>
      <c r="H1747" s="131"/>
      <c r="I1747" s="131"/>
    </row>
    <row r="1748" spans="7:9" ht="15" customHeight="1" x14ac:dyDescent="0.2">
      <c r="G1748" s="139"/>
      <c r="H1748" s="131"/>
      <c r="I1748" s="131"/>
    </row>
    <row r="1749" spans="7:9" ht="15" customHeight="1" x14ac:dyDescent="0.2">
      <c r="G1749" s="139"/>
      <c r="H1749" s="131"/>
      <c r="I1749" s="131"/>
    </row>
    <row r="1750" spans="7:9" ht="15" customHeight="1" x14ac:dyDescent="0.2">
      <c r="G1750" s="139"/>
      <c r="H1750" s="131"/>
      <c r="I1750" s="131"/>
    </row>
    <row r="1751" spans="7:9" ht="15" customHeight="1" x14ac:dyDescent="0.2">
      <c r="G1751" s="139"/>
      <c r="H1751" s="131"/>
      <c r="I1751" s="131"/>
    </row>
    <row r="1752" spans="7:9" ht="15" customHeight="1" x14ac:dyDescent="0.2">
      <c r="G1752" s="139"/>
      <c r="H1752" s="131"/>
      <c r="I1752" s="131"/>
    </row>
    <row r="1753" spans="7:9" ht="15" customHeight="1" x14ac:dyDescent="0.2">
      <c r="G1753" s="139"/>
      <c r="H1753" s="131"/>
      <c r="I1753" s="131"/>
    </row>
    <row r="1754" spans="7:9" ht="15" customHeight="1" x14ac:dyDescent="0.2">
      <c r="G1754" s="139"/>
      <c r="H1754" s="131"/>
      <c r="I1754" s="131"/>
    </row>
    <row r="1755" spans="7:9" ht="15" customHeight="1" x14ac:dyDescent="0.2">
      <c r="G1755" s="139"/>
      <c r="H1755" s="131"/>
      <c r="I1755" s="131"/>
    </row>
    <row r="1756" spans="7:9" ht="15" customHeight="1" x14ac:dyDescent="0.2">
      <c r="G1756" s="139"/>
      <c r="H1756" s="131"/>
      <c r="I1756" s="131"/>
    </row>
    <row r="1757" spans="7:9" ht="15" customHeight="1" x14ac:dyDescent="0.2">
      <c r="G1757" s="139"/>
      <c r="H1757" s="131"/>
      <c r="I1757" s="131"/>
    </row>
    <row r="1758" spans="7:9" ht="15" customHeight="1" x14ac:dyDescent="0.2">
      <c r="G1758" s="139"/>
      <c r="H1758" s="131"/>
      <c r="I1758" s="131"/>
    </row>
    <row r="1759" spans="7:9" ht="15" customHeight="1" x14ac:dyDescent="0.2">
      <c r="G1759" s="139"/>
      <c r="H1759" s="131"/>
      <c r="I1759" s="131"/>
    </row>
    <row r="1760" spans="7:9" ht="15" customHeight="1" x14ac:dyDescent="0.2">
      <c r="G1760" s="139"/>
      <c r="H1760" s="131"/>
      <c r="I1760" s="131"/>
    </row>
    <row r="1761" spans="7:9" ht="15" customHeight="1" x14ac:dyDescent="0.2">
      <c r="G1761" s="139"/>
      <c r="H1761" s="131"/>
      <c r="I1761" s="131"/>
    </row>
    <row r="1762" spans="7:9" ht="15" customHeight="1" x14ac:dyDescent="0.2">
      <c r="G1762" s="139"/>
      <c r="H1762" s="131"/>
      <c r="I1762" s="131"/>
    </row>
    <row r="1763" spans="7:9" ht="15" customHeight="1" x14ac:dyDescent="0.2">
      <c r="G1763" s="139"/>
      <c r="H1763" s="131"/>
      <c r="I1763" s="131"/>
    </row>
    <row r="1764" spans="7:9" ht="15" customHeight="1" x14ac:dyDescent="0.2">
      <c r="G1764" s="139"/>
      <c r="H1764" s="131"/>
      <c r="I1764" s="131"/>
    </row>
    <row r="1765" spans="7:9" ht="15" customHeight="1" x14ac:dyDescent="0.2">
      <c r="G1765" s="139"/>
      <c r="H1765" s="131"/>
      <c r="I1765" s="131"/>
    </row>
    <row r="1766" spans="7:9" ht="15" customHeight="1" x14ac:dyDescent="0.2">
      <c r="G1766" s="139"/>
      <c r="H1766" s="131"/>
      <c r="I1766" s="131"/>
    </row>
    <row r="1767" spans="7:9" ht="15" customHeight="1" x14ac:dyDescent="0.2">
      <c r="G1767" s="139"/>
      <c r="H1767" s="131"/>
      <c r="I1767" s="131"/>
    </row>
    <row r="1768" spans="7:9" ht="15" customHeight="1" x14ac:dyDescent="0.2">
      <c r="G1768" s="139"/>
      <c r="H1768" s="131"/>
      <c r="I1768" s="131"/>
    </row>
    <row r="1769" spans="7:9" ht="15" customHeight="1" x14ac:dyDescent="0.2">
      <c r="G1769" s="139"/>
      <c r="H1769" s="131"/>
      <c r="I1769" s="131"/>
    </row>
    <row r="1770" spans="7:9" ht="15" customHeight="1" x14ac:dyDescent="0.2">
      <c r="G1770" s="139"/>
      <c r="H1770" s="131"/>
      <c r="I1770" s="131"/>
    </row>
    <row r="1771" spans="7:9" ht="15" customHeight="1" x14ac:dyDescent="0.2">
      <c r="G1771" s="139"/>
      <c r="H1771" s="131"/>
      <c r="I1771" s="131"/>
    </row>
    <row r="1772" spans="7:9" ht="15" customHeight="1" x14ac:dyDescent="0.2">
      <c r="G1772" s="139"/>
      <c r="H1772" s="131"/>
      <c r="I1772" s="131"/>
    </row>
    <row r="1773" spans="7:9" ht="15" customHeight="1" x14ac:dyDescent="0.2">
      <c r="G1773" s="139"/>
      <c r="H1773" s="131"/>
      <c r="I1773" s="131"/>
    </row>
    <row r="1774" spans="7:9" ht="15" customHeight="1" x14ac:dyDescent="0.2">
      <c r="G1774" s="139"/>
      <c r="H1774" s="131"/>
      <c r="I1774" s="131"/>
    </row>
    <row r="1775" spans="7:9" ht="15" customHeight="1" x14ac:dyDescent="0.2">
      <c r="G1775" s="139"/>
      <c r="H1775" s="131"/>
      <c r="I1775" s="131"/>
    </row>
    <row r="1776" spans="7:9" ht="15" customHeight="1" x14ac:dyDescent="0.2">
      <c r="G1776" s="139"/>
      <c r="H1776" s="131"/>
      <c r="I1776" s="131"/>
    </row>
    <row r="1777" spans="7:9" ht="15" customHeight="1" x14ac:dyDescent="0.2">
      <c r="G1777" s="139"/>
      <c r="H1777" s="131"/>
      <c r="I1777" s="131"/>
    </row>
    <row r="1778" spans="7:9" ht="15" customHeight="1" x14ac:dyDescent="0.2">
      <c r="G1778" s="139"/>
      <c r="H1778" s="131"/>
      <c r="I1778" s="131"/>
    </row>
    <row r="1779" spans="7:9" ht="15" customHeight="1" x14ac:dyDescent="0.2">
      <c r="G1779" s="139"/>
      <c r="H1779" s="131"/>
      <c r="I1779" s="131"/>
    </row>
    <row r="1780" spans="7:9" ht="15" customHeight="1" x14ac:dyDescent="0.2">
      <c r="G1780" s="139"/>
      <c r="H1780" s="131"/>
      <c r="I1780" s="131"/>
    </row>
    <row r="1781" spans="7:9" ht="15" customHeight="1" x14ac:dyDescent="0.2">
      <c r="G1781" s="139"/>
      <c r="H1781" s="131"/>
      <c r="I1781" s="131"/>
    </row>
    <row r="1782" spans="7:9" ht="15" customHeight="1" x14ac:dyDescent="0.2">
      <c r="G1782" s="139"/>
      <c r="H1782" s="131"/>
      <c r="I1782" s="131"/>
    </row>
    <row r="1783" spans="7:9" ht="15" customHeight="1" x14ac:dyDescent="0.2">
      <c r="G1783" s="139"/>
      <c r="H1783" s="131"/>
      <c r="I1783" s="131"/>
    </row>
    <row r="1784" spans="7:9" ht="15" customHeight="1" x14ac:dyDescent="0.2">
      <c r="G1784" s="139"/>
      <c r="H1784" s="131"/>
      <c r="I1784" s="131"/>
    </row>
    <row r="1785" spans="7:9" ht="15" customHeight="1" x14ac:dyDescent="0.2">
      <c r="G1785" s="139"/>
      <c r="H1785" s="131"/>
      <c r="I1785" s="131"/>
    </row>
    <row r="1786" spans="7:9" ht="15" customHeight="1" x14ac:dyDescent="0.2">
      <c r="G1786" s="139"/>
      <c r="H1786" s="131"/>
      <c r="I1786" s="131"/>
    </row>
    <row r="1787" spans="7:9" ht="15" customHeight="1" x14ac:dyDescent="0.2">
      <c r="G1787" s="139"/>
      <c r="H1787" s="131"/>
      <c r="I1787" s="131"/>
    </row>
    <row r="1788" spans="7:9" ht="15" customHeight="1" x14ac:dyDescent="0.2">
      <c r="G1788" s="139"/>
      <c r="H1788" s="131"/>
      <c r="I1788" s="131"/>
    </row>
    <row r="1789" spans="7:9" ht="15" customHeight="1" x14ac:dyDescent="0.2">
      <c r="G1789" s="139"/>
      <c r="H1789" s="131"/>
      <c r="I1789" s="131"/>
    </row>
    <row r="1790" spans="7:9" ht="15" customHeight="1" x14ac:dyDescent="0.2">
      <c r="G1790" s="139"/>
      <c r="H1790" s="131"/>
      <c r="I1790" s="131"/>
    </row>
    <row r="1791" spans="7:9" ht="15" customHeight="1" x14ac:dyDescent="0.2">
      <c r="G1791" s="139"/>
      <c r="H1791" s="131"/>
      <c r="I1791" s="131"/>
    </row>
    <row r="1792" spans="7:9" ht="15" customHeight="1" x14ac:dyDescent="0.2">
      <c r="G1792" s="139"/>
      <c r="H1792" s="131"/>
      <c r="I1792" s="131"/>
    </row>
    <row r="1793" spans="7:9" ht="15" customHeight="1" x14ac:dyDescent="0.2">
      <c r="G1793" s="139"/>
      <c r="H1793" s="131"/>
      <c r="I1793" s="131"/>
    </row>
    <row r="1794" spans="7:9" ht="15" customHeight="1" x14ac:dyDescent="0.2">
      <c r="G1794" s="139"/>
      <c r="H1794" s="131"/>
      <c r="I1794" s="131"/>
    </row>
    <row r="1795" spans="7:9" ht="15" customHeight="1" x14ac:dyDescent="0.2">
      <c r="G1795" s="139"/>
      <c r="H1795" s="131"/>
      <c r="I1795" s="131"/>
    </row>
    <row r="1796" spans="7:9" ht="15" customHeight="1" x14ac:dyDescent="0.2">
      <c r="G1796" s="139"/>
      <c r="H1796" s="131"/>
      <c r="I1796" s="131"/>
    </row>
    <row r="1797" spans="7:9" ht="15" customHeight="1" x14ac:dyDescent="0.2">
      <c r="G1797" s="139"/>
      <c r="H1797" s="131"/>
      <c r="I1797" s="131"/>
    </row>
    <row r="1798" spans="7:9" ht="15" customHeight="1" x14ac:dyDescent="0.2">
      <c r="G1798" s="139"/>
      <c r="H1798" s="131"/>
      <c r="I1798" s="131"/>
    </row>
    <row r="1799" spans="7:9" ht="15" customHeight="1" x14ac:dyDescent="0.2">
      <c r="G1799" s="139"/>
      <c r="H1799" s="131"/>
      <c r="I1799" s="131"/>
    </row>
    <row r="1800" spans="7:9" ht="15" customHeight="1" x14ac:dyDescent="0.2">
      <c r="G1800" s="139"/>
      <c r="H1800" s="131"/>
      <c r="I1800" s="131"/>
    </row>
    <row r="1801" spans="7:9" ht="15" customHeight="1" x14ac:dyDescent="0.2">
      <c r="G1801" s="139"/>
      <c r="H1801" s="131"/>
      <c r="I1801" s="131"/>
    </row>
    <row r="1802" spans="7:9" ht="15" customHeight="1" x14ac:dyDescent="0.2">
      <c r="G1802" s="139"/>
      <c r="H1802" s="131"/>
      <c r="I1802" s="131"/>
    </row>
    <row r="1803" spans="7:9" ht="15" customHeight="1" x14ac:dyDescent="0.2">
      <c r="G1803" s="139"/>
      <c r="H1803" s="131"/>
      <c r="I1803" s="131"/>
    </row>
    <row r="1804" spans="7:9" ht="15" customHeight="1" x14ac:dyDescent="0.2">
      <c r="G1804" s="139"/>
      <c r="H1804" s="131"/>
      <c r="I1804" s="131"/>
    </row>
    <row r="1805" spans="7:9" ht="15" customHeight="1" x14ac:dyDescent="0.2">
      <c r="G1805" s="139"/>
      <c r="H1805" s="131"/>
      <c r="I1805" s="131"/>
    </row>
    <row r="1806" spans="7:9" ht="15" customHeight="1" x14ac:dyDescent="0.2">
      <c r="G1806" s="139"/>
      <c r="H1806" s="131"/>
      <c r="I1806" s="131"/>
    </row>
    <row r="1807" spans="7:9" ht="15" customHeight="1" x14ac:dyDescent="0.2">
      <c r="G1807" s="139"/>
      <c r="H1807" s="131"/>
      <c r="I1807" s="131"/>
    </row>
    <row r="1808" spans="7:9" ht="15" customHeight="1" x14ac:dyDescent="0.2">
      <c r="G1808" s="139"/>
      <c r="H1808" s="131"/>
      <c r="I1808" s="131"/>
    </row>
    <row r="1809" spans="7:9" ht="15" customHeight="1" x14ac:dyDescent="0.2">
      <c r="G1809" s="139"/>
      <c r="H1809" s="131"/>
      <c r="I1809" s="131"/>
    </row>
    <row r="1810" spans="7:9" ht="15" customHeight="1" x14ac:dyDescent="0.2">
      <c r="G1810" s="139"/>
      <c r="H1810" s="131"/>
      <c r="I1810" s="131"/>
    </row>
    <row r="1811" spans="7:9" ht="15" customHeight="1" x14ac:dyDescent="0.2">
      <c r="G1811" s="139"/>
      <c r="H1811" s="131"/>
      <c r="I1811" s="131"/>
    </row>
    <row r="1812" spans="7:9" ht="15" customHeight="1" x14ac:dyDescent="0.2">
      <c r="G1812" s="139"/>
      <c r="H1812" s="131"/>
      <c r="I1812" s="131"/>
    </row>
    <row r="1813" spans="7:9" ht="15" customHeight="1" x14ac:dyDescent="0.2">
      <c r="G1813" s="139"/>
      <c r="H1813" s="131"/>
      <c r="I1813" s="131"/>
    </row>
    <row r="1814" spans="7:9" ht="15" customHeight="1" x14ac:dyDescent="0.2">
      <c r="G1814" s="139"/>
      <c r="H1814" s="131"/>
      <c r="I1814" s="131"/>
    </row>
    <row r="1815" spans="7:9" ht="15" customHeight="1" x14ac:dyDescent="0.2">
      <c r="G1815" s="139"/>
      <c r="H1815" s="131"/>
      <c r="I1815" s="131"/>
    </row>
    <row r="1816" spans="7:9" ht="15" customHeight="1" x14ac:dyDescent="0.2">
      <c r="G1816" s="139"/>
      <c r="H1816" s="131"/>
      <c r="I1816" s="131"/>
    </row>
    <row r="1817" spans="7:9" ht="15" customHeight="1" x14ac:dyDescent="0.2">
      <c r="G1817" s="139"/>
      <c r="H1817" s="131"/>
      <c r="I1817" s="131"/>
    </row>
    <row r="1818" spans="7:9" ht="15" customHeight="1" x14ac:dyDescent="0.2">
      <c r="G1818" s="139"/>
      <c r="H1818" s="131"/>
      <c r="I1818" s="131"/>
    </row>
    <row r="1819" spans="7:9" ht="15" customHeight="1" x14ac:dyDescent="0.2">
      <c r="G1819" s="139"/>
      <c r="H1819" s="131"/>
      <c r="I1819" s="131"/>
    </row>
    <row r="1820" spans="7:9" ht="15" customHeight="1" x14ac:dyDescent="0.2">
      <c r="G1820" s="139"/>
      <c r="H1820" s="131"/>
      <c r="I1820" s="131"/>
    </row>
    <row r="1821" spans="7:9" ht="15" customHeight="1" x14ac:dyDescent="0.2">
      <c r="G1821" s="139"/>
      <c r="H1821" s="131"/>
      <c r="I1821" s="131"/>
    </row>
    <row r="1822" spans="7:9" ht="15" customHeight="1" x14ac:dyDescent="0.2">
      <c r="G1822" s="139"/>
      <c r="H1822" s="131"/>
      <c r="I1822" s="131"/>
    </row>
    <row r="1823" spans="7:9" ht="15" customHeight="1" x14ac:dyDescent="0.2">
      <c r="G1823" s="139"/>
      <c r="H1823" s="131"/>
      <c r="I1823" s="131"/>
    </row>
    <row r="1824" spans="7:9" ht="15" customHeight="1" x14ac:dyDescent="0.2">
      <c r="G1824" s="139"/>
      <c r="H1824" s="131"/>
      <c r="I1824" s="131"/>
    </row>
    <row r="1825" spans="7:9" ht="15" customHeight="1" x14ac:dyDescent="0.2">
      <c r="G1825" s="139"/>
      <c r="H1825" s="131"/>
      <c r="I1825" s="131"/>
    </row>
    <row r="1826" spans="7:9" ht="15" customHeight="1" x14ac:dyDescent="0.2">
      <c r="G1826" s="139"/>
      <c r="H1826" s="131"/>
      <c r="I1826" s="131"/>
    </row>
    <row r="1827" spans="7:9" ht="15" customHeight="1" x14ac:dyDescent="0.2">
      <c r="G1827" s="139"/>
      <c r="H1827" s="131"/>
      <c r="I1827" s="131"/>
    </row>
    <row r="1828" spans="7:9" ht="15" customHeight="1" x14ac:dyDescent="0.2">
      <c r="G1828" s="139"/>
      <c r="H1828" s="131"/>
      <c r="I1828" s="131"/>
    </row>
    <row r="1829" spans="7:9" ht="15" customHeight="1" x14ac:dyDescent="0.2">
      <c r="G1829" s="139"/>
      <c r="H1829" s="131"/>
      <c r="I1829" s="131"/>
    </row>
    <row r="1830" spans="7:9" ht="15" customHeight="1" x14ac:dyDescent="0.2">
      <c r="G1830" s="139"/>
      <c r="H1830" s="131"/>
      <c r="I1830" s="131"/>
    </row>
    <row r="1831" spans="7:9" ht="15" customHeight="1" x14ac:dyDescent="0.2">
      <c r="G1831" s="139"/>
      <c r="H1831" s="131"/>
      <c r="I1831" s="131"/>
    </row>
    <row r="1832" spans="7:9" ht="15" customHeight="1" x14ac:dyDescent="0.2">
      <c r="G1832" s="139"/>
      <c r="H1832" s="131"/>
      <c r="I1832" s="131"/>
    </row>
    <row r="1833" spans="7:9" ht="15" customHeight="1" x14ac:dyDescent="0.2">
      <c r="G1833" s="139"/>
      <c r="H1833" s="131"/>
      <c r="I1833" s="131"/>
    </row>
    <row r="1834" spans="7:9" ht="15" customHeight="1" x14ac:dyDescent="0.2">
      <c r="G1834" s="139"/>
      <c r="H1834" s="131"/>
      <c r="I1834" s="131"/>
    </row>
    <row r="1835" spans="7:9" ht="15" customHeight="1" x14ac:dyDescent="0.2">
      <c r="G1835" s="139"/>
      <c r="H1835" s="131"/>
      <c r="I1835" s="131"/>
    </row>
    <row r="1836" spans="7:9" ht="15" customHeight="1" x14ac:dyDescent="0.2">
      <c r="G1836" s="139"/>
      <c r="H1836" s="131"/>
      <c r="I1836" s="131"/>
    </row>
    <row r="1837" spans="7:9" ht="15" customHeight="1" x14ac:dyDescent="0.2">
      <c r="G1837" s="139"/>
      <c r="H1837" s="131"/>
      <c r="I1837" s="131"/>
    </row>
    <row r="1838" spans="7:9" ht="15" customHeight="1" x14ac:dyDescent="0.2">
      <c r="G1838" s="139"/>
      <c r="H1838" s="131"/>
      <c r="I1838" s="131"/>
    </row>
    <row r="1839" spans="7:9" ht="15" customHeight="1" x14ac:dyDescent="0.2">
      <c r="G1839" s="139"/>
      <c r="H1839" s="131"/>
      <c r="I1839" s="131"/>
    </row>
    <row r="1840" spans="7:9" ht="15" customHeight="1" x14ac:dyDescent="0.2">
      <c r="G1840" s="139"/>
      <c r="H1840" s="131"/>
      <c r="I1840" s="131"/>
    </row>
    <row r="1841" spans="7:9" ht="15" customHeight="1" x14ac:dyDescent="0.2">
      <c r="G1841" s="139"/>
      <c r="H1841" s="131"/>
      <c r="I1841" s="131"/>
    </row>
    <row r="1842" spans="7:9" ht="15" customHeight="1" x14ac:dyDescent="0.2">
      <c r="G1842" s="139"/>
      <c r="H1842" s="131"/>
      <c r="I1842" s="131"/>
    </row>
    <row r="1843" spans="7:9" ht="15" customHeight="1" x14ac:dyDescent="0.2">
      <c r="G1843" s="139"/>
      <c r="H1843" s="131"/>
      <c r="I1843" s="131"/>
    </row>
    <row r="1844" spans="7:9" ht="15" customHeight="1" x14ac:dyDescent="0.2">
      <c r="G1844" s="139"/>
      <c r="H1844" s="131"/>
      <c r="I1844" s="131"/>
    </row>
    <row r="1845" spans="7:9" ht="15" customHeight="1" x14ac:dyDescent="0.2">
      <c r="G1845" s="139"/>
      <c r="H1845" s="131"/>
      <c r="I1845" s="131"/>
    </row>
    <row r="1846" spans="7:9" ht="15" customHeight="1" x14ac:dyDescent="0.2">
      <c r="G1846" s="139"/>
      <c r="H1846" s="131"/>
      <c r="I1846" s="131"/>
    </row>
    <row r="1847" spans="7:9" ht="15" customHeight="1" x14ac:dyDescent="0.2">
      <c r="G1847" s="139"/>
      <c r="H1847" s="131"/>
      <c r="I1847" s="131"/>
    </row>
    <row r="1848" spans="7:9" ht="15" customHeight="1" x14ac:dyDescent="0.2">
      <c r="G1848" s="139"/>
      <c r="H1848" s="131"/>
      <c r="I1848" s="131"/>
    </row>
    <row r="1849" spans="7:9" ht="15" customHeight="1" x14ac:dyDescent="0.2">
      <c r="G1849" s="139"/>
      <c r="H1849" s="131"/>
      <c r="I1849" s="131"/>
    </row>
    <row r="1850" spans="7:9" ht="15" customHeight="1" x14ac:dyDescent="0.2">
      <c r="G1850" s="139"/>
      <c r="H1850" s="131"/>
      <c r="I1850" s="131"/>
    </row>
    <row r="1851" spans="7:9" ht="15" customHeight="1" x14ac:dyDescent="0.2">
      <c r="G1851" s="139"/>
      <c r="H1851" s="131"/>
      <c r="I1851" s="131"/>
    </row>
    <row r="1852" spans="7:9" ht="15" customHeight="1" x14ac:dyDescent="0.2">
      <c r="G1852" s="139"/>
      <c r="H1852" s="131"/>
      <c r="I1852" s="131"/>
    </row>
    <row r="1853" spans="7:9" ht="15" customHeight="1" x14ac:dyDescent="0.2">
      <c r="G1853" s="139"/>
      <c r="H1853" s="131"/>
      <c r="I1853" s="131"/>
    </row>
    <row r="1854" spans="7:9" ht="15" customHeight="1" x14ac:dyDescent="0.2">
      <c r="G1854" s="139"/>
      <c r="H1854" s="131"/>
      <c r="I1854" s="131"/>
    </row>
    <row r="1855" spans="7:9" ht="15" customHeight="1" x14ac:dyDescent="0.2">
      <c r="G1855" s="139"/>
      <c r="H1855" s="131"/>
      <c r="I1855" s="131"/>
    </row>
    <row r="1856" spans="7:9" ht="15" customHeight="1" x14ac:dyDescent="0.2">
      <c r="G1856" s="139"/>
      <c r="H1856" s="131"/>
      <c r="I1856" s="131"/>
    </row>
    <row r="1857" spans="7:9" ht="15" customHeight="1" x14ac:dyDescent="0.2">
      <c r="G1857" s="139"/>
      <c r="H1857" s="131"/>
      <c r="I1857" s="131"/>
    </row>
    <row r="1858" spans="7:9" ht="15" customHeight="1" x14ac:dyDescent="0.2">
      <c r="G1858" s="139"/>
      <c r="H1858" s="131"/>
      <c r="I1858" s="131"/>
    </row>
    <row r="1859" spans="7:9" ht="15" customHeight="1" x14ac:dyDescent="0.2">
      <c r="G1859" s="139"/>
      <c r="H1859" s="131"/>
      <c r="I1859" s="131"/>
    </row>
    <row r="1860" spans="7:9" ht="15" customHeight="1" x14ac:dyDescent="0.2">
      <c r="G1860" s="139"/>
      <c r="H1860" s="131"/>
      <c r="I1860" s="131"/>
    </row>
    <row r="1861" spans="7:9" ht="15" customHeight="1" x14ac:dyDescent="0.2">
      <c r="G1861" s="139"/>
      <c r="H1861" s="131"/>
      <c r="I1861" s="131"/>
    </row>
    <row r="1862" spans="7:9" ht="15" customHeight="1" x14ac:dyDescent="0.2">
      <c r="G1862" s="139"/>
      <c r="H1862" s="131"/>
      <c r="I1862" s="131"/>
    </row>
    <row r="1863" spans="7:9" ht="15" customHeight="1" x14ac:dyDescent="0.2">
      <c r="G1863" s="139"/>
      <c r="H1863" s="131"/>
      <c r="I1863" s="131"/>
    </row>
    <row r="1864" spans="7:9" ht="15" customHeight="1" x14ac:dyDescent="0.2">
      <c r="G1864" s="139"/>
      <c r="H1864" s="131"/>
      <c r="I1864" s="131"/>
    </row>
    <row r="1865" spans="7:9" ht="15" customHeight="1" x14ac:dyDescent="0.2">
      <c r="G1865" s="139"/>
      <c r="H1865" s="131"/>
      <c r="I1865" s="131"/>
    </row>
    <row r="1866" spans="7:9" ht="15" customHeight="1" x14ac:dyDescent="0.2">
      <c r="G1866" s="139"/>
      <c r="H1866" s="131"/>
      <c r="I1866" s="131"/>
    </row>
    <row r="1867" spans="7:9" ht="15" customHeight="1" x14ac:dyDescent="0.2">
      <c r="G1867" s="139"/>
      <c r="H1867" s="131"/>
      <c r="I1867" s="131"/>
    </row>
    <row r="1868" spans="7:9" ht="15" customHeight="1" x14ac:dyDescent="0.2">
      <c r="G1868" s="139"/>
      <c r="H1868" s="131"/>
      <c r="I1868" s="131"/>
    </row>
    <row r="1869" spans="7:9" ht="15" customHeight="1" x14ac:dyDescent="0.2">
      <c r="G1869" s="139"/>
      <c r="H1869" s="131"/>
      <c r="I1869" s="131"/>
    </row>
    <row r="1870" spans="7:9" ht="15" customHeight="1" x14ac:dyDescent="0.2">
      <c r="G1870" s="139"/>
      <c r="H1870" s="131"/>
      <c r="I1870" s="131"/>
    </row>
    <row r="1871" spans="7:9" ht="15" customHeight="1" x14ac:dyDescent="0.2">
      <c r="G1871" s="139"/>
      <c r="H1871" s="131"/>
      <c r="I1871" s="131"/>
    </row>
    <row r="1872" spans="7:9" ht="15" customHeight="1" x14ac:dyDescent="0.2">
      <c r="G1872" s="139"/>
      <c r="H1872" s="131"/>
      <c r="I1872" s="131"/>
    </row>
    <row r="1873" spans="7:9" ht="15" customHeight="1" x14ac:dyDescent="0.2">
      <c r="G1873" s="139"/>
      <c r="H1873" s="131"/>
      <c r="I1873" s="131"/>
    </row>
    <row r="1874" spans="7:9" ht="15" customHeight="1" x14ac:dyDescent="0.2">
      <c r="G1874" s="139"/>
      <c r="H1874" s="131"/>
      <c r="I1874" s="131"/>
    </row>
    <row r="1875" spans="7:9" ht="15" customHeight="1" x14ac:dyDescent="0.2">
      <c r="G1875" s="139"/>
      <c r="H1875" s="131"/>
      <c r="I1875" s="131"/>
    </row>
    <row r="1876" spans="7:9" ht="15" customHeight="1" x14ac:dyDescent="0.2">
      <c r="G1876" s="139"/>
      <c r="H1876" s="131"/>
      <c r="I1876" s="131"/>
    </row>
    <row r="1877" spans="7:9" ht="15" customHeight="1" x14ac:dyDescent="0.2">
      <c r="G1877" s="139"/>
      <c r="H1877" s="131"/>
      <c r="I1877" s="131"/>
    </row>
    <row r="1878" spans="7:9" ht="15" customHeight="1" x14ac:dyDescent="0.2">
      <c r="G1878" s="139"/>
      <c r="H1878" s="131"/>
      <c r="I1878" s="131"/>
    </row>
    <row r="1879" spans="7:9" ht="15" customHeight="1" x14ac:dyDescent="0.2">
      <c r="G1879" s="139"/>
      <c r="H1879" s="131"/>
      <c r="I1879" s="131"/>
    </row>
    <row r="1880" spans="7:9" ht="15" customHeight="1" x14ac:dyDescent="0.2">
      <c r="G1880" s="139"/>
      <c r="H1880" s="131"/>
      <c r="I1880" s="131"/>
    </row>
    <row r="1881" spans="7:9" ht="15" customHeight="1" x14ac:dyDescent="0.2">
      <c r="G1881" s="139"/>
      <c r="H1881" s="131"/>
      <c r="I1881" s="131"/>
    </row>
    <row r="1882" spans="7:9" ht="15" customHeight="1" x14ac:dyDescent="0.2">
      <c r="G1882" s="139"/>
      <c r="H1882" s="131"/>
      <c r="I1882" s="131"/>
    </row>
    <row r="1883" spans="7:9" ht="15" customHeight="1" x14ac:dyDescent="0.2">
      <c r="G1883" s="139"/>
      <c r="H1883" s="131"/>
      <c r="I1883" s="131"/>
    </row>
    <row r="1884" spans="7:9" ht="15" customHeight="1" x14ac:dyDescent="0.2">
      <c r="G1884" s="139"/>
      <c r="H1884" s="131"/>
      <c r="I1884" s="131"/>
    </row>
    <row r="1885" spans="7:9" ht="15" customHeight="1" x14ac:dyDescent="0.2">
      <c r="G1885" s="139"/>
      <c r="H1885" s="131"/>
      <c r="I1885" s="131"/>
    </row>
    <row r="1886" spans="7:9" ht="15" customHeight="1" x14ac:dyDescent="0.2">
      <c r="G1886" s="139"/>
      <c r="H1886" s="131"/>
      <c r="I1886" s="131"/>
    </row>
    <row r="1887" spans="7:9" ht="15" customHeight="1" x14ac:dyDescent="0.2">
      <c r="G1887" s="139"/>
      <c r="H1887" s="131"/>
      <c r="I1887" s="131"/>
    </row>
    <row r="1888" spans="7:9" ht="15" customHeight="1" x14ac:dyDescent="0.2">
      <c r="G1888" s="139"/>
      <c r="H1888" s="131"/>
      <c r="I1888" s="131"/>
    </row>
    <row r="1889" spans="7:9" ht="15" customHeight="1" x14ac:dyDescent="0.2">
      <c r="G1889" s="139"/>
      <c r="H1889" s="131"/>
      <c r="I1889" s="131"/>
    </row>
    <row r="1890" spans="7:9" ht="15" customHeight="1" x14ac:dyDescent="0.2">
      <c r="G1890" s="139"/>
      <c r="H1890" s="131"/>
      <c r="I1890" s="131"/>
    </row>
    <row r="1891" spans="7:9" ht="15" customHeight="1" x14ac:dyDescent="0.2">
      <c r="G1891" s="139"/>
      <c r="H1891" s="131"/>
      <c r="I1891" s="131"/>
    </row>
    <row r="1892" spans="7:9" ht="15" customHeight="1" x14ac:dyDescent="0.2">
      <c r="G1892" s="139"/>
      <c r="H1892" s="131"/>
      <c r="I1892" s="131"/>
    </row>
    <row r="1893" spans="7:9" ht="15" customHeight="1" x14ac:dyDescent="0.2">
      <c r="G1893" s="139"/>
      <c r="H1893" s="131"/>
      <c r="I1893" s="131"/>
    </row>
    <row r="1894" spans="7:9" ht="15" customHeight="1" x14ac:dyDescent="0.2">
      <c r="G1894" s="139"/>
      <c r="H1894" s="131"/>
      <c r="I1894" s="131"/>
    </row>
    <row r="1895" spans="7:9" ht="15" customHeight="1" x14ac:dyDescent="0.2">
      <c r="G1895" s="139"/>
      <c r="H1895" s="131"/>
      <c r="I1895" s="131"/>
    </row>
    <row r="1896" spans="7:9" ht="15" customHeight="1" x14ac:dyDescent="0.2">
      <c r="G1896" s="139"/>
      <c r="H1896" s="131"/>
      <c r="I1896" s="131"/>
    </row>
    <row r="1897" spans="7:9" ht="15" customHeight="1" x14ac:dyDescent="0.2">
      <c r="G1897" s="139"/>
      <c r="H1897" s="131"/>
      <c r="I1897" s="131"/>
    </row>
    <row r="1898" spans="7:9" ht="15" customHeight="1" x14ac:dyDescent="0.2">
      <c r="G1898" s="139"/>
      <c r="H1898" s="131"/>
      <c r="I1898" s="131"/>
    </row>
    <row r="1899" spans="7:9" ht="15" customHeight="1" x14ac:dyDescent="0.2">
      <c r="G1899" s="139"/>
      <c r="H1899" s="131"/>
      <c r="I1899" s="131"/>
    </row>
    <row r="1900" spans="7:9" ht="15" customHeight="1" x14ac:dyDescent="0.2">
      <c r="G1900" s="139"/>
      <c r="H1900" s="131"/>
      <c r="I1900" s="131"/>
    </row>
    <row r="1901" spans="7:9" ht="15" customHeight="1" x14ac:dyDescent="0.2">
      <c r="G1901" s="139"/>
      <c r="H1901" s="131"/>
      <c r="I1901" s="131"/>
    </row>
    <row r="1902" spans="7:9" ht="15" customHeight="1" x14ac:dyDescent="0.2">
      <c r="G1902" s="139"/>
      <c r="H1902" s="131"/>
      <c r="I1902" s="131"/>
    </row>
    <row r="1903" spans="7:9" ht="15" customHeight="1" x14ac:dyDescent="0.2">
      <c r="G1903" s="139"/>
      <c r="H1903" s="131"/>
      <c r="I1903" s="131"/>
    </row>
    <row r="1904" spans="7:9" ht="15" customHeight="1" x14ac:dyDescent="0.2">
      <c r="G1904" s="139"/>
      <c r="H1904" s="131"/>
      <c r="I1904" s="131"/>
    </row>
    <row r="1905" spans="7:9" ht="15" customHeight="1" x14ac:dyDescent="0.2">
      <c r="G1905" s="139"/>
      <c r="H1905" s="131"/>
      <c r="I1905" s="131"/>
    </row>
    <row r="1906" spans="7:9" ht="15" customHeight="1" x14ac:dyDescent="0.2">
      <c r="G1906" s="139"/>
      <c r="H1906" s="131"/>
      <c r="I1906" s="131"/>
    </row>
    <row r="1907" spans="7:9" ht="15" customHeight="1" x14ac:dyDescent="0.2">
      <c r="G1907" s="139"/>
      <c r="H1907" s="131"/>
      <c r="I1907" s="131"/>
    </row>
    <row r="1908" spans="7:9" ht="15" customHeight="1" x14ac:dyDescent="0.2">
      <c r="G1908" s="139"/>
      <c r="H1908" s="131"/>
      <c r="I1908" s="131"/>
    </row>
    <row r="1909" spans="7:9" ht="15" customHeight="1" x14ac:dyDescent="0.2">
      <c r="G1909" s="139"/>
      <c r="H1909" s="131"/>
      <c r="I1909" s="131"/>
    </row>
    <row r="1910" spans="7:9" ht="15" customHeight="1" x14ac:dyDescent="0.2">
      <c r="G1910" s="139"/>
      <c r="H1910" s="131"/>
      <c r="I1910" s="131"/>
    </row>
    <row r="1911" spans="7:9" ht="15" customHeight="1" x14ac:dyDescent="0.2">
      <c r="G1911" s="139"/>
      <c r="H1911" s="131"/>
      <c r="I1911" s="131"/>
    </row>
    <row r="1912" spans="7:9" ht="15" customHeight="1" x14ac:dyDescent="0.2">
      <c r="G1912" s="139"/>
      <c r="H1912" s="131"/>
      <c r="I1912" s="131"/>
    </row>
    <row r="1913" spans="7:9" ht="15" customHeight="1" x14ac:dyDescent="0.2">
      <c r="G1913" s="139"/>
      <c r="H1913" s="131"/>
      <c r="I1913" s="131"/>
    </row>
    <row r="1914" spans="7:9" ht="15" customHeight="1" x14ac:dyDescent="0.2">
      <c r="G1914" s="139"/>
      <c r="H1914" s="131"/>
      <c r="I1914" s="131"/>
    </row>
    <row r="1915" spans="7:9" ht="15" customHeight="1" x14ac:dyDescent="0.2">
      <c r="G1915" s="139"/>
      <c r="H1915" s="131"/>
      <c r="I1915" s="131"/>
    </row>
    <row r="1916" spans="7:9" ht="15" customHeight="1" x14ac:dyDescent="0.2">
      <c r="G1916" s="139"/>
      <c r="H1916" s="131"/>
      <c r="I1916" s="131"/>
    </row>
    <row r="1917" spans="7:9" ht="15" customHeight="1" x14ac:dyDescent="0.2">
      <c r="G1917" s="139"/>
      <c r="H1917" s="131"/>
      <c r="I1917" s="131"/>
    </row>
    <row r="1918" spans="7:9" ht="15" customHeight="1" x14ac:dyDescent="0.2">
      <c r="G1918" s="139"/>
      <c r="H1918" s="131"/>
      <c r="I1918" s="131"/>
    </row>
    <row r="1919" spans="7:9" ht="15" customHeight="1" x14ac:dyDescent="0.2">
      <c r="G1919" s="139"/>
      <c r="H1919" s="131"/>
      <c r="I1919" s="131"/>
    </row>
    <row r="1920" spans="7:9" ht="15" customHeight="1" x14ac:dyDescent="0.2">
      <c r="G1920" s="139"/>
      <c r="H1920" s="131"/>
      <c r="I1920" s="131"/>
    </row>
    <row r="1921" spans="7:9" ht="15" customHeight="1" x14ac:dyDescent="0.2">
      <c r="G1921" s="139"/>
      <c r="H1921" s="131"/>
      <c r="I1921" s="131"/>
    </row>
    <row r="1922" spans="7:9" ht="15" customHeight="1" x14ac:dyDescent="0.2">
      <c r="G1922" s="139"/>
      <c r="H1922" s="131"/>
      <c r="I1922" s="131"/>
    </row>
    <row r="1923" spans="7:9" ht="15" customHeight="1" x14ac:dyDescent="0.2">
      <c r="G1923" s="139"/>
      <c r="H1923" s="131"/>
      <c r="I1923" s="131"/>
    </row>
    <row r="1924" spans="7:9" ht="15" customHeight="1" x14ac:dyDescent="0.2">
      <c r="G1924" s="139"/>
      <c r="H1924" s="131"/>
      <c r="I1924" s="131"/>
    </row>
    <row r="1925" spans="7:9" ht="15" customHeight="1" x14ac:dyDescent="0.2">
      <c r="G1925" s="139"/>
      <c r="H1925" s="131"/>
      <c r="I1925" s="131"/>
    </row>
    <row r="1926" spans="7:9" ht="15" customHeight="1" x14ac:dyDescent="0.2">
      <c r="G1926" s="139"/>
      <c r="H1926" s="131"/>
      <c r="I1926" s="131"/>
    </row>
    <row r="1927" spans="7:9" ht="15" customHeight="1" x14ac:dyDescent="0.2">
      <c r="G1927" s="139"/>
      <c r="H1927" s="131"/>
      <c r="I1927" s="131"/>
    </row>
    <row r="1928" spans="7:9" ht="15" customHeight="1" x14ac:dyDescent="0.2">
      <c r="G1928" s="139"/>
      <c r="H1928" s="131"/>
      <c r="I1928" s="131"/>
    </row>
    <row r="1929" spans="7:9" ht="15" customHeight="1" x14ac:dyDescent="0.2">
      <c r="G1929" s="139"/>
      <c r="H1929" s="131"/>
      <c r="I1929" s="131"/>
    </row>
    <row r="1930" spans="7:9" ht="15" customHeight="1" x14ac:dyDescent="0.2">
      <c r="G1930" s="139"/>
      <c r="H1930" s="131"/>
      <c r="I1930" s="131"/>
    </row>
    <row r="1931" spans="7:9" ht="15" customHeight="1" x14ac:dyDescent="0.2">
      <c r="G1931" s="139"/>
      <c r="H1931" s="131"/>
      <c r="I1931" s="131"/>
    </row>
    <row r="1932" spans="7:9" ht="15" customHeight="1" x14ac:dyDescent="0.2">
      <c r="G1932" s="139"/>
      <c r="H1932" s="131"/>
      <c r="I1932" s="131"/>
    </row>
    <row r="1933" spans="7:9" ht="15" customHeight="1" x14ac:dyDescent="0.2">
      <c r="G1933" s="139"/>
      <c r="H1933" s="131"/>
      <c r="I1933" s="131"/>
    </row>
    <row r="1934" spans="7:9" ht="15" customHeight="1" x14ac:dyDescent="0.2">
      <c r="G1934" s="139"/>
      <c r="H1934" s="131"/>
      <c r="I1934" s="131"/>
    </row>
    <row r="1935" spans="7:9" ht="15" customHeight="1" x14ac:dyDescent="0.2">
      <c r="G1935" s="139"/>
      <c r="H1935" s="131"/>
      <c r="I1935" s="131"/>
    </row>
    <row r="1936" spans="7:9" ht="15" customHeight="1" x14ac:dyDescent="0.2">
      <c r="G1936" s="139"/>
      <c r="H1936" s="131"/>
      <c r="I1936" s="131"/>
    </row>
    <row r="1937" spans="7:9" ht="15" customHeight="1" x14ac:dyDescent="0.2">
      <c r="G1937" s="139"/>
      <c r="H1937" s="131"/>
      <c r="I1937" s="131"/>
    </row>
    <row r="1938" spans="7:9" ht="15" customHeight="1" x14ac:dyDescent="0.2">
      <c r="G1938" s="139"/>
      <c r="H1938" s="131"/>
      <c r="I1938" s="131"/>
    </row>
    <row r="1939" spans="7:9" ht="15" customHeight="1" x14ac:dyDescent="0.2">
      <c r="G1939" s="139"/>
      <c r="H1939" s="131"/>
      <c r="I1939" s="131"/>
    </row>
    <row r="1940" spans="7:9" ht="15" customHeight="1" x14ac:dyDescent="0.2">
      <c r="G1940" s="139"/>
      <c r="H1940" s="131"/>
      <c r="I1940" s="131"/>
    </row>
    <row r="1941" spans="7:9" ht="15" customHeight="1" x14ac:dyDescent="0.2">
      <c r="G1941" s="139"/>
      <c r="H1941" s="131"/>
      <c r="I1941" s="131"/>
    </row>
    <row r="1942" spans="7:9" ht="15" customHeight="1" x14ac:dyDescent="0.2">
      <c r="G1942" s="139"/>
      <c r="H1942" s="131"/>
      <c r="I1942" s="131"/>
    </row>
    <row r="1943" spans="7:9" ht="15" customHeight="1" x14ac:dyDescent="0.2">
      <c r="G1943" s="139"/>
      <c r="H1943" s="131"/>
      <c r="I1943" s="131"/>
    </row>
    <row r="1944" spans="7:9" ht="15" customHeight="1" x14ac:dyDescent="0.2">
      <c r="G1944" s="139"/>
      <c r="H1944" s="131"/>
      <c r="I1944" s="131"/>
    </row>
    <row r="1945" spans="7:9" ht="15" customHeight="1" x14ac:dyDescent="0.2">
      <c r="G1945" s="139"/>
      <c r="H1945" s="131"/>
      <c r="I1945" s="131"/>
    </row>
    <row r="1946" spans="7:9" ht="15" customHeight="1" x14ac:dyDescent="0.2">
      <c r="G1946" s="139"/>
      <c r="H1946" s="131"/>
      <c r="I1946" s="131"/>
    </row>
    <row r="1947" spans="7:9" ht="15" customHeight="1" x14ac:dyDescent="0.2">
      <c r="G1947" s="139"/>
      <c r="H1947" s="131"/>
      <c r="I1947" s="131"/>
    </row>
    <row r="1948" spans="7:9" ht="15" customHeight="1" x14ac:dyDescent="0.2">
      <c r="G1948" s="139"/>
      <c r="H1948" s="131"/>
      <c r="I1948" s="131"/>
    </row>
    <row r="1949" spans="7:9" ht="15" customHeight="1" x14ac:dyDescent="0.2">
      <c r="G1949" s="139"/>
      <c r="H1949" s="131"/>
      <c r="I1949" s="131"/>
    </row>
    <row r="1950" spans="7:9" ht="15" customHeight="1" x14ac:dyDescent="0.2">
      <c r="G1950" s="139"/>
      <c r="H1950" s="131"/>
      <c r="I1950" s="131"/>
    </row>
    <row r="1951" spans="7:9" ht="15" customHeight="1" x14ac:dyDescent="0.2">
      <c r="G1951" s="139"/>
      <c r="H1951" s="131"/>
      <c r="I1951" s="131"/>
    </row>
    <row r="1952" spans="7:9" ht="15" customHeight="1" x14ac:dyDescent="0.2">
      <c r="G1952" s="139"/>
      <c r="H1952" s="131"/>
      <c r="I1952" s="131"/>
    </row>
    <row r="1953" spans="7:9" ht="15" customHeight="1" x14ac:dyDescent="0.2">
      <c r="G1953" s="139"/>
      <c r="H1953" s="131"/>
      <c r="I1953" s="131"/>
    </row>
    <row r="1954" spans="7:9" ht="15" customHeight="1" x14ac:dyDescent="0.2">
      <c r="G1954" s="139"/>
      <c r="H1954" s="131"/>
      <c r="I1954" s="131"/>
    </row>
    <row r="1955" spans="7:9" ht="15" customHeight="1" x14ac:dyDescent="0.2">
      <c r="G1955" s="139"/>
      <c r="H1955" s="131"/>
      <c r="I1955" s="131"/>
    </row>
    <row r="1956" spans="7:9" ht="15" customHeight="1" x14ac:dyDescent="0.2">
      <c r="G1956" s="139"/>
      <c r="H1956" s="131"/>
      <c r="I1956" s="131"/>
    </row>
    <row r="1957" spans="7:9" ht="15" customHeight="1" x14ac:dyDescent="0.2">
      <c r="G1957" s="139"/>
      <c r="H1957" s="131"/>
      <c r="I1957" s="131"/>
    </row>
    <row r="1958" spans="7:9" ht="15" customHeight="1" x14ac:dyDescent="0.2">
      <c r="G1958" s="139"/>
      <c r="H1958" s="131"/>
      <c r="I1958" s="131"/>
    </row>
    <row r="1959" spans="7:9" ht="15" customHeight="1" x14ac:dyDescent="0.2">
      <c r="G1959" s="139"/>
      <c r="H1959" s="131"/>
      <c r="I1959" s="131"/>
    </row>
    <row r="1960" spans="7:9" ht="15" customHeight="1" x14ac:dyDescent="0.2">
      <c r="G1960" s="139"/>
      <c r="H1960" s="131"/>
      <c r="I1960" s="131"/>
    </row>
    <row r="1961" spans="7:9" ht="15" customHeight="1" x14ac:dyDescent="0.2">
      <c r="G1961" s="139"/>
      <c r="H1961" s="131"/>
      <c r="I1961" s="131"/>
    </row>
    <row r="1962" spans="7:9" ht="15" customHeight="1" x14ac:dyDescent="0.2">
      <c r="G1962" s="139"/>
      <c r="H1962" s="131"/>
      <c r="I1962" s="131"/>
    </row>
    <row r="1963" spans="7:9" ht="15" customHeight="1" x14ac:dyDescent="0.2">
      <c r="G1963" s="139"/>
      <c r="H1963" s="131"/>
      <c r="I1963" s="131"/>
    </row>
    <row r="1964" spans="7:9" ht="15" customHeight="1" x14ac:dyDescent="0.2">
      <c r="G1964" s="139"/>
      <c r="H1964" s="131"/>
      <c r="I1964" s="131"/>
    </row>
    <row r="1965" spans="7:9" ht="15" customHeight="1" x14ac:dyDescent="0.2">
      <c r="G1965" s="139"/>
      <c r="H1965" s="131"/>
      <c r="I1965" s="131"/>
    </row>
    <row r="1966" spans="7:9" ht="15" customHeight="1" x14ac:dyDescent="0.2">
      <c r="G1966" s="139"/>
      <c r="H1966" s="131"/>
      <c r="I1966" s="131"/>
    </row>
    <row r="1967" spans="7:9" ht="15" customHeight="1" x14ac:dyDescent="0.2">
      <c r="G1967" s="139"/>
      <c r="H1967" s="131"/>
      <c r="I1967" s="131"/>
    </row>
    <row r="1968" spans="7:9" ht="15" customHeight="1" x14ac:dyDescent="0.2">
      <c r="G1968" s="139"/>
      <c r="H1968" s="131"/>
      <c r="I1968" s="131"/>
    </row>
    <row r="1969" spans="7:9" ht="15" customHeight="1" x14ac:dyDescent="0.2">
      <c r="G1969" s="139"/>
      <c r="H1969" s="131"/>
      <c r="I1969" s="131"/>
    </row>
    <row r="1970" spans="7:9" ht="15" customHeight="1" x14ac:dyDescent="0.2">
      <c r="G1970" s="139"/>
      <c r="H1970" s="131"/>
      <c r="I1970" s="131"/>
    </row>
    <row r="1971" spans="7:9" ht="15" customHeight="1" x14ac:dyDescent="0.2">
      <c r="G1971" s="139"/>
      <c r="H1971" s="131"/>
      <c r="I1971" s="131"/>
    </row>
    <row r="1972" spans="7:9" ht="15" customHeight="1" x14ac:dyDescent="0.2">
      <c r="G1972" s="139"/>
      <c r="H1972" s="131"/>
      <c r="I1972" s="131"/>
    </row>
    <row r="1973" spans="7:9" ht="15" customHeight="1" x14ac:dyDescent="0.2">
      <c r="G1973" s="139"/>
      <c r="H1973" s="131"/>
      <c r="I1973" s="131"/>
    </row>
    <row r="1974" spans="7:9" ht="15" customHeight="1" x14ac:dyDescent="0.2">
      <c r="G1974" s="139"/>
      <c r="H1974" s="131"/>
      <c r="I1974" s="131"/>
    </row>
    <row r="1975" spans="7:9" ht="15" customHeight="1" x14ac:dyDescent="0.2">
      <c r="G1975" s="139"/>
      <c r="H1975" s="131"/>
      <c r="I1975" s="131"/>
    </row>
    <row r="1976" spans="7:9" ht="15" customHeight="1" x14ac:dyDescent="0.2">
      <c r="G1976" s="139"/>
      <c r="H1976" s="131"/>
      <c r="I1976" s="131"/>
    </row>
    <row r="1977" spans="7:9" ht="15" customHeight="1" x14ac:dyDescent="0.2">
      <c r="G1977" s="139"/>
      <c r="H1977" s="131"/>
      <c r="I1977" s="131"/>
    </row>
    <row r="1978" spans="7:9" ht="15" customHeight="1" x14ac:dyDescent="0.2">
      <c r="G1978" s="139"/>
      <c r="H1978" s="131"/>
      <c r="I1978" s="131"/>
    </row>
    <row r="1979" spans="7:9" ht="15" customHeight="1" x14ac:dyDescent="0.2">
      <c r="G1979" s="139"/>
      <c r="H1979" s="131"/>
      <c r="I1979" s="131"/>
    </row>
    <row r="1980" spans="7:9" ht="15" customHeight="1" x14ac:dyDescent="0.2">
      <c r="G1980" s="139"/>
      <c r="H1980" s="131"/>
      <c r="I1980" s="131"/>
    </row>
    <row r="1981" spans="7:9" ht="15" customHeight="1" x14ac:dyDescent="0.2">
      <c r="G1981" s="139"/>
      <c r="H1981" s="131"/>
      <c r="I1981" s="131"/>
    </row>
    <row r="1982" spans="7:9" ht="15" customHeight="1" x14ac:dyDescent="0.2">
      <c r="G1982" s="139"/>
      <c r="H1982" s="131"/>
      <c r="I1982" s="131"/>
    </row>
    <row r="1983" spans="7:9" ht="15" customHeight="1" x14ac:dyDescent="0.2">
      <c r="G1983" s="139"/>
      <c r="H1983" s="131"/>
      <c r="I1983" s="131"/>
    </row>
    <row r="1984" spans="7:9" ht="15" customHeight="1" x14ac:dyDescent="0.2">
      <c r="G1984" s="139"/>
      <c r="H1984" s="131"/>
      <c r="I1984" s="131"/>
    </row>
    <row r="1985" spans="7:9" ht="15" customHeight="1" x14ac:dyDescent="0.2">
      <c r="G1985" s="139"/>
      <c r="H1985" s="131"/>
      <c r="I1985" s="131"/>
    </row>
    <row r="1986" spans="7:9" ht="15" customHeight="1" x14ac:dyDescent="0.2">
      <c r="G1986" s="139"/>
      <c r="H1986" s="131"/>
      <c r="I1986" s="131"/>
    </row>
    <row r="1987" spans="7:9" ht="15" customHeight="1" x14ac:dyDescent="0.2">
      <c r="G1987" s="139"/>
      <c r="H1987" s="131"/>
      <c r="I1987" s="131"/>
    </row>
    <row r="1988" spans="7:9" ht="15" customHeight="1" x14ac:dyDescent="0.2">
      <c r="G1988" s="139"/>
      <c r="H1988" s="131"/>
      <c r="I1988" s="131"/>
    </row>
    <row r="1989" spans="7:9" ht="15" customHeight="1" x14ac:dyDescent="0.2">
      <c r="G1989" s="139"/>
      <c r="H1989" s="131"/>
      <c r="I1989" s="131"/>
    </row>
    <row r="1990" spans="7:9" ht="15" customHeight="1" x14ac:dyDescent="0.2">
      <c r="G1990" s="139"/>
      <c r="H1990" s="131"/>
      <c r="I1990" s="131"/>
    </row>
    <row r="1991" spans="7:9" ht="15" customHeight="1" x14ac:dyDescent="0.2">
      <c r="G1991" s="139"/>
      <c r="H1991" s="131"/>
      <c r="I1991" s="131"/>
    </row>
    <row r="1992" spans="7:9" ht="15" customHeight="1" x14ac:dyDescent="0.2">
      <c r="G1992" s="139"/>
      <c r="H1992" s="131"/>
      <c r="I1992" s="131"/>
    </row>
    <row r="1993" spans="7:9" ht="15" customHeight="1" x14ac:dyDescent="0.2">
      <c r="G1993" s="139"/>
      <c r="H1993" s="131"/>
      <c r="I1993" s="131"/>
    </row>
    <row r="1994" spans="7:9" ht="15" customHeight="1" x14ac:dyDescent="0.2">
      <c r="G1994" s="139"/>
      <c r="H1994" s="131"/>
      <c r="I1994" s="131"/>
    </row>
    <row r="1995" spans="7:9" ht="15" customHeight="1" x14ac:dyDescent="0.2">
      <c r="G1995" s="139"/>
      <c r="H1995" s="131"/>
      <c r="I1995" s="131"/>
    </row>
    <row r="1996" spans="7:9" ht="15" customHeight="1" x14ac:dyDescent="0.2">
      <c r="G1996" s="139"/>
      <c r="H1996" s="131"/>
      <c r="I1996" s="131"/>
    </row>
    <row r="1997" spans="7:9" ht="15" customHeight="1" x14ac:dyDescent="0.2">
      <c r="G1997" s="139"/>
      <c r="H1997" s="131"/>
      <c r="I1997" s="131"/>
    </row>
    <row r="1998" spans="7:9" ht="15" customHeight="1" x14ac:dyDescent="0.2">
      <c r="G1998" s="139"/>
      <c r="H1998" s="131"/>
      <c r="I1998" s="131"/>
    </row>
    <row r="1999" spans="7:9" ht="15" customHeight="1" x14ac:dyDescent="0.2">
      <c r="G1999" s="139"/>
      <c r="H1999" s="131"/>
      <c r="I1999" s="131"/>
    </row>
    <row r="2000" spans="7:9" ht="15" customHeight="1" x14ac:dyDescent="0.2">
      <c r="G2000" s="139"/>
      <c r="H2000" s="131"/>
      <c r="I2000" s="131"/>
    </row>
    <row r="2001" spans="7:9" ht="15" customHeight="1" x14ac:dyDescent="0.2">
      <c r="G2001" s="139"/>
      <c r="H2001" s="131"/>
      <c r="I2001" s="131"/>
    </row>
    <row r="2002" spans="7:9" ht="15" customHeight="1" x14ac:dyDescent="0.2">
      <c r="G2002" s="139"/>
      <c r="H2002" s="131"/>
      <c r="I2002" s="131"/>
    </row>
    <row r="2003" spans="7:9" ht="15" customHeight="1" x14ac:dyDescent="0.2">
      <c r="G2003" s="139"/>
      <c r="H2003" s="131"/>
      <c r="I2003" s="131"/>
    </row>
    <row r="2004" spans="7:9" ht="15" customHeight="1" x14ac:dyDescent="0.2">
      <c r="G2004" s="139"/>
      <c r="H2004" s="131"/>
      <c r="I2004" s="131"/>
    </row>
    <row r="2005" spans="7:9" ht="15" customHeight="1" x14ac:dyDescent="0.2">
      <c r="G2005" s="139"/>
      <c r="H2005" s="131"/>
      <c r="I2005" s="131"/>
    </row>
    <row r="2006" spans="7:9" ht="15" customHeight="1" x14ac:dyDescent="0.2">
      <c r="G2006" s="139"/>
      <c r="H2006" s="131"/>
      <c r="I2006" s="131"/>
    </row>
    <row r="2007" spans="7:9" ht="15" customHeight="1" x14ac:dyDescent="0.2">
      <c r="G2007" s="139"/>
      <c r="H2007" s="131"/>
      <c r="I2007" s="131"/>
    </row>
    <row r="2008" spans="7:9" ht="15" customHeight="1" x14ac:dyDescent="0.2">
      <c r="G2008" s="139"/>
      <c r="H2008" s="131"/>
      <c r="I2008" s="131"/>
    </row>
    <row r="2009" spans="7:9" ht="15" customHeight="1" x14ac:dyDescent="0.2">
      <c r="G2009" s="139"/>
      <c r="H2009" s="131"/>
      <c r="I2009" s="131"/>
    </row>
    <row r="2010" spans="7:9" ht="15" customHeight="1" x14ac:dyDescent="0.2">
      <c r="G2010" s="139"/>
      <c r="H2010" s="131"/>
      <c r="I2010" s="131"/>
    </row>
    <row r="2011" spans="7:9" ht="15" customHeight="1" x14ac:dyDescent="0.2">
      <c r="G2011" s="139"/>
      <c r="H2011" s="131"/>
      <c r="I2011" s="131"/>
    </row>
    <row r="2012" spans="7:9" ht="15" customHeight="1" x14ac:dyDescent="0.2">
      <c r="G2012" s="139"/>
      <c r="H2012" s="131"/>
      <c r="I2012" s="131"/>
    </row>
    <row r="2013" spans="7:9" ht="15" customHeight="1" x14ac:dyDescent="0.2">
      <c r="G2013" s="139"/>
      <c r="H2013" s="131"/>
      <c r="I2013" s="131"/>
    </row>
    <row r="2014" spans="7:9" ht="15" customHeight="1" x14ac:dyDescent="0.2">
      <c r="G2014" s="139"/>
      <c r="H2014" s="131"/>
      <c r="I2014" s="131"/>
    </row>
    <row r="2015" spans="7:9" ht="15" customHeight="1" x14ac:dyDescent="0.2">
      <c r="G2015" s="139"/>
      <c r="H2015" s="131"/>
      <c r="I2015" s="131"/>
    </row>
    <row r="2016" spans="7:9" ht="15" customHeight="1" x14ac:dyDescent="0.2">
      <c r="G2016" s="139"/>
      <c r="H2016" s="131"/>
      <c r="I2016" s="131"/>
    </row>
    <row r="2017" spans="7:9" ht="15" customHeight="1" x14ac:dyDescent="0.2">
      <c r="G2017" s="139"/>
      <c r="H2017" s="131"/>
      <c r="I2017" s="131"/>
    </row>
    <row r="2018" spans="7:9" ht="15" customHeight="1" x14ac:dyDescent="0.2">
      <c r="G2018" s="139"/>
      <c r="H2018" s="131"/>
      <c r="I2018" s="131"/>
    </row>
    <row r="2019" spans="7:9" ht="15" customHeight="1" x14ac:dyDescent="0.2">
      <c r="G2019" s="139"/>
      <c r="H2019" s="131"/>
      <c r="I2019" s="131"/>
    </row>
    <row r="2020" spans="7:9" ht="15" customHeight="1" x14ac:dyDescent="0.2">
      <c r="G2020" s="139"/>
      <c r="H2020" s="131"/>
      <c r="I2020" s="131"/>
    </row>
    <row r="2021" spans="7:9" ht="15" customHeight="1" x14ac:dyDescent="0.2">
      <c r="G2021" s="139"/>
      <c r="H2021" s="131"/>
      <c r="I2021" s="131"/>
    </row>
    <row r="2022" spans="7:9" ht="15" customHeight="1" x14ac:dyDescent="0.2">
      <c r="G2022" s="139"/>
      <c r="H2022" s="131"/>
      <c r="I2022" s="131"/>
    </row>
    <row r="2023" spans="7:9" ht="15" customHeight="1" x14ac:dyDescent="0.2">
      <c r="G2023" s="139"/>
      <c r="H2023" s="131"/>
      <c r="I2023" s="131"/>
    </row>
    <row r="2024" spans="7:9" ht="15" customHeight="1" x14ac:dyDescent="0.2">
      <c r="G2024" s="139"/>
      <c r="H2024" s="131"/>
      <c r="I2024" s="131"/>
    </row>
    <row r="2025" spans="7:9" ht="15" customHeight="1" x14ac:dyDescent="0.2">
      <c r="G2025" s="139"/>
      <c r="H2025" s="131"/>
      <c r="I2025" s="131"/>
    </row>
    <row r="2026" spans="7:9" ht="15" customHeight="1" x14ac:dyDescent="0.2">
      <c r="G2026" s="139"/>
      <c r="H2026" s="131"/>
      <c r="I2026" s="131"/>
    </row>
    <row r="2027" spans="7:9" ht="15" customHeight="1" x14ac:dyDescent="0.2">
      <c r="G2027" s="139"/>
      <c r="H2027" s="131"/>
      <c r="I2027" s="131"/>
    </row>
    <row r="2028" spans="7:9" ht="15" customHeight="1" x14ac:dyDescent="0.2">
      <c r="G2028" s="139"/>
      <c r="H2028" s="131"/>
      <c r="I2028" s="131"/>
    </row>
    <row r="2029" spans="7:9" ht="15" customHeight="1" x14ac:dyDescent="0.2">
      <c r="G2029" s="139"/>
      <c r="H2029" s="131"/>
      <c r="I2029" s="131"/>
    </row>
    <row r="2030" spans="7:9" ht="15" customHeight="1" x14ac:dyDescent="0.2">
      <c r="G2030" s="139"/>
      <c r="H2030" s="131"/>
      <c r="I2030" s="131"/>
    </row>
    <row r="2031" spans="7:9" ht="15" customHeight="1" x14ac:dyDescent="0.2">
      <c r="G2031" s="139"/>
      <c r="H2031" s="131"/>
      <c r="I2031" s="131"/>
    </row>
    <row r="2032" spans="7:9" ht="15" customHeight="1" x14ac:dyDescent="0.2">
      <c r="G2032" s="139"/>
      <c r="H2032" s="131"/>
      <c r="I2032" s="131"/>
    </row>
    <row r="2033" spans="7:9" ht="15" customHeight="1" x14ac:dyDescent="0.2">
      <c r="G2033" s="139"/>
      <c r="H2033" s="131"/>
      <c r="I2033" s="131"/>
    </row>
    <row r="2034" spans="7:9" ht="15" customHeight="1" x14ac:dyDescent="0.2">
      <c r="G2034" s="139"/>
      <c r="H2034" s="131"/>
      <c r="I2034" s="131"/>
    </row>
    <row r="2035" spans="7:9" ht="15" customHeight="1" x14ac:dyDescent="0.2">
      <c r="G2035" s="139"/>
      <c r="H2035" s="131"/>
      <c r="I2035" s="131"/>
    </row>
    <row r="2036" spans="7:9" ht="15" customHeight="1" x14ac:dyDescent="0.2">
      <c r="G2036" s="139"/>
      <c r="H2036" s="131"/>
      <c r="I2036" s="131"/>
    </row>
    <row r="2037" spans="7:9" ht="15" customHeight="1" x14ac:dyDescent="0.2">
      <c r="G2037" s="139"/>
      <c r="H2037" s="131"/>
      <c r="I2037" s="131"/>
    </row>
    <row r="2038" spans="7:9" ht="15" customHeight="1" x14ac:dyDescent="0.2">
      <c r="G2038" s="139"/>
      <c r="H2038" s="131"/>
      <c r="I2038" s="131"/>
    </row>
    <row r="2039" spans="7:9" ht="15" customHeight="1" x14ac:dyDescent="0.2">
      <c r="G2039" s="139"/>
      <c r="H2039" s="131"/>
      <c r="I2039" s="131"/>
    </row>
    <row r="2040" spans="7:9" ht="15" customHeight="1" x14ac:dyDescent="0.2">
      <c r="G2040" s="139"/>
      <c r="H2040" s="131"/>
      <c r="I2040" s="131"/>
    </row>
    <row r="2041" spans="7:9" ht="15" customHeight="1" x14ac:dyDescent="0.2">
      <c r="G2041" s="139"/>
      <c r="H2041" s="131"/>
      <c r="I2041" s="131"/>
    </row>
    <row r="2042" spans="7:9" ht="15" customHeight="1" x14ac:dyDescent="0.2">
      <c r="G2042" s="139"/>
      <c r="H2042" s="131"/>
      <c r="I2042" s="131"/>
    </row>
    <row r="2043" spans="7:9" ht="15" customHeight="1" x14ac:dyDescent="0.2">
      <c r="G2043" s="139"/>
      <c r="H2043" s="131"/>
      <c r="I2043" s="131"/>
    </row>
    <row r="2044" spans="7:9" ht="15" customHeight="1" x14ac:dyDescent="0.2">
      <c r="G2044" s="139"/>
      <c r="H2044" s="131"/>
      <c r="I2044" s="131"/>
    </row>
    <row r="2045" spans="7:9" ht="15" customHeight="1" x14ac:dyDescent="0.2">
      <c r="G2045" s="139"/>
      <c r="H2045" s="131"/>
      <c r="I2045" s="131"/>
    </row>
    <row r="2046" spans="7:9" ht="15" customHeight="1" x14ac:dyDescent="0.2">
      <c r="G2046" s="139"/>
      <c r="H2046" s="131"/>
      <c r="I2046" s="131"/>
    </row>
    <row r="2047" spans="7:9" ht="15" customHeight="1" x14ac:dyDescent="0.2">
      <c r="G2047" s="139"/>
      <c r="H2047" s="131"/>
      <c r="I2047" s="131"/>
    </row>
    <row r="2048" spans="7:9" ht="15" customHeight="1" x14ac:dyDescent="0.2">
      <c r="G2048" s="139"/>
      <c r="H2048" s="131"/>
      <c r="I2048" s="131"/>
    </row>
    <row r="2049" spans="7:9" ht="15" customHeight="1" x14ac:dyDescent="0.2">
      <c r="G2049" s="139"/>
      <c r="H2049" s="131"/>
      <c r="I2049" s="131"/>
    </row>
    <row r="2050" spans="7:9" ht="15" customHeight="1" x14ac:dyDescent="0.2">
      <c r="G2050" s="139"/>
      <c r="H2050" s="131"/>
      <c r="I2050" s="131"/>
    </row>
    <row r="2051" spans="7:9" ht="15" customHeight="1" x14ac:dyDescent="0.2">
      <c r="G2051" s="139"/>
      <c r="H2051" s="131"/>
      <c r="I2051" s="131"/>
    </row>
    <row r="2052" spans="7:9" ht="15" customHeight="1" x14ac:dyDescent="0.2">
      <c r="G2052" s="139"/>
      <c r="H2052" s="131"/>
      <c r="I2052" s="131"/>
    </row>
    <row r="2053" spans="7:9" ht="15" customHeight="1" x14ac:dyDescent="0.2">
      <c r="G2053" s="139"/>
      <c r="H2053" s="131"/>
      <c r="I2053" s="131"/>
    </row>
    <row r="2054" spans="7:9" ht="15" customHeight="1" x14ac:dyDescent="0.2">
      <c r="G2054" s="139"/>
      <c r="H2054" s="131"/>
      <c r="I2054" s="131"/>
    </row>
    <row r="2055" spans="7:9" ht="15" customHeight="1" x14ac:dyDescent="0.2">
      <c r="G2055" s="139"/>
      <c r="H2055" s="131"/>
      <c r="I2055" s="131"/>
    </row>
    <row r="2056" spans="7:9" ht="15" customHeight="1" x14ac:dyDescent="0.2">
      <c r="G2056" s="139"/>
      <c r="H2056" s="131"/>
      <c r="I2056" s="131"/>
    </row>
    <row r="2057" spans="7:9" ht="15" customHeight="1" x14ac:dyDescent="0.2">
      <c r="G2057" s="139"/>
      <c r="H2057" s="131"/>
      <c r="I2057" s="131"/>
    </row>
    <row r="2058" spans="7:9" ht="15" customHeight="1" x14ac:dyDescent="0.2">
      <c r="G2058" s="139"/>
      <c r="H2058" s="131"/>
      <c r="I2058" s="131"/>
    </row>
    <row r="2059" spans="7:9" ht="15" customHeight="1" x14ac:dyDescent="0.2">
      <c r="G2059" s="139"/>
      <c r="H2059" s="131"/>
      <c r="I2059" s="131"/>
    </row>
    <row r="2060" spans="7:9" ht="15" customHeight="1" x14ac:dyDescent="0.2">
      <c r="G2060" s="139"/>
      <c r="H2060" s="131"/>
      <c r="I2060" s="131"/>
    </row>
    <row r="2061" spans="7:9" ht="15" customHeight="1" x14ac:dyDescent="0.2">
      <c r="G2061" s="139"/>
      <c r="H2061" s="131"/>
      <c r="I2061" s="131"/>
    </row>
    <row r="2062" spans="7:9" ht="15" customHeight="1" x14ac:dyDescent="0.2">
      <c r="G2062" s="139"/>
      <c r="H2062" s="131"/>
      <c r="I2062" s="131"/>
    </row>
    <row r="2063" spans="7:9" ht="15" customHeight="1" x14ac:dyDescent="0.2">
      <c r="G2063" s="139"/>
      <c r="H2063" s="131"/>
      <c r="I2063" s="131"/>
    </row>
    <row r="2064" spans="7:9" ht="15" customHeight="1" x14ac:dyDescent="0.2">
      <c r="G2064" s="139"/>
      <c r="H2064" s="131"/>
      <c r="I2064" s="131"/>
    </row>
    <row r="2065" spans="7:9" ht="15" customHeight="1" x14ac:dyDescent="0.2">
      <c r="G2065" s="139"/>
      <c r="H2065" s="131"/>
      <c r="I2065" s="131"/>
    </row>
    <row r="2066" spans="7:9" ht="15" customHeight="1" x14ac:dyDescent="0.2">
      <c r="G2066" s="139"/>
      <c r="H2066" s="131"/>
      <c r="I2066" s="131"/>
    </row>
    <row r="2067" spans="7:9" ht="15" customHeight="1" x14ac:dyDescent="0.2">
      <c r="G2067" s="139"/>
      <c r="H2067" s="131"/>
      <c r="I2067" s="131"/>
    </row>
    <row r="2068" spans="7:9" ht="15" customHeight="1" x14ac:dyDescent="0.2">
      <c r="G2068" s="139"/>
      <c r="H2068" s="131"/>
      <c r="I2068" s="131"/>
    </row>
    <row r="2069" spans="7:9" ht="15" customHeight="1" x14ac:dyDescent="0.2">
      <c r="G2069" s="139"/>
      <c r="H2069" s="131"/>
      <c r="I2069" s="131"/>
    </row>
    <row r="2070" spans="7:9" ht="15" customHeight="1" x14ac:dyDescent="0.2">
      <c r="G2070" s="139"/>
      <c r="H2070" s="131"/>
      <c r="I2070" s="131"/>
    </row>
    <row r="2071" spans="7:9" ht="15" customHeight="1" x14ac:dyDescent="0.2">
      <c r="G2071" s="139"/>
      <c r="H2071" s="131"/>
      <c r="I2071" s="131"/>
    </row>
    <row r="2072" spans="7:9" ht="15" customHeight="1" x14ac:dyDescent="0.2">
      <c r="G2072" s="139"/>
      <c r="H2072" s="131"/>
      <c r="I2072" s="131"/>
    </row>
    <row r="2073" spans="7:9" ht="15" customHeight="1" x14ac:dyDescent="0.2">
      <c r="G2073" s="139"/>
      <c r="H2073" s="131"/>
      <c r="I2073" s="131"/>
    </row>
    <row r="2074" spans="7:9" ht="15" customHeight="1" x14ac:dyDescent="0.2">
      <c r="G2074" s="139"/>
      <c r="H2074" s="131"/>
      <c r="I2074" s="131"/>
    </row>
    <row r="2075" spans="7:9" ht="15" customHeight="1" x14ac:dyDescent="0.2">
      <c r="G2075" s="139"/>
      <c r="H2075" s="131"/>
      <c r="I2075" s="131"/>
    </row>
    <row r="2076" spans="7:9" ht="15" customHeight="1" x14ac:dyDescent="0.2">
      <c r="G2076" s="139"/>
      <c r="H2076" s="131"/>
      <c r="I2076" s="131"/>
    </row>
    <row r="2077" spans="7:9" ht="15" customHeight="1" x14ac:dyDescent="0.2">
      <c r="G2077" s="139"/>
      <c r="H2077" s="131"/>
      <c r="I2077" s="131"/>
    </row>
    <row r="2078" spans="7:9" ht="15" customHeight="1" x14ac:dyDescent="0.2">
      <c r="G2078" s="139"/>
      <c r="H2078" s="131"/>
      <c r="I2078" s="131"/>
    </row>
    <row r="2079" spans="7:9" ht="15" customHeight="1" x14ac:dyDescent="0.2">
      <c r="G2079" s="139"/>
      <c r="H2079" s="131"/>
      <c r="I2079" s="131"/>
    </row>
    <row r="2080" spans="7:9" ht="15" customHeight="1" x14ac:dyDescent="0.2">
      <c r="G2080" s="139"/>
      <c r="H2080" s="131"/>
      <c r="I2080" s="131"/>
    </row>
    <row r="2081" spans="7:9" ht="15" customHeight="1" x14ac:dyDescent="0.2">
      <c r="G2081" s="139"/>
      <c r="H2081" s="131"/>
      <c r="I2081" s="131"/>
    </row>
    <row r="2082" spans="7:9" ht="15" customHeight="1" x14ac:dyDescent="0.2">
      <c r="G2082" s="139"/>
      <c r="H2082" s="131"/>
      <c r="I2082" s="131"/>
    </row>
    <row r="2083" spans="7:9" ht="15" customHeight="1" x14ac:dyDescent="0.2">
      <c r="G2083" s="139"/>
      <c r="H2083" s="131"/>
      <c r="I2083" s="131"/>
    </row>
    <row r="2084" spans="7:9" ht="15" customHeight="1" x14ac:dyDescent="0.2">
      <c r="G2084" s="139"/>
      <c r="H2084" s="131"/>
      <c r="I2084" s="131"/>
    </row>
    <row r="2085" spans="7:9" ht="15" customHeight="1" x14ac:dyDescent="0.2">
      <c r="G2085" s="139"/>
      <c r="H2085" s="131"/>
      <c r="I2085" s="131"/>
    </row>
    <row r="2086" spans="7:9" ht="15" customHeight="1" x14ac:dyDescent="0.2">
      <c r="G2086" s="139"/>
      <c r="H2086" s="131"/>
      <c r="I2086" s="131"/>
    </row>
    <row r="2087" spans="7:9" ht="15" customHeight="1" x14ac:dyDescent="0.2">
      <c r="G2087" s="139"/>
      <c r="H2087" s="131"/>
      <c r="I2087" s="131"/>
    </row>
    <row r="2088" spans="7:9" ht="15" customHeight="1" x14ac:dyDescent="0.2">
      <c r="G2088" s="139"/>
      <c r="H2088" s="131"/>
      <c r="I2088" s="131"/>
    </row>
    <row r="2089" spans="7:9" ht="15" customHeight="1" x14ac:dyDescent="0.2">
      <c r="G2089" s="139"/>
      <c r="H2089" s="131"/>
      <c r="I2089" s="131"/>
    </row>
    <row r="2090" spans="7:9" ht="15" customHeight="1" x14ac:dyDescent="0.2">
      <c r="G2090" s="139"/>
      <c r="H2090" s="131"/>
      <c r="I2090" s="131"/>
    </row>
    <row r="2091" spans="7:9" ht="15" customHeight="1" x14ac:dyDescent="0.2">
      <c r="G2091" s="139"/>
      <c r="H2091" s="131"/>
      <c r="I2091" s="131"/>
    </row>
    <row r="2092" spans="7:9" ht="15" customHeight="1" x14ac:dyDescent="0.2">
      <c r="G2092" s="139"/>
      <c r="H2092" s="131"/>
      <c r="I2092" s="131"/>
    </row>
    <row r="2093" spans="7:9" ht="15" customHeight="1" x14ac:dyDescent="0.2">
      <c r="G2093" s="139"/>
      <c r="H2093" s="131"/>
      <c r="I2093" s="131"/>
    </row>
    <row r="2094" spans="7:9" ht="15" customHeight="1" x14ac:dyDescent="0.2">
      <c r="G2094" s="139"/>
      <c r="H2094" s="131"/>
      <c r="I2094" s="131"/>
    </row>
    <row r="2095" spans="7:9" ht="15" customHeight="1" x14ac:dyDescent="0.2">
      <c r="G2095" s="139"/>
      <c r="H2095" s="131"/>
      <c r="I2095" s="131"/>
    </row>
    <row r="2096" spans="7:9" ht="15" customHeight="1" x14ac:dyDescent="0.2">
      <c r="G2096" s="139"/>
      <c r="H2096" s="131"/>
      <c r="I2096" s="131"/>
    </row>
    <row r="2097" spans="7:9" ht="15" customHeight="1" x14ac:dyDescent="0.2">
      <c r="G2097" s="139"/>
      <c r="H2097" s="131"/>
      <c r="I2097" s="131"/>
    </row>
    <row r="2098" spans="7:9" ht="15" customHeight="1" x14ac:dyDescent="0.2">
      <c r="G2098" s="139"/>
      <c r="H2098" s="131"/>
      <c r="I2098" s="131"/>
    </row>
    <row r="2099" spans="7:9" ht="15" customHeight="1" x14ac:dyDescent="0.2">
      <c r="G2099" s="139"/>
      <c r="H2099" s="131"/>
      <c r="I2099" s="131"/>
    </row>
    <row r="2100" spans="7:9" ht="15" customHeight="1" x14ac:dyDescent="0.2">
      <c r="G2100" s="139"/>
      <c r="H2100" s="131"/>
      <c r="I2100" s="131"/>
    </row>
    <row r="2101" spans="7:9" ht="15" customHeight="1" x14ac:dyDescent="0.2">
      <c r="G2101" s="139"/>
      <c r="H2101" s="131"/>
      <c r="I2101" s="131"/>
    </row>
    <row r="2102" spans="7:9" ht="15" customHeight="1" x14ac:dyDescent="0.2">
      <c r="G2102" s="139"/>
      <c r="H2102" s="131"/>
      <c r="I2102" s="131"/>
    </row>
    <row r="2103" spans="7:9" ht="15" customHeight="1" x14ac:dyDescent="0.2">
      <c r="G2103" s="139"/>
      <c r="H2103" s="131"/>
      <c r="I2103" s="131"/>
    </row>
    <row r="2104" spans="7:9" ht="15" customHeight="1" x14ac:dyDescent="0.2">
      <c r="G2104" s="139"/>
      <c r="H2104" s="131"/>
      <c r="I2104" s="131"/>
    </row>
    <row r="2105" spans="7:9" ht="15" customHeight="1" x14ac:dyDescent="0.2">
      <c r="G2105" s="139"/>
      <c r="H2105" s="131"/>
      <c r="I2105" s="131"/>
    </row>
    <row r="2106" spans="7:9" ht="15" customHeight="1" x14ac:dyDescent="0.2">
      <c r="G2106" s="139"/>
      <c r="H2106" s="131"/>
      <c r="I2106" s="131"/>
    </row>
    <row r="2107" spans="7:9" ht="15" customHeight="1" x14ac:dyDescent="0.2">
      <c r="G2107" s="139"/>
      <c r="H2107" s="131"/>
      <c r="I2107" s="131"/>
    </row>
    <row r="2108" spans="7:9" ht="15" customHeight="1" x14ac:dyDescent="0.2">
      <c r="G2108" s="139"/>
      <c r="H2108" s="131"/>
      <c r="I2108" s="131"/>
    </row>
    <row r="2109" spans="7:9" ht="15" customHeight="1" x14ac:dyDescent="0.2">
      <c r="G2109" s="139"/>
      <c r="H2109" s="131"/>
      <c r="I2109" s="131"/>
    </row>
    <row r="2110" spans="7:9" ht="15" customHeight="1" x14ac:dyDescent="0.2">
      <c r="G2110" s="139"/>
      <c r="H2110" s="131"/>
      <c r="I2110" s="131"/>
    </row>
    <row r="2111" spans="7:9" ht="15" customHeight="1" x14ac:dyDescent="0.2">
      <c r="G2111" s="139"/>
      <c r="H2111" s="131"/>
      <c r="I2111" s="131"/>
    </row>
    <row r="2112" spans="7:9" ht="15" customHeight="1" x14ac:dyDescent="0.2">
      <c r="G2112" s="139"/>
      <c r="H2112" s="131"/>
      <c r="I2112" s="131"/>
    </row>
    <row r="2113" spans="7:9" ht="15" customHeight="1" x14ac:dyDescent="0.2">
      <c r="G2113" s="139"/>
      <c r="H2113" s="131"/>
      <c r="I2113" s="131"/>
    </row>
    <row r="2114" spans="7:9" ht="15" customHeight="1" x14ac:dyDescent="0.2">
      <c r="G2114" s="139"/>
      <c r="H2114" s="131"/>
      <c r="I2114" s="131"/>
    </row>
    <row r="2115" spans="7:9" ht="15" customHeight="1" x14ac:dyDescent="0.2">
      <c r="G2115" s="139"/>
      <c r="H2115" s="131"/>
      <c r="I2115" s="131"/>
    </row>
    <row r="2116" spans="7:9" ht="15" customHeight="1" x14ac:dyDescent="0.2">
      <c r="G2116" s="139"/>
      <c r="H2116" s="131"/>
      <c r="I2116" s="131"/>
    </row>
    <row r="2117" spans="7:9" ht="15" customHeight="1" x14ac:dyDescent="0.2">
      <c r="G2117" s="139"/>
      <c r="H2117" s="131"/>
      <c r="I2117" s="131"/>
    </row>
    <row r="2118" spans="7:9" ht="15" customHeight="1" x14ac:dyDescent="0.2">
      <c r="G2118" s="139"/>
      <c r="H2118" s="131"/>
      <c r="I2118" s="131"/>
    </row>
    <row r="2119" spans="7:9" ht="15" customHeight="1" x14ac:dyDescent="0.2">
      <c r="G2119" s="139"/>
      <c r="H2119" s="131"/>
      <c r="I2119" s="131"/>
    </row>
    <row r="2120" spans="7:9" ht="15" customHeight="1" x14ac:dyDescent="0.2">
      <c r="G2120" s="139"/>
      <c r="H2120" s="131"/>
      <c r="I2120" s="131"/>
    </row>
    <row r="2121" spans="7:9" ht="15" customHeight="1" x14ac:dyDescent="0.2">
      <c r="G2121" s="139"/>
      <c r="H2121" s="131"/>
      <c r="I2121" s="131"/>
    </row>
    <row r="2122" spans="7:9" ht="15" customHeight="1" x14ac:dyDescent="0.2">
      <c r="G2122" s="139"/>
      <c r="H2122" s="131"/>
      <c r="I2122" s="131"/>
    </row>
    <row r="2123" spans="7:9" ht="15" customHeight="1" x14ac:dyDescent="0.2">
      <c r="G2123" s="139"/>
      <c r="H2123" s="131"/>
      <c r="I2123" s="131"/>
    </row>
    <row r="2124" spans="7:9" ht="15" customHeight="1" x14ac:dyDescent="0.2">
      <c r="G2124" s="139"/>
      <c r="H2124" s="131"/>
      <c r="I2124" s="131"/>
    </row>
    <row r="2125" spans="7:9" ht="15" customHeight="1" x14ac:dyDescent="0.2">
      <c r="G2125" s="139"/>
      <c r="H2125" s="131"/>
      <c r="I2125" s="131"/>
    </row>
    <row r="2126" spans="7:9" ht="15" customHeight="1" x14ac:dyDescent="0.2">
      <c r="G2126" s="139"/>
      <c r="H2126" s="131"/>
      <c r="I2126" s="131"/>
    </row>
    <row r="2127" spans="7:9" ht="15" customHeight="1" x14ac:dyDescent="0.2">
      <c r="G2127" s="139"/>
      <c r="H2127" s="131"/>
      <c r="I2127" s="131"/>
    </row>
    <row r="2128" spans="7:9" ht="15" customHeight="1" x14ac:dyDescent="0.2">
      <c r="G2128" s="139"/>
      <c r="H2128" s="131"/>
      <c r="I2128" s="131"/>
    </row>
    <row r="2129" spans="7:9" ht="15" customHeight="1" x14ac:dyDescent="0.2">
      <c r="G2129" s="139"/>
      <c r="H2129" s="131"/>
      <c r="I2129" s="131"/>
    </row>
    <row r="2130" spans="7:9" ht="15" customHeight="1" x14ac:dyDescent="0.2">
      <c r="G2130" s="139"/>
      <c r="H2130" s="131"/>
      <c r="I2130" s="131"/>
    </row>
    <row r="2131" spans="7:9" ht="15" customHeight="1" x14ac:dyDescent="0.2">
      <c r="G2131" s="139"/>
      <c r="H2131" s="131"/>
      <c r="I2131" s="131"/>
    </row>
    <row r="2132" spans="7:9" ht="15" customHeight="1" x14ac:dyDescent="0.2">
      <c r="G2132" s="139"/>
      <c r="H2132" s="131"/>
      <c r="I2132" s="131"/>
    </row>
    <row r="2133" spans="7:9" ht="15" customHeight="1" x14ac:dyDescent="0.2">
      <c r="G2133" s="139"/>
      <c r="H2133" s="131"/>
      <c r="I2133" s="131"/>
    </row>
    <row r="2134" spans="7:9" ht="15" customHeight="1" x14ac:dyDescent="0.2">
      <c r="G2134" s="139"/>
      <c r="H2134" s="131"/>
      <c r="I2134" s="131"/>
    </row>
    <row r="2135" spans="7:9" ht="15" customHeight="1" x14ac:dyDescent="0.2">
      <c r="G2135" s="139"/>
      <c r="H2135" s="131"/>
      <c r="I2135" s="131"/>
    </row>
    <row r="2136" spans="7:9" ht="15" customHeight="1" x14ac:dyDescent="0.2">
      <c r="G2136" s="139"/>
      <c r="H2136" s="131"/>
      <c r="I2136" s="131"/>
    </row>
    <row r="2137" spans="7:9" ht="15" customHeight="1" x14ac:dyDescent="0.2">
      <c r="G2137" s="139"/>
      <c r="H2137" s="131"/>
      <c r="I2137" s="131"/>
    </row>
    <row r="2138" spans="7:9" ht="15" customHeight="1" x14ac:dyDescent="0.2">
      <c r="G2138" s="139"/>
      <c r="H2138" s="131"/>
      <c r="I2138" s="131"/>
    </row>
    <row r="2139" spans="7:9" ht="15" customHeight="1" x14ac:dyDescent="0.2">
      <c r="G2139" s="139"/>
      <c r="H2139" s="131"/>
      <c r="I2139" s="131"/>
    </row>
    <row r="2140" spans="7:9" ht="15" customHeight="1" x14ac:dyDescent="0.2">
      <c r="G2140" s="139"/>
      <c r="H2140" s="131"/>
      <c r="I2140" s="131"/>
    </row>
    <row r="2141" spans="7:9" ht="15" customHeight="1" x14ac:dyDescent="0.2">
      <c r="G2141" s="139"/>
      <c r="H2141" s="131"/>
      <c r="I2141" s="131"/>
    </row>
    <row r="2142" spans="7:9" ht="15" customHeight="1" x14ac:dyDescent="0.2">
      <c r="G2142" s="139"/>
      <c r="H2142" s="131"/>
      <c r="I2142" s="131"/>
    </row>
    <row r="2143" spans="7:9" ht="15" customHeight="1" x14ac:dyDescent="0.2">
      <c r="G2143" s="139"/>
      <c r="H2143" s="131"/>
      <c r="I2143" s="131"/>
    </row>
    <row r="2144" spans="7:9" ht="15" customHeight="1" x14ac:dyDescent="0.2">
      <c r="G2144" s="139"/>
      <c r="H2144" s="131"/>
      <c r="I2144" s="131"/>
    </row>
    <row r="2145" spans="7:9" ht="15" customHeight="1" x14ac:dyDescent="0.2">
      <c r="G2145" s="139"/>
      <c r="H2145" s="131"/>
      <c r="I2145" s="131"/>
    </row>
    <row r="2146" spans="7:9" ht="15" customHeight="1" x14ac:dyDescent="0.2">
      <c r="G2146" s="139"/>
      <c r="H2146" s="131"/>
      <c r="I2146" s="131"/>
    </row>
    <row r="2147" spans="7:9" ht="15" customHeight="1" x14ac:dyDescent="0.2">
      <c r="G2147" s="139"/>
      <c r="H2147" s="131"/>
      <c r="I2147" s="131"/>
    </row>
    <row r="2148" spans="7:9" ht="15" customHeight="1" x14ac:dyDescent="0.2">
      <c r="G2148" s="139"/>
      <c r="H2148" s="131"/>
      <c r="I2148" s="131"/>
    </row>
    <row r="2149" spans="7:9" ht="15" customHeight="1" x14ac:dyDescent="0.2">
      <c r="G2149" s="139"/>
      <c r="H2149" s="131"/>
      <c r="I2149" s="131"/>
    </row>
    <row r="2150" spans="7:9" ht="15" customHeight="1" x14ac:dyDescent="0.2">
      <c r="G2150" s="139"/>
      <c r="H2150" s="131"/>
      <c r="I2150" s="131"/>
    </row>
    <row r="2151" spans="7:9" ht="15" customHeight="1" x14ac:dyDescent="0.2">
      <c r="G2151" s="139"/>
      <c r="H2151" s="131"/>
      <c r="I2151" s="131"/>
    </row>
    <row r="2152" spans="7:9" ht="15" customHeight="1" x14ac:dyDescent="0.2">
      <c r="G2152" s="139"/>
      <c r="H2152" s="131"/>
      <c r="I2152" s="131"/>
    </row>
    <row r="2153" spans="7:9" ht="15" customHeight="1" x14ac:dyDescent="0.2">
      <c r="G2153" s="139"/>
      <c r="H2153" s="131"/>
      <c r="I2153" s="131"/>
    </row>
    <row r="2154" spans="7:9" ht="15" customHeight="1" x14ac:dyDescent="0.2">
      <c r="G2154" s="139"/>
      <c r="H2154" s="131"/>
      <c r="I2154" s="131"/>
    </row>
    <row r="2155" spans="7:9" ht="15" customHeight="1" x14ac:dyDescent="0.2">
      <c r="G2155" s="139"/>
      <c r="H2155" s="131"/>
      <c r="I2155" s="131"/>
    </row>
    <row r="2156" spans="7:9" ht="15" customHeight="1" x14ac:dyDescent="0.2">
      <c r="G2156" s="139"/>
      <c r="H2156" s="131"/>
      <c r="I2156" s="131"/>
    </row>
    <row r="2157" spans="7:9" ht="15" customHeight="1" x14ac:dyDescent="0.2">
      <c r="G2157" s="139"/>
      <c r="H2157" s="131"/>
      <c r="I2157" s="131"/>
    </row>
    <row r="2158" spans="7:9" ht="15" customHeight="1" x14ac:dyDescent="0.2">
      <c r="G2158" s="139"/>
      <c r="H2158" s="131"/>
      <c r="I2158" s="131"/>
    </row>
    <row r="2159" spans="7:9" ht="15" customHeight="1" x14ac:dyDescent="0.2">
      <c r="G2159" s="139"/>
      <c r="H2159" s="131"/>
      <c r="I2159" s="131"/>
    </row>
    <row r="2160" spans="7:9" ht="15" customHeight="1" x14ac:dyDescent="0.2">
      <c r="G2160" s="139"/>
      <c r="H2160" s="131"/>
      <c r="I2160" s="131"/>
    </row>
    <row r="2161" spans="7:9" ht="15" customHeight="1" x14ac:dyDescent="0.2">
      <c r="G2161" s="139"/>
      <c r="H2161" s="131"/>
      <c r="I2161" s="131"/>
    </row>
    <row r="2162" spans="7:9" ht="15" customHeight="1" x14ac:dyDescent="0.2">
      <c r="G2162" s="139"/>
      <c r="H2162" s="131"/>
      <c r="I2162" s="131"/>
    </row>
    <row r="2163" spans="7:9" ht="15" customHeight="1" x14ac:dyDescent="0.2">
      <c r="G2163" s="139"/>
      <c r="H2163" s="131"/>
      <c r="I2163" s="131"/>
    </row>
    <row r="2164" spans="7:9" ht="15" customHeight="1" x14ac:dyDescent="0.2">
      <c r="G2164" s="139"/>
      <c r="H2164" s="131"/>
      <c r="I2164" s="131"/>
    </row>
    <row r="2165" spans="7:9" ht="15" customHeight="1" x14ac:dyDescent="0.2">
      <c r="G2165" s="139"/>
      <c r="H2165" s="131"/>
      <c r="I2165" s="131"/>
    </row>
    <row r="2166" spans="7:9" ht="15" customHeight="1" x14ac:dyDescent="0.2">
      <c r="G2166" s="139"/>
      <c r="H2166" s="131"/>
      <c r="I2166" s="131"/>
    </row>
    <row r="2167" spans="7:9" ht="15" customHeight="1" x14ac:dyDescent="0.2">
      <c r="G2167" s="139"/>
      <c r="H2167" s="131"/>
      <c r="I2167" s="131"/>
    </row>
    <row r="2168" spans="7:9" ht="15" customHeight="1" x14ac:dyDescent="0.2">
      <c r="G2168" s="139"/>
      <c r="H2168" s="131"/>
      <c r="I2168" s="131"/>
    </row>
    <row r="2169" spans="7:9" ht="15" customHeight="1" x14ac:dyDescent="0.2">
      <c r="G2169" s="139"/>
      <c r="H2169" s="131"/>
      <c r="I2169" s="131"/>
    </row>
    <row r="2170" spans="7:9" ht="15" customHeight="1" x14ac:dyDescent="0.2">
      <c r="G2170" s="139"/>
      <c r="H2170" s="131"/>
      <c r="I2170" s="131"/>
    </row>
    <row r="2171" spans="7:9" ht="15" customHeight="1" x14ac:dyDescent="0.2">
      <c r="G2171" s="139"/>
      <c r="H2171" s="131"/>
      <c r="I2171" s="131"/>
    </row>
    <row r="2172" spans="7:9" ht="15" customHeight="1" x14ac:dyDescent="0.2">
      <c r="G2172" s="139"/>
      <c r="H2172" s="131"/>
      <c r="I2172" s="131"/>
    </row>
    <row r="2173" spans="7:9" ht="15" customHeight="1" x14ac:dyDescent="0.2">
      <c r="G2173" s="139"/>
      <c r="H2173" s="131"/>
      <c r="I2173" s="131"/>
    </row>
    <row r="2174" spans="7:9" ht="15" customHeight="1" x14ac:dyDescent="0.2">
      <c r="G2174" s="139"/>
      <c r="H2174" s="131"/>
      <c r="I2174" s="131"/>
    </row>
    <row r="2175" spans="7:9" ht="15" customHeight="1" x14ac:dyDescent="0.2">
      <c r="G2175" s="139"/>
      <c r="H2175" s="131"/>
      <c r="I2175" s="131"/>
    </row>
    <row r="2176" spans="7:9" ht="15" customHeight="1" x14ac:dyDescent="0.2">
      <c r="G2176" s="139"/>
      <c r="H2176" s="131"/>
      <c r="I2176" s="131"/>
    </row>
    <row r="2177" spans="7:9" ht="15" customHeight="1" x14ac:dyDescent="0.2">
      <c r="G2177" s="139"/>
      <c r="H2177" s="131"/>
      <c r="I2177" s="131"/>
    </row>
    <row r="2178" spans="7:9" ht="15" customHeight="1" x14ac:dyDescent="0.2">
      <c r="G2178" s="139"/>
      <c r="H2178" s="131"/>
      <c r="I2178" s="131"/>
    </row>
    <row r="2179" spans="7:9" ht="15" customHeight="1" x14ac:dyDescent="0.2">
      <c r="G2179" s="139"/>
      <c r="H2179" s="131"/>
      <c r="I2179" s="131"/>
    </row>
    <row r="2180" spans="7:9" ht="15" customHeight="1" x14ac:dyDescent="0.2">
      <c r="G2180" s="139"/>
      <c r="H2180" s="131"/>
      <c r="I2180" s="131"/>
    </row>
    <row r="2181" spans="7:9" ht="15" customHeight="1" x14ac:dyDescent="0.2">
      <c r="G2181" s="139"/>
      <c r="H2181" s="131"/>
      <c r="I2181" s="131"/>
    </row>
    <row r="2182" spans="7:9" ht="15" customHeight="1" x14ac:dyDescent="0.2">
      <c r="G2182" s="139"/>
      <c r="H2182" s="131"/>
      <c r="I2182" s="131"/>
    </row>
    <row r="2183" spans="7:9" ht="15" customHeight="1" x14ac:dyDescent="0.2">
      <c r="G2183" s="139"/>
      <c r="H2183" s="131"/>
      <c r="I2183" s="131"/>
    </row>
    <row r="2184" spans="7:9" ht="15" customHeight="1" x14ac:dyDescent="0.2">
      <c r="G2184" s="139"/>
      <c r="H2184" s="131"/>
      <c r="I2184" s="131"/>
    </row>
    <row r="2185" spans="7:9" ht="15" customHeight="1" x14ac:dyDescent="0.2">
      <c r="G2185" s="139"/>
      <c r="H2185" s="131"/>
      <c r="I2185" s="131"/>
    </row>
    <row r="2186" spans="7:9" ht="15" customHeight="1" x14ac:dyDescent="0.2">
      <c r="G2186" s="139"/>
      <c r="H2186" s="131"/>
      <c r="I2186" s="131"/>
    </row>
    <row r="2187" spans="7:9" ht="15" customHeight="1" x14ac:dyDescent="0.2">
      <c r="G2187" s="139"/>
      <c r="H2187" s="131"/>
      <c r="I2187" s="131"/>
    </row>
    <row r="2188" spans="7:9" ht="15" customHeight="1" x14ac:dyDescent="0.2">
      <c r="G2188" s="139"/>
      <c r="H2188" s="131"/>
      <c r="I2188" s="131"/>
    </row>
    <row r="2189" spans="7:9" ht="15" customHeight="1" x14ac:dyDescent="0.2">
      <c r="G2189" s="139"/>
      <c r="H2189" s="131"/>
      <c r="I2189" s="131"/>
    </row>
    <row r="2190" spans="7:9" ht="15" customHeight="1" x14ac:dyDescent="0.2">
      <c r="G2190" s="139"/>
      <c r="H2190" s="131"/>
      <c r="I2190" s="131"/>
    </row>
    <row r="2191" spans="7:9" ht="15" customHeight="1" x14ac:dyDescent="0.2">
      <c r="G2191" s="139"/>
      <c r="H2191" s="131"/>
      <c r="I2191" s="131"/>
    </row>
    <row r="2192" spans="7:9" ht="15" customHeight="1" x14ac:dyDescent="0.2">
      <c r="G2192" s="139"/>
      <c r="H2192" s="131"/>
      <c r="I2192" s="131"/>
    </row>
    <row r="2193" spans="7:9" ht="15" customHeight="1" x14ac:dyDescent="0.2">
      <c r="G2193" s="139"/>
      <c r="H2193" s="131"/>
      <c r="I2193" s="131"/>
    </row>
    <row r="2194" spans="7:9" ht="15" customHeight="1" x14ac:dyDescent="0.2">
      <c r="G2194" s="139"/>
      <c r="H2194" s="131"/>
      <c r="I2194" s="131"/>
    </row>
    <row r="2195" spans="7:9" ht="15" customHeight="1" x14ac:dyDescent="0.2">
      <c r="G2195" s="139"/>
      <c r="H2195" s="131"/>
      <c r="I2195" s="131"/>
    </row>
    <row r="2196" spans="7:9" ht="15" customHeight="1" x14ac:dyDescent="0.2">
      <c r="G2196" s="139"/>
      <c r="H2196" s="131"/>
      <c r="I2196" s="131"/>
    </row>
    <row r="2197" spans="7:9" ht="15" customHeight="1" x14ac:dyDescent="0.2">
      <c r="G2197" s="139"/>
      <c r="H2197" s="131"/>
      <c r="I2197" s="131"/>
    </row>
    <row r="2198" spans="7:9" ht="15" customHeight="1" x14ac:dyDescent="0.2">
      <c r="G2198" s="139"/>
      <c r="H2198" s="131"/>
      <c r="I2198" s="131"/>
    </row>
    <row r="2199" spans="7:9" ht="15" customHeight="1" x14ac:dyDescent="0.2">
      <c r="G2199" s="139"/>
      <c r="H2199" s="131"/>
      <c r="I2199" s="131"/>
    </row>
    <row r="2200" spans="7:9" ht="15" customHeight="1" x14ac:dyDescent="0.2">
      <c r="G2200" s="139"/>
      <c r="H2200" s="131"/>
      <c r="I2200" s="131"/>
    </row>
    <row r="2201" spans="7:9" ht="15" customHeight="1" x14ac:dyDescent="0.2">
      <c r="G2201" s="139"/>
      <c r="H2201" s="131"/>
      <c r="I2201" s="131"/>
    </row>
    <row r="2202" spans="7:9" ht="15" customHeight="1" x14ac:dyDescent="0.2">
      <c r="G2202" s="139"/>
      <c r="H2202" s="131"/>
      <c r="I2202" s="131"/>
    </row>
    <row r="2203" spans="7:9" ht="15" customHeight="1" x14ac:dyDescent="0.2">
      <c r="G2203" s="139"/>
      <c r="H2203" s="131"/>
      <c r="I2203" s="131"/>
    </row>
    <row r="2204" spans="7:9" ht="15" customHeight="1" x14ac:dyDescent="0.2">
      <c r="G2204" s="139"/>
      <c r="H2204" s="131"/>
      <c r="I2204" s="131"/>
    </row>
    <row r="2205" spans="7:9" ht="15" customHeight="1" x14ac:dyDescent="0.2">
      <c r="G2205" s="139"/>
      <c r="H2205" s="131"/>
      <c r="I2205" s="131"/>
    </row>
    <row r="2206" spans="7:9" ht="15" customHeight="1" x14ac:dyDescent="0.2">
      <c r="G2206" s="139"/>
      <c r="H2206" s="131"/>
      <c r="I2206" s="131"/>
    </row>
    <row r="2207" spans="7:9" ht="15" customHeight="1" x14ac:dyDescent="0.2">
      <c r="G2207" s="139"/>
      <c r="H2207" s="131"/>
      <c r="I2207" s="131"/>
    </row>
    <row r="2208" spans="7:9" ht="15" customHeight="1" x14ac:dyDescent="0.2">
      <c r="G2208" s="139"/>
      <c r="H2208" s="131"/>
      <c r="I2208" s="131"/>
    </row>
    <row r="2209" spans="7:9" ht="15" customHeight="1" x14ac:dyDescent="0.2">
      <c r="G2209" s="139"/>
      <c r="H2209" s="131"/>
      <c r="I2209" s="131"/>
    </row>
    <row r="2210" spans="7:9" ht="15" customHeight="1" x14ac:dyDescent="0.2">
      <c r="G2210" s="139"/>
      <c r="H2210" s="131"/>
      <c r="I2210" s="131"/>
    </row>
    <row r="2211" spans="7:9" ht="15" customHeight="1" x14ac:dyDescent="0.2">
      <c r="G2211" s="139"/>
      <c r="H2211" s="131"/>
      <c r="I2211" s="131"/>
    </row>
    <row r="2212" spans="7:9" ht="15" customHeight="1" x14ac:dyDescent="0.2">
      <c r="G2212" s="139"/>
      <c r="H2212" s="131"/>
      <c r="I2212" s="131"/>
    </row>
    <row r="2213" spans="7:9" ht="15" customHeight="1" x14ac:dyDescent="0.2">
      <c r="G2213" s="139"/>
      <c r="H2213" s="131"/>
      <c r="I2213" s="131"/>
    </row>
    <row r="2214" spans="7:9" ht="15" customHeight="1" x14ac:dyDescent="0.2">
      <c r="G2214" s="139"/>
      <c r="H2214" s="131"/>
      <c r="I2214" s="131"/>
    </row>
    <row r="2215" spans="7:9" ht="15" customHeight="1" x14ac:dyDescent="0.2">
      <c r="G2215" s="139"/>
      <c r="H2215" s="131"/>
      <c r="I2215" s="131"/>
    </row>
    <row r="2216" spans="7:9" ht="15" customHeight="1" x14ac:dyDescent="0.2">
      <c r="G2216" s="139"/>
      <c r="H2216" s="131"/>
      <c r="I2216" s="131"/>
    </row>
    <row r="2217" spans="7:9" ht="15" customHeight="1" x14ac:dyDescent="0.2">
      <c r="G2217" s="139"/>
      <c r="H2217" s="131"/>
      <c r="I2217" s="131"/>
    </row>
    <row r="2218" spans="7:9" ht="15" customHeight="1" x14ac:dyDescent="0.2">
      <c r="G2218" s="139"/>
      <c r="H2218" s="131"/>
      <c r="I2218" s="131"/>
    </row>
    <row r="2219" spans="7:9" ht="15" customHeight="1" x14ac:dyDescent="0.2">
      <c r="G2219" s="139"/>
      <c r="H2219" s="131"/>
      <c r="I2219" s="131"/>
    </row>
    <row r="2220" spans="7:9" ht="15" customHeight="1" x14ac:dyDescent="0.2">
      <c r="G2220" s="139"/>
      <c r="H2220" s="131"/>
      <c r="I2220" s="131"/>
    </row>
    <row r="2221" spans="7:9" ht="15" customHeight="1" x14ac:dyDescent="0.2">
      <c r="G2221" s="139"/>
      <c r="H2221" s="131"/>
      <c r="I2221" s="131"/>
    </row>
    <row r="2222" spans="7:9" ht="15" customHeight="1" x14ac:dyDescent="0.2">
      <c r="G2222" s="139"/>
      <c r="H2222" s="131"/>
      <c r="I2222" s="131"/>
    </row>
    <row r="2223" spans="7:9" ht="15" customHeight="1" x14ac:dyDescent="0.2">
      <c r="G2223" s="139"/>
      <c r="H2223" s="131"/>
      <c r="I2223" s="131"/>
    </row>
    <row r="2224" spans="7:9" ht="15" customHeight="1" x14ac:dyDescent="0.2">
      <c r="G2224" s="139"/>
      <c r="H2224" s="131"/>
      <c r="I2224" s="131"/>
    </row>
    <row r="2225" spans="7:9" ht="15" customHeight="1" x14ac:dyDescent="0.2">
      <c r="G2225" s="139"/>
      <c r="H2225" s="131"/>
      <c r="I2225" s="131"/>
    </row>
    <row r="2226" spans="7:9" ht="15" customHeight="1" x14ac:dyDescent="0.2">
      <c r="G2226" s="139"/>
      <c r="H2226" s="131"/>
      <c r="I2226" s="131"/>
    </row>
    <row r="2227" spans="7:9" ht="15" customHeight="1" x14ac:dyDescent="0.2">
      <c r="G2227" s="139"/>
      <c r="H2227" s="131"/>
      <c r="I2227" s="131"/>
    </row>
    <row r="2228" spans="7:9" ht="15" customHeight="1" x14ac:dyDescent="0.2">
      <c r="G2228" s="139"/>
      <c r="H2228" s="131"/>
      <c r="I2228" s="131"/>
    </row>
    <row r="2229" spans="7:9" ht="15" customHeight="1" x14ac:dyDescent="0.2">
      <c r="G2229" s="139"/>
      <c r="H2229" s="131"/>
      <c r="I2229" s="131"/>
    </row>
    <row r="2230" spans="7:9" ht="15" customHeight="1" x14ac:dyDescent="0.2">
      <c r="G2230" s="139"/>
      <c r="H2230" s="131"/>
      <c r="I2230" s="131"/>
    </row>
    <row r="2231" spans="7:9" ht="15" customHeight="1" x14ac:dyDescent="0.2">
      <c r="G2231" s="139"/>
      <c r="H2231" s="131"/>
      <c r="I2231" s="131"/>
    </row>
    <row r="2232" spans="7:9" ht="15" customHeight="1" x14ac:dyDescent="0.2">
      <c r="G2232" s="139"/>
      <c r="H2232" s="131"/>
      <c r="I2232" s="131"/>
    </row>
    <row r="2233" spans="7:9" ht="15" customHeight="1" x14ac:dyDescent="0.2">
      <c r="G2233" s="139"/>
      <c r="H2233" s="131"/>
      <c r="I2233" s="131"/>
    </row>
    <row r="2234" spans="7:9" ht="15" customHeight="1" x14ac:dyDescent="0.2">
      <c r="G2234" s="139"/>
      <c r="H2234" s="131"/>
      <c r="I2234" s="131"/>
    </row>
    <row r="2235" spans="7:9" ht="15" customHeight="1" x14ac:dyDescent="0.2">
      <c r="G2235" s="139"/>
      <c r="H2235" s="131"/>
      <c r="I2235" s="131"/>
    </row>
    <row r="2236" spans="7:9" ht="15" customHeight="1" x14ac:dyDescent="0.2">
      <c r="G2236" s="139"/>
      <c r="H2236" s="131"/>
      <c r="I2236" s="131"/>
    </row>
    <row r="2237" spans="7:9" ht="15" customHeight="1" x14ac:dyDescent="0.2">
      <c r="G2237" s="139"/>
      <c r="H2237" s="131"/>
      <c r="I2237" s="131"/>
    </row>
    <row r="2238" spans="7:9" ht="15" customHeight="1" x14ac:dyDescent="0.2">
      <c r="G2238" s="139"/>
      <c r="H2238" s="131"/>
      <c r="I2238" s="131"/>
    </row>
    <row r="2239" spans="7:9" ht="15" customHeight="1" x14ac:dyDescent="0.2">
      <c r="G2239" s="139"/>
      <c r="H2239" s="131"/>
      <c r="I2239" s="131"/>
    </row>
    <row r="2240" spans="7:9" ht="15" customHeight="1" x14ac:dyDescent="0.2">
      <c r="G2240" s="139"/>
      <c r="H2240" s="131"/>
      <c r="I2240" s="131"/>
    </row>
    <row r="2241" spans="7:9" ht="15" customHeight="1" x14ac:dyDescent="0.2">
      <c r="G2241" s="139"/>
      <c r="H2241" s="131"/>
      <c r="I2241" s="131"/>
    </row>
    <row r="2242" spans="7:9" ht="15" customHeight="1" x14ac:dyDescent="0.2">
      <c r="G2242" s="139"/>
      <c r="H2242" s="131"/>
      <c r="I2242" s="131"/>
    </row>
    <row r="2243" spans="7:9" ht="15" customHeight="1" x14ac:dyDescent="0.2">
      <c r="G2243" s="139"/>
      <c r="H2243" s="131"/>
      <c r="I2243" s="131"/>
    </row>
    <row r="2244" spans="7:9" ht="15" customHeight="1" x14ac:dyDescent="0.2">
      <c r="G2244" s="139"/>
      <c r="H2244" s="131"/>
      <c r="I2244" s="131"/>
    </row>
    <row r="2245" spans="7:9" ht="15" customHeight="1" x14ac:dyDescent="0.2">
      <c r="G2245" s="139"/>
      <c r="H2245" s="131"/>
      <c r="I2245" s="131"/>
    </row>
    <row r="2246" spans="7:9" ht="15" customHeight="1" x14ac:dyDescent="0.2">
      <c r="G2246" s="139"/>
      <c r="H2246" s="131"/>
      <c r="I2246" s="131"/>
    </row>
    <row r="2247" spans="7:9" ht="15" customHeight="1" x14ac:dyDescent="0.2">
      <c r="G2247" s="139"/>
      <c r="H2247" s="131"/>
      <c r="I2247" s="131"/>
    </row>
    <row r="2248" spans="7:9" ht="15" customHeight="1" x14ac:dyDescent="0.2">
      <c r="G2248" s="139"/>
      <c r="H2248" s="131"/>
      <c r="I2248" s="131"/>
    </row>
    <row r="2249" spans="7:9" ht="15" customHeight="1" x14ac:dyDescent="0.2">
      <c r="G2249" s="139"/>
      <c r="H2249" s="131"/>
      <c r="I2249" s="131"/>
    </row>
    <row r="2250" spans="7:9" ht="15" customHeight="1" x14ac:dyDescent="0.2">
      <c r="G2250" s="139"/>
      <c r="H2250" s="131"/>
      <c r="I2250" s="131"/>
    </row>
    <row r="2251" spans="7:9" ht="15" customHeight="1" x14ac:dyDescent="0.2">
      <c r="G2251" s="139"/>
      <c r="H2251" s="131"/>
      <c r="I2251" s="131"/>
    </row>
    <row r="2252" spans="7:9" ht="15" customHeight="1" x14ac:dyDescent="0.2">
      <c r="G2252" s="139"/>
      <c r="H2252" s="131"/>
      <c r="I2252" s="131"/>
    </row>
    <row r="2253" spans="7:9" ht="15" customHeight="1" x14ac:dyDescent="0.2">
      <c r="G2253" s="139"/>
      <c r="H2253" s="131"/>
      <c r="I2253" s="131"/>
    </row>
    <row r="2254" spans="7:9" ht="15" customHeight="1" x14ac:dyDescent="0.2">
      <c r="G2254" s="139"/>
      <c r="H2254" s="131"/>
      <c r="I2254" s="131"/>
    </row>
    <row r="2255" spans="7:9" ht="15" customHeight="1" x14ac:dyDescent="0.2">
      <c r="G2255" s="139"/>
      <c r="H2255" s="131"/>
      <c r="I2255" s="131"/>
    </row>
    <row r="2256" spans="7:9" ht="15" customHeight="1" x14ac:dyDescent="0.2">
      <c r="G2256" s="139"/>
      <c r="H2256" s="131"/>
      <c r="I2256" s="131"/>
    </row>
    <row r="2257" spans="7:9" ht="15" customHeight="1" x14ac:dyDescent="0.2">
      <c r="G2257" s="139"/>
      <c r="H2257" s="131"/>
      <c r="I2257" s="131"/>
    </row>
    <row r="2258" spans="7:9" ht="15" customHeight="1" x14ac:dyDescent="0.2">
      <c r="G2258" s="139"/>
      <c r="H2258" s="131"/>
      <c r="I2258" s="131"/>
    </row>
    <row r="2259" spans="7:9" ht="15" customHeight="1" x14ac:dyDescent="0.2">
      <c r="G2259" s="139"/>
      <c r="H2259" s="131"/>
      <c r="I2259" s="131"/>
    </row>
    <row r="2260" spans="7:9" ht="15" customHeight="1" x14ac:dyDescent="0.2">
      <c r="G2260" s="139"/>
      <c r="H2260" s="131"/>
      <c r="I2260" s="131"/>
    </row>
    <row r="2261" spans="7:9" ht="15" customHeight="1" x14ac:dyDescent="0.2">
      <c r="G2261" s="139"/>
      <c r="H2261" s="131"/>
      <c r="I2261" s="131"/>
    </row>
    <row r="2262" spans="7:9" ht="15" customHeight="1" x14ac:dyDescent="0.2">
      <c r="G2262" s="139"/>
      <c r="H2262" s="131"/>
      <c r="I2262" s="131"/>
    </row>
    <row r="2263" spans="7:9" ht="15" customHeight="1" x14ac:dyDescent="0.2">
      <c r="G2263" s="139"/>
      <c r="H2263" s="131"/>
      <c r="I2263" s="131"/>
    </row>
    <row r="2264" spans="7:9" ht="15" customHeight="1" x14ac:dyDescent="0.2">
      <c r="G2264" s="139"/>
      <c r="H2264" s="131"/>
      <c r="I2264" s="131"/>
    </row>
    <row r="2265" spans="7:9" ht="15" customHeight="1" x14ac:dyDescent="0.2">
      <c r="G2265" s="139"/>
      <c r="H2265" s="131"/>
      <c r="I2265" s="131"/>
    </row>
    <row r="2266" spans="7:9" ht="15" customHeight="1" x14ac:dyDescent="0.2">
      <c r="G2266" s="139"/>
      <c r="H2266" s="131"/>
      <c r="I2266" s="131"/>
    </row>
    <row r="2267" spans="7:9" ht="15" customHeight="1" x14ac:dyDescent="0.2">
      <c r="G2267" s="139"/>
      <c r="H2267" s="131"/>
      <c r="I2267" s="131"/>
    </row>
    <row r="2268" spans="7:9" ht="15" customHeight="1" x14ac:dyDescent="0.2">
      <c r="G2268" s="139"/>
      <c r="H2268" s="131"/>
      <c r="I2268" s="131"/>
    </row>
    <row r="2269" spans="7:9" ht="15" customHeight="1" x14ac:dyDescent="0.2">
      <c r="G2269" s="139"/>
      <c r="H2269" s="131"/>
      <c r="I2269" s="131"/>
    </row>
    <row r="2270" spans="7:9" ht="15" customHeight="1" x14ac:dyDescent="0.2">
      <c r="G2270" s="139"/>
      <c r="H2270" s="131"/>
      <c r="I2270" s="131"/>
    </row>
    <row r="2271" spans="7:9" ht="15" customHeight="1" x14ac:dyDescent="0.2">
      <c r="G2271" s="139"/>
      <c r="H2271" s="131"/>
      <c r="I2271" s="131"/>
    </row>
    <row r="2272" spans="7:9" ht="15" customHeight="1" x14ac:dyDescent="0.2">
      <c r="G2272" s="139"/>
      <c r="H2272" s="131"/>
      <c r="I2272" s="131"/>
    </row>
    <row r="2273" spans="7:9" ht="15" customHeight="1" x14ac:dyDescent="0.2">
      <c r="G2273" s="139"/>
      <c r="H2273" s="131"/>
      <c r="I2273" s="131"/>
    </row>
    <row r="2274" spans="7:9" ht="15" customHeight="1" x14ac:dyDescent="0.2">
      <c r="G2274" s="139"/>
      <c r="H2274" s="131"/>
      <c r="I2274" s="131"/>
    </row>
    <row r="2275" spans="7:9" ht="15" customHeight="1" x14ac:dyDescent="0.2">
      <c r="G2275" s="139"/>
      <c r="H2275" s="131"/>
      <c r="I2275" s="131"/>
    </row>
    <row r="2276" spans="7:9" ht="15" customHeight="1" x14ac:dyDescent="0.2">
      <c r="G2276" s="139"/>
      <c r="H2276" s="131"/>
      <c r="I2276" s="131"/>
    </row>
    <row r="2277" spans="7:9" ht="15" customHeight="1" x14ac:dyDescent="0.2">
      <c r="G2277" s="139"/>
      <c r="H2277" s="131"/>
      <c r="I2277" s="131"/>
    </row>
    <row r="2278" spans="7:9" ht="15" customHeight="1" x14ac:dyDescent="0.2">
      <c r="G2278" s="139"/>
      <c r="H2278" s="131"/>
      <c r="I2278" s="131"/>
    </row>
    <row r="2279" spans="7:9" ht="15" customHeight="1" x14ac:dyDescent="0.2">
      <c r="G2279" s="139"/>
      <c r="H2279" s="131"/>
      <c r="I2279" s="131"/>
    </row>
    <row r="2280" spans="7:9" ht="15" customHeight="1" x14ac:dyDescent="0.2">
      <c r="G2280" s="139"/>
      <c r="H2280" s="131"/>
      <c r="I2280" s="131"/>
    </row>
    <row r="2281" spans="7:9" ht="15" customHeight="1" x14ac:dyDescent="0.2">
      <c r="G2281" s="139"/>
      <c r="H2281" s="131"/>
      <c r="I2281" s="131"/>
    </row>
    <row r="2282" spans="7:9" ht="15" customHeight="1" x14ac:dyDescent="0.2">
      <c r="G2282" s="139"/>
      <c r="H2282" s="131"/>
      <c r="I2282" s="131"/>
    </row>
    <row r="2283" spans="7:9" ht="15" customHeight="1" x14ac:dyDescent="0.2">
      <c r="G2283" s="139"/>
      <c r="H2283" s="131"/>
      <c r="I2283" s="131"/>
    </row>
    <row r="2284" spans="7:9" ht="15" customHeight="1" x14ac:dyDescent="0.2">
      <c r="G2284" s="139"/>
      <c r="H2284" s="131"/>
      <c r="I2284" s="131"/>
    </row>
    <row r="2285" spans="7:9" ht="15" customHeight="1" x14ac:dyDescent="0.2">
      <c r="G2285" s="139"/>
      <c r="H2285" s="131"/>
      <c r="I2285" s="131"/>
    </row>
    <row r="2286" spans="7:9" ht="15" customHeight="1" x14ac:dyDescent="0.2">
      <c r="G2286" s="139"/>
      <c r="H2286" s="131"/>
      <c r="I2286" s="131"/>
    </row>
    <row r="2287" spans="7:9" ht="15" customHeight="1" x14ac:dyDescent="0.2">
      <c r="G2287" s="139"/>
      <c r="H2287" s="131"/>
      <c r="I2287" s="131"/>
    </row>
    <row r="2288" spans="7:9" ht="15" customHeight="1" x14ac:dyDescent="0.2">
      <c r="G2288" s="139"/>
      <c r="H2288" s="131"/>
      <c r="I2288" s="131"/>
    </row>
    <row r="2289" spans="7:9" ht="15" customHeight="1" x14ac:dyDescent="0.2">
      <c r="G2289" s="139"/>
      <c r="H2289" s="131"/>
      <c r="I2289" s="131"/>
    </row>
    <row r="2290" spans="7:9" ht="15" customHeight="1" x14ac:dyDescent="0.2">
      <c r="G2290" s="139"/>
      <c r="H2290" s="131"/>
      <c r="I2290" s="131"/>
    </row>
    <row r="2291" spans="7:9" ht="15" customHeight="1" x14ac:dyDescent="0.2">
      <c r="G2291" s="139"/>
      <c r="H2291" s="131"/>
      <c r="I2291" s="131"/>
    </row>
    <row r="2292" spans="7:9" ht="15" customHeight="1" x14ac:dyDescent="0.2">
      <c r="G2292" s="139"/>
      <c r="H2292" s="131"/>
      <c r="I2292" s="131"/>
    </row>
    <row r="2293" spans="7:9" ht="15" customHeight="1" x14ac:dyDescent="0.2">
      <c r="G2293" s="139"/>
      <c r="H2293" s="131"/>
      <c r="I2293" s="131"/>
    </row>
    <row r="2294" spans="7:9" ht="15" customHeight="1" x14ac:dyDescent="0.2">
      <c r="G2294" s="139"/>
      <c r="H2294" s="131"/>
      <c r="I2294" s="131"/>
    </row>
    <row r="2295" spans="7:9" ht="15" customHeight="1" x14ac:dyDescent="0.2">
      <c r="G2295" s="139"/>
      <c r="H2295" s="131"/>
      <c r="I2295" s="131"/>
    </row>
    <row r="2296" spans="7:9" ht="15" customHeight="1" x14ac:dyDescent="0.2">
      <c r="G2296" s="139"/>
      <c r="H2296" s="131"/>
      <c r="I2296" s="131"/>
    </row>
    <row r="2297" spans="7:9" ht="15" customHeight="1" x14ac:dyDescent="0.2">
      <c r="G2297" s="139"/>
      <c r="H2297" s="131"/>
      <c r="I2297" s="131"/>
    </row>
    <row r="2298" spans="7:9" ht="15" customHeight="1" x14ac:dyDescent="0.2">
      <c r="G2298" s="139"/>
      <c r="H2298" s="131"/>
      <c r="I2298" s="131"/>
    </row>
    <row r="2299" spans="7:9" ht="15" customHeight="1" x14ac:dyDescent="0.2">
      <c r="G2299" s="139"/>
      <c r="H2299" s="131"/>
      <c r="I2299" s="131"/>
    </row>
    <row r="2300" spans="7:9" ht="15" customHeight="1" x14ac:dyDescent="0.2">
      <c r="G2300" s="139"/>
      <c r="H2300" s="131"/>
      <c r="I2300" s="131"/>
    </row>
    <row r="2301" spans="7:9" ht="15" customHeight="1" x14ac:dyDescent="0.2">
      <c r="G2301" s="139"/>
      <c r="H2301" s="131"/>
      <c r="I2301" s="131"/>
    </row>
    <row r="2302" spans="7:9" ht="15" customHeight="1" x14ac:dyDescent="0.2">
      <c r="G2302" s="139"/>
      <c r="H2302" s="131"/>
      <c r="I2302" s="131"/>
    </row>
    <row r="2303" spans="7:9" ht="15" customHeight="1" x14ac:dyDescent="0.2">
      <c r="G2303" s="139"/>
      <c r="H2303" s="131"/>
      <c r="I2303" s="131"/>
    </row>
    <row r="2304" spans="7:9" ht="15" customHeight="1" x14ac:dyDescent="0.2">
      <c r="G2304" s="139"/>
      <c r="H2304" s="131"/>
      <c r="I2304" s="131"/>
    </row>
    <row r="2305" spans="7:9" ht="15" customHeight="1" x14ac:dyDescent="0.2">
      <c r="G2305" s="139"/>
      <c r="H2305" s="131"/>
      <c r="I2305" s="131"/>
    </row>
    <row r="2306" spans="7:9" ht="15" customHeight="1" x14ac:dyDescent="0.2">
      <c r="G2306" s="139"/>
      <c r="H2306" s="131"/>
      <c r="I2306" s="131"/>
    </row>
    <row r="2307" spans="7:9" ht="15" customHeight="1" x14ac:dyDescent="0.2">
      <c r="G2307" s="139"/>
      <c r="H2307" s="131"/>
      <c r="I2307" s="131"/>
    </row>
    <row r="2308" spans="7:9" ht="15" customHeight="1" x14ac:dyDescent="0.2">
      <c r="G2308" s="139"/>
      <c r="H2308" s="131"/>
      <c r="I2308" s="131"/>
    </row>
    <row r="2309" spans="7:9" ht="15" customHeight="1" x14ac:dyDescent="0.2">
      <c r="G2309" s="139"/>
      <c r="H2309" s="131"/>
      <c r="I2309" s="131"/>
    </row>
    <row r="2310" spans="7:9" ht="15" customHeight="1" x14ac:dyDescent="0.2">
      <c r="G2310" s="139"/>
      <c r="H2310" s="131"/>
      <c r="I2310" s="131"/>
    </row>
    <row r="2311" spans="7:9" ht="15" customHeight="1" x14ac:dyDescent="0.2">
      <c r="G2311" s="139"/>
      <c r="H2311" s="131"/>
      <c r="I2311" s="131"/>
    </row>
    <row r="2312" spans="7:9" ht="15" customHeight="1" x14ac:dyDescent="0.2">
      <c r="G2312" s="139"/>
      <c r="H2312" s="131"/>
      <c r="I2312" s="131"/>
    </row>
    <row r="2313" spans="7:9" ht="15" customHeight="1" x14ac:dyDescent="0.2">
      <c r="G2313" s="139"/>
      <c r="H2313" s="131"/>
      <c r="I2313" s="131"/>
    </row>
    <row r="2314" spans="7:9" ht="15" customHeight="1" x14ac:dyDescent="0.2">
      <c r="G2314" s="139"/>
      <c r="H2314" s="131"/>
      <c r="I2314" s="131"/>
    </row>
    <row r="2315" spans="7:9" ht="15" customHeight="1" x14ac:dyDescent="0.2">
      <c r="G2315" s="139"/>
      <c r="H2315" s="131"/>
      <c r="I2315" s="131"/>
    </row>
    <row r="2316" spans="7:9" ht="15" customHeight="1" x14ac:dyDescent="0.2">
      <c r="G2316" s="139"/>
      <c r="H2316" s="131"/>
      <c r="I2316" s="131"/>
    </row>
    <row r="2317" spans="7:9" ht="15" customHeight="1" x14ac:dyDescent="0.2">
      <c r="G2317" s="139"/>
      <c r="H2317" s="131"/>
      <c r="I2317" s="131"/>
    </row>
    <row r="2318" spans="7:9" ht="15" customHeight="1" x14ac:dyDescent="0.2">
      <c r="G2318" s="139"/>
      <c r="H2318" s="131"/>
      <c r="I2318" s="131"/>
    </row>
    <row r="2319" spans="7:9" ht="15" customHeight="1" x14ac:dyDescent="0.2">
      <c r="G2319" s="139"/>
      <c r="H2319" s="131"/>
      <c r="I2319" s="131"/>
    </row>
    <row r="2320" spans="7:9" ht="15" customHeight="1" x14ac:dyDescent="0.2">
      <c r="G2320" s="139"/>
      <c r="H2320" s="131"/>
      <c r="I2320" s="131"/>
    </row>
    <row r="2321" spans="7:9" ht="15" customHeight="1" x14ac:dyDescent="0.2">
      <c r="G2321" s="139"/>
      <c r="H2321" s="131"/>
      <c r="I2321" s="131"/>
    </row>
    <row r="2322" spans="7:9" ht="15" customHeight="1" x14ac:dyDescent="0.2">
      <c r="G2322" s="139"/>
      <c r="H2322" s="131"/>
      <c r="I2322" s="131"/>
    </row>
    <row r="2323" spans="7:9" ht="15" customHeight="1" x14ac:dyDescent="0.2">
      <c r="G2323" s="139"/>
      <c r="H2323" s="131"/>
      <c r="I2323" s="131"/>
    </row>
    <row r="2324" spans="7:9" ht="15" customHeight="1" x14ac:dyDescent="0.2">
      <c r="G2324" s="139"/>
      <c r="H2324" s="131"/>
      <c r="I2324" s="131"/>
    </row>
    <row r="2325" spans="7:9" ht="15" customHeight="1" x14ac:dyDescent="0.2">
      <c r="G2325" s="139"/>
      <c r="H2325" s="131"/>
      <c r="I2325" s="131"/>
    </row>
    <row r="2326" spans="7:9" ht="15" customHeight="1" x14ac:dyDescent="0.2">
      <c r="G2326" s="139"/>
      <c r="H2326" s="131"/>
      <c r="I2326" s="131"/>
    </row>
    <row r="2327" spans="7:9" ht="15" customHeight="1" x14ac:dyDescent="0.2">
      <c r="G2327" s="139"/>
      <c r="H2327" s="131"/>
      <c r="I2327" s="131"/>
    </row>
    <row r="2328" spans="7:9" ht="15" customHeight="1" x14ac:dyDescent="0.2">
      <c r="G2328" s="139"/>
      <c r="H2328" s="131"/>
      <c r="I2328" s="131"/>
    </row>
    <row r="2329" spans="7:9" ht="15" customHeight="1" x14ac:dyDescent="0.2">
      <c r="G2329" s="139"/>
      <c r="H2329" s="131"/>
      <c r="I2329" s="131"/>
    </row>
    <row r="2330" spans="7:9" ht="15" customHeight="1" x14ac:dyDescent="0.2">
      <c r="G2330" s="139"/>
      <c r="H2330" s="131"/>
      <c r="I2330" s="131"/>
    </row>
    <row r="2331" spans="7:9" ht="15" customHeight="1" x14ac:dyDescent="0.2">
      <c r="G2331" s="139"/>
      <c r="H2331" s="131"/>
      <c r="I2331" s="131"/>
    </row>
    <row r="2332" spans="7:9" ht="15" customHeight="1" x14ac:dyDescent="0.2">
      <c r="G2332" s="139"/>
      <c r="H2332" s="131"/>
      <c r="I2332" s="131"/>
    </row>
    <row r="2333" spans="7:9" ht="15" customHeight="1" x14ac:dyDescent="0.2">
      <c r="G2333" s="139"/>
      <c r="H2333" s="131"/>
      <c r="I2333" s="131"/>
    </row>
    <row r="2334" spans="7:9" ht="15" customHeight="1" x14ac:dyDescent="0.2">
      <c r="G2334" s="139"/>
      <c r="H2334" s="131"/>
      <c r="I2334" s="131"/>
    </row>
    <row r="2335" spans="7:9" ht="15" customHeight="1" x14ac:dyDescent="0.2">
      <c r="G2335" s="139"/>
      <c r="H2335" s="131"/>
      <c r="I2335" s="131"/>
    </row>
    <row r="2336" spans="7:9" ht="15" customHeight="1" x14ac:dyDescent="0.2">
      <c r="G2336" s="139"/>
      <c r="H2336" s="131"/>
      <c r="I2336" s="131"/>
    </row>
    <row r="2337" spans="7:9" ht="15" customHeight="1" x14ac:dyDescent="0.2">
      <c r="G2337" s="139"/>
      <c r="H2337" s="131"/>
      <c r="I2337" s="131"/>
    </row>
    <row r="2338" spans="7:9" ht="15" customHeight="1" x14ac:dyDescent="0.2">
      <c r="G2338" s="139"/>
      <c r="H2338" s="131"/>
      <c r="I2338" s="131"/>
    </row>
    <row r="2339" spans="7:9" ht="15" customHeight="1" x14ac:dyDescent="0.2">
      <c r="G2339" s="139"/>
      <c r="H2339" s="131"/>
      <c r="I2339" s="131"/>
    </row>
    <row r="2340" spans="7:9" ht="15" customHeight="1" x14ac:dyDescent="0.2">
      <c r="G2340" s="139"/>
      <c r="H2340" s="131"/>
      <c r="I2340" s="131"/>
    </row>
    <row r="2341" spans="7:9" ht="15" customHeight="1" x14ac:dyDescent="0.2">
      <c r="G2341" s="139"/>
      <c r="H2341" s="131"/>
      <c r="I2341" s="131"/>
    </row>
    <row r="2342" spans="7:9" ht="15" customHeight="1" x14ac:dyDescent="0.2">
      <c r="G2342" s="139"/>
      <c r="H2342" s="131"/>
      <c r="I2342" s="131"/>
    </row>
    <row r="2343" spans="7:9" ht="15" customHeight="1" x14ac:dyDescent="0.2">
      <c r="G2343" s="139"/>
      <c r="H2343" s="131"/>
      <c r="I2343" s="131"/>
    </row>
    <row r="2344" spans="7:9" ht="15" customHeight="1" x14ac:dyDescent="0.2">
      <c r="G2344" s="139"/>
      <c r="H2344" s="131"/>
      <c r="I2344" s="131"/>
    </row>
    <row r="2345" spans="7:9" ht="15" customHeight="1" x14ac:dyDescent="0.2">
      <c r="G2345" s="139"/>
      <c r="H2345" s="131"/>
      <c r="I2345" s="131"/>
    </row>
    <row r="2346" spans="7:9" ht="15" customHeight="1" x14ac:dyDescent="0.2">
      <c r="G2346" s="139"/>
      <c r="H2346" s="131"/>
      <c r="I2346" s="131"/>
    </row>
    <row r="2347" spans="7:9" ht="15" customHeight="1" x14ac:dyDescent="0.2">
      <c r="G2347" s="139"/>
      <c r="H2347" s="131"/>
      <c r="I2347" s="131"/>
    </row>
    <row r="2348" spans="7:9" ht="15" customHeight="1" x14ac:dyDescent="0.2">
      <c r="G2348" s="139"/>
      <c r="H2348" s="131"/>
      <c r="I2348" s="131"/>
    </row>
    <row r="2349" spans="7:9" ht="15" customHeight="1" x14ac:dyDescent="0.2">
      <c r="G2349" s="139"/>
      <c r="H2349" s="131"/>
      <c r="I2349" s="131"/>
    </row>
    <row r="2350" spans="7:9" ht="15" customHeight="1" x14ac:dyDescent="0.2">
      <c r="G2350" s="139"/>
      <c r="H2350" s="131"/>
      <c r="I2350" s="131"/>
    </row>
    <row r="2351" spans="7:9" ht="15" customHeight="1" x14ac:dyDescent="0.2">
      <c r="G2351" s="139"/>
      <c r="H2351" s="131"/>
      <c r="I2351" s="131"/>
    </row>
    <row r="2352" spans="7:9" ht="15" customHeight="1" x14ac:dyDescent="0.2">
      <c r="G2352" s="139"/>
      <c r="H2352" s="131"/>
      <c r="I2352" s="131"/>
    </row>
    <row r="2353" spans="7:9" ht="15" customHeight="1" x14ac:dyDescent="0.2">
      <c r="G2353" s="139"/>
      <c r="H2353" s="131"/>
      <c r="I2353" s="131"/>
    </row>
    <row r="2354" spans="7:9" ht="15" customHeight="1" x14ac:dyDescent="0.2">
      <c r="G2354" s="139"/>
      <c r="H2354" s="131"/>
      <c r="I2354" s="131"/>
    </row>
    <row r="2355" spans="7:9" ht="15" customHeight="1" x14ac:dyDescent="0.2">
      <c r="G2355" s="139"/>
      <c r="H2355" s="131"/>
      <c r="I2355" s="131"/>
    </row>
    <row r="2356" spans="7:9" ht="15" customHeight="1" x14ac:dyDescent="0.2">
      <c r="G2356" s="139"/>
      <c r="H2356" s="131"/>
      <c r="I2356" s="131"/>
    </row>
    <row r="2357" spans="7:9" ht="15" customHeight="1" x14ac:dyDescent="0.2">
      <c r="G2357" s="139"/>
      <c r="H2357" s="131"/>
      <c r="I2357" s="131"/>
    </row>
    <row r="2358" spans="7:9" ht="15" customHeight="1" x14ac:dyDescent="0.2">
      <c r="G2358" s="139"/>
      <c r="H2358" s="131"/>
      <c r="I2358" s="131"/>
    </row>
    <row r="2359" spans="7:9" ht="15" customHeight="1" x14ac:dyDescent="0.2">
      <c r="G2359" s="139"/>
      <c r="H2359" s="131"/>
      <c r="I2359" s="131"/>
    </row>
    <row r="2360" spans="7:9" ht="15" customHeight="1" x14ac:dyDescent="0.2">
      <c r="G2360" s="139"/>
      <c r="H2360" s="131"/>
      <c r="I2360" s="131"/>
    </row>
    <row r="2361" spans="7:9" ht="15" customHeight="1" x14ac:dyDescent="0.2">
      <c r="G2361" s="139"/>
      <c r="H2361" s="131"/>
      <c r="I2361" s="131"/>
    </row>
    <row r="2362" spans="7:9" ht="15" customHeight="1" x14ac:dyDescent="0.2">
      <c r="G2362" s="139"/>
      <c r="H2362" s="131"/>
      <c r="I2362" s="131"/>
    </row>
    <row r="2363" spans="7:9" ht="15" customHeight="1" x14ac:dyDescent="0.2">
      <c r="G2363" s="139"/>
      <c r="H2363" s="131"/>
      <c r="I2363" s="131"/>
    </row>
    <row r="2364" spans="7:9" ht="15" customHeight="1" x14ac:dyDescent="0.2">
      <c r="G2364" s="139"/>
      <c r="H2364" s="131"/>
      <c r="I2364" s="131"/>
    </row>
    <row r="2365" spans="7:9" ht="15" customHeight="1" x14ac:dyDescent="0.2">
      <c r="G2365" s="139"/>
      <c r="H2365" s="131"/>
      <c r="I2365" s="131"/>
    </row>
    <row r="2366" spans="7:9" ht="15" customHeight="1" x14ac:dyDescent="0.2">
      <c r="G2366" s="139"/>
      <c r="H2366" s="131"/>
      <c r="I2366" s="131"/>
    </row>
    <row r="2367" spans="7:9" ht="15" customHeight="1" x14ac:dyDescent="0.2">
      <c r="G2367" s="139"/>
      <c r="H2367" s="131"/>
      <c r="I2367" s="131"/>
    </row>
    <row r="2368" spans="7:9" ht="15" customHeight="1" x14ac:dyDescent="0.2">
      <c r="G2368" s="139"/>
      <c r="H2368" s="131"/>
      <c r="I2368" s="131"/>
    </row>
    <row r="2369" spans="7:9" ht="15" customHeight="1" x14ac:dyDescent="0.2">
      <c r="G2369" s="139"/>
      <c r="H2369" s="131"/>
      <c r="I2369" s="131"/>
    </row>
    <row r="2370" spans="7:9" ht="15" customHeight="1" x14ac:dyDescent="0.2">
      <c r="G2370" s="139"/>
      <c r="H2370" s="131"/>
      <c r="I2370" s="131"/>
    </row>
    <row r="2371" spans="7:9" ht="15" customHeight="1" x14ac:dyDescent="0.2">
      <c r="G2371" s="139"/>
      <c r="H2371" s="131"/>
      <c r="I2371" s="131"/>
    </row>
    <row r="2372" spans="7:9" ht="15" customHeight="1" x14ac:dyDescent="0.2">
      <c r="G2372" s="139"/>
      <c r="H2372" s="131"/>
      <c r="I2372" s="131"/>
    </row>
    <row r="2373" spans="7:9" ht="15" customHeight="1" x14ac:dyDescent="0.2">
      <c r="G2373" s="139"/>
      <c r="H2373" s="131"/>
      <c r="I2373" s="131"/>
    </row>
    <row r="2374" spans="7:9" ht="15" customHeight="1" x14ac:dyDescent="0.2">
      <c r="G2374" s="139"/>
      <c r="H2374" s="131"/>
      <c r="I2374" s="131"/>
    </row>
    <row r="2375" spans="7:9" ht="15" customHeight="1" x14ac:dyDescent="0.2">
      <c r="G2375" s="139"/>
      <c r="H2375" s="131"/>
      <c r="I2375" s="131"/>
    </row>
    <row r="2376" spans="7:9" ht="15" customHeight="1" x14ac:dyDescent="0.2">
      <c r="G2376" s="139"/>
      <c r="H2376" s="131"/>
      <c r="I2376" s="131"/>
    </row>
    <row r="2377" spans="7:9" ht="15" customHeight="1" x14ac:dyDescent="0.2">
      <c r="G2377" s="139"/>
      <c r="H2377" s="131"/>
      <c r="I2377" s="131"/>
    </row>
    <row r="2378" spans="7:9" ht="15" customHeight="1" x14ac:dyDescent="0.2">
      <c r="G2378" s="139"/>
      <c r="H2378" s="131"/>
      <c r="I2378" s="131"/>
    </row>
    <row r="2379" spans="7:9" ht="15" customHeight="1" x14ac:dyDescent="0.2">
      <c r="G2379" s="139"/>
      <c r="H2379" s="131"/>
      <c r="I2379" s="131"/>
    </row>
    <row r="2380" spans="7:9" ht="15" customHeight="1" x14ac:dyDescent="0.2">
      <c r="G2380" s="139"/>
      <c r="H2380" s="131"/>
      <c r="I2380" s="131"/>
    </row>
    <row r="2381" spans="7:9" ht="15" customHeight="1" x14ac:dyDescent="0.2">
      <c r="G2381" s="139"/>
      <c r="H2381" s="131"/>
      <c r="I2381" s="131"/>
    </row>
    <row r="2382" spans="7:9" ht="15" customHeight="1" x14ac:dyDescent="0.2">
      <c r="G2382" s="139"/>
      <c r="H2382" s="131"/>
      <c r="I2382" s="131"/>
    </row>
    <row r="2383" spans="7:9" ht="15" customHeight="1" x14ac:dyDescent="0.2">
      <c r="G2383" s="139"/>
      <c r="H2383" s="131"/>
      <c r="I2383" s="131"/>
    </row>
    <row r="2384" spans="7:9" ht="15" customHeight="1" x14ac:dyDescent="0.2">
      <c r="G2384" s="139"/>
      <c r="H2384" s="131"/>
      <c r="I2384" s="131"/>
    </row>
    <row r="2385" spans="7:9" ht="15" customHeight="1" x14ac:dyDescent="0.2">
      <c r="G2385" s="139"/>
      <c r="H2385" s="131"/>
      <c r="I2385" s="131"/>
    </row>
    <row r="2386" spans="7:9" ht="15" customHeight="1" x14ac:dyDescent="0.2">
      <c r="G2386" s="139"/>
      <c r="H2386" s="131"/>
      <c r="I2386" s="131"/>
    </row>
    <row r="2387" spans="7:9" ht="15" customHeight="1" x14ac:dyDescent="0.2">
      <c r="G2387" s="139"/>
      <c r="H2387" s="131"/>
      <c r="I2387" s="131"/>
    </row>
    <row r="2388" spans="7:9" ht="15" customHeight="1" x14ac:dyDescent="0.2">
      <c r="G2388" s="139"/>
      <c r="H2388" s="131"/>
      <c r="I2388" s="131"/>
    </row>
    <row r="2389" spans="7:9" ht="15" customHeight="1" x14ac:dyDescent="0.2">
      <c r="G2389" s="139"/>
      <c r="H2389" s="131"/>
      <c r="I2389" s="131"/>
    </row>
    <row r="2390" spans="7:9" ht="15" customHeight="1" x14ac:dyDescent="0.2">
      <c r="G2390" s="139"/>
      <c r="H2390" s="131"/>
      <c r="I2390" s="131"/>
    </row>
    <row r="2391" spans="7:9" ht="15" customHeight="1" x14ac:dyDescent="0.2">
      <c r="G2391" s="139"/>
      <c r="H2391" s="131"/>
      <c r="I2391" s="131"/>
    </row>
    <row r="2392" spans="7:9" ht="15" customHeight="1" x14ac:dyDescent="0.2">
      <c r="G2392" s="139"/>
      <c r="H2392" s="131"/>
      <c r="I2392" s="131"/>
    </row>
    <row r="2393" spans="7:9" ht="15" customHeight="1" x14ac:dyDescent="0.2">
      <c r="G2393" s="139"/>
      <c r="H2393" s="131"/>
      <c r="I2393" s="131"/>
    </row>
    <row r="2394" spans="7:9" ht="15" customHeight="1" x14ac:dyDescent="0.2">
      <c r="G2394" s="139"/>
      <c r="H2394" s="131"/>
      <c r="I2394" s="131"/>
    </row>
    <row r="2395" spans="7:9" ht="15" customHeight="1" x14ac:dyDescent="0.2">
      <c r="G2395" s="139"/>
      <c r="H2395" s="131"/>
      <c r="I2395" s="131"/>
    </row>
    <row r="2396" spans="7:9" ht="15" customHeight="1" x14ac:dyDescent="0.2">
      <c r="G2396" s="139"/>
      <c r="H2396" s="131"/>
      <c r="I2396" s="131"/>
    </row>
    <row r="2397" spans="7:9" ht="15" customHeight="1" x14ac:dyDescent="0.2">
      <c r="G2397" s="139"/>
      <c r="H2397" s="131"/>
      <c r="I2397" s="131"/>
    </row>
    <row r="2398" spans="7:9" ht="15" customHeight="1" x14ac:dyDescent="0.2">
      <c r="G2398" s="139"/>
      <c r="H2398" s="131"/>
      <c r="I2398" s="131"/>
    </row>
    <row r="2399" spans="7:9" ht="15" customHeight="1" x14ac:dyDescent="0.2">
      <c r="G2399" s="139"/>
      <c r="H2399" s="131"/>
      <c r="I2399" s="131"/>
    </row>
    <row r="2400" spans="7:9" ht="15" customHeight="1" x14ac:dyDescent="0.2">
      <c r="G2400" s="139"/>
      <c r="H2400" s="131"/>
      <c r="I2400" s="131"/>
    </row>
    <row r="2401" spans="7:9" ht="15" customHeight="1" x14ac:dyDescent="0.2">
      <c r="G2401" s="139"/>
      <c r="H2401" s="131"/>
      <c r="I2401" s="131"/>
    </row>
    <row r="2402" spans="7:9" ht="15" customHeight="1" x14ac:dyDescent="0.2">
      <c r="G2402" s="139"/>
      <c r="H2402" s="131"/>
      <c r="I2402" s="131"/>
    </row>
    <row r="2403" spans="7:9" ht="15" customHeight="1" x14ac:dyDescent="0.2">
      <c r="G2403" s="139"/>
      <c r="H2403" s="131"/>
      <c r="I2403" s="131"/>
    </row>
    <row r="2404" spans="7:9" ht="15" customHeight="1" x14ac:dyDescent="0.2">
      <c r="G2404" s="139"/>
      <c r="H2404" s="131"/>
      <c r="I2404" s="131"/>
    </row>
    <row r="2405" spans="7:9" ht="15" customHeight="1" x14ac:dyDescent="0.2">
      <c r="G2405" s="139"/>
      <c r="H2405" s="131"/>
      <c r="I2405" s="131"/>
    </row>
    <row r="2406" spans="7:9" ht="15" customHeight="1" x14ac:dyDescent="0.2">
      <c r="G2406" s="139"/>
      <c r="H2406" s="131"/>
      <c r="I2406" s="131"/>
    </row>
    <row r="2407" spans="7:9" ht="15" customHeight="1" x14ac:dyDescent="0.2">
      <c r="G2407" s="139"/>
      <c r="H2407" s="131"/>
      <c r="I2407" s="131"/>
    </row>
    <row r="2408" spans="7:9" ht="15" customHeight="1" x14ac:dyDescent="0.2">
      <c r="G2408" s="139"/>
      <c r="H2408" s="131"/>
      <c r="I2408" s="131"/>
    </row>
    <row r="2409" spans="7:9" ht="15" customHeight="1" x14ac:dyDescent="0.2">
      <c r="G2409" s="139"/>
      <c r="H2409" s="131"/>
      <c r="I2409" s="131"/>
    </row>
    <row r="2410" spans="7:9" ht="15" customHeight="1" x14ac:dyDescent="0.2">
      <c r="G2410" s="139"/>
      <c r="H2410" s="131"/>
      <c r="I2410" s="131"/>
    </row>
    <row r="2411" spans="7:9" ht="15" customHeight="1" x14ac:dyDescent="0.2">
      <c r="G2411" s="139"/>
      <c r="H2411" s="131"/>
      <c r="I2411" s="131"/>
    </row>
    <row r="2412" spans="7:9" ht="15" customHeight="1" x14ac:dyDescent="0.2">
      <c r="G2412" s="139"/>
      <c r="H2412" s="131"/>
      <c r="I2412" s="131"/>
    </row>
    <row r="2413" spans="7:9" ht="15" customHeight="1" x14ac:dyDescent="0.2">
      <c r="G2413" s="139"/>
      <c r="H2413" s="131"/>
      <c r="I2413" s="131"/>
    </row>
    <row r="2414" spans="7:9" ht="15" customHeight="1" x14ac:dyDescent="0.2">
      <c r="G2414" s="139"/>
      <c r="H2414" s="131"/>
      <c r="I2414" s="131"/>
    </row>
    <row r="2415" spans="7:9" ht="15" customHeight="1" x14ac:dyDescent="0.2">
      <c r="G2415" s="139"/>
      <c r="H2415" s="131"/>
      <c r="I2415" s="131"/>
    </row>
    <row r="2416" spans="7:9" ht="15" customHeight="1" x14ac:dyDescent="0.2">
      <c r="G2416" s="139"/>
      <c r="H2416" s="131"/>
      <c r="I2416" s="131"/>
    </row>
    <row r="2417" spans="7:9" ht="15" customHeight="1" x14ac:dyDescent="0.2">
      <c r="G2417" s="139"/>
      <c r="H2417" s="131"/>
      <c r="I2417" s="131"/>
    </row>
    <row r="2418" spans="7:9" ht="15" customHeight="1" x14ac:dyDescent="0.2">
      <c r="G2418" s="139"/>
      <c r="H2418" s="131"/>
      <c r="I2418" s="131"/>
    </row>
    <row r="2419" spans="7:9" ht="15" customHeight="1" x14ac:dyDescent="0.2">
      <c r="G2419" s="139"/>
      <c r="H2419" s="131"/>
      <c r="I2419" s="131"/>
    </row>
    <row r="2420" spans="7:9" ht="15" customHeight="1" x14ac:dyDescent="0.2">
      <c r="G2420" s="139"/>
      <c r="H2420" s="131"/>
      <c r="I2420" s="131"/>
    </row>
    <row r="2421" spans="7:9" ht="15" customHeight="1" x14ac:dyDescent="0.2">
      <c r="G2421" s="139"/>
      <c r="H2421" s="131"/>
      <c r="I2421" s="131"/>
    </row>
    <row r="2422" spans="7:9" ht="15" customHeight="1" x14ac:dyDescent="0.2">
      <c r="G2422" s="139"/>
      <c r="H2422" s="131"/>
      <c r="I2422" s="131"/>
    </row>
    <row r="2423" spans="7:9" ht="15" customHeight="1" x14ac:dyDescent="0.2">
      <c r="G2423" s="139"/>
      <c r="H2423" s="131"/>
      <c r="I2423" s="131"/>
    </row>
    <row r="2424" spans="7:9" ht="15" customHeight="1" x14ac:dyDescent="0.2">
      <c r="G2424" s="139"/>
      <c r="H2424" s="131"/>
      <c r="I2424" s="131"/>
    </row>
    <row r="2425" spans="7:9" ht="15" customHeight="1" x14ac:dyDescent="0.2">
      <c r="G2425" s="139"/>
      <c r="H2425" s="131"/>
      <c r="I2425" s="131"/>
    </row>
    <row r="2426" spans="7:9" ht="15" customHeight="1" x14ac:dyDescent="0.2">
      <c r="G2426" s="139"/>
      <c r="H2426" s="131"/>
      <c r="I2426" s="131"/>
    </row>
    <row r="2427" spans="7:9" ht="15" customHeight="1" x14ac:dyDescent="0.2">
      <c r="G2427" s="139"/>
      <c r="H2427" s="131"/>
      <c r="I2427" s="131"/>
    </row>
    <row r="2428" spans="7:9" ht="15" customHeight="1" x14ac:dyDescent="0.2">
      <c r="G2428" s="139"/>
      <c r="H2428" s="131"/>
      <c r="I2428" s="131"/>
    </row>
    <row r="2429" spans="7:9" ht="15" customHeight="1" x14ac:dyDescent="0.2">
      <c r="G2429" s="139"/>
      <c r="H2429" s="131"/>
      <c r="I2429" s="131"/>
    </row>
    <row r="2430" spans="7:9" ht="15" customHeight="1" x14ac:dyDescent="0.2">
      <c r="G2430" s="139"/>
      <c r="H2430" s="131"/>
      <c r="I2430" s="131"/>
    </row>
    <row r="2431" spans="7:9" ht="15" customHeight="1" x14ac:dyDescent="0.2">
      <c r="G2431" s="139"/>
      <c r="H2431" s="131"/>
      <c r="I2431" s="131"/>
    </row>
    <row r="2432" spans="7:9" ht="15" customHeight="1" x14ac:dyDescent="0.2">
      <c r="G2432" s="139"/>
      <c r="H2432" s="131"/>
      <c r="I2432" s="131"/>
    </row>
    <row r="2433" spans="7:9" ht="15" customHeight="1" x14ac:dyDescent="0.2">
      <c r="G2433" s="139"/>
      <c r="H2433" s="131"/>
      <c r="I2433" s="131"/>
    </row>
    <row r="2434" spans="7:9" ht="15" customHeight="1" x14ac:dyDescent="0.2">
      <c r="G2434" s="139"/>
      <c r="H2434" s="131"/>
      <c r="I2434" s="131"/>
    </row>
    <row r="2435" spans="7:9" ht="15" customHeight="1" x14ac:dyDescent="0.2">
      <c r="G2435" s="139"/>
      <c r="H2435" s="131"/>
      <c r="I2435" s="131"/>
    </row>
    <row r="2436" spans="7:9" ht="15" customHeight="1" x14ac:dyDescent="0.2">
      <c r="G2436" s="139"/>
      <c r="H2436" s="131"/>
      <c r="I2436" s="131"/>
    </row>
    <row r="2437" spans="7:9" ht="15" customHeight="1" x14ac:dyDescent="0.2">
      <c r="G2437" s="139"/>
      <c r="H2437" s="131"/>
      <c r="I2437" s="131"/>
    </row>
    <row r="2438" spans="7:9" ht="15" customHeight="1" x14ac:dyDescent="0.2">
      <c r="G2438" s="139"/>
      <c r="H2438" s="131"/>
      <c r="I2438" s="131"/>
    </row>
    <row r="2439" spans="7:9" ht="15" customHeight="1" x14ac:dyDescent="0.2">
      <c r="G2439" s="139"/>
      <c r="H2439" s="131"/>
      <c r="I2439" s="131"/>
    </row>
    <row r="2440" spans="7:9" ht="15" customHeight="1" x14ac:dyDescent="0.2">
      <c r="G2440" s="139"/>
      <c r="H2440" s="131"/>
      <c r="I2440" s="131"/>
    </row>
    <row r="2441" spans="7:9" ht="15" customHeight="1" x14ac:dyDescent="0.2">
      <c r="G2441" s="139"/>
      <c r="H2441" s="131"/>
      <c r="I2441" s="131"/>
    </row>
    <row r="2442" spans="7:9" ht="15" customHeight="1" x14ac:dyDescent="0.2">
      <c r="G2442" s="139"/>
      <c r="H2442" s="131"/>
      <c r="I2442" s="131"/>
    </row>
    <row r="2443" spans="7:9" ht="15" customHeight="1" x14ac:dyDescent="0.2">
      <c r="G2443" s="139"/>
      <c r="H2443" s="131"/>
      <c r="I2443" s="131"/>
    </row>
    <row r="2444" spans="7:9" ht="15" customHeight="1" x14ac:dyDescent="0.2">
      <c r="G2444" s="139"/>
      <c r="H2444" s="131"/>
      <c r="I2444" s="131"/>
    </row>
    <row r="2445" spans="7:9" ht="15" customHeight="1" x14ac:dyDescent="0.2">
      <c r="G2445" s="139"/>
      <c r="H2445" s="131"/>
      <c r="I2445" s="131"/>
    </row>
    <row r="2446" spans="7:9" ht="15" customHeight="1" x14ac:dyDescent="0.2">
      <c r="G2446" s="139"/>
      <c r="H2446" s="131"/>
      <c r="I2446" s="131"/>
    </row>
    <row r="2447" spans="7:9" ht="15" customHeight="1" x14ac:dyDescent="0.2">
      <c r="G2447" s="139"/>
      <c r="H2447" s="131"/>
      <c r="I2447" s="131"/>
    </row>
    <row r="2448" spans="7:9" ht="15" customHeight="1" x14ac:dyDescent="0.2">
      <c r="G2448" s="139"/>
      <c r="H2448" s="131"/>
      <c r="I2448" s="131"/>
    </row>
    <row r="2449" spans="7:9" ht="15" customHeight="1" x14ac:dyDescent="0.2">
      <c r="G2449" s="139"/>
      <c r="H2449" s="131"/>
      <c r="I2449" s="131"/>
    </row>
    <row r="2450" spans="7:9" ht="15" customHeight="1" x14ac:dyDescent="0.2">
      <c r="G2450" s="139"/>
      <c r="H2450" s="131"/>
      <c r="I2450" s="131"/>
    </row>
    <row r="2451" spans="7:9" ht="15" customHeight="1" x14ac:dyDescent="0.2">
      <c r="G2451" s="139"/>
      <c r="H2451" s="131"/>
      <c r="I2451" s="131"/>
    </row>
    <row r="2452" spans="7:9" ht="15" customHeight="1" x14ac:dyDescent="0.2">
      <c r="G2452" s="139"/>
      <c r="H2452" s="131"/>
      <c r="I2452" s="131"/>
    </row>
    <row r="2453" spans="7:9" ht="15" customHeight="1" x14ac:dyDescent="0.2">
      <c r="G2453" s="139"/>
      <c r="H2453" s="131"/>
      <c r="I2453" s="131"/>
    </row>
    <row r="2454" spans="7:9" ht="15" customHeight="1" x14ac:dyDescent="0.2">
      <c r="G2454" s="139"/>
      <c r="H2454" s="131"/>
      <c r="I2454" s="131"/>
    </row>
    <row r="2455" spans="7:9" ht="15" customHeight="1" x14ac:dyDescent="0.2">
      <c r="G2455" s="139"/>
      <c r="H2455" s="131"/>
      <c r="I2455" s="131"/>
    </row>
    <row r="2456" spans="7:9" ht="15" customHeight="1" x14ac:dyDescent="0.2">
      <c r="G2456" s="139"/>
      <c r="H2456" s="131"/>
      <c r="I2456" s="131"/>
    </row>
    <row r="2457" spans="7:9" ht="15" customHeight="1" x14ac:dyDescent="0.2">
      <c r="G2457" s="139"/>
      <c r="H2457" s="131"/>
      <c r="I2457" s="131"/>
    </row>
    <row r="2458" spans="7:9" ht="15" customHeight="1" x14ac:dyDescent="0.2">
      <c r="G2458" s="139"/>
      <c r="H2458" s="131"/>
      <c r="I2458" s="131"/>
    </row>
    <row r="2459" spans="7:9" ht="15" customHeight="1" x14ac:dyDescent="0.2">
      <c r="G2459" s="139"/>
      <c r="H2459" s="131"/>
      <c r="I2459" s="131"/>
    </row>
    <row r="2460" spans="7:9" ht="15" customHeight="1" x14ac:dyDescent="0.2">
      <c r="G2460" s="139"/>
      <c r="H2460" s="131"/>
      <c r="I2460" s="131"/>
    </row>
    <row r="2461" spans="7:9" ht="15" customHeight="1" x14ac:dyDescent="0.2">
      <c r="G2461" s="139"/>
      <c r="H2461" s="131"/>
      <c r="I2461" s="131"/>
    </row>
    <row r="2462" spans="7:9" ht="15" customHeight="1" x14ac:dyDescent="0.2">
      <c r="G2462" s="139"/>
      <c r="H2462" s="131"/>
      <c r="I2462" s="131"/>
    </row>
    <row r="2463" spans="7:9" ht="15" customHeight="1" x14ac:dyDescent="0.2">
      <c r="G2463" s="139"/>
      <c r="H2463" s="131"/>
      <c r="I2463" s="131"/>
    </row>
    <row r="2464" spans="7:9" ht="15" customHeight="1" x14ac:dyDescent="0.2">
      <c r="G2464" s="139"/>
      <c r="H2464" s="131"/>
      <c r="I2464" s="131"/>
    </row>
    <row r="2465" spans="7:9" ht="15" customHeight="1" x14ac:dyDescent="0.2">
      <c r="G2465" s="139"/>
      <c r="H2465" s="131"/>
      <c r="I2465" s="131"/>
    </row>
    <row r="2466" spans="7:9" ht="15" customHeight="1" x14ac:dyDescent="0.2">
      <c r="G2466" s="139"/>
      <c r="H2466" s="131"/>
      <c r="I2466" s="131"/>
    </row>
    <row r="2467" spans="7:9" ht="15" customHeight="1" x14ac:dyDescent="0.2">
      <c r="G2467" s="139"/>
      <c r="H2467" s="131"/>
      <c r="I2467" s="131"/>
    </row>
    <row r="2468" spans="7:9" ht="15" customHeight="1" x14ac:dyDescent="0.2">
      <c r="G2468" s="139"/>
      <c r="H2468" s="131"/>
      <c r="I2468" s="131"/>
    </row>
    <row r="2469" spans="7:9" ht="15" customHeight="1" x14ac:dyDescent="0.2">
      <c r="G2469" s="139"/>
      <c r="H2469" s="131"/>
      <c r="I2469" s="131"/>
    </row>
    <row r="2470" spans="7:9" ht="15" customHeight="1" x14ac:dyDescent="0.2">
      <c r="G2470" s="139"/>
      <c r="H2470" s="131"/>
      <c r="I2470" s="131"/>
    </row>
    <row r="2471" spans="7:9" ht="15" customHeight="1" x14ac:dyDescent="0.2">
      <c r="G2471" s="139"/>
      <c r="H2471" s="131"/>
      <c r="I2471" s="131"/>
    </row>
    <row r="2472" spans="7:9" ht="15" customHeight="1" x14ac:dyDescent="0.2">
      <c r="G2472" s="139"/>
      <c r="H2472" s="131"/>
      <c r="I2472" s="131"/>
    </row>
    <row r="2473" spans="7:9" ht="15" customHeight="1" x14ac:dyDescent="0.2">
      <c r="G2473" s="139"/>
      <c r="H2473" s="131"/>
      <c r="I2473" s="131"/>
    </row>
    <row r="2474" spans="7:9" ht="15" customHeight="1" x14ac:dyDescent="0.2">
      <c r="G2474" s="139"/>
      <c r="H2474" s="131"/>
      <c r="I2474" s="131"/>
    </row>
    <row r="2475" spans="7:9" ht="15" customHeight="1" x14ac:dyDescent="0.2">
      <c r="G2475" s="139"/>
      <c r="H2475" s="131"/>
      <c r="I2475" s="131"/>
    </row>
    <row r="2476" spans="7:9" ht="15" customHeight="1" x14ac:dyDescent="0.2">
      <c r="G2476" s="139"/>
      <c r="H2476" s="131"/>
      <c r="I2476" s="131"/>
    </row>
    <row r="2477" spans="7:9" ht="15" customHeight="1" x14ac:dyDescent="0.2">
      <c r="G2477" s="139"/>
      <c r="H2477" s="131"/>
      <c r="I2477" s="131"/>
    </row>
    <row r="2478" spans="7:9" ht="15" customHeight="1" x14ac:dyDescent="0.2">
      <c r="G2478" s="139"/>
      <c r="H2478" s="131"/>
      <c r="I2478" s="131"/>
    </row>
    <row r="2479" spans="7:9" ht="15" customHeight="1" x14ac:dyDescent="0.2">
      <c r="G2479" s="139"/>
      <c r="H2479" s="131"/>
      <c r="I2479" s="131"/>
    </row>
    <row r="2480" spans="7:9" ht="15" customHeight="1" x14ac:dyDescent="0.2">
      <c r="G2480" s="139"/>
      <c r="H2480" s="131"/>
      <c r="I2480" s="131"/>
    </row>
    <row r="2481" spans="7:9" ht="15" customHeight="1" x14ac:dyDescent="0.2">
      <c r="G2481" s="139"/>
      <c r="H2481" s="131"/>
      <c r="I2481" s="131"/>
    </row>
    <row r="2482" spans="7:9" ht="15" customHeight="1" x14ac:dyDescent="0.2">
      <c r="G2482" s="139"/>
      <c r="H2482" s="131"/>
      <c r="I2482" s="131"/>
    </row>
    <row r="2483" spans="7:9" ht="15" customHeight="1" x14ac:dyDescent="0.2">
      <c r="G2483" s="139"/>
      <c r="H2483" s="131"/>
      <c r="I2483" s="131"/>
    </row>
    <row r="2484" spans="7:9" ht="15" customHeight="1" x14ac:dyDescent="0.2">
      <c r="G2484" s="139"/>
      <c r="H2484" s="131"/>
      <c r="I2484" s="131"/>
    </row>
    <row r="2485" spans="7:9" ht="15" customHeight="1" x14ac:dyDescent="0.2">
      <c r="G2485" s="139"/>
      <c r="H2485" s="131"/>
      <c r="I2485" s="131"/>
    </row>
    <row r="2486" spans="7:9" ht="15" customHeight="1" x14ac:dyDescent="0.2">
      <c r="G2486" s="139"/>
      <c r="H2486" s="131"/>
      <c r="I2486" s="131"/>
    </row>
    <row r="2487" spans="7:9" ht="15" customHeight="1" x14ac:dyDescent="0.2">
      <c r="G2487" s="139"/>
      <c r="H2487" s="131"/>
      <c r="I2487" s="131"/>
    </row>
    <row r="2488" spans="7:9" ht="15" customHeight="1" x14ac:dyDescent="0.2">
      <c r="G2488" s="139"/>
      <c r="H2488" s="131"/>
      <c r="I2488" s="131"/>
    </row>
    <row r="2489" spans="7:9" ht="15" customHeight="1" x14ac:dyDescent="0.2">
      <c r="G2489" s="139"/>
      <c r="H2489" s="131"/>
      <c r="I2489" s="131"/>
    </row>
    <row r="2490" spans="7:9" ht="15" customHeight="1" x14ac:dyDescent="0.2">
      <c r="G2490" s="139"/>
      <c r="H2490" s="131"/>
      <c r="I2490" s="131"/>
    </row>
    <row r="2491" spans="7:9" ht="15" customHeight="1" x14ac:dyDescent="0.2">
      <c r="G2491" s="139"/>
      <c r="H2491" s="131"/>
      <c r="I2491" s="131"/>
    </row>
    <row r="2492" spans="7:9" ht="15" customHeight="1" x14ac:dyDescent="0.2">
      <c r="G2492" s="139"/>
      <c r="H2492" s="131"/>
      <c r="I2492" s="131"/>
    </row>
    <row r="2493" spans="7:9" ht="15" customHeight="1" x14ac:dyDescent="0.2">
      <c r="G2493" s="139"/>
      <c r="H2493" s="131"/>
      <c r="I2493" s="131"/>
    </row>
    <row r="2494" spans="7:9" ht="15" customHeight="1" x14ac:dyDescent="0.2">
      <c r="G2494" s="139"/>
      <c r="H2494" s="131"/>
      <c r="I2494" s="131"/>
    </row>
    <row r="2495" spans="7:9" ht="15" customHeight="1" x14ac:dyDescent="0.2">
      <c r="G2495" s="139"/>
      <c r="H2495" s="131"/>
      <c r="I2495" s="131"/>
    </row>
    <row r="2496" spans="7:9" ht="15" customHeight="1" x14ac:dyDescent="0.2">
      <c r="G2496" s="139"/>
      <c r="H2496" s="131"/>
      <c r="I2496" s="131"/>
    </row>
    <row r="2497" spans="7:9" ht="15" customHeight="1" x14ac:dyDescent="0.2">
      <c r="G2497" s="139"/>
      <c r="H2497" s="131"/>
      <c r="I2497" s="131"/>
    </row>
    <row r="2498" spans="7:9" ht="15" customHeight="1" x14ac:dyDescent="0.2">
      <c r="G2498" s="139"/>
      <c r="H2498" s="131"/>
      <c r="I2498" s="131"/>
    </row>
    <row r="2499" spans="7:9" ht="15" customHeight="1" x14ac:dyDescent="0.2">
      <c r="G2499" s="139"/>
      <c r="H2499" s="131"/>
      <c r="I2499" s="131"/>
    </row>
    <row r="2500" spans="7:9" ht="15" customHeight="1" x14ac:dyDescent="0.2">
      <c r="G2500" s="139"/>
      <c r="H2500" s="131"/>
      <c r="I2500" s="131"/>
    </row>
    <row r="2501" spans="7:9" ht="15" customHeight="1" x14ac:dyDescent="0.2">
      <c r="G2501" s="139"/>
      <c r="H2501" s="131"/>
      <c r="I2501" s="131"/>
    </row>
    <row r="2502" spans="7:9" ht="15" customHeight="1" x14ac:dyDescent="0.2">
      <c r="G2502" s="139"/>
      <c r="H2502" s="131"/>
      <c r="I2502" s="131"/>
    </row>
    <row r="2503" spans="7:9" ht="15" customHeight="1" x14ac:dyDescent="0.2">
      <c r="G2503" s="139"/>
      <c r="H2503" s="131"/>
      <c r="I2503" s="131"/>
    </row>
    <row r="2504" spans="7:9" ht="15" customHeight="1" x14ac:dyDescent="0.2">
      <c r="G2504" s="139"/>
      <c r="H2504" s="131"/>
      <c r="I2504" s="131"/>
    </row>
    <row r="2505" spans="7:9" ht="15" customHeight="1" x14ac:dyDescent="0.2">
      <c r="G2505" s="139"/>
      <c r="H2505" s="131"/>
      <c r="I2505" s="131"/>
    </row>
    <row r="2506" spans="7:9" ht="15" customHeight="1" x14ac:dyDescent="0.2">
      <c r="G2506" s="139"/>
      <c r="H2506" s="131"/>
      <c r="I2506" s="131"/>
    </row>
    <row r="2507" spans="7:9" ht="15" customHeight="1" x14ac:dyDescent="0.2">
      <c r="G2507" s="139"/>
      <c r="H2507" s="131"/>
      <c r="I2507" s="131"/>
    </row>
    <row r="2508" spans="7:9" ht="15" customHeight="1" x14ac:dyDescent="0.2">
      <c r="G2508" s="139"/>
      <c r="H2508" s="131"/>
      <c r="I2508" s="131"/>
    </row>
    <row r="2509" spans="7:9" ht="15" customHeight="1" x14ac:dyDescent="0.2">
      <c r="G2509" s="139"/>
      <c r="H2509" s="131"/>
      <c r="I2509" s="131"/>
    </row>
    <row r="2510" spans="7:9" ht="15" customHeight="1" x14ac:dyDescent="0.2">
      <c r="G2510" s="139"/>
      <c r="H2510" s="131"/>
      <c r="I2510" s="131"/>
    </row>
    <row r="2511" spans="7:9" ht="15" customHeight="1" x14ac:dyDescent="0.2">
      <c r="G2511" s="139"/>
      <c r="H2511" s="131"/>
      <c r="I2511" s="131"/>
    </row>
    <row r="2512" spans="7:9" ht="15" customHeight="1" x14ac:dyDescent="0.2">
      <c r="G2512" s="139"/>
      <c r="H2512" s="131"/>
      <c r="I2512" s="131"/>
    </row>
    <row r="2513" spans="7:9" ht="15" customHeight="1" x14ac:dyDescent="0.2">
      <c r="G2513" s="139"/>
      <c r="H2513" s="131"/>
      <c r="I2513" s="131"/>
    </row>
    <row r="2514" spans="7:9" ht="15" customHeight="1" x14ac:dyDescent="0.2">
      <c r="G2514" s="139"/>
      <c r="H2514" s="131"/>
      <c r="I2514" s="131"/>
    </row>
    <row r="2515" spans="7:9" ht="15" customHeight="1" x14ac:dyDescent="0.2">
      <c r="G2515" s="139"/>
      <c r="H2515" s="131"/>
      <c r="I2515" s="131"/>
    </row>
    <row r="2516" spans="7:9" ht="15" customHeight="1" x14ac:dyDescent="0.2">
      <c r="G2516" s="139"/>
      <c r="H2516" s="131"/>
      <c r="I2516" s="131"/>
    </row>
    <row r="2517" spans="7:9" ht="15" customHeight="1" x14ac:dyDescent="0.2">
      <c r="G2517" s="139"/>
      <c r="H2517" s="131"/>
      <c r="I2517" s="131"/>
    </row>
    <row r="2518" spans="7:9" ht="15" customHeight="1" x14ac:dyDescent="0.2">
      <c r="G2518" s="139"/>
      <c r="H2518" s="131"/>
      <c r="I2518" s="131"/>
    </row>
    <row r="2519" spans="7:9" ht="15" customHeight="1" x14ac:dyDescent="0.2">
      <c r="G2519" s="139"/>
      <c r="H2519" s="131"/>
      <c r="I2519" s="131"/>
    </row>
    <row r="2520" spans="7:9" ht="15" customHeight="1" x14ac:dyDescent="0.2">
      <c r="G2520" s="139"/>
      <c r="H2520" s="131"/>
      <c r="I2520" s="131"/>
    </row>
    <row r="2521" spans="7:9" ht="15" customHeight="1" x14ac:dyDescent="0.2">
      <c r="G2521" s="139"/>
      <c r="H2521" s="131"/>
      <c r="I2521" s="131"/>
    </row>
    <row r="2522" spans="7:9" ht="15" customHeight="1" x14ac:dyDescent="0.2">
      <c r="G2522" s="139"/>
      <c r="H2522" s="131"/>
      <c r="I2522" s="131"/>
    </row>
    <row r="2523" spans="7:9" ht="15" customHeight="1" x14ac:dyDescent="0.2">
      <c r="G2523" s="139"/>
      <c r="H2523" s="131"/>
      <c r="I2523" s="131"/>
    </row>
    <row r="2524" spans="7:9" ht="15" customHeight="1" x14ac:dyDescent="0.2">
      <c r="G2524" s="139"/>
      <c r="H2524" s="131"/>
      <c r="I2524" s="131"/>
    </row>
    <row r="2525" spans="7:9" ht="15" customHeight="1" x14ac:dyDescent="0.2">
      <c r="G2525" s="139"/>
      <c r="H2525" s="131"/>
      <c r="I2525" s="131"/>
    </row>
    <row r="2526" spans="7:9" ht="15" customHeight="1" x14ac:dyDescent="0.2">
      <c r="G2526" s="139"/>
      <c r="H2526" s="131"/>
      <c r="I2526" s="131"/>
    </row>
    <row r="2527" spans="7:9" ht="15" customHeight="1" x14ac:dyDescent="0.2">
      <c r="G2527" s="139"/>
      <c r="H2527" s="131"/>
      <c r="I2527" s="131"/>
    </row>
    <row r="2528" spans="7:9" ht="15" customHeight="1" x14ac:dyDescent="0.2">
      <c r="G2528" s="139"/>
      <c r="H2528" s="131"/>
      <c r="I2528" s="131"/>
    </row>
    <row r="2529" spans="7:9" ht="15" customHeight="1" x14ac:dyDescent="0.2">
      <c r="G2529" s="139"/>
      <c r="H2529" s="131"/>
      <c r="I2529" s="131"/>
    </row>
    <row r="2530" spans="7:9" ht="15" customHeight="1" x14ac:dyDescent="0.2">
      <c r="G2530" s="139"/>
      <c r="H2530" s="131"/>
      <c r="I2530" s="131"/>
    </row>
    <row r="2531" spans="7:9" ht="15" customHeight="1" x14ac:dyDescent="0.2">
      <c r="G2531" s="139"/>
      <c r="H2531" s="131"/>
      <c r="I2531" s="131"/>
    </row>
    <row r="2532" spans="7:9" ht="15" customHeight="1" x14ac:dyDescent="0.2">
      <c r="G2532" s="139"/>
      <c r="H2532" s="131"/>
      <c r="I2532" s="131"/>
    </row>
    <row r="2533" spans="7:9" ht="15" customHeight="1" x14ac:dyDescent="0.2">
      <c r="G2533" s="139"/>
      <c r="H2533" s="131"/>
      <c r="I2533" s="131"/>
    </row>
    <row r="2534" spans="7:9" ht="15" customHeight="1" x14ac:dyDescent="0.2">
      <c r="G2534" s="139"/>
      <c r="H2534" s="131"/>
      <c r="I2534" s="131"/>
    </row>
    <row r="2535" spans="7:9" ht="15" customHeight="1" x14ac:dyDescent="0.2">
      <c r="G2535" s="139"/>
      <c r="H2535" s="131"/>
      <c r="I2535" s="131"/>
    </row>
    <row r="2536" spans="7:9" ht="15" customHeight="1" x14ac:dyDescent="0.2">
      <c r="G2536" s="139"/>
      <c r="H2536" s="131"/>
      <c r="I2536" s="131"/>
    </row>
    <row r="2537" spans="7:9" ht="15" customHeight="1" x14ac:dyDescent="0.2">
      <c r="G2537" s="139"/>
      <c r="H2537" s="131"/>
      <c r="I2537" s="131"/>
    </row>
    <row r="2538" spans="7:9" ht="15" customHeight="1" x14ac:dyDescent="0.2">
      <c r="G2538" s="139"/>
      <c r="H2538" s="131"/>
      <c r="I2538" s="131"/>
    </row>
    <row r="2539" spans="7:9" ht="15" customHeight="1" x14ac:dyDescent="0.2">
      <c r="G2539" s="139"/>
      <c r="H2539" s="131"/>
      <c r="I2539" s="131"/>
    </row>
    <row r="2540" spans="7:9" ht="15" customHeight="1" x14ac:dyDescent="0.2">
      <c r="G2540" s="139"/>
      <c r="H2540" s="131"/>
      <c r="I2540" s="131"/>
    </row>
    <row r="2541" spans="7:9" ht="15" customHeight="1" x14ac:dyDescent="0.2">
      <c r="G2541" s="139"/>
      <c r="H2541" s="131"/>
      <c r="I2541" s="131"/>
    </row>
    <row r="2542" spans="7:9" ht="15" customHeight="1" x14ac:dyDescent="0.2">
      <c r="G2542" s="139"/>
      <c r="H2542" s="131"/>
      <c r="I2542" s="131"/>
    </row>
    <row r="2543" spans="7:9" ht="15" customHeight="1" x14ac:dyDescent="0.2">
      <c r="G2543" s="139"/>
      <c r="H2543" s="131"/>
      <c r="I2543" s="131"/>
    </row>
    <row r="2544" spans="7:9" ht="15" customHeight="1" x14ac:dyDescent="0.2">
      <c r="G2544" s="139"/>
      <c r="H2544" s="131"/>
      <c r="I2544" s="131"/>
    </row>
    <row r="2545" spans="7:9" ht="15" customHeight="1" x14ac:dyDescent="0.2">
      <c r="G2545" s="139"/>
      <c r="H2545" s="131"/>
      <c r="I2545" s="131"/>
    </row>
    <row r="2546" spans="7:9" ht="15" customHeight="1" x14ac:dyDescent="0.2">
      <c r="G2546" s="139"/>
      <c r="H2546" s="131"/>
      <c r="I2546" s="131"/>
    </row>
    <row r="2547" spans="7:9" ht="15" customHeight="1" x14ac:dyDescent="0.2">
      <c r="G2547" s="139"/>
      <c r="H2547" s="131"/>
      <c r="I2547" s="131"/>
    </row>
    <row r="2548" spans="7:9" ht="15" customHeight="1" x14ac:dyDescent="0.2">
      <c r="G2548" s="139"/>
      <c r="H2548" s="131"/>
      <c r="I2548" s="131"/>
    </row>
    <row r="2549" spans="7:9" ht="15" customHeight="1" x14ac:dyDescent="0.2">
      <c r="G2549" s="139"/>
      <c r="H2549" s="131"/>
      <c r="I2549" s="131"/>
    </row>
    <row r="2550" spans="7:9" ht="15" customHeight="1" x14ac:dyDescent="0.2">
      <c r="G2550" s="139"/>
      <c r="H2550" s="131"/>
      <c r="I2550" s="131"/>
    </row>
    <row r="2551" spans="7:9" ht="15" customHeight="1" x14ac:dyDescent="0.2">
      <c r="G2551" s="139"/>
      <c r="H2551" s="131"/>
      <c r="I2551" s="131"/>
    </row>
    <row r="2552" spans="7:9" ht="15" customHeight="1" x14ac:dyDescent="0.2">
      <c r="G2552" s="139"/>
      <c r="H2552" s="131"/>
      <c r="I2552" s="131"/>
    </row>
    <row r="2553" spans="7:9" ht="15" customHeight="1" x14ac:dyDescent="0.2">
      <c r="G2553" s="139"/>
      <c r="H2553" s="131"/>
      <c r="I2553" s="131"/>
    </row>
    <row r="2554" spans="7:9" ht="15" customHeight="1" x14ac:dyDescent="0.2">
      <c r="G2554" s="139"/>
      <c r="H2554" s="131"/>
      <c r="I2554" s="131"/>
    </row>
    <row r="2555" spans="7:9" ht="15" customHeight="1" x14ac:dyDescent="0.2">
      <c r="G2555" s="139"/>
      <c r="H2555" s="131"/>
      <c r="I2555" s="131"/>
    </row>
    <row r="2556" spans="7:9" ht="15" customHeight="1" x14ac:dyDescent="0.2">
      <c r="G2556" s="139"/>
      <c r="H2556" s="131"/>
      <c r="I2556" s="131"/>
    </row>
    <row r="2557" spans="7:9" ht="15" customHeight="1" x14ac:dyDescent="0.2">
      <c r="G2557" s="139"/>
      <c r="H2557" s="131"/>
      <c r="I2557" s="131"/>
    </row>
    <row r="2558" spans="7:9" ht="15" customHeight="1" x14ac:dyDescent="0.2">
      <c r="G2558" s="139"/>
      <c r="H2558" s="131"/>
      <c r="I2558" s="131"/>
    </row>
    <row r="2559" spans="7:9" ht="15" customHeight="1" x14ac:dyDescent="0.2">
      <c r="G2559" s="139"/>
      <c r="H2559" s="131"/>
      <c r="I2559" s="131"/>
    </row>
    <row r="2560" spans="7:9" ht="15" customHeight="1" x14ac:dyDescent="0.2">
      <c r="G2560" s="139"/>
      <c r="H2560" s="131"/>
      <c r="I2560" s="131"/>
    </row>
    <row r="2561" spans="7:9" ht="15" customHeight="1" x14ac:dyDescent="0.2">
      <c r="G2561" s="139"/>
      <c r="H2561" s="131"/>
      <c r="I2561" s="131"/>
    </row>
    <row r="2562" spans="7:9" ht="15" customHeight="1" x14ac:dyDescent="0.2">
      <c r="G2562" s="139"/>
      <c r="H2562" s="131"/>
      <c r="I2562" s="131"/>
    </row>
    <row r="2563" spans="7:9" ht="15" customHeight="1" x14ac:dyDescent="0.2">
      <c r="G2563" s="139"/>
      <c r="H2563" s="131"/>
      <c r="I2563" s="131"/>
    </row>
    <row r="2564" spans="7:9" ht="15" customHeight="1" x14ac:dyDescent="0.2">
      <c r="G2564" s="139"/>
      <c r="H2564" s="131"/>
      <c r="I2564" s="131"/>
    </row>
    <row r="2565" spans="7:9" ht="15" customHeight="1" x14ac:dyDescent="0.2">
      <c r="G2565" s="139"/>
      <c r="H2565" s="131"/>
      <c r="I2565" s="131"/>
    </row>
    <row r="2566" spans="7:9" ht="15" customHeight="1" x14ac:dyDescent="0.2">
      <c r="G2566" s="139"/>
      <c r="H2566" s="131"/>
      <c r="I2566" s="131"/>
    </row>
    <row r="2567" spans="7:9" ht="15" customHeight="1" x14ac:dyDescent="0.2">
      <c r="G2567" s="139"/>
      <c r="H2567" s="131"/>
      <c r="I2567" s="131"/>
    </row>
    <row r="2568" spans="7:9" ht="15" customHeight="1" x14ac:dyDescent="0.2">
      <c r="G2568" s="139"/>
      <c r="H2568" s="131"/>
      <c r="I2568" s="131"/>
    </row>
    <row r="2569" spans="7:9" ht="15" customHeight="1" x14ac:dyDescent="0.2">
      <c r="G2569" s="139"/>
      <c r="H2569" s="131"/>
      <c r="I2569" s="131"/>
    </row>
    <row r="2570" spans="7:9" ht="15" customHeight="1" x14ac:dyDescent="0.2">
      <c r="G2570" s="139"/>
      <c r="H2570" s="131"/>
      <c r="I2570" s="131"/>
    </row>
    <row r="2571" spans="7:9" ht="15" customHeight="1" x14ac:dyDescent="0.2">
      <c r="G2571" s="139"/>
      <c r="H2571" s="131"/>
      <c r="I2571" s="131"/>
    </row>
    <row r="2572" spans="7:9" ht="15" customHeight="1" x14ac:dyDescent="0.2">
      <c r="G2572" s="139"/>
      <c r="H2572" s="131"/>
      <c r="I2572" s="131"/>
    </row>
    <row r="2573" spans="7:9" ht="15" customHeight="1" x14ac:dyDescent="0.2">
      <c r="G2573" s="139"/>
      <c r="H2573" s="131"/>
      <c r="I2573" s="131"/>
    </row>
    <row r="2574" spans="7:9" ht="15" customHeight="1" x14ac:dyDescent="0.2">
      <c r="G2574" s="139"/>
      <c r="H2574" s="131"/>
      <c r="I2574" s="131"/>
    </row>
    <row r="2575" spans="7:9" ht="15" customHeight="1" x14ac:dyDescent="0.2">
      <c r="G2575" s="139"/>
      <c r="H2575" s="131"/>
      <c r="I2575" s="131"/>
    </row>
    <row r="2576" spans="7:9" ht="15" customHeight="1" x14ac:dyDescent="0.2">
      <c r="G2576" s="139"/>
      <c r="H2576" s="131"/>
      <c r="I2576" s="131"/>
    </row>
    <row r="2577" spans="7:9" ht="15" customHeight="1" x14ac:dyDescent="0.2">
      <c r="G2577" s="139"/>
      <c r="H2577" s="131"/>
      <c r="I2577" s="131"/>
    </row>
    <row r="2578" spans="7:9" ht="15" customHeight="1" x14ac:dyDescent="0.2">
      <c r="G2578" s="139"/>
      <c r="H2578" s="131"/>
      <c r="I2578" s="131"/>
    </row>
    <row r="2579" spans="7:9" ht="15" customHeight="1" x14ac:dyDescent="0.2">
      <c r="G2579" s="139"/>
      <c r="H2579" s="131"/>
      <c r="I2579" s="131"/>
    </row>
    <row r="2580" spans="7:9" ht="15" customHeight="1" x14ac:dyDescent="0.2">
      <c r="G2580" s="139"/>
      <c r="H2580" s="131"/>
      <c r="I2580" s="131"/>
    </row>
    <row r="2581" spans="7:9" ht="15" customHeight="1" x14ac:dyDescent="0.2">
      <c r="G2581" s="139"/>
      <c r="H2581" s="131"/>
      <c r="I2581" s="131"/>
    </row>
    <row r="2582" spans="7:9" ht="15" customHeight="1" x14ac:dyDescent="0.2">
      <c r="G2582" s="139"/>
      <c r="H2582" s="131"/>
      <c r="I2582" s="131"/>
    </row>
    <row r="2583" spans="7:9" ht="15" customHeight="1" x14ac:dyDescent="0.2">
      <c r="G2583" s="139"/>
      <c r="H2583" s="131"/>
      <c r="I2583" s="131"/>
    </row>
    <row r="2584" spans="7:9" ht="15" customHeight="1" x14ac:dyDescent="0.2">
      <c r="G2584" s="139"/>
      <c r="H2584" s="131"/>
      <c r="I2584" s="131"/>
    </row>
    <row r="2585" spans="7:9" ht="15" customHeight="1" x14ac:dyDescent="0.2">
      <c r="G2585" s="139"/>
      <c r="H2585" s="131"/>
      <c r="I2585" s="131"/>
    </row>
    <row r="2586" spans="7:9" ht="15" customHeight="1" x14ac:dyDescent="0.2">
      <c r="G2586" s="139"/>
      <c r="H2586" s="131"/>
      <c r="I2586" s="131"/>
    </row>
    <row r="2587" spans="7:9" ht="15" customHeight="1" x14ac:dyDescent="0.2">
      <c r="G2587" s="139"/>
      <c r="H2587" s="131"/>
      <c r="I2587" s="131"/>
    </row>
    <row r="2588" spans="7:9" ht="15" customHeight="1" x14ac:dyDescent="0.2">
      <c r="G2588" s="139"/>
      <c r="H2588" s="131"/>
      <c r="I2588" s="131"/>
    </row>
    <row r="2589" spans="7:9" ht="15" customHeight="1" x14ac:dyDescent="0.2">
      <c r="G2589" s="139"/>
      <c r="H2589" s="131"/>
      <c r="I2589" s="131"/>
    </row>
    <row r="2590" spans="7:9" ht="15" customHeight="1" x14ac:dyDescent="0.2">
      <c r="G2590" s="139"/>
      <c r="H2590" s="131"/>
      <c r="I2590" s="131"/>
    </row>
    <row r="2591" spans="7:9" ht="15" customHeight="1" x14ac:dyDescent="0.2">
      <c r="G2591" s="139"/>
      <c r="H2591" s="131"/>
      <c r="I2591" s="131"/>
    </row>
    <row r="2592" spans="7:9" ht="15" customHeight="1" x14ac:dyDescent="0.2">
      <c r="G2592" s="139"/>
      <c r="H2592" s="131"/>
      <c r="I2592" s="131"/>
    </row>
    <row r="2593" spans="7:9" ht="15" customHeight="1" x14ac:dyDescent="0.2">
      <c r="G2593" s="139"/>
      <c r="H2593" s="131"/>
      <c r="I2593" s="131"/>
    </row>
    <row r="2594" spans="7:9" ht="15" customHeight="1" x14ac:dyDescent="0.2">
      <c r="G2594" s="139"/>
      <c r="H2594" s="131"/>
      <c r="I2594" s="131"/>
    </row>
    <row r="2595" spans="7:9" ht="15" customHeight="1" x14ac:dyDescent="0.2">
      <c r="G2595" s="139"/>
      <c r="H2595" s="131"/>
      <c r="I2595" s="131"/>
    </row>
    <row r="2596" spans="7:9" ht="15" customHeight="1" x14ac:dyDescent="0.2">
      <c r="G2596" s="139"/>
      <c r="H2596" s="131"/>
      <c r="I2596" s="131"/>
    </row>
    <row r="2597" spans="7:9" ht="15" customHeight="1" x14ac:dyDescent="0.2">
      <c r="G2597" s="139"/>
      <c r="H2597" s="131"/>
      <c r="I2597" s="131"/>
    </row>
    <row r="2598" spans="7:9" ht="15" customHeight="1" x14ac:dyDescent="0.2">
      <c r="G2598" s="139"/>
      <c r="H2598" s="131"/>
      <c r="I2598" s="131"/>
    </row>
    <row r="2599" spans="7:9" ht="15" customHeight="1" x14ac:dyDescent="0.2">
      <c r="G2599" s="139"/>
      <c r="H2599" s="131"/>
      <c r="I2599" s="131"/>
    </row>
    <row r="2600" spans="7:9" ht="15" customHeight="1" x14ac:dyDescent="0.2">
      <c r="G2600" s="139"/>
      <c r="H2600" s="131"/>
      <c r="I2600" s="131"/>
    </row>
    <row r="2601" spans="7:9" ht="15" customHeight="1" x14ac:dyDescent="0.2">
      <c r="G2601" s="139"/>
      <c r="H2601" s="131"/>
      <c r="I2601" s="131"/>
    </row>
    <row r="2602" spans="7:9" ht="15" customHeight="1" x14ac:dyDescent="0.2">
      <c r="G2602" s="139"/>
      <c r="H2602" s="131"/>
      <c r="I2602" s="131"/>
    </row>
    <row r="2603" spans="7:9" ht="15" customHeight="1" x14ac:dyDescent="0.2">
      <c r="G2603" s="139"/>
      <c r="H2603" s="131"/>
      <c r="I2603" s="131"/>
    </row>
    <row r="2604" spans="7:9" ht="15" customHeight="1" x14ac:dyDescent="0.2">
      <c r="G2604" s="139"/>
      <c r="H2604" s="131"/>
      <c r="I2604" s="131"/>
    </row>
    <row r="2605" spans="7:9" ht="15" customHeight="1" x14ac:dyDescent="0.2">
      <c r="G2605" s="139"/>
      <c r="H2605" s="131"/>
      <c r="I2605" s="131"/>
    </row>
    <row r="2606" spans="7:9" ht="15" customHeight="1" x14ac:dyDescent="0.2">
      <c r="G2606" s="139"/>
      <c r="H2606" s="131"/>
      <c r="I2606" s="131"/>
    </row>
    <row r="2607" spans="7:9" ht="15" customHeight="1" x14ac:dyDescent="0.2">
      <c r="G2607" s="139"/>
      <c r="H2607" s="131"/>
      <c r="I2607" s="131"/>
    </row>
    <row r="2608" spans="7:9" ht="15" customHeight="1" x14ac:dyDescent="0.2">
      <c r="G2608" s="139"/>
      <c r="H2608" s="131"/>
      <c r="I2608" s="131"/>
    </row>
    <row r="2609" spans="7:9" ht="15" customHeight="1" x14ac:dyDescent="0.2">
      <c r="G2609" s="139"/>
      <c r="H2609" s="131"/>
      <c r="I2609" s="131"/>
    </row>
    <row r="2610" spans="7:9" ht="15" customHeight="1" x14ac:dyDescent="0.2">
      <c r="G2610" s="139"/>
      <c r="H2610" s="131"/>
      <c r="I2610" s="131"/>
    </row>
    <row r="2611" spans="7:9" ht="15" customHeight="1" x14ac:dyDescent="0.2">
      <c r="G2611" s="139"/>
      <c r="H2611" s="131"/>
      <c r="I2611" s="131"/>
    </row>
    <row r="2612" spans="7:9" ht="15" customHeight="1" x14ac:dyDescent="0.2">
      <c r="G2612" s="139"/>
      <c r="H2612" s="131"/>
      <c r="I2612" s="131"/>
    </row>
    <row r="2613" spans="7:9" ht="15" customHeight="1" x14ac:dyDescent="0.2">
      <c r="G2613" s="139"/>
      <c r="H2613" s="131"/>
      <c r="I2613" s="131"/>
    </row>
    <row r="2614" spans="7:9" ht="15" customHeight="1" x14ac:dyDescent="0.2">
      <c r="G2614" s="139"/>
      <c r="H2614" s="131"/>
      <c r="I2614" s="131"/>
    </row>
    <row r="2615" spans="7:9" ht="15" customHeight="1" x14ac:dyDescent="0.2">
      <c r="G2615" s="139"/>
      <c r="H2615" s="131"/>
      <c r="I2615" s="131"/>
    </row>
    <row r="2616" spans="7:9" ht="15" customHeight="1" x14ac:dyDescent="0.2">
      <c r="G2616" s="139"/>
      <c r="H2616" s="131"/>
      <c r="I2616" s="131"/>
    </row>
    <row r="2617" spans="7:9" ht="15" customHeight="1" x14ac:dyDescent="0.2">
      <c r="G2617" s="139"/>
      <c r="H2617" s="131"/>
      <c r="I2617" s="131"/>
    </row>
    <row r="2618" spans="7:9" ht="15" customHeight="1" x14ac:dyDescent="0.2">
      <c r="G2618" s="139"/>
      <c r="H2618" s="131"/>
      <c r="I2618" s="131"/>
    </row>
    <row r="2619" spans="7:9" ht="15" customHeight="1" x14ac:dyDescent="0.2">
      <c r="G2619" s="139"/>
      <c r="H2619" s="131"/>
      <c r="I2619" s="131"/>
    </row>
    <row r="2620" spans="7:9" ht="15" customHeight="1" x14ac:dyDescent="0.2">
      <c r="G2620" s="139"/>
      <c r="H2620" s="131"/>
      <c r="I2620" s="131"/>
    </row>
    <row r="2621" spans="7:9" ht="15" customHeight="1" x14ac:dyDescent="0.2">
      <c r="G2621" s="139"/>
      <c r="H2621" s="131"/>
      <c r="I2621" s="131"/>
    </row>
    <row r="2622" spans="7:9" ht="15" customHeight="1" x14ac:dyDescent="0.2">
      <c r="G2622" s="139"/>
      <c r="H2622" s="131"/>
      <c r="I2622" s="131"/>
    </row>
    <row r="2623" spans="7:9" ht="15" customHeight="1" x14ac:dyDescent="0.2">
      <c r="G2623" s="139"/>
      <c r="H2623" s="131"/>
      <c r="I2623" s="131"/>
    </row>
    <row r="2624" spans="7:9" ht="15" customHeight="1" x14ac:dyDescent="0.2">
      <c r="G2624" s="139"/>
      <c r="H2624" s="131"/>
      <c r="I2624" s="131"/>
    </row>
    <row r="2625" spans="7:9" ht="15" customHeight="1" x14ac:dyDescent="0.2">
      <c r="G2625" s="139"/>
      <c r="H2625" s="131"/>
      <c r="I2625" s="131"/>
    </row>
    <row r="2626" spans="7:9" ht="15" customHeight="1" x14ac:dyDescent="0.2">
      <c r="G2626" s="139"/>
      <c r="H2626" s="131"/>
      <c r="I2626" s="131"/>
    </row>
    <row r="2627" spans="7:9" ht="15" customHeight="1" x14ac:dyDescent="0.2">
      <c r="G2627" s="139"/>
      <c r="H2627" s="131"/>
      <c r="I2627" s="131"/>
    </row>
    <row r="2628" spans="7:9" ht="15" customHeight="1" x14ac:dyDescent="0.2">
      <c r="G2628" s="139"/>
      <c r="H2628" s="131"/>
      <c r="I2628" s="131"/>
    </row>
    <row r="2629" spans="7:9" ht="15" customHeight="1" x14ac:dyDescent="0.2">
      <c r="G2629" s="139"/>
      <c r="H2629" s="131"/>
      <c r="I2629" s="131"/>
    </row>
    <row r="2630" spans="7:9" ht="15" customHeight="1" x14ac:dyDescent="0.2">
      <c r="G2630" s="139"/>
      <c r="H2630" s="131"/>
      <c r="I2630" s="131"/>
    </row>
    <row r="2631" spans="7:9" ht="15" customHeight="1" x14ac:dyDescent="0.2">
      <c r="G2631" s="139"/>
      <c r="H2631" s="131"/>
      <c r="I2631" s="131"/>
    </row>
    <row r="2632" spans="7:9" ht="15" customHeight="1" x14ac:dyDescent="0.2">
      <c r="G2632" s="139"/>
      <c r="H2632" s="131"/>
      <c r="I2632" s="131"/>
    </row>
    <row r="2633" spans="7:9" ht="15" customHeight="1" x14ac:dyDescent="0.2">
      <c r="G2633" s="139"/>
      <c r="H2633" s="131"/>
      <c r="I2633" s="131"/>
    </row>
    <row r="2634" spans="7:9" ht="15" customHeight="1" x14ac:dyDescent="0.2">
      <c r="G2634" s="139"/>
      <c r="H2634" s="131"/>
      <c r="I2634" s="131"/>
    </row>
    <row r="2635" spans="7:9" ht="15" customHeight="1" x14ac:dyDescent="0.2">
      <c r="G2635" s="139"/>
      <c r="H2635" s="131"/>
      <c r="I2635" s="131"/>
    </row>
    <row r="2636" spans="7:9" ht="15" customHeight="1" x14ac:dyDescent="0.2">
      <c r="G2636" s="139"/>
      <c r="H2636" s="131"/>
      <c r="I2636" s="131"/>
    </row>
    <row r="2637" spans="7:9" ht="15" customHeight="1" x14ac:dyDescent="0.2">
      <c r="G2637" s="139"/>
      <c r="H2637" s="131"/>
      <c r="I2637" s="131"/>
    </row>
    <row r="2638" spans="7:9" ht="15" customHeight="1" x14ac:dyDescent="0.2">
      <c r="G2638" s="139"/>
      <c r="H2638" s="131"/>
      <c r="I2638" s="131"/>
    </row>
    <row r="2639" spans="7:9" ht="15" customHeight="1" x14ac:dyDescent="0.2">
      <c r="G2639" s="139"/>
      <c r="H2639" s="131"/>
      <c r="I2639" s="131"/>
    </row>
    <row r="2640" spans="7:9" ht="15" customHeight="1" x14ac:dyDescent="0.2">
      <c r="G2640" s="139"/>
      <c r="H2640" s="131"/>
      <c r="I2640" s="131"/>
    </row>
    <row r="2641" spans="7:9" ht="15" customHeight="1" x14ac:dyDescent="0.2">
      <c r="G2641" s="139"/>
      <c r="H2641" s="131"/>
      <c r="I2641" s="131"/>
    </row>
    <row r="2642" spans="7:9" ht="15" customHeight="1" x14ac:dyDescent="0.2">
      <c r="G2642" s="139"/>
      <c r="H2642" s="131"/>
      <c r="I2642" s="131"/>
    </row>
    <row r="2643" spans="7:9" ht="15" customHeight="1" x14ac:dyDescent="0.2">
      <c r="G2643" s="139"/>
      <c r="H2643" s="131"/>
      <c r="I2643" s="131"/>
    </row>
    <row r="2644" spans="7:9" ht="15" customHeight="1" x14ac:dyDescent="0.2">
      <c r="G2644" s="139"/>
      <c r="H2644" s="131"/>
      <c r="I2644" s="131"/>
    </row>
    <row r="2645" spans="7:9" ht="15" customHeight="1" x14ac:dyDescent="0.2">
      <c r="G2645" s="139"/>
      <c r="H2645" s="131"/>
      <c r="I2645" s="131"/>
    </row>
    <row r="2646" spans="7:9" ht="15" customHeight="1" x14ac:dyDescent="0.2">
      <c r="G2646" s="139"/>
      <c r="H2646" s="131"/>
      <c r="I2646" s="131"/>
    </row>
    <row r="2647" spans="7:9" ht="15" customHeight="1" x14ac:dyDescent="0.2">
      <c r="G2647" s="139"/>
      <c r="H2647" s="131"/>
      <c r="I2647" s="131"/>
    </row>
    <row r="2648" spans="7:9" ht="15" customHeight="1" x14ac:dyDescent="0.2">
      <c r="G2648" s="139"/>
      <c r="H2648" s="131"/>
      <c r="I2648" s="131"/>
    </row>
    <row r="2649" spans="7:9" ht="15" customHeight="1" x14ac:dyDescent="0.2">
      <c r="G2649" s="139"/>
      <c r="H2649" s="131"/>
      <c r="I2649" s="131"/>
    </row>
    <row r="2650" spans="7:9" ht="15" customHeight="1" x14ac:dyDescent="0.2">
      <c r="G2650" s="139"/>
      <c r="H2650" s="131"/>
      <c r="I2650" s="131"/>
    </row>
    <row r="2651" spans="7:9" ht="15" customHeight="1" x14ac:dyDescent="0.2">
      <c r="G2651" s="139"/>
      <c r="H2651" s="131"/>
      <c r="I2651" s="131"/>
    </row>
    <row r="2652" spans="7:9" ht="15" customHeight="1" x14ac:dyDescent="0.2">
      <c r="G2652" s="139"/>
      <c r="H2652" s="131"/>
      <c r="I2652" s="131"/>
    </row>
    <row r="2653" spans="7:9" ht="15" customHeight="1" x14ac:dyDescent="0.2">
      <c r="G2653" s="139"/>
      <c r="H2653" s="131"/>
      <c r="I2653" s="131"/>
    </row>
    <row r="2654" spans="7:9" ht="15" customHeight="1" x14ac:dyDescent="0.2">
      <c r="G2654" s="139"/>
      <c r="H2654" s="131"/>
      <c r="I2654" s="131"/>
    </row>
    <row r="2655" spans="7:9" ht="15" customHeight="1" x14ac:dyDescent="0.2">
      <c r="G2655" s="139"/>
      <c r="H2655" s="131"/>
      <c r="I2655" s="131"/>
    </row>
    <row r="2656" spans="7:9" ht="15" customHeight="1" x14ac:dyDescent="0.2">
      <c r="G2656" s="139"/>
      <c r="H2656" s="131"/>
      <c r="I2656" s="131"/>
    </row>
    <row r="2657" spans="7:9" ht="15" customHeight="1" x14ac:dyDescent="0.2">
      <c r="G2657" s="139"/>
      <c r="H2657" s="131"/>
      <c r="I2657" s="131"/>
    </row>
    <row r="2658" spans="7:9" ht="15" customHeight="1" x14ac:dyDescent="0.2">
      <c r="G2658" s="139"/>
      <c r="H2658" s="131"/>
      <c r="I2658" s="131"/>
    </row>
    <row r="2659" spans="7:9" ht="15" customHeight="1" x14ac:dyDescent="0.2">
      <c r="G2659" s="139"/>
      <c r="H2659" s="131"/>
      <c r="I2659" s="131"/>
    </row>
    <row r="2660" spans="7:9" ht="15" customHeight="1" x14ac:dyDescent="0.2">
      <c r="G2660" s="139"/>
      <c r="H2660" s="131"/>
      <c r="I2660" s="131"/>
    </row>
    <row r="2661" spans="7:9" ht="15" customHeight="1" x14ac:dyDescent="0.2">
      <c r="G2661" s="139"/>
      <c r="H2661" s="131"/>
      <c r="I2661" s="131"/>
    </row>
    <row r="2662" spans="7:9" ht="15" customHeight="1" x14ac:dyDescent="0.2">
      <c r="G2662" s="139"/>
      <c r="H2662" s="131"/>
      <c r="I2662" s="131"/>
    </row>
    <row r="2663" spans="7:9" ht="15" customHeight="1" x14ac:dyDescent="0.2">
      <c r="G2663" s="139"/>
      <c r="H2663" s="131"/>
      <c r="I2663" s="131"/>
    </row>
    <row r="2664" spans="7:9" ht="15" customHeight="1" x14ac:dyDescent="0.2">
      <c r="G2664" s="139"/>
      <c r="H2664" s="131"/>
      <c r="I2664" s="131"/>
    </row>
    <row r="2665" spans="7:9" ht="15" customHeight="1" x14ac:dyDescent="0.2">
      <c r="G2665" s="139"/>
      <c r="H2665" s="131"/>
      <c r="I2665" s="131"/>
    </row>
    <row r="2666" spans="7:9" ht="15" customHeight="1" x14ac:dyDescent="0.2">
      <c r="G2666" s="139"/>
      <c r="H2666" s="131"/>
      <c r="I2666" s="131"/>
    </row>
    <row r="2667" spans="7:9" ht="15" customHeight="1" x14ac:dyDescent="0.2">
      <c r="G2667" s="139"/>
      <c r="H2667" s="131"/>
      <c r="I2667" s="131"/>
    </row>
    <row r="2668" spans="7:9" ht="15" customHeight="1" x14ac:dyDescent="0.2">
      <c r="G2668" s="139"/>
      <c r="H2668" s="131"/>
      <c r="I2668" s="131"/>
    </row>
    <row r="2669" spans="7:9" ht="15" customHeight="1" x14ac:dyDescent="0.2">
      <c r="G2669" s="139"/>
      <c r="H2669" s="131"/>
      <c r="I2669" s="131"/>
    </row>
    <row r="2670" spans="7:9" ht="15" customHeight="1" x14ac:dyDescent="0.2">
      <c r="G2670" s="139"/>
      <c r="H2670" s="131"/>
      <c r="I2670" s="131"/>
    </row>
    <row r="2671" spans="7:9" ht="15" customHeight="1" x14ac:dyDescent="0.2">
      <c r="G2671" s="139"/>
      <c r="H2671" s="131"/>
      <c r="I2671" s="131"/>
    </row>
    <row r="2672" spans="7:9" ht="15" customHeight="1" x14ac:dyDescent="0.2">
      <c r="G2672" s="139"/>
      <c r="H2672" s="131"/>
      <c r="I2672" s="131"/>
    </row>
    <row r="2673" spans="7:9" ht="15" customHeight="1" x14ac:dyDescent="0.2">
      <c r="G2673" s="139"/>
      <c r="H2673" s="131"/>
      <c r="I2673" s="131"/>
    </row>
    <row r="2674" spans="7:9" ht="15" customHeight="1" x14ac:dyDescent="0.2">
      <c r="G2674" s="139"/>
      <c r="H2674" s="131"/>
      <c r="I2674" s="131"/>
    </row>
    <row r="2675" spans="7:9" ht="15" customHeight="1" x14ac:dyDescent="0.2">
      <c r="G2675" s="139"/>
      <c r="H2675" s="131"/>
      <c r="I2675" s="131"/>
    </row>
    <row r="2676" spans="7:9" ht="15" customHeight="1" x14ac:dyDescent="0.2">
      <c r="G2676" s="139"/>
      <c r="H2676" s="131"/>
      <c r="I2676" s="131"/>
    </row>
    <row r="2677" spans="7:9" ht="15" customHeight="1" x14ac:dyDescent="0.2">
      <c r="G2677" s="139"/>
      <c r="H2677" s="131"/>
      <c r="I2677" s="131"/>
    </row>
    <row r="2678" spans="7:9" ht="15" customHeight="1" x14ac:dyDescent="0.2">
      <c r="G2678" s="139"/>
      <c r="H2678" s="131"/>
      <c r="I2678" s="131"/>
    </row>
    <row r="2679" spans="7:9" ht="15" customHeight="1" x14ac:dyDescent="0.2">
      <c r="G2679" s="139"/>
      <c r="H2679" s="131"/>
      <c r="I2679" s="131"/>
    </row>
    <row r="2680" spans="7:9" ht="15" customHeight="1" x14ac:dyDescent="0.2">
      <c r="G2680" s="139"/>
      <c r="H2680" s="131"/>
      <c r="I2680" s="131"/>
    </row>
    <row r="2681" spans="7:9" ht="15" customHeight="1" x14ac:dyDescent="0.2">
      <c r="G2681" s="139"/>
      <c r="H2681" s="131"/>
      <c r="I2681" s="131"/>
    </row>
    <row r="2682" spans="7:9" ht="15" customHeight="1" x14ac:dyDescent="0.2">
      <c r="G2682" s="139"/>
      <c r="H2682" s="131"/>
      <c r="I2682" s="131"/>
    </row>
    <row r="2683" spans="7:9" ht="15" customHeight="1" x14ac:dyDescent="0.2">
      <c r="G2683" s="139"/>
      <c r="H2683" s="131"/>
      <c r="I2683" s="131"/>
    </row>
    <row r="2684" spans="7:9" ht="15" customHeight="1" x14ac:dyDescent="0.2">
      <c r="G2684" s="139"/>
      <c r="H2684" s="131"/>
      <c r="I2684" s="131"/>
    </row>
    <row r="2685" spans="7:9" ht="15" customHeight="1" x14ac:dyDescent="0.2">
      <c r="G2685" s="139"/>
      <c r="H2685" s="131"/>
      <c r="I2685" s="131"/>
    </row>
    <row r="2686" spans="7:9" ht="15" customHeight="1" x14ac:dyDescent="0.2">
      <c r="G2686" s="139"/>
      <c r="H2686" s="131"/>
      <c r="I2686" s="131"/>
    </row>
    <row r="2687" spans="7:9" ht="15" customHeight="1" x14ac:dyDescent="0.2">
      <c r="G2687" s="139"/>
      <c r="H2687" s="131"/>
      <c r="I2687" s="131"/>
    </row>
    <row r="2688" spans="7:9" ht="15" customHeight="1" x14ac:dyDescent="0.2">
      <c r="G2688" s="139"/>
      <c r="H2688" s="131"/>
      <c r="I2688" s="131"/>
    </row>
    <row r="2689" spans="7:9" ht="15" customHeight="1" x14ac:dyDescent="0.2">
      <c r="G2689" s="139"/>
      <c r="H2689" s="131"/>
      <c r="I2689" s="131"/>
    </row>
    <row r="2690" spans="7:9" ht="15" customHeight="1" x14ac:dyDescent="0.2">
      <c r="G2690" s="139"/>
      <c r="H2690" s="131"/>
      <c r="I2690" s="131"/>
    </row>
    <row r="2691" spans="7:9" ht="15" customHeight="1" x14ac:dyDescent="0.2">
      <c r="G2691" s="139"/>
      <c r="H2691" s="131"/>
      <c r="I2691" s="131"/>
    </row>
    <row r="2692" spans="7:9" ht="15" customHeight="1" x14ac:dyDescent="0.2">
      <c r="G2692" s="139"/>
      <c r="H2692" s="131"/>
      <c r="I2692" s="131"/>
    </row>
    <row r="2693" spans="7:9" ht="15" customHeight="1" x14ac:dyDescent="0.2">
      <c r="G2693" s="139"/>
      <c r="H2693" s="131"/>
      <c r="I2693" s="131"/>
    </row>
    <row r="2694" spans="7:9" ht="15" customHeight="1" x14ac:dyDescent="0.2">
      <c r="G2694" s="139"/>
      <c r="H2694" s="131"/>
      <c r="I2694" s="131"/>
    </row>
    <row r="2695" spans="7:9" ht="15" customHeight="1" x14ac:dyDescent="0.2">
      <c r="G2695" s="139"/>
      <c r="H2695" s="131"/>
      <c r="I2695" s="131"/>
    </row>
    <row r="2696" spans="7:9" ht="15" customHeight="1" x14ac:dyDescent="0.2">
      <c r="G2696" s="139"/>
      <c r="H2696" s="131"/>
      <c r="I2696" s="131"/>
    </row>
    <row r="2697" spans="7:9" ht="15" customHeight="1" x14ac:dyDescent="0.2">
      <c r="G2697" s="139"/>
      <c r="H2697" s="131"/>
      <c r="I2697" s="131"/>
    </row>
    <row r="2698" spans="7:9" ht="15" customHeight="1" x14ac:dyDescent="0.2">
      <c r="G2698" s="139"/>
      <c r="H2698" s="131"/>
      <c r="I2698" s="131"/>
    </row>
    <row r="2699" spans="7:9" ht="15" customHeight="1" x14ac:dyDescent="0.2">
      <c r="G2699" s="139"/>
      <c r="H2699" s="131"/>
      <c r="I2699" s="131"/>
    </row>
    <row r="2700" spans="7:9" ht="15" customHeight="1" x14ac:dyDescent="0.2">
      <c r="G2700" s="139"/>
      <c r="H2700" s="131"/>
      <c r="I2700" s="131"/>
    </row>
    <row r="2701" spans="7:9" ht="15" customHeight="1" x14ac:dyDescent="0.2">
      <c r="G2701" s="139"/>
      <c r="H2701" s="131"/>
      <c r="I2701" s="131"/>
    </row>
    <row r="2702" spans="7:9" ht="15" customHeight="1" x14ac:dyDescent="0.2">
      <c r="G2702" s="139"/>
      <c r="H2702" s="131"/>
      <c r="I2702" s="131"/>
    </row>
    <row r="2703" spans="7:9" ht="15" customHeight="1" x14ac:dyDescent="0.2">
      <c r="G2703" s="139"/>
      <c r="H2703" s="131"/>
      <c r="I2703" s="131"/>
    </row>
    <row r="2704" spans="7:9" ht="15" customHeight="1" x14ac:dyDescent="0.2">
      <c r="G2704" s="139"/>
      <c r="H2704" s="131"/>
      <c r="I2704" s="131"/>
    </row>
    <row r="2705" spans="7:9" ht="15" customHeight="1" x14ac:dyDescent="0.2">
      <c r="G2705" s="139"/>
      <c r="H2705" s="131"/>
      <c r="I2705" s="131"/>
    </row>
    <row r="2706" spans="7:9" ht="15" customHeight="1" x14ac:dyDescent="0.2">
      <c r="G2706" s="139"/>
      <c r="H2706" s="131"/>
      <c r="I2706" s="131"/>
    </row>
    <row r="2707" spans="7:9" ht="15" customHeight="1" x14ac:dyDescent="0.2">
      <c r="G2707" s="139"/>
      <c r="H2707" s="131"/>
      <c r="I2707" s="131"/>
    </row>
    <row r="2708" spans="7:9" ht="15" customHeight="1" x14ac:dyDescent="0.2">
      <c r="G2708" s="139"/>
      <c r="H2708" s="131"/>
      <c r="I2708" s="131"/>
    </row>
    <row r="2709" spans="7:9" ht="15" customHeight="1" x14ac:dyDescent="0.2">
      <c r="G2709" s="139"/>
      <c r="H2709" s="131"/>
      <c r="I2709" s="131"/>
    </row>
    <row r="2710" spans="7:9" ht="15" customHeight="1" x14ac:dyDescent="0.2">
      <c r="G2710" s="139"/>
      <c r="H2710" s="131"/>
      <c r="I2710" s="131"/>
    </row>
    <row r="2711" spans="7:9" ht="15" customHeight="1" x14ac:dyDescent="0.2">
      <c r="G2711" s="139"/>
      <c r="H2711" s="131"/>
      <c r="I2711" s="131"/>
    </row>
    <row r="2712" spans="7:9" ht="15" customHeight="1" x14ac:dyDescent="0.2">
      <c r="G2712" s="139"/>
      <c r="H2712" s="131"/>
      <c r="I2712" s="131"/>
    </row>
    <row r="2713" spans="7:9" ht="15" customHeight="1" x14ac:dyDescent="0.2">
      <c r="G2713" s="139"/>
      <c r="H2713" s="131"/>
      <c r="I2713" s="131"/>
    </row>
    <row r="2714" spans="7:9" ht="15" customHeight="1" x14ac:dyDescent="0.2">
      <c r="G2714" s="139"/>
      <c r="H2714" s="131"/>
      <c r="I2714" s="131"/>
    </row>
    <row r="2715" spans="7:9" ht="15" customHeight="1" x14ac:dyDescent="0.2">
      <c r="G2715" s="139"/>
      <c r="H2715" s="131"/>
      <c r="I2715" s="131"/>
    </row>
    <row r="2716" spans="7:9" ht="15" customHeight="1" x14ac:dyDescent="0.2">
      <c r="G2716" s="139"/>
      <c r="H2716" s="131"/>
      <c r="I2716" s="131"/>
    </row>
    <row r="2717" spans="7:9" ht="15" customHeight="1" x14ac:dyDescent="0.2">
      <c r="G2717" s="139"/>
      <c r="H2717" s="131"/>
      <c r="I2717" s="131"/>
    </row>
    <row r="2718" spans="7:9" ht="15" customHeight="1" x14ac:dyDescent="0.2">
      <c r="G2718" s="139"/>
      <c r="H2718" s="131"/>
      <c r="I2718" s="131"/>
    </row>
    <row r="2719" spans="7:9" ht="15" customHeight="1" x14ac:dyDescent="0.2">
      <c r="G2719" s="139"/>
      <c r="H2719" s="131"/>
      <c r="I2719" s="131"/>
    </row>
    <row r="2720" spans="7:9" ht="15" customHeight="1" x14ac:dyDescent="0.2">
      <c r="G2720" s="139"/>
      <c r="H2720" s="131"/>
      <c r="I2720" s="131"/>
    </row>
    <row r="2721" spans="7:9" ht="15" customHeight="1" x14ac:dyDescent="0.2">
      <c r="G2721" s="139"/>
      <c r="H2721" s="131"/>
      <c r="I2721" s="131"/>
    </row>
    <row r="2722" spans="7:9" ht="15" customHeight="1" x14ac:dyDescent="0.2">
      <c r="G2722" s="139"/>
      <c r="H2722" s="131"/>
      <c r="I2722" s="131"/>
    </row>
    <row r="2723" spans="7:9" ht="15" customHeight="1" x14ac:dyDescent="0.2">
      <c r="G2723" s="139"/>
      <c r="H2723" s="131"/>
      <c r="I2723" s="131"/>
    </row>
    <row r="2724" spans="7:9" ht="15" customHeight="1" x14ac:dyDescent="0.2">
      <c r="G2724" s="139"/>
      <c r="H2724" s="131"/>
      <c r="I2724" s="131"/>
    </row>
    <row r="2725" spans="7:9" ht="15" customHeight="1" x14ac:dyDescent="0.2">
      <c r="G2725" s="139"/>
      <c r="H2725" s="131"/>
      <c r="I2725" s="131"/>
    </row>
    <row r="2726" spans="7:9" ht="15" customHeight="1" x14ac:dyDescent="0.2">
      <c r="G2726" s="139"/>
      <c r="H2726" s="131"/>
      <c r="I2726" s="131"/>
    </row>
    <row r="2727" spans="7:9" ht="15" customHeight="1" x14ac:dyDescent="0.2">
      <c r="G2727" s="139"/>
      <c r="H2727" s="131"/>
      <c r="I2727" s="131"/>
    </row>
    <row r="2728" spans="7:9" ht="15" customHeight="1" x14ac:dyDescent="0.2">
      <c r="G2728" s="139"/>
      <c r="H2728" s="131"/>
      <c r="I2728" s="131"/>
    </row>
    <row r="2729" spans="7:9" ht="15" customHeight="1" x14ac:dyDescent="0.2">
      <c r="G2729" s="139"/>
      <c r="H2729" s="131"/>
      <c r="I2729" s="131"/>
    </row>
    <row r="2730" spans="7:9" ht="15" customHeight="1" x14ac:dyDescent="0.2">
      <c r="G2730" s="139"/>
      <c r="H2730" s="131"/>
      <c r="I2730" s="131"/>
    </row>
    <row r="2731" spans="7:9" ht="15" customHeight="1" x14ac:dyDescent="0.2">
      <c r="G2731" s="139"/>
      <c r="H2731" s="131"/>
      <c r="I2731" s="131"/>
    </row>
    <row r="2732" spans="7:9" ht="15" customHeight="1" x14ac:dyDescent="0.2">
      <c r="G2732" s="139"/>
      <c r="H2732" s="131"/>
      <c r="I2732" s="131"/>
    </row>
    <row r="2733" spans="7:9" ht="15" customHeight="1" x14ac:dyDescent="0.2">
      <c r="G2733" s="139"/>
      <c r="H2733" s="131"/>
      <c r="I2733" s="131"/>
    </row>
    <row r="2734" spans="7:9" ht="15" customHeight="1" x14ac:dyDescent="0.2">
      <c r="G2734" s="139"/>
      <c r="H2734" s="131"/>
      <c r="I2734" s="131"/>
    </row>
    <row r="2735" spans="7:9" ht="15" customHeight="1" x14ac:dyDescent="0.2">
      <c r="G2735" s="139"/>
      <c r="H2735" s="131"/>
      <c r="I2735" s="131"/>
    </row>
    <row r="2736" spans="7:9" ht="15" customHeight="1" x14ac:dyDescent="0.2">
      <c r="G2736" s="139"/>
      <c r="H2736" s="131"/>
      <c r="I2736" s="131"/>
    </row>
    <row r="2737" spans="7:9" ht="15" customHeight="1" x14ac:dyDescent="0.2">
      <c r="G2737" s="139"/>
      <c r="H2737" s="131"/>
      <c r="I2737" s="131"/>
    </row>
    <row r="2738" spans="7:9" ht="15" customHeight="1" x14ac:dyDescent="0.2">
      <c r="G2738" s="139"/>
      <c r="H2738" s="131"/>
      <c r="I2738" s="131"/>
    </row>
    <row r="2739" spans="7:9" ht="15" customHeight="1" x14ac:dyDescent="0.2">
      <c r="G2739" s="139"/>
      <c r="H2739" s="131"/>
      <c r="I2739" s="131"/>
    </row>
    <row r="2740" spans="7:9" ht="15" customHeight="1" x14ac:dyDescent="0.2">
      <c r="G2740" s="139"/>
      <c r="H2740" s="131"/>
      <c r="I2740" s="131"/>
    </row>
    <row r="2741" spans="7:9" ht="15" customHeight="1" x14ac:dyDescent="0.2">
      <c r="G2741" s="139"/>
      <c r="H2741" s="131"/>
      <c r="I2741" s="131"/>
    </row>
    <row r="2742" spans="7:9" ht="15" customHeight="1" x14ac:dyDescent="0.2">
      <c r="G2742" s="139"/>
      <c r="H2742" s="131"/>
      <c r="I2742" s="131"/>
    </row>
    <row r="2743" spans="7:9" ht="15" customHeight="1" x14ac:dyDescent="0.2">
      <c r="G2743" s="139"/>
      <c r="H2743" s="131"/>
      <c r="I2743" s="131"/>
    </row>
    <row r="2744" spans="7:9" ht="15" customHeight="1" x14ac:dyDescent="0.2">
      <c r="G2744" s="139"/>
      <c r="H2744" s="131"/>
      <c r="I2744" s="131"/>
    </row>
    <row r="2745" spans="7:9" ht="15" customHeight="1" x14ac:dyDescent="0.2">
      <c r="G2745" s="139"/>
      <c r="H2745" s="131"/>
      <c r="I2745" s="131"/>
    </row>
    <row r="2746" spans="7:9" ht="15" customHeight="1" x14ac:dyDescent="0.2">
      <c r="G2746" s="139"/>
      <c r="H2746" s="131"/>
      <c r="I2746" s="131"/>
    </row>
    <row r="2747" spans="7:9" ht="15" customHeight="1" x14ac:dyDescent="0.2">
      <c r="G2747" s="139"/>
      <c r="H2747" s="131"/>
      <c r="I2747" s="131"/>
    </row>
    <row r="2748" spans="7:9" ht="15" customHeight="1" x14ac:dyDescent="0.2">
      <c r="G2748" s="139"/>
      <c r="H2748" s="131"/>
      <c r="I2748" s="131"/>
    </row>
    <row r="2749" spans="7:9" ht="15" customHeight="1" x14ac:dyDescent="0.2">
      <c r="G2749" s="139"/>
      <c r="H2749" s="131"/>
      <c r="I2749" s="131"/>
    </row>
    <row r="2750" spans="7:9" ht="15" customHeight="1" x14ac:dyDescent="0.2">
      <c r="G2750" s="139"/>
      <c r="H2750" s="131"/>
      <c r="I2750" s="131"/>
    </row>
    <row r="2751" spans="7:9" ht="15" customHeight="1" x14ac:dyDescent="0.2">
      <c r="G2751" s="139"/>
      <c r="H2751" s="131"/>
      <c r="I2751" s="131"/>
    </row>
    <row r="2752" spans="7:9" ht="15" customHeight="1" x14ac:dyDescent="0.2">
      <c r="G2752" s="139"/>
      <c r="H2752" s="131"/>
      <c r="I2752" s="131"/>
    </row>
    <row r="2753" spans="7:9" ht="15" customHeight="1" x14ac:dyDescent="0.2">
      <c r="G2753" s="139"/>
      <c r="H2753" s="131"/>
      <c r="I2753" s="131"/>
    </row>
    <row r="2754" spans="7:9" ht="15" customHeight="1" x14ac:dyDescent="0.2">
      <c r="G2754" s="139"/>
      <c r="H2754" s="131"/>
      <c r="I2754" s="131"/>
    </row>
    <row r="2755" spans="7:9" ht="15" customHeight="1" x14ac:dyDescent="0.2">
      <c r="G2755" s="139"/>
      <c r="H2755" s="131"/>
      <c r="I2755" s="131"/>
    </row>
    <row r="2756" spans="7:9" ht="15" customHeight="1" x14ac:dyDescent="0.2">
      <c r="G2756" s="139"/>
      <c r="H2756" s="131"/>
      <c r="I2756" s="131"/>
    </row>
    <row r="2757" spans="7:9" ht="15" customHeight="1" x14ac:dyDescent="0.2">
      <c r="G2757" s="139"/>
      <c r="H2757" s="131"/>
      <c r="I2757" s="131"/>
    </row>
    <row r="2758" spans="7:9" ht="15" customHeight="1" x14ac:dyDescent="0.2">
      <c r="G2758" s="139"/>
      <c r="H2758" s="131"/>
      <c r="I2758" s="131"/>
    </row>
    <row r="2759" spans="7:9" ht="15" customHeight="1" x14ac:dyDescent="0.2">
      <c r="G2759" s="139"/>
      <c r="H2759" s="131"/>
      <c r="I2759" s="131"/>
    </row>
    <row r="2760" spans="7:9" ht="15" customHeight="1" x14ac:dyDescent="0.2">
      <c r="G2760" s="139"/>
      <c r="H2760" s="131"/>
      <c r="I2760" s="131"/>
    </row>
    <row r="2761" spans="7:9" ht="15" customHeight="1" x14ac:dyDescent="0.2">
      <c r="G2761" s="139"/>
      <c r="H2761" s="131"/>
      <c r="I2761" s="131"/>
    </row>
    <row r="2762" spans="7:9" ht="15" customHeight="1" x14ac:dyDescent="0.2">
      <c r="G2762" s="139"/>
      <c r="H2762" s="131"/>
      <c r="I2762" s="131"/>
    </row>
    <row r="2763" spans="7:9" ht="15" customHeight="1" x14ac:dyDescent="0.2">
      <c r="G2763" s="139"/>
      <c r="H2763" s="131"/>
      <c r="I2763" s="131"/>
    </row>
    <row r="2764" spans="7:9" ht="15" customHeight="1" x14ac:dyDescent="0.2">
      <c r="G2764" s="139"/>
      <c r="H2764" s="131"/>
      <c r="I2764" s="131"/>
    </row>
    <row r="2765" spans="7:9" ht="15" customHeight="1" x14ac:dyDescent="0.2">
      <c r="G2765" s="139"/>
      <c r="H2765" s="131"/>
      <c r="I2765" s="131"/>
    </row>
    <row r="2766" spans="7:9" ht="15" customHeight="1" x14ac:dyDescent="0.2">
      <c r="G2766" s="139"/>
      <c r="H2766" s="131"/>
      <c r="I2766" s="131"/>
    </row>
    <row r="2767" spans="7:9" ht="15" customHeight="1" x14ac:dyDescent="0.2">
      <c r="G2767" s="139"/>
      <c r="H2767" s="131"/>
      <c r="I2767" s="131"/>
    </row>
    <row r="2768" spans="7:9" ht="15" customHeight="1" x14ac:dyDescent="0.2">
      <c r="G2768" s="139"/>
      <c r="H2768" s="131"/>
      <c r="I2768" s="131"/>
    </row>
    <row r="2769" spans="7:9" ht="15" customHeight="1" x14ac:dyDescent="0.2">
      <c r="G2769" s="139"/>
      <c r="H2769" s="131"/>
      <c r="I2769" s="131"/>
    </row>
    <row r="2770" spans="7:9" ht="15" customHeight="1" x14ac:dyDescent="0.2">
      <c r="G2770" s="139"/>
      <c r="H2770" s="131"/>
      <c r="I2770" s="131"/>
    </row>
    <row r="2771" spans="7:9" ht="15" customHeight="1" x14ac:dyDescent="0.2">
      <c r="G2771" s="139"/>
      <c r="H2771" s="131"/>
      <c r="I2771" s="131"/>
    </row>
    <row r="2772" spans="7:9" ht="15" customHeight="1" x14ac:dyDescent="0.2">
      <c r="G2772" s="139"/>
      <c r="H2772" s="131"/>
      <c r="I2772" s="131"/>
    </row>
    <row r="2773" spans="7:9" ht="15" customHeight="1" x14ac:dyDescent="0.2">
      <c r="G2773" s="139"/>
      <c r="H2773" s="131"/>
      <c r="I2773" s="131"/>
    </row>
    <row r="2774" spans="7:9" ht="15" customHeight="1" x14ac:dyDescent="0.2">
      <c r="G2774" s="139"/>
      <c r="H2774" s="131"/>
      <c r="I2774" s="131"/>
    </row>
    <row r="2775" spans="7:9" ht="15" customHeight="1" x14ac:dyDescent="0.2">
      <c r="G2775" s="139"/>
      <c r="H2775" s="131"/>
      <c r="I2775" s="131"/>
    </row>
    <row r="2776" spans="7:9" ht="15" customHeight="1" x14ac:dyDescent="0.2">
      <c r="G2776" s="139"/>
      <c r="H2776" s="131"/>
      <c r="I2776" s="131"/>
    </row>
    <row r="2777" spans="7:9" ht="15" customHeight="1" x14ac:dyDescent="0.2">
      <c r="G2777" s="139"/>
      <c r="H2777" s="131"/>
      <c r="I2777" s="131"/>
    </row>
    <row r="2778" spans="7:9" ht="15" customHeight="1" x14ac:dyDescent="0.2">
      <c r="G2778" s="139"/>
      <c r="H2778" s="131"/>
      <c r="I2778" s="131"/>
    </row>
    <row r="2779" spans="7:9" ht="15" customHeight="1" x14ac:dyDescent="0.2">
      <c r="G2779" s="139"/>
      <c r="H2779" s="131"/>
      <c r="I2779" s="131"/>
    </row>
    <row r="2780" spans="7:9" ht="15" customHeight="1" x14ac:dyDescent="0.2">
      <c r="G2780" s="139"/>
      <c r="H2780" s="131"/>
      <c r="I2780" s="131"/>
    </row>
    <row r="2781" spans="7:9" ht="15" customHeight="1" x14ac:dyDescent="0.2">
      <c r="G2781" s="139"/>
      <c r="H2781" s="131"/>
      <c r="I2781" s="131"/>
    </row>
    <row r="2782" spans="7:9" ht="15" customHeight="1" x14ac:dyDescent="0.2">
      <c r="G2782" s="139"/>
      <c r="H2782" s="131"/>
      <c r="I2782" s="131"/>
    </row>
    <row r="2783" spans="7:9" ht="15" customHeight="1" x14ac:dyDescent="0.2">
      <c r="G2783" s="139"/>
      <c r="H2783" s="131"/>
      <c r="I2783" s="131"/>
    </row>
    <row r="2784" spans="7:9" ht="15" customHeight="1" x14ac:dyDescent="0.2">
      <c r="G2784" s="139"/>
      <c r="H2784" s="131"/>
      <c r="I2784" s="131"/>
    </row>
    <row r="2785" spans="7:9" ht="15" customHeight="1" x14ac:dyDescent="0.2">
      <c r="G2785" s="139"/>
      <c r="H2785" s="131"/>
      <c r="I2785" s="131"/>
    </row>
    <row r="2786" spans="7:9" ht="15" customHeight="1" x14ac:dyDescent="0.2">
      <c r="G2786" s="139"/>
      <c r="H2786" s="131"/>
      <c r="I2786" s="131"/>
    </row>
    <row r="2787" spans="7:9" ht="15" customHeight="1" x14ac:dyDescent="0.2">
      <c r="G2787" s="139"/>
      <c r="H2787" s="131"/>
      <c r="I2787" s="131"/>
    </row>
    <row r="2788" spans="7:9" ht="15" customHeight="1" x14ac:dyDescent="0.2">
      <c r="G2788" s="139"/>
      <c r="H2788" s="131"/>
      <c r="I2788" s="131"/>
    </row>
    <row r="2789" spans="7:9" ht="15" customHeight="1" x14ac:dyDescent="0.2">
      <c r="G2789" s="139"/>
      <c r="H2789" s="131"/>
      <c r="I2789" s="131"/>
    </row>
    <row r="2790" spans="7:9" ht="15" customHeight="1" x14ac:dyDescent="0.2">
      <c r="G2790" s="139"/>
      <c r="H2790" s="131"/>
      <c r="I2790" s="131"/>
    </row>
    <row r="2791" spans="7:9" ht="15" customHeight="1" x14ac:dyDescent="0.2">
      <c r="G2791" s="139"/>
      <c r="H2791" s="131"/>
      <c r="I2791" s="131"/>
    </row>
    <row r="2792" spans="7:9" ht="15" customHeight="1" x14ac:dyDescent="0.2">
      <c r="G2792" s="139"/>
      <c r="H2792" s="131"/>
      <c r="I2792" s="131"/>
    </row>
    <row r="2793" spans="7:9" ht="15" customHeight="1" x14ac:dyDescent="0.2">
      <c r="G2793" s="139"/>
      <c r="H2793" s="131"/>
      <c r="I2793" s="131"/>
    </row>
    <row r="2794" spans="7:9" ht="15" customHeight="1" x14ac:dyDescent="0.2">
      <c r="G2794" s="139"/>
      <c r="H2794" s="131"/>
      <c r="I2794" s="131"/>
    </row>
    <row r="2795" spans="7:9" ht="15" customHeight="1" x14ac:dyDescent="0.2">
      <c r="G2795" s="139"/>
      <c r="H2795" s="131"/>
      <c r="I2795" s="131"/>
    </row>
    <row r="2796" spans="7:9" ht="15" customHeight="1" x14ac:dyDescent="0.2">
      <c r="G2796" s="139"/>
      <c r="H2796" s="131"/>
      <c r="I2796" s="131"/>
    </row>
    <row r="2797" spans="7:9" ht="15" customHeight="1" x14ac:dyDescent="0.2">
      <c r="G2797" s="139"/>
      <c r="H2797" s="131"/>
      <c r="I2797" s="131"/>
    </row>
    <row r="2798" spans="7:9" ht="15" customHeight="1" x14ac:dyDescent="0.2">
      <c r="G2798" s="139"/>
      <c r="H2798" s="131"/>
      <c r="I2798" s="131"/>
    </row>
    <row r="2799" spans="7:9" ht="15" customHeight="1" x14ac:dyDescent="0.2">
      <c r="G2799" s="139"/>
      <c r="H2799" s="131"/>
      <c r="I2799" s="131"/>
    </row>
    <row r="2800" spans="7:9" ht="15" customHeight="1" x14ac:dyDescent="0.2">
      <c r="G2800" s="139"/>
      <c r="H2800" s="131"/>
      <c r="I2800" s="131"/>
    </row>
    <row r="2801" spans="7:9" ht="15" customHeight="1" x14ac:dyDescent="0.2">
      <c r="G2801" s="139"/>
      <c r="H2801" s="131"/>
      <c r="I2801" s="131"/>
    </row>
    <row r="2802" spans="7:9" ht="15" customHeight="1" x14ac:dyDescent="0.2">
      <c r="G2802" s="139"/>
      <c r="H2802" s="131"/>
      <c r="I2802" s="131"/>
    </row>
    <row r="2803" spans="7:9" ht="15" customHeight="1" x14ac:dyDescent="0.2">
      <c r="G2803" s="139"/>
      <c r="H2803" s="131"/>
      <c r="I2803" s="131"/>
    </row>
    <row r="2804" spans="7:9" ht="15" customHeight="1" x14ac:dyDescent="0.2">
      <c r="G2804" s="139"/>
      <c r="H2804" s="131"/>
      <c r="I2804" s="131"/>
    </row>
    <row r="2805" spans="7:9" ht="15" customHeight="1" x14ac:dyDescent="0.2">
      <c r="G2805" s="139"/>
      <c r="H2805" s="131"/>
      <c r="I2805" s="131"/>
    </row>
    <row r="2806" spans="7:9" ht="15" customHeight="1" x14ac:dyDescent="0.2">
      <c r="G2806" s="139"/>
      <c r="H2806" s="131"/>
      <c r="I2806" s="131"/>
    </row>
    <row r="2807" spans="7:9" ht="15" customHeight="1" x14ac:dyDescent="0.2">
      <c r="G2807" s="139"/>
      <c r="H2807" s="131"/>
      <c r="I2807" s="131"/>
    </row>
    <row r="2808" spans="7:9" ht="15" customHeight="1" x14ac:dyDescent="0.2">
      <c r="G2808" s="139"/>
      <c r="H2808" s="131"/>
      <c r="I2808" s="131"/>
    </row>
    <row r="2809" spans="7:9" ht="15" customHeight="1" x14ac:dyDescent="0.2">
      <c r="G2809" s="139"/>
      <c r="H2809" s="131"/>
      <c r="I2809" s="131"/>
    </row>
    <row r="2810" spans="7:9" ht="15" customHeight="1" x14ac:dyDescent="0.2">
      <c r="G2810" s="139"/>
      <c r="H2810" s="131"/>
      <c r="I2810" s="131"/>
    </row>
    <row r="2811" spans="7:9" ht="15" customHeight="1" x14ac:dyDescent="0.2">
      <c r="G2811" s="139"/>
      <c r="H2811" s="131"/>
      <c r="I2811" s="131"/>
    </row>
    <row r="2812" spans="7:9" ht="15" customHeight="1" x14ac:dyDescent="0.2">
      <c r="G2812" s="139"/>
      <c r="H2812" s="131"/>
      <c r="I2812" s="131"/>
    </row>
    <row r="2813" spans="7:9" ht="15" customHeight="1" x14ac:dyDescent="0.2">
      <c r="G2813" s="139"/>
      <c r="H2813" s="131"/>
      <c r="I2813" s="131"/>
    </row>
    <row r="2814" spans="7:9" ht="15" customHeight="1" x14ac:dyDescent="0.2">
      <c r="G2814" s="139"/>
      <c r="H2814" s="131"/>
      <c r="I2814" s="131"/>
    </row>
    <row r="2815" spans="7:9" ht="15" customHeight="1" x14ac:dyDescent="0.2">
      <c r="G2815" s="139"/>
      <c r="H2815" s="131"/>
      <c r="I2815" s="131"/>
    </row>
    <row r="2816" spans="7:9" ht="15" customHeight="1" x14ac:dyDescent="0.2">
      <c r="G2816" s="139"/>
      <c r="H2816" s="131"/>
      <c r="I2816" s="131"/>
    </row>
    <row r="2817" spans="7:9" ht="15" customHeight="1" x14ac:dyDescent="0.2">
      <c r="G2817" s="139"/>
      <c r="H2817" s="131"/>
      <c r="I2817" s="131"/>
    </row>
    <row r="2818" spans="7:9" ht="15" customHeight="1" x14ac:dyDescent="0.2">
      <c r="G2818" s="139"/>
      <c r="H2818" s="131"/>
      <c r="I2818" s="131"/>
    </row>
    <row r="2819" spans="7:9" ht="15" customHeight="1" x14ac:dyDescent="0.2">
      <c r="G2819" s="139"/>
      <c r="H2819" s="131"/>
      <c r="I2819" s="131"/>
    </row>
    <row r="2820" spans="7:9" ht="15" customHeight="1" x14ac:dyDescent="0.2">
      <c r="G2820" s="139"/>
      <c r="H2820" s="131"/>
      <c r="I2820" s="131"/>
    </row>
    <row r="2821" spans="7:9" ht="15" customHeight="1" x14ac:dyDescent="0.2">
      <c r="G2821" s="139"/>
      <c r="H2821" s="131"/>
      <c r="I2821" s="131"/>
    </row>
    <row r="2822" spans="7:9" ht="15" customHeight="1" x14ac:dyDescent="0.2">
      <c r="G2822" s="139"/>
      <c r="H2822" s="131"/>
      <c r="I2822" s="131"/>
    </row>
    <row r="2823" spans="7:9" ht="15" customHeight="1" x14ac:dyDescent="0.2">
      <c r="G2823" s="139"/>
      <c r="H2823" s="131"/>
      <c r="I2823" s="131"/>
    </row>
    <row r="2824" spans="7:9" ht="15" customHeight="1" x14ac:dyDescent="0.2">
      <c r="G2824" s="139"/>
      <c r="H2824" s="131"/>
      <c r="I2824" s="131"/>
    </row>
    <row r="2825" spans="7:9" ht="15" customHeight="1" x14ac:dyDescent="0.2">
      <c r="G2825" s="139"/>
      <c r="H2825" s="131"/>
      <c r="I2825" s="131"/>
    </row>
    <row r="2826" spans="7:9" ht="15" customHeight="1" x14ac:dyDescent="0.2">
      <c r="G2826" s="139"/>
      <c r="H2826" s="131"/>
      <c r="I2826" s="131"/>
    </row>
    <row r="2827" spans="7:9" ht="15" customHeight="1" x14ac:dyDescent="0.2">
      <c r="G2827" s="139"/>
      <c r="H2827" s="131"/>
      <c r="I2827" s="131"/>
    </row>
    <row r="2828" spans="7:9" ht="15" customHeight="1" x14ac:dyDescent="0.2">
      <c r="G2828" s="139"/>
      <c r="H2828" s="131"/>
      <c r="I2828" s="131"/>
    </row>
    <row r="2829" spans="7:9" ht="15" customHeight="1" x14ac:dyDescent="0.2">
      <c r="G2829" s="139"/>
      <c r="H2829" s="131"/>
      <c r="I2829" s="131"/>
    </row>
    <row r="2830" spans="7:9" ht="15" customHeight="1" x14ac:dyDescent="0.2">
      <c r="G2830" s="139"/>
      <c r="H2830" s="131"/>
      <c r="I2830" s="131"/>
    </row>
    <row r="2831" spans="7:9" ht="15" customHeight="1" x14ac:dyDescent="0.2">
      <c r="G2831" s="139"/>
      <c r="H2831" s="131"/>
      <c r="I2831" s="131"/>
    </row>
    <row r="2832" spans="7:9" ht="15" customHeight="1" x14ac:dyDescent="0.2">
      <c r="G2832" s="139"/>
      <c r="H2832" s="131"/>
      <c r="I2832" s="131"/>
    </row>
    <row r="2833" spans="7:9" ht="15" customHeight="1" x14ac:dyDescent="0.2">
      <c r="G2833" s="139"/>
      <c r="H2833" s="131"/>
      <c r="I2833" s="131"/>
    </row>
    <row r="2834" spans="7:9" ht="15" customHeight="1" x14ac:dyDescent="0.2">
      <c r="G2834" s="139"/>
      <c r="H2834" s="131"/>
      <c r="I2834" s="131"/>
    </row>
    <row r="2835" spans="7:9" ht="15" customHeight="1" x14ac:dyDescent="0.2">
      <c r="G2835" s="139"/>
      <c r="H2835" s="131"/>
      <c r="I2835" s="131"/>
    </row>
    <row r="2836" spans="7:9" ht="15" customHeight="1" x14ac:dyDescent="0.2">
      <c r="G2836" s="139"/>
      <c r="H2836" s="131"/>
      <c r="I2836" s="131"/>
    </row>
    <row r="2837" spans="7:9" ht="15" customHeight="1" x14ac:dyDescent="0.2">
      <c r="G2837" s="139"/>
      <c r="H2837" s="131"/>
      <c r="I2837" s="131"/>
    </row>
    <row r="2838" spans="7:9" ht="15" customHeight="1" x14ac:dyDescent="0.2">
      <c r="G2838" s="139"/>
      <c r="H2838" s="131"/>
      <c r="I2838" s="131"/>
    </row>
    <row r="2839" spans="7:9" ht="15" customHeight="1" x14ac:dyDescent="0.2">
      <c r="G2839" s="139"/>
      <c r="H2839" s="131"/>
      <c r="I2839" s="131"/>
    </row>
    <row r="2840" spans="7:9" ht="15" customHeight="1" x14ac:dyDescent="0.2">
      <c r="G2840" s="139"/>
      <c r="H2840" s="131"/>
      <c r="I2840" s="131"/>
    </row>
    <row r="2841" spans="7:9" ht="15" customHeight="1" x14ac:dyDescent="0.2">
      <c r="G2841" s="139"/>
      <c r="H2841" s="131"/>
      <c r="I2841" s="131"/>
    </row>
    <row r="2842" spans="7:9" ht="15" customHeight="1" x14ac:dyDescent="0.2">
      <c r="G2842" s="139"/>
      <c r="H2842" s="131"/>
      <c r="I2842" s="131"/>
    </row>
    <row r="2843" spans="7:9" ht="15" customHeight="1" x14ac:dyDescent="0.2">
      <c r="G2843" s="139"/>
      <c r="H2843" s="131"/>
      <c r="I2843" s="131"/>
    </row>
    <row r="2844" spans="7:9" ht="15" customHeight="1" x14ac:dyDescent="0.2">
      <c r="G2844" s="139"/>
      <c r="H2844" s="131"/>
      <c r="I2844" s="131"/>
    </row>
    <row r="2845" spans="7:9" ht="15" customHeight="1" x14ac:dyDescent="0.2">
      <c r="G2845" s="139"/>
      <c r="H2845" s="131"/>
      <c r="I2845" s="131"/>
    </row>
    <row r="2846" spans="7:9" ht="15" customHeight="1" x14ac:dyDescent="0.2">
      <c r="G2846" s="139"/>
      <c r="H2846" s="131"/>
      <c r="I2846" s="131"/>
    </row>
    <row r="2847" spans="7:9" ht="15" customHeight="1" x14ac:dyDescent="0.2">
      <c r="G2847" s="139"/>
      <c r="H2847" s="131"/>
      <c r="I2847" s="131"/>
    </row>
    <row r="2848" spans="7:9" ht="15" customHeight="1" x14ac:dyDescent="0.2">
      <c r="G2848" s="139"/>
      <c r="H2848" s="131"/>
      <c r="I2848" s="131"/>
    </row>
    <row r="2849" spans="7:9" ht="15" customHeight="1" x14ac:dyDescent="0.2">
      <c r="G2849" s="139"/>
      <c r="H2849" s="131"/>
      <c r="I2849" s="131"/>
    </row>
    <row r="2850" spans="7:9" ht="15" customHeight="1" x14ac:dyDescent="0.2">
      <c r="G2850" s="139"/>
      <c r="H2850" s="131"/>
      <c r="I2850" s="131"/>
    </row>
    <row r="2851" spans="7:9" ht="15" customHeight="1" x14ac:dyDescent="0.2">
      <c r="G2851" s="139"/>
      <c r="H2851" s="131"/>
      <c r="I2851" s="131"/>
    </row>
    <row r="2852" spans="7:9" ht="15" customHeight="1" x14ac:dyDescent="0.2">
      <c r="G2852" s="139"/>
      <c r="H2852" s="131"/>
      <c r="I2852" s="131"/>
    </row>
    <row r="2853" spans="7:9" ht="15" customHeight="1" x14ac:dyDescent="0.2">
      <c r="G2853" s="139"/>
      <c r="H2853" s="131"/>
      <c r="I2853" s="131"/>
    </row>
    <row r="2854" spans="7:9" ht="15" customHeight="1" x14ac:dyDescent="0.2">
      <c r="G2854" s="139"/>
      <c r="H2854" s="131"/>
      <c r="I2854" s="131"/>
    </row>
    <row r="2855" spans="7:9" ht="15" customHeight="1" x14ac:dyDescent="0.2">
      <c r="G2855" s="139"/>
      <c r="H2855" s="131"/>
      <c r="I2855" s="131"/>
    </row>
    <row r="2856" spans="7:9" ht="15" customHeight="1" x14ac:dyDescent="0.2">
      <c r="G2856" s="139"/>
      <c r="H2856" s="131"/>
      <c r="I2856" s="131"/>
    </row>
    <row r="2857" spans="7:9" ht="15" customHeight="1" x14ac:dyDescent="0.2">
      <c r="G2857" s="139"/>
      <c r="H2857" s="131"/>
      <c r="I2857" s="131"/>
    </row>
    <row r="2858" spans="7:9" ht="15" customHeight="1" x14ac:dyDescent="0.2">
      <c r="G2858" s="139"/>
      <c r="H2858" s="131"/>
      <c r="I2858" s="131"/>
    </row>
    <row r="2859" spans="7:9" ht="15" customHeight="1" x14ac:dyDescent="0.2">
      <c r="G2859" s="139"/>
      <c r="H2859" s="131"/>
      <c r="I2859" s="131"/>
    </row>
    <row r="2860" spans="7:9" ht="15" customHeight="1" x14ac:dyDescent="0.2">
      <c r="G2860" s="139"/>
      <c r="H2860" s="131"/>
      <c r="I2860" s="131"/>
    </row>
    <row r="2861" spans="7:9" ht="15" customHeight="1" x14ac:dyDescent="0.2">
      <c r="G2861" s="139"/>
      <c r="H2861" s="131"/>
      <c r="I2861" s="131"/>
    </row>
    <row r="2862" spans="7:9" ht="15" customHeight="1" x14ac:dyDescent="0.2">
      <c r="G2862" s="139"/>
      <c r="H2862" s="131"/>
      <c r="I2862" s="131"/>
    </row>
    <row r="2863" spans="7:9" ht="15" customHeight="1" x14ac:dyDescent="0.2">
      <c r="G2863" s="139"/>
      <c r="H2863" s="131"/>
      <c r="I2863" s="131"/>
    </row>
    <row r="2864" spans="7:9" ht="15" customHeight="1" x14ac:dyDescent="0.2">
      <c r="G2864" s="139"/>
      <c r="H2864" s="131"/>
      <c r="I2864" s="131"/>
    </row>
    <row r="2865" spans="7:9" ht="15" customHeight="1" x14ac:dyDescent="0.2">
      <c r="G2865" s="139"/>
      <c r="H2865" s="131"/>
      <c r="I2865" s="131"/>
    </row>
    <row r="2866" spans="7:9" ht="15" customHeight="1" x14ac:dyDescent="0.2">
      <c r="G2866" s="139"/>
      <c r="H2866" s="131"/>
      <c r="I2866" s="131"/>
    </row>
    <row r="2867" spans="7:9" ht="15" customHeight="1" x14ac:dyDescent="0.2">
      <c r="G2867" s="139"/>
      <c r="H2867" s="131"/>
      <c r="I2867" s="131"/>
    </row>
    <row r="2868" spans="7:9" ht="15" customHeight="1" x14ac:dyDescent="0.2">
      <c r="G2868" s="139"/>
      <c r="H2868" s="131"/>
      <c r="I2868" s="131"/>
    </row>
    <row r="2869" spans="7:9" ht="15" customHeight="1" x14ac:dyDescent="0.2">
      <c r="G2869" s="139"/>
      <c r="H2869" s="131"/>
      <c r="I2869" s="131"/>
    </row>
    <row r="2870" spans="7:9" ht="15" customHeight="1" x14ac:dyDescent="0.2">
      <c r="G2870" s="139"/>
      <c r="H2870" s="131"/>
      <c r="I2870" s="131"/>
    </row>
    <row r="2871" spans="7:9" ht="15" customHeight="1" x14ac:dyDescent="0.2">
      <c r="G2871" s="139"/>
      <c r="H2871" s="131"/>
      <c r="I2871" s="131"/>
    </row>
    <row r="2872" spans="7:9" ht="15" customHeight="1" x14ac:dyDescent="0.2">
      <c r="G2872" s="139"/>
      <c r="H2872" s="131"/>
      <c r="I2872" s="131"/>
    </row>
    <row r="2873" spans="7:9" ht="15" customHeight="1" x14ac:dyDescent="0.2">
      <c r="G2873" s="139"/>
      <c r="H2873" s="131"/>
      <c r="I2873" s="131"/>
    </row>
    <row r="2874" spans="7:9" ht="15" customHeight="1" x14ac:dyDescent="0.2">
      <c r="G2874" s="139"/>
      <c r="H2874" s="131"/>
      <c r="I2874" s="131"/>
    </row>
    <row r="2875" spans="7:9" ht="15" customHeight="1" x14ac:dyDescent="0.2">
      <c r="G2875" s="139"/>
      <c r="H2875" s="131"/>
      <c r="I2875" s="131"/>
    </row>
    <row r="2876" spans="7:9" ht="15" customHeight="1" x14ac:dyDescent="0.2">
      <c r="G2876" s="139"/>
      <c r="H2876" s="131"/>
      <c r="I2876" s="131"/>
    </row>
    <row r="2877" spans="7:9" ht="15" customHeight="1" x14ac:dyDescent="0.2">
      <c r="G2877" s="139"/>
      <c r="H2877" s="131"/>
      <c r="I2877" s="131"/>
    </row>
    <row r="2878" spans="7:9" ht="15" customHeight="1" x14ac:dyDescent="0.2">
      <c r="G2878" s="139"/>
      <c r="H2878" s="131"/>
      <c r="I2878" s="131"/>
    </row>
    <row r="2879" spans="7:9" ht="15" customHeight="1" x14ac:dyDescent="0.2">
      <c r="G2879" s="139"/>
      <c r="H2879" s="131"/>
      <c r="I2879" s="131"/>
    </row>
    <row r="2880" spans="7:9" ht="15" customHeight="1" x14ac:dyDescent="0.2">
      <c r="G2880" s="139"/>
      <c r="H2880" s="131"/>
      <c r="I2880" s="131"/>
    </row>
    <row r="2881" spans="7:9" ht="15" customHeight="1" x14ac:dyDescent="0.2">
      <c r="G2881" s="139"/>
      <c r="H2881" s="131"/>
      <c r="I2881" s="131"/>
    </row>
    <row r="2882" spans="7:9" ht="15" customHeight="1" x14ac:dyDescent="0.2">
      <c r="G2882" s="139"/>
      <c r="H2882" s="131"/>
      <c r="I2882" s="131"/>
    </row>
    <row r="2883" spans="7:9" ht="15" customHeight="1" x14ac:dyDescent="0.2">
      <c r="G2883" s="139"/>
      <c r="H2883" s="131"/>
      <c r="I2883" s="131"/>
    </row>
    <row r="2884" spans="7:9" ht="15" customHeight="1" x14ac:dyDescent="0.2">
      <c r="G2884" s="139"/>
      <c r="H2884" s="131"/>
      <c r="I2884" s="131"/>
    </row>
    <row r="2885" spans="7:9" ht="15" customHeight="1" x14ac:dyDescent="0.2">
      <c r="G2885" s="139"/>
      <c r="H2885" s="131"/>
      <c r="I2885" s="131"/>
    </row>
    <row r="2886" spans="7:9" ht="15" customHeight="1" x14ac:dyDescent="0.2">
      <c r="G2886" s="139"/>
      <c r="H2886" s="131"/>
      <c r="I2886" s="131"/>
    </row>
    <row r="2887" spans="7:9" ht="15" customHeight="1" x14ac:dyDescent="0.2">
      <c r="G2887" s="139"/>
      <c r="H2887" s="131"/>
      <c r="I2887" s="131"/>
    </row>
    <row r="2888" spans="7:9" ht="15" customHeight="1" x14ac:dyDescent="0.2">
      <c r="G2888" s="139"/>
      <c r="H2888" s="131"/>
      <c r="I2888" s="131"/>
    </row>
    <row r="2889" spans="7:9" ht="15" customHeight="1" x14ac:dyDescent="0.2">
      <c r="G2889" s="139"/>
      <c r="H2889" s="131"/>
      <c r="I2889" s="131"/>
    </row>
    <row r="2890" spans="7:9" ht="15" customHeight="1" x14ac:dyDescent="0.2">
      <c r="G2890" s="139"/>
      <c r="H2890" s="131"/>
      <c r="I2890" s="131"/>
    </row>
    <row r="2891" spans="7:9" ht="15" customHeight="1" x14ac:dyDescent="0.2">
      <c r="G2891" s="139"/>
      <c r="H2891" s="131"/>
      <c r="I2891" s="131"/>
    </row>
    <row r="2892" spans="7:9" ht="15" customHeight="1" x14ac:dyDescent="0.2">
      <c r="G2892" s="139"/>
      <c r="H2892" s="131"/>
      <c r="I2892" s="131"/>
    </row>
    <row r="2893" spans="7:9" ht="15" customHeight="1" x14ac:dyDescent="0.2">
      <c r="G2893" s="139"/>
      <c r="H2893" s="131"/>
      <c r="I2893" s="131"/>
    </row>
    <row r="2894" spans="7:9" ht="15" customHeight="1" x14ac:dyDescent="0.2">
      <c r="G2894" s="139"/>
      <c r="H2894" s="131"/>
      <c r="I2894" s="131"/>
    </row>
    <row r="2895" spans="7:9" ht="15" customHeight="1" x14ac:dyDescent="0.2">
      <c r="G2895" s="139"/>
      <c r="H2895" s="131"/>
      <c r="I2895" s="131"/>
    </row>
    <row r="2896" spans="7:9" ht="15" customHeight="1" x14ac:dyDescent="0.2">
      <c r="G2896" s="139"/>
      <c r="H2896" s="131"/>
      <c r="I2896" s="131"/>
    </row>
    <row r="2897" spans="7:9" ht="15" customHeight="1" x14ac:dyDescent="0.2">
      <c r="G2897" s="139"/>
      <c r="H2897" s="131"/>
      <c r="I2897" s="131"/>
    </row>
    <row r="2898" spans="7:9" ht="15" customHeight="1" x14ac:dyDescent="0.2">
      <c r="G2898" s="139"/>
      <c r="H2898" s="131"/>
      <c r="I2898" s="131"/>
    </row>
    <row r="2899" spans="7:9" ht="15" customHeight="1" x14ac:dyDescent="0.2">
      <c r="G2899" s="139"/>
      <c r="H2899" s="131"/>
      <c r="I2899" s="131"/>
    </row>
    <row r="2900" spans="7:9" ht="15" customHeight="1" x14ac:dyDescent="0.2">
      <c r="G2900" s="139"/>
      <c r="H2900" s="131"/>
      <c r="I2900" s="131"/>
    </row>
    <row r="2901" spans="7:9" ht="15" customHeight="1" x14ac:dyDescent="0.2">
      <c r="G2901" s="139"/>
      <c r="H2901" s="131"/>
      <c r="I2901" s="131"/>
    </row>
    <row r="2902" spans="7:9" ht="15" customHeight="1" x14ac:dyDescent="0.2">
      <c r="G2902" s="139"/>
      <c r="H2902" s="131"/>
      <c r="I2902" s="131"/>
    </row>
    <row r="2903" spans="7:9" ht="15" customHeight="1" x14ac:dyDescent="0.2">
      <c r="G2903" s="139"/>
      <c r="H2903" s="131"/>
      <c r="I2903" s="131"/>
    </row>
    <row r="2904" spans="7:9" ht="15" customHeight="1" x14ac:dyDescent="0.2">
      <c r="G2904" s="139"/>
      <c r="H2904" s="131"/>
      <c r="I2904" s="131"/>
    </row>
    <row r="2905" spans="7:9" ht="15" customHeight="1" x14ac:dyDescent="0.2">
      <c r="G2905" s="139"/>
      <c r="H2905" s="131"/>
      <c r="I2905" s="131"/>
    </row>
    <row r="2906" spans="7:9" ht="15" customHeight="1" x14ac:dyDescent="0.2">
      <c r="G2906" s="139"/>
      <c r="H2906" s="131"/>
      <c r="I2906" s="131"/>
    </row>
    <row r="2907" spans="7:9" ht="15" customHeight="1" x14ac:dyDescent="0.2">
      <c r="G2907" s="139"/>
      <c r="H2907" s="131"/>
      <c r="I2907" s="131"/>
    </row>
    <row r="2908" spans="7:9" ht="15" customHeight="1" x14ac:dyDescent="0.2">
      <c r="G2908" s="139"/>
      <c r="H2908" s="131"/>
      <c r="I2908" s="131"/>
    </row>
    <row r="2909" spans="7:9" ht="15" customHeight="1" x14ac:dyDescent="0.2">
      <c r="G2909" s="139"/>
      <c r="H2909" s="131"/>
      <c r="I2909" s="131"/>
    </row>
    <row r="2910" spans="7:9" ht="15" customHeight="1" x14ac:dyDescent="0.2">
      <c r="G2910" s="139"/>
      <c r="H2910" s="131"/>
      <c r="I2910" s="131"/>
    </row>
    <row r="2911" spans="7:9" ht="15" customHeight="1" x14ac:dyDescent="0.2">
      <c r="G2911" s="139"/>
      <c r="H2911" s="131"/>
      <c r="I2911" s="131"/>
    </row>
    <row r="2912" spans="7:9" ht="15" customHeight="1" x14ac:dyDescent="0.2">
      <c r="G2912" s="139"/>
      <c r="H2912" s="131"/>
      <c r="I2912" s="131"/>
    </row>
    <row r="2913" spans="7:9" ht="15" customHeight="1" x14ac:dyDescent="0.2">
      <c r="G2913" s="139"/>
      <c r="H2913" s="131"/>
      <c r="I2913" s="131"/>
    </row>
    <row r="2914" spans="7:9" ht="15" customHeight="1" x14ac:dyDescent="0.2">
      <c r="G2914" s="139"/>
      <c r="H2914" s="131"/>
      <c r="I2914" s="131"/>
    </row>
    <row r="2915" spans="7:9" ht="15" customHeight="1" x14ac:dyDescent="0.2">
      <c r="G2915" s="139"/>
      <c r="H2915" s="131"/>
      <c r="I2915" s="131"/>
    </row>
    <row r="2916" spans="7:9" ht="15" customHeight="1" x14ac:dyDescent="0.2">
      <c r="G2916" s="139"/>
      <c r="H2916" s="131"/>
      <c r="I2916" s="131"/>
    </row>
    <row r="2917" spans="7:9" ht="15" customHeight="1" x14ac:dyDescent="0.2">
      <c r="G2917" s="139"/>
      <c r="H2917" s="131"/>
      <c r="I2917" s="131"/>
    </row>
    <row r="2918" spans="7:9" ht="15" customHeight="1" x14ac:dyDescent="0.2">
      <c r="G2918" s="139"/>
      <c r="H2918" s="131"/>
      <c r="I2918" s="131"/>
    </row>
    <row r="2919" spans="7:9" ht="15" customHeight="1" x14ac:dyDescent="0.2">
      <c r="G2919" s="139"/>
      <c r="H2919" s="131"/>
      <c r="I2919" s="131"/>
    </row>
    <row r="2920" spans="7:9" ht="15" customHeight="1" x14ac:dyDescent="0.2">
      <c r="G2920" s="139"/>
      <c r="H2920" s="131"/>
      <c r="I2920" s="131"/>
    </row>
    <row r="2921" spans="7:9" ht="15" customHeight="1" x14ac:dyDescent="0.2">
      <c r="G2921" s="139"/>
      <c r="H2921" s="131"/>
      <c r="I2921" s="131"/>
    </row>
    <row r="2922" spans="7:9" ht="15" customHeight="1" x14ac:dyDescent="0.2">
      <c r="G2922" s="139"/>
      <c r="H2922" s="131"/>
      <c r="I2922" s="131"/>
    </row>
    <row r="2923" spans="7:9" ht="15" customHeight="1" x14ac:dyDescent="0.2">
      <c r="G2923" s="139"/>
      <c r="H2923" s="131"/>
      <c r="I2923" s="131"/>
    </row>
    <row r="2924" spans="7:9" ht="15" customHeight="1" x14ac:dyDescent="0.2">
      <c r="G2924" s="139"/>
      <c r="H2924" s="131"/>
      <c r="I2924" s="131"/>
    </row>
    <row r="2925" spans="7:9" ht="15" customHeight="1" x14ac:dyDescent="0.2">
      <c r="G2925" s="139"/>
      <c r="H2925" s="131"/>
      <c r="I2925" s="131"/>
    </row>
    <row r="2926" spans="7:9" ht="15" customHeight="1" x14ac:dyDescent="0.2">
      <c r="G2926" s="139"/>
      <c r="H2926" s="131"/>
      <c r="I2926" s="131"/>
    </row>
    <row r="2927" spans="7:9" ht="15" customHeight="1" x14ac:dyDescent="0.2">
      <c r="G2927" s="139"/>
      <c r="H2927" s="131"/>
      <c r="I2927" s="131"/>
    </row>
    <row r="2928" spans="7:9" ht="15" customHeight="1" x14ac:dyDescent="0.2">
      <c r="G2928" s="139"/>
      <c r="H2928" s="131"/>
      <c r="I2928" s="131"/>
    </row>
    <row r="2929" spans="7:9" ht="15" customHeight="1" x14ac:dyDescent="0.2">
      <c r="G2929" s="139"/>
      <c r="H2929" s="131"/>
      <c r="I2929" s="131"/>
    </row>
    <row r="2930" spans="7:9" ht="15" customHeight="1" x14ac:dyDescent="0.2">
      <c r="G2930" s="139"/>
      <c r="H2930" s="131"/>
      <c r="I2930" s="131"/>
    </row>
    <row r="2931" spans="7:9" ht="15" customHeight="1" x14ac:dyDescent="0.2">
      <c r="G2931" s="139"/>
      <c r="H2931" s="131"/>
      <c r="I2931" s="131"/>
    </row>
    <row r="2932" spans="7:9" ht="15" customHeight="1" x14ac:dyDescent="0.2">
      <c r="G2932" s="139"/>
      <c r="H2932" s="131"/>
      <c r="I2932" s="131"/>
    </row>
    <row r="2933" spans="7:9" ht="15" customHeight="1" x14ac:dyDescent="0.2">
      <c r="G2933" s="139"/>
      <c r="H2933" s="131"/>
      <c r="I2933" s="131"/>
    </row>
    <row r="2934" spans="7:9" ht="15" customHeight="1" x14ac:dyDescent="0.2">
      <c r="G2934" s="139"/>
      <c r="H2934" s="131"/>
      <c r="I2934" s="131"/>
    </row>
    <row r="2935" spans="7:9" ht="15" customHeight="1" x14ac:dyDescent="0.2">
      <c r="G2935" s="139"/>
      <c r="H2935" s="131"/>
      <c r="I2935" s="131"/>
    </row>
    <row r="2936" spans="7:9" ht="15" customHeight="1" x14ac:dyDescent="0.2">
      <c r="G2936" s="139"/>
      <c r="H2936" s="131"/>
      <c r="I2936" s="131"/>
    </row>
    <row r="2937" spans="7:9" ht="15" customHeight="1" x14ac:dyDescent="0.2">
      <c r="G2937" s="139"/>
      <c r="H2937" s="131"/>
      <c r="I2937" s="131"/>
    </row>
    <row r="2938" spans="7:9" ht="15" customHeight="1" x14ac:dyDescent="0.2">
      <c r="G2938" s="139"/>
      <c r="H2938" s="131"/>
      <c r="I2938" s="131"/>
    </row>
    <row r="2939" spans="7:9" ht="15" customHeight="1" x14ac:dyDescent="0.2">
      <c r="G2939" s="139"/>
      <c r="H2939" s="131"/>
      <c r="I2939" s="131"/>
    </row>
    <row r="2940" spans="7:9" ht="15" customHeight="1" x14ac:dyDescent="0.2">
      <c r="G2940" s="139"/>
      <c r="H2940" s="131"/>
      <c r="I2940" s="131"/>
    </row>
    <row r="2941" spans="7:9" ht="15" customHeight="1" x14ac:dyDescent="0.2">
      <c r="G2941" s="139"/>
      <c r="H2941" s="131"/>
      <c r="I2941" s="131"/>
    </row>
    <row r="2942" spans="7:9" ht="15" customHeight="1" x14ac:dyDescent="0.2">
      <c r="G2942" s="139"/>
      <c r="H2942" s="131"/>
      <c r="I2942" s="131"/>
    </row>
    <row r="2943" spans="7:9" ht="15" customHeight="1" x14ac:dyDescent="0.2">
      <c r="G2943" s="139"/>
      <c r="H2943" s="131"/>
      <c r="I2943" s="131"/>
    </row>
    <row r="2944" spans="7:9" ht="15" customHeight="1" x14ac:dyDescent="0.2">
      <c r="G2944" s="139"/>
      <c r="H2944" s="131"/>
      <c r="I2944" s="131"/>
    </row>
    <row r="2945" spans="7:9" ht="15" customHeight="1" x14ac:dyDescent="0.2">
      <c r="G2945" s="139"/>
      <c r="H2945" s="131"/>
      <c r="I2945" s="131"/>
    </row>
    <row r="2946" spans="7:9" ht="15" customHeight="1" x14ac:dyDescent="0.2">
      <c r="G2946" s="139"/>
      <c r="H2946" s="131"/>
      <c r="I2946" s="131"/>
    </row>
    <row r="2947" spans="7:9" ht="15" customHeight="1" x14ac:dyDescent="0.2">
      <c r="G2947" s="139"/>
      <c r="H2947" s="131"/>
      <c r="I2947" s="131"/>
    </row>
    <row r="2948" spans="7:9" ht="15" customHeight="1" x14ac:dyDescent="0.2">
      <c r="G2948" s="139"/>
      <c r="H2948" s="131"/>
      <c r="I2948" s="131"/>
    </row>
    <row r="2949" spans="7:9" ht="15" customHeight="1" x14ac:dyDescent="0.2">
      <c r="G2949" s="139"/>
      <c r="H2949" s="131"/>
      <c r="I2949" s="131"/>
    </row>
    <row r="2950" spans="7:9" ht="15" customHeight="1" x14ac:dyDescent="0.2">
      <c r="G2950" s="139"/>
      <c r="H2950" s="131"/>
      <c r="I2950" s="131"/>
    </row>
    <row r="2951" spans="7:9" ht="15" customHeight="1" x14ac:dyDescent="0.2">
      <c r="G2951" s="139"/>
      <c r="H2951" s="131"/>
      <c r="I2951" s="131"/>
    </row>
    <row r="2952" spans="7:9" ht="15" customHeight="1" x14ac:dyDescent="0.2">
      <c r="G2952" s="139"/>
      <c r="H2952" s="131"/>
      <c r="I2952" s="131"/>
    </row>
    <row r="2953" spans="7:9" ht="15" customHeight="1" x14ac:dyDescent="0.2">
      <c r="G2953" s="139"/>
      <c r="H2953" s="131"/>
      <c r="I2953" s="131"/>
    </row>
    <row r="2954" spans="7:9" ht="15" customHeight="1" x14ac:dyDescent="0.2">
      <c r="G2954" s="139"/>
      <c r="H2954" s="131"/>
      <c r="I2954" s="131"/>
    </row>
    <row r="2955" spans="7:9" ht="15" customHeight="1" x14ac:dyDescent="0.2">
      <c r="G2955" s="139"/>
      <c r="H2955" s="131"/>
      <c r="I2955" s="131"/>
    </row>
    <row r="2956" spans="7:9" ht="15" customHeight="1" x14ac:dyDescent="0.2">
      <c r="G2956" s="139"/>
      <c r="H2956" s="131"/>
      <c r="I2956" s="131"/>
    </row>
    <row r="2957" spans="7:9" ht="15" customHeight="1" x14ac:dyDescent="0.2">
      <c r="G2957" s="139"/>
      <c r="H2957" s="131"/>
      <c r="I2957" s="131"/>
    </row>
    <row r="2958" spans="7:9" ht="15" customHeight="1" x14ac:dyDescent="0.2">
      <c r="G2958" s="139"/>
      <c r="H2958" s="131"/>
      <c r="I2958" s="131"/>
    </row>
    <row r="2959" spans="7:9" ht="15" customHeight="1" x14ac:dyDescent="0.2">
      <c r="G2959" s="139"/>
      <c r="H2959" s="131"/>
      <c r="I2959" s="131"/>
    </row>
    <row r="2960" spans="7:9" ht="15" customHeight="1" x14ac:dyDescent="0.2">
      <c r="G2960" s="139"/>
      <c r="H2960" s="131"/>
      <c r="I2960" s="131"/>
    </row>
    <row r="2961" spans="7:9" ht="15" customHeight="1" x14ac:dyDescent="0.2">
      <c r="G2961" s="139"/>
      <c r="H2961" s="131"/>
      <c r="I2961" s="131"/>
    </row>
    <row r="2962" spans="7:9" ht="15" customHeight="1" x14ac:dyDescent="0.2">
      <c r="G2962" s="139"/>
      <c r="H2962" s="131"/>
      <c r="I2962" s="131"/>
    </row>
    <row r="2963" spans="7:9" ht="15" customHeight="1" x14ac:dyDescent="0.2">
      <c r="G2963" s="139"/>
      <c r="H2963" s="131"/>
      <c r="I2963" s="131"/>
    </row>
    <row r="2964" spans="7:9" ht="15" customHeight="1" x14ac:dyDescent="0.2">
      <c r="G2964" s="139"/>
      <c r="H2964" s="131"/>
      <c r="I2964" s="131"/>
    </row>
    <row r="2965" spans="7:9" ht="15" customHeight="1" x14ac:dyDescent="0.2">
      <c r="G2965" s="139"/>
      <c r="H2965" s="131"/>
      <c r="I2965" s="131"/>
    </row>
    <row r="2966" spans="7:9" ht="15" customHeight="1" x14ac:dyDescent="0.2">
      <c r="G2966" s="139"/>
      <c r="H2966" s="131"/>
      <c r="I2966" s="131"/>
    </row>
    <row r="2967" spans="7:9" ht="15" customHeight="1" x14ac:dyDescent="0.2">
      <c r="G2967" s="139"/>
      <c r="H2967" s="131"/>
      <c r="I2967" s="131"/>
    </row>
    <row r="2968" spans="7:9" ht="15" customHeight="1" x14ac:dyDescent="0.2">
      <c r="G2968" s="139"/>
      <c r="H2968" s="131"/>
      <c r="I2968" s="131"/>
    </row>
    <row r="2969" spans="7:9" ht="15" customHeight="1" x14ac:dyDescent="0.2">
      <c r="G2969" s="139"/>
      <c r="H2969" s="131"/>
      <c r="I2969" s="131"/>
    </row>
    <row r="2970" spans="7:9" ht="15" customHeight="1" x14ac:dyDescent="0.2">
      <c r="G2970" s="139"/>
      <c r="H2970" s="131"/>
      <c r="I2970" s="131"/>
    </row>
    <row r="2971" spans="7:9" ht="15" customHeight="1" x14ac:dyDescent="0.2">
      <c r="G2971" s="139"/>
      <c r="H2971" s="131"/>
      <c r="I2971" s="131"/>
    </row>
    <row r="2972" spans="7:9" ht="15" customHeight="1" x14ac:dyDescent="0.2">
      <c r="G2972" s="139"/>
      <c r="H2972" s="131"/>
      <c r="I2972" s="131"/>
    </row>
    <row r="2973" spans="7:9" ht="15" customHeight="1" x14ac:dyDescent="0.2">
      <c r="G2973" s="139"/>
      <c r="H2973" s="131"/>
      <c r="I2973" s="131"/>
    </row>
    <row r="2974" spans="7:9" ht="15" customHeight="1" x14ac:dyDescent="0.2">
      <c r="G2974" s="139"/>
      <c r="H2974" s="131"/>
      <c r="I2974" s="131"/>
    </row>
    <row r="2975" spans="7:9" ht="15" customHeight="1" x14ac:dyDescent="0.2">
      <c r="G2975" s="139"/>
      <c r="H2975" s="131"/>
      <c r="I2975" s="131"/>
    </row>
    <row r="2976" spans="7:9" ht="15" customHeight="1" x14ac:dyDescent="0.2">
      <c r="G2976" s="139"/>
      <c r="H2976" s="131"/>
      <c r="I2976" s="131"/>
    </row>
    <row r="2977" spans="7:9" ht="15" customHeight="1" x14ac:dyDescent="0.2">
      <c r="G2977" s="139"/>
      <c r="H2977" s="131"/>
      <c r="I2977" s="131"/>
    </row>
    <row r="2978" spans="7:9" ht="15" customHeight="1" x14ac:dyDescent="0.2">
      <c r="G2978" s="139"/>
      <c r="H2978" s="131"/>
      <c r="I2978" s="131"/>
    </row>
    <row r="2979" spans="7:9" ht="15" customHeight="1" x14ac:dyDescent="0.2">
      <c r="G2979" s="139"/>
      <c r="H2979" s="131"/>
      <c r="I2979" s="131"/>
    </row>
    <row r="2980" spans="7:9" ht="15" customHeight="1" x14ac:dyDescent="0.2">
      <c r="G2980" s="139"/>
      <c r="H2980" s="131"/>
      <c r="I2980" s="131"/>
    </row>
    <row r="2981" spans="7:9" ht="15" customHeight="1" x14ac:dyDescent="0.2">
      <c r="G2981" s="139"/>
      <c r="H2981" s="131"/>
      <c r="I2981" s="131"/>
    </row>
    <row r="2982" spans="7:9" ht="15" customHeight="1" x14ac:dyDescent="0.2">
      <c r="G2982" s="139"/>
      <c r="H2982" s="131"/>
      <c r="I2982" s="131"/>
    </row>
    <row r="2983" spans="7:9" ht="15" customHeight="1" x14ac:dyDescent="0.2">
      <c r="G2983" s="139"/>
      <c r="H2983" s="131"/>
      <c r="I2983" s="131"/>
    </row>
    <row r="2984" spans="7:9" ht="15" customHeight="1" x14ac:dyDescent="0.2">
      <c r="G2984" s="139"/>
      <c r="H2984" s="131"/>
      <c r="I2984" s="131"/>
    </row>
    <row r="2985" spans="7:9" ht="15" customHeight="1" x14ac:dyDescent="0.2">
      <c r="G2985" s="139"/>
      <c r="H2985" s="131"/>
      <c r="I2985" s="131"/>
    </row>
    <row r="2986" spans="7:9" ht="15" customHeight="1" x14ac:dyDescent="0.2">
      <c r="G2986" s="139"/>
      <c r="H2986" s="131"/>
      <c r="I2986" s="131"/>
    </row>
    <row r="2987" spans="7:9" ht="15" customHeight="1" x14ac:dyDescent="0.2">
      <c r="G2987" s="139"/>
      <c r="H2987" s="131"/>
      <c r="I2987" s="131"/>
    </row>
    <row r="2988" spans="7:9" ht="15" customHeight="1" x14ac:dyDescent="0.2">
      <c r="G2988" s="139"/>
      <c r="H2988" s="131"/>
      <c r="I2988" s="131"/>
    </row>
    <row r="2989" spans="7:9" ht="15" customHeight="1" x14ac:dyDescent="0.2">
      <c r="G2989" s="139"/>
      <c r="H2989" s="131"/>
      <c r="I2989" s="131"/>
    </row>
    <row r="2990" spans="7:9" ht="15" customHeight="1" x14ac:dyDescent="0.2">
      <c r="G2990" s="139"/>
      <c r="H2990" s="131"/>
      <c r="I2990" s="131"/>
    </row>
    <row r="2991" spans="7:9" ht="15" customHeight="1" x14ac:dyDescent="0.2">
      <c r="G2991" s="139"/>
      <c r="H2991" s="131"/>
      <c r="I2991" s="131"/>
    </row>
    <row r="2992" spans="7:9" ht="15" customHeight="1" x14ac:dyDescent="0.2">
      <c r="G2992" s="139"/>
      <c r="H2992" s="131"/>
      <c r="I2992" s="131"/>
    </row>
    <row r="2993" spans="7:9" ht="15" customHeight="1" x14ac:dyDescent="0.2">
      <c r="G2993" s="139"/>
      <c r="H2993" s="131"/>
      <c r="I2993" s="131"/>
    </row>
    <row r="2994" spans="7:9" ht="15" customHeight="1" x14ac:dyDescent="0.2">
      <c r="G2994" s="139"/>
      <c r="H2994" s="131"/>
      <c r="I2994" s="131"/>
    </row>
    <row r="2995" spans="7:9" ht="15" customHeight="1" x14ac:dyDescent="0.2">
      <c r="G2995" s="139"/>
      <c r="H2995" s="131"/>
      <c r="I2995" s="131"/>
    </row>
    <row r="2996" spans="7:9" ht="15" customHeight="1" x14ac:dyDescent="0.2">
      <c r="G2996" s="139"/>
      <c r="H2996" s="131"/>
      <c r="I2996" s="131"/>
    </row>
    <row r="2997" spans="7:9" ht="15" customHeight="1" x14ac:dyDescent="0.2">
      <c r="G2997" s="139"/>
      <c r="H2997" s="131"/>
      <c r="I2997" s="131"/>
    </row>
    <row r="2998" spans="7:9" ht="15" customHeight="1" x14ac:dyDescent="0.2">
      <c r="G2998" s="139"/>
      <c r="H2998" s="131"/>
      <c r="I2998" s="131"/>
    </row>
    <row r="2999" spans="7:9" ht="15" customHeight="1" x14ac:dyDescent="0.2">
      <c r="G2999" s="139"/>
      <c r="H2999" s="131"/>
      <c r="I2999" s="131"/>
    </row>
    <row r="3000" spans="7:9" ht="15" customHeight="1" x14ac:dyDescent="0.2">
      <c r="G3000" s="139"/>
      <c r="H3000" s="131"/>
      <c r="I3000" s="131"/>
    </row>
    <row r="3001" spans="7:9" ht="15" customHeight="1" x14ac:dyDescent="0.2">
      <c r="G3001" s="139"/>
      <c r="H3001" s="131"/>
      <c r="I3001" s="131"/>
    </row>
    <row r="3002" spans="7:9" ht="15" customHeight="1" x14ac:dyDescent="0.2">
      <c r="G3002" s="139"/>
      <c r="H3002" s="131"/>
      <c r="I3002" s="131"/>
    </row>
    <row r="3003" spans="7:9" ht="15" customHeight="1" x14ac:dyDescent="0.2">
      <c r="G3003" s="139"/>
      <c r="H3003" s="131"/>
      <c r="I3003" s="131"/>
    </row>
    <row r="3004" spans="7:9" ht="15" customHeight="1" x14ac:dyDescent="0.2">
      <c r="G3004" s="139"/>
      <c r="H3004" s="131"/>
      <c r="I3004" s="131"/>
    </row>
    <row r="3005" spans="7:9" ht="15" customHeight="1" x14ac:dyDescent="0.2">
      <c r="G3005" s="139"/>
      <c r="H3005" s="131"/>
      <c r="I3005" s="131"/>
    </row>
    <row r="3006" spans="7:9" ht="15" customHeight="1" x14ac:dyDescent="0.2">
      <c r="G3006" s="139"/>
      <c r="H3006" s="131"/>
      <c r="I3006" s="131"/>
    </row>
    <row r="3007" spans="7:9" ht="15" customHeight="1" x14ac:dyDescent="0.2">
      <c r="G3007" s="139"/>
      <c r="H3007" s="131"/>
      <c r="I3007" s="131"/>
    </row>
    <row r="3008" spans="7:9" ht="15" customHeight="1" x14ac:dyDescent="0.2">
      <c r="G3008" s="139"/>
      <c r="H3008" s="131"/>
      <c r="I3008" s="131"/>
    </row>
    <row r="3009" spans="7:9" ht="15" customHeight="1" x14ac:dyDescent="0.2">
      <c r="G3009" s="139"/>
      <c r="H3009" s="131"/>
      <c r="I3009" s="131"/>
    </row>
    <row r="3010" spans="7:9" ht="15" customHeight="1" x14ac:dyDescent="0.2">
      <c r="G3010" s="139"/>
      <c r="H3010" s="131"/>
      <c r="I3010" s="131"/>
    </row>
    <row r="3011" spans="7:9" ht="15" customHeight="1" x14ac:dyDescent="0.2">
      <c r="G3011" s="139"/>
      <c r="H3011" s="131"/>
      <c r="I3011" s="131"/>
    </row>
    <row r="3012" spans="7:9" ht="15" customHeight="1" x14ac:dyDescent="0.2">
      <c r="G3012" s="139"/>
      <c r="H3012" s="131"/>
      <c r="I3012" s="131"/>
    </row>
    <row r="3013" spans="7:9" ht="15" customHeight="1" x14ac:dyDescent="0.2">
      <c r="G3013" s="139"/>
      <c r="H3013" s="131"/>
      <c r="I3013" s="131"/>
    </row>
    <row r="3014" spans="7:9" ht="15" customHeight="1" x14ac:dyDescent="0.2">
      <c r="G3014" s="139"/>
      <c r="H3014" s="131"/>
      <c r="I3014" s="131"/>
    </row>
    <row r="3015" spans="7:9" ht="15" customHeight="1" x14ac:dyDescent="0.2">
      <c r="G3015" s="139"/>
      <c r="H3015" s="131"/>
      <c r="I3015" s="131"/>
    </row>
    <row r="3016" spans="7:9" ht="15" customHeight="1" x14ac:dyDescent="0.2">
      <c r="G3016" s="139"/>
      <c r="H3016" s="131"/>
      <c r="I3016" s="131"/>
    </row>
    <row r="3017" spans="7:9" ht="15" customHeight="1" x14ac:dyDescent="0.2">
      <c r="G3017" s="139"/>
      <c r="H3017" s="131"/>
      <c r="I3017" s="131"/>
    </row>
    <row r="3018" spans="7:9" ht="15" customHeight="1" x14ac:dyDescent="0.2">
      <c r="G3018" s="139"/>
      <c r="H3018" s="131"/>
      <c r="I3018" s="131"/>
    </row>
    <row r="3019" spans="7:9" ht="15" customHeight="1" x14ac:dyDescent="0.2">
      <c r="G3019" s="139"/>
      <c r="H3019" s="131"/>
      <c r="I3019" s="131"/>
    </row>
    <row r="3020" spans="7:9" ht="15" customHeight="1" x14ac:dyDescent="0.2">
      <c r="G3020" s="139"/>
      <c r="H3020" s="131"/>
      <c r="I3020" s="131"/>
    </row>
    <row r="3021" spans="7:9" ht="15" customHeight="1" x14ac:dyDescent="0.2">
      <c r="G3021" s="139"/>
      <c r="H3021" s="131"/>
      <c r="I3021" s="131"/>
    </row>
    <row r="3022" spans="7:9" ht="15" customHeight="1" x14ac:dyDescent="0.2">
      <c r="G3022" s="139"/>
      <c r="H3022" s="131"/>
      <c r="I3022" s="131"/>
    </row>
    <row r="3023" spans="7:9" ht="15" customHeight="1" x14ac:dyDescent="0.2">
      <c r="G3023" s="139"/>
      <c r="H3023" s="131"/>
      <c r="I3023" s="131"/>
    </row>
    <row r="3024" spans="7:9" ht="15" customHeight="1" x14ac:dyDescent="0.2">
      <c r="G3024" s="139"/>
      <c r="H3024" s="131"/>
      <c r="I3024" s="131"/>
    </row>
    <row r="3025" spans="7:9" ht="15" customHeight="1" x14ac:dyDescent="0.2">
      <c r="G3025" s="139"/>
      <c r="H3025" s="131"/>
      <c r="I3025" s="131"/>
    </row>
    <row r="3026" spans="7:9" ht="15" customHeight="1" x14ac:dyDescent="0.2">
      <c r="G3026" s="139"/>
      <c r="H3026" s="131"/>
      <c r="I3026" s="131"/>
    </row>
    <row r="3027" spans="7:9" ht="15" customHeight="1" x14ac:dyDescent="0.2">
      <c r="G3027" s="139"/>
      <c r="H3027" s="131"/>
      <c r="I3027" s="131"/>
    </row>
    <row r="3028" spans="7:9" ht="15" customHeight="1" x14ac:dyDescent="0.2">
      <c r="G3028" s="139"/>
      <c r="H3028" s="131"/>
      <c r="I3028" s="131"/>
    </row>
    <row r="3029" spans="7:9" ht="15" customHeight="1" x14ac:dyDescent="0.2">
      <c r="G3029" s="139"/>
      <c r="H3029" s="131"/>
      <c r="I3029" s="131"/>
    </row>
    <row r="3030" spans="7:9" ht="15" customHeight="1" x14ac:dyDescent="0.2">
      <c r="G3030" s="139"/>
      <c r="H3030" s="131"/>
      <c r="I3030" s="131"/>
    </row>
    <row r="3031" spans="7:9" ht="15" customHeight="1" x14ac:dyDescent="0.2">
      <c r="G3031" s="139"/>
      <c r="H3031" s="131"/>
      <c r="I3031" s="131"/>
    </row>
    <row r="3032" spans="7:9" ht="15" customHeight="1" x14ac:dyDescent="0.2">
      <c r="G3032" s="139"/>
      <c r="H3032" s="131"/>
      <c r="I3032" s="131"/>
    </row>
    <row r="3033" spans="7:9" ht="15" customHeight="1" x14ac:dyDescent="0.2">
      <c r="G3033" s="139"/>
      <c r="H3033" s="131"/>
      <c r="I3033" s="131"/>
    </row>
    <row r="3034" spans="7:9" ht="15" customHeight="1" x14ac:dyDescent="0.2">
      <c r="G3034" s="139"/>
      <c r="H3034" s="131"/>
      <c r="I3034" s="131"/>
    </row>
    <row r="3035" spans="7:9" ht="15" customHeight="1" x14ac:dyDescent="0.2">
      <c r="G3035" s="139"/>
      <c r="H3035" s="131"/>
      <c r="I3035" s="131"/>
    </row>
    <row r="3036" spans="7:9" ht="15" customHeight="1" x14ac:dyDescent="0.2">
      <c r="G3036" s="139"/>
      <c r="H3036" s="131"/>
      <c r="I3036" s="131"/>
    </row>
    <row r="3037" spans="7:9" ht="15" customHeight="1" x14ac:dyDescent="0.2">
      <c r="G3037" s="139"/>
      <c r="H3037" s="131"/>
      <c r="I3037" s="131"/>
    </row>
    <row r="3038" spans="7:9" ht="15" customHeight="1" x14ac:dyDescent="0.2">
      <c r="G3038" s="139"/>
      <c r="H3038" s="131"/>
      <c r="I3038" s="131"/>
    </row>
    <row r="3039" spans="7:9" ht="15" customHeight="1" x14ac:dyDescent="0.2">
      <c r="G3039" s="139"/>
      <c r="H3039" s="131"/>
      <c r="I3039" s="131"/>
    </row>
    <row r="3040" spans="7:9" ht="15" customHeight="1" x14ac:dyDescent="0.2">
      <c r="G3040" s="139"/>
      <c r="H3040" s="131"/>
      <c r="I3040" s="131"/>
    </row>
    <row r="3041" spans="7:9" ht="15" customHeight="1" x14ac:dyDescent="0.2">
      <c r="G3041" s="139"/>
      <c r="H3041" s="131"/>
      <c r="I3041" s="131"/>
    </row>
    <row r="3042" spans="7:9" ht="15" customHeight="1" x14ac:dyDescent="0.2">
      <c r="G3042" s="139"/>
      <c r="H3042" s="131"/>
      <c r="I3042" s="131"/>
    </row>
    <row r="3043" spans="7:9" ht="15" customHeight="1" x14ac:dyDescent="0.2">
      <c r="G3043" s="139"/>
      <c r="H3043" s="131"/>
      <c r="I3043" s="131"/>
    </row>
    <row r="3044" spans="7:9" ht="15" customHeight="1" x14ac:dyDescent="0.2">
      <c r="G3044" s="139"/>
      <c r="H3044" s="131"/>
      <c r="I3044" s="131"/>
    </row>
    <row r="3045" spans="7:9" ht="15" customHeight="1" x14ac:dyDescent="0.2">
      <c r="G3045" s="139"/>
      <c r="H3045" s="131"/>
      <c r="I3045" s="131"/>
    </row>
    <row r="3046" spans="7:9" ht="15" customHeight="1" x14ac:dyDescent="0.2">
      <c r="G3046" s="139"/>
      <c r="H3046" s="131"/>
      <c r="I3046" s="131"/>
    </row>
    <row r="3047" spans="7:9" ht="15" customHeight="1" x14ac:dyDescent="0.2">
      <c r="G3047" s="139"/>
      <c r="H3047" s="131"/>
      <c r="I3047" s="131"/>
    </row>
    <row r="3048" spans="7:9" ht="15" customHeight="1" x14ac:dyDescent="0.2">
      <c r="G3048" s="139"/>
      <c r="H3048" s="131"/>
      <c r="I3048" s="131"/>
    </row>
    <row r="3049" spans="7:9" ht="15" customHeight="1" x14ac:dyDescent="0.2">
      <c r="G3049" s="139"/>
      <c r="H3049" s="131"/>
      <c r="I3049" s="131"/>
    </row>
    <row r="3050" spans="7:9" ht="15" customHeight="1" x14ac:dyDescent="0.2">
      <c r="G3050" s="139"/>
      <c r="H3050" s="131"/>
      <c r="I3050" s="131"/>
    </row>
    <row r="3051" spans="7:9" ht="15" customHeight="1" x14ac:dyDescent="0.2">
      <c r="G3051" s="139"/>
      <c r="H3051" s="131"/>
      <c r="I3051" s="131"/>
    </row>
    <row r="3052" spans="7:9" ht="15" customHeight="1" x14ac:dyDescent="0.2">
      <c r="G3052" s="139"/>
      <c r="H3052" s="131"/>
      <c r="I3052" s="131"/>
    </row>
    <row r="3053" spans="7:9" ht="15" customHeight="1" x14ac:dyDescent="0.2">
      <c r="G3053" s="139"/>
      <c r="H3053" s="131"/>
      <c r="I3053" s="131"/>
    </row>
    <row r="3054" spans="7:9" ht="15" customHeight="1" x14ac:dyDescent="0.2">
      <c r="G3054" s="139"/>
      <c r="H3054" s="131"/>
      <c r="I3054" s="131"/>
    </row>
    <row r="3055" spans="7:9" ht="15" customHeight="1" x14ac:dyDescent="0.2">
      <c r="G3055" s="139"/>
      <c r="H3055" s="131"/>
      <c r="I3055" s="131"/>
    </row>
    <row r="3056" spans="7:9" ht="15" customHeight="1" x14ac:dyDescent="0.2">
      <c r="G3056" s="139"/>
      <c r="H3056" s="131"/>
      <c r="I3056" s="131"/>
    </row>
    <row r="3057" spans="7:9" ht="15" customHeight="1" x14ac:dyDescent="0.2">
      <c r="G3057" s="139"/>
      <c r="H3057" s="131"/>
      <c r="I3057" s="131"/>
    </row>
    <row r="3058" spans="7:9" ht="15" customHeight="1" x14ac:dyDescent="0.2">
      <c r="G3058" s="139"/>
      <c r="H3058" s="131"/>
      <c r="I3058" s="131"/>
    </row>
    <row r="3059" spans="7:9" ht="15" customHeight="1" x14ac:dyDescent="0.2">
      <c r="G3059" s="139"/>
      <c r="H3059" s="131"/>
      <c r="I3059" s="131"/>
    </row>
    <row r="3060" spans="7:9" ht="15" customHeight="1" x14ac:dyDescent="0.2">
      <c r="G3060" s="139"/>
      <c r="H3060" s="131"/>
      <c r="I3060" s="131"/>
    </row>
    <row r="3061" spans="7:9" ht="15" customHeight="1" x14ac:dyDescent="0.2">
      <c r="G3061" s="139"/>
      <c r="H3061" s="131"/>
      <c r="I3061" s="131"/>
    </row>
    <row r="3062" spans="7:9" ht="15" customHeight="1" x14ac:dyDescent="0.2">
      <c r="G3062" s="139"/>
      <c r="H3062" s="131"/>
      <c r="I3062" s="131"/>
    </row>
    <row r="3063" spans="7:9" ht="15" customHeight="1" x14ac:dyDescent="0.2">
      <c r="G3063" s="139"/>
      <c r="H3063" s="131"/>
      <c r="I3063" s="131"/>
    </row>
    <row r="3064" spans="7:9" ht="15" customHeight="1" x14ac:dyDescent="0.2">
      <c r="G3064" s="139"/>
      <c r="H3064" s="131"/>
      <c r="I3064" s="131"/>
    </row>
    <row r="3065" spans="7:9" ht="15" customHeight="1" x14ac:dyDescent="0.2">
      <c r="G3065" s="139"/>
      <c r="H3065" s="131"/>
      <c r="I3065" s="131"/>
    </row>
    <row r="3066" spans="7:9" ht="15" customHeight="1" x14ac:dyDescent="0.2">
      <c r="G3066" s="139"/>
      <c r="H3066" s="131"/>
      <c r="I3066" s="131"/>
    </row>
    <row r="3067" spans="7:9" ht="15" customHeight="1" x14ac:dyDescent="0.2">
      <c r="G3067" s="139"/>
      <c r="H3067" s="131"/>
      <c r="I3067" s="131"/>
    </row>
    <row r="3068" spans="7:9" ht="15" customHeight="1" x14ac:dyDescent="0.2">
      <c r="G3068" s="139"/>
      <c r="H3068" s="131"/>
      <c r="I3068" s="131"/>
    </row>
    <row r="3069" spans="7:9" ht="15" customHeight="1" x14ac:dyDescent="0.2">
      <c r="G3069" s="139"/>
      <c r="H3069" s="131"/>
      <c r="I3069" s="131"/>
    </row>
    <row r="3070" spans="7:9" ht="15" customHeight="1" x14ac:dyDescent="0.2">
      <c r="G3070" s="139"/>
      <c r="H3070" s="131"/>
      <c r="I3070" s="131"/>
    </row>
    <row r="3071" spans="7:9" ht="15" customHeight="1" x14ac:dyDescent="0.2">
      <c r="G3071" s="139"/>
      <c r="H3071" s="131"/>
      <c r="I3071" s="131"/>
    </row>
    <row r="3072" spans="7:9" ht="15" customHeight="1" x14ac:dyDescent="0.2">
      <c r="G3072" s="139"/>
      <c r="H3072" s="131"/>
      <c r="I3072" s="131"/>
    </row>
    <row r="3073" spans="7:9" ht="15" customHeight="1" x14ac:dyDescent="0.2">
      <c r="G3073" s="139"/>
      <c r="H3073" s="131"/>
      <c r="I3073" s="131"/>
    </row>
    <row r="3074" spans="7:9" ht="15" customHeight="1" x14ac:dyDescent="0.2">
      <c r="G3074" s="139"/>
      <c r="H3074" s="131"/>
      <c r="I3074" s="131"/>
    </row>
    <row r="3075" spans="7:9" ht="15" customHeight="1" x14ac:dyDescent="0.2">
      <c r="G3075" s="139"/>
      <c r="H3075" s="131"/>
      <c r="I3075" s="131"/>
    </row>
    <row r="3076" spans="7:9" ht="15" customHeight="1" x14ac:dyDescent="0.2">
      <c r="G3076" s="139"/>
      <c r="H3076" s="131"/>
      <c r="I3076" s="131"/>
    </row>
    <row r="3077" spans="7:9" ht="15" customHeight="1" x14ac:dyDescent="0.2">
      <c r="G3077" s="139"/>
      <c r="H3077" s="131"/>
      <c r="I3077" s="131"/>
    </row>
    <row r="3078" spans="7:9" ht="15" customHeight="1" x14ac:dyDescent="0.2">
      <c r="G3078" s="139"/>
      <c r="H3078" s="131"/>
      <c r="I3078" s="131"/>
    </row>
    <row r="3079" spans="7:9" ht="15" customHeight="1" x14ac:dyDescent="0.2">
      <c r="G3079" s="139"/>
      <c r="H3079" s="131"/>
      <c r="I3079" s="131"/>
    </row>
    <row r="3080" spans="7:9" ht="15" customHeight="1" x14ac:dyDescent="0.2">
      <c r="G3080" s="139"/>
      <c r="H3080" s="131"/>
      <c r="I3080" s="131"/>
    </row>
    <row r="3081" spans="7:9" ht="15" customHeight="1" x14ac:dyDescent="0.2">
      <c r="G3081" s="139"/>
      <c r="H3081" s="131"/>
      <c r="I3081" s="131"/>
    </row>
    <row r="3082" spans="7:9" ht="15" customHeight="1" x14ac:dyDescent="0.2">
      <c r="G3082" s="139"/>
      <c r="H3082" s="131"/>
      <c r="I3082" s="131"/>
    </row>
    <row r="3083" spans="7:9" ht="15" customHeight="1" x14ac:dyDescent="0.2">
      <c r="G3083" s="139"/>
      <c r="H3083" s="131"/>
      <c r="I3083" s="131"/>
    </row>
    <row r="3084" spans="7:9" ht="15" customHeight="1" x14ac:dyDescent="0.2">
      <c r="G3084" s="139"/>
      <c r="H3084" s="131"/>
      <c r="I3084" s="131"/>
    </row>
    <row r="3085" spans="7:9" ht="15" customHeight="1" x14ac:dyDescent="0.2">
      <c r="G3085" s="139"/>
      <c r="H3085" s="131"/>
      <c r="I3085" s="131"/>
    </row>
    <row r="3086" spans="7:9" ht="15" customHeight="1" x14ac:dyDescent="0.2">
      <c r="G3086" s="139"/>
      <c r="H3086" s="131"/>
      <c r="I3086" s="131"/>
    </row>
    <row r="3087" spans="7:9" ht="15" customHeight="1" x14ac:dyDescent="0.2">
      <c r="G3087" s="139"/>
      <c r="H3087" s="131"/>
      <c r="I3087" s="131"/>
    </row>
    <row r="3088" spans="7:9" ht="15" customHeight="1" x14ac:dyDescent="0.2">
      <c r="G3088" s="139"/>
      <c r="H3088" s="131"/>
      <c r="I3088" s="131"/>
    </row>
    <row r="3089" spans="7:9" ht="15" customHeight="1" x14ac:dyDescent="0.2">
      <c r="G3089" s="139"/>
      <c r="H3089" s="131"/>
      <c r="I3089" s="131"/>
    </row>
    <row r="3090" spans="7:9" ht="15" customHeight="1" x14ac:dyDescent="0.2">
      <c r="G3090" s="139"/>
      <c r="H3090" s="131"/>
      <c r="I3090" s="131"/>
    </row>
    <row r="3091" spans="7:9" ht="15" customHeight="1" x14ac:dyDescent="0.2">
      <c r="G3091" s="139"/>
      <c r="H3091" s="131"/>
      <c r="I3091" s="131"/>
    </row>
    <row r="3092" spans="7:9" ht="15" customHeight="1" x14ac:dyDescent="0.2">
      <c r="G3092" s="139"/>
      <c r="H3092" s="131"/>
      <c r="I3092" s="131"/>
    </row>
    <row r="3093" spans="7:9" ht="15" customHeight="1" x14ac:dyDescent="0.2">
      <c r="G3093" s="139"/>
      <c r="H3093" s="131"/>
      <c r="I3093" s="131"/>
    </row>
    <row r="3094" spans="7:9" ht="15" customHeight="1" x14ac:dyDescent="0.2">
      <c r="G3094" s="139"/>
      <c r="H3094" s="131"/>
      <c r="I3094" s="131"/>
    </row>
    <row r="3095" spans="7:9" ht="15" customHeight="1" x14ac:dyDescent="0.2">
      <c r="G3095" s="139"/>
      <c r="H3095" s="131"/>
      <c r="I3095" s="131"/>
    </row>
    <row r="3096" spans="7:9" ht="15" customHeight="1" x14ac:dyDescent="0.2">
      <c r="G3096" s="139"/>
      <c r="H3096" s="131"/>
      <c r="I3096" s="131"/>
    </row>
    <row r="3097" spans="7:9" ht="15" customHeight="1" x14ac:dyDescent="0.2">
      <c r="G3097" s="139"/>
      <c r="H3097" s="131"/>
      <c r="I3097" s="131"/>
    </row>
    <row r="3098" spans="7:9" ht="15" customHeight="1" x14ac:dyDescent="0.2">
      <c r="G3098" s="139"/>
      <c r="H3098" s="131"/>
      <c r="I3098" s="131"/>
    </row>
    <row r="3099" spans="7:9" ht="15" customHeight="1" x14ac:dyDescent="0.2">
      <c r="G3099" s="139"/>
      <c r="H3099" s="131"/>
      <c r="I3099" s="131"/>
    </row>
    <row r="3100" spans="7:9" ht="15" customHeight="1" x14ac:dyDescent="0.2">
      <c r="G3100" s="139"/>
      <c r="H3100" s="131"/>
      <c r="I3100" s="131"/>
    </row>
    <row r="3101" spans="7:9" ht="15" customHeight="1" x14ac:dyDescent="0.2">
      <c r="G3101" s="139"/>
      <c r="H3101" s="131"/>
      <c r="I3101" s="131"/>
    </row>
    <row r="3102" spans="7:9" ht="15" customHeight="1" x14ac:dyDescent="0.2">
      <c r="G3102" s="139"/>
      <c r="H3102" s="131"/>
      <c r="I3102" s="131"/>
    </row>
    <row r="3103" spans="7:9" ht="15" customHeight="1" x14ac:dyDescent="0.2">
      <c r="G3103" s="139"/>
      <c r="H3103" s="131"/>
      <c r="I3103" s="131"/>
    </row>
    <row r="3104" spans="7:9" ht="15" customHeight="1" x14ac:dyDescent="0.2">
      <c r="G3104" s="139"/>
      <c r="H3104" s="131"/>
      <c r="I3104" s="131"/>
    </row>
    <row r="3105" spans="7:9" ht="15" customHeight="1" x14ac:dyDescent="0.2">
      <c r="G3105" s="139"/>
      <c r="H3105" s="131"/>
      <c r="I3105" s="131"/>
    </row>
    <row r="3106" spans="7:9" ht="15" customHeight="1" x14ac:dyDescent="0.2">
      <c r="G3106" s="139"/>
      <c r="H3106" s="131"/>
      <c r="I3106" s="131"/>
    </row>
    <row r="3107" spans="7:9" ht="15" customHeight="1" x14ac:dyDescent="0.2">
      <c r="G3107" s="139"/>
      <c r="H3107" s="131"/>
      <c r="I3107" s="131"/>
    </row>
    <row r="3108" spans="7:9" ht="15" customHeight="1" x14ac:dyDescent="0.2">
      <c r="G3108" s="139"/>
      <c r="H3108" s="131"/>
      <c r="I3108" s="131"/>
    </row>
    <row r="3109" spans="7:9" ht="15" customHeight="1" x14ac:dyDescent="0.2">
      <c r="G3109" s="139"/>
      <c r="H3109" s="131"/>
      <c r="I3109" s="131"/>
    </row>
    <row r="3110" spans="7:9" ht="15" customHeight="1" x14ac:dyDescent="0.2">
      <c r="G3110" s="139"/>
      <c r="H3110" s="131"/>
      <c r="I3110" s="131"/>
    </row>
    <row r="3111" spans="7:9" ht="15" customHeight="1" x14ac:dyDescent="0.2">
      <c r="G3111" s="139"/>
      <c r="H3111" s="131"/>
      <c r="I3111" s="131"/>
    </row>
    <row r="3112" spans="7:9" ht="15" customHeight="1" x14ac:dyDescent="0.2">
      <c r="G3112" s="139"/>
      <c r="H3112" s="131"/>
      <c r="I3112" s="131"/>
    </row>
    <row r="3113" spans="7:9" ht="15" customHeight="1" x14ac:dyDescent="0.2">
      <c r="G3113" s="139"/>
      <c r="H3113" s="131"/>
      <c r="I3113" s="131"/>
    </row>
    <row r="3114" spans="7:9" ht="15" customHeight="1" x14ac:dyDescent="0.2">
      <c r="G3114" s="139"/>
      <c r="H3114" s="131"/>
      <c r="I3114" s="131"/>
    </row>
    <row r="3115" spans="7:9" ht="15" customHeight="1" x14ac:dyDescent="0.2">
      <c r="G3115" s="139"/>
      <c r="H3115" s="131"/>
      <c r="I3115" s="131"/>
    </row>
    <row r="3116" spans="7:9" ht="15" customHeight="1" x14ac:dyDescent="0.2">
      <c r="G3116" s="139"/>
      <c r="H3116" s="131"/>
      <c r="I3116" s="131"/>
    </row>
    <row r="3117" spans="7:9" ht="15" customHeight="1" x14ac:dyDescent="0.2">
      <c r="G3117" s="139"/>
      <c r="H3117" s="131"/>
      <c r="I3117" s="131"/>
    </row>
    <row r="3118" spans="7:9" ht="15" customHeight="1" x14ac:dyDescent="0.2">
      <c r="G3118" s="139"/>
      <c r="H3118" s="131"/>
      <c r="I3118" s="131"/>
    </row>
    <row r="3119" spans="7:9" ht="15" customHeight="1" x14ac:dyDescent="0.2">
      <c r="G3119" s="139"/>
      <c r="H3119" s="131"/>
      <c r="I3119" s="131"/>
    </row>
    <row r="3120" spans="7:9" ht="15" customHeight="1" x14ac:dyDescent="0.2">
      <c r="G3120" s="139"/>
      <c r="H3120" s="131"/>
      <c r="I3120" s="131"/>
    </row>
    <row r="3121" spans="7:9" ht="15" customHeight="1" x14ac:dyDescent="0.2">
      <c r="G3121" s="139"/>
      <c r="H3121" s="131"/>
      <c r="I3121" s="131"/>
    </row>
    <row r="3122" spans="7:9" ht="15" customHeight="1" x14ac:dyDescent="0.2">
      <c r="G3122" s="139"/>
      <c r="H3122" s="131"/>
      <c r="I3122" s="131"/>
    </row>
    <row r="3123" spans="7:9" ht="15" customHeight="1" x14ac:dyDescent="0.2">
      <c r="G3123" s="139"/>
      <c r="H3123" s="131"/>
      <c r="I3123" s="131"/>
    </row>
    <row r="3124" spans="7:9" ht="15" customHeight="1" x14ac:dyDescent="0.2">
      <c r="G3124" s="139"/>
      <c r="H3124" s="131"/>
      <c r="I3124" s="131"/>
    </row>
    <row r="3125" spans="7:9" ht="15" customHeight="1" x14ac:dyDescent="0.2">
      <c r="G3125" s="139"/>
      <c r="H3125" s="131"/>
      <c r="I3125" s="131"/>
    </row>
    <row r="3126" spans="7:9" ht="15" customHeight="1" x14ac:dyDescent="0.2">
      <c r="G3126" s="139"/>
      <c r="H3126" s="131"/>
      <c r="I3126" s="131"/>
    </row>
    <row r="3127" spans="7:9" ht="15" customHeight="1" x14ac:dyDescent="0.2">
      <c r="G3127" s="139"/>
      <c r="H3127" s="131"/>
      <c r="I3127" s="131"/>
    </row>
    <row r="3128" spans="7:9" ht="15" customHeight="1" x14ac:dyDescent="0.2">
      <c r="G3128" s="139"/>
      <c r="H3128" s="131"/>
      <c r="I3128" s="131"/>
    </row>
    <row r="3129" spans="7:9" ht="15" customHeight="1" x14ac:dyDescent="0.2">
      <c r="G3129" s="139"/>
      <c r="H3129" s="131"/>
      <c r="I3129" s="131"/>
    </row>
    <row r="3130" spans="7:9" ht="15" customHeight="1" x14ac:dyDescent="0.2">
      <c r="G3130" s="139"/>
      <c r="H3130" s="131"/>
      <c r="I3130" s="131"/>
    </row>
    <row r="3131" spans="7:9" ht="15" customHeight="1" x14ac:dyDescent="0.2">
      <c r="G3131" s="139"/>
      <c r="H3131" s="131"/>
      <c r="I3131" s="131"/>
    </row>
    <row r="3132" spans="7:9" ht="15" customHeight="1" x14ac:dyDescent="0.2">
      <c r="G3132" s="139"/>
      <c r="H3132" s="131"/>
      <c r="I3132" s="131"/>
    </row>
    <row r="3133" spans="7:9" ht="15" customHeight="1" x14ac:dyDescent="0.2">
      <c r="G3133" s="139"/>
      <c r="H3133" s="131"/>
      <c r="I3133" s="131"/>
    </row>
    <row r="3134" spans="7:9" ht="15" customHeight="1" x14ac:dyDescent="0.2">
      <c r="G3134" s="139"/>
      <c r="H3134" s="131"/>
      <c r="I3134" s="131"/>
    </row>
    <row r="3135" spans="7:9" ht="15" customHeight="1" x14ac:dyDescent="0.2">
      <c r="G3135" s="139"/>
      <c r="H3135" s="131"/>
      <c r="I3135" s="131"/>
    </row>
    <row r="3136" spans="7:9" ht="15" customHeight="1" x14ac:dyDescent="0.2">
      <c r="G3136" s="139"/>
      <c r="H3136" s="131"/>
      <c r="I3136" s="131"/>
    </row>
    <row r="3137" spans="7:9" ht="15" customHeight="1" x14ac:dyDescent="0.2">
      <c r="G3137" s="139"/>
      <c r="H3137" s="131"/>
      <c r="I3137" s="131"/>
    </row>
    <row r="3138" spans="7:9" ht="15" customHeight="1" x14ac:dyDescent="0.2">
      <c r="G3138" s="139"/>
      <c r="H3138" s="131"/>
      <c r="I3138" s="131"/>
    </row>
    <row r="3139" spans="7:9" ht="15" customHeight="1" x14ac:dyDescent="0.2">
      <c r="G3139" s="139"/>
      <c r="H3139" s="131"/>
      <c r="I3139" s="131"/>
    </row>
    <row r="3140" spans="7:9" ht="15" customHeight="1" x14ac:dyDescent="0.2">
      <c r="G3140" s="139"/>
      <c r="H3140" s="131"/>
      <c r="I3140" s="131"/>
    </row>
    <row r="3141" spans="7:9" ht="15" customHeight="1" x14ac:dyDescent="0.2">
      <c r="G3141" s="139"/>
      <c r="H3141" s="131"/>
      <c r="I3141" s="131"/>
    </row>
    <row r="3142" spans="7:9" ht="15" customHeight="1" x14ac:dyDescent="0.2">
      <c r="G3142" s="139"/>
      <c r="H3142" s="131"/>
      <c r="I3142" s="131"/>
    </row>
    <row r="3143" spans="7:9" ht="15" customHeight="1" x14ac:dyDescent="0.2">
      <c r="G3143" s="139"/>
      <c r="H3143" s="131"/>
      <c r="I3143" s="131"/>
    </row>
    <row r="3144" spans="7:9" ht="15" customHeight="1" x14ac:dyDescent="0.2">
      <c r="G3144" s="139"/>
      <c r="H3144" s="131"/>
      <c r="I3144" s="131"/>
    </row>
    <row r="3145" spans="7:9" ht="15" customHeight="1" x14ac:dyDescent="0.2">
      <c r="G3145" s="139"/>
      <c r="H3145" s="131"/>
      <c r="I3145" s="131"/>
    </row>
    <row r="3146" spans="7:9" ht="15" customHeight="1" x14ac:dyDescent="0.2">
      <c r="G3146" s="139"/>
      <c r="H3146" s="131"/>
      <c r="I3146" s="131"/>
    </row>
    <row r="3147" spans="7:9" ht="15" customHeight="1" x14ac:dyDescent="0.2">
      <c r="G3147" s="139"/>
      <c r="H3147" s="131"/>
      <c r="I3147" s="131"/>
    </row>
    <row r="3148" spans="7:9" ht="15" customHeight="1" x14ac:dyDescent="0.2">
      <c r="G3148" s="139"/>
      <c r="H3148" s="131"/>
      <c r="I3148" s="131"/>
    </row>
    <row r="3149" spans="7:9" ht="15" customHeight="1" x14ac:dyDescent="0.2">
      <c r="G3149" s="139"/>
      <c r="H3149" s="131"/>
      <c r="I3149" s="131"/>
    </row>
    <row r="3150" spans="7:9" ht="15" customHeight="1" x14ac:dyDescent="0.2">
      <c r="G3150" s="139"/>
      <c r="H3150" s="131"/>
      <c r="I3150" s="131"/>
    </row>
    <row r="3151" spans="7:9" ht="15" customHeight="1" x14ac:dyDescent="0.2">
      <c r="G3151" s="139"/>
      <c r="H3151" s="131"/>
      <c r="I3151" s="131"/>
    </row>
    <row r="3152" spans="7:9" ht="15" customHeight="1" x14ac:dyDescent="0.2">
      <c r="G3152" s="139"/>
      <c r="H3152" s="131"/>
      <c r="I3152" s="131"/>
    </row>
    <row r="3153" spans="7:9" ht="15" customHeight="1" x14ac:dyDescent="0.2">
      <c r="G3153" s="139"/>
      <c r="H3153" s="131"/>
      <c r="I3153" s="131"/>
    </row>
    <row r="3154" spans="7:9" ht="15" customHeight="1" x14ac:dyDescent="0.2">
      <c r="G3154" s="139"/>
      <c r="H3154" s="131"/>
      <c r="I3154" s="131"/>
    </row>
    <row r="3155" spans="7:9" ht="15" customHeight="1" x14ac:dyDescent="0.2">
      <c r="G3155" s="139"/>
      <c r="H3155" s="131"/>
      <c r="I3155" s="131"/>
    </row>
    <row r="3156" spans="7:9" ht="15" customHeight="1" x14ac:dyDescent="0.2">
      <c r="G3156" s="139"/>
      <c r="H3156" s="131"/>
      <c r="I3156" s="131"/>
    </row>
    <row r="3157" spans="7:9" ht="15" customHeight="1" x14ac:dyDescent="0.2">
      <c r="G3157" s="139"/>
      <c r="H3157" s="131"/>
      <c r="I3157" s="131"/>
    </row>
    <row r="3158" spans="7:9" ht="15" customHeight="1" x14ac:dyDescent="0.2">
      <c r="G3158" s="139"/>
      <c r="H3158" s="131"/>
      <c r="I3158" s="131"/>
    </row>
    <row r="3159" spans="7:9" ht="15" customHeight="1" x14ac:dyDescent="0.2">
      <c r="G3159" s="139"/>
      <c r="H3159" s="131"/>
      <c r="I3159" s="131"/>
    </row>
    <row r="3160" spans="7:9" ht="15" customHeight="1" x14ac:dyDescent="0.2">
      <c r="G3160" s="139"/>
      <c r="H3160" s="131"/>
      <c r="I3160" s="131"/>
    </row>
    <row r="3161" spans="7:9" ht="15" customHeight="1" x14ac:dyDescent="0.2">
      <c r="G3161" s="139"/>
      <c r="H3161" s="131"/>
      <c r="I3161" s="131"/>
    </row>
    <row r="3162" spans="7:9" ht="15" customHeight="1" x14ac:dyDescent="0.2">
      <c r="G3162" s="139"/>
      <c r="H3162" s="131"/>
      <c r="I3162" s="131"/>
    </row>
    <row r="3163" spans="7:9" ht="15" customHeight="1" x14ac:dyDescent="0.2">
      <c r="G3163" s="139"/>
      <c r="H3163" s="131"/>
      <c r="I3163" s="131"/>
    </row>
    <row r="3164" spans="7:9" ht="15" customHeight="1" x14ac:dyDescent="0.2">
      <c r="G3164" s="139"/>
      <c r="H3164" s="131"/>
      <c r="I3164" s="131"/>
    </row>
    <row r="3165" spans="7:9" ht="15" customHeight="1" x14ac:dyDescent="0.2">
      <c r="G3165" s="139"/>
      <c r="H3165" s="131"/>
      <c r="I3165" s="131"/>
    </row>
    <row r="3166" spans="7:9" ht="15" customHeight="1" x14ac:dyDescent="0.2">
      <c r="G3166" s="139"/>
      <c r="H3166" s="131"/>
      <c r="I3166" s="131"/>
    </row>
    <row r="3167" spans="7:9" ht="15" customHeight="1" x14ac:dyDescent="0.2">
      <c r="G3167" s="139"/>
      <c r="H3167" s="131"/>
      <c r="I3167" s="131"/>
    </row>
    <row r="3168" spans="7:9" ht="15" customHeight="1" x14ac:dyDescent="0.2">
      <c r="G3168" s="139"/>
      <c r="H3168" s="131"/>
      <c r="I3168" s="131"/>
    </row>
    <row r="3169" spans="7:9" ht="15" customHeight="1" x14ac:dyDescent="0.2">
      <c r="G3169" s="139"/>
      <c r="H3169" s="131"/>
      <c r="I3169" s="131"/>
    </row>
    <row r="3170" spans="7:9" ht="15" customHeight="1" x14ac:dyDescent="0.2">
      <c r="G3170" s="139"/>
      <c r="H3170" s="131"/>
      <c r="I3170" s="131"/>
    </row>
    <row r="3171" spans="7:9" ht="15" customHeight="1" x14ac:dyDescent="0.2">
      <c r="G3171" s="139"/>
      <c r="H3171" s="131"/>
      <c r="I3171" s="131"/>
    </row>
    <row r="3172" spans="7:9" ht="15" customHeight="1" x14ac:dyDescent="0.2">
      <c r="G3172" s="139"/>
      <c r="H3172" s="131"/>
      <c r="I3172" s="131"/>
    </row>
    <row r="3173" spans="7:9" ht="15" customHeight="1" x14ac:dyDescent="0.2">
      <c r="G3173" s="139"/>
      <c r="H3173" s="131"/>
      <c r="I3173" s="131"/>
    </row>
    <row r="3174" spans="7:9" ht="15" customHeight="1" x14ac:dyDescent="0.2">
      <c r="G3174" s="139"/>
      <c r="H3174" s="131"/>
      <c r="I3174" s="131"/>
    </row>
    <row r="3175" spans="7:9" ht="15" customHeight="1" x14ac:dyDescent="0.2">
      <c r="G3175" s="139"/>
      <c r="H3175" s="131"/>
      <c r="I3175" s="131"/>
    </row>
    <row r="3176" spans="7:9" ht="15" customHeight="1" x14ac:dyDescent="0.2">
      <c r="G3176" s="139"/>
      <c r="H3176" s="131"/>
      <c r="I3176" s="131"/>
    </row>
    <row r="3177" spans="7:9" ht="15" customHeight="1" x14ac:dyDescent="0.2">
      <c r="G3177" s="139"/>
      <c r="H3177" s="131"/>
      <c r="I3177" s="131"/>
    </row>
    <row r="3178" spans="7:9" ht="15" customHeight="1" x14ac:dyDescent="0.2">
      <c r="G3178" s="139"/>
      <c r="H3178" s="131"/>
      <c r="I3178" s="131"/>
    </row>
    <row r="3179" spans="7:9" ht="15" customHeight="1" x14ac:dyDescent="0.2">
      <c r="G3179" s="139"/>
      <c r="H3179" s="131"/>
      <c r="I3179" s="131"/>
    </row>
    <row r="3180" spans="7:9" ht="15" customHeight="1" x14ac:dyDescent="0.2">
      <c r="G3180" s="139"/>
      <c r="H3180" s="131"/>
      <c r="I3180" s="131"/>
    </row>
    <row r="3181" spans="7:9" ht="15" customHeight="1" x14ac:dyDescent="0.2">
      <c r="G3181" s="139"/>
      <c r="H3181" s="131"/>
      <c r="I3181" s="131"/>
    </row>
    <row r="3182" spans="7:9" ht="15" customHeight="1" x14ac:dyDescent="0.2">
      <c r="G3182" s="139"/>
      <c r="H3182" s="131"/>
      <c r="I3182" s="131"/>
    </row>
    <row r="3183" spans="7:9" ht="15" customHeight="1" x14ac:dyDescent="0.2">
      <c r="G3183" s="139"/>
      <c r="H3183" s="131"/>
      <c r="I3183" s="131"/>
    </row>
    <row r="3184" spans="7:9" ht="15" customHeight="1" x14ac:dyDescent="0.2">
      <c r="G3184" s="139"/>
      <c r="H3184" s="131"/>
      <c r="I3184" s="131"/>
    </row>
    <row r="3185" spans="7:9" ht="15" customHeight="1" x14ac:dyDescent="0.2">
      <c r="G3185" s="139"/>
      <c r="H3185" s="131"/>
      <c r="I3185" s="131"/>
    </row>
    <row r="3186" spans="7:9" ht="15" customHeight="1" x14ac:dyDescent="0.2">
      <c r="G3186" s="139"/>
      <c r="H3186" s="131"/>
      <c r="I3186" s="131"/>
    </row>
    <row r="3187" spans="7:9" ht="15" customHeight="1" x14ac:dyDescent="0.2">
      <c r="G3187" s="139"/>
      <c r="H3187" s="131"/>
      <c r="I3187" s="131"/>
    </row>
    <row r="3188" spans="7:9" ht="15" customHeight="1" x14ac:dyDescent="0.2">
      <c r="G3188" s="139"/>
      <c r="H3188" s="131"/>
      <c r="I3188" s="131"/>
    </row>
    <row r="3189" spans="7:9" ht="15" customHeight="1" x14ac:dyDescent="0.2">
      <c r="G3189" s="139"/>
      <c r="H3189" s="131"/>
      <c r="I3189" s="131"/>
    </row>
    <row r="3190" spans="7:9" ht="15" customHeight="1" x14ac:dyDescent="0.2">
      <c r="G3190" s="139"/>
      <c r="H3190" s="131"/>
      <c r="I3190" s="131"/>
    </row>
    <row r="3191" spans="7:9" ht="15" customHeight="1" x14ac:dyDescent="0.2">
      <c r="G3191" s="139"/>
      <c r="H3191" s="131"/>
      <c r="I3191" s="131"/>
    </row>
    <row r="3192" spans="7:9" ht="15" customHeight="1" x14ac:dyDescent="0.2">
      <c r="G3192" s="139"/>
      <c r="H3192" s="131"/>
      <c r="I3192" s="131"/>
    </row>
    <row r="3193" spans="7:9" ht="15" customHeight="1" x14ac:dyDescent="0.2">
      <c r="G3193" s="139"/>
      <c r="H3193" s="131"/>
      <c r="I3193" s="131"/>
    </row>
    <row r="3194" spans="7:9" ht="15" customHeight="1" x14ac:dyDescent="0.2">
      <c r="G3194" s="139"/>
      <c r="H3194" s="131"/>
      <c r="I3194" s="131"/>
    </row>
    <row r="3195" spans="7:9" ht="15" customHeight="1" x14ac:dyDescent="0.2">
      <c r="G3195" s="139"/>
      <c r="H3195" s="131"/>
      <c r="I3195" s="131"/>
    </row>
    <row r="3196" spans="7:9" ht="15" customHeight="1" x14ac:dyDescent="0.2">
      <c r="G3196" s="139"/>
      <c r="H3196" s="131"/>
      <c r="I3196" s="131"/>
    </row>
    <row r="3197" spans="7:9" ht="15" customHeight="1" x14ac:dyDescent="0.2">
      <c r="G3197" s="139"/>
      <c r="H3197" s="131"/>
      <c r="I3197" s="131"/>
    </row>
    <row r="3198" spans="7:9" ht="15" customHeight="1" x14ac:dyDescent="0.2">
      <c r="G3198" s="139"/>
      <c r="H3198" s="131"/>
      <c r="I3198" s="131"/>
    </row>
    <row r="3199" spans="7:9" ht="15" customHeight="1" x14ac:dyDescent="0.2">
      <c r="G3199" s="139"/>
      <c r="H3199" s="131"/>
      <c r="I3199" s="131"/>
    </row>
    <row r="3200" spans="7:9" ht="15" customHeight="1" x14ac:dyDescent="0.2">
      <c r="G3200" s="139"/>
      <c r="H3200" s="131"/>
      <c r="I3200" s="131"/>
    </row>
    <row r="3201" spans="7:9" ht="15" customHeight="1" x14ac:dyDescent="0.2">
      <c r="G3201" s="139"/>
      <c r="H3201" s="131"/>
      <c r="I3201" s="131"/>
    </row>
    <row r="3202" spans="7:9" ht="15" customHeight="1" x14ac:dyDescent="0.2">
      <c r="G3202" s="139"/>
      <c r="H3202" s="131"/>
      <c r="I3202" s="131"/>
    </row>
    <row r="3203" spans="7:9" ht="15" customHeight="1" x14ac:dyDescent="0.2">
      <c r="G3203" s="139"/>
      <c r="H3203" s="131"/>
      <c r="I3203" s="131"/>
    </row>
    <row r="3204" spans="7:9" ht="15" customHeight="1" x14ac:dyDescent="0.2">
      <c r="G3204" s="139"/>
      <c r="H3204" s="131"/>
      <c r="I3204" s="131"/>
    </row>
    <row r="3205" spans="7:9" ht="15" customHeight="1" x14ac:dyDescent="0.2">
      <c r="G3205" s="139"/>
      <c r="H3205" s="131"/>
      <c r="I3205" s="131"/>
    </row>
    <row r="3206" spans="7:9" ht="15" customHeight="1" x14ac:dyDescent="0.2">
      <c r="G3206" s="139"/>
      <c r="H3206" s="131"/>
      <c r="I3206" s="131"/>
    </row>
    <row r="3207" spans="7:9" ht="15" customHeight="1" x14ac:dyDescent="0.2">
      <c r="G3207" s="139"/>
      <c r="H3207" s="131"/>
      <c r="I3207" s="131"/>
    </row>
    <row r="3208" spans="7:9" ht="15" customHeight="1" x14ac:dyDescent="0.2">
      <c r="G3208" s="139"/>
      <c r="H3208" s="131"/>
      <c r="I3208" s="131"/>
    </row>
    <row r="3209" spans="7:9" ht="15" customHeight="1" x14ac:dyDescent="0.2">
      <c r="G3209" s="139"/>
      <c r="H3209" s="131"/>
      <c r="I3209" s="131"/>
    </row>
    <row r="3210" spans="7:9" ht="15" customHeight="1" x14ac:dyDescent="0.2">
      <c r="G3210" s="139"/>
      <c r="H3210" s="131"/>
      <c r="I3210" s="131"/>
    </row>
    <row r="3211" spans="7:9" ht="15" customHeight="1" x14ac:dyDescent="0.2">
      <c r="G3211" s="139"/>
      <c r="H3211" s="131"/>
      <c r="I3211" s="131"/>
    </row>
    <row r="3212" spans="7:9" ht="15" customHeight="1" x14ac:dyDescent="0.2">
      <c r="G3212" s="139"/>
      <c r="H3212" s="131"/>
      <c r="I3212" s="131"/>
    </row>
    <row r="3213" spans="7:9" ht="15" customHeight="1" x14ac:dyDescent="0.2">
      <c r="G3213" s="139"/>
      <c r="H3213" s="131"/>
      <c r="I3213" s="131"/>
    </row>
    <row r="3214" spans="7:9" ht="15" customHeight="1" x14ac:dyDescent="0.2">
      <c r="G3214" s="139"/>
      <c r="H3214" s="131"/>
      <c r="I3214" s="131"/>
    </row>
    <row r="3215" spans="7:9" ht="15" customHeight="1" x14ac:dyDescent="0.2">
      <c r="G3215" s="139"/>
      <c r="H3215" s="131"/>
      <c r="I3215" s="131"/>
    </row>
    <row r="3216" spans="7:9" ht="15" customHeight="1" x14ac:dyDescent="0.2">
      <c r="G3216" s="139"/>
      <c r="H3216" s="131"/>
      <c r="I3216" s="131"/>
    </row>
    <row r="3217" spans="7:9" ht="15" customHeight="1" x14ac:dyDescent="0.2">
      <c r="G3217" s="139"/>
      <c r="H3217" s="131"/>
      <c r="I3217" s="131"/>
    </row>
    <row r="3218" spans="7:9" ht="15" customHeight="1" x14ac:dyDescent="0.2">
      <c r="G3218" s="139"/>
      <c r="H3218" s="131"/>
      <c r="I3218" s="131"/>
    </row>
    <row r="3219" spans="7:9" ht="15" customHeight="1" x14ac:dyDescent="0.2">
      <c r="G3219" s="139"/>
      <c r="H3219" s="131"/>
      <c r="I3219" s="131"/>
    </row>
    <row r="3220" spans="7:9" ht="15" customHeight="1" x14ac:dyDescent="0.2">
      <c r="G3220" s="139"/>
      <c r="H3220" s="131"/>
      <c r="I3220" s="131"/>
    </row>
    <row r="3221" spans="7:9" ht="15" customHeight="1" x14ac:dyDescent="0.2">
      <c r="G3221" s="139"/>
      <c r="H3221" s="131"/>
      <c r="I3221" s="131"/>
    </row>
    <row r="3222" spans="7:9" ht="15" customHeight="1" x14ac:dyDescent="0.2">
      <c r="G3222" s="139"/>
      <c r="H3222" s="131"/>
      <c r="I3222" s="131"/>
    </row>
    <row r="3223" spans="7:9" ht="15" customHeight="1" x14ac:dyDescent="0.2">
      <c r="G3223" s="139"/>
      <c r="H3223" s="131"/>
      <c r="I3223" s="131"/>
    </row>
    <row r="3224" spans="7:9" ht="15" customHeight="1" x14ac:dyDescent="0.2">
      <c r="G3224" s="139"/>
      <c r="H3224" s="131"/>
      <c r="I3224" s="131"/>
    </row>
    <row r="3225" spans="7:9" ht="15" customHeight="1" x14ac:dyDescent="0.2">
      <c r="G3225" s="139"/>
      <c r="H3225" s="131"/>
      <c r="I3225" s="131"/>
    </row>
    <row r="3226" spans="7:9" ht="15" customHeight="1" x14ac:dyDescent="0.2">
      <c r="G3226" s="139"/>
      <c r="H3226" s="131"/>
      <c r="I3226" s="131"/>
    </row>
    <row r="3227" spans="7:9" ht="15" customHeight="1" x14ac:dyDescent="0.2">
      <c r="G3227" s="139"/>
      <c r="H3227" s="131"/>
      <c r="I3227" s="131"/>
    </row>
    <row r="3228" spans="7:9" ht="15" customHeight="1" x14ac:dyDescent="0.2">
      <c r="G3228" s="139"/>
      <c r="H3228" s="131"/>
      <c r="I3228" s="131"/>
    </row>
    <row r="3229" spans="7:9" ht="15" customHeight="1" x14ac:dyDescent="0.2">
      <c r="G3229" s="139"/>
      <c r="H3229" s="131"/>
      <c r="I3229" s="131"/>
    </row>
    <row r="3230" spans="7:9" ht="15" customHeight="1" x14ac:dyDescent="0.2">
      <c r="G3230" s="139"/>
      <c r="H3230" s="131"/>
      <c r="I3230" s="131"/>
    </row>
    <row r="3231" spans="7:9" ht="15" customHeight="1" x14ac:dyDescent="0.2">
      <c r="G3231" s="139"/>
      <c r="H3231" s="131"/>
      <c r="I3231" s="131"/>
    </row>
    <row r="3232" spans="7:9" ht="15" customHeight="1" x14ac:dyDescent="0.2">
      <c r="G3232" s="139"/>
      <c r="H3232" s="131"/>
      <c r="I3232" s="131"/>
    </row>
    <row r="3233" spans="7:9" ht="15" customHeight="1" x14ac:dyDescent="0.2">
      <c r="G3233" s="139"/>
      <c r="H3233" s="131"/>
      <c r="I3233" s="131"/>
    </row>
    <row r="3234" spans="7:9" ht="15" customHeight="1" x14ac:dyDescent="0.2">
      <c r="G3234" s="139"/>
      <c r="H3234" s="131"/>
      <c r="I3234" s="131"/>
    </row>
    <row r="3235" spans="7:9" ht="15" customHeight="1" x14ac:dyDescent="0.2">
      <c r="G3235" s="139"/>
      <c r="H3235" s="131"/>
      <c r="I3235" s="131"/>
    </row>
    <row r="3236" spans="7:9" ht="15" customHeight="1" x14ac:dyDescent="0.2">
      <c r="G3236" s="139"/>
      <c r="H3236" s="131"/>
      <c r="I3236" s="131"/>
    </row>
    <row r="3237" spans="7:9" ht="15" customHeight="1" x14ac:dyDescent="0.2">
      <c r="G3237" s="139"/>
      <c r="H3237" s="131"/>
      <c r="I3237" s="131"/>
    </row>
    <row r="3238" spans="7:9" ht="15" customHeight="1" x14ac:dyDescent="0.2">
      <c r="G3238" s="139"/>
      <c r="H3238" s="131"/>
      <c r="I3238" s="131"/>
    </row>
    <row r="3239" spans="7:9" ht="15" customHeight="1" x14ac:dyDescent="0.2">
      <c r="G3239" s="139"/>
      <c r="H3239" s="131"/>
      <c r="I3239" s="131"/>
    </row>
    <row r="3240" spans="7:9" ht="15" customHeight="1" x14ac:dyDescent="0.2">
      <c r="G3240" s="139"/>
      <c r="H3240" s="131"/>
      <c r="I3240" s="131"/>
    </row>
    <row r="3241" spans="7:9" ht="15" customHeight="1" x14ac:dyDescent="0.2">
      <c r="G3241" s="139"/>
      <c r="H3241" s="131"/>
      <c r="I3241" s="131"/>
    </row>
    <row r="3242" spans="7:9" ht="15" customHeight="1" x14ac:dyDescent="0.2">
      <c r="G3242" s="139"/>
      <c r="H3242" s="131"/>
      <c r="I3242" s="131"/>
    </row>
    <row r="3243" spans="7:9" ht="15" customHeight="1" x14ac:dyDescent="0.2">
      <c r="G3243" s="139"/>
      <c r="H3243" s="131"/>
      <c r="I3243" s="131"/>
    </row>
    <row r="3244" spans="7:9" ht="15" customHeight="1" x14ac:dyDescent="0.2">
      <c r="G3244" s="139"/>
      <c r="H3244" s="131"/>
      <c r="I3244" s="131"/>
    </row>
    <row r="3245" spans="7:9" ht="15" customHeight="1" x14ac:dyDescent="0.2">
      <c r="G3245" s="139"/>
      <c r="H3245" s="131"/>
      <c r="I3245" s="131"/>
    </row>
    <row r="3246" spans="7:9" ht="15" customHeight="1" x14ac:dyDescent="0.2">
      <c r="G3246" s="139"/>
      <c r="H3246" s="131"/>
      <c r="I3246" s="131"/>
    </row>
    <row r="3247" spans="7:9" ht="15" customHeight="1" x14ac:dyDescent="0.2">
      <c r="G3247" s="139"/>
      <c r="H3247" s="131"/>
      <c r="I3247" s="131"/>
    </row>
    <row r="3248" spans="7:9" ht="15" customHeight="1" x14ac:dyDescent="0.2">
      <c r="G3248" s="139"/>
      <c r="H3248" s="131"/>
      <c r="I3248" s="131"/>
    </row>
    <row r="3249" spans="7:9" ht="15" customHeight="1" x14ac:dyDescent="0.2">
      <c r="G3249" s="139"/>
      <c r="H3249" s="131"/>
      <c r="I3249" s="131"/>
    </row>
    <row r="3250" spans="7:9" ht="15" customHeight="1" x14ac:dyDescent="0.2">
      <c r="G3250" s="139"/>
      <c r="H3250" s="131"/>
      <c r="I3250" s="131"/>
    </row>
    <row r="3251" spans="7:9" ht="15" customHeight="1" x14ac:dyDescent="0.2">
      <c r="G3251" s="139"/>
      <c r="H3251" s="131"/>
      <c r="I3251" s="131"/>
    </row>
    <row r="3252" spans="7:9" ht="15" customHeight="1" x14ac:dyDescent="0.2">
      <c r="G3252" s="139"/>
      <c r="H3252" s="131"/>
      <c r="I3252" s="131"/>
    </row>
    <row r="3253" spans="7:9" ht="15" customHeight="1" x14ac:dyDescent="0.2">
      <c r="G3253" s="139"/>
      <c r="H3253" s="131"/>
      <c r="I3253" s="131"/>
    </row>
    <row r="3254" spans="7:9" ht="15" customHeight="1" x14ac:dyDescent="0.2">
      <c r="G3254" s="139"/>
      <c r="H3254" s="131"/>
      <c r="I3254" s="131"/>
    </row>
    <row r="3255" spans="7:9" ht="15" customHeight="1" x14ac:dyDescent="0.2">
      <c r="G3255" s="139"/>
      <c r="H3255" s="131"/>
      <c r="I3255" s="131"/>
    </row>
    <row r="3256" spans="7:9" ht="15" customHeight="1" x14ac:dyDescent="0.2">
      <c r="G3256" s="139"/>
      <c r="H3256" s="131"/>
      <c r="I3256" s="131"/>
    </row>
    <row r="3257" spans="7:9" ht="15" customHeight="1" x14ac:dyDescent="0.2">
      <c r="G3257" s="139"/>
      <c r="H3257" s="131"/>
      <c r="I3257" s="131"/>
    </row>
    <row r="3258" spans="7:9" ht="15" customHeight="1" x14ac:dyDescent="0.2">
      <c r="G3258" s="139"/>
      <c r="H3258" s="131"/>
      <c r="I3258" s="131"/>
    </row>
    <row r="3259" spans="7:9" ht="15" customHeight="1" x14ac:dyDescent="0.2">
      <c r="G3259" s="139"/>
      <c r="H3259" s="131"/>
      <c r="I3259" s="131"/>
    </row>
    <row r="3260" spans="7:9" ht="15" customHeight="1" x14ac:dyDescent="0.2">
      <c r="G3260" s="139"/>
      <c r="H3260" s="131"/>
      <c r="I3260" s="131"/>
    </row>
    <row r="3261" spans="7:9" ht="15" customHeight="1" x14ac:dyDescent="0.2">
      <c r="G3261" s="139"/>
      <c r="H3261" s="131"/>
      <c r="I3261" s="131"/>
    </row>
    <row r="3262" spans="7:9" ht="15" customHeight="1" x14ac:dyDescent="0.2">
      <c r="G3262" s="139"/>
      <c r="H3262" s="131"/>
      <c r="I3262" s="131"/>
    </row>
    <row r="3263" spans="7:9" ht="15" customHeight="1" x14ac:dyDescent="0.2">
      <c r="G3263" s="139"/>
      <c r="H3263" s="131"/>
      <c r="I3263" s="131"/>
    </row>
    <row r="3264" spans="7:9" ht="15" customHeight="1" x14ac:dyDescent="0.2">
      <c r="G3264" s="139"/>
      <c r="H3264" s="131"/>
      <c r="I3264" s="131"/>
    </row>
    <row r="3265" spans="7:9" ht="15" customHeight="1" x14ac:dyDescent="0.2">
      <c r="G3265" s="139"/>
      <c r="H3265" s="131"/>
      <c r="I3265" s="131"/>
    </row>
    <row r="3266" spans="7:9" ht="15" customHeight="1" x14ac:dyDescent="0.2">
      <c r="G3266" s="139"/>
      <c r="H3266" s="131"/>
      <c r="I3266" s="131"/>
    </row>
    <row r="3267" spans="7:9" ht="15" customHeight="1" x14ac:dyDescent="0.2">
      <c r="G3267" s="139"/>
      <c r="H3267" s="131"/>
      <c r="I3267" s="131"/>
    </row>
    <row r="3268" spans="7:9" ht="15" customHeight="1" x14ac:dyDescent="0.2">
      <c r="G3268" s="139"/>
      <c r="H3268" s="131"/>
      <c r="I3268" s="131"/>
    </row>
    <row r="3269" spans="7:9" ht="15" customHeight="1" x14ac:dyDescent="0.2">
      <c r="G3269" s="139"/>
      <c r="H3269" s="131"/>
      <c r="I3269" s="131"/>
    </row>
    <row r="3270" spans="7:9" ht="15" customHeight="1" x14ac:dyDescent="0.2">
      <c r="G3270" s="139"/>
      <c r="H3270" s="131"/>
      <c r="I3270" s="131"/>
    </row>
    <row r="3271" spans="7:9" ht="15" customHeight="1" x14ac:dyDescent="0.2">
      <c r="G3271" s="139"/>
      <c r="H3271" s="131"/>
      <c r="I3271" s="131"/>
    </row>
    <row r="3272" spans="7:9" ht="15" customHeight="1" x14ac:dyDescent="0.2">
      <c r="G3272" s="139"/>
      <c r="H3272" s="131"/>
      <c r="I3272" s="131"/>
    </row>
    <row r="3273" spans="7:9" ht="15" customHeight="1" x14ac:dyDescent="0.2">
      <c r="G3273" s="139"/>
      <c r="H3273" s="131"/>
      <c r="I3273" s="131"/>
    </row>
    <row r="3274" spans="7:9" ht="15" customHeight="1" x14ac:dyDescent="0.2">
      <c r="G3274" s="139"/>
      <c r="H3274" s="131"/>
      <c r="I3274" s="131"/>
    </row>
    <row r="3275" spans="7:9" ht="15" customHeight="1" x14ac:dyDescent="0.2">
      <c r="G3275" s="139"/>
      <c r="H3275" s="131"/>
      <c r="I3275" s="131"/>
    </row>
    <row r="3276" spans="7:9" ht="15" customHeight="1" x14ac:dyDescent="0.2">
      <c r="G3276" s="139"/>
      <c r="H3276" s="131"/>
      <c r="I3276" s="131"/>
    </row>
    <row r="3277" spans="7:9" ht="15" customHeight="1" x14ac:dyDescent="0.2">
      <c r="G3277" s="139"/>
      <c r="H3277" s="131"/>
      <c r="I3277" s="131"/>
    </row>
    <row r="3278" spans="7:9" ht="15" customHeight="1" x14ac:dyDescent="0.2">
      <c r="G3278" s="139"/>
      <c r="H3278" s="131"/>
      <c r="I3278" s="131"/>
    </row>
    <row r="3279" spans="7:9" ht="15" customHeight="1" x14ac:dyDescent="0.2">
      <c r="G3279" s="139"/>
      <c r="H3279" s="131"/>
      <c r="I3279" s="131"/>
    </row>
    <row r="3280" spans="7:9" ht="15" customHeight="1" x14ac:dyDescent="0.2">
      <c r="G3280" s="139"/>
      <c r="H3280" s="131"/>
      <c r="I3280" s="131"/>
    </row>
    <row r="3281" spans="7:9" ht="15" customHeight="1" x14ac:dyDescent="0.2">
      <c r="G3281" s="139"/>
      <c r="H3281" s="131"/>
      <c r="I3281" s="131"/>
    </row>
    <row r="3282" spans="7:9" ht="15" customHeight="1" x14ac:dyDescent="0.2">
      <c r="G3282" s="139"/>
      <c r="H3282" s="131"/>
      <c r="I3282" s="131"/>
    </row>
    <row r="3283" spans="7:9" ht="15" customHeight="1" x14ac:dyDescent="0.2">
      <c r="G3283" s="139"/>
      <c r="H3283" s="131"/>
      <c r="I3283" s="131"/>
    </row>
    <row r="3284" spans="7:9" ht="15" customHeight="1" x14ac:dyDescent="0.2">
      <c r="G3284" s="139"/>
      <c r="H3284" s="131"/>
      <c r="I3284" s="131"/>
    </row>
    <row r="3285" spans="7:9" ht="15" customHeight="1" x14ac:dyDescent="0.2">
      <c r="G3285" s="139"/>
      <c r="H3285" s="131"/>
      <c r="I3285" s="131"/>
    </row>
    <row r="3286" spans="7:9" ht="15" customHeight="1" x14ac:dyDescent="0.2">
      <c r="G3286" s="139"/>
      <c r="H3286" s="131"/>
      <c r="I3286" s="131"/>
    </row>
    <row r="3287" spans="7:9" ht="15" customHeight="1" x14ac:dyDescent="0.2">
      <c r="G3287" s="139"/>
      <c r="H3287" s="131"/>
      <c r="I3287" s="131"/>
    </row>
    <row r="3288" spans="7:9" ht="15" customHeight="1" x14ac:dyDescent="0.2">
      <c r="G3288" s="139"/>
      <c r="H3288" s="131"/>
      <c r="I3288" s="131"/>
    </row>
    <row r="3289" spans="7:9" ht="15" customHeight="1" x14ac:dyDescent="0.2">
      <c r="G3289" s="139"/>
      <c r="H3289" s="131"/>
      <c r="I3289" s="131"/>
    </row>
    <row r="3290" spans="7:9" ht="15" customHeight="1" x14ac:dyDescent="0.2">
      <c r="G3290" s="139"/>
      <c r="H3290" s="131"/>
      <c r="I3290" s="131"/>
    </row>
    <row r="3291" spans="7:9" ht="15" customHeight="1" x14ac:dyDescent="0.2">
      <c r="G3291" s="139"/>
      <c r="H3291" s="131"/>
      <c r="I3291" s="131"/>
    </row>
    <row r="3292" spans="7:9" ht="15" customHeight="1" x14ac:dyDescent="0.2">
      <c r="G3292" s="139"/>
      <c r="H3292" s="131"/>
      <c r="I3292" s="131"/>
    </row>
    <row r="3293" spans="7:9" ht="15" customHeight="1" x14ac:dyDescent="0.2">
      <c r="G3293" s="139"/>
      <c r="H3293" s="131"/>
      <c r="I3293" s="131"/>
    </row>
    <row r="3294" spans="7:9" ht="15" customHeight="1" x14ac:dyDescent="0.2">
      <c r="G3294" s="139"/>
      <c r="H3294" s="131"/>
      <c r="I3294" s="131"/>
    </row>
    <row r="3295" spans="7:9" ht="15" customHeight="1" x14ac:dyDescent="0.2">
      <c r="G3295" s="139"/>
      <c r="H3295" s="131"/>
      <c r="I3295" s="131"/>
    </row>
    <row r="3296" spans="7:9" ht="15" customHeight="1" x14ac:dyDescent="0.2">
      <c r="G3296" s="139"/>
      <c r="H3296" s="131"/>
      <c r="I3296" s="131"/>
    </row>
    <row r="3297" spans="7:9" ht="15" customHeight="1" x14ac:dyDescent="0.2">
      <c r="G3297" s="139"/>
      <c r="H3297" s="131"/>
      <c r="I3297" s="131"/>
    </row>
    <row r="3298" spans="7:9" ht="15" customHeight="1" x14ac:dyDescent="0.2">
      <c r="G3298" s="139"/>
      <c r="H3298" s="131"/>
      <c r="I3298" s="131"/>
    </row>
    <row r="3299" spans="7:9" ht="15" customHeight="1" x14ac:dyDescent="0.2">
      <c r="G3299" s="139"/>
      <c r="H3299" s="131"/>
      <c r="I3299" s="131"/>
    </row>
    <row r="3300" spans="7:9" ht="15" customHeight="1" x14ac:dyDescent="0.2">
      <c r="G3300" s="139"/>
      <c r="H3300" s="131"/>
      <c r="I3300" s="131"/>
    </row>
    <row r="3301" spans="7:9" ht="15" customHeight="1" x14ac:dyDescent="0.2">
      <c r="G3301" s="139"/>
      <c r="H3301" s="131"/>
      <c r="I3301" s="131"/>
    </row>
    <row r="3302" spans="7:9" ht="15" customHeight="1" x14ac:dyDescent="0.2">
      <c r="G3302" s="139"/>
      <c r="H3302" s="131"/>
      <c r="I3302" s="131"/>
    </row>
    <row r="3303" spans="7:9" ht="15" customHeight="1" x14ac:dyDescent="0.2">
      <c r="G3303" s="139"/>
      <c r="H3303" s="131"/>
      <c r="I3303" s="131"/>
    </row>
    <row r="3304" spans="7:9" ht="15" customHeight="1" x14ac:dyDescent="0.2">
      <c r="G3304" s="139"/>
      <c r="H3304" s="131"/>
      <c r="I3304" s="131"/>
    </row>
    <row r="3305" spans="7:9" ht="15" customHeight="1" x14ac:dyDescent="0.2">
      <c r="G3305" s="139"/>
      <c r="H3305" s="131"/>
      <c r="I3305" s="131"/>
    </row>
    <row r="3306" spans="7:9" ht="15" customHeight="1" x14ac:dyDescent="0.2">
      <c r="G3306" s="139"/>
      <c r="H3306" s="131"/>
      <c r="I3306" s="131"/>
    </row>
    <row r="3307" spans="7:9" ht="15" customHeight="1" x14ac:dyDescent="0.2">
      <c r="G3307" s="139"/>
      <c r="H3307" s="131"/>
      <c r="I3307" s="131"/>
    </row>
    <row r="3308" spans="7:9" ht="15" customHeight="1" x14ac:dyDescent="0.2">
      <c r="G3308" s="139"/>
      <c r="H3308" s="131"/>
      <c r="I3308" s="131"/>
    </row>
    <row r="3309" spans="7:9" ht="15" customHeight="1" x14ac:dyDescent="0.2">
      <c r="G3309" s="139"/>
      <c r="H3309" s="131"/>
      <c r="I3309" s="131"/>
    </row>
    <row r="3310" spans="7:9" ht="15" customHeight="1" x14ac:dyDescent="0.2">
      <c r="G3310" s="139"/>
      <c r="H3310" s="131"/>
      <c r="I3310" s="131"/>
    </row>
    <row r="3311" spans="7:9" ht="15" customHeight="1" x14ac:dyDescent="0.2">
      <c r="G3311" s="139"/>
      <c r="H3311" s="131"/>
      <c r="I3311" s="131"/>
    </row>
    <row r="3312" spans="7:9" ht="15" customHeight="1" x14ac:dyDescent="0.2">
      <c r="G3312" s="139"/>
      <c r="H3312" s="131"/>
      <c r="I3312" s="131"/>
    </row>
    <row r="3313" spans="7:9" ht="15" customHeight="1" x14ac:dyDescent="0.2">
      <c r="G3313" s="139"/>
      <c r="H3313" s="131"/>
      <c r="I3313" s="131"/>
    </row>
    <row r="3314" spans="7:9" ht="15" customHeight="1" x14ac:dyDescent="0.2">
      <c r="G3314" s="139"/>
      <c r="H3314" s="131"/>
      <c r="I3314" s="131"/>
    </row>
    <row r="3315" spans="7:9" ht="15" customHeight="1" x14ac:dyDescent="0.2">
      <c r="G3315" s="139"/>
      <c r="H3315" s="131"/>
      <c r="I3315" s="131"/>
    </row>
    <row r="3316" spans="7:9" ht="15" customHeight="1" x14ac:dyDescent="0.2">
      <c r="G3316" s="139"/>
      <c r="H3316" s="131"/>
      <c r="I3316" s="131"/>
    </row>
    <row r="3317" spans="7:9" ht="15" customHeight="1" x14ac:dyDescent="0.2">
      <c r="G3317" s="139"/>
      <c r="H3317" s="131"/>
      <c r="I3317" s="131"/>
    </row>
    <row r="3318" spans="7:9" ht="15" customHeight="1" x14ac:dyDescent="0.2">
      <c r="G3318" s="139"/>
      <c r="H3318" s="131"/>
      <c r="I3318" s="131"/>
    </row>
    <row r="3319" spans="7:9" ht="15" customHeight="1" x14ac:dyDescent="0.2">
      <c r="G3319" s="139"/>
      <c r="H3319" s="131"/>
      <c r="I3319" s="131"/>
    </row>
    <row r="3320" spans="7:9" ht="15" customHeight="1" x14ac:dyDescent="0.2">
      <c r="G3320" s="139"/>
      <c r="H3320" s="131"/>
      <c r="I3320" s="131"/>
    </row>
    <row r="3321" spans="7:9" ht="15" customHeight="1" x14ac:dyDescent="0.2">
      <c r="G3321" s="139"/>
      <c r="H3321" s="131"/>
      <c r="I3321" s="131"/>
    </row>
    <row r="3322" spans="7:9" ht="15" customHeight="1" x14ac:dyDescent="0.2">
      <c r="G3322" s="139"/>
      <c r="H3322" s="131"/>
      <c r="I3322" s="131"/>
    </row>
    <row r="3323" spans="7:9" ht="15" customHeight="1" x14ac:dyDescent="0.2">
      <c r="G3323" s="139"/>
      <c r="H3323" s="131"/>
      <c r="I3323" s="131"/>
    </row>
    <row r="3324" spans="7:9" ht="15" customHeight="1" x14ac:dyDescent="0.2">
      <c r="G3324" s="139"/>
      <c r="H3324" s="131"/>
      <c r="I3324" s="131"/>
    </row>
    <row r="3325" spans="7:9" ht="15" customHeight="1" x14ac:dyDescent="0.2">
      <c r="G3325" s="139"/>
      <c r="H3325" s="131"/>
      <c r="I3325" s="131"/>
    </row>
    <row r="3326" spans="7:9" ht="15" customHeight="1" x14ac:dyDescent="0.2">
      <c r="G3326" s="139"/>
      <c r="H3326" s="131"/>
      <c r="I3326" s="131"/>
    </row>
    <row r="3327" spans="7:9" ht="15" customHeight="1" x14ac:dyDescent="0.2">
      <c r="G3327" s="139"/>
      <c r="H3327" s="131"/>
      <c r="I3327" s="131"/>
    </row>
    <row r="3328" spans="7:9" ht="15" customHeight="1" x14ac:dyDescent="0.2">
      <c r="G3328" s="139"/>
      <c r="H3328" s="131"/>
      <c r="I3328" s="131"/>
    </row>
    <row r="3329" spans="7:9" ht="15" customHeight="1" x14ac:dyDescent="0.2">
      <c r="G3329" s="139"/>
      <c r="H3329" s="131"/>
      <c r="I3329" s="131"/>
    </row>
    <row r="3330" spans="7:9" ht="15" customHeight="1" x14ac:dyDescent="0.2">
      <c r="G3330" s="139"/>
      <c r="H3330" s="131"/>
      <c r="I3330" s="131"/>
    </row>
    <row r="3331" spans="7:9" ht="15" customHeight="1" x14ac:dyDescent="0.2">
      <c r="G3331" s="139"/>
      <c r="H3331" s="131"/>
      <c r="I3331" s="131"/>
    </row>
    <row r="3332" spans="7:9" ht="15" customHeight="1" x14ac:dyDescent="0.2">
      <c r="G3332" s="139"/>
      <c r="H3332" s="131"/>
      <c r="I3332" s="131"/>
    </row>
    <row r="3333" spans="7:9" ht="15" customHeight="1" x14ac:dyDescent="0.2">
      <c r="G3333" s="139"/>
      <c r="H3333" s="131"/>
      <c r="I3333" s="131"/>
    </row>
    <row r="3334" spans="7:9" ht="15" customHeight="1" x14ac:dyDescent="0.2">
      <c r="G3334" s="139"/>
      <c r="H3334" s="131"/>
      <c r="I3334" s="131"/>
    </row>
    <row r="3335" spans="7:9" ht="15" customHeight="1" x14ac:dyDescent="0.2">
      <c r="G3335" s="139"/>
      <c r="H3335" s="131"/>
      <c r="I3335" s="131"/>
    </row>
    <row r="3336" spans="7:9" ht="15" customHeight="1" x14ac:dyDescent="0.2">
      <c r="G3336" s="139"/>
      <c r="H3336" s="131"/>
      <c r="I3336" s="131"/>
    </row>
    <row r="3337" spans="7:9" ht="15" customHeight="1" x14ac:dyDescent="0.2">
      <c r="G3337" s="139"/>
      <c r="H3337" s="131"/>
      <c r="I3337" s="131"/>
    </row>
    <row r="3338" spans="7:9" ht="15" customHeight="1" x14ac:dyDescent="0.2">
      <c r="G3338" s="139"/>
      <c r="H3338" s="131"/>
      <c r="I3338" s="131"/>
    </row>
    <row r="3339" spans="7:9" ht="15" customHeight="1" x14ac:dyDescent="0.2">
      <c r="G3339" s="139"/>
      <c r="H3339" s="131"/>
      <c r="I3339" s="131"/>
    </row>
    <row r="3340" spans="7:9" ht="15" customHeight="1" x14ac:dyDescent="0.2">
      <c r="G3340" s="139"/>
      <c r="H3340" s="131"/>
      <c r="I3340" s="131"/>
    </row>
    <row r="3341" spans="7:9" ht="15" customHeight="1" x14ac:dyDescent="0.2">
      <c r="G3341" s="139"/>
      <c r="H3341" s="131"/>
      <c r="I3341" s="131"/>
    </row>
    <row r="3342" spans="7:9" ht="15" customHeight="1" x14ac:dyDescent="0.2">
      <c r="G3342" s="139"/>
      <c r="H3342" s="131"/>
      <c r="I3342" s="131"/>
    </row>
    <row r="3343" spans="7:9" ht="15" customHeight="1" x14ac:dyDescent="0.2">
      <c r="G3343" s="139"/>
      <c r="H3343" s="131"/>
      <c r="I3343" s="131"/>
    </row>
    <row r="3344" spans="7:9" ht="15" customHeight="1" x14ac:dyDescent="0.2">
      <c r="G3344" s="139"/>
      <c r="H3344" s="131"/>
      <c r="I3344" s="131"/>
    </row>
    <row r="3345" spans="7:9" ht="15" customHeight="1" x14ac:dyDescent="0.2">
      <c r="G3345" s="139"/>
      <c r="H3345" s="131"/>
      <c r="I3345" s="131"/>
    </row>
    <row r="3346" spans="7:9" ht="15" customHeight="1" x14ac:dyDescent="0.2">
      <c r="G3346" s="139"/>
      <c r="H3346" s="131"/>
      <c r="I3346" s="131"/>
    </row>
    <row r="3347" spans="7:9" ht="15" customHeight="1" x14ac:dyDescent="0.2">
      <c r="G3347" s="139"/>
      <c r="H3347" s="131"/>
      <c r="I3347" s="131"/>
    </row>
    <row r="3348" spans="7:9" ht="15" customHeight="1" x14ac:dyDescent="0.2">
      <c r="G3348" s="139"/>
      <c r="H3348" s="131"/>
      <c r="I3348" s="131"/>
    </row>
    <row r="3349" spans="7:9" ht="15" customHeight="1" x14ac:dyDescent="0.2">
      <c r="G3349" s="139"/>
      <c r="H3349" s="131"/>
      <c r="I3349" s="131"/>
    </row>
    <row r="3350" spans="7:9" ht="15" customHeight="1" x14ac:dyDescent="0.2">
      <c r="G3350" s="139"/>
      <c r="H3350" s="131"/>
      <c r="I3350" s="131"/>
    </row>
    <row r="3351" spans="7:9" ht="15" customHeight="1" x14ac:dyDescent="0.2">
      <c r="G3351" s="139"/>
      <c r="H3351" s="131"/>
      <c r="I3351" s="131"/>
    </row>
    <row r="3352" spans="7:9" ht="15" customHeight="1" x14ac:dyDescent="0.2">
      <c r="G3352" s="139"/>
      <c r="H3352" s="131"/>
      <c r="I3352" s="131"/>
    </row>
    <row r="3353" spans="7:9" ht="15" customHeight="1" x14ac:dyDescent="0.2">
      <c r="G3353" s="139"/>
      <c r="H3353" s="131"/>
      <c r="I3353" s="131"/>
    </row>
    <row r="3354" spans="7:9" ht="15" customHeight="1" x14ac:dyDescent="0.2">
      <c r="G3354" s="139"/>
      <c r="H3354" s="131"/>
      <c r="I3354" s="131"/>
    </row>
    <row r="3355" spans="7:9" ht="15" customHeight="1" x14ac:dyDescent="0.2">
      <c r="G3355" s="139"/>
      <c r="H3355" s="131"/>
      <c r="I3355" s="131"/>
    </row>
    <row r="3356" spans="7:9" ht="15" customHeight="1" x14ac:dyDescent="0.2">
      <c r="G3356" s="139"/>
      <c r="H3356" s="131"/>
      <c r="I3356" s="131"/>
    </row>
    <row r="3357" spans="7:9" ht="15" customHeight="1" x14ac:dyDescent="0.2">
      <c r="G3357" s="139"/>
      <c r="H3357" s="131"/>
      <c r="I3357" s="131"/>
    </row>
    <row r="3358" spans="7:9" ht="15" customHeight="1" x14ac:dyDescent="0.2">
      <c r="G3358" s="139"/>
      <c r="H3358" s="131"/>
      <c r="I3358" s="131"/>
    </row>
    <row r="3359" spans="7:9" ht="15" customHeight="1" x14ac:dyDescent="0.2">
      <c r="G3359" s="139"/>
      <c r="H3359" s="131"/>
      <c r="I3359" s="131"/>
    </row>
    <row r="3360" spans="7:9" ht="15" customHeight="1" x14ac:dyDescent="0.2">
      <c r="G3360" s="139"/>
      <c r="H3360" s="131"/>
      <c r="I3360" s="131"/>
    </row>
    <row r="3361" spans="7:9" ht="15" customHeight="1" x14ac:dyDescent="0.2">
      <c r="G3361" s="139"/>
      <c r="H3361" s="131"/>
      <c r="I3361" s="131"/>
    </row>
    <row r="3362" spans="7:9" ht="15" customHeight="1" x14ac:dyDescent="0.2">
      <c r="G3362" s="139"/>
      <c r="H3362" s="131"/>
      <c r="I3362" s="131"/>
    </row>
    <row r="3363" spans="7:9" ht="15" customHeight="1" x14ac:dyDescent="0.2">
      <c r="G3363" s="139"/>
      <c r="H3363" s="131"/>
      <c r="I3363" s="131"/>
    </row>
    <row r="3364" spans="7:9" ht="15" customHeight="1" x14ac:dyDescent="0.2">
      <c r="G3364" s="139"/>
      <c r="H3364" s="131"/>
      <c r="I3364" s="131"/>
    </row>
    <row r="3365" spans="7:9" ht="15" customHeight="1" x14ac:dyDescent="0.2">
      <c r="G3365" s="139"/>
      <c r="H3365" s="131"/>
      <c r="I3365" s="131"/>
    </row>
    <row r="3366" spans="7:9" ht="15" customHeight="1" x14ac:dyDescent="0.2">
      <c r="G3366" s="139"/>
      <c r="H3366" s="131"/>
      <c r="I3366" s="131"/>
    </row>
    <row r="3367" spans="7:9" ht="15" customHeight="1" x14ac:dyDescent="0.2">
      <c r="G3367" s="139"/>
      <c r="H3367" s="131"/>
      <c r="I3367" s="131"/>
    </row>
    <row r="3368" spans="7:9" ht="15" customHeight="1" x14ac:dyDescent="0.2">
      <c r="G3368" s="139"/>
      <c r="H3368" s="131"/>
      <c r="I3368" s="131"/>
    </row>
    <row r="3369" spans="7:9" ht="15" customHeight="1" x14ac:dyDescent="0.2">
      <c r="G3369" s="139"/>
      <c r="H3369" s="131"/>
      <c r="I3369" s="131"/>
    </row>
    <row r="3370" spans="7:9" ht="15" customHeight="1" x14ac:dyDescent="0.2">
      <c r="G3370" s="139"/>
      <c r="H3370" s="131"/>
      <c r="I3370" s="131"/>
    </row>
    <row r="3371" spans="7:9" ht="15" customHeight="1" x14ac:dyDescent="0.2">
      <c r="G3371" s="139"/>
      <c r="H3371" s="131"/>
      <c r="I3371" s="131"/>
    </row>
    <row r="3372" spans="7:9" ht="15" customHeight="1" x14ac:dyDescent="0.2">
      <c r="G3372" s="139"/>
      <c r="H3372" s="131"/>
      <c r="I3372" s="131"/>
    </row>
    <row r="3373" spans="7:9" ht="15" customHeight="1" x14ac:dyDescent="0.2">
      <c r="G3373" s="139"/>
      <c r="H3373" s="131"/>
      <c r="I3373" s="131"/>
    </row>
    <row r="3374" spans="7:9" ht="15" customHeight="1" x14ac:dyDescent="0.2">
      <c r="G3374" s="139"/>
      <c r="H3374" s="131"/>
      <c r="I3374" s="131"/>
    </row>
    <row r="3375" spans="7:9" ht="15" customHeight="1" x14ac:dyDescent="0.2">
      <c r="G3375" s="139"/>
      <c r="H3375" s="131"/>
      <c r="I3375" s="131"/>
    </row>
    <row r="3376" spans="7:9" ht="15" customHeight="1" x14ac:dyDescent="0.2">
      <c r="G3376" s="139"/>
      <c r="H3376" s="131"/>
      <c r="I3376" s="131"/>
    </row>
    <row r="3377" spans="7:9" ht="15" customHeight="1" x14ac:dyDescent="0.2">
      <c r="G3377" s="139"/>
      <c r="H3377" s="131"/>
      <c r="I3377" s="131"/>
    </row>
    <row r="3378" spans="7:9" ht="15" customHeight="1" x14ac:dyDescent="0.2">
      <c r="G3378" s="139"/>
      <c r="H3378" s="131"/>
      <c r="I3378" s="131"/>
    </row>
    <row r="3379" spans="7:9" ht="15" customHeight="1" x14ac:dyDescent="0.2">
      <c r="G3379" s="139"/>
      <c r="H3379" s="131"/>
      <c r="I3379" s="131"/>
    </row>
    <row r="3380" spans="7:9" ht="15" customHeight="1" x14ac:dyDescent="0.2">
      <c r="G3380" s="139"/>
      <c r="H3380" s="131"/>
      <c r="I3380" s="131"/>
    </row>
    <row r="3381" spans="7:9" ht="15" customHeight="1" x14ac:dyDescent="0.2">
      <c r="G3381" s="139"/>
      <c r="H3381" s="131"/>
      <c r="I3381" s="131"/>
    </row>
    <row r="3382" spans="7:9" ht="15" customHeight="1" x14ac:dyDescent="0.2">
      <c r="G3382" s="139"/>
      <c r="H3382" s="131"/>
      <c r="I3382" s="131"/>
    </row>
    <row r="3383" spans="7:9" ht="15" customHeight="1" x14ac:dyDescent="0.2">
      <c r="G3383" s="139"/>
      <c r="H3383" s="131"/>
      <c r="I3383" s="131"/>
    </row>
    <row r="3384" spans="7:9" ht="15" customHeight="1" x14ac:dyDescent="0.2">
      <c r="G3384" s="139"/>
      <c r="H3384" s="131"/>
      <c r="I3384" s="131"/>
    </row>
    <row r="3385" spans="7:9" ht="15" customHeight="1" x14ac:dyDescent="0.2">
      <c r="G3385" s="139"/>
      <c r="H3385" s="131"/>
      <c r="I3385" s="131"/>
    </row>
    <row r="3386" spans="7:9" ht="15" customHeight="1" x14ac:dyDescent="0.2">
      <c r="G3386" s="139"/>
      <c r="H3386" s="131"/>
      <c r="I3386" s="131"/>
    </row>
    <row r="3387" spans="7:9" ht="15" customHeight="1" x14ac:dyDescent="0.2">
      <c r="G3387" s="139"/>
      <c r="H3387" s="131"/>
      <c r="I3387" s="131"/>
    </row>
    <row r="3388" spans="7:9" ht="15" customHeight="1" x14ac:dyDescent="0.2">
      <c r="G3388" s="139"/>
      <c r="H3388" s="131"/>
      <c r="I3388" s="131"/>
    </row>
    <row r="3389" spans="7:9" ht="15" customHeight="1" x14ac:dyDescent="0.2">
      <c r="G3389" s="139"/>
      <c r="H3389" s="131"/>
      <c r="I3389" s="131"/>
    </row>
    <row r="3390" spans="7:9" ht="15" customHeight="1" x14ac:dyDescent="0.2">
      <c r="G3390" s="139"/>
      <c r="H3390" s="131"/>
      <c r="I3390" s="131"/>
    </row>
    <row r="3391" spans="7:9" ht="15" customHeight="1" x14ac:dyDescent="0.2">
      <c r="G3391" s="139"/>
      <c r="H3391" s="131"/>
      <c r="I3391" s="131"/>
    </row>
    <row r="3392" spans="7:9" ht="15" customHeight="1" x14ac:dyDescent="0.2">
      <c r="G3392" s="139"/>
      <c r="H3392" s="131"/>
      <c r="I3392" s="131"/>
    </row>
    <row r="3393" spans="7:9" ht="15" customHeight="1" x14ac:dyDescent="0.2">
      <c r="G3393" s="139"/>
      <c r="H3393" s="131"/>
      <c r="I3393" s="131"/>
    </row>
    <row r="3394" spans="7:9" ht="15" customHeight="1" x14ac:dyDescent="0.2">
      <c r="G3394" s="139"/>
      <c r="H3394" s="131"/>
      <c r="I3394" s="131"/>
    </row>
    <row r="3395" spans="7:9" ht="15" customHeight="1" x14ac:dyDescent="0.2">
      <c r="G3395" s="139"/>
      <c r="H3395" s="131"/>
      <c r="I3395" s="131"/>
    </row>
    <row r="3396" spans="7:9" ht="15" customHeight="1" x14ac:dyDescent="0.2">
      <c r="G3396" s="139"/>
      <c r="H3396" s="131"/>
      <c r="I3396" s="131"/>
    </row>
    <row r="3397" spans="7:9" ht="15" customHeight="1" x14ac:dyDescent="0.2">
      <c r="G3397" s="139"/>
      <c r="H3397" s="131"/>
      <c r="I3397" s="131"/>
    </row>
    <row r="3398" spans="7:9" ht="15" customHeight="1" x14ac:dyDescent="0.2">
      <c r="G3398" s="139"/>
      <c r="H3398" s="131"/>
      <c r="I3398" s="131"/>
    </row>
    <row r="3399" spans="7:9" ht="15" customHeight="1" x14ac:dyDescent="0.2">
      <c r="G3399" s="139"/>
      <c r="H3399" s="131"/>
      <c r="I3399" s="131"/>
    </row>
    <row r="3400" spans="7:9" ht="15" customHeight="1" x14ac:dyDescent="0.2">
      <c r="G3400" s="139"/>
      <c r="H3400" s="131"/>
      <c r="I3400" s="131"/>
    </row>
    <row r="3401" spans="7:9" ht="15" customHeight="1" x14ac:dyDescent="0.2">
      <c r="G3401" s="139"/>
      <c r="H3401" s="131"/>
      <c r="I3401" s="131"/>
    </row>
    <row r="3402" spans="7:9" ht="15" customHeight="1" x14ac:dyDescent="0.2">
      <c r="G3402" s="139"/>
      <c r="H3402" s="131"/>
      <c r="I3402" s="131"/>
    </row>
    <row r="3403" spans="7:9" ht="15" customHeight="1" x14ac:dyDescent="0.2">
      <c r="G3403" s="139"/>
      <c r="H3403" s="131"/>
      <c r="I3403" s="131"/>
    </row>
    <row r="3404" spans="7:9" ht="15" customHeight="1" x14ac:dyDescent="0.2">
      <c r="G3404" s="139"/>
      <c r="H3404" s="131"/>
      <c r="I3404" s="131"/>
    </row>
    <row r="3405" spans="7:9" ht="15" customHeight="1" x14ac:dyDescent="0.2">
      <c r="G3405" s="139"/>
      <c r="H3405" s="131"/>
      <c r="I3405" s="131"/>
    </row>
    <row r="3406" spans="7:9" ht="15" customHeight="1" x14ac:dyDescent="0.2">
      <c r="G3406" s="139"/>
      <c r="H3406" s="131"/>
      <c r="I3406" s="131"/>
    </row>
    <row r="3407" spans="7:9" ht="15" customHeight="1" x14ac:dyDescent="0.2">
      <c r="G3407" s="139"/>
      <c r="H3407" s="131"/>
      <c r="I3407" s="131"/>
    </row>
    <row r="3408" spans="7:9" ht="15" customHeight="1" x14ac:dyDescent="0.2">
      <c r="G3408" s="139"/>
      <c r="H3408" s="131"/>
      <c r="I3408" s="131"/>
    </row>
    <row r="3409" spans="7:9" ht="15" customHeight="1" x14ac:dyDescent="0.2">
      <c r="G3409" s="139"/>
      <c r="H3409" s="131"/>
      <c r="I3409" s="131"/>
    </row>
    <row r="3410" spans="7:9" ht="15" customHeight="1" x14ac:dyDescent="0.2">
      <c r="G3410" s="139"/>
      <c r="H3410" s="131"/>
      <c r="I3410" s="131"/>
    </row>
    <row r="3411" spans="7:9" ht="15" customHeight="1" x14ac:dyDescent="0.2">
      <c r="G3411" s="139"/>
      <c r="H3411" s="131"/>
      <c r="I3411" s="131"/>
    </row>
    <row r="3412" spans="7:9" ht="15" customHeight="1" x14ac:dyDescent="0.2">
      <c r="G3412" s="139"/>
      <c r="H3412" s="131"/>
      <c r="I3412" s="131"/>
    </row>
    <row r="3413" spans="7:9" ht="15" customHeight="1" x14ac:dyDescent="0.2">
      <c r="G3413" s="139"/>
      <c r="H3413" s="131"/>
      <c r="I3413" s="131"/>
    </row>
    <row r="3414" spans="7:9" ht="15" customHeight="1" x14ac:dyDescent="0.2">
      <c r="G3414" s="139"/>
      <c r="H3414" s="131"/>
      <c r="I3414" s="131"/>
    </row>
    <row r="3415" spans="7:9" ht="15" customHeight="1" x14ac:dyDescent="0.2">
      <c r="G3415" s="139"/>
      <c r="H3415" s="131"/>
      <c r="I3415" s="131"/>
    </row>
    <row r="3416" spans="7:9" ht="15" customHeight="1" x14ac:dyDescent="0.2">
      <c r="G3416" s="139"/>
      <c r="H3416" s="131"/>
      <c r="I3416" s="131"/>
    </row>
    <row r="3417" spans="7:9" ht="15" customHeight="1" x14ac:dyDescent="0.2">
      <c r="G3417" s="139"/>
      <c r="H3417" s="131"/>
      <c r="I3417" s="131"/>
    </row>
    <row r="3418" spans="7:9" ht="15" customHeight="1" x14ac:dyDescent="0.2">
      <c r="G3418" s="139"/>
      <c r="H3418" s="131"/>
      <c r="I3418" s="131"/>
    </row>
    <row r="3419" spans="7:9" ht="15" customHeight="1" x14ac:dyDescent="0.2">
      <c r="G3419" s="139"/>
      <c r="H3419" s="131"/>
      <c r="I3419" s="131"/>
    </row>
    <row r="3420" spans="7:9" ht="15" customHeight="1" x14ac:dyDescent="0.2">
      <c r="G3420" s="139"/>
      <c r="H3420" s="131"/>
      <c r="I3420" s="131"/>
    </row>
    <row r="3421" spans="7:9" ht="15" customHeight="1" x14ac:dyDescent="0.2">
      <c r="G3421" s="139"/>
      <c r="H3421" s="131"/>
      <c r="I3421" s="131"/>
    </row>
    <row r="3422" spans="7:9" ht="15" customHeight="1" x14ac:dyDescent="0.2">
      <c r="G3422" s="139"/>
      <c r="H3422" s="131"/>
      <c r="I3422" s="131"/>
    </row>
    <row r="3423" spans="7:9" ht="15" customHeight="1" x14ac:dyDescent="0.2">
      <c r="G3423" s="139"/>
      <c r="H3423" s="131"/>
      <c r="I3423" s="131"/>
    </row>
    <row r="3424" spans="7:9" ht="15" customHeight="1" x14ac:dyDescent="0.2">
      <c r="G3424" s="139"/>
      <c r="H3424" s="131"/>
      <c r="I3424" s="131"/>
    </row>
    <row r="3425" spans="7:9" ht="15" customHeight="1" x14ac:dyDescent="0.2">
      <c r="G3425" s="139"/>
      <c r="H3425" s="131"/>
      <c r="I3425" s="131"/>
    </row>
    <row r="3426" spans="7:9" ht="15" customHeight="1" x14ac:dyDescent="0.2">
      <c r="G3426" s="139"/>
      <c r="H3426" s="131"/>
      <c r="I3426" s="131"/>
    </row>
    <row r="3427" spans="7:9" ht="15" customHeight="1" x14ac:dyDescent="0.2">
      <c r="G3427" s="139"/>
      <c r="H3427" s="131"/>
      <c r="I3427" s="131"/>
    </row>
    <row r="3428" spans="7:9" ht="15" customHeight="1" x14ac:dyDescent="0.2">
      <c r="G3428" s="139"/>
      <c r="H3428" s="131"/>
      <c r="I3428" s="131"/>
    </row>
    <row r="3429" spans="7:9" ht="15" customHeight="1" x14ac:dyDescent="0.2">
      <c r="G3429" s="139"/>
      <c r="H3429" s="131"/>
      <c r="I3429" s="131"/>
    </row>
    <row r="3430" spans="7:9" ht="15" customHeight="1" x14ac:dyDescent="0.2">
      <c r="G3430" s="139"/>
      <c r="H3430" s="131"/>
      <c r="I3430" s="131"/>
    </row>
    <row r="3431" spans="7:9" ht="15" customHeight="1" x14ac:dyDescent="0.2">
      <c r="G3431" s="139"/>
      <c r="H3431" s="131"/>
      <c r="I3431" s="131"/>
    </row>
    <row r="3432" spans="7:9" ht="15" customHeight="1" x14ac:dyDescent="0.2">
      <c r="G3432" s="139"/>
      <c r="H3432" s="131"/>
      <c r="I3432" s="131"/>
    </row>
    <row r="3433" spans="7:9" ht="15" customHeight="1" x14ac:dyDescent="0.2">
      <c r="G3433" s="139"/>
      <c r="H3433" s="131"/>
      <c r="I3433" s="131"/>
    </row>
    <row r="3434" spans="7:9" ht="15" customHeight="1" x14ac:dyDescent="0.2">
      <c r="G3434" s="139"/>
      <c r="H3434" s="131"/>
      <c r="I3434" s="131"/>
    </row>
    <row r="3435" spans="7:9" ht="15" customHeight="1" x14ac:dyDescent="0.2">
      <c r="G3435" s="139"/>
      <c r="H3435" s="131"/>
      <c r="I3435" s="131"/>
    </row>
    <row r="3436" spans="7:9" ht="15" customHeight="1" x14ac:dyDescent="0.2">
      <c r="G3436" s="139"/>
      <c r="H3436" s="131"/>
      <c r="I3436" s="131"/>
    </row>
    <row r="3437" spans="7:9" ht="15" customHeight="1" x14ac:dyDescent="0.2">
      <c r="G3437" s="139"/>
      <c r="H3437" s="131"/>
      <c r="I3437" s="131"/>
    </row>
    <row r="3438" spans="7:9" ht="15" customHeight="1" x14ac:dyDescent="0.2">
      <c r="G3438" s="139"/>
      <c r="H3438" s="131"/>
      <c r="I3438" s="131"/>
    </row>
    <row r="3439" spans="7:9" ht="15" customHeight="1" x14ac:dyDescent="0.2">
      <c r="G3439" s="139"/>
      <c r="H3439" s="131"/>
      <c r="I3439" s="131"/>
    </row>
    <row r="3440" spans="7:9" ht="15" customHeight="1" x14ac:dyDescent="0.2">
      <c r="G3440" s="139"/>
      <c r="H3440" s="131"/>
      <c r="I3440" s="131"/>
    </row>
    <row r="3441" spans="7:9" ht="15" customHeight="1" x14ac:dyDescent="0.2">
      <c r="G3441" s="139"/>
      <c r="H3441" s="131"/>
      <c r="I3441" s="131"/>
    </row>
    <row r="3442" spans="7:9" ht="15" customHeight="1" x14ac:dyDescent="0.2">
      <c r="G3442" s="139"/>
      <c r="H3442" s="131"/>
      <c r="I3442" s="131"/>
    </row>
    <row r="3443" spans="7:9" ht="15" customHeight="1" x14ac:dyDescent="0.2">
      <c r="G3443" s="139"/>
      <c r="H3443" s="131"/>
      <c r="I3443" s="131"/>
    </row>
    <row r="3444" spans="7:9" ht="15" customHeight="1" x14ac:dyDescent="0.2">
      <c r="G3444" s="139"/>
      <c r="H3444" s="131"/>
      <c r="I3444" s="131"/>
    </row>
    <row r="3445" spans="7:9" ht="15" customHeight="1" x14ac:dyDescent="0.2">
      <c r="G3445" s="139"/>
      <c r="H3445" s="131"/>
      <c r="I3445" s="131"/>
    </row>
    <row r="3446" spans="7:9" ht="15" customHeight="1" x14ac:dyDescent="0.2">
      <c r="G3446" s="139"/>
      <c r="H3446" s="131"/>
      <c r="I3446" s="131"/>
    </row>
    <row r="3447" spans="7:9" ht="15" customHeight="1" x14ac:dyDescent="0.2">
      <c r="G3447" s="139"/>
      <c r="H3447" s="131"/>
      <c r="I3447" s="131"/>
    </row>
    <row r="3448" spans="7:9" ht="15" customHeight="1" x14ac:dyDescent="0.2">
      <c r="G3448" s="139"/>
      <c r="H3448" s="131"/>
      <c r="I3448" s="131"/>
    </row>
    <row r="3449" spans="7:9" ht="15" customHeight="1" x14ac:dyDescent="0.2">
      <c r="G3449" s="139"/>
      <c r="H3449" s="131"/>
      <c r="I3449" s="131"/>
    </row>
    <row r="3450" spans="7:9" ht="15" customHeight="1" x14ac:dyDescent="0.2">
      <c r="G3450" s="139"/>
      <c r="H3450" s="131"/>
      <c r="I3450" s="131"/>
    </row>
    <row r="3451" spans="7:9" ht="15" customHeight="1" x14ac:dyDescent="0.2">
      <c r="G3451" s="139"/>
      <c r="H3451" s="131"/>
      <c r="I3451" s="131"/>
    </row>
    <row r="3452" spans="7:9" ht="15" customHeight="1" x14ac:dyDescent="0.2">
      <c r="G3452" s="139"/>
      <c r="H3452" s="131"/>
      <c r="I3452" s="131"/>
    </row>
    <row r="3453" spans="7:9" ht="15" customHeight="1" x14ac:dyDescent="0.2">
      <c r="G3453" s="139"/>
      <c r="H3453" s="131"/>
      <c r="I3453" s="131"/>
    </row>
    <row r="3454" spans="7:9" ht="15" customHeight="1" x14ac:dyDescent="0.2">
      <c r="G3454" s="139"/>
      <c r="H3454" s="131"/>
      <c r="I3454" s="131"/>
    </row>
    <row r="3455" spans="7:9" ht="15" customHeight="1" x14ac:dyDescent="0.2">
      <c r="G3455" s="139"/>
      <c r="H3455" s="131"/>
      <c r="I3455" s="131"/>
    </row>
    <row r="3456" spans="7:9" ht="15" customHeight="1" x14ac:dyDescent="0.2">
      <c r="G3456" s="139"/>
      <c r="H3456" s="131"/>
      <c r="I3456" s="131"/>
    </row>
    <row r="3457" spans="7:9" ht="15" customHeight="1" x14ac:dyDescent="0.2">
      <c r="G3457" s="139"/>
      <c r="H3457" s="131"/>
      <c r="I3457" s="131"/>
    </row>
    <row r="3458" spans="7:9" ht="15" customHeight="1" x14ac:dyDescent="0.2">
      <c r="G3458" s="139"/>
      <c r="H3458" s="131"/>
      <c r="I3458" s="131"/>
    </row>
    <row r="3459" spans="7:9" ht="15" customHeight="1" x14ac:dyDescent="0.2">
      <c r="G3459" s="139"/>
      <c r="H3459" s="131"/>
      <c r="I3459" s="131"/>
    </row>
    <row r="3460" spans="7:9" ht="15" customHeight="1" x14ac:dyDescent="0.2">
      <c r="G3460" s="139"/>
      <c r="H3460" s="131"/>
      <c r="I3460" s="131"/>
    </row>
    <row r="3461" spans="7:9" ht="15" customHeight="1" x14ac:dyDescent="0.2">
      <c r="G3461" s="139"/>
      <c r="H3461" s="131"/>
      <c r="I3461" s="131"/>
    </row>
    <row r="3462" spans="7:9" ht="15" customHeight="1" x14ac:dyDescent="0.2">
      <c r="G3462" s="139"/>
      <c r="H3462" s="131"/>
      <c r="I3462" s="131"/>
    </row>
    <row r="3463" spans="7:9" ht="15" customHeight="1" x14ac:dyDescent="0.2">
      <c r="G3463" s="139"/>
      <c r="H3463" s="131"/>
      <c r="I3463" s="131"/>
    </row>
    <row r="3464" spans="7:9" ht="15" customHeight="1" x14ac:dyDescent="0.2">
      <c r="G3464" s="139"/>
      <c r="H3464" s="131"/>
      <c r="I3464" s="131"/>
    </row>
    <row r="3465" spans="7:9" ht="15" customHeight="1" x14ac:dyDescent="0.2">
      <c r="G3465" s="139"/>
      <c r="H3465" s="131"/>
      <c r="I3465" s="131"/>
    </row>
    <row r="3466" spans="7:9" ht="15" customHeight="1" x14ac:dyDescent="0.2">
      <c r="G3466" s="139"/>
      <c r="H3466" s="131"/>
      <c r="I3466" s="131"/>
    </row>
    <row r="3467" spans="7:9" ht="15" customHeight="1" x14ac:dyDescent="0.2">
      <c r="G3467" s="139"/>
      <c r="H3467" s="131"/>
      <c r="I3467" s="131"/>
    </row>
    <row r="3468" spans="7:9" ht="15" customHeight="1" x14ac:dyDescent="0.2">
      <c r="G3468" s="139"/>
      <c r="H3468" s="131"/>
      <c r="I3468" s="131"/>
    </row>
    <row r="3469" spans="7:9" ht="15" customHeight="1" x14ac:dyDescent="0.2">
      <c r="G3469" s="139"/>
      <c r="H3469" s="131"/>
      <c r="I3469" s="131"/>
    </row>
    <row r="3470" spans="7:9" ht="15" customHeight="1" x14ac:dyDescent="0.2">
      <c r="G3470" s="139"/>
      <c r="H3470" s="131"/>
      <c r="I3470" s="131"/>
    </row>
    <row r="3471" spans="7:9" ht="15" customHeight="1" x14ac:dyDescent="0.2">
      <c r="G3471" s="139"/>
      <c r="H3471" s="131"/>
      <c r="I3471" s="131"/>
    </row>
    <row r="3472" spans="7:9" ht="15" customHeight="1" x14ac:dyDescent="0.2">
      <c r="G3472" s="139"/>
      <c r="H3472" s="131"/>
      <c r="I3472" s="131"/>
    </row>
    <row r="3473" spans="7:9" ht="15" customHeight="1" x14ac:dyDescent="0.2">
      <c r="G3473" s="139"/>
      <c r="H3473" s="131"/>
      <c r="I3473" s="131"/>
    </row>
    <row r="3474" spans="7:9" ht="15" customHeight="1" x14ac:dyDescent="0.2">
      <c r="G3474" s="139"/>
      <c r="H3474" s="131"/>
      <c r="I3474" s="131"/>
    </row>
    <row r="3475" spans="7:9" ht="15" customHeight="1" x14ac:dyDescent="0.2">
      <c r="G3475" s="139"/>
      <c r="H3475" s="131"/>
      <c r="I3475" s="131"/>
    </row>
    <row r="3476" spans="7:9" ht="15" customHeight="1" x14ac:dyDescent="0.2">
      <c r="G3476" s="139"/>
      <c r="H3476" s="131"/>
      <c r="I3476" s="131"/>
    </row>
    <row r="3477" spans="7:9" ht="15" customHeight="1" x14ac:dyDescent="0.2">
      <c r="G3477" s="139"/>
      <c r="H3477" s="131"/>
      <c r="I3477" s="131"/>
    </row>
    <row r="3478" spans="7:9" ht="15" customHeight="1" x14ac:dyDescent="0.2">
      <c r="G3478" s="139"/>
      <c r="H3478" s="131"/>
      <c r="I3478" s="131"/>
    </row>
    <row r="3479" spans="7:9" ht="15" customHeight="1" x14ac:dyDescent="0.2">
      <c r="G3479" s="139"/>
      <c r="H3479" s="131"/>
      <c r="I3479" s="131"/>
    </row>
    <row r="3480" spans="7:9" ht="15" customHeight="1" x14ac:dyDescent="0.2">
      <c r="G3480" s="139"/>
      <c r="H3480" s="131"/>
      <c r="I3480" s="131"/>
    </row>
    <row r="3481" spans="7:9" ht="15" customHeight="1" x14ac:dyDescent="0.2">
      <c r="G3481" s="139"/>
      <c r="H3481" s="131"/>
      <c r="I3481" s="131"/>
    </row>
    <row r="3482" spans="7:9" ht="15" customHeight="1" x14ac:dyDescent="0.2">
      <c r="G3482" s="139"/>
      <c r="H3482" s="131"/>
      <c r="I3482" s="131"/>
    </row>
    <row r="3483" spans="7:9" ht="15" customHeight="1" x14ac:dyDescent="0.2">
      <c r="G3483" s="139"/>
      <c r="H3483" s="131"/>
      <c r="I3483" s="131"/>
    </row>
    <row r="3484" spans="7:9" ht="15" customHeight="1" x14ac:dyDescent="0.2">
      <c r="G3484" s="139"/>
      <c r="H3484" s="131"/>
      <c r="I3484" s="131"/>
    </row>
    <row r="3485" spans="7:9" ht="15" customHeight="1" x14ac:dyDescent="0.2">
      <c r="G3485" s="139"/>
      <c r="H3485" s="131"/>
      <c r="I3485" s="131"/>
    </row>
    <row r="3486" spans="7:9" ht="15" customHeight="1" x14ac:dyDescent="0.2">
      <c r="G3486" s="139"/>
      <c r="H3486" s="131"/>
      <c r="I3486" s="131"/>
    </row>
    <row r="3487" spans="7:9" ht="15" customHeight="1" x14ac:dyDescent="0.2">
      <c r="G3487" s="139"/>
      <c r="H3487" s="131"/>
      <c r="I3487" s="131"/>
    </row>
    <row r="3488" spans="7:9" ht="15" customHeight="1" x14ac:dyDescent="0.2">
      <c r="G3488" s="139"/>
      <c r="H3488" s="131"/>
      <c r="I3488" s="131"/>
    </row>
    <row r="3489" spans="7:9" ht="15" customHeight="1" x14ac:dyDescent="0.2">
      <c r="G3489" s="139"/>
      <c r="H3489" s="131"/>
      <c r="I3489" s="131"/>
    </row>
    <row r="3490" spans="7:9" ht="15" customHeight="1" x14ac:dyDescent="0.2">
      <c r="G3490" s="139"/>
      <c r="H3490" s="131"/>
      <c r="I3490" s="131"/>
    </row>
    <row r="3491" spans="7:9" ht="15" customHeight="1" x14ac:dyDescent="0.2">
      <c r="G3491" s="139"/>
      <c r="H3491" s="131"/>
      <c r="I3491" s="131"/>
    </row>
    <row r="3492" spans="7:9" ht="15" customHeight="1" x14ac:dyDescent="0.2">
      <c r="G3492" s="139"/>
      <c r="H3492" s="131"/>
      <c r="I3492" s="131"/>
    </row>
    <row r="3493" spans="7:9" ht="15" customHeight="1" x14ac:dyDescent="0.2">
      <c r="G3493" s="139"/>
      <c r="H3493" s="131"/>
      <c r="I3493" s="131"/>
    </row>
    <row r="3494" spans="7:9" ht="15" customHeight="1" x14ac:dyDescent="0.2">
      <c r="G3494" s="139"/>
      <c r="H3494" s="131"/>
      <c r="I3494" s="131"/>
    </row>
    <row r="3495" spans="7:9" ht="15" customHeight="1" x14ac:dyDescent="0.2">
      <c r="G3495" s="139"/>
      <c r="H3495" s="131"/>
      <c r="I3495" s="131"/>
    </row>
    <row r="3496" spans="7:9" ht="15" customHeight="1" x14ac:dyDescent="0.2">
      <c r="G3496" s="139"/>
      <c r="H3496" s="131"/>
      <c r="I3496" s="131"/>
    </row>
    <row r="3497" spans="7:9" ht="15" customHeight="1" x14ac:dyDescent="0.2">
      <c r="G3497" s="139"/>
      <c r="H3497" s="131"/>
      <c r="I3497" s="131"/>
    </row>
    <row r="3498" spans="7:9" ht="15" customHeight="1" x14ac:dyDescent="0.2">
      <c r="G3498" s="139"/>
      <c r="H3498" s="131"/>
      <c r="I3498" s="131"/>
    </row>
    <row r="3499" spans="7:9" ht="15" customHeight="1" x14ac:dyDescent="0.2">
      <c r="G3499" s="139"/>
      <c r="H3499" s="131"/>
      <c r="I3499" s="131"/>
    </row>
    <row r="3500" spans="7:9" ht="15" customHeight="1" x14ac:dyDescent="0.2">
      <c r="G3500" s="139"/>
      <c r="H3500" s="131"/>
      <c r="I3500" s="131"/>
    </row>
    <row r="3501" spans="7:9" ht="15" customHeight="1" x14ac:dyDescent="0.2">
      <c r="G3501" s="139"/>
      <c r="H3501" s="131"/>
      <c r="I3501" s="131"/>
    </row>
    <row r="3502" spans="7:9" ht="15" customHeight="1" x14ac:dyDescent="0.2">
      <c r="G3502" s="139"/>
      <c r="H3502" s="131"/>
      <c r="I3502" s="131"/>
    </row>
    <row r="3503" spans="7:9" ht="15" customHeight="1" x14ac:dyDescent="0.2">
      <c r="G3503" s="139"/>
      <c r="H3503" s="131"/>
      <c r="I3503" s="131"/>
    </row>
    <row r="3504" spans="7:9" ht="15" customHeight="1" x14ac:dyDescent="0.2">
      <c r="G3504" s="139"/>
      <c r="H3504" s="131"/>
      <c r="I3504" s="131"/>
    </row>
    <row r="3505" spans="7:9" ht="15" customHeight="1" x14ac:dyDescent="0.2">
      <c r="G3505" s="139"/>
      <c r="H3505" s="131"/>
      <c r="I3505" s="131"/>
    </row>
    <row r="3506" spans="7:9" ht="15" customHeight="1" x14ac:dyDescent="0.2">
      <c r="G3506" s="139"/>
      <c r="H3506" s="131"/>
      <c r="I3506" s="131"/>
    </row>
    <row r="3507" spans="7:9" ht="15" customHeight="1" x14ac:dyDescent="0.2">
      <c r="G3507" s="139"/>
      <c r="H3507" s="131"/>
      <c r="I3507" s="131"/>
    </row>
    <row r="3508" spans="7:9" ht="15" customHeight="1" x14ac:dyDescent="0.2">
      <c r="G3508" s="139"/>
      <c r="H3508" s="131"/>
      <c r="I3508" s="131"/>
    </row>
    <row r="3509" spans="7:9" ht="15" customHeight="1" x14ac:dyDescent="0.2">
      <c r="G3509" s="139"/>
      <c r="H3509" s="131"/>
      <c r="I3509" s="131"/>
    </row>
    <row r="3510" spans="7:9" ht="15" customHeight="1" x14ac:dyDescent="0.2">
      <c r="G3510" s="139"/>
      <c r="H3510" s="131"/>
      <c r="I3510" s="131"/>
    </row>
    <row r="3511" spans="7:9" ht="15" customHeight="1" x14ac:dyDescent="0.2">
      <c r="G3511" s="139"/>
      <c r="H3511" s="131"/>
      <c r="I3511" s="131"/>
    </row>
    <row r="3512" spans="7:9" ht="15" customHeight="1" x14ac:dyDescent="0.2">
      <c r="G3512" s="139"/>
      <c r="H3512" s="131"/>
      <c r="I3512" s="131"/>
    </row>
    <row r="3513" spans="7:9" ht="15" customHeight="1" x14ac:dyDescent="0.2">
      <c r="G3513" s="139"/>
      <c r="H3513" s="131"/>
      <c r="I3513" s="131"/>
    </row>
    <row r="3514" spans="7:9" ht="15" customHeight="1" x14ac:dyDescent="0.2">
      <c r="G3514" s="139"/>
      <c r="H3514" s="131"/>
      <c r="I3514" s="131"/>
    </row>
    <row r="3515" spans="7:9" ht="15" customHeight="1" x14ac:dyDescent="0.2">
      <c r="G3515" s="139"/>
      <c r="H3515" s="131"/>
      <c r="I3515" s="131"/>
    </row>
    <row r="3516" spans="7:9" ht="15" customHeight="1" x14ac:dyDescent="0.2">
      <c r="G3516" s="139"/>
      <c r="H3516" s="131"/>
      <c r="I3516" s="131"/>
    </row>
    <row r="3517" spans="7:9" ht="15" customHeight="1" x14ac:dyDescent="0.2">
      <c r="G3517" s="139"/>
      <c r="H3517" s="131"/>
      <c r="I3517" s="131"/>
    </row>
    <row r="3518" spans="7:9" ht="15" customHeight="1" x14ac:dyDescent="0.2">
      <c r="G3518" s="139"/>
      <c r="H3518" s="131"/>
      <c r="I3518" s="131"/>
    </row>
    <row r="3519" spans="7:9" ht="15" customHeight="1" x14ac:dyDescent="0.2">
      <c r="G3519" s="139"/>
      <c r="H3519" s="131"/>
      <c r="I3519" s="131"/>
    </row>
    <row r="3520" spans="7:9" ht="15" customHeight="1" x14ac:dyDescent="0.2">
      <c r="G3520" s="139"/>
      <c r="H3520" s="131"/>
      <c r="I3520" s="131"/>
    </row>
    <row r="3521" spans="7:9" ht="15" customHeight="1" x14ac:dyDescent="0.2">
      <c r="G3521" s="139"/>
      <c r="H3521" s="131"/>
      <c r="I3521" s="131"/>
    </row>
    <row r="3522" spans="7:9" ht="15" customHeight="1" x14ac:dyDescent="0.2">
      <c r="G3522" s="139"/>
      <c r="H3522" s="131"/>
      <c r="I3522" s="131"/>
    </row>
    <row r="3523" spans="7:9" ht="15" customHeight="1" x14ac:dyDescent="0.2">
      <c r="G3523" s="139"/>
      <c r="H3523" s="131"/>
      <c r="I3523" s="131"/>
    </row>
    <row r="3524" spans="7:9" ht="15" customHeight="1" x14ac:dyDescent="0.2">
      <c r="G3524" s="139"/>
      <c r="H3524" s="131"/>
      <c r="I3524" s="131"/>
    </row>
    <row r="3525" spans="7:9" ht="15" customHeight="1" x14ac:dyDescent="0.2">
      <c r="G3525" s="139"/>
      <c r="H3525" s="131"/>
      <c r="I3525" s="131"/>
    </row>
    <row r="3526" spans="7:9" ht="15" customHeight="1" x14ac:dyDescent="0.2">
      <c r="G3526" s="139"/>
      <c r="H3526" s="131"/>
      <c r="I3526" s="131"/>
    </row>
    <row r="3527" spans="7:9" ht="15" customHeight="1" x14ac:dyDescent="0.2">
      <c r="G3527" s="139"/>
      <c r="H3527" s="131"/>
      <c r="I3527" s="131"/>
    </row>
    <row r="3528" spans="7:9" ht="15" customHeight="1" x14ac:dyDescent="0.2">
      <c r="G3528" s="139"/>
      <c r="H3528" s="131"/>
      <c r="I3528" s="131"/>
    </row>
    <row r="3529" spans="7:9" ht="15" customHeight="1" x14ac:dyDescent="0.2">
      <c r="G3529" s="139"/>
      <c r="H3529" s="131"/>
      <c r="I3529" s="131"/>
    </row>
    <row r="3530" spans="7:9" ht="15" customHeight="1" x14ac:dyDescent="0.2">
      <c r="G3530" s="139"/>
      <c r="H3530" s="131"/>
      <c r="I3530" s="131"/>
    </row>
    <row r="3531" spans="7:9" ht="15" customHeight="1" x14ac:dyDescent="0.2">
      <c r="G3531" s="139"/>
      <c r="H3531" s="131"/>
      <c r="I3531" s="131"/>
    </row>
    <row r="3532" spans="7:9" ht="15" customHeight="1" x14ac:dyDescent="0.2">
      <c r="G3532" s="139"/>
      <c r="H3532" s="131"/>
      <c r="I3532" s="131"/>
    </row>
    <row r="3533" spans="7:9" ht="15" customHeight="1" x14ac:dyDescent="0.2">
      <c r="G3533" s="139"/>
      <c r="H3533" s="131"/>
      <c r="I3533" s="131"/>
    </row>
    <row r="3534" spans="7:9" ht="15" customHeight="1" x14ac:dyDescent="0.2">
      <c r="G3534" s="139"/>
      <c r="H3534" s="131"/>
      <c r="I3534" s="131"/>
    </row>
    <row r="3535" spans="7:9" ht="15" customHeight="1" x14ac:dyDescent="0.2">
      <c r="G3535" s="139"/>
      <c r="H3535" s="131"/>
      <c r="I3535" s="131"/>
    </row>
    <row r="3536" spans="7:9" ht="15" customHeight="1" x14ac:dyDescent="0.2">
      <c r="G3536" s="139"/>
      <c r="H3536" s="131"/>
      <c r="I3536" s="131"/>
    </row>
    <row r="3537" spans="7:9" ht="15" customHeight="1" x14ac:dyDescent="0.2">
      <c r="G3537" s="139"/>
      <c r="H3537" s="131"/>
      <c r="I3537" s="131"/>
    </row>
    <row r="3538" spans="7:9" ht="15" customHeight="1" x14ac:dyDescent="0.2">
      <c r="G3538" s="139"/>
      <c r="H3538" s="131"/>
      <c r="I3538" s="131"/>
    </row>
    <row r="3539" spans="7:9" ht="15" customHeight="1" x14ac:dyDescent="0.2">
      <c r="G3539" s="139"/>
      <c r="H3539" s="131"/>
      <c r="I3539" s="131"/>
    </row>
    <row r="3540" spans="7:9" ht="15" customHeight="1" x14ac:dyDescent="0.2">
      <c r="G3540" s="139"/>
      <c r="H3540" s="131"/>
      <c r="I3540" s="131"/>
    </row>
    <row r="3541" spans="7:9" ht="15" customHeight="1" x14ac:dyDescent="0.2">
      <c r="G3541" s="139"/>
      <c r="H3541" s="131"/>
      <c r="I3541" s="131"/>
    </row>
    <row r="3542" spans="7:9" ht="15" customHeight="1" x14ac:dyDescent="0.2">
      <c r="G3542" s="139"/>
      <c r="H3542" s="131"/>
      <c r="I3542" s="131"/>
    </row>
    <row r="3543" spans="7:9" ht="15" customHeight="1" x14ac:dyDescent="0.2">
      <c r="G3543" s="139"/>
      <c r="H3543" s="131"/>
      <c r="I3543" s="131"/>
    </row>
    <row r="3544" spans="7:9" ht="15" customHeight="1" x14ac:dyDescent="0.2">
      <c r="G3544" s="139"/>
      <c r="H3544" s="131"/>
      <c r="I3544" s="131"/>
    </row>
    <row r="3545" spans="7:9" ht="15" customHeight="1" x14ac:dyDescent="0.2">
      <c r="G3545" s="139"/>
      <c r="H3545" s="131"/>
      <c r="I3545" s="131"/>
    </row>
    <row r="3546" spans="7:9" ht="15" customHeight="1" x14ac:dyDescent="0.2">
      <c r="G3546" s="139"/>
      <c r="H3546" s="131"/>
      <c r="I3546" s="131"/>
    </row>
    <row r="3547" spans="7:9" ht="15" customHeight="1" x14ac:dyDescent="0.2">
      <c r="G3547" s="139"/>
      <c r="H3547" s="131"/>
      <c r="I3547" s="131"/>
    </row>
    <row r="3548" spans="7:9" ht="15" customHeight="1" x14ac:dyDescent="0.2">
      <c r="G3548" s="139"/>
      <c r="H3548" s="131"/>
      <c r="I3548" s="131"/>
    </row>
    <row r="3549" spans="7:9" ht="15" customHeight="1" x14ac:dyDescent="0.2">
      <c r="G3549" s="139"/>
      <c r="H3549" s="131"/>
      <c r="I3549" s="131"/>
    </row>
    <row r="3550" spans="7:9" ht="15" customHeight="1" x14ac:dyDescent="0.2">
      <c r="G3550" s="139"/>
      <c r="H3550" s="131"/>
      <c r="I3550" s="131"/>
    </row>
    <row r="3551" spans="7:9" ht="15" customHeight="1" x14ac:dyDescent="0.2">
      <c r="G3551" s="139"/>
      <c r="H3551" s="131"/>
      <c r="I3551" s="131"/>
    </row>
    <row r="3552" spans="7:9" ht="15" customHeight="1" x14ac:dyDescent="0.2">
      <c r="G3552" s="139"/>
      <c r="H3552" s="131"/>
      <c r="I3552" s="131"/>
    </row>
    <row r="3553" spans="7:9" ht="15" customHeight="1" x14ac:dyDescent="0.2">
      <c r="G3553" s="139"/>
      <c r="H3553" s="131"/>
      <c r="I3553" s="131"/>
    </row>
    <row r="3554" spans="7:9" ht="15" customHeight="1" x14ac:dyDescent="0.2">
      <c r="G3554" s="139"/>
      <c r="H3554" s="131"/>
      <c r="I3554" s="131"/>
    </row>
    <row r="3555" spans="7:9" ht="15" customHeight="1" x14ac:dyDescent="0.2">
      <c r="G3555" s="139"/>
      <c r="H3555" s="131"/>
      <c r="I3555" s="131"/>
    </row>
    <row r="3556" spans="7:9" ht="15" customHeight="1" x14ac:dyDescent="0.2">
      <c r="G3556" s="139"/>
      <c r="H3556" s="131"/>
      <c r="I3556" s="131"/>
    </row>
    <row r="3557" spans="7:9" ht="15" customHeight="1" x14ac:dyDescent="0.2">
      <c r="G3557" s="139"/>
      <c r="H3557" s="131"/>
      <c r="I3557" s="131"/>
    </row>
    <row r="3558" spans="7:9" ht="15" customHeight="1" x14ac:dyDescent="0.2">
      <c r="G3558" s="139"/>
      <c r="H3558" s="131"/>
      <c r="I3558" s="131"/>
    </row>
    <row r="3559" spans="7:9" ht="15" customHeight="1" x14ac:dyDescent="0.2">
      <c r="G3559" s="139"/>
      <c r="H3559" s="131"/>
      <c r="I3559" s="131"/>
    </row>
    <row r="3560" spans="7:9" ht="15" customHeight="1" x14ac:dyDescent="0.2">
      <c r="G3560" s="139"/>
      <c r="H3560" s="131"/>
      <c r="I3560" s="131"/>
    </row>
    <row r="3561" spans="7:9" ht="15" customHeight="1" x14ac:dyDescent="0.2">
      <c r="G3561" s="139"/>
      <c r="H3561" s="131"/>
      <c r="I3561" s="131"/>
    </row>
    <row r="3562" spans="7:9" ht="15" customHeight="1" x14ac:dyDescent="0.2">
      <c r="G3562" s="139"/>
      <c r="H3562" s="131"/>
      <c r="I3562" s="131"/>
    </row>
    <row r="3563" spans="7:9" ht="15" customHeight="1" x14ac:dyDescent="0.2">
      <c r="G3563" s="139"/>
      <c r="H3563" s="131"/>
      <c r="I3563" s="131"/>
    </row>
    <row r="3564" spans="7:9" ht="15" customHeight="1" x14ac:dyDescent="0.2">
      <c r="G3564" s="139"/>
      <c r="H3564" s="131"/>
      <c r="I3564" s="131"/>
    </row>
    <row r="3565" spans="7:9" ht="15" customHeight="1" x14ac:dyDescent="0.2">
      <c r="G3565" s="139"/>
      <c r="H3565" s="131"/>
      <c r="I3565" s="131"/>
    </row>
    <row r="3566" spans="7:9" ht="15" customHeight="1" x14ac:dyDescent="0.2">
      <c r="G3566" s="139"/>
      <c r="H3566" s="131"/>
      <c r="I3566" s="131"/>
    </row>
    <row r="3567" spans="7:9" ht="15" customHeight="1" x14ac:dyDescent="0.2">
      <c r="G3567" s="139"/>
      <c r="H3567" s="131"/>
      <c r="I3567" s="131"/>
    </row>
    <row r="3568" spans="7:9" ht="15" customHeight="1" x14ac:dyDescent="0.2">
      <c r="G3568" s="139"/>
      <c r="H3568" s="131"/>
      <c r="I3568" s="131"/>
    </row>
    <row r="3569" spans="7:9" ht="15" customHeight="1" x14ac:dyDescent="0.2">
      <c r="G3569" s="139"/>
      <c r="H3569" s="131"/>
      <c r="I3569" s="131"/>
    </row>
    <row r="3570" spans="7:9" ht="15" customHeight="1" x14ac:dyDescent="0.2">
      <c r="G3570" s="139"/>
      <c r="H3570" s="131"/>
      <c r="I3570" s="131"/>
    </row>
    <row r="3571" spans="7:9" ht="15" customHeight="1" x14ac:dyDescent="0.2">
      <c r="G3571" s="139"/>
      <c r="H3571" s="131"/>
      <c r="I3571" s="131"/>
    </row>
    <row r="3572" spans="7:9" ht="15" customHeight="1" x14ac:dyDescent="0.2">
      <c r="G3572" s="139"/>
      <c r="H3572" s="131"/>
      <c r="I3572" s="131"/>
    </row>
    <row r="3573" spans="7:9" ht="15" customHeight="1" x14ac:dyDescent="0.2">
      <c r="G3573" s="139"/>
      <c r="H3573" s="131"/>
      <c r="I3573" s="131"/>
    </row>
    <row r="3574" spans="7:9" ht="15" customHeight="1" x14ac:dyDescent="0.2">
      <c r="G3574" s="139"/>
      <c r="H3574" s="131"/>
      <c r="I3574" s="131"/>
    </row>
    <row r="3575" spans="7:9" ht="15" customHeight="1" x14ac:dyDescent="0.2">
      <c r="G3575" s="139"/>
      <c r="H3575" s="131"/>
      <c r="I3575" s="131"/>
    </row>
    <row r="3576" spans="7:9" ht="15" customHeight="1" x14ac:dyDescent="0.2">
      <c r="G3576" s="139"/>
      <c r="H3576" s="131"/>
      <c r="I3576" s="131"/>
    </row>
    <row r="3577" spans="7:9" ht="15" customHeight="1" x14ac:dyDescent="0.2">
      <c r="G3577" s="139"/>
      <c r="H3577" s="131"/>
      <c r="I3577" s="131"/>
    </row>
    <row r="3578" spans="7:9" ht="15" customHeight="1" x14ac:dyDescent="0.2">
      <c r="G3578" s="139"/>
      <c r="H3578" s="131"/>
      <c r="I3578" s="131"/>
    </row>
    <row r="3579" spans="7:9" ht="15" customHeight="1" x14ac:dyDescent="0.2">
      <c r="G3579" s="139"/>
      <c r="H3579" s="131"/>
      <c r="I3579" s="131"/>
    </row>
    <row r="3580" spans="7:9" ht="15" customHeight="1" x14ac:dyDescent="0.2">
      <c r="G3580" s="139"/>
      <c r="H3580" s="131"/>
      <c r="I3580" s="131"/>
    </row>
    <row r="3581" spans="7:9" ht="15" customHeight="1" x14ac:dyDescent="0.2">
      <c r="G3581" s="139"/>
      <c r="H3581" s="131"/>
      <c r="I3581" s="131"/>
    </row>
    <row r="3582" spans="7:9" ht="15" customHeight="1" x14ac:dyDescent="0.2">
      <c r="G3582" s="139"/>
      <c r="H3582" s="131"/>
      <c r="I3582" s="131"/>
    </row>
    <row r="3583" spans="7:9" ht="15" customHeight="1" x14ac:dyDescent="0.2">
      <c r="G3583" s="139"/>
      <c r="H3583" s="131"/>
      <c r="I3583" s="131"/>
    </row>
    <row r="3584" spans="7:9" ht="15" customHeight="1" x14ac:dyDescent="0.2">
      <c r="G3584" s="139"/>
      <c r="H3584" s="131"/>
      <c r="I3584" s="131"/>
    </row>
    <row r="3585" spans="7:9" ht="15" customHeight="1" x14ac:dyDescent="0.2">
      <c r="G3585" s="139"/>
      <c r="H3585" s="131"/>
      <c r="I3585" s="131"/>
    </row>
    <row r="3586" spans="7:9" ht="15" customHeight="1" x14ac:dyDescent="0.2">
      <c r="G3586" s="139"/>
      <c r="H3586" s="131"/>
      <c r="I3586" s="131"/>
    </row>
    <row r="3587" spans="7:9" ht="15" customHeight="1" x14ac:dyDescent="0.2">
      <c r="G3587" s="139"/>
      <c r="H3587" s="131"/>
      <c r="I3587" s="131"/>
    </row>
    <row r="3588" spans="7:9" ht="15" customHeight="1" x14ac:dyDescent="0.2">
      <c r="G3588" s="139"/>
      <c r="H3588" s="131"/>
      <c r="I3588" s="131"/>
    </row>
    <row r="3589" spans="7:9" ht="15" customHeight="1" x14ac:dyDescent="0.2">
      <c r="G3589" s="139"/>
      <c r="H3589" s="131"/>
      <c r="I3589" s="131"/>
    </row>
    <row r="3590" spans="7:9" ht="15" customHeight="1" x14ac:dyDescent="0.2">
      <c r="G3590" s="139"/>
      <c r="H3590" s="131"/>
      <c r="I3590" s="131"/>
    </row>
    <row r="3591" spans="7:9" ht="15" customHeight="1" x14ac:dyDescent="0.2">
      <c r="G3591" s="139"/>
      <c r="H3591" s="131"/>
      <c r="I3591" s="131"/>
    </row>
    <row r="3592" spans="7:9" ht="15" customHeight="1" x14ac:dyDescent="0.2">
      <c r="G3592" s="139"/>
      <c r="H3592" s="131"/>
      <c r="I3592" s="131"/>
    </row>
    <row r="3593" spans="7:9" ht="15" customHeight="1" x14ac:dyDescent="0.2">
      <c r="G3593" s="139"/>
      <c r="H3593" s="131"/>
      <c r="I3593" s="131"/>
    </row>
    <row r="3594" spans="7:9" ht="15" customHeight="1" x14ac:dyDescent="0.2">
      <c r="G3594" s="139"/>
      <c r="H3594" s="131"/>
      <c r="I3594" s="131"/>
    </row>
    <row r="3595" spans="7:9" ht="15" customHeight="1" x14ac:dyDescent="0.2">
      <c r="G3595" s="139"/>
      <c r="H3595" s="131"/>
      <c r="I3595" s="131"/>
    </row>
    <row r="3596" spans="7:9" ht="15" customHeight="1" x14ac:dyDescent="0.2">
      <c r="G3596" s="139"/>
      <c r="H3596" s="131"/>
      <c r="I3596" s="131"/>
    </row>
    <row r="3597" spans="7:9" ht="15" customHeight="1" x14ac:dyDescent="0.2">
      <c r="G3597" s="139"/>
      <c r="H3597" s="131"/>
      <c r="I3597" s="131"/>
    </row>
    <row r="3598" spans="7:9" ht="15" customHeight="1" x14ac:dyDescent="0.2">
      <c r="G3598" s="139"/>
      <c r="H3598" s="131"/>
      <c r="I3598" s="131"/>
    </row>
    <row r="3599" spans="7:9" ht="15" customHeight="1" x14ac:dyDescent="0.2">
      <c r="G3599" s="139"/>
      <c r="H3599" s="131"/>
      <c r="I3599" s="131"/>
    </row>
    <row r="3600" spans="7:9" ht="15" customHeight="1" x14ac:dyDescent="0.2">
      <c r="G3600" s="139"/>
      <c r="H3600" s="131"/>
      <c r="I3600" s="131"/>
    </row>
    <row r="3601" spans="7:9" ht="15" customHeight="1" x14ac:dyDescent="0.2">
      <c r="G3601" s="139"/>
      <c r="H3601" s="131"/>
      <c r="I3601" s="131"/>
    </row>
    <row r="3602" spans="7:9" ht="15" customHeight="1" x14ac:dyDescent="0.2">
      <c r="G3602" s="139"/>
      <c r="H3602" s="131"/>
      <c r="I3602" s="131"/>
    </row>
    <row r="3603" spans="7:9" ht="15" customHeight="1" x14ac:dyDescent="0.2">
      <c r="G3603" s="139"/>
      <c r="H3603" s="131"/>
      <c r="I3603" s="131"/>
    </row>
    <row r="3604" spans="7:9" ht="15" customHeight="1" x14ac:dyDescent="0.2">
      <c r="G3604" s="139"/>
      <c r="H3604" s="131"/>
      <c r="I3604" s="131"/>
    </row>
    <row r="3605" spans="7:9" ht="15" customHeight="1" x14ac:dyDescent="0.2">
      <c r="G3605" s="139"/>
      <c r="H3605" s="131"/>
      <c r="I3605" s="131"/>
    </row>
    <row r="3606" spans="7:9" ht="15" customHeight="1" x14ac:dyDescent="0.2">
      <c r="G3606" s="139"/>
      <c r="H3606" s="131"/>
      <c r="I3606" s="131"/>
    </row>
    <row r="3607" spans="7:9" ht="15" customHeight="1" x14ac:dyDescent="0.2">
      <c r="G3607" s="139"/>
      <c r="H3607" s="131"/>
      <c r="I3607" s="131"/>
    </row>
    <row r="3608" spans="7:9" ht="15" customHeight="1" x14ac:dyDescent="0.2">
      <c r="G3608" s="139"/>
      <c r="H3608" s="131"/>
      <c r="I3608" s="131"/>
    </row>
    <row r="3609" spans="7:9" ht="15" customHeight="1" x14ac:dyDescent="0.2">
      <c r="G3609" s="139"/>
      <c r="H3609" s="131"/>
      <c r="I3609" s="131"/>
    </row>
    <row r="3610" spans="7:9" ht="15" customHeight="1" x14ac:dyDescent="0.2">
      <c r="G3610" s="139"/>
      <c r="H3610" s="131"/>
      <c r="I3610" s="131"/>
    </row>
    <row r="3611" spans="7:9" ht="15" customHeight="1" x14ac:dyDescent="0.2">
      <c r="G3611" s="139"/>
      <c r="H3611" s="131"/>
      <c r="I3611" s="131"/>
    </row>
    <row r="3612" spans="7:9" ht="15" customHeight="1" x14ac:dyDescent="0.2">
      <c r="G3612" s="139"/>
      <c r="H3612" s="131"/>
      <c r="I3612" s="131"/>
    </row>
    <row r="3613" spans="7:9" ht="15" customHeight="1" x14ac:dyDescent="0.2">
      <c r="G3613" s="139"/>
      <c r="H3613" s="131"/>
      <c r="I3613" s="131"/>
    </row>
    <row r="3614" spans="7:9" ht="15" customHeight="1" x14ac:dyDescent="0.2">
      <c r="G3614" s="139"/>
      <c r="H3614" s="131"/>
      <c r="I3614" s="131"/>
    </row>
    <row r="3615" spans="7:9" ht="15" customHeight="1" x14ac:dyDescent="0.2">
      <c r="G3615" s="139"/>
      <c r="H3615" s="131"/>
      <c r="I3615" s="131"/>
    </row>
    <row r="3616" spans="7:9" ht="15" customHeight="1" x14ac:dyDescent="0.2">
      <c r="G3616" s="139"/>
      <c r="H3616" s="131"/>
      <c r="I3616" s="131"/>
    </row>
    <row r="3617" spans="7:9" ht="15" customHeight="1" x14ac:dyDescent="0.2">
      <c r="G3617" s="139"/>
      <c r="H3617" s="131"/>
      <c r="I3617" s="131"/>
    </row>
    <row r="3618" spans="7:9" ht="15" customHeight="1" x14ac:dyDescent="0.2">
      <c r="G3618" s="139"/>
      <c r="H3618" s="131"/>
      <c r="I3618" s="131"/>
    </row>
    <row r="3619" spans="7:9" ht="15" customHeight="1" x14ac:dyDescent="0.2">
      <c r="G3619" s="139"/>
      <c r="H3619" s="131"/>
      <c r="I3619" s="131"/>
    </row>
    <row r="3620" spans="7:9" ht="15" customHeight="1" x14ac:dyDescent="0.2">
      <c r="G3620" s="139"/>
      <c r="H3620" s="131"/>
      <c r="I3620" s="131"/>
    </row>
    <row r="3621" spans="7:9" ht="15" customHeight="1" x14ac:dyDescent="0.2">
      <c r="G3621" s="139"/>
      <c r="H3621" s="131"/>
      <c r="I3621" s="131"/>
    </row>
    <row r="3622" spans="7:9" ht="15" customHeight="1" x14ac:dyDescent="0.2">
      <c r="G3622" s="139"/>
      <c r="H3622" s="131"/>
      <c r="I3622" s="131"/>
    </row>
    <row r="3623" spans="7:9" ht="15" customHeight="1" x14ac:dyDescent="0.2">
      <c r="G3623" s="139"/>
      <c r="H3623" s="131"/>
      <c r="I3623" s="131"/>
    </row>
    <row r="3624" spans="7:9" ht="15" customHeight="1" x14ac:dyDescent="0.2">
      <c r="G3624" s="139"/>
      <c r="H3624" s="131"/>
      <c r="I3624" s="131"/>
    </row>
    <row r="3625" spans="7:9" ht="15" customHeight="1" x14ac:dyDescent="0.2">
      <c r="G3625" s="139"/>
      <c r="H3625" s="131"/>
      <c r="I3625" s="131"/>
    </row>
    <row r="3626" spans="7:9" ht="15" customHeight="1" x14ac:dyDescent="0.2">
      <c r="G3626" s="139"/>
      <c r="H3626" s="131"/>
      <c r="I3626" s="131"/>
    </row>
    <row r="3627" spans="7:9" ht="15" customHeight="1" x14ac:dyDescent="0.2">
      <c r="G3627" s="139"/>
      <c r="H3627" s="131"/>
      <c r="I3627" s="131"/>
    </row>
    <row r="3628" spans="7:9" ht="15" customHeight="1" x14ac:dyDescent="0.2">
      <c r="G3628" s="139"/>
      <c r="H3628" s="131"/>
      <c r="I3628" s="131"/>
    </row>
    <row r="3629" spans="7:9" ht="15" customHeight="1" x14ac:dyDescent="0.2">
      <c r="G3629" s="139"/>
      <c r="H3629" s="131"/>
      <c r="I3629" s="131"/>
    </row>
    <row r="3630" spans="7:9" ht="15" customHeight="1" x14ac:dyDescent="0.2">
      <c r="G3630" s="139"/>
      <c r="H3630" s="131"/>
      <c r="I3630" s="131"/>
    </row>
    <row r="3631" spans="7:9" ht="15" customHeight="1" x14ac:dyDescent="0.2">
      <c r="G3631" s="139"/>
      <c r="H3631" s="131"/>
      <c r="I3631" s="131"/>
    </row>
    <row r="3632" spans="7:9" ht="15" customHeight="1" x14ac:dyDescent="0.2">
      <c r="G3632" s="139"/>
      <c r="H3632" s="131"/>
      <c r="I3632" s="131"/>
    </row>
    <row r="3633" spans="7:9" ht="15" customHeight="1" x14ac:dyDescent="0.2">
      <c r="G3633" s="139"/>
      <c r="H3633" s="131"/>
      <c r="I3633" s="131"/>
    </row>
    <row r="3634" spans="7:9" ht="15" customHeight="1" x14ac:dyDescent="0.2">
      <c r="G3634" s="139"/>
      <c r="H3634" s="131"/>
      <c r="I3634" s="131"/>
    </row>
    <row r="3635" spans="7:9" ht="15" customHeight="1" x14ac:dyDescent="0.2">
      <c r="G3635" s="139"/>
      <c r="H3635" s="131"/>
      <c r="I3635" s="131"/>
    </row>
    <row r="3636" spans="7:9" ht="15" customHeight="1" x14ac:dyDescent="0.2">
      <c r="G3636" s="139"/>
      <c r="H3636" s="131"/>
      <c r="I3636" s="131"/>
    </row>
    <row r="3637" spans="7:9" ht="15" customHeight="1" x14ac:dyDescent="0.2">
      <c r="G3637" s="139"/>
      <c r="H3637" s="131"/>
      <c r="I3637" s="131"/>
    </row>
    <row r="3638" spans="7:9" ht="15" customHeight="1" x14ac:dyDescent="0.2">
      <c r="G3638" s="139"/>
      <c r="H3638" s="131"/>
      <c r="I3638" s="131"/>
    </row>
    <row r="3639" spans="7:9" ht="15" customHeight="1" x14ac:dyDescent="0.2">
      <c r="G3639" s="139"/>
      <c r="H3639" s="131"/>
      <c r="I3639" s="131"/>
    </row>
    <row r="3640" spans="7:9" ht="15" customHeight="1" x14ac:dyDescent="0.2">
      <c r="G3640" s="139"/>
      <c r="H3640" s="131"/>
      <c r="I3640" s="131"/>
    </row>
    <row r="3641" spans="7:9" ht="15" customHeight="1" x14ac:dyDescent="0.2">
      <c r="G3641" s="139"/>
      <c r="H3641" s="131"/>
      <c r="I3641" s="131"/>
    </row>
    <row r="3642" spans="7:9" ht="15" customHeight="1" x14ac:dyDescent="0.2">
      <c r="G3642" s="139"/>
      <c r="H3642" s="131"/>
      <c r="I3642" s="131"/>
    </row>
    <row r="3643" spans="7:9" ht="15" customHeight="1" x14ac:dyDescent="0.2">
      <c r="G3643" s="139"/>
      <c r="H3643" s="131"/>
      <c r="I3643" s="131"/>
    </row>
    <row r="3644" spans="7:9" ht="15" customHeight="1" x14ac:dyDescent="0.2">
      <c r="G3644" s="139"/>
      <c r="H3644" s="131"/>
      <c r="I3644" s="131"/>
    </row>
    <row r="3645" spans="7:9" ht="15" customHeight="1" x14ac:dyDescent="0.2">
      <c r="G3645" s="139"/>
      <c r="H3645" s="131"/>
      <c r="I3645" s="131"/>
    </row>
    <row r="3646" spans="7:9" ht="15" customHeight="1" x14ac:dyDescent="0.2">
      <c r="G3646" s="139"/>
      <c r="H3646" s="131"/>
      <c r="I3646" s="131"/>
    </row>
    <row r="3647" spans="7:9" ht="15" customHeight="1" x14ac:dyDescent="0.2">
      <c r="G3647" s="139"/>
      <c r="H3647" s="131"/>
      <c r="I3647" s="131"/>
    </row>
    <row r="3648" spans="7:9" ht="15" customHeight="1" x14ac:dyDescent="0.2">
      <c r="G3648" s="139"/>
      <c r="H3648" s="131"/>
      <c r="I3648" s="131"/>
    </row>
    <row r="3649" spans="7:9" ht="15" customHeight="1" x14ac:dyDescent="0.2">
      <c r="G3649" s="139"/>
      <c r="H3649" s="131"/>
      <c r="I3649" s="131"/>
    </row>
    <row r="3650" spans="7:9" ht="15" customHeight="1" x14ac:dyDescent="0.2">
      <c r="G3650" s="139"/>
      <c r="H3650" s="131"/>
      <c r="I3650" s="131"/>
    </row>
    <row r="3651" spans="7:9" ht="15" customHeight="1" x14ac:dyDescent="0.2">
      <c r="G3651" s="139"/>
      <c r="H3651" s="131"/>
      <c r="I3651" s="131"/>
    </row>
    <row r="3652" spans="7:9" ht="15" customHeight="1" x14ac:dyDescent="0.2">
      <c r="G3652" s="139"/>
      <c r="H3652" s="131"/>
      <c r="I3652" s="131"/>
    </row>
    <row r="3653" spans="7:9" ht="15" customHeight="1" x14ac:dyDescent="0.2">
      <c r="G3653" s="139"/>
      <c r="H3653" s="131"/>
      <c r="I3653" s="131"/>
    </row>
    <row r="3654" spans="7:9" ht="15" customHeight="1" x14ac:dyDescent="0.2">
      <c r="G3654" s="139"/>
      <c r="H3654" s="131"/>
      <c r="I3654" s="131"/>
    </row>
    <row r="3655" spans="7:9" ht="15" customHeight="1" x14ac:dyDescent="0.2">
      <c r="G3655" s="139"/>
      <c r="H3655" s="131"/>
      <c r="I3655" s="131"/>
    </row>
    <row r="3656" spans="7:9" ht="15" customHeight="1" x14ac:dyDescent="0.2">
      <c r="G3656" s="139"/>
      <c r="H3656" s="131"/>
      <c r="I3656" s="131"/>
    </row>
    <row r="3657" spans="7:9" ht="15" customHeight="1" x14ac:dyDescent="0.2">
      <c r="G3657" s="139"/>
      <c r="H3657" s="131"/>
      <c r="I3657" s="131"/>
    </row>
    <row r="3658" spans="7:9" ht="15" customHeight="1" x14ac:dyDescent="0.2">
      <c r="G3658" s="139"/>
      <c r="H3658" s="131"/>
      <c r="I3658" s="131"/>
    </row>
    <row r="3659" spans="7:9" ht="15" customHeight="1" x14ac:dyDescent="0.2">
      <c r="G3659" s="139"/>
      <c r="H3659" s="131"/>
      <c r="I3659" s="131"/>
    </row>
    <row r="3660" spans="7:9" ht="15" customHeight="1" x14ac:dyDescent="0.2">
      <c r="G3660" s="139"/>
      <c r="H3660" s="131"/>
      <c r="I3660" s="131"/>
    </row>
    <row r="3661" spans="7:9" ht="15" customHeight="1" x14ac:dyDescent="0.2">
      <c r="G3661" s="139"/>
      <c r="H3661" s="131"/>
      <c r="I3661" s="131"/>
    </row>
    <row r="3662" spans="7:9" ht="15" customHeight="1" x14ac:dyDescent="0.2">
      <c r="G3662" s="139"/>
      <c r="H3662" s="131"/>
      <c r="I3662" s="131"/>
    </row>
    <row r="3663" spans="7:9" ht="15" customHeight="1" x14ac:dyDescent="0.2">
      <c r="G3663" s="139"/>
      <c r="H3663" s="131"/>
      <c r="I3663" s="131"/>
    </row>
    <row r="3664" spans="7:9" ht="15" customHeight="1" x14ac:dyDescent="0.2">
      <c r="G3664" s="139"/>
      <c r="H3664" s="131"/>
      <c r="I3664" s="131"/>
    </row>
    <row r="3665" spans="7:9" ht="15" customHeight="1" x14ac:dyDescent="0.2">
      <c r="G3665" s="139"/>
      <c r="H3665" s="131"/>
      <c r="I3665" s="131"/>
    </row>
    <row r="3666" spans="7:9" ht="15" customHeight="1" x14ac:dyDescent="0.2">
      <c r="G3666" s="139"/>
      <c r="H3666" s="131"/>
      <c r="I3666" s="131"/>
    </row>
    <row r="3667" spans="7:9" ht="15" customHeight="1" x14ac:dyDescent="0.2">
      <c r="G3667" s="139"/>
      <c r="H3667" s="131"/>
      <c r="I3667" s="131"/>
    </row>
    <row r="3668" spans="7:9" ht="15" customHeight="1" x14ac:dyDescent="0.2">
      <c r="G3668" s="139"/>
      <c r="H3668" s="131"/>
      <c r="I3668" s="131"/>
    </row>
    <row r="3669" spans="7:9" ht="15" customHeight="1" x14ac:dyDescent="0.2">
      <c r="G3669" s="139"/>
      <c r="H3669" s="131"/>
      <c r="I3669" s="131"/>
    </row>
    <row r="3670" spans="7:9" ht="15" customHeight="1" x14ac:dyDescent="0.2">
      <c r="G3670" s="139"/>
      <c r="H3670" s="131"/>
      <c r="I3670" s="131"/>
    </row>
    <row r="3671" spans="7:9" ht="15" customHeight="1" x14ac:dyDescent="0.2">
      <c r="G3671" s="139"/>
      <c r="H3671" s="131"/>
      <c r="I3671" s="131"/>
    </row>
    <row r="3672" spans="7:9" ht="15" customHeight="1" x14ac:dyDescent="0.2">
      <c r="G3672" s="139"/>
      <c r="H3672" s="131"/>
      <c r="I3672" s="131"/>
    </row>
    <row r="3673" spans="7:9" ht="15" customHeight="1" x14ac:dyDescent="0.2">
      <c r="G3673" s="139"/>
      <c r="H3673" s="131"/>
      <c r="I3673" s="131"/>
    </row>
    <row r="3674" spans="7:9" ht="15" customHeight="1" x14ac:dyDescent="0.2">
      <c r="G3674" s="139"/>
      <c r="H3674" s="131"/>
      <c r="I3674" s="131"/>
    </row>
    <row r="3675" spans="7:9" ht="15" customHeight="1" x14ac:dyDescent="0.2">
      <c r="G3675" s="139"/>
      <c r="H3675" s="131"/>
      <c r="I3675" s="131"/>
    </row>
    <row r="3676" spans="7:9" ht="15" customHeight="1" x14ac:dyDescent="0.2">
      <c r="G3676" s="139"/>
      <c r="H3676" s="131"/>
      <c r="I3676" s="131"/>
    </row>
    <row r="3677" spans="7:9" ht="15" customHeight="1" x14ac:dyDescent="0.2">
      <c r="G3677" s="139"/>
      <c r="H3677" s="131"/>
      <c r="I3677" s="131"/>
    </row>
    <row r="3678" spans="7:9" ht="15" customHeight="1" x14ac:dyDescent="0.2">
      <c r="G3678" s="139"/>
      <c r="H3678" s="131"/>
      <c r="I3678" s="131"/>
    </row>
    <row r="3679" spans="7:9" ht="15" customHeight="1" x14ac:dyDescent="0.2">
      <c r="G3679" s="139"/>
      <c r="H3679" s="131"/>
      <c r="I3679" s="131"/>
    </row>
    <row r="3680" spans="7:9" ht="15" customHeight="1" x14ac:dyDescent="0.2">
      <c r="G3680" s="139"/>
      <c r="H3680" s="131"/>
      <c r="I3680" s="131"/>
    </row>
    <row r="3681" spans="7:9" ht="15" customHeight="1" x14ac:dyDescent="0.2">
      <c r="G3681" s="139"/>
      <c r="H3681" s="131"/>
      <c r="I3681" s="131"/>
    </row>
    <row r="3682" spans="7:9" ht="15" customHeight="1" x14ac:dyDescent="0.2">
      <c r="G3682" s="139"/>
      <c r="H3682" s="131"/>
      <c r="I3682" s="131"/>
    </row>
    <row r="3683" spans="7:9" ht="15" customHeight="1" x14ac:dyDescent="0.2">
      <c r="G3683" s="139"/>
      <c r="H3683" s="131"/>
      <c r="I3683" s="131"/>
    </row>
    <row r="3684" spans="7:9" ht="15" customHeight="1" x14ac:dyDescent="0.2">
      <c r="G3684" s="139"/>
      <c r="H3684" s="131"/>
      <c r="I3684" s="131"/>
    </row>
    <row r="3685" spans="7:9" ht="15" customHeight="1" x14ac:dyDescent="0.2">
      <c r="G3685" s="139"/>
      <c r="H3685" s="131"/>
      <c r="I3685" s="131"/>
    </row>
    <row r="3686" spans="7:9" ht="15" customHeight="1" x14ac:dyDescent="0.2">
      <c r="G3686" s="139"/>
      <c r="H3686" s="131"/>
      <c r="I3686" s="131"/>
    </row>
    <row r="3687" spans="7:9" ht="15" customHeight="1" x14ac:dyDescent="0.2">
      <c r="G3687" s="139"/>
      <c r="H3687" s="131"/>
      <c r="I3687" s="131"/>
    </row>
    <row r="3688" spans="7:9" ht="15" customHeight="1" x14ac:dyDescent="0.2">
      <c r="G3688" s="139"/>
      <c r="H3688" s="131"/>
      <c r="I3688" s="131"/>
    </row>
    <row r="3689" spans="7:9" ht="15" customHeight="1" x14ac:dyDescent="0.2">
      <c r="G3689" s="139"/>
      <c r="H3689" s="131"/>
      <c r="I3689" s="131"/>
    </row>
    <row r="3690" spans="7:9" ht="15" customHeight="1" x14ac:dyDescent="0.2">
      <c r="G3690" s="139"/>
      <c r="H3690" s="131"/>
      <c r="I3690" s="131"/>
    </row>
    <row r="3691" spans="7:9" ht="15" customHeight="1" x14ac:dyDescent="0.2">
      <c r="G3691" s="139"/>
      <c r="H3691" s="131"/>
      <c r="I3691" s="131"/>
    </row>
    <row r="3692" spans="7:9" ht="15" customHeight="1" x14ac:dyDescent="0.2">
      <c r="G3692" s="139"/>
      <c r="H3692" s="131"/>
      <c r="I3692" s="131"/>
    </row>
    <row r="3693" spans="7:9" ht="15" customHeight="1" x14ac:dyDescent="0.2">
      <c r="G3693" s="139"/>
      <c r="H3693" s="131"/>
      <c r="I3693" s="131"/>
    </row>
    <row r="3694" spans="7:9" ht="15" customHeight="1" x14ac:dyDescent="0.2">
      <c r="G3694" s="139"/>
      <c r="H3694" s="131"/>
      <c r="I3694" s="131"/>
    </row>
    <row r="3695" spans="7:9" ht="15" customHeight="1" x14ac:dyDescent="0.2">
      <c r="G3695" s="139"/>
      <c r="H3695" s="131"/>
      <c r="I3695" s="131"/>
    </row>
    <row r="3696" spans="7:9" ht="15" customHeight="1" x14ac:dyDescent="0.2">
      <c r="G3696" s="139"/>
      <c r="H3696" s="131"/>
      <c r="I3696" s="131"/>
    </row>
    <row r="3697" spans="7:9" ht="15" customHeight="1" x14ac:dyDescent="0.2">
      <c r="G3697" s="139"/>
      <c r="H3697" s="131"/>
      <c r="I3697" s="131"/>
    </row>
    <row r="3698" spans="7:9" ht="15" customHeight="1" x14ac:dyDescent="0.2">
      <c r="G3698" s="139"/>
      <c r="H3698" s="131"/>
      <c r="I3698" s="131"/>
    </row>
    <row r="3699" spans="7:9" ht="15" customHeight="1" x14ac:dyDescent="0.2">
      <c r="G3699" s="139"/>
      <c r="H3699" s="131"/>
      <c r="I3699" s="131"/>
    </row>
    <row r="3700" spans="7:9" ht="15" customHeight="1" x14ac:dyDescent="0.2">
      <c r="G3700" s="139"/>
      <c r="H3700" s="131"/>
      <c r="I3700" s="131"/>
    </row>
    <row r="3701" spans="7:9" ht="15" customHeight="1" x14ac:dyDescent="0.2">
      <c r="G3701" s="139"/>
      <c r="H3701" s="131"/>
      <c r="I3701" s="131"/>
    </row>
    <row r="3702" spans="7:9" ht="15" customHeight="1" x14ac:dyDescent="0.2">
      <c r="G3702" s="139"/>
      <c r="H3702" s="131"/>
      <c r="I3702" s="131"/>
    </row>
    <row r="3703" spans="7:9" ht="15" customHeight="1" x14ac:dyDescent="0.2">
      <c r="G3703" s="139"/>
      <c r="H3703" s="131"/>
      <c r="I3703" s="131"/>
    </row>
    <row r="3704" spans="7:9" ht="15" customHeight="1" x14ac:dyDescent="0.2">
      <c r="G3704" s="139"/>
      <c r="H3704" s="131"/>
      <c r="I3704" s="131"/>
    </row>
    <row r="3705" spans="7:9" ht="15" customHeight="1" x14ac:dyDescent="0.2">
      <c r="G3705" s="139"/>
      <c r="H3705" s="131"/>
      <c r="I3705" s="131"/>
    </row>
    <row r="3706" spans="7:9" ht="15" customHeight="1" x14ac:dyDescent="0.2">
      <c r="G3706" s="139"/>
      <c r="H3706" s="131"/>
      <c r="I3706" s="131"/>
    </row>
    <row r="3707" spans="7:9" ht="15" customHeight="1" x14ac:dyDescent="0.2">
      <c r="G3707" s="139"/>
      <c r="H3707" s="131"/>
      <c r="I3707" s="131"/>
    </row>
    <row r="3708" spans="7:9" ht="15" customHeight="1" x14ac:dyDescent="0.2">
      <c r="G3708" s="139"/>
      <c r="H3708" s="131"/>
      <c r="I3708" s="131"/>
    </row>
    <row r="3709" spans="7:9" ht="15" customHeight="1" x14ac:dyDescent="0.2">
      <c r="G3709" s="139"/>
      <c r="H3709" s="131"/>
      <c r="I3709" s="131"/>
    </row>
    <row r="3710" spans="7:9" ht="15" customHeight="1" x14ac:dyDescent="0.2">
      <c r="G3710" s="139"/>
      <c r="H3710" s="131"/>
      <c r="I3710" s="131"/>
    </row>
    <row r="3711" spans="7:9" ht="15" customHeight="1" x14ac:dyDescent="0.2">
      <c r="G3711" s="139"/>
      <c r="H3711" s="131"/>
      <c r="I3711" s="131"/>
    </row>
    <row r="3712" spans="7:9" ht="15" customHeight="1" x14ac:dyDescent="0.2">
      <c r="G3712" s="139"/>
      <c r="H3712" s="131"/>
      <c r="I3712" s="131"/>
    </row>
    <row r="3713" spans="7:9" ht="15" customHeight="1" x14ac:dyDescent="0.2">
      <c r="G3713" s="139"/>
      <c r="H3713" s="131"/>
      <c r="I3713" s="131"/>
    </row>
    <row r="3714" spans="7:9" ht="15" customHeight="1" x14ac:dyDescent="0.2">
      <c r="G3714" s="139"/>
      <c r="H3714" s="131"/>
      <c r="I3714" s="131"/>
    </row>
    <row r="3715" spans="7:9" ht="15" customHeight="1" x14ac:dyDescent="0.2">
      <c r="G3715" s="139"/>
      <c r="H3715" s="131"/>
      <c r="I3715" s="131"/>
    </row>
    <row r="3716" spans="7:9" ht="15" customHeight="1" x14ac:dyDescent="0.2">
      <c r="G3716" s="139"/>
      <c r="H3716" s="131"/>
      <c r="I3716" s="131"/>
    </row>
    <row r="3717" spans="7:9" ht="15" customHeight="1" x14ac:dyDescent="0.2">
      <c r="G3717" s="139"/>
      <c r="H3717" s="131"/>
      <c r="I3717" s="131"/>
    </row>
    <row r="3718" spans="7:9" ht="15" customHeight="1" x14ac:dyDescent="0.2">
      <c r="G3718" s="139"/>
      <c r="H3718" s="131"/>
      <c r="I3718" s="131"/>
    </row>
    <row r="3719" spans="7:9" ht="15" customHeight="1" x14ac:dyDescent="0.2">
      <c r="G3719" s="139"/>
      <c r="H3719" s="131"/>
      <c r="I3719" s="131"/>
    </row>
    <row r="3720" spans="7:9" ht="15" customHeight="1" x14ac:dyDescent="0.2">
      <c r="G3720" s="139"/>
      <c r="H3720" s="131"/>
      <c r="I3720" s="131"/>
    </row>
    <row r="3721" spans="7:9" ht="15" customHeight="1" x14ac:dyDescent="0.2">
      <c r="G3721" s="139"/>
      <c r="H3721" s="131"/>
      <c r="I3721" s="131"/>
    </row>
    <row r="3722" spans="7:9" ht="15" customHeight="1" x14ac:dyDescent="0.2">
      <c r="G3722" s="139"/>
      <c r="H3722" s="131"/>
      <c r="I3722" s="131"/>
    </row>
    <row r="3723" spans="7:9" ht="15" customHeight="1" x14ac:dyDescent="0.2">
      <c r="G3723" s="139"/>
      <c r="H3723" s="131"/>
      <c r="I3723" s="131"/>
    </row>
    <row r="3724" spans="7:9" ht="15" customHeight="1" x14ac:dyDescent="0.2">
      <c r="G3724" s="139"/>
      <c r="H3724" s="131"/>
      <c r="I3724" s="131"/>
    </row>
    <row r="3725" spans="7:9" ht="15" customHeight="1" x14ac:dyDescent="0.2">
      <c r="G3725" s="139"/>
      <c r="H3725" s="131"/>
      <c r="I3725" s="131"/>
    </row>
    <row r="3726" spans="7:9" ht="15" customHeight="1" x14ac:dyDescent="0.2">
      <c r="G3726" s="139"/>
      <c r="H3726" s="131"/>
      <c r="I3726" s="131"/>
    </row>
    <row r="3727" spans="7:9" ht="15" customHeight="1" x14ac:dyDescent="0.2">
      <c r="G3727" s="139"/>
      <c r="H3727" s="131"/>
      <c r="I3727" s="131"/>
    </row>
    <row r="3728" spans="7:9" ht="15" customHeight="1" x14ac:dyDescent="0.2">
      <c r="G3728" s="139"/>
      <c r="H3728" s="131"/>
      <c r="I3728" s="131"/>
    </row>
    <row r="3729" spans="7:9" ht="15" customHeight="1" x14ac:dyDescent="0.2">
      <c r="G3729" s="139"/>
      <c r="H3729" s="131"/>
      <c r="I3729" s="131"/>
    </row>
    <row r="3730" spans="7:9" ht="15" customHeight="1" x14ac:dyDescent="0.2">
      <c r="G3730" s="139"/>
      <c r="H3730" s="131"/>
      <c r="I3730" s="131"/>
    </row>
    <row r="3731" spans="7:9" ht="15" customHeight="1" x14ac:dyDescent="0.2">
      <c r="G3731" s="139"/>
      <c r="H3731" s="131"/>
      <c r="I3731" s="131"/>
    </row>
    <row r="3732" spans="7:9" ht="15" customHeight="1" x14ac:dyDescent="0.2">
      <c r="G3732" s="139"/>
      <c r="H3732" s="131"/>
      <c r="I3732" s="131"/>
    </row>
    <row r="3733" spans="7:9" ht="15" customHeight="1" x14ac:dyDescent="0.2">
      <c r="G3733" s="139"/>
      <c r="H3733" s="131"/>
      <c r="I3733" s="131"/>
    </row>
    <row r="3734" spans="7:9" ht="15" customHeight="1" x14ac:dyDescent="0.2">
      <c r="G3734" s="139"/>
      <c r="H3734" s="131"/>
      <c r="I3734" s="131"/>
    </row>
    <row r="3735" spans="7:9" ht="15" customHeight="1" x14ac:dyDescent="0.2">
      <c r="G3735" s="139"/>
      <c r="H3735" s="131"/>
      <c r="I3735" s="131"/>
    </row>
    <row r="3736" spans="7:9" ht="15" customHeight="1" x14ac:dyDescent="0.2">
      <c r="G3736" s="139"/>
      <c r="H3736" s="131"/>
      <c r="I3736" s="131"/>
    </row>
    <row r="3737" spans="7:9" ht="15" customHeight="1" x14ac:dyDescent="0.2">
      <c r="G3737" s="139"/>
      <c r="H3737" s="131"/>
      <c r="I3737" s="131"/>
    </row>
    <row r="3738" spans="7:9" ht="15" customHeight="1" x14ac:dyDescent="0.2">
      <c r="G3738" s="139"/>
      <c r="H3738" s="131"/>
      <c r="I3738" s="131"/>
    </row>
    <row r="3739" spans="7:9" ht="15" customHeight="1" x14ac:dyDescent="0.2">
      <c r="G3739" s="139"/>
      <c r="H3739" s="131"/>
      <c r="I3739" s="131"/>
    </row>
    <row r="3740" spans="7:9" ht="15" customHeight="1" x14ac:dyDescent="0.2">
      <c r="G3740" s="139"/>
      <c r="H3740" s="131"/>
      <c r="I3740" s="131"/>
    </row>
    <row r="3741" spans="7:9" ht="15" customHeight="1" x14ac:dyDescent="0.2">
      <c r="G3741" s="139"/>
      <c r="H3741" s="131"/>
      <c r="I3741" s="131"/>
    </row>
    <row r="3742" spans="7:9" ht="15" customHeight="1" x14ac:dyDescent="0.2">
      <c r="G3742" s="139"/>
      <c r="H3742" s="131"/>
      <c r="I3742" s="131"/>
    </row>
    <row r="3743" spans="7:9" ht="15" customHeight="1" x14ac:dyDescent="0.2">
      <c r="G3743" s="139"/>
      <c r="H3743" s="131"/>
      <c r="I3743" s="131"/>
    </row>
    <row r="3744" spans="7:9" ht="15" customHeight="1" x14ac:dyDescent="0.2">
      <c r="G3744" s="139"/>
      <c r="H3744" s="131"/>
      <c r="I3744" s="131"/>
    </row>
    <row r="3745" spans="7:9" ht="15" customHeight="1" x14ac:dyDescent="0.2">
      <c r="G3745" s="139"/>
      <c r="H3745" s="131"/>
      <c r="I3745" s="131"/>
    </row>
    <row r="3746" spans="7:9" ht="15" customHeight="1" x14ac:dyDescent="0.2">
      <c r="G3746" s="139"/>
      <c r="H3746" s="131"/>
      <c r="I3746" s="131"/>
    </row>
    <row r="3747" spans="7:9" ht="15" customHeight="1" x14ac:dyDescent="0.2">
      <c r="G3747" s="139"/>
      <c r="H3747" s="131"/>
      <c r="I3747" s="131"/>
    </row>
    <row r="3748" spans="7:9" ht="15" customHeight="1" x14ac:dyDescent="0.2">
      <c r="G3748" s="139"/>
      <c r="H3748" s="131"/>
      <c r="I3748" s="131"/>
    </row>
    <row r="3749" spans="7:9" ht="15" customHeight="1" x14ac:dyDescent="0.2">
      <c r="G3749" s="139"/>
      <c r="H3749" s="131"/>
      <c r="I3749" s="131"/>
    </row>
    <row r="3750" spans="7:9" ht="15" customHeight="1" x14ac:dyDescent="0.2">
      <c r="G3750" s="139"/>
      <c r="H3750" s="131"/>
      <c r="I3750" s="131"/>
    </row>
    <row r="3751" spans="7:9" ht="15" customHeight="1" x14ac:dyDescent="0.2">
      <c r="G3751" s="139"/>
      <c r="H3751" s="131"/>
      <c r="I3751" s="131"/>
    </row>
    <row r="3752" spans="7:9" ht="15" customHeight="1" x14ac:dyDescent="0.2">
      <c r="G3752" s="139"/>
      <c r="H3752" s="131"/>
      <c r="I3752" s="131"/>
    </row>
    <row r="3753" spans="7:9" ht="15" customHeight="1" x14ac:dyDescent="0.2">
      <c r="G3753" s="139"/>
      <c r="H3753" s="131"/>
      <c r="I3753" s="131"/>
    </row>
    <row r="3754" spans="7:9" ht="15" customHeight="1" x14ac:dyDescent="0.2">
      <c r="G3754" s="139"/>
      <c r="H3754" s="131"/>
      <c r="I3754" s="131"/>
    </row>
    <row r="3755" spans="7:9" ht="15" customHeight="1" x14ac:dyDescent="0.2">
      <c r="G3755" s="139"/>
      <c r="H3755" s="131"/>
      <c r="I3755" s="131"/>
    </row>
    <row r="3756" spans="7:9" ht="15" customHeight="1" x14ac:dyDescent="0.2">
      <c r="G3756" s="139"/>
      <c r="H3756" s="131"/>
      <c r="I3756" s="131"/>
    </row>
    <row r="3757" spans="7:9" ht="15" customHeight="1" x14ac:dyDescent="0.2">
      <c r="G3757" s="139"/>
      <c r="H3757" s="131"/>
      <c r="I3757" s="131"/>
    </row>
    <row r="3758" spans="7:9" ht="15" customHeight="1" x14ac:dyDescent="0.2">
      <c r="G3758" s="139"/>
      <c r="H3758" s="131"/>
      <c r="I3758" s="131"/>
    </row>
    <row r="3759" spans="7:9" ht="15" customHeight="1" x14ac:dyDescent="0.2">
      <c r="G3759" s="139"/>
      <c r="H3759" s="131"/>
      <c r="I3759" s="131"/>
    </row>
    <row r="3760" spans="7:9" ht="15" customHeight="1" x14ac:dyDescent="0.2">
      <c r="G3760" s="139"/>
      <c r="H3760" s="131"/>
      <c r="I3760" s="131"/>
    </row>
    <row r="3761" spans="7:9" ht="15" customHeight="1" x14ac:dyDescent="0.2">
      <c r="G3761" s="139"/>
      <c r="H3761" s="131"/>
      <c r="I3761" s="131"/>
    </row>
    <row r="3762" spans="7:9" ht="15" customHeight="1" x14ac:dyDescent="0.2">
      <c r="G3762" s="139"/>
      <c r="H3762" s="131"/>
      <c r="I3762" s="131"/>
    </row>
    <row r="3763" spans="7:9" ht="15" customHeight="1" x14ac:dyDescent="0.2">
      <c r="G3763" s="139"/>
      <c r="H3763" s="131"/>
      <c r="I3763" s="131"/>
    </row>
    <row r="3764" spans="7:9" ht="15" customHeight="1" x14ac:dyDescent="0.2">
      <c r="G3764" s="139"/>
      <c r="H3764" s="131"/>
      <c r="I3764" s="131"/>
    </row>
    <row r="3765" spans="7:9" ht="15" customHeight="1" x14ac:dyDescent="0.2">
      <c r="G3765" s="139"/>
      <c r="H3765" s="131"/>
      <c r="I3765" s="131"/>
    </row>
    <row r="3766" spans="7:9" ht="15" customHeight="1" x14ac:dyDescent="0.2">
      <c r="G3766" s="139"/>
      <c r="H3766" s="131"/>
      <c r="I3766" s="131"/>
    </row>
    <row r="3767" spans="7:9" ht="15" customHeight="1" x14ac:dyDescent="0.2">
      <c r="G3767" s="139"/>
      <c r="H3767" s="131"/>
      <c r="I3767" s="131"/>
    </row>
    <row r="3768" spans="7:9" ht="15" customHeight="1" x14ac:dyDescent="0.2">
      <c r="G3768" s="139"/>
      <c r="H3768" s="131"/>
      <c r="I3768" s="131"/>
    </row>
    <row r="3769" spans="7:9" ht="15" customHeight="1" x14ac:dyDescent="0.2">
      <c r="G3769" s="139"/>
      <c r="H3769" s="131"/>
      <c r="I3769" s="131"/>
    </row>
    <row r="3770" spans="7:9" ht="15" customHeight="1" x14ac:dyDescent="0.2">
      <c r="G3770" s="139"/>
      <c r="H3770" s="131"/>
      <c r="I3770" s="131"/>
    </row>
    <row r="3771" spans="7:9" ht="15" customHeight="1" x14ac:dyDescent="0.2">
      <c r="G3771" s="139"/>
      <c r="H3771" s="131"/>
      <c r="I3771" s="131"/>
    </row>
    <row r="3772" spans="7:9" ht="15" customHeight="1" x14ac:dyDescent="0.2">
      <c r="G3772" s="139"/>
      <c r="H3772" s="131"/>
      <c r="I3772" s="131"/>
    </row>
    <row r="3773" spans="7:9" ht="15" customHeight="1" x14ac:dyDescent="0.2">
      <c r="G3773" s="139"/>
      <c r="H3773" s="131"/>
      <c r="I3773" s="131"/>
    </row>
    <row r="3774" spans="7:9" ht="15" customHeight="1" x14ac:dyDescent="0.2">
      <c r="G3774" s="139"/>
      <c r="H3774" s="131"/>
      <c r="I3774" s="131"/>
    </row>
    <row r="3775" spans="7:9" ht="15" customHeight="1" x14ac:dyDescent="0.2">
      <c r="G3775" s="139"/>
      <c r="H3775" s="131"/>
      <c r="I3775" s="131"/>
    </row>
    <row r="3776" spans="7:9" ht="15" customHeight="1" x14ac:dyDescent="0.2">
      <c r="G3776" s="139"/>
      <c r="H3776" s="131"/>
      <c r="I3776" s="131"/>
    </row>
    <row r="3777" spans="7:9" ht="15" customHeight="1" x14ac:dyDescent="0.2">
      <c r="G3777" s="139"/>
      <c r="H3777" s="131"/>
      <c r="I3777" s="131"/>
    </row>
    <row r="3778" spans="7:9" ht="15" customHeight="1" x14ac:dyDescent="0.2">
      <c r="G3778" s="139"/>
      <c r="H3778" s="131"/>
      <c r="I3778" s="131"/>
    </row>
    <row r="3779" spans="7:9" ht="15" customHeight="1" x14ac:dyDescent="0.2">
      <c r="G3779" s="139"/>
      <c r="H3779" s="131"/>
      <c r="I3779" s="131"/>
    </row>
    <row r="3780" spans="7:9" ht="15" customHeight="1" x14ac:dyDescent="0.2">
      <c r="G3780" s="139"/>
      <c r="H3780" s="131"/>
      <c r="I3780" s="131"/>
    </row>
    <row r="3781" spans="7:9" ht="15" customHeight="1" x14ac:dyDescent="0.2">
      <c r="G3781" s="139"/>
      <c r="H3781" s="131"/>
      <c r="I3781" s="131"/>
    </row>
    <row r="3782" spans="7:9" ht="15" customHeight="1" x14ac:dyDescent="0.2">
      <c r="G3782" s="139"/>
      <c r="H3782" s="131"/>
      <c r="I3782" s="131"/>
    </row>
    <row r="3783" spans="7:9" ht="15" customHeight="1" x14ac:dyDescent="0.2">
      <c r="G3783" s="139"/>
      <c r="H3783" s="131"/>
      <c r="I3783" s="131"/>
    </row>
    <row r="3784" spans="7:9" ht="15" customHeight="1" x14ac:dyDescent="0.2">
      <c r="G3784" s="139"/>
      <c r="H3784" s="131"/>
      <c r="I3784" s="131"/>
    </row>
    <row r="3785" spans="7:9" ht="15" customHeight="1" x14ac:dyDescent="0.2">
      <c r="G3785" s="139"/>
      <c r="H3785" s="131"/>
      <c r="I3785" s="131"/>
    </row>
    <row r="3786" spans="7:9" ht="15" customHeight="1" x14ac:dyDescent="0.2">
      <c r="G3786" s="139"/>
      <c r="H3786" s="131"/>
      <c r="I3786" s="131"/>
    </row>
    <row r="3787" spans="7:9" ht="15" customHeight="1" x14ac:dyDescent="0.2">
      <c r="G3787" s="139"/>
      <c r="H3787" s="131"/>
      <c r="I3787" s="131"/>
    </row>
    <row r="3788" spans="7:9" ht="15" customHeight="1" x14ac:dyDescent="0.2">
      <c r="G3788" s="139"/>
      <c r="H3788" s="131"/>
      <c r="I3788" s="131"/>
    </row>
    <row r="3789" spans="7:9" ht="15" customHeight="1" x14ac:dyDescent="0.2">
      <c r="G3789" s="139"/>
      <c r="H3789" s="131"/>
      <c r="I3789" s="131"/>
    </row>
    <row r="3790" spans="7:9" ht="15" customHeight="1" x14ac:dyDescent="0.2">
      <c r="G3790" s="139"/>
      <c r="H3790" s="131"/>
      <c r="I3790" s="131"/>
    </row>
    <row r="3791" spans="7:9" ht="15" customHeight="1" x14ac:dyDescent="0.2">
      <c r="G3791" s="139"/>
      <c r="H3791" s="131"/>
      <c r="I3791" s="131"/>
    </row>
    <row r="3792" spans="7:9" ht="15" customHeight="1" x14ac:dyDescent="0.2">
      <c r="G3792" s="139"/>
      <c r="H3792" s="131"/>
      <c r="I3792" s="131"/>
    </row>
    <row r="3793" spans="7:9" ht="15" customHeight="1" x14ac:dyDescent="0.2">
      <c r="G3793" s="139"/>
      <c r="H3793" s="131"/>
      <c r="I3793" s="131"/>
    </row>
    <row r="3794" spans="7:9" ht="15" customHeight="1" x14ac:dyDescent="0.2">
      <c r="G3794" s="139"/>
      <c r="H3794" s="131"/>
      <c r="I3794" s="131"/>
    </row>
    <row r="3795" spans="7:9" ht="15" customHeight="1" x14ac:dyDescent="0.2">
      <c r="G3795" s="139"/>
      <c r="H3795" s="131"/>
      <c r="I3795" s="131"/>
    </row>
    <row r="3796" spans="7:9" ht="15" customHeight="1" x14ac:dyDescent="0.2">
      <c r="G3796" s="139"/>
      <c r="H3796" s="131"/>
      <c r="I3796" s="131"/>
    </row>
    <row r="3797" spans="7:9" ht="15" customHeight="1" x14ac:dyDescent="0.2">
      <c r="G3797" s="139"/>
      <c r="H3797" s="131"/>
      <c r="I3797" s="131"/>
    </row>
    <row r="3798" spans="7:9" ht="15" customHeight="1" x14ac:dyDescent="0.2">
      <c r="G3798" s="139"/>
      <c r="H3798" s="131"/>
      <c r="I3798" s="131"/>
    </row>
    <row r="3799" spans="7:9" ht="15" customHeight="1" x14ac:dyDescent="0.2">
      <c r="G3799" s="139"/>
      <c r="H3799" s="131"/>
      <c r="I3799" s="131"/>
    </row>
    <row r="3800" spans="7:9" ht="15" customHeight="1" x14ac:dyDescent="0.2">
      <c r="G3800" s="139"/>
      <c r="H3800" s="131"/>
      <c r="I3800" s="131"/>
    </row>
    <row r="3801" spans="7:9" ht="15" customHeight="1" x14ac:dyDescent="0.2">
      <c r="G3801" s="139"/>
      <c r="H3801" s="131"/>
      <c r="I3801" s="131"/>
    </row>
    <row r="3802" spans="7:9" ht="15" customHeight="1" x14ac:dyDescent="0.2">
      <c r="G3802" s="139"/>
      <c r="H3802" s="131"/>
      <c r="I3802" s="131"/>
    </row>
    <row r="3803" spans="7:9" ht="15" customHeight="1" x14ac:dyDescent="0.2">
      <c r="G3803" s="139"/>
      <c r="H3803" s="131"/>
      <c r="I3803" s="131"/>
    </row>
    <row r="3804" spans="7:9" ht="15" customHeight="1" x14ac:dyDescent="0.2">
      <c r="G3804" s="139"/>
      <c r="H3804" s="131"/>
      <c r="I3804" s="131"/>
    </row>
    <row r="3805" spans="7:9" ht="15" customHeight="1" x14ac:dyDescent="0.2">
      <c r="G3805" s="139"/>
      <c r="H3805" s="131"/>
      <c r="I3805" s="131"/>
    </row>
    <row r="3806" spans="7:9" ht="15" customHeight="1" x14ac:dyDescent="0.2">
      <c r="G3806" s="139"/>
      <c r="H3806" s="131"/>
      <c r="I3806" s="131"/>
    </row>
    <row r="3807" spans="7:9" ht="15" customHeight="1" x14ac:dyDescent="0.2">
      <c r="G3807" s="139"/>
      <c r="H3807" s="131"/>
      <c r="I3807" s="131"/>
    </row>
    <row r="3808" spans="7:9" ht="15" customHeight="1" x14ac:dyDescent="0.2">
      <c r="G3808" s="139"/>
      <c r="H3808" s="131"/>
      <c r="I3808" s="131"/>
    </row>
    <row r="3809" spans="7:9" ht="15" customHeight="1" x14ac:dyDescent="0.2">
      <c r="G3809" s="139"/>
      <c r="H3809" s="131"/>
      <c r="I3809" s="131"/>
    </row>
    <row r="3810" spans="7:9" ht="15" customHeight="1" x14ac:dyDescent="0.2">
      <c r="G3810" s="139"/>
      <c r="H3810" s="131"/>
      <c r="I3810" s="131"/>
    </row>
    <row r="3811" spans="7:9" ht="15" customHeight="1" x14ac:dyDescent="0.2">
      <c r="G3811" s="139"/>
      <c r="H3811" s="131"/>
      <c r="I3811" s="131"/>
    </row>
    <row r="3812" spans="7:9" ht="15" customHeight="1" x14ac:dyDescent="0.2">
      <c r="G3812" s="139"/>
      <c r="H3812" s="131"/>
      <c r="I3812" s="131"/>
    </row>
    <row r="3813" spans="7:9" ht="15" customHeight="1" x14ac:dyDescent="0.2">
      <c r="G3813" s="139"/>
      <c r="H3813" s="131"/>
      <c r="I3813" s="131"/>
    </row>
    <row r="3814" spans="7:9" ht="15" customHeight="1" x14ac:dyDescent="0.2">
      <c r="G3814" s="139"/>
      <c r="H3814" s="131"/>
      <c r="I3814" s="131"/>
    </row>
    <row r="3815" spans="7:9" ht="15" customHeight="1" x14ac:dyDescent="0.2">
      <c r="G3815" s="139"/>
      <c r="H3815" s="131"/>
      <c r="I3815" s="131"/>
    </row>
    <row r="3816" spans="7:9" ht="15" customHeight="1" x14ac:dyDescent="0.2">
      <c r="G3816" s="139"/>
      <c r="H3816" s="131"/>
      <c r="I3816" s="131"/>
    </row>
    <row r="3817" spans="7:9" ht="15" customHeight="1" x14ac:dyDescent="0.2">
      <c r="G3817" s="139"/>
      <c r="H3817" s="131"/>
      <c r="I3817" s="131"/>
    </row>
    <row r="3818" spans="7:9" ht="15" customHeight="1" x14ac:dyDescent="0.2">
      <c r="G3818" s="139"/>
      <c r="H3818" s="131"/>
      <c r="I3818" s="131"/>
    </row>
    <row r="3819" spans="7:9" ht="15" customHeight="1" x14ac:dyDescent="0.2">
      <c r="G3819" s="139"/>
      <c r="H3819" s="131"/>
      <c r="I3819" s="131"/>
    </row>
    <row r="3820" spans="7:9" ht="15" customHeight="1" x14ac:dyDescent="0.2">
      <c r="G3820" s="139"/>
      <c r="H3820" s="131"/>
      <c r="I3820" s="131"/>
    </row>
    <row r="3821" spans="7:9" ht="15" customHeight="1" x14ac:dyDescent="0.2">
      <c r="G3821" s="139"/>
      <c r="H3821" s="131"/>
      <c r="I3821" s="131"/>
    </row>
    <row r="3822" spans="7:9" ht="15" customHeight="1" x14ac:dyDescent="0.2">
      <c r="G3822" s="139"/>
      <c r="H3822" s="131"/>
      <c r="I3822" s="131"/>
    </row>
    <row r="3823" spans="7:9" ht="15" customHeight="1" x14ac:dyDescent="0.2">
      <c r="G3823" s="139"/>
      <c r="H3823" s="131"/>
      <c r="I3823" s="131"/>
    </row>
    <row r="3824" spans="7:9" ht="15" customHeight="1" x14ac:dyDescent="0.2">
      <c r="G3824" s="139"/>
      <c r="H3824" s="131"/>
      <c r="I3824" s="131"/>
    </row>
    <row r="3825" spans="7:9" ht="15" customHeight="1" x14ac:dyDescent="0.2">
      <c r="G3825" s="139"/>
      <c r="H3825" s="131"/>
      <c r="I3825" s="131"/>
    </row>
    <row r="3826" spans="7:9" ht="15" customHeight="1" x14ac:dyDescent="0.2">
      <c r="G3826" s="139"/>
      <c r="H3826" s="131"/>
      <c r="I3826" s="131"/>
    </row>
    <row r="3827" spans="7:9" ht="15" customHeight="1" x14ac:dyDescent="0.2">
      <c r="G3827" s="139"/>
      <c r="H3827" s="131"/>
      <c r="I3827" s="131"/>
    </row>
    <row r="3828" spans="7:9" ht="15" customHeight="1" x14ac:dyDescent="0.2">
      <c r="G3828" s="139"/>
      <c r="H3828" s="131"/>
      <c r="I3828" s="131"/>
    </row>
    <row r="3829" spans="7:9" ht="15" customHeight="1" x14ac:dyDescent="0.2">
      <c r="G3829" s="139"/>
      <c r="H3829" s="131"/>
      <c r="I3829" s="131"/>
    </row>
    <row r="3830" spans="7:9" ht="15" customHeight="1" x14ac:dyDescent="0.2">
      <c r="G3830" s="139"/>
      <c r="H3830" s="131"/>
      <c r="I3830" s="131"/>
    </row>
    <row r="3831" spans="7:9" ht="15" customHeight="1" x14ac:dyDescent="0.2">
      <c r="G3831" s="139"/>
      <c r="H3831" s="131"/>
      <c r="I3831" s="131"/>
    </row>
    <row r="3832" spans="7:9" ht="15" customHeight="1" x14ac:dyDescent="0.2">
      <c r="G3832" s="139"/>
      <c r="H3832" s="131"/>
      <c r="I3832" s="131"/>
    </row>
    <row r="3833" spans="7:9" ht="15" customHeight="1" x14ac:dyDescent="0.2">
      <c r="G3833" s="139"/>
      <c r="H3833" s="131"/>
      <c r="I3833" s="131"/>
    </row>
    <row r="3834" spans="7:9" ht="15" customHeight="1" x14ac:dyDescent="0.2">
      <c r="G3834" s="139"/>
      <c r="H3834" s="131"/>
      <c r="I3834" s="131"/>
    </row>
    <row r="3835" spans="7:9" ht="15" customHeight="1" x14ac:dyDescent="0.2">
      <c r="G3835" s="139"/>
      <c r="H3835" s="131"/>
      <c r="I3835" s="131"/>
    </row>
    <row r="3836" spans="7:9" ht="15" customHeight="1" x14ac:dyDescent="0.2">
      <c r="G3836" s="139"/>
      <c r="H3836" s="131"/>
      <c r="I3836" s="131"/>
    </row>
    <row r="3837" spans="7:9" ht="15" customHeight="1" x14ac:dyDescent="0.2">
      <c r="G3837" s="139"/>
      <c r="H3837" s="131"/>
      <c r="I3837" s="131"/>
    </row>
    <row r="3838" spans="7:9" ht="15" customHeight="1" x14ac:dyDescent="0.2">
      <c r="G3838" s="139"/>
      <c r="H3838" s="131"/>
      <c r="I3838" s="131"/>
    </row>
    <row r="3839" spans="7:9" ht="15" customHeight="1" x14ac:dyDescent="0.2">
      <c r="G3839" s="139"/>
      <c r="H3839" s="131"/>
      <c r="I3839" s="131"/>
    </row>
    <row r="3840" spans="7:9" ht="15" customHeight="1" x14ac:dyDescent="0.2">
      <c r="G3840" s="139"/>
      <c r="H3840" s="131"/>
      <c r="I3840" s="131"/>
    </row>
    <row r="3841" spans="7:9" ht="15" customHeight="1" x14ac:dyDescent="0.2">
      <c r="G3841" s="139"/>
      <c r="H3841" s="131"/>
      <c r="I3841" s="131"/>
    </row>
    <row r="3842" spans="7:9" ht="15" customHeight="1" x14ac:dyDescent="0.2">
      <c r="G3842" s="139"/>
      <c r="H3842" s="131"/>
      <c r="I3842" s="131"/>
    </row>
    <row r="3843" spans="7:9" ht="15" customHeight="1" x14ac:dyDescent="0.2">
      <c r="G3843" s="139"/>
      <c r="H3843" s="131"/>
      <c r="I3843" s="131"/>
    </row>
    <row r="3844" spans="7:9" ht="15" customHeight="1" x14ac:dyDescent="0.2">
      <c r="G3844" s="139"/>
      <c r="H3844" s="131"/>
      <c r="I3844" s="131"/>
    </row>
    <row r="3845" spans="7:9" ht="15" customHeight="1" x14ac:dyDescent="0.2">
      <c r="G3845" s="139"/>
      <c r="H3845" s="131"/>
      <c r="I3845" s="131"/>
    </row>
    <row r="3846" spans="7:9" ht="15" customHeight="1" x14ac:dyDescent="0.2">
      <c r="G3846" s="139"/>
      <c r="H3846" s="131"/>
      <c r="I3846" s="131"/>
    </row>
    <row r="3847" spans="7:9" ht="15" customHeight="1" x14ac:dyDescent="0.2">
      <c r="G3847" s="139"/>
      <c r="H3847" s="131"/>
      <c r="I3847" s="131"/>
    </row>
    <row r="3848" spans="7:9" ht="15" customHeight="1" x14ac:dyDescent="0.2">
      <c r="G3848" s="139"/>
      <c r="H3848" s="131"/>
      <c r="I3848" s="131"/>
    </row>
    <row r="3849" spans="7:9" ht="15" customHeight="1" x14ac:dyDescent="0.2">
      <c r="G3849" s="139"/>
      <c r="H3849" s="131"/>
      <c r="I3849" s="131"/>
    </row>
    <row r="3850" spans="7:9" ht="15" customHeight="1" x14ac:dyDescent="0.2">
      <c r="G3850" s="139"/>
      <c r="H3850" s="131"/>
      <c r="I3850" s="131"/>
    </row>
    <row r="3851" spans="7:9" ht="15" customHeight="1" x14ac:dyDescent="0.2">
      <c r="G3851" s="139"/>
      <c r="H3851" s="131"/>
      <c r="I3851" s="131"/>
    </row>
    <row r="3852" spans="7:9" ht="15" customHeight="1" x14ac:dyDescent="0.2">
      <c r="G3852" s="139"/>
      <c r="H3852" s="131"/>
      <c r="I3852" s="131"/>
    </row>
    <row r="3853" spans="7:9" ht="15" customHeight="1" x14ac:dyDescent="0.2">
      <c r="G3853" s="139"/>
      <c r="H3853" s="131"/>
      <c r="I3853" s="131"/>
    </row>
    <row r="3854" spans="7:9" ht="15" customHeight="1" x14ac:dyDescent="0.2">
      <c r="G3854" s="139"/>
      <c r="H3854" s="131"/>
      <c r="I3854" s="131"/>
    </row>
    <row r="3855" spans="7:9" ht="15" customHeight="1" x14ac:dyDescent="0.2">
      <c r="G3855" s="139"/>
      <c r="H3855" s="131"/>
      <c r="I3855" s="131"/>
    </row>
    <row r="3856" spans="7:9" ht="15" customHeight="1" x14ac:dyDescent="0.2">
      <c r="G3856" s="139"/>
      <c r="H3856" s="131"/>
      <c r="I3856" s="131"/>
    </row>
    <row r="3857" spans="7:9" ht="15" customHeight="1" x14ac:dyDescent="0.2">
      <c r="G3857" s="139"/>
      <c r="H3857" s="131"/>
      <c r="I3857" s="131"/>
    </row>
    <row r="3858" spans="7:9" ht="15" customHeight="1" x14ac:dyDescent="0.2">
      <c r="G3858" s="139"/>
      <c r="H3858" s="131"/>
      <c r="I3858" s="131"/>
    </row>
    <row r="3859" spans="7:9" ht="15" customHeight="1" x14ac:dyDescent="0.2">
      <c r="G3859" s="139"/>
      <c r="H3859" s="131"/>
      <c r="I3859" s="131"/>
    </row>
    <row r="3860" spans="7:9" ht="15" customHeight="1" x14ac:dyDescent="0.2">
      <c r="G3860" s="139"/>
      <c r="H3860" s="131"/>
      <c r="I3860" s="131"/>
    </row>
    <row r="3861" spans="7:9" ht="15" customHeight="1" x14ac:dyDescent="0.2">
      <c r="G3861" s="139"/>
      <c r="H3861" s="131"/>
      <c r="I3861" s="131"/>
    </row>
    <row r="3862" spans="7:9" ht="15" customHeight="1" x14ac:dyDescent="0.2">
      <c r="G3862" s="139"/>
      <c r="H3862" s="131"/>
      <c r="I3862" s="131"/>
    </row>
    <row r="3863" spans="7:9" ht="15" customHeight="1" x14ac:dyDescent="0.2">
      <c r="G3863" s="139"/>
      <c r="H3863" s="131"/>
      <c r="I3863" s="131"/>
    </row>
    <row r="3864" spans="7:9" ht="15" customHeight="1" x14ac:dyDescent="0.2">
      <c r="G3864" s="139"/>
      <c r="H3864" s="131"/>
      <c r="I3864" s="131"/>
    </row>
    <row r="3865" spans="7:9" ht="15" customHeight="1" x14ac:dyDescent="0.2">
      <c r="G3865" s="139"/>
      <c r="H3865" s="131"/>
      <c r="I3865" s="131"/>
    </row>
    <row r="3866" spans="7:9" ht="15" customHeight="1" x14ac:dyDescent="0.2">
      <c r="G3866" s="139"/>
      <c r="H3866" s="131"/>
      <c r="I3866" s="131"/>
    </row>
    <row r="3867" spans="7:9" ht="15" customHeight="1" x14ac:dyDescent="0.2">
      <c r="G3867" s="139"/>
      <c r="H3867" s="131"/>
      <c r="I3867" s="131"/>
    </row>
    <row r="3868" spans="7:9" ht="15" customHeight="1" x14ac:dyDescent="0.2">
      <c r="G3868" s="139"/>
      <c r="H3868" s="131"/>
      <c r="I3868" s="131"/>
    </row>
    <row r="3869" spans="7:9" ht="15" customHeight="1" x14ac:dyDescent="0.2">
      <c r="G3869" s="139"/>
      <c r="H3869" s="131"/>
      <c r="I3869" s="131"/>
    </row>
    <row r="3870" spans="7:9" ht="15" customHeight="1" x14ac:dyDescent="0.2">
      <c r="G3870" s="139"/>
      <c r="H3870" s="131"/>
      <c r="I3870" s="131"/>
    </row>
    <row r="3871" spans="7:9" ht="15" customHeight="1" x14ac:dyDescent="0.2">
      <c r="G3871" s="139"/>
      <c r="H3871" s="131"/>
      <c r="I3871" s="131"/>
    </row>
    <row r="3872" spans="7:9" ht="15" customHeight="1" x14ac:dyDescent="0.2">
      <c r="G3872" s="139"/>
      <c r="H3872" s="131"/>
      <c r="I3872" s="131"/>
    </row>
    <row r="3873" spans="7:9" ht="15" customHeight="1" x14ac:dyDescent="0.2">
      <c r="G3873" s="139"/>
      <c r="H3873" s="131"/>
      <c r="I3873" s="131"/>
    </row>
    <row r="3874" spans="7:9" ht="15" customHeight="1" x14ac:dyDescent="0.2">
      <c r="G3874" s="139"/>
      <c r="H3874" s="131"/>
      <c r="I3874" s="131"/>
    </row>
    <row r="3875" spans="7:9" ht="15" customHeight="1" x14ac:dyDescent="0.2">
      <c r="G3875" s="139"/>
      <c r="H3875" s="131"/>
      <c r="I3875" s="131"/>
    </row>
    <row r="3876" spans="7:9" ht="15" customHeight="1" x14ac:dyDescent="0.2">
      <c r="G3876" s="139"/>
      <c r="H3876" s="131"/>
      <c r="I3876" s="131"/>
    </row>
    <row r="3877" spans="7:9" ht="15" customHeight="1" x14ac:dyDescent="0.2">
      <c r="G3877" s="139"/>
      <c r="H3877" s="131"/>
      <c r="I3877" s="131"/>
    </row>
    <row r="3878" spans="7:9" ht="15" customHeight="1" x14ac:dyDescent="0.2">
      <c r="G3878" s="139"/>
      <c r="H3878" s="131"/>
      <c r="I3878" s="131"/>
    </row>
    <row r="3879" spans="7:9" ht="15" customHeight="1" x14ac:dyDescent="0.2">
      <c r="G3879" s="139"/>
      <c r="H3879" s="131"/>
      <c r="I3879" s="131"/>
    </row>
    <row r="3880" spans="7:9" ht="15" customHeight="1" x14ac:dyDescent="0.2">
      <c r="G3880" s="139"/>
      <c r="H3880" s="131"/>
      <c r="I3880" s="131"/>
    </row>
    <row r="3881" spans="7:9" ht="15" customHeight="1" x14ac:dyDescent="0.2">
      <c r="G3881" s="139"/>
      <c r="H3881" s="131"/>
      <c r="I3881" s="131"/>
    </row>
    <row r="3882" spans="7:9" ht="15" customHeight="1" x14ac:dyDescent="0.2">
      <c r="G3882" s="139"/>
      <c r="H3882" s="131"/>
      <c r="I3882" s="131"/>
    </row>
    <row r="3883" spans="7:9" ht="15" customHeight="1" x14ac:dyDescent="0.2">
      <c r="G3883" s="139"/>
      <c r="H3883" s="131"/>
      <c r="I3883" s="131"/>
    </row>
    <row r="3884" spans="7:9" ht="15" customHeight="1" x14ac:dyDescent="0.2">
      <c r="G3884" s="139"/>
      <c r="H3884" s="131"/>
      <c r="I3884" s="131"/>
    </row>
    <row r="3885" spans="7:9" ht="15" customHeight="1" x14ac:dyDescent="0.2">
      <c r="G3885" s="139"/>
      <c r="H3885" s="131"/>
      <c r="I3885" s="131"/>
    </row>
    <row r="3886" spans="7:9" ht="15" customHeight="1" x14ac:dyDescent="0.2">
      <c r="G3886" s="139"/>
      <c r="H3886" s="131"/>
      <c r="I3886" s="131"/>
    </row>
    <row r="3887" spans="7:9" ht="15" customHeight="1" x14ac:dyDescent="0.2">
      <c r="G3887" s="139"/>
      <c r="H3887" s="131"/>
      <c r="I3887" s="131"/>
    </row>
    <row r="3888" spans="7:9" ht="15" customHeight="1" x14ac:dyDescent="0.2">
      <c r="G3888" s="139"/>
      <c r="H3888" s="131"/>
      <c r="I3888" s="131"/>
    </row>
    <row r="3889" spans="7:9" ht="15" customHeight="1" x14ac:dyDescent="0.2">
      <c r="G3889" s="139"/>
      <c r="H3889" s="131"/>
      <c r="I3889" s="131"/>
    </row>
    <row r="3890" spans="7:9" ht="15" customHeight="1" x14ac:dyDescent="0.2">
      <c r="G3890" s="139"/>
      <c r="H3890" s="131"/>
      <c r="I3890" s="131"/>
    </row>
    <row r="3891" spans="7:9" ht="15" customHeight="1" x14ac:dyDescent="0.2">
      <c r="G3891" s="139"/>
      <c r="H3891" s="131"/>
      <c r="I3891" s="131"/>
    </row>
    <row r="3892" spans="7:9" ht="15" customHeight="1" x14ac:dyDescent="0.2">
      <c r="G3892" s="139"/>
      <c r="H3892" s="131"/>
      <c r="I3892" s="131"/>
    </row>
    <row r="3893" spans="7:9" ht="15" customHeight="1" x14ac:dyDescent="0.2">
      <c r="G3893" s="139"/>
      <c r="H3893" s="131"/>
      <c r="I3893" s="131"/>
    </row>
    <row r="3894" spans="7:9" ht="15" customHeight="1" x14ac:dyDescent="0.2">
      <c r="G3894" s="139"/>
      <c r="H3894" s="131"/>
      <c r="I3894" s="131"/>
    </row>
    <row r="3895" spans="7:9" ht="15" customHeight="1" x14ac:dyDescent="0.2">
      <c r="G3895" s="139"/>
      <c r="H3895" s="131"/>
      <c r="I3895" s="131"/>
    </row>
    <row r="3896" spans="7:9" ht="15" customHeight="1" x14ac:dyDescent="0.2">
      <c r="G3896" s="139"/>
      <c r="H3896" s="131"/>
      <c r="I3896" s="131"/>
    </row>
    <row r="3897" spans="7:9" ht="15" customHeight="1" x14ac:dyDescent="0.2">
      <c r="G3897" s="139"/>
      <c r="H3897" s="131"/>
      <c r="I3897" s="131"/>
    </row>
    <row r="3898" spans="7:9" ht="15" customHeight="1" x14ac:dyDescent="0.2">
      <c r="G3898" s="139"/>
      <c r="H3898" s="131"/>
      <c r="I3898" s="131"/>
    </row>
    <row r="3899" spans="7:9" ht="15" customHeight="1" x14ac:dyDescent="0.2">
      <c r="G3899" s="139"/>
      <c r="H3899" s="131"/>
      <c r="I3899" s="131"/>
    </row>
    <row r="3900" spans="7:9" ht="15" customHeight="1" x14ac:dyDescent="0.2">
      <c r="G3900" s="139"/>
      <c r="H3900" s="131"/>
      <c r="I3900" s="131"/>
    </row>
    <row r="3901" spans="7:9" ht="15" customHeight="1" x14ac:dyDescent="0.2">
      <c r="G3901" s="139"/>
      <c r="H3901" s="131"/>
      <c r="I3901" s="131"/>
    </row>
    <row r="3902" spans="7:9" ht="15" customHeight="1" x14ac:dyDescent="0.2">
      <c r="G3902" s="139"/>
      <c r="H3902" s="131"/>
      <c r="I3902" s="131"/>
    </row>
    <row r="3903" spans="7:9" ht="15" customHeight="1" x14ac:dyDescent="0.2">
      <c r="G3903" s="139"/>
      <c r="H3903" s="131"/>
      <c r="I3903" s="131"/>
    </row>
    <row r="3904" spans="7:9" ht="15" customHeight="1" x14ac:dyDescent="0.2">
      <c r="G3904" s="139"/>
      <c r="H3904" s="131"/>
      <c r="I3904" s="131"/>
    </row>
    <row r="3905" spans="7:9" ht="15" customHeight="1" x14ac:dyDescent="0.2">
      <c r="G3905" s="139"/>
      <c r="H3905" s="131"/>
      <c r="I3905" s="131"/>
    </row>
    <row r="3906" spans="7:9" ht="15" customHeight="1" x14ac:dyDescent="0.2">
      <c r="G3906" s="139"/>
      <c r="H3906" s="131"/>
      <c r="I3906" s="131"/>
    </row>
    <row r="3907" spans="7:9" ht="15" customHeight="1" x14ac:dyDescent="0.2">
      <c r="G3907" s="139"/>
      <c r="H3907" s="131"/>
      <c r="I3907" s="131"/>
    </row>
    <row r="3908" spans="7:9" ht="15" customHeight="1" x14ac:dyDescent="0.2">
      <c r="G3908" s="139"/>
      <c r="H3908" s="131"/>
      <c r="I3908" s="131"/>
    </row>
    <row r="3909" spans="7:9" ht="15" customHeight="1" x14ac:dyDescent="0.2">
      <c r="G3909" s="139"/>
      <c r="H3909" s="131"/>
      <c r="I3909" s="131"/>
    </row>
    <row r="3910" spans="7:9" ht="15" customHeight="1" x14ac:dyDescent="0.2">
      <c r="G3910" s="139"/>
      <c r="H3910" s="131"/>
      <c r="I3910" s="131"/>
    </row>
    <row r="3911" spans="7:9" ht="15" customHeight="1" x14ac:dyDescent="0.2">
      <c r="G3911" s="139"/>
      <c r="H3911" s="131"/>
      <c r="I3911" s="131"/>
    </row>
    <row r="3912" spans="7:9" ht="15" customHeight="1" x14ac:dyDescent="0.2">
      <c r="G3912" s="139"/>
      <c r="H3912" s="131"/>
      <c r="I3912" s="131"/>
    </row>
    <row r="3913" spans="7:9" ht="15" customHeight="1" x14ac:dyDescent="0.2">
      <c r="G3913" s="139"/>
      <c r="H3913" s="131"/>
      <c r="I3913" s="131"/>
    </row>
    <row r="3914" spans="7:9" ht="15" customHeight="1" x14ac:dyDescent="0.2">
      <c r="G3914" s="139"/>
      <c r="H3914" s="131"/>
      <c r="I3914" s="131"/>
    </row>
    <row r="3915" spans="7:9" ht="15" customHeight="1" x14ac:dyDescent="0.2">
      <c r="G3915" s="139"/>
      <c r="H3915" s="131"/>
      <c r="I3915" s="131"/>
    </row>
    <row r="3916" spans="7:9" ht="15" customHeight="1" x14ac:dyDescent="0.2">
      <c r="G3916" s="139"/>
      <c r="H3916" s="131"/>
      <c r="I3916" s="131"/>
    </row>
    <row r="3917" spans="7:9" ht="15" customHeight="1" x14ac:dyDescent="0.2">
      <c r="G3917" s="139"/>
      <c r="H3917" s="131"/>
      <c r="I3917" s="131"/>
    </row>
    <row r="3918" spans="7:9" ht="15" customHeight="1" x14ac:dyDescent="0.2">
      <c r="G3918" s="139"/>
      <c r="H3918" s="131"/>
      <c r="I3918" s="131"/>
    </row>
    <row r="3919" spans="7:9" ht="15" customHeight="1" x14ac:dyDescent="0.2">
      <c r="G3919" s="139"/>
      <c r="H3919" s="131"/>
      <c r="I3919" s="131"/>
    </row>
    <row r="3920" spans="7:9" ht="15" customHeight="1" x14ac:dyDescent="0.2">
      <c r="G3920" s="139"/>
      <c r="H3920" s="131"/>
      <c r="I3920" s="131"/>
    </row>
    <row r="3921" spans="7:9" ht="15" customHeight="1" x14ac:dyDescent="0.2">
      <c r="G3921" s="139"/>
      <c r="H3921" s="131"/>
      <c r="I3921" s="131"/>
    </row>
    <row r="3922" spans="7:9" ht="15" customHeight="1" x14ac:dyDescent="0.2">
      <c r="G3922" s="139"/>
      <c r="H3922" s="131"/>
      <c r="I3922" s="131"/>
    </row>
    <row r="3923" spans="7:9" ht="15" customHeight="1" x14ac:dyDescent="0.2">
      <c r="G3923" s="139"/>
      <c r="H3923" s="131"/>
      <c r="I3923" s="131"/>
    </row>
    <row r="3924" spans="7:9" ht="15" customHeight="1" x14ac:dyDescent="0.2">
      <c r="G3924" s="139"/>
      <c r="H3924" s="131"/>
      <c r="I3924" s="131"/>
    </row>
    <row r="3925" spans="7:9" ht="15" customHeight="1" x14ac:dyDescent="0.2">
      <c r="G3925" s="139"/>
      <c r="H3925" s="131"/>
      <c r="I3925" s="131"/>
    </row>
    <row r="3926" spans="7:9" ht="15" customHeight="1" x14ac:dyDescent="0.2">
      <c r="G3926" s="139"/>
      <c r="H3926" s="131"/>
      <c r="I3926" s="131"/>
    </row>
    <row r="3927" spans="7:9" ht="15" customHeight="1" x14ac:dyDescent="0.2">
      <c r="G3927" s="139"/>
      <c r="H3927" s="131"/>
      <c r="I3927" s="131"/>
    </row>
    <row r="3928" spans="7:9" ht="15" customHeight="1" x14ac:dyDescent="0.2">
      <c r="G3928" s="139"/>
      <c r="H3928" s="131"/>
      <c r="I3928" s="131"/>
    </row>
    <row r="3929" spans="7:9" ht="15" customHeight="1" x14ac:dyDescent="0.2">
      <c r="G3929" s="139"/>
      <c r="H3929" s="131"/>
      <c r="I3929" s="131"/>
    </row>
    <row r="3930" spans="7:9" ht="15" customHeight="1" x14ac:dyDescent="0.2">
      <c r="G3930" s="139"/>
      <c r="H3930" s="131"/>
      <c r="I3930" s="131"/>
    </row>
    <row r="3931" spans="7:9" ht="15" customHeight="1" x14ac:dyDescent="0.2">
      <c r="G3931" s="139"/>
      <c r="H3931" s="131"/>
      <c r="I3931" s="131"/>
    </row>
    <row r="3932" spans="7:9" ht="15" customHeight="1" x14ac:dyDescent="0.2">
      <c r="G3932" s="139"/>
      <c r="H3932" s="131"/>
      <c r="I3932" s="131"/>
    </row>
    <row r="3933" spans="7:9" ht="15" customHeight="1" x14ac:dyDescent="0.2">
      <c r="G3933" s="139"/>
      <c r="H3933" s="131"/>
      <c r="I3933" s="131"/>
    </row>
    <row r="3934" spans="7:9" ht="15" customHeight="1" x14ac:dyDescent="0.2">
      <c r="G3934" s="139"/>
      <c r="H3934" s="131"/>
      <c r="I3934" s="131"/>
    </row>
    <row r="3935" spans="7:9" ht="15" customHeight="1" x14ac:dyDescent="0.2">
      <c r="G3935" s="139"/>
      <c r="H3935" s="131"/>
      <c r="I3935" s="131"/>
    </row>
    <row r="3936" spans="7:9" ht="15" customHeight="1" x14ac:dyDescent="0.2">
      <c r="G3936" s="139"/>
      <c r="H3936" s="131"/>
      <c r="I3936" s="131"/>
    </row>
    <row r="3937" spans="7:9" ht="15" customHeight="1" x14ac:dyDescent="0.2">
      <c r="G3937" s="139"/>
      <c r="H3937" s="131"/>
      <c r="I3937" s="131"/>
    </row>
    <row r="3938" spans="7:9" ht="15" customHeight="1" x14ac:dyDescent="0.2">
      <c r="G3938" s="139"/>
      <c r="H3938" s="131"/>
      <c r="I3938" s="131"/>
    </row>
    <row r="3939" spans="7:9" ht="15" customHeight="1" x14ac:dyDescent="0.2">
      <c r="G3939" s="139"/>
      <c r="H3939" s="131"/>
      <c r="I3939" s="131"/>
    </row>
    <row r="3940" spans="7:9" ht="15" customHeight="1" x14ac:dyDescent="0.2">
      <c r="G3940" s="139"/>
      <c r="H3940" s="131"/>
      <c r="I3940" s="131"/>
    </row>
    <row r="3941" spans="7:9" ht="15" customHeight="1" x14ac:dyDescent="0.2">
      <c r="G3941" s="139"/>
      <c r="H3941" s="131"/>
      <c r="I3941" s="131"/>
    </row>
    <row r="3942" spans="7:9" ht="15" customHeight="1" x14ac:dyDescent="0.2">
      <c r="G3942" s="139"/>
      <c r="H3942" s="131"/>
      <c r="I3942" s="131"/>
    </row>
    <row r="3943" spans="7:9" ht="15" customHeight="1" x14ac:dyDescent="0.2">
      <c r="G3943" s="139"/>
      <c r="H3943" s="131"/>
      <c r="I3943" s="131"/>
    </row>
    <row r="3944" spans="7:9" ht="15" customHeight="1" x14ac:dyDescent="0.2">
      <c r="G3944" s="139"/>
      <c r="H3944" s="131"/>
      <c r="I3944" s="131"/>
    </row>
    <row r="3945" spans="7:9" ht="15" customHeight="1" x14ac:dyDescent="0.2">
      <c r="G3945" s="139"/>
      <c r="H3945" s="131"/>
      <c r="I3945" s="131"/>
    </row>
    <row r="3946" spans="7:9" ht="15" customHeight="1" x14ac:dyDescent="0.2">
      <c r="G3946" s="139"/>
      <c r="H3946" s="131"/>
      <c r="I3946" s="131"/>
    </row>
    <row r="3947" spans="7:9" ht="15" customHeight="1" x14ac:dyDescent="0.2">
      <c r="G3947" s="139"/>
      <c r="H3947" s="131"/>
      <c r="I3947" s="131"/>
    </row>
    <row r="3948" spans="7:9" ht="15" customHeight="1" x14ac:dyDescent="0.2">
      <c r="G3948" s="139"/>
      <c r="H3948" s="131"/>
      <c r="I3948" s="131"/>
    </row>
    <row r="3949" spans="7:9" ht="15" customHeight="1" x14ac:dyDescent="0.2">
      <c r="G3949" s="139"/>
      <c r="H3949" s="131"/>
      <c r="I3949" s="131"/>
    </row>
    <row r="3950" spans="7:9" ht="15" customHeight="1" x14ac:dyDescent="0.2">
      <c r="G3950" s="139"/>
      <c r="H3950" s="131"/>
      <c r="I3950" s="131"/>
    </row>
    <row r="3951" spans="7:9" ht="15" customHeight="1" x14ac:dyDescent="0.2">
      <c r="G3951" s="139"/>
      <c r="H3951" s="131"/>
      <c r="I3951" s="131"/>
    </row>
    <row r="3952" spans="7:9" ht="15" customHeight="1" x14ac:dyDescent="0.2">
      <c r="G3952" s="139"/>
      <c r="H3952" s="131"/>
      <c r="I3952" s="131"/>
    </row>
    <row r="3953" spans="7:9" ht="15" customHeight="1" x14ac:dyDescent="0.2">
      <c r="G3953" s="139"/>
      <c r="H3953" s="131"/>
      <c r="I3953" s="131"/>
    </row>
    <row r="3954" spans="7:9" ht="15" customHeight="1" x14ac:dyDescent="0.2">
      <c r="G3954" s="139"/>
      <c r="H3954" s="131"/>
      <c r="I3954" s="131"/>
    </row>
    <row r="3955" spans="7:9" ht="15" customHeight="1" x14ac:dyDescent="0.2">
      <c r="G3955" s="139"/>
      <c r="H3955" s="131"/>
      <c r="I3955" s="131"/>
    </row>
    <row r="3956" spans="7:9" ht="15" customHeight="1" x14ac:dyDescent="0.2">
      <c r="G3956" s="139"/>
      <c r="H3956" s="131"/>
      <c r="I3956" s="131"/>
    </row>
    <row r="3957" spans="7:9" ht="15" customHeight="1" x14ac:dyDescent="0.2">
      <c r="G3957" s="139"/>
      <c r="H3957" s="131"/>
      <c r="I3957" s="131"/>
    </row>
    <row r="3958" spans="7:9" ht="15" customHeight="1" x14ac:dyDescent="0.2">
      <c r="G3958" s="139"/>
      <c r="H3958" s="131"/>
      <c r="I3958" s="131"/>
    </row>
    <row r="3959" spans="7:9" ht="15" customHeight="1" x14ac:dyDescent="0.2">
      <c r="G3959" s="139"/>
      <c r="H3959" s="131"/>
      <c r="I3959" s="131"/>
    </row>
    <row r="3960" spans="7:9" ht="15" customHeight="1" x14ac:dyDescent="0.2">
      <c r="G3960" s="139"/>
      <c r="H3960" s="131"/>
      <c r="I3960" s="131"/>
    </row>
    <row r="3961" spans="7:9" ht="15" customHeight="1" x14ac:dyDescent="0.2">
      <c r="G3961" s="139"/>
      <c r="H3961" s="131"/>
      <c r="I3961" s="131"/>
    </row>
    <row r="3962" spans="7:9" ht="15" customHeight="1" x14ac:dyDescent="0.2">
      <c r="G3962" s="139"/>
      <c r="H3962" s="131"/>
      <c r="I3962" s="131"/>
    </row>
    <row r="3963" spans="7:9" ht="15" customHeight="1" x14ac:dyDescent="0.2">
      <c r="G3963" s="139"/>
      <c r="H3963" s="131"/>
      <c r="I3963" s="131"/>
    </row>
    <row r="3964" spans="7:9" ht="15" customHeight="1" x14ac:dyDescent="0.2">
      <c r="G3964" s="139"/>
      <c r="H3964" s="131"/>
      <c r="I3964" s="131"/>
    </row>
    <row r="3965" spans="7:9" ht="15" customHeight="1" x14ac:dyDescent="0.2">
      <c r="G3965" s="139"/>
      <c r="H3965" s="131"/>
      <c r="I3965" s="131"/>
    </row>
    <row r="3966" spans="7:9" ht="15" customHeight="1" x14ac:dyDescent="0.2">
      <c r="G3966" s="139"/>
      <c r="H3966" s="131"/>
      <c r="I3966" s="131"/>
    </row>
    <row r="3967" spans="7:9" ht="15" customHeight="1" x14ac:dyDescent="0.2">
      <c r="G3967" s="139"/>
      <c r="H3967" s="131"/>
      <c r="I3967" s="131"/>
    </row>
    <row r="3968" spans="7:9" ht="15" customHeight="1" x14ac:dyDescent="0.2">
      <c r="G3968" s="139"/>
      <c r="H3968" s="131"/>
      <c r="I3968" s="131"/>
    </row>
    <row r="3969" spans="7:9" ht="15" customHeight="1" x14ac:dyDescent="0.2">
      <c r="G3969" s="139"/>
      <c r="H3969" s="131"/>
      <c r="I3969" s="131"/>
    </row>
    <row r="3970" spans="7:9" ht="15" customHeight="1" x14ac:dyDescent="0.2">
      <c r="G3970" s="139"/>
      <c r="H3970" s="131"/>
      <c r="I3970" s="131"/>
    </row>
    <row r="3971" spans="7:9" ht="15" customHeight="1" x14ac:dyDescent="0.2">
      <c r="G3971" s="139"/>
      <c r="H3971" s="131"/>
      <c r="I3971" s="131"/>
    </row>
    <row r="3972" spans="7:9" ht="15" customHeight="1" x14ac:dyDescent="0.2">
      <c r="G3972" s="139"/>
      <c r="H3972" s="131"/>
      <c r="I3972" s="131"/>
    </row>
    <row r="3973" spans="7:9" ht="15" customHeight="1" x14ac:dyDescent="0.2">
      <c r="G3973" s="139"/>
      <c r="H3973" s="131"/>
      <c r="I3973" s="131"/>
    </row>
    <row r="3974" spans="7:9" ht="15" customHeight="1" x14ac:dyDescent="0.2">
      <c r="G3974" s="139"/>
      <c r="H3974" s="131"/>
      <c r="I3974" s="131"/>
    </row>
    <row r="3975" spans="7:9" ht="15" customHeight="1" x14ac:dyDescent="0.2">
      <c r="G3975" s="139"/>
      <c r="H3975" s="131"/>
      <c r="I3975" s="131"/>
    </row>
    <row r="3976" spans="7:9" ht="15" customHeight="1" x14ac:dyDescent="0.2">
      <c r="G3976" s="139"/>
      <c r="H3976" s="131"/>
      <c r="I3976" s="131"/>
    </row>
    <row r="3977" spans="7:9" ht="15" customHeight="1" x14ac:dyDescent="0.2">
      <c r="G3977" s="139"/>
      <c r="H3977" s="131"/>
      <c r="I3977" s="131"/>
    </row>
    <row r="3978" spans="7:9" ht="15" customHeight="1" x14ac:dyDescent="0.2">
      <c r="G3978" s="139"/>
      <c r="H3978" s="131"/>
      <c r="I3978" s="131"/>
    </row>
    <row r="3979" spans="7:9" ht="15" customHeight="1" x14ac:dyDescent="0.2">
      <c r="G3979" s="139"/>
      <c r="H3979" s="131"/>
      <c r="I3979" s="131"/>
    </row>
    <row r="3980" spans="7:9" ht="15" customHeight="1" x14ac:dyDescent="0.2">
      <c r="G3980" s="139"/>
      <c r="H3980" s="131"/>
      <c r="I3980" s="131"/>
    </row>
    <row r="3981" spans="7:9" ht="15" customHeight="1" x14ac:dyDescent="0.2">
      <c r="G3981" s="139"/>
      <c r="H3981" s="131"/>
      <c r="I3981" s="131"/>
    </row>
    <row r="3982" spans="7:9" ht="15" customHeight="1" x14ac:dyDescent="0.2">
      <c r="G3982" s="139"/>
      <c r="H3982" s="131"/>
      <c r="I3982" s="131"/>
    </row>
    <row r="3983" spans="7:9" ht="15" customHeight="1" x14ac:dyDescent="0.2">
      <c r="G3983" s="139"/>
      <c r="H3983" s="131"/>
      <c r="I3983" s="131"/>
    </row>
    <row r="3984" spans="7:9" ht="15" customHeight="1" x14ac:dyDescent="0.2">
      <c r="G3984" s="139"/>
      <c r="H3984" s="131"/>
      <c r="I3984" s="131"/>
    </row>
    <row r="3985" spans="7:9" ht="15" customHeight="1" x14ac:dyDescent="0.2">
      <c r="G3985" s="139"/>
      <c r="H3985" s="131"/>
      <c r="I3985" s="131"/>
    </row>
    <row r="3986" spans="7:9" ht="15" customHeight="1" x14ac:dyDescent="0.2">
      <c r="G3986" s="139"/>
      <c r="H3986" s="131"/>
      <c r="I3986" s="131"/>
    </row>
    <row r="3987" spans="7:9" ht="15" customHeight="1" x14ac:dyDescent="0.2">
      <c r="G3987" s="139"/>
      <c r="H3987" s="131"/>
      <c r="I3987" s="131"/>
    </row>
    <row r="3988" spans="7:9" ht="15" customHeight="1" x14ac:dyDescent="0.2">
      <c r="G3988" s="139"/>
      <c r="H3988" s="131"/>
      <c r="I3988" s="131"/>
    </row>
    <row r="3989" spans="7:9" ht="15" customHeight="1" x14ac:dyDescent="0.2">
      <c r="G3989" s="139"/>
      <c r="H3989" s="131"/>
      <c r="I3989" s="131"/>
    </row>
    <row r="3990" spans="7:9" ht="15" customHeight="1" x14ac:dyDescent="0.2">
      <c r="G3990" s="139"/>
      <c r="H3990" s="131"/>
      <c r="I3990" s="131"/>
    </row>
    <row r="3991" spans="7:9" ht="15" customHeight="1" x14ac:dyDescent="0.2">
      <c r="G3991" s="139"/>
      <c r="H3991" s="131"/>
      <c r="I3991" s="131"/>
    </row>
    <row r="3992" spans="7:9" ht="15" customHeight="1" x14ac:dyDescent="0.2">
      <c r="G3992" s="139"/>
      <c r="H3992" s="131"/>
      <c r="I3992" s="131"/>
    </row>
    <row r="3993" spans="7:9" ht="15" customHeight="1" x14ac:dyDescent="0.2">
      <c r="G3993" s="139"/>
      <c r="H3993" s="131"/>
      <c r="I3993" s="131"/>
    </row>
    <row r="3994" spans="7:9" ht="15" customHeight="1" x14ac:dyDescent="0.2">
      <c r="G3994" s="139"/>
      <c r="H3994" s="131"/>
      <c r="I3994" s="131"/>
    </row>
    <row r="3995" spans="7:9" ht="15" customHeight="1" x14ac:dyDescent="0.2">
      <c r="G3995" s="139"/>
      <c r="H3995" s="131"/>
      <c r="I3995" s="131"/>
    </row>
    <row r="3996" spans="7:9" ht="15" customHeight="1" x14ac:dyDescent="0.2">
      <c r="G3996" s="139"/>
      <c r="H3996" s="131"/>
      <c r="I3996" s="131"/>
    </row>
    <row r="3997" spans="7:9" ht="15" customHeight="1" x14ac:dyDescent="0.2">
      <c r="G3997" s="139"/>
      <c r="H3997" s="131"/>
      <c r="I3997" s="131"/>
    </row>
    <row r="3998" spans="7:9" ht="15" customHeight="1" x14ac:dyDescent="0.2">
      <c r="G3998" s="139"/>
      <c r="H3998" s="131"/>
      <c r="I3998" s="131"/>
    </row>
    <row r="3999" spans="7:9" ht="15" customHeight="1" x14ac:dyDescent="0.2">
      <c r="G3999" s="139"/>
      <c r="H3999" s="131"/>
      <c r="I3999" s="131"/>
    </row>
    <row r="4000" spans="7:9" ht="15" customHeight="1" x14ac:dyDescent="0.2">
      <c r="G4000" s="139"/>
      <c r="H4000" s="131"/>
      <c r="I4000" s="131"/>
    </row>
    <row r="4001" spans="7:9" ht="15" customHeight="1" x14ac:dyDescent="0.2">
      <c r="G4001" s="139"/>
      <c r="H4001" s="131"/>
      <c r="I4001" s="131"/>
    </row>
    <row r="4002" spans="7:9" ht="15" customHeight="1" x14ac:dyDescent="0.2">
      <c r="G4002" s="139"/>
      <c r="H4002" s="131"/>
      <c r="I4002" s="131"/>
    </row>
    <row r="4003" spans="7:9" ht="15" customHeight="1" x14ac:dyDescent="0.2">
      <c r="G4003" s="139"/>
      <c r="H4003" s="131"/>
      <c r="I4003" s="131"/>
    </row>
    <row r="4004" spans="7:9" ht="15" customHeight="1" x14ac:dyDescent="0.2">
      <c r="G4004" s="139"/>
      <c r="H4004" s="131"/>
      <c r="I4004" s="131"/>
    </row>
    <row r="4005" spans="7:9" ht="15" customHeight="1" x14ac:dyDescent="0.2">
      <c r="G4005" s="139"/>
      <c r="H4005" s="131"/>
      <c r="I4005" s="131"/>
    </row>
    <row r="4006" spans="7:9" ht="15" customHeight="1" x14ac:dyDescent="0.2">
      <c r="G4006" s="139"/>
      <c r="H4006" s="131"/>
      <c r="I4006" s="131"/>
    </row>
    <row r="4007" spans="7:9" ht="15" customHeight="1" x14ac:dyDescent="0.2">
      <c r="G4007" s="139"/>
      <c r="H4007" s="131"/>
      <c r="I4007" s="131"/>
    </row>
    <row r="4008" spans="7:9" ht="15" customHeight="1" x14ac:dyDescent="0.2">
      <c r="G4008" s="139"/>
      <c r="H4008" s="131"/>
      <c r="I4008" s="131"/>
    </row>
    <row r="4009" spans="7:9" ht="15" customHeight="1" x14ac:dyDescent="0.2">
      <c r="G4009" s="139"/>
      <c r="H4009" s="131"/>
      <c r="I4009" s="131"/>
    </row>
    <row r="4010" spans="7:9" ht="15" customHeight="1" x14ac:dyDescent="0.2">
      <c r="G4010" s="139"/>
      <c r="H4010" s="131"/>
      <c r="I4010" s="131"/>
    </row>
    <row r="4011" spans="7:9" ht="15" customHeight="1" x14ac:dyDescent="0.2">
      <c r="G4011" s="139"/>
      <c r="H4011" s="131"/>
      <c r="I4011" s="131"/>
    </row>
    <row r="4012" spans="7:9" ht="15" customHeight="1" x14ac:dyDescent="0.2">
      <c r="G4012" s="139"/>
      <c r="H4012" s="131"/>
      <c r="I4012" s="131"/>
    </row>
    <row r="4013" spans="7:9" ht="15" customHeight="1" x14ac:dyDescent="0.2">
      <c r="G4013" s="139"/>
      <c r="H4013" s="131"/>
      <c r="I4013" s="131"/>
    </row>
    <row r="4014" spans="7:9" ht="15" customHeight="1" x14ac:dyDescent="0.2">
      <c r="G4014" s="139"/>
      <c r="H4014" s="131"/>
      <c r="I4014" s="131"/>
    </row>
    <row r="4015" spans="7:9" ht="15" customHeight="1" x14ac:dyDescent="0.2">
      <c r="G4015" s="139"/>
      <c r="H4015" s="131"/>
      <c r="I4015" s="131"/>
    </row>
    <row r="4016" spans="7:9" ht="15" customHeight="1" x14ac:dyDescent="0.2">
      <c r="G4016" s="139"/>
      <c r="H4016" s="131"/>
      <c r="I4016" s="131"/>
    </row>
    <row r="4017" spans="7:9" ht="15" customHeight="1" x14ac:dyDescent="0.2">
      <c r="G4017" s="139"/>
      <c r="H4017" s="131"/>
      <c r="I4017" s="131"/>
    </row>
    <row r="4018" spans="7:9" ht="15" customHeight="1" x14ac:dyDescent="0.2">
      <c r="G4018" s="139"/>
      <c r="H4018" s="131"/>
      <c r="I4018" s="131"/>
    </row>
    <row r="4019" spans="7:9" ht="15" customHeight="1" x14ac:dyDescent="0.2">
      <c r="G4019" s="139"/>
      <c r="H4019" s="131"/>
      <c r="I4019" s="131"/>
    </row>
    <row r="4020" spans="7:9" ht="15" customHeight="1" x14ac:dyDescent="0.2">
      <c r="G4020" s="139"/>
      <c r="H4020" s="131"/>
      <c r="I4020" s="131"/>
    </row>
    <row r="4021" spans="7:9" ht="15" customHeight="1" x14ac:dyDescent="0.2">
      <c r="G4021" s="139"/>
      <c r="H4021" s="131"/>
      <c r="I4021" s="131"/>
    </row>
    <row r="4022" spans="7:9" ht="15" customHeight="1" x14ac:dyDescent="0.2">
      <c r="G4022" s="139"/>
      <c r="H4022" s="131"/>
      <c r="I4022" s="131"/>
    </row>
    <row r="4023" spans="7:9" ht="15" customHeight="1" x14ac:dyDescent="0.2">
      <c r="G4023" s="139"/>
      <c r="H4023" s="131"/>
      <c r="I4023" s="131"/>
    </row>
    <row r="4024" spans="7:9" ht="15" customHeight="1" x14ac:dyDescent="0.2">
      <c r="G4024" s="139"/>
      <c r="H4024" s="131"/>
      <c r="I4024" s="131"/>
    </row>
    <row r="4025" spans="7:9" ht="15" customHeight="1" x14ac:dyDescent="0.2">
      <c r="G4025" s="139"/>
      <c r="H4025" s="131"/>
      <c r="I4025" s="131"/>
    </row>
    <row r="4026" spans="7:9" ht="15" customHeight="1" x14ac:dyDescent="0.2">
      <c r="G4026" s="139"/>
      <c r="H4026" s="131"/>
      <c r="I4026" s="131"/>
    </row>
    <row r="4027" spans="7:9" ht="15" customHeight="1" x14ac:dyDescent="0.2">
      <c r="G4027" s="139"/>
      <c r="H4027" s="131"/>
      <c r="I4027" s="131"/>
    </row>
    <row r="4028" spans="7:9" ht="15" customHeight="1" x14ac:dyDescent="0.2">
      <c r="G4028" s="139"/>
      <c r="H4028" s="131"/>
      <c r="I4028" s="131"/>
    </row>
    <row r="4029" spans="7:9" ht="15" customHeight="1" x14ac:dyDescent="0.2">
      <c r="G4029" s="139"/>
      <c r="H4029" s="131"/>
      <c r="I4029" s="131"/>
    </row>
    <row r="4030" spans="7:9" ht="15" customHeight="1" x14ac:dyDescent="0.2">
      <c r="G4030" s="139"/>
      <c r="H4030" s="131"/>
      <c r="I4030" s="131"/>
    </row>
    <row r="4031" spans="7:9" ht="15" customHeight="1" x14ac:dyDescent="0.2">
      <c r="G4031" s="139"/>
      <c r="H4031" s="131"/>
      <c r="I4031" s="131"/>
    </row>
    <row r="4032" spans="7:9" ht="15" customHeight="1" x14ac:dyDescent="0.2">
      <c r="G4032" s="139"/>
      <c r="H4032" s="131"/>
      <c r="I4032" s="131"/>
    </row>
    <row r="4033" spans="7:9" ht="15" customHeight="1" x14ac:dyDescent="0.2">
      <c r="G4033" s="139"/>
      <c r="H4033" s="131"/>
      <c r="I4033" s="131"/>
    </row>
    <row r="4034" spans="7:9" ht="15" customHeight="1" x14ac:dyDescent="0.2">
      <c r="G4034" s="139"/>
      <c r="H4034" s="131"/>
      <c r="I4034" s="131"/>
    </row>
    <row r="4035" spans="7:9" ht="15" customHeight="1" x14ac:dyDescent="0.2">
      <c r="G4035" s="139"/>
      <c r="H4035" s="131"/>
      <c r="I4035" s="131"/>
    </row>
    <row r="4036" spans="7:9" ht="15" customHeight="1" x14ac:dyDescent="0.2">
      <c r="G4036" s="139"/>
      <c r="H4036" s="131"/>
      <c r="I4036" s="131"/>
    </row>
    <row r="4037" spans="7:9" ht="15" customHeight="1" x14ac:dyDescent="0.2">
      <c r="G4037" s="139"/>
      <c r="H4037" s="131"/>
      <c r="I4037" s="131"/>
    </row>
    <row r="4038" spans="7:9" ht="15" customHeight="1" x14ac:dyDescent="0.2">
      <c r="G4038" s="139"/>
      <c r="H4038" s="131"/>
      <c r="I4038" s="131"/>
    </row>
    <row r="4039" spans="7:9" ht="15" customHeight="1" x14ac:dyDescent="0.2">
      <c r="G4039" s="139"/>
      <c r="H4039" s="131"/>
      <c r="I4039" s="131"/>
    </row>
    <row r="4040" spans="7:9" ht="15" customHeight="1" x14ac:dyDescent="0.2">
      <c r="G4040" s="139"/>
      <c r="H4040" s="131"/>
      <c r="I4040" s="131"/>
    </row>
    <row r="4041" spans="7:9" ht="15" customHeight="1" x14ac:dyDescent="0.2">
      <c r="G4041" s="139"/>
      <c r="H4041" s="131"/>
      <c r="I4041" s="131"/>
    </row>
    <row r="4042" spans="7:9" ht="15" customHeight="1" x14ac:dyDescent="0.2">
      <c r="G4042" s="139"/>
      <c r="H4042" s="131"/>
      <c r="I4042" s="131"/>
    </row>
    <row r="4043" spans="7:9" ht="15" customHeight="1" x14ac:dyDescent="0.2">
      <c r="G4043" s="139"/>
      <c r="H4043" s="131"/>
      <c r="I4043" s="131"/>
    </row>
    <row r="4044" spans="7:9" ht="15" customHeight="1" x14ac:dyDescent="0.2">
      <c r="G4044" s="139"/>
      <c r="H4044" s="131"/>
      <c r="I4044" s="131"/>
    </row>
    <row r="4045" spans="7:9" ht="15" customHeight="1" x14ac:dyDescent="0.2">
      <c r="G4045" s="139"/>
      <c r="H4045" s="131"/>
      <c r="I4045" s="131"/>
    </row>
    <row r="4046" spans="7:9" ht="15" customHeight="1" x14ac:dyDescent="0.2">
      <c r="G4046" s="139"/>
      <c r="H4046" s="131"/>
      <c r="I4046" s="131"/>
    </row>
    <row r="4047" spans="7:9" ht="15" customHeight="1" x14ac:dyDescent="0.2">
      <c r="G4047" s="139"/>
      <c r="H4047" s="131"/>
      <c r="I4047" s="131"/>
    </row>
    <row r="4048" spans="7:9" ht="15" customHeight="1" x14ac:dyDescent="0.2">
      <c r="G4048" s="139"/>
      <c r="H4048" s="131"/>
      <c r="I4048" s="131"/>
    </row>
    <row r="4049" spans="7:9" ht="15" customHeight="1" x14ac:dyDescent="0.2">
      <c r="G4049" s="139"/>
      <c r="H4049" s="131"/>
      <c r="I4049" s="131"/>
    </row>
    <row r="4050" spans="7:9" ht="15" customHeight="1" x14ac:dyDescent="0.2">
      <c r="G4050" s="139"/>
      <c r="H4050" s="131"/>
      <c r="I4050" s="131"/>
    </row>
    <row r="4051" spans="7:9" ht="15" customHeight="1" x14ac:dyDescent="0.2">
      <c r="G4051" s="139"/>
      <c r="H4051" s="131"/>
      <c r="I4051" s="131"/>
    </row>
    <row r="4052" spans="7:9" ht="15" customHeight="1" x14ac:dyDescent="0.2">
      <c r="G4052" s="139"/>
      <c r="H4052" s="131"/>
      <c r="I4052" s="131"/>
    </row>
    <row r="4053" spans="7:9" ht="15" customHeight="1" x14ac:dyDescent="0.2">
      <c r="G4053" s="139"/>
      <c r="H4053" s="131"/>
      <c r="I4053" s="131"/>
    </row>
    <row r="4054" spans="7:9" ht="15" customHeight="1" x14ac:dyDescent="0.2">
      <c r="G4054" s="139"/>
      <c r="H4054" s="131"/>
      <c r="I4054" s="131"/>
    </row>
    <row r="4055" spans="7:9" ht="15" customHeight="1" x14ac:dyDescent="0.2">
      <c r="G4055" s="139"/>
      <c r="H4055" s="131"/>
      <c r="I4055" s="131"/>
    </row>
    <row r="4056" spans="7:9" ht="15" customHeight="1" x14ac:dyDescent="0.2">
      <c r="G4056" s="139"/>
      <c r="H4056" s="131"/>
      <c r="I4056" s="131"/>
    </row>
    <row r="4057" spans="7:9" ht="15" customHeight="1" x14ac:dyDescent="0.2">
      <c r="G4057" s="139"/>
      <c r="H4057" s="131"/>
      <c r="I4057" s="131"/>
    </row>
    <row r="4058" spans="7:9" ht="15" customHeight="1" x14ac:dyDescent="0.2">
      <c r="G4058" s="139"/>
      <c r="H4058" s="131"/>
      <c r="I4058" s="131"/>
    </row>
    <row r="4059" spans="7:9" ht="15" customHeight="1" x14ac:dyDescent="0.2">
      <c r="G4059" s="139"/>
      <c r="H4059" s="131"/>
      <c r="I4059" s="131"/>
    </row>
    <row r="4060" spans="7:9" ht="15" customHeight="1" x14ac:dyDescent="0.2">
      <c r="G4060" s="139"/>
      <c r="H4060" s="131"/>
      <c r="I4060" s="131"/>
    </row>
    <row r="4061" spans="7:9" ht="15" customHeight="1" x14ac:dyDescent="0.2">
      <c r="G4061" s="139"/>
      <c r="H4061" s="131"/>
      <c r="I4061" s="131"/>
    </row>
    <row r="4062" spans="7:9" ht="15" customHeight="1" x14ac:dyDescent="0.2">
      <c r="G4062" s="139"/>
      <c r="H4062" s="131"/>
      <c r="I4062" s="131"/>
    </row>
    <row r="4063" spans="7:9" ht="15" customHeight="1" x14ac:dyDescent="0.2">
      <c r="G4063" s="139"/>
      <c r="H4063" s="131"/>
      <c r="I4063" s="131"/>
    </row>
    <row r="4064" spans="7:9" ht="15" customHeight="1" x14ac:dyDescent="0.2">
      <c r="G4064" s="139"/>
      <c r="H4064" s="131"/>
      <c r="I4064" s="131"/>
    </row>
    <row r="4065" spans="7:9" ht="15" customHeight="1" x14ac:dyDescent="0.2">
      <c r="G4065" s="139"/>
      <c r="H4065" s="131"/>
      <c r="I4065" s="131"/>
    </row>
    <row r="4066" spans="7:9" ht="15" customHeight="1" x14ac:dyDescent="0.2">
      <c r="G4066" s="139"/>
      <c r="H4066" s="131"/>
      <c r="I4066" s="131"/>
    </row>
    <row r="4067" spans="7:9" ht="15" customHeight="1" x14ac:dyDescent="0.2">
      <c r="G4067" s="139"/>
      <c r="H4067" s="131"/>
      <c r="I4067" s="131"/>
    </row>
    <row r="4068" spans="7:9" ht="15" customHeight="1" x14ac:dyDescent="0.2">
      <c r="G4068" s="139"/>
      <c r="H4068" s="131"/>
      <c r="I4068" s="131"/>
    </row>
    <row r="4069" spans="7:9" ht="15" customHeight="1" x14ac:dyDescent="0.2">
      <c r="G4069" s="139"/>
      <c r="H4069" s="131"/>
      <c r="I4069" s="131"/>
    </row>
    <row r="4070" spans="7:9" ht="15" customHeight="1" x14ac:dyDescent="0.2">
      <c r="G4070" s="139"/>
      <c r="H4070" s="131"/>
      <c r="I4070" s="131"/>
    </row>
    <row r="4071" spans="7:9" ht="15" customHeight="1" x14ac:dyDescent="0.2">
      <c r="G4071" s="139"/>
      <c r="H4071" s="131"/>
      <c r="I4071" s="131"/>
    </row>
    <row r="4072" spans="7:9" ht="15" customHeight="1" x14ac:dyDescent="0.2">
      <c r="G4072" s="139"/>
      <c r="H4072" s="131"/>
      <c r="I4072" s="131"/>
    </row>
    <row r="4073" spans="7:9" ht="15" customHeight="1" x14ac:dyDescent="0.2">
      <c r="G4073" s="139"/>
      <c r="H4073" s="131"/>
      <c r="I4073" s="131"/>
    </row>
    <row r="4074" spans="7:9" ht="15" customHeight="1" x14ac:dyDescent="0.2">
      <c r="G4074" s="139"/>
      <c r="H4074" s="131"/>
      <c r="I4074" s="131"/>
    </row>
    <row r="4075" spans="7:9" ht="15" customHeight="1" x14ac:dyDescent="0.2">
      <c r="G4075" s="139"/>
      <c r="H4075" s="131"/>
      <c r="I4075" s="131"/>
    </row>
    <row r="4076" spans="7:9" ht="15" customHeight="1" x14ac:dyDescent="0.2">
      <c r="G4076" s="139"/>
      <c r="H4076" s="131"/>
      <c r="I4076" s="131"/>
    </row>
    <row r="4077" spans="7:9" ht="15" customHeight="1" x14ac:dyDescent="0.2">
      <c r="G4077" s="139"/>
      <c r="H4077" s="131"/>
      <c r="I4077" s="131"/>
    </row>
    <row r="4078" spans="7:9" ht="15" customHeight="1" x14ac:dyDescent="0.2">
      <c r="G4078" s="139"/>
      <c r="H4078" s="131"/>
      <c r="I4078" s="131"/>
    </row>
    <row r="4079" spans="7:9" ht="15" customHeight="1" x14ac:dyDescent="0.2">
      <c r="G4079" s="139"/>
      <c r="H4079" s="131"/>
      <c r="I4079" s="131"/>
    </row>
    <row r="4080" spans="7:9" ht="15" customHeight="1" x14ac:dyDescent="0.2">
      <c r="G4080" s="139"/>
      <c r="H4080" s="131"/>
      <c r="I4080" s="131"/>
    </row>
    <row r="4081" spans="7:9" ht="15" customHeight="1" x14ac:dyDescent="0.2">
      <c r="G4081" s="139"/>
      <c r="H4081" s="131"/>
      <c r="I4081" s="131"/>
    </row>
    <row r="4082" spans="7:9" ht="15" customHeight="1" x14ac:dyDescent="0.2">
      <c r="G4082" s="139"/>
      <c r="H4082" s="131"/>
      <c r="I4082" s="131"/>
    </row>
    <row r="4083" spans="7:9" ht="15" customHeight="1" x14ac:dyDescent="0.2">
      <c r="G4083" s="139"/>
      <c r="H4083" s="131"/>
      <c r="I4083" s="131"/>
    </row>
    <row r="4084" spans="7:9" ht="15" customHeight="1" x14ac:dyDescent="0.2">
      <c r="G4084" s="139"/>
      <c r="H4084" s="131"/>
      <c r="I4084" s="131"/>
    </row>
    <row r="4085" spans="7:9" ht="15" customHeight="1" x14ac:dyDescent="0.2">
      <c r="G4085" s="139"/>
      <c r="H4085" s="131"/>
      <c r="I4085" s="131"/>
    </row>
    <row r="4086" spans="7:9" ht="15" customHeight="1" x14ac:dyDescent="0.2">
      <c r="G4086" s="139"/>
      <c r="H4086" s="131"/>
      <c r="I4086" s="131"/>
    </row>
    <row r="4087" spans="7:9" ht="15" customHeight="1" x14ac:dyDescent="0.2">
      <c r="G4087" s="139"/>
      <c r="H4087" s="131"/>
      <c r="I4087" s="131"/>
    </row>
    <row r="4088" spans="7:9" ht="15" customHeight="1" x14ac:dyDescent="0.2">
      <c r="G4088" s="139"/>
      <c r="H4088" s="131"/>
      <c r="I4088" s="131"/>
    </row>
    <row r="4089" spans="7:9" ht="15" customHeight="1" x14ac:dyDescent="0.2">
      <c r="G4089" s="139"/>
      <c r="H4089" s="131"/>
      <c r="I4089" s="131"/>
    </row>
    <row r="4090" spans="7:9" ht="15" customHeight="1" x14ac:dyDescent="0.2">
      <c r="G4090" s="139"/>
      <c r="H4090" s="131"/>
      <c r="I4090" s="131"/>
    </row>
    <row r="4091" spans="7:9" ht="15" customHeight="1" x14ac:dyDescent="0.2">
      <c r="G4091" s="139"/>
      <c r="H4091" s="131"/>
      <c r="I4091" s="131"/>
    </row>
    <row r="4092" spans="7:9" ht="15" customHeight="1" x14ac:dyDescent="0.2">
      <c r="G4092" s="139"/>
      <c r="H4092" s="131"/>
      <c r="I4092" s="131"/>
    </row>
    <row r="4093" spans="7:9" ht="15" customHeight="1" x14ac:dyDescent="0.2">
      <c r="G4093" s="139"/>
      <c r="H4093" s="131"/>
      <c r="I4093" s="131"/>
    </row>
    <row r="4094" spans="7:9" ht="15" customHeight="1" x14ac:dyDescent="0.2">
      <c r="G4094" s="139"/>
      <c r="H4094" s="131"/>
      <c r="I4094" s="131"/>
    </row>
    <row r="4095" spans="7:9" ht="15" customHeight="1" x14ac:dyDescent="0.2">
      <c r="G4095" s="139"/>
      <c r="H4095" s="131"/>
      <c r="I4095" s="131"/>
    </row>
    <row r="4096" spans="7:9" ht="15" customHeight="1" x14ac:dyDescent="0.2">
      <c r="G4096" s="139"/>
      <c r="H4096" s="131"/>
      <c r="I4096" s="131"/>
    </row>
    <row r="4097" spans="7:9" ht="15" customHeight="1" x14ac:dyDescent="0.2">
      <c r="G4097" s="139"/>
      <c r="H4097" s="131"/>
      <c r="I4097" s="131"/>
    </row>
    <row r="4098" spans="7:9" ht="15" customHeight="1" x14ac:dyDescent="0.2">
      <c r="G4098" s="139"/>
      <c r="H4098" s="131"/>
      <c r="I4098" s="131"/>
    </row>
    <row r="4099" spans="7:9" ht="15" customHeight="1" x14ac:dyDescent="0.2">
      <c r="G4099" s="139"/>
      <c r="H4099" s="131"/>
      <c r="I4099" s="131"/>
    </row>
    <row r="4100" spans="7:9" ht="15" customHeight="1" x14ac:dyDescent="0.2">
      <c r="G4100" s="139"/>
      <c r="H4100" s="131"/>
      <c r="I4100" s="131"/>
    </row>
    <row r="4101" spans="7:9" ht="15" customHeight="1" x14ac:dyDescent="0.2">
      <c r="G4101" s="139"/>
      <c r="H4101" s="131"/>
      <c r="I4101" s="131"/>
    </row>
    <row r="4102" spans="7:9" ht="15" customHeight="1" x14ac:dyDescent="0.2">
      <c r="G4102" s="139"/>
      <c r="H4102" s="131"/>
      <c r="I4102" s="131"/>
    </row>
    <row r="4103" spans="7:9" ht="15" customHeight="1" x14ac:dyDescent="0.2">
      <c r="G4103" s="139"/>
      <c r="H4103" s="131"/>
      <c r="I4103" s="131"/>
    </row>
    <row r="4104" spans="7:9" ht="15" customHeight="1" x14ac:dyDescent="0.2">
      <c r="G4104" s="139"/>
      <c r="H4104" s="131"/>
      <c r="I4104" s="131"/>
    </row>
    <row r="4105" spans="7:9" ht="15" customHeight="1" x14ac:dyDescent="0.2">
      <c r="G4105" s="139"/>
      <c r="H4105" s="131"/>
      <c r="I4105" s="131"/>
    </row>
    <row r="4106" spans="7:9" ht="15" customHeight="1" x14ac:dyDescent="0.2">
      <c r="G4106" s="139"/>
      <c r="H4106" s="131"/>
      <c r="I4106" s="131"/>
    </row>
    <row r="4107" spans="7:9" ht="15" customHeight="1" x14ac:dyDescent="0.2">
      <c r="G4107" s="139"/>
      <c r="H4107" s="131"/>
      <c r="I4107" s="131"/>
    </row>
    <row r="4108" spans="7:9" ht="15" customHeight="1" x14ac:dyDescent="0.2">
      <c r="G4108" s="139"/>
      <c r="H4108" s="131"/>
      <c r="I4108" s="131"/>
    </row>
    <row r="4109" spans="7:9" ht="15" customHeight="1" x14ac:dyDescent="0.2">
      <c r="G4109" s="139"/>
      <c r="H4109" s="131"/>
      <c r="I4109" s="131"/>
    </row>
    <row r="4110" spans="7:9" ht="15" customHeight="1" x14ac:dyDescent="0.2">
      <c r="G4110" s="139"/>
      <c r="H4110" s="131"/>
      <c r="I4110" s="131"/>
    </row>
    <row r="4111" spans="7:9" ht="15" customHeight="1" x14ac:dyDescent="0.2">
      <c r="G4111" s="139"/>
      <c r="H4111" s="131"/>
      <c r="I4111" s="131"/>
    </row>
    <row r="4112" spans="7:9" ht="15" customHeight="1" x14ac:dyDescent="0.2">
      <c r="G4112" s="139"/>
      <c r="H4112" s="131"/>
      <c r="I4112" s="131"/>
    </row>
    <row r="4113" spans="7:9" ht="15" customHeight="1" x14ac:dyDescent="0.2">
      <c r="G4113" s="139"/>
      <c r="H4113" s="131"/>
      <c r="I4113" s="131"/>
    </row>
    <row r="4114" spans="7:9" ht="15" customHeight="1" x14ac:dyDescent="0.2">
      <c r="G4114" s="139"/>
      <c r="H4114" s="131"/>
      <c r="I4114" s="131"/>
    </row>
    <row r="4115" spans="7:9" ht="15" customHeight="1" x14ac:dyDescent="0.2">
      <c r="G4115" s="139"/>
      <c r="H4115" s="131"/>
      <c r="I4115" s="131"/>
    </row>
    <row r="4116" spans="7:9" ht="15" customHeight="1" x14ac:dyDescent="0.2">
      <c r="G4116" s="139"/>
      <c r="H4116" s="131"/>
      <c r="I4116" s="131"/>
    </row>
    <row r="4117" spans="7:9" ht="15" customHeight="1" x14ac:dyDescent="0.2">
      <c r="G4117" s="139"/>
      <c r="H4117" s="131"/>
      <c r="I4117" s="131"/>
    </row>
    <row r="4118" spans="7:9" ht="15" customHeight="1" x14ac:dyDescent="0.2">
      <c r="G4118" s="139"/>
      <c r="H4118" s="131"/>
      <c r="I4118" s="131"/>
    </row>
    <row r="4119" spans="7:9" ht="15" customHeight="1" x14ac:dyDescent="0.2">
      <c r="G4119" s="139"/>
      <c r="H4119" s="131"/>
      <c r="I4119" s="131"/>
    </row>
    <row r="4120" spans="7:9" ht="15" customHeight="1" x14ac:dyDescent="0.2">
      <c r="G4120" s="139"/>
      <c r="H4120" s="131"/>
      <c r="I4120" s="131"/>
    </row>
    <row r="4121" spans="7:9" ht="15" customHeight="1" x14ac:dyDescent="0.2">
      <c r="G4121" s="139"/>
      <c r="H4121" s="131"/>
      <c r="I4121" s="131"/>
    </row>
    <row r="4122" spans="7:9" ht="15" customHeight="1" x14ac:dyDescent="0.2">
      <c r="G4122" s="139"/>
      <c r="H4122" s="131"/>
      <c r="I4122" s="131"/>
    </row>
    <row r="4123" spans="7:9" ht="15" customHeight="1" x14ac:dyDescent="0.2">
      <c r="G4123" s="139"/>
      <c r="H4123" s="131"/>
      <c r="I4123" s="131"/>
    </row>
    <row r="4124" spans="7:9" ht="15" customHeight="1" x14ac:dyDescent="0.2">
      <c r="G4124" s="139"/>
      <c r="H4124" s="131"/>
      <c r="I4124" s="131"/>
    </row>
    <row r="4125" spans="7:9" ht="15" customHeight="1" x14ac:dyDescent="0.2">
      <c r="G4125" s="139"/>
      <c r="H4125" s="131"/>
      <c r="I4125" s="131"/>
    </row>
    <row r="4126" spans="7:9" ht="15" customHeight="1" x14ac:dyDescent="0.2">
      <c r="G4126" s="139"/>
      <c r="H4126" s="131"/>
      <c r="I4126" s="131"/>
    </row>
    <row r="4127" spans="7:9" ht="15" customHeight="1" x14ac:dyDescent="0.2">
      <c r="G4127" s="139"/>
      <c r="H4127" s="131"/>
      <c r="I4127" s="131"/>
    </row>
    <row r="4128" spans="7:9" ht="15" customHeight="1" x14ac:dyDescent="0.2">
      <c r="G4128" s="139"/>
      <c r="H4128" s="131"/>
      <c r="I4128" s="131"/>
    </row>
    <row r="4129" spans="7:9" ht="15" customHeight="1" x14ac:dyDescent="0.2">
      <c r="G4129" s="139"/>
      <c r="H4129" s="131"/>
      <c r="I4129" s="131"/>
    </row>
    <row r="4130" spans="7:9" ht="15" customHeight="1" x14ac:dyDescent="0.2">
      <c r="G4130" s="139"/>
      <c r="H4130" s="131"/>
      <c r="I4130" s="131"/>
    </row>
    <row r="4131" spans="7:9" ht="15" customHeight="1" x14ac:dyDescent="0.2">
      <c r="G4131" s="139"/>
      <c r="H4131" s="131"/>
      <c r="I4131" s="131"/>
    </row>
    <row r="4132" spans="7:9" ht="15" customHeight="1" x14ac:dyDescent="0.2">
      <c r="G4132" s="139"/>
      <c r="H4132" s="131"/>
      <c r="I4132" s="131"/>
    </row>
    <row r="4133" spans="7:9" ht="15" customHeight="1" x14ac:dyDescent="0.2">
      <c r="G4133" s="139"/>
      <c r="H4133" s="131"/>
      <c r="I4133" s="131"/>
    </row>
    <row r="4134" spans="7:9" ht="15" customHeight="1" x14ac:dyDescent="0.2">
      <c r="G4134" s="139"/>
      <c r="H4134" s="131"/>
      <c r="I4134" s="131"/>
    </row>
    <row r="4135" spans="7:9" ht="15" customHeight="1" x14ac:dyDescent="0.2">
      <c r="G4135" s="139"/>
      <c r="H4135" s="131"/>
      <c r="I4135" s="131"/>
    </row>
    <row r="4136" spans="7:9" ht="15" customHeight="1" x14ac:dyDescent="0.2">
      <c r="G4136" s="139"/>
      <c r="H4136" s="131"/>
      <c r="I4136" s="131"/>
    </row>
    <row r="4137" spans="7:9" ht="15" customHeight="1" x14ac:dyDescent="0.2">
      <c r="G4137" s="139"/>
      <c r="H4137" s="131"/>
      <c r="I4137" s="131"/>
    </row>
    <row r="4138" spans="7:9" ht="15" customHeight="1" x14ac:dyDescent="0.2">
      <c r="G4138" s="139"/>
      <c r="H4138" s="131"/>
      <c r="I4138" s="131"/>
    </row>
    <row r="4139" spans="7:9" ht="15" customHeight="1" x14ac:dyDescent="0.2">
      <c r="G4139" s="139"/>
      <c r="H4139" s="131"/>
      <c r="I4139" s="131"/>
    </row>
    <row r="4140" spans="7:9" ht="15" customHeight="1" x14ac:dyDescent="0.2">
      <c r="G4140" s="139"/>
      <c r="H4140" s="131"/>
      <c r="I4140" s="131"/>
    </row>
    <row r="4141" spans="7:9" ht="15" customHeight="1" x14ac:dyDescent="0.2">
      <c r="G4141" s="139"/>
      <c r="H4141" s="131"/>
      <c r="I4141" s="131"/>
    </row>
    <row r="4142" spans="7:9" ht="15" customHeight="1" x14ac:dyDescent="0.2">
      <c r="G4142" s="139"/>
      <c r="H4142" s="131"/>
      <c r="I4142" s="131"/>
    </row>
    <row r="4143" spans="7:9" ht="15" customHeight="1" x14ac:dyDescent="0.2">
      <c r="G4143" s="139"/>
      <c r="H4143" s="131"/>
      <c r="I4143" s="131"/>
    </row>
    <row r="4144" spans="7:9" ht="15" customHeight="1" x14ac:dyDescent="0.2">
      <c r="G4144" s="139"/>
      <c r="H4144" s="131"/>
      <c r="I4144" s="131"/>
    </row>
    <row r="4145" spans="7:9" ht="15" customHeight="1" x14ac:dyDescent="0.2">
      <c r="G4145" s="139"/>
      <c r="H4145" s="131"/>
      <c r="I4145" s="131"/>
    </row>
    <row r="4146" spans="7:9" ht="15" customHeight="1" x14ac:dyDescent="0.2">
      <c r="G4146" s="139"/>
      <c r="H4146" s="131"/>
      <c r="I4146" s="131"/>
    </row>
    <row r="4147" spans="7:9" ht="15" customHeight="1" x14ac:dyDescent="0.2">
      <c r="G4147" s="139"/>
      <c r="H4147" s="131"/>
      <c r="I4147" s="131"/>
    </row>
    <row r="4148" spans="7:9" ht="15" customHeight="1" x14ac:dyDescent="0.2">
      <c r="G4148" s="139"/>
      <c r="H4148" s="131"/>
      <c r="I4148" s="131"/>
    </row>
    <row r="4149" spans="7:9" ht="15" customHeight="1" x14ac:dyDescent="0.2">
      <c r="G4149" s="139"/>
      <c r="H4149" s="131"/>
      <c r="I4149" s="131"/>
    </row>
    <row r="4150" spans="7:9" ht="15" customHeight="1" x14ac:dyDescent="0.2">
      <c r="G4150" s="139"/>
      <c r="H4150" s="131"/>
      <c r="I4150" s="131"/>
    </row>
    <row r="4151" spans="7:9" ht="15" customHeight="1" x14ac:dyDescent="0.2">
      <c r="G4151" s="139"/>
      <c r="H4151" s="131"/>
      <c r="I4151" s="131"/>
    </row>
    <row r="4152" spans="7:9" ht="15" customHeight="1" x14ac:dyDescent="0.2">
      <c r="G4152" s="139"/>
      <c r="H4152" s="131"/>
      <c r="I4152" s="131"/>
    </row>
    <row r="4153" spans="7:9" ht="15" customHeight="1" x14ac:dyDescent="0.2">
      <c r="G4153" s="139"/>
      <c r="H4153" s="131"/>
      <c r="I4153" s="131"/>
    </row>
    <row r="4154" spans="7:9" ht="15" customHeight="1" x14ac:dyDescent="0.2">
      <c r="G4154" s="139"/>
      <c r="H4154" s="131"/>
      <c r="I4154" s="131"/>
    </row>
    <row r="4155" spans="7:9" ht="15" customHeight="1" x14ac:dyDescent="0.2">
      <c r="G4155" s="139"/>
      <c r="H4155" s="131"/>
      <c r="I4155" s="131"/>
    </row>
    <row r="4156" spans="7:9" ht="15" customHeight="1" x14ac:dyDescent="0.2">
      <c r="G4156" s="139"/>
      <c r="H4156" s="131"/>
      <c r="I4156" s="131"/>
    </row>
    <row r="4157" spans="7:9" ht="15" customHeight="1" x14ac:dyDescent="0.2">
      <c r="G4157" s="139"/>
      <c r="H4157" s="131"/>
      <c r="I4157" s="131"/>
    </row>
    <row r="4158" spans="7:9" ht="15" customHeight="1" x14ac:dyDescent="0.2">
      <c r="G4158" s="139"/>
      <c r="H4158" s="131"/>
      <c r="I4158" s="131"/>
    </row>
    <row r="4159" spans="7:9" ht="15" customHeight="1" x14ac:dyDescent="0.2">
      <c r="G4159" s="139"/>
      <c r="H4159" s="131"/>
      <c r="I4159" s="131"/>
    </row>
    <row r="4160" spans="7:9" ht="15" customHeight="1" x14ac:dyDescent="0.2">
      <c r="G4160" s="139"/>
      <c r="H4160" s="131"/>
      <c r="I4160" s="131"/>
    </row>
    <row r="4161" spans="7:9" ht="15" customHeight="1" x14ac:dyDescent="0.2">
      <c r="G4161" s="139"/>
      <c r="H4161" s="131"/>
      <c r="I4161" s="131"/>
    </row>
    <row r="4162" spans="7:9" ht="15" customHeight="1" x14ac:dyDescent="0.2">
      <c r="G4162" s="139"/>
      <c r="H4162" s="131"/>
      <c r="I4162" s="131"/>
    </row>
    <row r="4163" spans="7:9" ht="15" customHeight="1" x14ac:dyDescent="0.2">
      <c r="G4163" s="139"/>
      <c r="H4163" s="131"/>
      <c r="I4163" s="131"/>
    </row>
    <row r="4164" spans="7:9" ht="15" customHeight="1" x14ac:dyDescent="0.2">
      <c r="G4164" s="139"/>
      <c r="H4164" s="131"/>
      <c r="I4164" s="131"/>
    </row>
    <row r="4165" spans="7:9" ht="15" customHeight="1" x14ac:dyDescent="0.2">
      <c r="G4165" s="139"/>
      <c r="H4165" s="131"/>
      <c r="I4165" s="131"/>
    </row>
    <row r="4166" spans="7:9" ht="15" customHeight="1" x14ac:dyDescent="0.2">
      <c r="G4166" s="139"/>
      <c r="H4166" s="131"/>
      <c r="I4166" s="131"/>
    </row>
    <row r="4167" spans="7:9" ht="15" customHeight="1" x14ac:dyDescent="0.2">
      <c r="G4167" s="139"/>
      <c r="H4167" s="131"/>
      <c r="I4167" s="131"/>
    </row>
    <row r="4168" spans="7:9" ht="15" customHeight="1" x14ac:dyDescent="0.2">
      <c r="G4168" s="139"/>
      <c r="H4168" s="131"/>
      <c r="I4168" s="131"/>
    </row>
    <row r="4169" spans="7:9" ht="15" customHeight="1" x14ac:dyDescent="0.2">
      <c r="G4169" s="139"/>
      <c r="H4169" s="131"/>
      <c r="I4169" s="131"/>
    </row>
    <row r="4170" spans="7:9" ht="15" customHeight="1" x14ac:dyDescent="0.2">
      <c r="G4170" s="139"/>
      <c r="H4170" s="131"/>
      <c r="I4170" s="131"/>
    </row>
    <row r="4171" spans="7:9" ht="15" customHeight="1" x14ac:dyDescent="0.2">
      <c r="G4171" s="139"/>
      <c r="H4171" s="131"/>
      <c r="I4171" s="131"/>
    </row>
    <row r="4172" spans="7:9" ht="15" customHeight="1" x14ac:dyDescent="0.2">
      <c r="G4172" s="139"/>
      <c r="H4172" s="131"/>
      <c r="I4172" s="131"/>
    </row>
    <row r="4173" spans="7:9" ht="15" customHeight="1" x14ac:dyDescent="0.2">
      <c r="G4173" s="139"/>
      <c r="H4173" s="131"/>
      <c r="I4173" s="131"/>
    </row>
    <row r="4174" spans="7:9" ht="15" customHeight="1" x14ac:dyDescent="0.2">
      <c r="G4174" s="139"/>
      <c r="H4174" s="131"/>
      <c r="I4174" s="131"/>
    </row>
    <row r="4175" spans="7:9" ht="15" customHeight="1" x14ac:dyDescent="0.2">
      <c r="G4175" s="139"/>
      <c r="H4175" s="131"/>
      <c r="I4175" s="131"/>
    </row>
    <row r="4176" spans="7:9" ht="15" customHeight="1" x14ac:dyDescent="0.2">
      <c r="G4176" s="139"/>
      <c r="H4176" s="131"/>
      <c r="I4176" s="131"/>
    </row>
    <row r="4177" spans="7:9" ht="15" customHeight="1" x14ac:dyDescent="0.2">
      <c r="G4177" s="139"/>
      <c r="H4177" s="131"/>
      <c r="I4177" s="131"/>
    </row>
    <row r="4178" spans="7:9" ht="15" customHeight="1" x14ac:dyDescent="0.2">
      <c r="G4178" s="139"/>
      <c r="H4178" s="131"/>
      <c r="I4178" s="131"/>
    </row>
    <row r="4179" spans="7:9" ht="15" customHeight="1" x14ac:dyDescent="0.2">
      <c r="G4179" s="139"/>
      <c r="H4179" s="131"/>
      <c r="I4179" s="131"/>
    </row>
    <row r="4180" spans="7:9" ht="15" customHeight="1" x14ac:dyDescent="0.2">
      <c r="G4180" s="139"/>
      <c r="H4180" s="131"/>
      <c r="I4180" s="131"/>
    </row>
    <row r="4181" spans="7:9" ht="15" customHeight="1" x14ac:dyDescent="0.2">
      <c r="G4181" s="139"/>
      <c r="H4181" s="131"/>
      <c r="I4181" s="131"/>
    </row>
    <row r="4182" spans="7:9" ht="15" customHeight="1" x14ac:dyDescent="0.2">
      <c r="G4182" s="139"/>
      <c r="H4182" s="131"/>
      <c r="I4182" s="131"/>
    </row>
    <row r="4183" spans="7:9" ht="15" customHeight="1" x14ac:dyDescent="0.2">
      <c r="G4183" s="139"/>
      <c r="H4183" s="131"/>
      <c r="I4183" s="131"/>
    </row>
    <row r="4184" spans="7:9" ht="15" customHeight="1" x14ac:dyDescent="0.2">
      <c r="G4184" s="139"/>
      <c r="H4184" s="131"/>
      <c r="I4184" s="131"/>
    </row>
    <row r="4185" spans="7:9" ht="15" customHeight="1" x14ac:dyDescent="0.2">
      <c r="G4185" s="139"/>
      <c r="H4185" s="131"/>
      <c r="I4185" s="131"/>
    </row>
    <row r="4186" spans="7:9" ht="15" customHeight="1" x14ac:dyDescent="0.2">
      <c r="G4186" s="139"/>
      <c r="H4186" s="131"/>
      <c r="I4186" s="131"/>
    </row>
    <row r="4187" spans="7:9" ht="15" customHeight="1" x14ac:dyDescent="0.2">
      <c r="G4187" s="139"/>
      <c r="H4187" s="131"/>
      <c r="I4187" s="131"/>
    </row>
    <row r="4188" spans="7:9" ht="15" customHeight="1" x14ac:dyDescent="0.2">
      <c r="G4188" s="139"/>
      <c r="H4188" s="131"/>
      <c r="I4188" s="131"/>
    </row>
    <row r="4189" spans="7:9" ht="15" customHeight="1" x14ac:dyDescent="0.2">
      <c r="G4189" s="139"/>
      <c r="H4189" s="131"/>
      <c r="I4189" s="131"/>
    </row>
    <row r="4190" spans="7:9" ht="15" customHeight="1" x14ac:dyDescent="0.2">
      <c r="G4190" s="139"/>
      <c r="H4190" s="131"/>
      <c r="I4190" s="131"/>
    </row>
    <row r="4191" spans="7:9" ht="15" customHeight="1" x14ac:dyDescent="0.2">
      <c r="G4191" s="139"/>
      <c r="H4191" s="131"/>
      <c r="I4191" s="131"/>
    </row>
    <row r="4192" spans="7:9" ht="15" customHeight="1" x14ac:dyDescent="0.2">
      <c r="G4192" s="139"/>
      <c r="H4192" s="131"/>
      <c r="I4192" s="131"/>
    </row>
    <row r="4193" spans="7:9" ht="15" customHeight="1" x14ac:dyDescent="0.2">
      <c r="G4193" s="139"/>
      <c r="H4193" s="131"/>
      <c r="I4193" s="131"/>
    </row>
    <row r="4194" spans="7:9" ht="15" customHeight="1" x14ac:dyDescent="0.2">
      <c r="G4194" s="139"/>
      <c r="H4194" s="131"/>
      <c r="I4194" s="131"/>
    </row>
    <row r="4195" spans="7:9" ht="15" customHeight="1" x14ac:dyDescent="0.2">
      <c r="G4195" s="139"/>
      <c r="H4195" s="131"/>
      <c r="I4195" s="131"/>
    </row>
    <row r="4196" spans="7:9" ht="15" customHeight="1" x14ac:dyDescent="0.2">
      <c r="G4196" s="139"/>
      <c r="H4196" s="131"/>
      <c r="I4196" s="131"/>
    </row>
    <row r="4197" spans="7:9" ht="15" customHeight="1" x14ac:dyDescent="0.2">
      <c r="G4197" s="139"/>
      <c r="H4197" s="131"/>
      <c r="I4197" s="131"/>
    </row>
    <row r="4198" spans="7:9" ht="15" customHeight="1" x14ac:dyDescent="0.2">
      <c r="G4198" s="139"/>
      <c r="H4198" s="131"/>
      <c r="I4198" s="131"/>
    </row>
    <row r="4199" spans="7:9" ht="15" customHeight="1" x14ac:dyDescent="0.2">
      <c r="G4199" s="139"/>
      <c r="H4199" s="131"/>
      <c r="I4199" s="131"/>
    </row>
    <row r="4200" spans="7:9" ht="15" customHeight="1" x14ac:dyDescent="0.2">
      <c r="G4200" s="139"/>
      <c r="H4200" s="131"/>
      <c r="I4200" s="131"/>
    </row>
    <row r="4201" spans="7:9" ht="15" customHeight="1" x14ac:dyDescent="0.2">
      <c r="G4201" s="139"/>
      <c r="H4201" s="131"/>
      <c r="I4201" s="131"/>
    </row>
    <row r="4202" spans="7:9" ht="15" customHeight="1" x14ac:dyDescent="0.2">
      <c r="G4202" s="139"/>
      <c r="H4202" s="131"/>
      <c r="I4202" s="131"/>
    </row>
    <row r="4203" spans="7:9" ht="15" customHeight="1" x14ac:dyDescent="0.2">
      <c r="G4203" s="139"/>
      <c r="H4203" s="131"/>
      <c r="I4203" s="131"/>
    </row>
    <row r="4204" spans="7:9" ht="15" customHeight="1" x14ac:dyDescent="0.2">
      <c r="G4204" s="139"/>
      <c r="H4204" s="131"/>
      <c r="I4204" s="131"/>
    </row>
    <row r="4205" spans="7:9" ht="15" customHeight="1" x14ac:dyDescent="0.2">
      <c r="G4205" s="139"/>
      <c r="H4205" s="131"/>
      <c r="I4205" s="131"/>
    </row>
    <row r="4206" spans="7:9" ht="15" customHeight="1" x14ac:dyDescent="0.2">
      <c r="G4206" s="139"/>
      <c r="H4206" s="131"/>
      <c r="I4206" s="131"/>
    </row>
    <row r="4207" spans="7:9" ht="15" customHeight="1" x14ac:dyDescent="0.2">
      <c r="G4207" s="139"/>
      <c r="H4207" s="131"/>
      <c r="I4207" s="131"/>
    </row>
    <row r="4208" spans="7:9" ht="15" customHeight="1" x14ac:dyDescent="0.2">
      <c r="G4208" s="139"/>
      <c r="H4208" s="131"/>
      <c r="I4208" s="131"/>
    </row>
    <row r="4209" spans="7:9" ht="15" customHeight="1" x14ac:dyDescent="0.2">
      <c r="G4209" s="139"/>
      <c r="H4209" s="131"/>
      <c r="I4209" s="131"/>
    </row>
    <row r="4210" spans="7:9" ht="15" customHeight="1" x14ac:dyDescent="0.2">
      <c r="G4210" s="139"/>
      <c r="H4210" s="131"/>
      <c r="I4210" s="131"/>
    </row>
    <row r="4211" spans="7:9" ht="15" customHeight="1" x14ac:dyDescent="0.2">
      <c r="G4211" s="139"/>
      <c r="H4211" s="131"/>
      <c r="I4211" s="131"/>
    </row>
    <row r="4212" spans="7:9" ht="15" customHeight="1" x14ac:dyDescent="0.2">
      <c r="G4212" s="139"/>
      <c r="H4212" s="131"/>
      <c r="I4212" s="131"/>
    </row>
    <row r="4213" spans="7:9" ht="15" customHeight="1" x14ac:dyDescent="0.2">
      <c r="G4213" s="139"/>
      <c r="H4213" s="131"/>
      <c r="I4213" s="131"/>
    </row>
    <row r="4214" spans="7:9" ht="15" customHeight="1" x14ac:dyDescent="0.2">
      <c r="G4214" s="139"/>
      <c r="H4214" s="131"/>
      <c r="I4214" s="131"/>
    </row>
    <row r="4215" spans="7:9" ht="15" customHeight="1" x14ac:dyDescent="0.2">
      <c r="G4215" s="139"/>
      <c r="H4215" s="131"/>
      <c r="I4215" s="131"/>
    </row>
    <row r="4216" spans="7:9" ht="15" customHeight="1" x14ac:dyDescent="0.2">
      <c r="G4216" s="139"/>
      <c r="H4216" s="131"/>
      <c r="I4216" s="131"/>
    </row>
    <row r="4217" spans="7:9" ht="15" customHeight="1" x14ac:dyDescent="0.2">
      <c r="G4217" s="139"/>
      <c r="H4217" s="131"/>
      <c r="I4217" s="131"/>
    </row>
    <row r="4218" spans="7:9" ht="15" customHeight="1" x14ac:dyDescent="0.2">
      <c r="G4218" s="139"/>
      <c r="H4218" s="131"/>
      <c r="I4218" s="131"/>
    </row>
    <row r="4219" spans="7:9" ht="15" customHeight="1" x14ac:dyDescent="0.2">
      <c r="G4219" s="139"/>
      <c r="H4219" s="131"/>
      <c r="I4219" s="131"/>
    </row>
    <row r="4220" spans="7:9" ht="15" customHeight="1" x14ac:dyDescent="0.2">
      <c r="G4220" s="139"/>
      <c r="H4220" s="131"/>
      <c r="I4220" s="131"/>
    </row>
    <row r="4221" spans="7:9" ht="15" customHeight="1" x14ac:dyDescent="0.2">
      <c r="G4221" s="139"/>
      <c r="H4221" s="131"/>
      <c r="I4221" s="131"/>
    </row>
    <row r="4222" spans="7:9" ht="15" customHeight="1" x14ac:dyDescent="0.2">
      <c r="G4222" s="139"/>
      <c r="H4222" s="131"/>
      <c r="I4222" s="131"/>
    </row>
    <row r="4223" spans="7:9" ht="15" customHeight="1" x14ac:dyDescent="0.2">
      <c r="G4223" s="139"/>
      <c r="H4223" s="131"/>
      <c r="I4223" s="131"/>
    </row>
    <row r="4224" spans="7:9" ht="15" customHeight="1" x14ac:dyDescent="0.2">
      <c r="G4224" s="139"/>
      <c r="H4224" s="131"/>
      <c r="I4224" s="131"/>
    </row>
    <row r="4225" spans="7:9" ht="15" customHeight="1" x14ac:dyDescent="0.2">
      <c r="G4225" s="139"/>
      <c r="H4225" s="131"/>
      <c r="I4225" s="131"/>
    </row>
    <row r="4226" spans="7:9" ht="15" customHeight="1" x14ac:dyDescent="0.2">
      <c r="G4226" s="139"/>
      <c r="H4226" s="131"/>
      <c r="I4226" s="131"/>
    </row>
    <row r="4227" spans="7:9" ht="15" customHeight="1" x14ac:dyDescent="0.2">
      <c r="G4227" s="139"/>
      <c r="H4227" s="131"/>
      <c r="I4227" s="131"/>
    </row>
    <row r="4228" spans="7:9" ht="15" customHeight="1" x14ac:dyDescent="0.2">
      <c r="G4228" s="139"/>
      <c r="H4228" s="131"/>
      <c r="I4228" s="131"/>
    </row>
    <row r="4229" spans="7:9" ht="15" customHeight="1" x14ac:dyDescent="0.2">
      <c r="G4229" s="139"/>
      <c r="H4229" s="131"/>
      <c r="I4229" s="131"/>
    </row>
    <row r="4230" spans="7:9" ht="15" customHeight="1" x14ac:dyDescent="0.2">
      <c r="G4230" s="139"/>
      <c r="H4230" s="131"/>
      <c r="I4230" s="131"/>
    </row>
    <row r="4231" spans="7:9" ht="15" customHeight="1" x14ac:dyDescent="0.2">
      <c r="G4231" s="139"/>
      <c r="H4231" s="131"/>
      <c r="I4231" s="131"/>
    </row>
    <row r="4232" spans="7:9" ht="15" customHeight="1" x14ac:dyDescent="0.2">
      <c r="G4232" s="139"/>
      <c r="H4232" s="131"/>
      <c r="I4232" s="131"/>
    </row>
    <row r="4233" spans="7:9" ht="15" customHeight="1" x14ac:dyDescent="0.2">
      <c r="G4233" s="139"/>
      <c r="H4233" s="131"/>
      <c r="I4233" s="131"/>
    </row>
    <row r="4234" spans="7:9" ht="15" customHeight="1" x14ac:dyDescent="0.2">
      <c r="G4234" s="139"/>
      <c r="H4234" s="131"/>
      <c r="I4234" s="131"/>
    </row>
    <row r="4235" spans="7:9" ht="15" customHeight="1" x14ac:dyDescent="0.2">
      <c r="G4235" s="139"/>
      <c r="H4235" s="131"/>
      <c r="I4235" s="131"/>
    </row>
    <row r="4236" spans="7:9" ht="15" customHeight="1" x14ac:dyDescent="0.2">
      <c r="G4236" s="139"/>
      <c r="H4236" s="131"/>
      <c r="I4236" s="131"/>
    </row>
    <row r="4237" spans="7:9" ht="15" customHeight="1" x14ac:dyDescent="0.2">
      <c r="G4237" s="139"/>
      <c r="H4237" s="131"/>
      <c r="I4237" s="131"/>
    </row>
    <row r="4238" spans="7:9" ht="15" customHeight="1" x14ac:dyDescent="0.2">
      <c r="G4238" s="139"/>
      <c r="H4238" s="131"/>
      <c r="I4238" s="131"/>
    </row>
    <row r="4239" spans="7:9" ht="15" customHeight="1" x14ac:dyDescent="0.2">
      <c r="G4239" s="139"/>
      <c r="H4239" s="131"/>
      <c r="I4239" s="131"/>
    </row>
    <row r="4240" spans="7:9" ht="15" customHeight="1" x14ac:dyDescent="0.2">
      <c r="G4240" s="139"/>
      <c r="H4240" s="131"/>
      <c r="I4240" s="131"/>
    </row>
    <row r="4241" spans="7:9" ht="15" customHeight="1" x14ac:dyDescent="0.2">
      <c r="G4241" s="139"/>
      <c r="H4241" s="131"/>
      <c r="I4241" s="131"/>
    </row>
    <row r="4242" spans="7:9" ht="15" customHeight="1" x14ac:dyDescent="0.2">
      <c r="G4242" s="139"/>
      <c r="H4242" s="131"/>
      <c r="I4242" s="131"/>
    </row>
    <row r="4243" spans="7:9" ht="15" customHeight="1" x14ac:dyDescent="0.2">
      <c r="G4243" s="139"/>
      <c r="H4243" s="131"/>
      <c r="I4243" s="131"/>
    </row>
    <row r="4244" spans="7:9" ht="15" customHeight="1" x14ac:dyDescent="0.2">
      <c r="G4244" s="139"/>
      <c r="H4244" s="131"/>
      <c r="I4244" s="131"/>
    </row>
    <row r="4245" spans="7:9" ht="15" customHeight="1" x14ac:dyDescent="0.2">
      <c r="G4245" s="139"/>
      <c r="H4245" s="131"/>
      <c r="I4245" s="131"/>
    </row>
    <row r="4246" spans="7:9" ht="15" customHeight="1" x14ac:dyDescent="0.2">
      <c r="G4246" s="139"/>
      <c r="H4246" s="131"/>
      <c r="I4246" s="131"/>
    </row>
    <row r="4247" spans="7:9" ht="15" customHeight="1" x14ac:dyDescent="0.2">
      <c r="G4247" s="139"/>
      <c r="H4247" s="131"/>
      <c r="I4247" s="131"/>
    </row>
    <row r="4248" spans="7:9" ht="15" customHeight="1" x14ac:dyDescent="0.2">
      <c r="G4248" s="139"/>
      <c r="H4248" s="131"/>
      <c r="I4248" s="131"/>
    </row>
    <row r="4249" spans="7:9" ht="15" customHeight="1" x14ac:dyDescent="0.2">
      <c r="G4249" s="139"/>
      <c r="H4249" s="131"/>
      <c r="I4249" s="131"/>
    </row>
    <row r="4250" spans="7:9" ht="15" customHeight="1" x14ac:dyDescent="0.2">
      <c r="G4250" s="139"/>
      <c r="H4250" s="131"/>
      <c r="I4250" s="131"/>
    </row>
    <row r="4251" spans="7:9" ht="15" customHeight="1" x14ac:dyDescent="0.2">
      <c r="G4251" s="139"/>
      <c r="H4251" s="131"/>
      <c r="I4251" s="131"/>
    </row>
    <row r="4252" spans="7:9" ht="15" customHeight="1" x14ac:dyDescent="0.2">
      <c r="G4252" s="139"/>
      <c r="H4252" s="131"/>
      <c r="I4252" s="131"/>
    </row>
    <row r="4253" spans="7:9" ht="15" customHeight="1" x14ac:dyDescent="0.2">
      <c r="G4253" s="139"/>
      <c r="H4253" s="131"/>
      <c r="I4253" s="131"/>
    </row>
    <row r="4254" spans="7:9" ht="15" customHeight="1" x14ac:dyDescent="0.2">
      <c r="G4254" s="139"/>
      <c r="H4254" s="131"/>
      <c r="I4254" s="131"/>
    </row>
    <row r="4255" spans="7:9" ht="15" customHeight="1" x14ac:dyDescent="0.2">
      <c r="G4255" s="139"/>
      <c r="H4255" s="131"/>
      <c r="I4255" s="131"/>
    </row>
    <row r="4256" spans="7:9" ht="15" customHeight="1" x14ac:dyDescent="0.2">
      <c r="G4256" s="139"/>
      <c r="H4256" s="131"/>
      <c r="I4256" s="131"/>
    </row>
    <row r="4257" spans="7:9" ht="15" customHeight="1" x14ac:dyDescent="0.2">
      <c r="G4257" s="139"/>
      <c r="H4257" s="131"/>
      <c r="I4257" s="131"/>
    </row>
    <row r="4258" spans="7:9" ht="15" customHeight="1" x14ac:dyDescent="0.2">
      <c r="G4258" s="139"/>
      <c r="H4258" s="131"/>
      <c r="I4258" s="131"/>
    </row>
    <row r="4259" spans="7:9" ht="15" customHeight="1" x14ac:dyDescent="0.2">
      <c r="G4259" s="139"/>
      <c r="H4259" s="131"/>
      <c r="I4259" s="131"/>
    </row>
    <row r="4260" spans="7:9" ht="15" customHeight="1" x14ac:dyDescent="0.2">
      <c r="G4260" s="139"/>
      <c r="H4260" s="131"/>
      <c r="I4260" s="131"/>
    </row>
    <row r="4261" spans="7:9" ht="15" customHeight="1" x14ac:dyDescent="0.2">
      <c r="G4261" s="139"/>
      <c r="H4261" s="131"/>
      <c r="I4261" s="131"/>
    </row>
    <row r="4262" spans="7:9" ht="15" customHeight="1" x14ac:dyDescent="0.2">
      <c r="G4262" s="139"/>
      <c r="H4262" s="131"/>
      <c r="I4262" s="131"/>
    </row>
    <row r="4263" spans="7:9" ht="15" customHeight="1" x14ac:dyDescent="0.2">
      <c r="G4263" s="139"/>
      <c r="H4263" s="131"/>
      <c r="I4263" s="131"/>
    </row>
    <row r="4264" spans="7:9" ht="15" customHeight="1" x14ac:dyDescent="0.2">
      <c r="G4264" s="139"/>
      <c r="H4264" s="131"/>
      <c r="I4264" s="131"/>
    </row>
    <row r="4265" spans="7:9" ht="15" customHeight="1" x14ac:dyDescent="0.2">
      <c r="G4265" s="139"/>
      <c r="H4265" s="131"/>
      <c r="I4265" s="131"/>
    </row>
    <row r="4266" spans="7:9" ht="15" customHeight="1" x14ac:dyDescent="0.2">
      <c r="G4266" s="139"/>
      <c r="H4266" s="131"/>
      <c r="I4266" s="131"/>
    </row>
    <row r="4267" spans="7:9" ht="15" customHeight="1" x14ac:dyDescent="0.2">
      <c r="G4267" s="139"/>
      <c r="H4267" s="131"/>
      <c r="I4267" s="131"/>
    </row>
    <row r="4268" spans="7:9" ht="15" customHeight="1" x14ac:dyDescent="0.2">
      <c r="G4268" s="139"/>
      <c r="H4268" s="131"/>
      <c r="I4268" s="131"/>
    </row>
    <row r="4269" spans="7:9" ht="15" customHeight="1" x14ac:dyDescent="0.2">
      <c r="G4269" s="139"/>
      <c r="H4269" s="131"/>
      <c r="I4269" s="131"/>
    </row>
    <row r="4270" spans="7:9" ht="15" customHeight="1" x14ac:dyDescent="0.2">
      <c r="G4270" s="139"/>
      <c r="H4270" s="131"/>
      <c r="I4270" s="131"/>
    </row>
    <row r="4271" spans="7:9" ht="15" customHeight="1" x14ac:dyDescent="0.2">
      <c r="G4271" s="139"/>
      <c r="H4271" s="131"/>
      <c r="I4271" s="131"/>
    </row>
    <row r="4272" spans="7:9" ht="15" customHeight="1" x14ac:dyDescent="0.2">
      <c r="G4272" s="139"/>
      <c r="H4272" s="131"/>
      <c r="I4272" s="131"/>
    </row>
    <row r="4273" spans="7:9" ht="15" customHeight="1" x14ac:dyDescent="0.2">
      <c r="G4273" s="139"/>
      <c r="H4273" s="131"/>
      <c r="I4273" s="131"/>
    </row>
    <row r="4274" spans="7:9" ht="15" customHeight="1" x14ac:dyDescent="0.2">
      <c r="G4274" s="139"/>
      <c r="H4274" s="131"/>
      <c r="I4274" s="131"/>
    </row>
    <row r="4275" spans="7:9" ht="15" customHeight="1" x14ac:dyDescent="0.2">
      <c r="G4275" s="139"/>
      <c r="H4275" s="131"/>
      <c r="I4275" s="131"/>
    </row>
    <row r="4276" spans="7:9" ht="15" customHeight="1" x14ac:dyDescent="0.2">
      <c r="G4276" s="139"/>
      <c r="H4276" s="131"/>
      <c r="I4276" s="131"/>
    </row>
    <row r="4277" spans="7:9" ht="15" customHeight="1" x14ac:dyDescent="0.2">
      <c r="G4277" s="139"/>
      <c r="H4277" s="131"/>
      <c r="I4277" s="131"/>
    </row>
    <row r="4278" spans="7:9" ht="15" customHeight="1" x14ac:dyDescent="0.2">
      <c r="G4278" s="139"/>
      <c r="H4278" s="131"/>
      <c r="I4278" s="131"/>
    </row>
    <row r="4279" spans="7:9" ht="15" customHeight="1" x14ac:dyDescent="0.2">
      <c r="G4279" s="139"/>
      <c r="H4279" s="131"/>
      <c r="I4279" s="131"/>
    </row>
    <row r="4280" spans="7:9" ht="15" customHeight="1" x14ac:dyDescent="0.2">
      <c r="G4280" s="139"/>
      <c r="H4280" s="131"/>
      <c r="I4280" s="131"/>
    </row>
    <row r="4281" spans="7:9" ht="15" customHeight="1" x14ac:dyDescent="0.2">
      <c r="G4281" s="139"/>
      <c r="H4281" s="131"/>
      <c r="I4281" s="131"/>
    </row>
    <row r="4282" spans="7:9" ht="15" customHeight="1" x14ac:dyDescent="0.2">
      <c r="G4282" s="139"/>
      <c r="H4282" s="131"/>
      <c r="I4282" s="131"/>
    </row>
    <row r="4283" spans="7:9" ht="15" customHeight="1" x14ac:dyDescent="0.2">
      <c r="G4283" s="139"/>
      <c r="H4283" s="131"/>
      <c r="I4283" s="131"/>
    </row>
    <row r="4284" spans="7:9" ht="15" customHeight="1" x14ac:dyDescent="0.2">
      <c r="G4284" s="139"/>
      <c r="H4284" s="131"/>
      <c r="I4284" s="131"/>
    </row>
    <row r="4285" spans="7:9" ht="15" customHeight="1" x14ac:dyDescent="0.2">
      <c r="G4285" s="139"/>
      <c r="H4285" s="131"/>
      <c r="I4285" s="131"/>
    </row>
    <row r="4286" spans="7:9" ht="15" customHeight="1" x14ac:dyDescent="0.2">
      <c r="G4286" s="139"/>
      <c r="H4286" s="131"/>
      <c r="I4286" s="131"/>
    </row>
    <row r="4287" spans="7:9" ht="15" customHeight="1" x14ac:dyDescent="0.2">
      <c r="G4287" s="139"/>
      <c r="H4287" s="131"/>
      <c r="I4287" s="131"/>
    </row>
    <row r="4288" spans="7:9" ht="15" customHeight="1" x14ac:dyDescent="0.2">
      <c r="G4288" s="139"/>
      <c r="H4288" s="131"/>
      <c r="I4288" s="131"/>
    </row>
    <row r="4289" spans="7:9" ht="15" customHeight="1" x14ac:dyDescent="0.2">
      <c r="G4289" s="139"/>
      <c r="H4289" s="131"/>
      <c r="I4289" s="131"/>
    </row>
    <row r="4290" spans="7:9" ht="15" customHeight="1" x14ac:dyDescent="0.2">
      <c r="G4290" s="139"/>
      <c r="H4290" s="131"/>
      <c r="I4290" s="131"/>
    </row>
    <row r="4291" spans="7:9" ht="15" customHeight="1" x14ac:dyDescent="0.2">
      <c r="G4291" s="139"/>
      <c r="H4291" s="131"/>
      <c r="I4291" s="131"/>
    </row>
    <row r="4292" spans="7:9" ht="15" customHeight="1" x14ac:dyDescent="0.2">
      <c r="G4292" s="139"/>
      <c r="H4292" s="131"/>
      <c r="I4292" s="131"/>
    </row>
    <row r="4293" spans="7:9" ht="15" customHeight="1" x14ac:dyDescent="0.2">
      <c r="G4293" s="139"/>
      <c r="H4293" s="131"/>
      <c r="I4293" s="131"/>
    </row>
    <row r="4294" spans="7:9" ht="15" customHeight="1" x14ac:dyDescent="0.2">
      <c r="G4294" s="139"/>
      <c r="H4294" s="131"/>
      <c r="I4294" s="131"/>
    </row>
    <row r="4295" spans="7:9" ht="15" customHeight="1" x14ac:dyDescent="0.2">
      <c r="G4295" s="139"/>
      <c r="H4295" s="131"/>
      <c r="I4295" s="131"/>
    </row>
    <row r="4296" spans="7:9" ht="15" customHeight="1" x14ac:dyDescent="0.2">
      <c r="G4296" s="139"/>
      <c r="H4296" s="131"/>
      <c r="I4296" s="131"/>
    </row>
    <row r="4297" spans="7:9" ht="15" customHeight="1" x14ac:dyDescent="0.2">
      <c r="G4297" s="139"/>
      <c r="H4297" s="131"/>
      <c r="I4297" s="131"/>
    </row>
    <row r="4298" spans="7:9" ht="15" customHeight="1" x14ac:dyDescent="0.2">
      <c r="G4298" s="139"/>
      <c r="H4298" s="131"/>
      <c r="I4298" s="131"/>
    </row>
    <row r="4299" spans="7:9" ht="15" customHeight="1" x14ac:dyDescent="0.2">
      <c r="G4299" s="139"/>
      <c r="H4299" s="131"/>
      <c r="I4299" s="131"/>
    </row>
    <row r="4300" spans="7:9" ht="15" customHeight="1" x14ac:dyDescent="0.2">
      <c r="G4300" s="139"/>
      <c r="H4300" s="131"/>
      <c r="I4300" s="131"/>
    </row>
    <row r="4301" spans="7:9" ht="15" customHeight="1" x14ac:dyDescent="0.2">
      <c r="G4301" s="139"/>
      <c r="H4301" s="131"/>
      <c r="I4301" s="131"/>
    </row>
    <row r="4302" spans="7:9" ht="15" customHeight="1" x14ac:dyDescent="0.2">
      <c r="G4302" s="139"/>
      <c r="H4302" s="131"/>
      <c r="I4302" s="131"/>
    </row>
    <row r="4303" spans="7:9" ht="15" customHeight="1" x14ac:dyDescent="0.2">
      <c r="G4303" s="139"/>
      <c r="H4303" s="131"/>
      <c r="I4303" s="131"/>
    </row>
    <row r="4304" spans="7:9" ht="15" customHeight="1" x14ac:dyDescent="0.2">
      <c r="G4304" s="139"/>
      <c r="H4304" s="131"/>
      <c r="I4304" s="131"/>
    </row>
    <row r="4305" spans="7:9" ht="15" customHeight="1" x14ac:dyDescent="0.2">
      <c r="G4305" s="139"/>
      <c r="H4305" s="131"/>
      <c r="I4305" s="131"/>
    </row>
    <row r="4306" spans="7:9" ht="15" customHeight="1" x14ac:dyDescent="0.2">
      <c r="G4306" s="139"/>
      <c r="H4306" s="131"/>
      <c r="I4306" s="131"/>
    </row>
    <row r="4307" spans="7:9" ht="15" customHeight="1" x14ac:dyDescent="0.2">
      <c r="G4307" s="139"/>
      <c r="H4307" s="131"/>
      <c r="I4307" s="131"/>
    </row>
    <row r="4308" spans="7:9" ht="15" customHeight="1" x14ac:dyDescent="0.2">
      <c r="G4308" s="139"/>
      <c r="H4308" s="131"/>
      <c r="I4308" s="131"/>
    </row>
    <row r="4309" spans="7:9" ht="15" customHeight="1" x14ac:dyDescent="0.2">
      <c r="G4309" s="139"/>
      <c r="H4309" s="131"/>
      <c r="I4309" s="131"/>
    </row>
    <row r="4310" spans="7:9" ht="15" customHeight="1" x14ac:dyDescent="0.2">
      <c r="G4310" s="139"/>
      <c r="H4310" s="131"/>
      <c r="I4310" s="131"/>
    </row>
    <row r="4311" spans="7:9" ht="15" customHeight="1" x14ac:dyDescent="0.2">
      <c r="G4311" s="139"/>
      <c r="H4311" s="131"/>
      <c r="I4311" s="131"/>
    </row>
    <row r="4312" spans="7:9" ht="15" customHeight="1" x14ac:dyDescent="0.2">
      <c r="G4312" s="139"/>
      <c r="H4312" s="131"/>
      <c r="I4312" s="131"/>
    </row>
    <row r="4313" spans="7:9" ht="15" customHeight="1" x14ac:dyDescent="0.2">
      <c r="G4313" s="139"/>
      <c r="H4313" s="131"/>
      <c r="I4313" s="131"/>
    </row>
    <row r="4314" spans="7:9" ht="15" customHeight="1" x14ac:dyDescent="0.2">
      <c r="G4314" s="139"/>
      <c r="H4314" s="131"/>
      <c r="I4314" s="131"/>
    </row>
    <row r="4315" spans="7:9" ht="15" customHeight="1" x14ac:dyDescent="0.2">
      <c r="G4315" s="139"/>
      <c r="H4315" s="131"/>
      <c r="I4315" s="131"/>
    </row>
    <row r="4316" spans="7:9" ht="15" customHeight="1" x14ac:dyDescent="0.2">
      <c r="G4316" s="139"/>
      <c r="H4316" s="131"/>
      <c r="I4316" s="131"/>
    </row>
    <row r="4317" spans="7:9" ht="15" customHeight="1" x14ac:dyDescent="0.2">
      <c r="G4317" s="139"/>
      <c r="H4317" s="131"/>
      <c r="I4317" s="131"/>
    </row>
    <row r="4318" spans="7:9" ht="15" customHeight="1" x14ac:dyDescent="0.2">
      <c r="G4318" s="139"/>
      <c r="H4318" s="131"/>
      <c r="I4318" s="131"/>
    </row>
    <row r="4319" spans="7:9" ht="15" customHeight="1" x14ac:dyDescent="0.2">
      <c r="G4319" s="139"/>
      <c r="H4319" s="131"/>
      <c r="I4319" s="131"/>
    </row>
    <row r="4320" spans="7:9" ht="15" customHeight="1" x14ac:dyDescent="0.2">
      <c r="G4320" s="139"/>
      <c r="H4320" s="131"/>
      <c r="I4320" s="131"/>
    </row>
    <row r="4321" spans="7:9" ht="15" customHeight="1" x14ac:dyDescent="0.2">
      <c r="G4321" s="139"/>
      <c r="H4321" s="131"/>
      <c r="I4321" s="131"/>
    </row>
    <row r="4322" spans="7:9" ht="15" customHeight="1" x14ac:dyDescent="0.2">
      <c r="G4322" s="139"/>
      <c r="H4322" s="131"/>
      <c r="I4322" s="131"/>
    </row>
    <row r="4323" spans="7:9" ht="15" customHeight="1" x14ac:dyDescent="0.2">
      <c r="G4323" s="139"/>
      <c r="H4323" s="131"/>
      <c r="I4323" s="131"/>
    </row>
    <row r="4324" spans="7:9" ht="15" customHeight="1" x14ac:dyDescent="0.2">
      <c r="G4324" s="139"/>
      <c r="H4324" s="131"/>
      <c r="I4324" s="131"/>
    </row>
    <row r="4325" spans="7:9" ht="15" customHeight="1" x14ac:dyDescent="0.2">
      <c r="G4325" s="139"/>
      <c r="H4325" s="131"/>
      <c r="I4325" s="131"/>
    </row>
    <row r="4326" spans="7:9" ht="15" customHeight="1" x14ac:dyDescent="0.2">
      <c r="G4326" s="139"/>
      <c r="H4326" s="131"/>
      <c r="I4326" s="131"/>
    </row>
    <row r="4327" spans="7:9" ht="15" customHeight="1" x14ac:dyDescent="0.2">
      <c r="G4327" s="139"/>
      <c r="H4327" s="131"/>
      <c r="I4327" s="131"/>
    </row>
    <row r="4328" spans="7:9" ht="15" customHeight="1" x14ac:dyDescent="0.2">
      <c r="G4328" s="139"/>
      <c r="H4328" s="131"/>
      <c r="I4328" s="131"/>
    </row>
    <row r="4329" spans="7:9" ht="15" customHeight="1" x14ac:dyDescent="0.2">
      <c r="G4329" s="139"/>
      <c r="H4329" s="131"/>
      <c r="I4329" s="131"/>
    </row>
    <row r="4330" spans="7:9" ht="15" customHeight="1" x14ac:dyDescent="0.2">
      <c r="G4330" s="139"/>
      <c r="H4330" s="131"/>
      <c r="I4330" s="131"/>
    </row>
    <row r="4331" spans="7:9" ht="15" customHeight="1" x14ac:dyDescent="0.2">
      <c r="G4331" s="139"/>
      <c r="H4331" s="131"/>
      <c r="I4331" s="131"/>
    </row>
    <row r="4332" spans="7:9" ht="15" customHeight="1" x14ac:dyDescent="0.2">
      <c r="G4332" s="139"/>
      <c r="H4332" s="131"/>
      <c r="I4332" s="131"/>
    </row>
    <row r="4333" spans="7:9" ht="15" customHeight="1" x14ac:dyDescent="0.2">
      <c r="G4333" s="139"/>
      <c r="H4333" s="131"/>
      <c r="I4333" s="131"/>
    </row>
    <row r="4334" spans="7:9" ht="15" customHeight="1" x14ac:dyDescent="0.2">
      <c r="G4334" s="139"/>
      <c r="H4334" s="131"/>
      <c r="I4334" s="131"/>
    </row>
    <row r="4335" spans="7:9" ht="15" customHeight="1" x14ac:dyDescent="0.2">
      <c r="G4335" s="139"/>
      <c r="H4335" s="131"/>
      <c r="I4335" s="131"/>
    </row>
    <row r="4336" spans="7:9" ht="15" customHeight="1" x14ac:dyDescent="0.2">
      <c r="G4336" s="139"/>
      <c r="H4336" s="131"/>
      <c r="I4336" s="131"/>
    </row>
    <row r="4337" spans="7:9" ht="15" customHeight="1" x14ac:dyDescent="0.2">
      <c r="G4337" s="139"/>
      <c r="H4337" s="131"/>
      <c r="I4337" s="131"/>
    </row>
    <row r="4338" spans="7:9" ht="15" customHeight="1" x14ac:dyDescent="0.2">
      <c r="G4338" s="139"/>
      <c r="H4338" s="131"/>
      <c r="I4338" s="131"/>
    </row>
    <row r="4339" spans="7:9" ht="15" customHeight="1" x14ac:dyDescent="0.2">
      <c r="G4339" s="139"/>
      <c r="H4339" s="131"/>
      <c r="I4339" s="131"/>
    </row>
    <row r="4340" spans="7:9" ht="15" customHeight="1" x14ac:dyDescent="0.2">
      <c r="G4340" s="139"/>
      <c r="H4340" s="131"/>
      <c r="I4340" s="131"/>
    </row>
    <row r="4341" spans="7:9" ht="15" customHeight="1" x14ac:dyDescent="0.2">
      <c r="G4341" s="139"/>
      <c r="H4341" s="131"/>
      <c r="I4341" s="131"/>
    </row>
    <row r="4342" spans="7:9" ht="15" customHeight="1" x14ac:dyDescent="0.2">
      <c r="G4342" s="139"/>
      <c r="H4342" s="131"/>
      <c r="I4342" s="131"/>
    </row>
    <row r="4343" spans="7:9" ht="15" customHeight="1" x14ac:dyDescent="0.2">
      <c r="G4343" s="139"/>
      <c r="H4343" s="131"/>
      <c r="I4343" s="131"/>
    </row>
    <row r="4344" spans="7:9" ht="15" customHeight="1" x14ac:dyDescent="0.2">
      <c r="G4344" s="139"/>
      <c r="H4344" s="131"/>
      <c r="I4344" s="131"/>
    </row>
    <row r="4345" spans="7:9" ht="15" customHeight="1" x14ac:dyDescent="0.2">
      <c r="G4345" s="139"/>
      <c r="H4345" s="131"/>
      <c r="I4345" s="131"/>
    </row>
    <row r="4346" spans="7:9" ht="15" customHeight="1" x14ac:dyDescent="0.2">
      <c r="G4346" s="139"/>
      <c r="H4346" s="131"/>
      <c r="I4346" s="131"/>
    </row>
    <row r="4347" spans="7:9" ht="15" customHeight="1" x14ac:dyDescent="0.2">
      <c r="G4347" s="139"/>
      <c r="H4347" s="131"/>
      <c r="I4347" s="131"/>
    </row>
    <row r="4348" spans="7:9" ht="15" customHeight="1" x14ac:dyDescent="0.2">
      <c r="G4348" s="139"/>
      <c r="H4348" s="131"/>
      <c r="I4348" s="131"/>
    </row>
    <row r="4349" spans="7:9" ht="15" customHeight="1" x14ac:dyDescent="0.2">
      <c r="G4349" s="139"/>
      <c r="H4349" s="131"/>
      <c r="I4349" s="131"/>
    </row>
    <row r="4350" spans="7:9" ht="15" customHeight="1" x14ac:dyDescent="0.2">
      <c r="G4350" s="139"/>
      <c r="H4350" s="131"/>
      <c r="I4350" s="131"/>
    </row>
    <row r="4351" spans="7:9" ht="15" customHeight="1" x14ac:dyDescent="0.2">
      <c r="G4351" s="139"/>
      <c r="H4351" s="131"/>
      <c r="I4351" s="131"/>
    </row>
    <row r="4352" spans="7:9" ht="15" customHeight="1" x14ac:dyDescent="0.2">
      <c r="G4352" s="139"/>
      <c r="H4352" s="131"/>
      <c r="I4352" s="131"/>
    </row>
    <row r="4353" spans="7:9" ht="15" customHeight="1" x14ac:dyDescent="0.2">
      <c r="G4353" s="139"/>
      <c r="H4353" s="131"/>
      <c r="I4353" s="131"/>
    </row>
    <row r="4354" spans="7:9" ht="15" customHeight="1" x14ac:dyDescent="0.2">
      <c r="G4354" s="139"/>
      <c r="H4354" s="131"/>
      <c r="I4354" s="131"/>
    </row>
    <row r="4355" spans="7:9" ht="15" customHeight="1" x14ac:dyDescent="0.2">
      <c r="G4355" s="139"/>
      <c r="H4355" s="131"/>
      <c r="I4355" s="131"/>
    </row>
    <row r="4356" spans="7:9" ht="15" customHeight="1" x14ac:dyDescent="0.2">
      <c r="G4356" s="139"/>
      <c r="H4356" s="131"/>
      <c r="I4356" s="131"/>
    </row>
    <row r="4357" spans="7:9" ht="15" customHeight="1" x14ac:dyDescent="0.2">
      <c r="G4357" s="139"/>
      <c r="H4357" s="131"/>
      <c r="I4357" s="131"/>
    </row>
    <row r="4358" spans="7:9" ht="15" customHeight="1" x14ac:dyDescent="0.2">
      <c r="G4358" s="139"/>
      <c r="H4358" s="131"/>
      <c r="I4358" s="131"/>
    </row>
    <row r="4359" spans="7:9" ht="15" customHeight="1" x14ac:dyDescent="0.2">
      <c r="G4359" s="139"/>
      <c r="H4359" s="131"/>
      <c r="I4359" s="131"/>
    </row>
    <row r="4360" spans="7:9" ht="15" customHeight="1" x14ac:dyDescent="0.2">
      <c r="G4360" s="139"/>
      <c r="H4360" s="131"/>
      <c r="I4360" s="131"/>
    </row>
    <row r="4361" spans="7:9" ht="15" customHeight="1" x14ac:dyDescent="0.2">
      <c r="G4361" s="139"/>
      <c r="H4361" s="131"/>
      <c r="I4361" s="131"/>
    </row>
    <row r="4362" spans="7:9" ht="15" customHeight="1" x14ac:dyDescent="0.2">
      <c r="G4362" s="139"/>
      <c r="H4362" s="131"/>
      <c r="I4362" s="131"/>
    </row>
    <row r="4363" spans="7:9" ht="15" customHeight="1" x14ac:dyDescent="0.2">
      <c r="G4363" s="139"/>
      <c r="H4363" s="131"/>
      <c r="I4363" s="131"/>
    </row>
    <row r="4364" spans="7:9" ht="15" customHeight="1" x14ac:dyDescent="0.2">
      <c r="G4364" s="139"/>
      <c r="H4364" s="131"/>
      <c r="I4364" s="131"/>
    </row>
    <row r="4365" spans="7:9" ht="15" customHeight="1" x14ac:dyDescent="0.2">
      <c r="G4365" s="139"/>
      <c r="H4365" s="131"/>
      <c r="I4365" s="131"/>
    </row>
    <row r="4366" spans="7:9" ht="15" customHeight="1" x14ac:dyDescent="0.2">
      <c r="G4366" s="139"/>
      <c r="H4366" s="131"/>
      <c r="I4366" s="131"/>
    </row>
    <row r="4367" spans="7:9" ht="15" customHeight="1" x14ac:dyDescent="0.2">
      <c r="G4367" s="139"/>
      <c r="H4367" s="131"/>
      <c r="I4367" s="131"/>
    </row>
    <row r="4368" spans="7:9" ht="15" customHeight="1" x14ac:dyDescent="0.2">
      <c r="G4368" s="139"/>
      <c r="H4368" s="131"/>
      <c r="I4368" s="131"/>
    </row>
    <row r="4369" spans="7:9" ht="15" customHeight="1" x14ac:dyDescent="0.2">
      <c r="G4369" s="139"/>
      <c r="H4369" s="131"/>
      <c r="I4369" s="131"/>
    </row>
    <row r="4370" spans="7:9" ht="15" customHeight="1" x14ac:dyDescent="0.2">
      <c r="G4370" s="139"/>
      <c r="H4370" s="131"/>
      <c r="I4370" s="131"/>
    </row>
    <row r="4371" spans="7:9" ht="15" customHeight="1" x14ac:dyDescent="0.2">
      <c r="G4371" s="139"/>
      <c r="H4371" s="131"/>
      <c r="I4371" s="131"/>
    </row>
    <row r="4372" spans="7:9" ht="15" customHeight="1" x14ac:dyDescent="0.2">
      <c r="G4372" s="139"/>
      <c r="H4372" s="131"/>
      <c r="I4372" s="131"/>
    </row>
    <row r="4373" spans="7:9" ht="15" customHeight="1" x14ac:dyDescent="0.2">
      <c r="G4373" s="139"/>
      <c r="H4373" s="131"/>
      <c r="I4373" s="131"/>
    </row>
    <row r="4374" spans="7:9" ht="15" customHeight="1" x14ac:dyDescent="0.2">
      <c r="G4374" s="139"/>
      <c r="H4374" s="131"/>
      <c r="I4374" s="131"/>
    </row>
    <row r="4375" spans="7:9" ht="15" customHeight="1" x14ac:dyDescent="0.2">
      <c r="G4375" s="139"/>
      <c r="H4375" s="131"/>
      <c r="I4375" s="131"/>
    </row>
    <row r="4376" spans="7:9" ht="15" customHeight="1" x14ac:dyDescent="0.2">
      <c r="G4376" s="139"/>
      <c r="H4376" s="131"/>
      <c r="I4376" s="131"/>
    </row>
    <row r="4377" spans="7:9" ht="15" customHeight="1" x14ac:dyDescent="0.2">
      <c r="G4377" s="139"/>
      <c r="H4377" s="131"/>
      <c r="I4377" s="131"/>
    </row>
    <row r="4378" spans="7:9" ht="15" customHeight="1" x14ac:dyDescent="0.2">
      <c r="G4378" s="139"/>
      <c r="H4378" s="131"/>
      <c r="I4378" s="131"/>
    </row>
    <row r="4379" spans="7:9" ht="15" customHeight="1" x14ac:dyDescent="0.2">
      <c r="G4379" s="139"/>
      <c r="H4379" s="131"/>
      <c r="I4379" s="131"/>
    </row>
    <row r="4380" spans="7:9" ht="15" customHeight="1" x14ac:dyDescent="0.2">
      <c r="G4380" s="139"/>
      <c r="H4380" s="131"/>
      <c r="I4380" s="131"/>
    </row>
    <row r="4381" spans="7:9" ht="15" customHeight="1" x14ac:dyDescent="0.2">
      <c r="G4381" s="139"/>
      <c r="H4381" s="131"/>
      <c r="I4381" s="131"/>
    </row>
    <row r="4382" spans="7:9" ht="15" customHeight="1" x14ac:dyDescent="0.2">
      <c r="G4382" s="139"/>
      <c r="H4382" s="131"/>
      <c r="I4382" s="131"/>
    </row>
    <row r="4383" spans="7:9" ht="15" customHeight="1" x14ac:dyDescent="0.2">
      <c r="G4383" s="139"/>
      <c r="H4383" s="131"/>
      <c r="I4383" s="131"/>
    </row>
    <row r="4384" spans="7:9" ht="15" customHeight="1" x14ac:dyDescent="0.2">
      <c r="G4384" s="139"/>
      <c r="H4384" s="131"/>
      <c r="I4384" s="131"/>
    </row>
    <row r="4385" spans="7:9" ht="15" customHeight="1" x14ac:dyDescent="0.2">
      <c r="G4385" s="139"/>
      <c r="H4385" s="131"/>
      <c r="I4385" s="131"/>
    </row>
    <row r="4386" spans="7:9" ht="15" customHeight="1" x14ac:dyDescent="0.2">
      <c r="G4386" s="139"/>
      <c r="H4386" s="131"/>
      <c r="I4386" s="131"/>
    </row>
    <row r="4387" spans="7:9" ht="15" customHeight="1" x14ac:dyDescent="0.2">
      <c r="G4387" s="139"/>
      <c r="H4387" s="131"/>
      <c r="I4387" s="131"/>
    </row>
    <row r="4388" spans="7:9" ht="15" customHeight="1" x14ac:dyDescent="0.2">
      <c r="G4388" s="139"/>
      <c r="H4388" s="131"/>
      <c r="I4388" s="131"/>
    </row>
    <row r="4389" spans="7:9" ht="15" customHeight="1" x14ac:dyDescent="0.2">
      <c r="G4389" s="139"/>
      <c r="H4389" s="131"/>
      <c r="I4389" s="131"/>
    </row>
    <row r="4390" spans="7:9" ht="15" customHeight="1" x14ac:dyDescent="0.2">
      <c r="G4390" s="139"/>
      <c r="H4390" s="131"/>
      <c r="I4390" s="131"/>
    </row>
    <row r="4391" spans="7:9" ht="15" customHeight="1" x14ac:dyDescent="0.2">
      <c r="G4391" s="139"/>
      <c r="H4391" s="131"/>
      <c r="I4391" s="131"/>
    </row>
    <row r="4392" spans="7:9" ht="15" customHeight="1" x14ac:dyDescent="0.2">
      <c r="G4392" s="139"/>
      <c r="H4392" s="131"/>
      <c r="I4392" s="131"/>
    </row>
    <row r="4393" spans="7:9" ht="15" customHeight="1" x14ac:dyDescent="0.2">
      <c r="G4393" s="139"/>
      <c r="H4393" s="131"/>
      <c r="I4393" s="131"/>
    </row>
    <row r="4394" spans="7:9" ht="15" customHeight="1" x14ac:dyDescent="0.2">
      <c r="G4394" s="139"/>
      <c r="H4394" s="131"/>
      <c r="I4394" s="131"/>
    </row>
    <row r="4395" spans="7:9" ht="15" customHeight="1" x14ac:dyDescent="0.2">
      <c r="G4395" s="139"/>
      <c r="H4395" s="131"/>
      <c r="I4395" s="131"/>
    </row>
    <row r="4396" spans="7:9" ht="15" customHeight="1" x14ac:dyDescent="0.2">
      <c r="G4396" s="139"/>
      <c r="H4396" s="131"/>
      <c r="I4396" s="131"/>
    </row>
    <row r="4397" spans="7:9" ht="15" customHeight="1" x14ac:dyDescent="0.2">
      <c r="G4397" s="139"/>
      <c r="H4397" s="131"/>
      <c r="I4397" s="131"/>
    </row>
    <row r="4398" spans="7:9" ht="15" customHeight="1" x14ac:dyDescent="0.2">
      <c r="G4398" s="139"/>
      <c r="H4398" s="131"/>
      <c r="I4398" s="131"/>
    </row>
    <row r="4399" spans="7:9" ht="15" customHeight="1" x14ac:dyDescent="0.2">
      <c r="G4399" s="139"/>
      <c r="H4399" s="131"/>
      <c r="I4399" s="131"/>
    </row>
    <row r="4400" spans="7:9" ht="15" customHeight="1" x14ac:dyDescent="0.2">
      <c r="G4400" s="139"/>
      <c r="H4400" s="131"/>
      <c r="I4400" s="131"/>
    </row>
    <row r="4401" spans="7:9" ht="15" customHeight="1" x14ac:dyDescent="0.2">
      <c r="G4401" s="139"/>
      <c r="H4401" s="131"/>
      <c r="I4401" s="131"/>
    </row>
    <row r="4402" spans="7:9" ht="15" customHeight="1" x14ac:dyDescent="0.2">
      <c r="G4402" s="139"/>
      <c r="H4402" s="131"/>
      <c r="I4402" s="131"/>
    </row>
    <row r="4403" spans="7:9" ht="15" customHeight="1" x14ac:dyDescent="0.2">
      <c r="G4403" s="139"/>
      <c r="H4403" s="131"/>
      <c r="I4403" s="131"/>
    </row>
    <row r="4404" spans="7:9" ht="15" customHeight="1" x14ac:dyDescent="0.2">
      <c r="G4404" s="139"/>
      <c r="H4404" s="131"/>
      <c r="I4404" s="131"/>
    </row>
    <row r="4405" spans="7:9" ht="15" customHeight="1" x14ac:dyDescent="0.2">
      <c r="G4405" s="139"/>
      <c r="H4405" s="131"/>
      <c r="I4405" s="131"/>
    </row>
    <row r="4406" spans="7:9" ht="15" customHeight="1" x14ac:dyDescent="0.2">
      <c r="G4406" s="139"/>
      <c r="H4406" s="131"/>
      <c r="I4406" s="131"/>
    </row>
    <row r="4407" spans="7:9" ht="15" customHeight="1" x14ac:dyDescent="0.2">
      <c r="G4407" s="139"/>
      <c r="H4407" s="131"/>
      <c r="I4407" s="131"/>
    </row>
    <row r="4408" spans="7:9" ht="15" customHeight="1" x14ac:dyDescent="0.2">
      <c r="G4408" s="139"/>
      <c r="H4408" s="131"/>
      <c r="I4408" s="131"/>
    </row>
    <row r="4409" spans="7:9" ht="15" customHeight="1" x14ac:dyDescent="0.2">
      <c r="G4409" s="139"/>
      <c r="H4409" s="131"/>
      <c r="I4409" s="131"/>
    </row>
    <row r="4410" spans="7:9" ht="15" customHeight="1" x14ac:dyDescent="0.2">
      <c r="G4410" s="139"/>
      <c r="H4410" s="131"/>
      <c r="I4410" s="131"/>
    </row>
    <row r="4411" spans="7:9" ht="15" customHeight="1" x14ac:dyDescent="0.2">
      <c r="G4411" s="139"/>
      <c r="H4411" s="131"/>
      <c r="I4411" s="131"/>
    </row>
    <row r="4412" spans="7:9" ht="15" customHeight="1" x14ac:dyDescent="0.2">
      <c r="G4412" s="139"/>
      <c r="H4412" s="131"/>
      <c r="I4412" s="131"/>
    </row>
    <row r="4413" spans="7:9" ht="15" customHeight="1" x14ac:dyDescent="0.2">
      <c r="G4413" s="139"/>
      <c r="H4413" s="131"/>
      <c r="I4413" s="131"/>
    </row>
    <row r="4414" spans="7:9" ht="15" customHeight="1" x14ac:dyDescent="0.2">
      <c r="G4414" s="139"/>
      <c r="H4414" s="131"/>
      <c r="I4414" s="131"/>
    </row>
    <row r="4415" spans="7:9" ht="15" customHeight="1" x14ac:dyDescent="0.2">
      <c r="G4415" s="139"/>
      <c r="H4415" s="131"/>
      <c r="I4415" s="131"/>
    </row>
    <row r="4416" spans="7:9" ht="15" customHeight="1" x14ac:dyDescent="0.2">
      <c r="G4416" s="139"/>
      <c r="H4416" s="131"/>
      <c r="I4416" s="131"/>
    </row>
    <row r="4417" spans="7:9" ht="15" customHeight="1" x14ac:dyDescent="0.2">
      <c r="G4417" s="139"/>
      <c r="H4417" s="131"/>
      <c r="I4417" s="131"/>
    </row>
    <row r="4418" spans="7:9" ht="15" customHeight="1" x14ac:dyDescent="0.2">
      <c r="G4418" s="139"/>
      <c r="H4418" s="131"/>
      <c r="I4418" s="131"/>
    </row>
    <row r="4419" spans="7:9" ht="15" customHeight="1" x14ac:dyDescent="0.2">
      <c r="G4419" s="139"/>
      <c r="H4419" s="131"/>
      <c r="I4419" s="131"/>
    </row>
    <row r="4420" spans="7:9" ht="15" customHeight="1" x14ac:dyDescent="0.2">
      <c r="G4420" s="139"/>
      <c r="H4420" s="131"/>
      <c r="I4420" s="131"/>
    </row>
    <row r="4421" spans="7:9" ht="15" customHeight="1" x14ac:dyDescent="0.2">
      <c r="G4421" s="139"/>
      <c r="H4421" s="131"/>
      <c r="I4421" s="131"/>
    </row>
    <row r="4422" spans="7:9" ht="15" customHeight="1" x14ac:dyDescent="0.2">
      <c r="G4422" s="139"/>
      <c r="H4422" s="131"/>
      <c r="I4422" s="131"/>
    </row>
    <row r="4423" spans="7:9" ht="15" customHeight="1" x14ac:dyDescent="0.2">
      <c r="G4423" s="139"/>
      <c r="H4423" s="131"/>
      <c r="I4423" s="131"/>
    </row>
    <row r="4424" spans="7:9" ht="15" customHeight="1" x14ac:dyDescent="0.2">
      <c r="G4424" s="139"/>
      <c r="H4424" s="131"/>
      <c r="I4424" s="131"/>
    </row>
    <row r="4425" spans="7:9" ht="15" customHeight="1" x14ac:dyDescent="0.2">
      <c r="G4425" s="139"/>
      <c r="H4425" s="131"/>
      <c r="I4425" s="131"/>
    </row>
    <row r="4426" spans="7:9" ht="15" customHeight="1" x14ac:dyDescent="0.2">
      <c r="G4426" s="139"/>
      <c r="H4426" s="131"/>
      <c r="I4426" s="131"/>
    </row>
    <row r="4427" spans="7:9" ht="15" customHeight="1" x14ac:dyDescent="0.2">
      <c r="G4427" s="139"/>
      <c r="H4427" s="131"/>
      <c r="I4427" s="131"/>
    </row>
    <row r="4428" spans="7:9" ht="15" customHeight="1" x14ac:dyDescent="0.2">
      <c r="G4428" s="139"/>
      <c r="H4428" s="131"/>
      <c r="I4428" s="131"/>
    </row>
    <row r="4429" spans="7:9" ht="15" customHeight="1" x14ac:dyDescent="0.2">
      <c r="G4429" s="139"/>
      <c r="H4429" s="131"/>
      <c r="I4429" s="131"/>
    </row>
    <row r="4430" spans="7:9" ht="15" customHeight="1" x14ac:dyDescent="0.2">
      <c r="G4430" s="139"/>
      <c r="H4430" s="131"/>
      <c r="I4430" s="131"/>
    </row>
    <row r="4431" spans="7:9" ht="15" customHeight="1" x14ac:dyDescent="0.2">
      <c r="G4431" s="139"/>
      <c r="H4431" s="131"/>
      <c r="I4431" s="131"/>
    </row>
    <row r="4432" spans="7:9" ht="15" customHeight="1" x14ac:dyDescent="0.2">
      <c r="G4432" s="139"/>
      <c r="H4432" s="131"/>
      <c r="I4432" s="131"/>
    </row>
    <row r="4433" spans="7:9" ht="15" customHeight="1" x14ac:dyDescent="0.2">
      <c r="G4433" s="139"/>
      <c r="H4433" s="131"/>
      <c r="I4433" s="131"/>
    </row>
    <row r="4434" spans="7:9" ht="15" customHeight="1" x14ac:dyDescent="0.2">
      <c r="G4434" s="139"/>
      <c r="H4434" s="131"/>
      <c r="I4434" s="131"/>
    </row>
    <row r="4435" spans="7:9" ht="15" customHeight="1" x14ac:dyDescent="0.2">
      <c r="G4435" s="139"/>
      <c r="H4435" s="131"/>
      <c r="I4435" s="131"/>
    </row>
    <row r="4436" spans="7:9" ht="15" customHeight="1" x14ac:dyDescent="0.2">
      <c r="G4436" s="139"/>
      <c r="H4436" s="131"/>
      <c r="I4436" s="131"/>
    </row>
    <row r="4437" spans="7:9" ht="15" customHeight="1" x14ac:dyDescent="0.2">
      <c r="G4437" s="139"/>
      <c r="H4437" s="131"/>
      <c r="I4437" s="131"/>
    </row>
    <row r="4438" spans="7:9" ht="15" customHeight="1" x14ac:dyDescent="0.2">
      <c r="G4438" s="139"/>
      <c r="H4438" s="131"/>
      <c r="I4438" s="131"/>
    </row>
    <row r="4439" spans="7:9" ht="15" customHeight="1" x14ac:dyDescent="0.2">
      <c r="G4439" s="139"/>
      <c r="H4439" s="131"/>
      <c r="I4439" s="131"/>
    </row>
    <row r="4440" spans="7:9" ht="15" customHeight="1" x14ac:dyDescent="0.2">
      <c r="G4440" s="139"/>
      <c r="H4440" s="131"/>
      <c r="I4440" s="131"/>
    </row>
    <row r="4441" spans="7:9" ht="15" customHeight="1" x14ac:dyDescent="0.2">
      <c r="G4441" s="139"/>
      <c r="H4441" s="131"/>
      <c r="I4441" s="131"/>
    </row>
    <row r="4442" spans="7:9" ht="15" customHeight="1" x14ac:dyDescent="0.2">
      <c r="G4442" s="139"/>
      <c r="H4442" s="131"/>
      <c r="I4442" s="131"/>
    </row>
    <row r="4443" spans="7:9" ht="15" customHeight="1" x14ac:dyDescent="0.2">
      <c r="G4443" s="139"/>
      <c r="H4443" s="131"/>
      <c r="I4443" s="131"/>
    </row>
    <row r="4444" spans="7:9" ht="15" customHeight="1" x14ac:dyDescent="0.2">
      <c r="G4444" s="139"/>
      <c r="H4444" s="131"/>
      <c r="I4444" s="131"/>
    </row>
    <row r="4445" spans="7:9" ht="15" customHeight="1" x14ac:dyDescent="0.2">
      <c r="G4445" s="139"/>
      <c r="H4445" s="131"/>
      <c r="I4445" s="131"/>
    </row>
    <row r="4446" spans="7:9" ht="15" customHeight="1" x14ac:dyDescent="0.2">
      <c r="G4446" s="139"/>
      <c r="H4446" s="131"/>
      <c r="I4446" s="131"/>
    </row>
    <row r="4447" spans="7:9" ht="15" customHeight="1" x14ac:dyDescent="0.2">
      <c r="G4447" s="139"/>
      <c r="H4447" s="131"/>
      <c r="I4447" s="131"/>
    </row>
    <row r="4448" spans="7:9" ht="15" customHeight="1" x14ac:dyDescent="0.2">
      <c r="G4448" s="139"/>
      <c r="H4448" s="131"/>
      <c r="I4448" s="131"/>
    </row>
    <row r="4449" spans="7:9" ht="15" customHeight="1" x14ac:dyDescent="0.2">
      <c r="G4449" s="139"/>
      <c r="H4449" s="131"/>
      <c r="I4449" s="131"/>
    </row>
    <row r="4450" spans="7:9" ht="15" customHeight="1" x14ac:dyDescent="0.2">
      <c r="G4450" s="139"/>
      <c r="H4450" s="131"/>
      <c r="I4450" s="131"/>
    </row>
    <row r="4451" spans="7:9" ht="15" customHeight="1" x14ac:dyDescent="0.2">
      <c r="G4451" s="139"/>
      <c r="H4451" s="131"/>
      <c r="I4451" s="131"/>
    </row>
    <row r="4452" spans="7:9" ht="15" customHeight="1" x14ac:dyDescent="0.2">
      <c r="G4452" s="139"/>
      <c r="H4452" s="131"/>
      <c r="I4452" s="131"/>
    </row>
    <row r="4453" spans="7:9" ht="15" customHeight="1" x14ac:dyDescent="0.2">
      <c r="G4453" s="139"/>
      <c r="H4453" s="131"/>
      <c r="I4453" s="131"/>
    </row>
    <row r="4454" spans="7:9" ht="15" customHeight="1" x14ac:dyDescent="0.2">
      <c r="G4454" s="139"/>
      <c r="H4454" s="131"/>
      <c r="I4454" s="131"/>
    </row>
    <row r="4455" spans="7:9" ht="15" customHeight="1" x14ac:dyDescent="0.2">
      <c r="G4455" s="139"/>
      <c r="H4455" s="131"/>
      <c r="I4455" s="131"/>
    </row>
    <row r="4456" spans="7:9" ht="15" customHeight="1" x14ac:dyDescent="0.2">
      <c r="G4456" s="139"/>
      <c r="H4456" s="131"/>
      <c r="I4456" s="131"/>
    </row>
    <row r="4457" spans="7:9" ht="15" customHeight="1" x14ac:dyDescent="0.2">
      <c r="G4457" s="139"/>
      <c r="H4457" s="131"/>
      <c r="I4457" s="131"/>
    </row>
    <row r="4458" spans="7:9" ht="15" customHeight="1" x14ac:dyDescent="0.2">
      <c r="G4458" s="139"/>
      <c r="H4458" s="131"/>
      <c r="I4458" s="131"/>
    </row>
    <row r="4459" spans="7:9" ht="15" customHeight="1" x14ac:dyDescent="0.2">
      <c r="G4459" s="139"/>
      <c r="H4459" s="131"/>
      <c r="I4459" s="131"/>
    </row>
    <row r="4460" spans="7:9" ht="15" customHeight="1" x14ac:dyDescent="0.2">
      <c r="G4460" s="139"/>
      <c r="H4460" s="131"/>
      <c r="I4460" s="131"/>
    </row>
    <row r="4461" spans="7:9" ht="15" customHeight="1" x14ac:dyDescent="0.2">
      <c r="G4461" s="139"/>
      <c r="H4461" s="131"/>
      <c r="I4461" s="131"/>
    </row>
    <row r="4462" spans="7:9" ht="15" customHeight="1" x14ac:dyDescent="0.2">
      <c r="G4462" s="139"/>
      <c r="H4462" s="131"/>
      <c r="I4462" s="131"/>
    </row>
    <row r="4463" spans="7:9" ht="15" customHeight="1" x14ac:dyDescent="0.2">
      <c r="G4463" s="139"/>
      <c r="H4463" s="131"/>
      <c r="I4463" s="131"/>
    </row>
    <row r="4464" spans="7:9" ht="15" customHeight="1" x14ac:dyDescent="0.2">
      <c r="G4464" s="139"/>
      <c r="H4464" s="131"/>
      <c r="I4464" s="131"/>
    </row>
    <row r="4465" spans="7:9" ht="15" customHeight="1" x14ac:dyDescent="0.2">
      <c r="G4465" s="139"/>
      <c r="H4465" s="131"/>
      <c r="I4465" s="131"/>
    </row>
    <row r="4466" spans="7:9" ht="15" customHeight="1" x14ac:dyDescent="0.2">
      <c r="G4466" s="139"/>
      <c r="H4466" s="131"/>
      <c r="I4466" s="131"/>
    </row>
    <row r="4467" spans="7:9" ht="15" customHeight="1" x14ac:dyDescent="0.2">
      <c r="G4467" s="139"/>
      <c r="H4467" s="131"/>
      <c r="I4467" s="131"/>
    </row>
    <row r="4468" spans="7:9" ht="15" customHeight="1" x14ac:dyDescent="0.2">
      <c r="G4468" s="139"/>
      <c r="H4468" s="131"/>
      <c r="I4468" s="131"/>
    </row>
    <row r="4469" spans="7:9" ht="15" customHeight="1" x14ac:dyDescent="0.2">
      <c r="G4469" s="139"/>
      <c r="H4469" s="131"/>
      <c r="I4469" s="131"/>
    </row>
    <row r="4470" spans="7:9" ht="15" customHeight="1" x14ac:dyDescent="0.2">
      <c r="G4470" s="139"/>
      <c r="H4470" s="131"/>
      <c r="I4470" s="131"/>
    </row>
    <row r="4471" spans="7:9" ht="15" customHeight="1" x14ac:dyDescent="0.2">
      <c r="G4471" s="139"/>
      <c r="H4471" s="131"/>
      <c r="I4471" s="131"/>
    </row>
    <row r="4472" spans="7:9" ht="15" customHeight="1" x14ac:dyDescent="0.2">
      <c r="G4472" s="139"/>
      <c r="H4472" s="131"/>
      <c r="I4472" s="131"/>
    </row>
    <row r="4473" spans="7:9" ht="15" customHeight="1" x14ac:dyDescent="0.2">
      <c r="G4473" s="139"/>
      <c r="H4473" s="131"/>
      <c r="I4473" s="131"/>
    </row>
    <row r="4474" spans="7:9" ht="15" customHeight="1" x14ac:dyDescent="0.2">
      <c r="G4474" s="139"/>
      <c r="H4474" s="131"/>
      <c r="I4474" s="131"/>
    </row>
    <row r="4475" spans="7:9" ht="15" customHeight="1" x14ac:dyDescent="0.2">
      <c r="G4475" s="139"/>
      <c r="H4475" s="131"/>
      <c r="I4475" s="131"/>
    </row>
    <row r="4476" spans="7:9" ht="15" customHeight="1" x14ac:dyDescent="0.2">
      <c r="G4476" s="139"/>
      <c r="H4476" s="131"/>
      <c r="I4476" s="131"/>
    </row>
    <row r="4477" spans="7:9" ht="15" customHeight="1" x14ac:dyDescent="0.2">
      <c r="G4477" s="139"/>
      <c r="H4477" s="131"/>
      <c r="I4477" s="131"/>
    </row>
    <row r="4478" spans="7:9" ht="15" customHeight="1" x14ac:dyDescent="0.2">
      <c r="G4478" s="139"/>
      <c r="H4478" s="131"/>
      <c r="I4478" s="131"/>
    </row>
    <row r="4479" spans="7:9" ht="15" customHeight="1" x14ac:dyDescent="0.2">
      <c r="G4479" s="139"/>
      <c r="H4479" s="131"/>
      <c r="I4479" s="131"/>
    </row>
    <row r="4480" spans="7:9" ht="15" customHeight="1" x14ac:dyDescent="0.2">
      <c r="G4480" s="139"/>
      <c r="H4480" s="131"/>
      <c r="I4480" s="131"/>
    </row>
    <row r="4481" spans="7:9" ht="15" customHeight="1" x14ac:dyDescent="0.2">
      <c r="G4481" s="139"/>
      <c r="H4481" s="131"/>
      <c r="I4481" s="131"/>
    </row>
    <row r="4482" spans="7:9" ht="15" customHeight="1" x14ac:dyDescent="0.2">
      <c r="G4482" s="139"/>
      <c r="H4482" s="131"/>
      <c r="I4482" s="131"/>
    </row>
    <row r="4483" spans="7:9" ht="15" customHeight="1" x14ac:dyDescent="0.2">
      <c r="G4483" s="139"/>
      <c r="H4483" s="131"/>
      <c r="I4483" s="131"/>
    </row>
    <row r="4484" spans="7:9" ht="15" customHeight="1" x14ac:dyDescent="0.2">
      <c r="G4484" s="139"/>
      <c r="H4484" s="131"/>
      <c r="I4484" s="131"/>
    </row>
    <row r="4485" spans="7:9" ht="15" customHeight="1" x14ac:dyDescent="0.2">
      <c r="G4485" s="139"/>
      <c r="H4485" s="131"/>
      <c r="I4485" s="131"/>
    </row>
    <row r="4486" spans="7:9" ht="15" customHeight="1" x14ac:dyDescent="0.2">
      <c r="G4486" s="139"/>
      <c r="H4486" s="131"/>
      <c r="I4486" s="131"/>
    </row>
    <row r="4487" spans="7:9" ht="15" customHeight="1" x14ac:dyDescent="0.2">
      <c r="G4487" s="139"/>
      <c r="H4487" s="131"/>
      <c r="I4487" s="131"/>
    </row>
    <row r="4488" spans="7:9" ht="15" customHeight="1" x14ac:dyDescent="0.2">
      <c r="G4488" s="139"/>
      <c r="H4488" s="131"/>
      <c r="I4488" s="131"/>
    </row>
    <row r="4489" spans="7:9" ht="15" customHeight="1" x14ac:dyDescent="0.2">
      <c r="G4489" s="139"/>
      <c r="H4489" s="131"/>
      <c r="I4489" s="131"/>
    </row>
    <row r="4490" spans="7:9" ht="15" customHeight="1" x14ac:dyDescent="0.2">
      <c r="G4490" s="139"/>
      <c r="H4490" s="131"/>
      <c r="I4490" s="131"/>
    </row>
    <row r="4491" spans="7:9" ht="15" customHeight="1" x14ac:dyDescent="0.2">
      <c r="G4491" s="139"/>
      <c r="H4491" s="131"/>
      <c r="I4491" s="131"/>
    </row>
    <row r="4492" spans="7:9" ht="15" customHeight="1" x14ac:dyDescent="0.2">
      <c r="G4492" s="139"/>
      <c r="H4492" s="131"/>
      <c r="I4492" s="131"/>
    </row>
    <row r="4493" spans="7:9" ht="15" customHeight="1" x14ac:dyDescent="0.2">
      <c r="G4493" s="139"/>
      <c r="H4493" s="131"/>
      <c r="I4493" s="131"/>
    </row>
    <row r="4494" spans="7:9" ht="15" customHeight="1" x14ac:dyDescent="0.2">
      <c r="G4494" s="139"/>
      <c r="H4494" s="131"/>
      <c r="I4494" s="131"/>
    </row>
    <row r="4495" spans="7:9" ht="15" customHeight="1" x14ac:dyDescent="0.2">
      <c r="G4495" s="139"/>
      <c r="H4495" s="131"/>
      <c r="I4495" s="131"/>
    </row>
    <row r="4496" spans="7:9" ht="15" customHeight="1" x14ac:dyDescent="0.2">
      <c r="G4496" s="139"/>
      <c r="H4496" s="131"/>
      <c r="I4496" s="131"/>
    </row>
    <row r="4497" spans="7:9" ht="15" customHeight="1" x14ac:dyDescent="0.2">
      <c r="G4497" s="139"/>
      <c r="H4497" s="131"/>
      <c r="I4497" s="131"/>
    </row>
    <row r="4498" spans="7:9" ht="15" customHeight="1" x14ac:dyDescent="0.2">
      <c r="G4498" s="139"/>
      <c r="H4498" s="131"/>
      <c r="I4498" s="131"/>
    </row>
    <row r="4499" spans="7:9" ht="15" customHeight="1" x14ac:dyDescent="0.2">
      <c r="G4499" s="139"/>
      <c r="H4499" s="131"/>
      <c r="I4499" s="131"/>
    </row>
    <row r="4500" spans="7:9" ht="15" customHeight="1" x14ac:dyDescent="0.2">
      <c r="G4500" s="139"/>
      <c r="H4500" s="131"/>
      <c r="I4500" s="131"/>
    </row>
    <row r="4501" spans="7:9" ht="15" customHeight="1" x14ac:dyDescent="0.2">
      <c r="G4501" s="139"/>
      <c r="H4501" s="131"/>
      <c r="I4501" s="131"/>
    </row>
    <row r="4502" spans="7:9" ht="15" customHeight="1" x14ac:dyDescent="0.2">
      <c r="G4502" s="139"/>
      <c r="H4502" s="131"/>
      <c r="I4502" s="131"/>
    </row>
    <row r="4503" spans="7:9" ht="15" customHeight="1" x14ac:dyDescent="0.2">
      <c r="G4503" s="139"/>
      <c r="H4503" s="131"/>
      <c r="I4503" s="131"/>
    </row>
    <row r="4504" spans="7:9" ht="15" customHeight="1" x14ac:dyDescent="0.2">
      <c r="G4504" s="139"/>
      <c r="H4504" s="131"/>
      <c r="I4504" s="131"/>
    </row>
    <row r="4505" spans="7:9" ht="15" customHeight="1" x14ac:dyDescent="0.2">
      <c r="G4505" s="139"/>
      <c r="H4505" s="131"/>
      <c r="I4505" s="131"/>
    </row>
    <row r="4506" spans="7:9" ht="15" customHeight="1" x14ac:dyDescent="0.2">
      <c r="G4506" s="139"/>
      <c r="H4506" s="131"/>
      <c r="I4506" s="131"/>
    </row>
    <row r="4507" spans="7:9" ht="15" customHeight="1" x14ac:dyDescent="0.2">
      <c r="G4507" s="139"/>
      <c r="H4507" s="131"/>
      <c r="I4507" s="131"/>
    </row>
    <row r="4508" spans="7:9" ht="15" customHeight="1" x14ac:dyDescent="0.2">
      <c r="G4508" s="139"/>
      <c r="H4508" s="131"/>
      <c r="I4508" s="131"/>
    </row>
    <row r="4509" spans="7:9" ht="15" customHeight="1" x14ac:dyDescent="0.2">
      <c r="G4509" s="139"/>
      <c r="H4509" s="131"/>
      <c r="I4509" s="131"/>
    </row>
    <row r="4510" spans="7:9" ht="15" customHeight="1" x14ac:dyDescent="0.2">
      <c r="G4510" s="139"/>
      <c r="H4510" s="131"/>
      <c r="I4510" s="131"/>
    </row>
    <row r="4511" spans="7:9" ht="15" customHeight="1" x14ac:dyDescent="0.2">
      <c r="G4511" s="139"/>
      <c r="H4511" s="131"/>
      <c r="I4511" s="131"/>
    </row>
    <row r="4512" spans="7:9" ht="15" customHeight="1" x14ac:dyDescent="0.2">
      <c r="G4512" s="139"/>
      <c r="H4512" s="131"/>
      <c r="I4512" s="131"/>
    </row>
    <row r="4513" spans="7:9" ht="15" customHeight="1" x14ac:dyDescent="0.2">
      <c r="G4513" s="139"/>
      <c r="H4513" s="131"/>
      <c r="I4513" s="131"/>
    </row>
    <row r="4514" spans="7:9" ht="15" customHeight="1" x14ac:dyDescent="0.2">
      <c r="G4514" s="139"/>
      <c r="H4514" s="131"/>
      <c r="I4514" s="131"/>
    </row>
    <row r="4515" spans="7:9" ht="15" customHeight="1" x14ac:dyDescent="0.2">
      <c r="G4515" s="139"/>
      <c r="H4515" s="131"/>
      <c r="I4515" s="131"/>
    </row>
    <row r="4516" spans="7:9" ht="15" customHeight="1" x14ac:dyDescent="0.2">
      <c r="G4516" s="139"/>
      <c r="H4516" s="131"/>
      <c r="I4516" s="131"/>
    </row>
    <row r="4517" spans="7:9" ht="15" customHeight="1" x14ac:dyDescent="0.2">
      <c r="G4517" s="139"/>
      <c r="H4517" s="131"/>
      <c r="I4517" s="131"/>
    </row>
    <row r="4518" spans="7:9" ht="15" customHeight="1" x14ac:dyDescent="0.2">
      <c r="G4518" s="139"/>
      <c r="H4518" s="131"/>
      <c r="I4518" s="131"/>
    </row>
    <row r="4519" spans="7:9" ht="15" customHeight="1" x14ac:dyDescent="0.2">
      <c r="G4519" s="139"/>
      <c r="H4519" s="131"/>
      <c r="I4519" s="131"/>
    </row>
    <row r="4520" spans="7:9" ht="15" customHeight="1" x14ac:dyDescent="0.2">
      <c r="G4520" s="139"/>
      <c r="H4520" s="131"/>
      <c r="I4520" s="131"/>
    </row>
    <row r="4521" spans="7:9" ht="15" customHeight="1" x14ac:dyDescent="0.2">
      <c r="G4521" s="139"/>
      <c r="H4521" s="131"/>
      <c r="I4521" s="131"/>
    </row>
    <row r="4522" spans="7:9" ht="15" customHeight="1" x14ac:dyDescent="0.2">
      <c r="G4522" s="139"/>
      <c r="H4522" s="131"/>
      <c r="I4522" s="131"/>
    </row>
    <row r="4523" spans="7:9" ht="15" customHeight="1" x14ac:dyDescent="0.2">
      <c r="G4523" s="139"/>
      <c r="H4523" s="131"/>
      <c r="I4523" s="131"/>
    </row>
    <row r="4524" spans="7:9" ht="15" customHeight="1" x14ac:dyDescent="0.2">
      <c r="G4524" s="139"/>
      <c r="H4524" s="131"/>
      <c r="I4524" s="131"/>
    </row>
    <row r="4525" spans="7:9" ht="15" customHeight="1" x14ac:dyDescent="0.2">
      <c r="G4525" s="139"/>
      <c r="H4525" s="131"/>
      <c r="I4525" s="131"/>
    </row>
    <row r="4526" spans="7:9" ht="15" customHeight="1" x14ac:dyDescent="0.2">
      <c r="G4526" s="139"/>
      <c r="H4526" s="131"/>
      <c r="I4526" s="131"/>
    </row>
    <row r="4527" spans="7:9" ht="15" customHeight="1" x14ac:dyDescent="0.2">
      <c r="G4527" s="139"/>
      <c r="H4527" s="131"/>
      <c r="I4527" s="131"/>
    </row>
    <row r="4528" spans="7:9" ht="15" customHeight="1" x14ac:dyDescent="0.2">
      <c r="G4528" s="139"/>
      <c r="H4528" s="131"/>
      <c r="I4528" s="131"/>
    </row>
    <row r="4529" spans="7:9" ht="15" customHeight="1" x14ac:dyDescent="0.2">
      <c r="G4529" s="139"/>
      <c r="H4529" s="131"/>
      <c r="I4529" s="131"/>
    </row>
    <row r="4530" spans="7:9" ht="15" customHeight="1" x14ac:dyDescent="0.2">
      <c r="G4530" s="139"/>
      <c r="H4530" s="131"/>
      <c r="I4530" s="131"/>
    </row>
    <row r="4531" spans="7:9" ht="15" customHeight="1" x14ac:dyDescent="0.2">
      <c r="G4531" s="139"/>
      <c r="H4531" s="131"/>
      <c r="I4531" s="131"/>
    </row>
    <row r="4532" spans="7:9" ht="15" customHeight="1" x14ac:dyDescent="0.2">
      <c r="G4532" s="139"/>
      <c r="H4532" s="131"/>
      <c r="I4532" s="131"/>
    </row>
    <row r="4533" spans="7:9" ht="15" customHeight="1" x14ac:dyDescent="0.2">
      <c r="G4533" s="139"/>
      <c r="H4533" s="131"/>
      <c r="I4533" s="131"/>
    </row>
    <row r="4534" spans="7:9" ht="15" customHeight="1" x14ac:dyDescent="0.2">
      <c r="G4534" s="139"/>
      <c r="H4534" s="131"/>
      <c r="I4534" s="131"/>
    </row>
    <row r="4535" spans="7:9" ht="15" customHeight="1" x14ac:dyDescent="0.2">
      <c r="G4535" s="139"/>
      <c r="H4535" s="131"/>
      <c r="I4535" s="131"/>
    </row>
    <row r="4536" spans="7:9" ht="15" customHeight="1" x14ac:dyDescent="0.2">
      <c r="G4536" s="139"/>
      <c r="H4536" s="131"/>
      <c r="I4536" s="131"/>
    </row>
    <row r="4537" spans="7:9" ht="15" customHeight="1" x14ac:dyDescent="0.2">
      <c r="G4537" s="139"/>
      <c r="H4537" s="131"/>
      <c r="I4537" s="131"/>
    </row>
    <row r="4538" spans="7:9" ht="15" customHeight="1" x14ac:dyDescent="0.2">
      <c r="G4538" s="139"/>
      <c r="H4538" s="131"/>
      <c r="I4538" s="131"/>
    </row>
    <row r="4539" spans="7:9" ht="15" customHeight="1" x14ac:dyDescent="0.2">
      <c r="G4539" s="139"/>
      <c r="H4539" s="131"/>
      <c r="I4539" s="131"/>
    </row>
    <row r="4540" spans="7:9" ht="15" customHeight="1" x14ac:dyDescent="0.2">
      <c r="G4540" s="139"/>
      <c r="H4540" s="131"/>
      <c r="I4540" s="131"/>
    </row>
    <row r="4541" spans="7:9" ht="15" customHeight="1" x14ac:dyDescent="0.2">
      <c r="G4541" s="139"/>
      <c r="H4541" s="131"/>
      <c r="I4541" s="131"/>
    </row>
    <row r="4542" spans="7:9" ht="15" customHeight="1" x14ac:dyDescent="0.2">
      <c r="G4542" s="139"/>
      <c r="H4542" s="131"/>
      <c r="I4542" s="131"/>
    </row>
    <row r="4543" spans="7:9" ht="15" customHeight="1" x14ac:dyDescent="0.2">
      <c r="G4543" s="139"/>
      <c r="H4543" s="131"/>
      <c r="I4543" s="131"/>
    </row>
    <row r="4544" spans="7:9" ht="15" customHeight="1" x14ac:dyDescent="0.2">
      <c r="G4544" s="139"/>
      <c r="H4544" s="131"/>
      <c r="I4544" s="131"/>
    </row>
    <row r="4545" spans="7:9" ht="15" customHeight="1" x14ac:dyDescent="0.2">
      <c r="G4545" s="139"/>
      <c r="H4545" s="131"/>
      <c r="I4545" s="131"/>
    </row>
    <row r="4546" spans="7:9" ht="15" customHeight="1" x14ac:dyDescent="0.2">
      <c r="G4546" s="139"/>
      <c r="H4546" s="131"/>
      <c r="I4546" s="131"/>
    </row>
    <row r="4547" spans="7:9" ht="15" customHeight="1" x14ac:dyDescent="0.2">
      <c r="G4547" s="139"/>
      <c r="H4547" s="131"/>
      <c r="I4547" s="131"/>
    </row>
    <row r="4548" spans="7:9" ht="15" customHeight="1" x14ac:dyDescent="0.2">
      <c r="G4548" s="139"/>
      <c r="H4548" s="131"/>
      <c r="I4548" s="131"/>
    </row>
    <row r="4549" spans="7:9" ht="15" customHeight="1" x14ac:dyDescent="0.2">
      <c r="G4549" s="139"/>
      <c r="H4549" s="131"/>
      <c r="I4549" s="131"/>
    </row>
    <row r="4550" spans="7:9" ht="15" customHeight="1" x14ac:dyDescent="0.2">
      <c r="G4550" s="139"/>
      <c r="H4550" s="131"/>
      <c r="I4550" s="131"/>
    </row>
    <row r="4551" spans="7:9" ht="15" customHeight="1" x14ac:dyDescent="0.2">
      <c r="G4551" s="139"/>
      <c r="H4551" s="131"/>
      <c r="I4551" s="131"/>
    </row>
    <row r="4552" spans="7:9" ht="15" customHeight="1" x14ac:dyDescent="0.2">
      <c r="G4552" s="139"/>
      <c r="H4552" s="131"/>
      <c r="I4552" s="131"/>
    </row>
    <row r="4553" spans="7:9" ht="15" customHeight="1" x14ac:dyDescent="0.2">
      <c r="G4553" s="139"/>
      <c r="H4553" s="131"/>
      <c r="I4553" s="131"/>
    </row>
    <row r="4554" spans="7:9" ht="15" customHeight="1" x14ac:dyDescent="0.2">
      <c r="G4554" s="139"/>
      <c r="H4554" s="131"/>
      <c r="I4554" s="131"/>
    </row>
    <row r="4555" spans="7:9" ht="15" customHeight="1" x14ac:dyDescent="0.2">
      <c r="G4555" s="139"/>
      <c r="H4555" s="131"/>
      <c r="I4555" s="131"/>
    </row>
    <row r="4556" spans="7:9" ht="15" customHeight="1" x14ac:dyDescent="0.2">
      <c r="G4556" s="139"/>
      <c r="H4556" s="131"/>
      <c r="I4556" s="131"/>
    </row>
    <row r="4557" spans="7:9" ht="15" customHeight="1" x14ac:dyDescent="0.2">
      <c r="G4557" s="139"/>
      <c r="H4557" s="131"/>
      <c r="I4557" s="131"/>
    </row>
    <row r="4558" spans="7:9" ht="15" customHeight="1" x14ac:dyDescent="0.2">
      <c r="G4558" s="139"/>
      <c r="H4558" s="131"/>
      <c r="I4558" s="131"/>
    </row>
    <row r="4559" spans="7:9" ht="15" customHeight="1" x14ac:dyDescent="0.2">
      <c r="G4559" s="139"/>
      <c r="H4559" s="131"/>
      <c r="I4559" s="131"/>
    </row>
    <row r="4560" spans="7:9" ht="15" customHeight="1" x14ac:dyDescent="0.2">
      <c r="G4560" s="139"/>
      <c r="H4560" s="131"/>
      <c r="I4560" s="131"/>
    </row>
    <row r="4561" spans="7:9" ht="15" customHeight="1" x14ac:dyDescent="0.2">
      <c r="G4561" s="139"/>
      <c r="H4561" s="131"/>
      <c r="I4561" s="131"/>
    </row>
    <row r="4562" spans="7:9" ht="15" customHeight="1" x14ac:dyDescent="0.2">
      <c r="G4562" s="139"/>
      <c r="H4562" s="131"/>
      <c r="I4562" s="131"/>
    </row>
    <row r="4563" spans="7:9" ht="15" customHeight="1" x14ac:dyDescent="0.2">
      <c r="G4563" s="139"/>
      <c r="H4563" s="131"/>
      <c r="I4563" s="131"/>
    </row>
    <row r="4564" spans="7:9" ht="15" customHeight="1" x14ac:dyDescent="0.2">
      <c r="G4564" s="139"/>
      <c r="H4564" s="131"/>
      <c r="I4564" s="131"/>
    </row>
    <row r="4565" spans="7:9" ht="15" customHeight="1" x14ac:dyDescent="0.2">
      <c r="G4565" s="139"/>
      <c r="H4565" s="131"/>
      <c r="I4565" s="131"/>
    </row>
    <row r="4566" spans="7:9" ht="15" customHeight="1" x14ac:dyDescent="0.2">
      <c r="G4566" s="139"/>
      <c r="H4566" s="131"/>
      <c r="I4566" s="131"/>
    </row>
    <row r="4567" spans="7:9" ht="15" customHeight="1" x14ac:dyDescent="0.2">
      <c r="G4567" s="139"/>
      <c r="H4567" s="131"/>
      <c r="I4567" s="131"/>
    </row>
    <row r="4568" spans="7:9" ht="15" customHeight="1" x14ac:dyDescent="0.2">
      <c r="G4568" s="139"/>
      <c r="H4568" s="131"/>
      <c r="I4568" s="131"/>
    </row>
    <row r="4569" spans="7:9" ht="15" customHeight="1" x14ac:dyDescent="0.2">
      <c r="G4569" s="139"/>
      <c r="H4569" s="131"/>
      <c r="I4569" s="131"/>
    </row>
    <row r="4570" spans="7:9" ht="15" customHeight="1" x14ac:dyDescent="0.2">
      <c r="G4570" s="139"/>
      <c r="H4570" s="131"/>
      <c r="I4570" s="131"/>
    </row>
    <row r="4571" spans="7:9" ht="15" customHeight="1" x14ac:dyDescent="0.2">
      <c r="G4571" s="139"/>
      <c r="H4571" s="131"/>
      <c r="I4571" s="131"/>
    </row>
    <row r="4572" spans="7:9" ht="15" customHeight="1" x14ac:dyDescent="0.2">
      <c r="G4572" s="139"/>
      <c r="H4572" s="131"/>
      <c r="I4572" s="131"/>
    </row>
    <row r="4573" spans="7:9" ht="15" customHeight="1" x14ac:dyDescent="0.2">
      <c r="G4573" s="139"/>
      <c r="H4573" s="131"/>
      <c r="I4573" s="131"/>
    </row>
    <row r="4574" spans="7:9" ht="15" customHeight="1" x14ac:dyDescent="0.2">
      <c r="G4574" s="139"/>
      <c r="H4574" s="131"/>
      <c r="I4574" s="131"/>
    </row>
    <row r="4575" spans="7:9" ht="15" customHeight="1" x14ac:dyDescent="0.2">
      <c r="G4575" s="139"/>
      <c r="H4575" s="131"/>
      <c r="I4575" s="131"/>
    </row>
    <row r="4576" spans="7:9" ht="15" customHeight="1" x14ac:dyDescent="0.2">
      <c r="G4576" s="139"/>
      <c r="H4576" s="131"/>
      <c r="I4576" s="131"/>
    </row>
    <row r="4577" spans="7:9" ht="15" customHeight="1" x14ac:dyDescent="0.2">
      <c r="G4577" s="139"/>
      <c r="H4577" s="131"/>
      <c r="I4577" s="131"/>
    </row>
    <row r="4578" spans="7:9" ht="15" customHeight="1" x14ac:dyDescent="0.2">
      <c r="G4578" s="139"/>
      <c r="H4578" s="131"/>
      <c r="I4578" s="131"/>
    </row>
    <row r="4579" spans="7:9" ht="15" customHeight="1" x14ac:dyDescent="0.2">
      <c r="G4579" s="139"/>
      <c r="H4579" s="131"/>
      <c r="I4579" s="131"/>
    </row>
    <row r="4580" spans="7:9" ht="15" customHeight="1" x14ac:dyDescent="0.2">
      <c r="G4580" s="139"/>
      <c r="H4580" s="131"/>
      <c r="I4580" s="131"/>
    </row>
    <row r="4581" spans="7:9" ht="15" customHeight="1" x14ac:dyDescent="0.2">
      <c r="G4581" s="139"/>
      <c r="H4581" s="131"/>
      <c r="I4581" s="131"/>
    </row>
    <row r="4582" spans="7:9" ht="15" customHeight="1" x14ac:dyDescent="0.2">
      <c r="G4582" s="139"/>
      <c r="H4582" s="131"/>
      <c r="I4582" s="131"/>
    </row>
    <row r="4583" spans="7:9" ht="15" customHeight="1" x14ac:dyDescent="0.2">
      <c r="G4583" s="139"/>
      <c r="H4583" s="131"/>
      <c r="I4583" s="131"/>
    </row>
    <row r="4584" spans="7:9" ht="15" customHeight="1" x14ac:dyDescent="0.2">
      <c r="G4584" s="139"/>
      <c r="H4584" s="131"/>
      <c r="I4584" s="131"/>
    </row>
    <row r="4585" spans="7:9" ht="15" customHeight="1" x14ac:dyDescent="0.2">
      <c r="G4585" s="139"/>
      <c r="H4585" s="131"/>
      <c r="I4585" s="131"/>
    </row>
    <row r="4586" spans="7:9" ht="15" customHeight="1" x14ac:dyDescent="0.2">
      <c r="G4586" s="139"/>
      <c r="H4586" s="131"/>
      <c r="I4586" s="131"/>
    </row>
    <row r="4587" spans="7:9" ht="15" customHeight="1" x14ac:dyDescent="0.2">
      <c r="G4587" s="139"/>
      <c r="H4587" s="131"/>
      <c r="I4587" s="131"/>
    </row>
    <row r="4588" spans="7:9" ht="15" customHeight="1" x14ac:dyDescent="0.2">
      <c r="G4588" s="139"/>
      <c r="H4588" s="131"/>
      <c r="I4588" s="131"/>
    </row>
    <row r="4589" spans="7:9" ht="15" customHeight="1" x14ac:dyDescent="0.2">
      <c r="G4589" s="139"/>
      <c r="H4589" s="131"/>
      <c r="I4589" s="131"/>
    </row>
    <row r="4590" spans="7:9" ht="15" customHeight="1" x14ac:dyDescent="0.2">
      <c r="G4590" s="139"/>
      <c r="H4590" s="131"/>
      <c r="I4590" s="131"/>
    </row>
    <row r="4591" spans="7:9" ht="15" customHeight="1" x14ac:dyDescent="0.2">
      <c r="G4591" s="139"/>
      <c r="H4591" s="131"/>
      <c r="I4591" s="131"/>
    </row>
    <row r="4592" spans="7:9" ht="15" customHeight="1" x14ac:dyDescent="0.2">
      <c r="G4592" s="139"/>
      <c r="H4592" s="131"/>
      <c r="I4592" s="131"/>
    </row>
    <row r="4593" spans="7:9" ht="15" customHeight="1" x14ac:dyDescent="0.2">
      <c r="G4593" s="139"/>
      <c r="H4593" s="131"/>
      <c r="I4593" s="131"/>
    </row>
    <row r="4594" spans="7:9" ht="15" customHeight="1" x14ac:dyDescent="0.2">
      <c r="G4594" s="139"/>
      <c r="H4594" s="131"/>
      <c r="I4594" s="131"/>
    </row>
    <row r="4595" spans="7:9" ht="15" customHeight="1" x14ac:dyDescent="0.2">
      <c r="G4595" s="139"/>
      <c r="H4595" s="131"/>
      <c r="I4595" s="131"/>
    </row>
    <row r="4596" spans="7:9" ht="15" customHeight="1" x14ac:dyDescent="0.2">
      <c r="G4596" s="139"/>
      <c r="H4596" s="131"/>
      <c r="I4596" s="131"/>
    </row>
    <row r="4597" spans="7:9" ht="15" customHeight="1" x14ac:dyDescent="0.2">
      <c r="G4597" s="139"/>
      <c r="H4597" s="131"/>
      <c r="I4597" s="131"/>
    </row>
    <row r="4598" spans="7:9" ht="15" customHeight="1" x14ac:dyDescent="0.2">
      <c r="G4598" s="139"/>
      <c r="H4598" s="131"/>
      <c r="I4598" s="131"/>
    </row>
    <row r="4599" spans="7:9" ht="15" customHeight="1" x14ac:dyDescent="0.2">
      <c r="G4599" s="139"/>
      <c r="H4599" s="131"/>
      <c r="I4599" s="131"/>
    </row>
    <row r="4600" spans="7:9" ht="15" customHeight="1" x14ac:dyDescent="0.2">
      <c r="G4600" s="139"/>
      <c r="H4600" s="131"/>
      <c r="I4600" s="131"/>
    </row>
    <row r="4601" spans="7:9" ht="15" customHeight="1" x14ac:dyDescent="0.2">
      <c r="G4601" s="139"/>
      <c r="H4601" s="131"/>
      <c r="I4601" s="131"/>
    </row>
    <row r="4602" spans="7:9" ht="15" customHeight="1" x14ac:dyDescent="0.2">
      <c r="G4602" s="139"/>
      <c r="H4602" s="131"/>
      <c r="I4602" s="131"/>
    </row>
    <row r="4603" spans="7:9" ht="15" customHeight="1" x14ac:dyDescent="0.2">
      <c r="G4603" s="139"/>
      <c r="H4603" s="131"/>
      <c r="I4603" s="131"/>
    </row>
    <row r="4604" spans="7:9" ht="15" customHeight="1" x14ac:dyDescent="0.2">
      <c r="G4604" s="139"/>
      <c r="H4604" s="131"/>
      <c r="I4604" s="131"/>
    </row>
    <row r="4605" spans="7:9" ht="15" customHeight="1" x14ac:dyDescent="0.2">
      <c r="G4605" s="139"/>
      <c r="H4605" s="131"/>
      <c r="I4605" s="131"/>
    </row>
    <row r="4606" spans="7:9" ht="15" customHeight="1" x14ac:dyDescent="0.2">
      <c r="G4606" s="139"/>
      <c r="H4606" s="131"/>
      <c r="I4606" s="131"/>
    </row>
    <row r="4607" spans="7:9" ht="15" customHeight="1" x14ac:dyDescent="0.2">
      <c r="G4607" s="139"/>
      <c r="H4607" s="131"/>
      <c r="I4607" s="131"/>
    </row>
    <row r="4608" spans="7:9" ht="15" customHeight="1" x14ac:dyDescent="0.2">
      <c r="G4608" s="139"/>
      <c r="H4608" s="131"/>
      <c r="I4608" s="131"/>
    </row>
    <row r="4609" spans="7:9" ht="15" customHeight="1" x14ac:dyDescent="0.2">
      <c r="G4609" s="139"/>
      <c r="H4609" s="131"/>
      <c r="I4609" s="131"/>
    </row>
    <row r="4610" spans="7:9" ht="15" customHeight="1" x14ac:dyDescent="0.2">
      <c r="G4610" s="139"/>
      <c r="H4610" s="131"/>
      <c r="I4610" s="131"/>
    </row>
    <row r="4611" spans="7:9" ht="15" customHeight="1" x14ac:dyDescent="0.2">
      <c r="G4611" s="139"/>
      <c r="H4611" s="131"/>
      <c r="I4611" s="131"/>
    </row>
    <row r="4612" spans="7:9" ht="15" customHeight="1" x14ac:dyDescent="0.2">
      <c r="G4612" s="139"/>
      <c r="H4612" s="131"/>
      <c r="I4612" s="131"/>
    </row>
    <row r="4613" spans="7:9" ht="15" customHeight="1" x14ac:dyDescent="0.2">
      <c r="G4613" s="139"/>
      <c r="H4613" s="131"/>
      <c r="I4613" s="131"/>
    </row>
    <row r="4614" spans="7:9" ht="15" customHeight="1" x14ac:dyDescent="0.2">
      <c r="G4614" s="139"/>
      <c r="H4614" s="131"/>
      <c r="I4614" s="131"/>
    </row>
    <row r="4615" spans="7:9" ht="15" customHeight="1" x14ac:dyDescent="0.2">
      <c r="G4615" s="139"/>
      <c r="H4615" s="131"/>
      <c r="I4615" s="131"/>
    </row>
    <row r="4616" spans="7:9" ht="15" customHeight="1" x14ac:dyDescent="0.2">
      <c r="G4616" s="139"/>
      <c r="H4616" s="131"/>
      <c r="I4616" s="131"/>
    </row>
    <row r="4617" spans="7:9" ht="15" customHeight="1" x14ac:dyDescent="0.2">
      <c r="G4617" s="139"/>
      <c r="H4617" s="131"/>
      <c r="I4617" s="131"/>
    </row>
    <row r="4618" spans="7:9" ht="15" customHeight="1" x14ac:dyDescent="0.2">
      <c r="G4618" s="139"/>
      <c r="H4618" s="131"/>
      <c r="I4618" s="131"/>
    </row>
    <row r="4619" spans="7:9" ht="15" customHeight="1" x14ac:dyDescent="0.2">
      <c r="G4619" s="139"/>
      <c r="H4619" s="131"/>
      <c r="I4619" s="131"/>
    </row>
    <row r="4620" spans="7:9" ht="15" customHeight="1" x14ac:dyDescent="0.2">
      <c r="G4620" s="139"/>
      <c r="H4620" s="131"/>
      <c r="I4620" s="131"/>
    </row>
    <row r="4621" spans="7:9" ht="15" customHeight="1" x14ac:dyDescent="0.2">
      <c r="G4621" s="139"/>
      <c r="H4621" s="131"/>
      <c r="I4621" s="131"/>
    </row>
    <row r="4622" spans="7:9" ht="15" customHeight="1" x14ac:dyDescent="0.2">
      <c r="G4622" s="139"/>
      <c r="H4622" s="131"/>
      <c r="I4622" s="131"/>
    </row>
    <row r="4623" spans="7:9" ht="15" customHeight="1" x14ac:dyDescent="0.2">
      <c r="G4623" s="139"/>
      <c r="H4623" s="131"/>
      <c r="I4623" s="131"/>
    </row>
    <row r="4624" spans="7:9" ht="15" customHeight="1" x14ac:dyDescent="0.2">
      <c r="G4624" s="139"/>
      <c r="H4624" s="131"/>
      <c r="I4624" s="131"/>
    </row>
    <row r="4625" spans="7:9" ht="15" customHeight="1" x14ac:dyDescent="0.2">
      <c r="G4625" s="139"/>
      <c r="H4625" s="131"/>
      <c r="I4625" s="131"/>
    </row>
    <row r="4626" spans="7:9" ht="15" customHeight="1" x14ac:dyDescent="0.2">
      <c r="G4626" s="139"/>
      <c r="H4626" s="131"/>
      <c r="I4626" s="131"/>
    </row>
    <row r="4627" spans="7:9" ht="15" customHeight="1" x14ac:dyDescent="0.2">
      <c r="G4627" s="139"/>
      <c r="H4627" s="131"/>
      <c r="I4627" s="131"/>
    </row>
    <row r="4628" spans="7:9" ht="15" customHeight="1" x14ac:dyDescent="0.2">
      <c r="G4628" s="139"/>
      <c r="H4628" s="131"/>
      <c r="I4628" s="131"/>
    </row>
    <row r="4629" spans="7:9" ht="15" customHeight="1" x14ac:dyDescent="0.2">
      <c r="G4629" s="139"/>
      <c r="H4629" s="131"/>
      <c r="I4629" s="131"/>
    </row>
    <row r="4630" spans="7:9" ht="15" customHeight="1" x14ac:dyDescent="0.2">
      <c r="G4630" s="139"/>
      <c r="H4630" s="131"/>
      <c r="I4630" s="131"/>
    </row>
    <row r="4631" spans="7:9" ht="15" customHeight="1" x14ac:dyDescent="0.2">
      <c r="G4631" s="139"/>
      <c r="H4631" s="131"/>
      <c r="I4631" s="131"/>
    </row>
    <row r="4632" spans="7:9" ht="15" customHeight="1" x14ac:dyDescent="0.2">
      <c r="G4632" s="139"/>
      <c r="H4632" s="131"/>
      <c r="I4632" s="131"/>
    </row>
    <row r="4633" spans="7:9" ht="15" customHeight="1" x14ac:dyDescent="0.2">
      <c r="G4633" s="139"/>
      <c r="H4633" s="131"/>
      <c r="I4633" s="131"/>
    </row>
    <row r="4634" spans="7:9" ht="15" customHeight="1" x14ac:dyDescent="0.2">
      <c r="G4634" s="139"/>
      <c r="H4634" s="131"/>
      <c r="I4634" s="131"/>
    </row>
    <row r="4635" spans="7:9" ht="15" customHeight="1" x14ac:dyDescent="0.2">
      <c r="G4635" s="139"/>
      <c r="H4635" s="131"/>
      <c r="I4635" s="131"/>
    </row>
    <row r="4636" spans="7:9" ht="15" customHeight="1" x14ac:dyDescent="0.2">
      <c r="G4636" s="139"/>
      <c r="H4636" s="131"/>
      <c r="I4636" s="131"/>
    </row>
    <row r="4637" spans="7:9" ht="15" customHeight="1" x14ac:dyDescent="0.2">
      <c r="G4637" s="139"/>
      <c r="H4637" s="131"/>
      <c r="I4637" s="131"/>
    </row>
    <row r="4638" spans="7:9" ht="15" customHeight="1" x14ac:dyDescent="0.2">
      <c r="G4638" s="139"/>
      <c r="H4638" s="131"/>
      <c r="I4638" s="131"/>
    </row>
    <row r="4639" spans="7:9" ht="15" customHeight="1" x14ac:dyDescent="0.2">
      <c r="G4639" s="139"/>
      <c r="H4639" s="131"/>
      <c r="I4639" s="131"/>
    </row>
    <row r="4640" spans="7:9" ht="15" customHeight="1" x14ac:dyDescent="0.2">
      <c r="G4640" s="139"/>
      <c r="H4640" s="131"/>
      <c r="I4640" s="131"/>
    </row>
    <row r="4641" spans="7:9" ht="15" customHeight="1" x14ac:dyDescent="0.2">
      <c r="G4641" s="139"/>
      <c r="H4641" s="131"/>
      <c r="I4641" s="131"/>
    </row>
    <row r="4642" spans="7:9" ht="15" customHeight="1" x14ac:dyDescent="0.2">
      <c r="G4642" s="139"/>
      <c r="H4642" s="131"/>
      <c r="I4642" s="131"/>
    </row>
    <row r="4643" spans="7:9" ht="15" customHeight="1" x14ac:dyDescent="0.2">
      <c r="G4643" s="139"/>
      <c r="H4643" s="131"/>
      <c r="I4643" s="131"/>
    </row>
    <row r="4644" spans="7:9" ht="15" customHeight="1" x14ac:dyDescent="0.2">
      <c r="G4644" s="139"/>
      <c r="H4644" s="131"/>
      <c r="I4644" s="131"/>
    </row>
    <row r="4645" spans="7:9" ht="15" customHeight="1" x14ac:dyDescent="0.2">
      <c r="G4645" s="139"/>
      <c r="H4645" s="131"/>
      <c r="I4645" s="131"/>
    </row>
    <row r="4646" spans="7:9" ht="15" customHeight="1" x14ac:dyDescent="0.2">
      <c r="G4646" s="139"/>
      <c r="H4646" s="131"/>
      <c r="I4646" s="131"/>
    </row>
    <row r="4647" spans="7:9" ht="15" customHeight="1" x14ac:dyDescent="0.2">
      <c r="G4647" s="139"/>
      <c r="H4647" s="131"/>
      <c r="I4647" s="131"/>
    </row>
    <row r="4648" spans="7:9" ht="15" customHeight="1" x14ac:dyDescent="0.2">
      <c r="G4648" s="139"/>
      <c r="H4648" s="131"/>
      <c r="I4648" s="131"/>
    </row>
    <row r="4649" spans="7:9" ht="15" customHeight="1" x14ac:dyDescent="0.2">
      <c r="G4649" s="139"/>
      <c r="H4649" s="131"/>
      <c r="I4649" s="131"/>
    </row>
    <row r="4650" spans="7:9" ht="15" customHeight="1" x14ac:dyDescent="0.2">
      <c r="G4650" s="139"/>
      <c r="H4650" s="131"/>
      <c r="I4650" s="131"/>
    </row>
    <row r="4651" spans="7:9" ht="15" customHeight="1" x14ac:dyDescent="0.2">
      <c r="G4651" s="139"/>
      <c r="H4651" s="131"/>
      <c r="I4651" s="131"/>
    </row>
    <row r="4652" spans="7:9" ht="15" customHeight="1" x14ac:dyDescent="0.2">
      <c r="G4652" s="139"/>
      <c r="H4652" s="131"/>
      <c r="I4652" s="131"/>
    </row>
    <row r="4653" spans="7:9" ht="15" customHeight="1" x14ac:dyDescent="0.2">
      <c r="G4653" s="139"/>
      <c r="H4653" s="131"/>
      <c r="I4653" s="131"/>
    </row>
    <row r="4654" spans="7:9" ht="15" customHeight="1" x14ac:dyDescent="0.2">
      <c r="G4654" s="139"/>
      <c r="H4654" s="131"/>
      <c r="I4654" s="131"/>
    </row>
    <row r="4655" spans="7:9" ht="15" customHeight="1" x14ac:dyDescent="0.2">
      <c r="G4655" s="139"/>
      <c r="H4655" s="131"/>
      <c r="I4655" s="131"/>
    </row>
    <row r="4656" spans="7:9" ht="15" customHeight="1" x14ac:dyDescent="0.2">
      <c r="G4656" s="139"/>
      <c r="H4656" s="131"/>
      <c r="I4656" s="131"/>
    </row>
    <row r="4657" spans="7:9" ht="15" customHeight="1" x14ac:dyDescent="0.2">
      <c r="G4657" s="139"/>
      <c r="H4657" s="131"/>
      <c r="I4657" s="131"/>
    </row>
    <row r="4658" spans="7:9" ht="15" customHeight="1" x14ac:dyDescent="0.2">
      <c r="G4658" s="139"/>
      <c r="H4658" s="131"/>
      <c r="I4658" s="131"/>
    </row>
    <row r="4659" spans="7:9" ht="15" customHeight="1" x14ac:dyDescent="0.2">
      <c r="G4659" s="139"/>
      <c r="H4659" s="131"/>
      <c r="I4659" s="131"/>
    </row>
    <row r="4660" spans="7:9" ht="15" customHeight="1" x14ac:dyDescent="0.2">
      <c r="G4660" s="139"/>
      <c r="H4660" s="131"/>
      <c r="I4660" s="131"/>
    </row>
    <row r="4661" spans="7:9" ht="15" customHeight="1" x14ac:dyDescent="0.2">
      <c r="G4661" s="139"/>
      <c r="H4661" s="131"/>
      <c r="I4661" s="131"/>
    </row>
    <row r="4662" spans="7:9" ht="15" customHeight="1" x14ac:dyDescent="0.2">
      <c r="G4662" s="139"/>
      <c r="H4662" s="131"/>
      <c r="I4662" s="131"/>
    </row>
    <row r="4663" spans="7:9" ht="15" customHeight="1" x14ac:dyDescent="0.2">
      <c r="G4663" s="139"/>
      <c r="H4663" s="131"/>
      <c r="I4663" s="131"/>
    </row>
    <row r="4664" spans="7:9" ht="15" customHeight="1" x14ac:dyDescent="0.2">
      <c r="G4664" s="139"/>
      <c r="H4664" s="131"/>
      <c r="I4664" s="131"/>
    </row>
    <row r="4665" spans="7:9" ht="15" customHeight="1" x14ac:dyDescent="0.2">
      <c r="G4665" s="139"/>
      <c r="H4665" s="131"/>
      <c r="I4665" s="131"/>
    </row>
    <row r="4666" spans="7:9" ht="15" customHeight="1" x14ac:dyDescent="0.2">
      <c r="G4666" s="139"/>
      <c r="H4666" s="131"/>
      <c r="I4666" s="131"/>
    </row>
    <row r="4667" spans="7:9" ht="15" customHeight="1" x14ac:dyDescent="0.2">
      <c r="G4667" s="139"/>
      <c r="H4667" s="131"/>
      <c r="I4667" s="131"/>
    </row>
    <row r="4668" spans="7:9" ht="15" customHeight="1" x14ac:dyDescent="0.2">
      <c r="G4668" s="139"/>
      <c r="H4668" s="131"/>
      <c r="I4668" s="131"/>
    </row>
    <row r="4669" spans="7:9" ht="15" customHeight="1" x14ac:dyDescent="0.2">
      <c r="G4669" s="139"/>
      <c r="H4669" s="131"/>
      <c r="I4669" s="131"/>
    </row>
    <row r="4670" spans="7:9" ht="15" customHeight="1" x14ac:dyDescent="0.2">
      <c r="G4670" s="139"/>
      <c r="H4670" s="131"/>
      <c r="I4670" s="131"/>
    </row>
    <row r="4671" spans="7:9" ht="15" customHeight="1" x14ac:dyDescent="0.2">
      <c r="G4671" s="139"/>
      <c r="H4671" s="131"/>
      <c r="I4671" s="131"/>
    </row>
    <row r="4672" spans="7:9" ht="15" customHeight="1" x14ac:dyDescent="0.2">
      <c r="G4672" s="139"/>
      <c r="H4672" s="131"/>
      <c r="I4672" s="131"/>
    </row>
    <row r="4673" spans="7:9" ht="15" customHeight="1" x14ac:dyDescent="0.2">
      <c r="G4673" s="139"/>
      <c r="H4673" s="131"/>
      <c r="I4673" s="131"/>
    </row>
    <row r="4674" spans="7:9" ht="15" customHeight="1" x14ac:dyDescent="0.2">
      <c r="G4674" s="139"/>
      <c r="H4674" s="131"/>
      <c r="I4674" s="131"/>
    </row>
    <row r="4675" spans="7:9" ht="15" customHeight="1" x14ac:dyDescent="0.2">
      <c r="G4675" s="139"/>
      <c r="H4675" s="131"/>
      <c r="I4675" s="131"/>
    </row>
    <row r="4676" spans="7:9" ht="15" customHeight="1" x14ac:dyDescent="0.2">
      <c r="G4676" s="139"/>
      <c r="H4676" s="131"/>
      <c r="I4676" s="131"/>
    </row>
    <row r="4677" spans="7:9" ht="15" customHeight="1" x14ac:dyDescent="0.2">
      <c r="G4677" s="139"/>
      <c r="H4677" s="131"/>
      <c r="I4677" s="131"/>
    </row>
    <row r="4678" spans="7:9" ht="15" customHeight="1" x14ac:dyDescent="0.2">
      <c r="G4678" s="139"/>
      <c r="H4678" s="131"/>
      <c r="I4678" s="131"/>
    </row>
    <row r="4679" spans="7:9" ht="15" customHeight="1" x14ac:dyDescent="0.2">
      <c r="G4679" s="139"/>
      <c r="H4679" s="131"/>
      <c r="I4679" s="131"/>
    </row>
    <row r="4680" spans="7:9" ht="15" customHeight="1" x14ac:dyDescent="0.2">
      <c r="G4680" s="139"/>
      <c r="H4680" s="131"/>
      <c r="I4680" s="131"/>
    </row>
    <row r="4681" spans="7:9" ht="15" customHeight="1" x14ac:dyDescent="0.2">
      <c r="G4681" s="139"/>
      <c r="H4681" s="131"/>
      <c r="I4681" s="131"/>
    </row>
    <row r="4682" spans="7:9" ht="15" customHeight="1" x14ac:dyDescent="0.2">
      <c r="G4682" s="139"/>
      <c r="H4682" s="131"/>
      <c r="I4682" s="131"/>
    </row>
    <row r="4683" spans="7:9" ht="15" customHeight="1" x14ac:dyDescent="0.2">
      <c r="G4683" s="139"/>
      <c r="H4683" s="131"/>
      <c r="I4683" s="131"/>
    </row>
    <row r="4684" spans="7:9" ht="15" customHeight="1" x14ac:dyDescent="0.2">
      <c r="G4684" s="139"/>
      <c r="H4684" s="131"/>
      <c r="I4684" s="131"/>
    </row>
    <row r="4685" spans="7:9" ht="15" customHeight="1" x14ac:dyDescent="0.2">
      <c r="G4685" s="139"/>
      <c r="H4685" s="131"/>
      <c r="I4685" s="131"/>
    </row>
    <row r="4686" spans="7:9" ht="15" customHeight="1" x14ac:dyDescent="0.2">
      <c r="G4686" s="139"/>
      <c r="H4686" s="131"/>
      <c r="I4686" s="131"/>
    </row>
    <row r="4687" spans="7:9" ht="15" customHeight="1" x14ac:dyDescent="0.2">
      <c r="G4687" s="139"/>
      <c r="H4687" s="131"/>
      <c r="I4687" s="131"/>
    </row>
    <row r="4688" spans="7:9" ht="15" customHeight="1" x14ac:dyDescent="0.2">
      <c r="G4688" s="139"/>
      <c r="H4688" s="131"/>
      <c r="I4688" s="131"/>
    </row>
    <row r="4689" spans="7:9" ht="15" customHeight="1" x14ac:dyDescent="0.2">
      <c r="G4689" s="139"/>
      <c r="H4689" s="131"/>
      <c r="I4689" s="131"/>
    </row>
    <row r="4690" spans="7:9" ht="15" customHeight="1" x14ac:dyDescent="0.2">
      <c r="G4690" s="139"/>
      <c r="H4690" s="131"/>
      <c r="I4690" s="131"/>
    </row>
    <row r="4691" spans="7:9" ht="15" customHeight="1" x14ac:dyDescent="0.2">
      <c r="G4691" s="139"/>
      <c r="H4691" s="131"/>
      <c r="I4691" s="131"/>
    </row>
    <row r="4692" spans="7:9" ht="15" customHeight="1" x14ac:dyDescent="0.2">
      <c r="G4692" s="139"/>
      <c r="H4692" s="131"/>
      <c r="I4692" s="131"/>
    </row>
    <row r="4693" spans="7:9" ht="15" customHeight="1" x14ac:dyDescent="0.2">
      <c r="G4693" s="139"/>
      <c r="H4693" s="131"/>
      <c r="I4693" s="131"/>
    </row>
    <row r="4694" spans="7:9" ht="15" customHeight="1" x14ac:dyDescent="0.2">
      <c r="G4694" s="139"/>
      <c r="H4694" s="131"/>
      <c r="I4694" s="131"/>
    </row>
    <row r="4695" spans="7:9" ht="15" customHeight="1" x14ac:dyDescent="0.2">
      <c r="G4695" s="139"/>
      <c r="H4695" s="131"/>
      <c r="I4695" s="131"/>
    </row>
    <row r="4696" spans="7:9" ht="15" customHeight="1" x14ac:dyDescent="0.2">
      <c r="G4696" s="139"/>
      <c r="H4696" s="131"/>
      <c r="I4696" s="131"/>
    </row>
    <row r="4697" spans="7:9" ht="15" customHeight="1" x14ac:dyDescent="0.2">
      <c r="G4697" s="139"/>
      <c r="H4697" s="131"/>
      <c r="I4697" s="131"/>
    </row>
    <row r="4698" spans="7:9" ht="15" customHeight="1" x14ac:dyDescent="0.2">
      <c r="G4698" s="139"/>
      <c r="H4698" s="131"/>
      <c r="I4698" s="131"/>
    </row>
    <row r="4699" spans="7:9" ht="15" customHeight="1" x14ac:dyDescent="0.2">
      <c r="G4699" s="139"/>
      <c r="H4699" s="131"/>
      <c r="I4699" s="131"/>
    </row>
    <row r="4700" spans="7:9" ht="15" customHeight="1" x14ac:dyDescent="0.2">
      <c r="G4700" s="139"/>
      <c r="H4700" s="131"/>
      <c r="I4700" s="131"/>
    </row>
    <row r="4701" spans="7:9" ht="15" customHeight="1" x14ac:dyDescent="0.2">
      <c r="G4701" s="139"/>
      <c r="H4701" s="131"/>
      <c r="I4701" s="131"/>
    </row>
    <row r="4702" spans="7:9" ht="15" customHeight="1" x14ac:dyDescent="0.2">
      <c r="G4702" s="139"/>
      <c r="H4702" s="131"/>
      <c r="I4702" s="131"/>
    </row>
    <row r="4703" spans="7:9" ht="15" customHeight="1" x14ac:dyDescent="0.2">
      <c r="G4703" s="139"/>
      <c r="H4703" s="131"/>
      <c r="I4703" s="131"/>
    </row>
    <row r="4704" spans="7:9" ht="15" customHeight="1" x14ac:dyDescent="0.2">
      <c r="G4704" s="139"/>
      <c r="H4704" s="131"/>
      <c r="I4704" s="131"/>
    </row>
    <row r="4705" spans="7:9" ht="15" customHeight="1" x14ac:dyDescent="0.2">
      <c r="G4705" s="139"/>
      <c r="H4705" s="131"/>
      <c r="I4705" s="131"/>
    </row>
    <row r="4706" spans="7:9" ht="15" customHeight="1" x14ac:dyDescent="0.2">
      <c r="G4706" s="139"/>
      <c r="H4706" s="131"/>
      <c r="I4706" s="131"/>
    </row>
    <row r="4707" spans="7:9" ht="15" customHeight="1" x14ac:dyDescent="0.2">
      <c r="G4707" s="139"/>
      <c r="H4707" s="131"/>
      <c r="I4707" s="131"/>
    </row>
    <row r="4708" spans="7:9" ht="15" customHeight="1" x14ac:dyDescent="0.2">
      <c r="G4708" s="139"/>
      <c r="H4708" s="131"/>
      <c r="I4708" s="131"/>
    </row>
    <row r="4709" spans="7:9" ht="15" customHeight="1" x14ac:dyDescent="0.2">
      <c r="G4709" s="139"/>
      <c r="H4709" s="131"/>
      <c r="I4709" s="131"/>
    </row>
    <row r="4710" spans="7:9" ht="15" customHeight="1" x14ac:dyDescent="0.2">
      <c r="G4710" s="139"/>
      <c r="H4710" s="131"/>
      <c r="I4710" s="131"/>
    </row>
    <row r="4711" spans="7:9" ht="15" customHeight="1" x14ac:dyDescent="0.2">
      <c r="G4711" s="139"/>
      <c r="H4711" s="131"/>
      <c r="I4711" s="131"/>
    </row>
    <row r="4712" spans="7:9" ht="15" customHeight="1" x14ac:dyDescent="0.2">
      <c r="G4712" s="139"/>
      <c r="H4712" s="131"/>
      <c r="I4712" s="131"/>
    </row>
    <row r="4713" spans="7:9" ht="15" customHeight="1" x14ac:dyDescent="0.2">
      <c r="G4713" s="139"/>
      <c r="H4713" s="131"/>
      <c r="I4713" s="131"/>
    </row>
    <row r="4714" spans="7:9" ht="15" customHeight="1" x14ac:dyDescent="0.2">
      <c r="G4714" s="139"/>
      <c r="H4714" s="131"/>
      <c r="I4714" s="131"/>
    </row>
    <row r="4715" spans="7:9" ht="15" customHeight="1" x14ac:dyDescent="0.2">
      <c r="G4715" s="139"/>
      <c r="H4715" s="131"/>
      <c r="I4715" s="131"/>
    </row>
    <row r="4716" spans="7:9" ht="15" customHeight="1" x14ac:dyDescent="0.2">
      <c r="G4716" s="139"/>
      <c r="H4716" s="131"/>
      <c r="I4716" s="131"/>
    </row>
    <row r="4717" spans="7:9" ht="15" customHeight="1" x14ac:dyDescent="0.2">
      <c r="G4717" s="139"/>
      <c r="H4717" s="131"/>
      <c r="I4717" s="131"/>
    </row>
    <row r="4718" spans="7:9" ht="15" customHeight="1" x14ac:dyDescent="0.2">
      <c r="G4718" s="139"/>
      <c r="H4718" s="131"/>
      <c r="I4718" s="131"/>
    </row>
    <row r="4719" spans="7:9" ht="15" customHeight="1" x14ac:dyDescent="0.2">
      <c r="G4719" s="139"/>
      <c r="H4719" s="131"/>
      <c r="I4719" s="131"/>
    </row>
    <row r="4720" spans="7:9" ht="15" customHeight="1" x14ac:dyDescent="0.2">
      <c r="G4720" s="139"/>
      <c r="H4720" s="131"/>
      <c r="I4720" s="131"/>
    </row>
    <row r="4721" spans="7:9" ht="15" customHeight="1" x14ac:dyDescent="0.2">
      <c r="G4721" s="139"/>
      <c r="H4721" s="131"/>
      <c r="I4721" s="131"/>
    </row>
    <row r="4722" spans="7:9" ht="15" customHeight="1" x14ac:dyDescent="0.2">
      <c r="G4722" s="139"/>
      <c r="H4722" s="131"/>
      <c r="I4722" s="131"/>
    </row>
    <row r="4723" spans="7:9" ht="15" customHeight="1" x14ac:dyDescent="0.2">
      <c r="G4723" s="139"/>
      <c r="H4723" s="131"/>
      <c r="I4723" s="131"/>
    </row>
    <row r="4724" spans="7:9" ht="15" customHeight="1" x14ac:dyDescent="0.2">
      <c r="G4724" s="139"/>
      <c r="H4724" s="131"/>
      <c r="I4724" s="131"/>
    </row>
    <row r="4725" spans="7:9" ht="15" customHeight="1" x14ac:dyDescent="0.2">
      <c r="G4725" s="139"/>
      <c r="H4725" s="131"/>
      <c r="I4725" s="131"/>
    </row>
    <row r="4726" spans="7:9" ht="15" customHeight="1" x14ac:dyDescent="0.2">
      <c r="G4726" s="139"/>
      <c r="H4726" s="131"/>
      <c r="I4726" s="131"/>
    </row>
    <row r="4727" spans="7:9" ht="15" customHeight="1" x14ac:dyDescent="0.2">
      <c r="G4727" s="139"/>
      <c r="H4727" s="131"/>
      <c r="I4727" s="131"/>
    </row>
    <row r="4728" spans="7:9" ht="15" customHeight="1" x14ac:dyDescent="0.2">
      <c r="G4728" s="139"/>
      <c r="H4728" s="131"/>
      <c r="I4728" s="131"/>
    </row>
    <row r="4729" spans="7:9" ht="15" customHeight="1" x14ac:dyDescent="0.2">
      <c r="G4729" s="139"/>
      <c r="H4729" s="131"/>
      <c r="I4729" s="131"/>
    </row>
    <row r="4730" spans="7:9" ht="15" customHeight="1" x14ac:dyDescent="0.2">
      <c r="G4730" s="139"/>
      <c r="H4730" s="131"/>
      <c r="I4730" s="131"/>
    </row>
    <row r="4731" spans="7:9" ht="15" customHeight="1" x14ac:dyDescent="0.2">
      <c r="G4731" s="139"/>
      <c r="H4731" s="131"/>
      <c r="I4731" s="131"/>
    </row>
    <row r="4732" spans="7:9" ht="15" customHeight="1" x14ac:dyDescent="0.2">
      <c r="G4732" s="139"/>
      <c r="H4732" s="131"/>
      <c r="I4732" s="131"/>
    </row>
    <row r="4733" spans="7:9" ht="15" customHeight="1" x14ac:dyDescent="0.2">
      <c r="G4733" s="139"/>
      <c r="H4733" s="131"/>
      <c r="I4733" s="131"/>
    </row>
    <row r="4734" spans="7:9" ht="15" customHeight="1" x14ac:dyDescent="0.2">
      <c r="G4734" s="139"/>
      <c r="H4734" s="131"/>
      <c r="I4734" s="131"/>
    </row>
    <row r="4735" spans="7:9" ht="15" customHeight="1" x14ac:dyDescent="0.2">
      <c r="G4735" s="139"/>
      <c r="H4735" s="131"/>
      <c r="I4735" s="131"/>
    </row>
    <row r="4736" spans="7:9" ht="15" customHeight="1" x14ac:dyDescent="0.2">
      <c r="G4736" s="139"/>
      <c r="H4736" s="131"/>
      <c r="I4736" s="131"/>
    </row>
    <row r="4737" spans="7:9" ht="15" customHeight="1" x14ac:dyDescent="0.2">
      <c r="G4737" s="139"/>
      <c r="H4737" s="131"/>
      <c r="I4737" s="131"/>
    </row>
    <row r="4738" spans="7:9" ht="15" customHeight="1" x14ac:dyDescent="0.2">
      <c r="G4738" s="139"/>
      <c r="H4738" s="131"/>
      <c r="I4738" s="131"/>
    </row>
    <row r="4739" spans="7:9" ht="15" customHeight="1" x14ac:dyDescent="0.2">
      <c r="G4739" s="139"/>
      <c r="H4739" s="131"/>
      <c r="I4739" s="131"/>
    </row>
    <row r="4740" spans="7:9" ht="15" customHeight="1" x14ac:dyDescent="0.2">
      <c r="G4740" s="139"/>
      <c r="H4740" s="131"/>
      <c r="I4740" s="131"/>
    </row>
    <row r="4741" spans="7:9" ht="15" customHeight="1" x14ac:dyDescent="0.2">
      <c r="G4741" s="139"/>
      <c r="H4741" s="131"/>
      <c r="I4741" s="131"/>
    </row>
    <row r="4742" spans="7:9" ht="15" customHeight="1" x14ac:dyDescent="0.2">
      <c r="G4742" s="139"/>
      <c r="H4742" s="131"/>
      <c r="I4742" s="131"/>
    </row>
    <row r="4743" spans="7:9" ht="15" customHeight="1" x14ac:dyDescent="0.2">
      <c r="G4743" s="139"/>
      <c r="H4743" s="131"/>
      <c r="I4743" s="131"/>
    </row>
    <row r="4744" spans="7:9" ht="15" customHeight="1" x14ac:dyDescent="0.2">
      <c r="G4744" s="139"/>
      <c r="H4744" s="131"/>
      <c r="I4744" s="131"/>
    </row>
    <row r="4745" spans="7:9" ht="15" customHeight="1" x14ac:dyDescent="0.2">
      <c r="G4745" s="139"/>
      <c r="H4745" s="131"/>
      <c r="I4745" s="131"/>
    </row>
    <row r="4746" spans="7:9" ht="15" customHeight="1" x14ac:dyDescent="0.2">
      <c r="G4746" s="139"/>
      <c r="H4746" s="131"/>
      <c r="I4746" s="131"/>
    </row>
    <row r="4747" spans="7:9" ht="15" customHeight="1" x14ac:dyDescent="0.2">
      <c r="G4747" s="139"/>
      <c r="H4747" s="131"/>
      <c r="I4747" s="131"/>
    </row>
    <row r="4748" spans="7:9" ht="15" customHeight="1" x14ac:dyDescent="0.2">
      <c r="G4748" s="139"/>
      <c r="H4748" s="131"/>
      <c r="I4748" s="131"/>
    </row>
    <row r="4749" spans="7:9" ht="15" customHeight="1" x14ac:dyDescent="0.2">
      <c r="G4749" s="139"/>
      <c r="H4749" s="131"/>
      <c r="I4749" s="131"/>
    </row>
    <row r="4750" spans="7:9" ht="15" customHeight="1" x14ac:dyDescent="0.2">
      <c r="G4750" s="139"/>
      <c r="H4750" s="131"/>
      <c r="I4750" s="131"/>
    </row>
    <row r="4751" spans="7:9" ht="15" customHeight="1" x14ac:dyDescent="0.2">
      <c r="G4751" s="139"/>
      <c r="H4751" s="131"/>
      <c r="I4751" s="131"/>
    </row>
    <row r="4752" spans="7:9" ht="15" customHeight="1" x14ac:dyDescent="0.2">
      <c r="G4752" s="139"/>
      <c r="H4752" s="131"/>
      <c r="I4752" s="131"/>
    </row>
    <row r="4753" spans="7:9" ht="15" customHeight="1" x14ac:dyDescent="0.2">
      <c r="G4753" s="139"/>
      <c r="H4753" s="131"/>
      <c r="I4753" s="131"/>
    </row>
    <row r="4754" spans="7:9" ht="15" customHeight="1" x14ac:dyDescent="0.2">
      <c r="G4754" s="139"/>
      <c r="H4754" s="131"/>
      <c r="I4754" s="131"/>
    </row>
    <row r="4755" spans="7:9" ht="15" customHeight="1" x14ac:dyDescent="0.2">
      <c r="G4755" s="139"/>
      <c r="H4755" s="131"/>
      <c r="I4755" s="131"/>
    </row>
    <row r="4756" spans="7:9" ht="15" customHeight="1" x14ac:dyDescent="0.2">
      <c r="G4756" s="139"/>
      <c r="H4756" s="131"/>
      <c r="I4756" s="131"/>
    </row>
    <row r="4757" spans="7:9" ht="15" customHeight="1" x14ac:dyDescent="0.2">
      <c r="G4757" s="139"/>
      <c r="H4757" s="131"/>
      <c r="I4757" s="131"/>
    </row>
    <row r="4758" spans="7:9" ht="15" customHeight="1" x14ac:dyDescent="0.2">
      <c r="G4758" s="139"/>
      <c r="H4758" s="131"/>
      <c r="I4758" s="131"/>
    </row>
    <row r="4759" spans="7:9" ht="15" customHeight="1" x14ac:dyDescent="0.2">
      <c r="G4759" s="139"/>
      <c r="H4759" s="131"/>
      <c r="I4759" s="131"/>
    </row>
    <row r="4760" spans="7:9" ht="15" customHeight="1" x14ac:dyDescent="0.2">
      <c r="G4760" s="139"/>
      <c r="H4760" s="131"/>
      <c r="I4760" s="131"/>
    </row>
    <row r="4761" spans="7:9" ht="15" customHeight="1" x14ac:dyDescent="0.2">
      <c r="G4761" s="139"/>
      <c r="H4761" s="131"/>
      <c r="I4761" s="131"/>
    </row>
    <row r="4762" spans="7:9" ht="15" customHeight="1" x14ac:dyDescent="0.2">
      <c r="G4762" s="139"/>
      <c r="H4762" s="131"/>
      <c r="I4762" s="131"/>
    </row>
    <row r="4763" spans="7:9" ht="15" customHeight="1" x14ac:dyDescent="0.2">
      <c r="G4763" s="139"/>
      <c r="H4763" s="131"/>
      <c r="I4763" s="131"/>
    </row>
    <row r="4764" spans="7:9" ht="15" customHeight="1" x14ac:dyDescent="0.2">
      <c r="G4764" s="139"/>
      <c r="H4764" s="131"/>
      <c r="I4764" s="131"/>
    </row>
    <row r="4765" spans="7:9" ht="15" customHeight="1" x14ac:dyDescent="0.2">
      <c r="G4765" s="139"/>
      <c r="H4765" s="131"/>
      <c r="I4765" s="131"/>
    </row>
    <row r="4766" spans="7:9" ht="15" customHeight="1" x14ac:dyDescent="0.2">
      <c r="G4766" s="139"/>
      <c r="H4766" s="131"/>
      <c r="I4766" s="131"/>
    </row>
    <row r="4767" spans="7:9" ht="15" customHeight="1" x14ac:dyDescent="0.2">
      <c r="G4767" s="139"/>
      <c r="H4767" s="131"/>
      <c r="I4767" s="131"/>
    </row>
    <row r="4768" spans="7:9" ht="15" customHeight="1" x14ac:dyDescent="0.2">
      <c r="G4768" s="139"/>
      <c r="H4768" s="131"/>
      <c r="I4768" s="131"/>
    </row>
    <row r="4769" spans="7:9" ht="15" customHeight="1" x14ac:dyDescent="0.2">
      <c r="G4769" s="139"/>
      <c r="H4769" s="131"/>
      <c r="I4769" s="131"/>
    </row>
    <row r="4770" spans="7:9" ht="15" customHeight="1" x14ac:dyDescent="0.2">
      <c r="G4770" s="139"/>
      <c r="H4770" s="131"/>
      <c r="I4770" s="131"/>
    </row>
    <row r="4771" spans="7:9" ht="15" customHeight="1" x14ac:dyDescent="0.2">
      <c r="G4771" s="139"/>
      <c r="H4771" s="131"/>
      <c r="I4771" s="131"/>
    </row>
    <row r="4772" spans="7:9" ht="15" customHeight="1" x14ac:dyDescent="0.2">
      <c r="G4772" s="139"/>
      <c r="H4772" s="131"/>
      <c r="I4772" s="131"/>
    </row>
    <row r="4773" spans="7:9" ht="15" customHeight="1" x14ac:dyDescent="0.2">
      <c r="G4773" s="139"/>
      <c r="H4773" s="131"/>
      <c r="I4773" s="131"/>
    </row>
    <row r="4774" spans="7:9" ht="15" customHeight="1" x14ac:dyDescent="0.2">
      <c r="G4774" s="139"/>
      <c r="H4774" s="131"/>
      <c r="I4774" s="131"/>
    </row>
    <row r="4775" spans="7:9" ht="15" customHeight="1" x14ac:dyDescent="0.2">
      <c r="G4775" s="139"/>
      <c r="H4775" s="131"/>
      <c r="I4775" s="131"/>
    </row>
    <row r="4776" spans="7:9" ht="15" customHeight="1" x14ac:dyDescent="0.2">
      <c r="G4776" s="139"/>
      <c r="H4776" s="131"/>
      <c r="I4776" s="131"/>
    </row>
    <row r="4777" spans="7:9" ht="15" customHeight="1" x14ac:dyDescent="0.2">
      <c r="G4777" s="139"/>
      <c r="H4777" s="131"/>
      <c r="I4777" s="131"/>
    </row>
    <row r="4778" spans="7:9" ht="15" customHeight="1" x14ac:dyDescent="0.2">
      <c r="G4778" s="139"/>
      <c r="H4778" s="131"/>
      <c r="I4778" s="131"/>
    </row>
    <row r="4779" spans="7:9" ht="15" customHeight="1" x14ac:dyDescent="0.2">
      <c r="G4779" s="139"/>
      <c r="H4779" s="131"/>
      <c r="I4779" s="131"/>
    </row>
    <row r="4780" spans="7:9" ht="15" customHeight="1" x14ac:dyDescent="0.2">
      <c r="G4780" s="139"/>
      <c r="H4780" s="131"/>
      <c r="I4780" s="131"/>
    </row>
    <row r="4781" spans="7:9" ht="15" customHeight="1" x14ac:dyDescent="0.2">
      <c r="G4781" s="139"/>
      <c r="H4781" s="131"/>
      <c r="I4781" s="131"/>
    </row>
    <row r="4782" spans="7:9" ht="15" customHeight="1" x14ac:dyDescent="0.2">
      <c r="G4782" s="139"/>
      <c r="H4782" s="131"/>
      <c r="I4782" s="131"/>
    </row>
    <row r="4783" spans="7:9" ht="15" customHeight="1" x14ac:dyDescent="0.2">
      <c r="G4783" s="139"/>
      <c r="H4783" s="131"/>
      <c r="I4783" s="131"/>
    </row>
    <row r="4784" spans="7:9" ht="15" customHeight="1" x14ac:dyDescent="0.2">
      <c r="G4784" s="139"/>
      <c r="H4784" s="131"/>
      <c r="I4784" s="131"/>
    </row>
    <row r="4785" spans="7:9" ht="15" customHeight="1" x14ac:dyDescent="0.2">
      <c r="G4785" s="139"/>
      <c r="H4785" s="131"/>
      <c r="I4785" s="131"/>
    </row>
    <row r="4786" spans="7:9" ht="15" customHeight="1" x14ac:dyDescent="0.2">
      <c r="G4786" s="139"/>
      <c r="H4786" s="131"/>
      <c r="I4786" s="131"/>
    </row>
    <row r="4787" spans="7:9" ht="15" customHeight="1" x14ac:dyDescent="0.2">
      <c r="G4787" s="139"/>
      <c r="H4787" s="131"/>
      <c r="I4787" s="131"/>
    </row>
    <row r="4788" spans="7:9" ht="15" customHeight="1" x14ac:dyDescent="0.2">
      <c r="G4788" s="139"/>
      <c r="H4788" s="131"/>
      <c r="I4788" s="131"/>
    </row>
    <row r="4789" spans="7:9" ht="15" customHeight="1" x14ac:dyDescent="0.2">
      <c r="G4789" s="139"/>
      <c r="H4789" s="131"/>
      <c r="I4789" s="131"/>
    </row>
    <row r="4790" spans="7:9" ht="15" customHeight="1" x14ac:dyDescent="0.2">
      <c r="G4790" s="139"/>
      <c r="H4790" s="131"/>
      <c r="I4790" s="131"/>
    </row>
    <row r="4791" spans="7:9" ht="15" customHeight="1" x14ac:dyDescent="0.2">
      <c r="G4791" s="139"/>
      <c r="H4791" s="131"/>
      <c r="I4791" s="131"/>
    </row>
    <row r="4792" spans="7:9" ht="15" customHeight="1" x14ac:dyDescent="0.2">
      <c r="G4792" s="139"/>
      <c r="H4792" s="131"/>
      <c r="I4792" s="131"/>
    </row>
    <row r="4793" spans="7:9" ht="15" customHeight="1" x14ac:dyDescent="0.2">
      <c r="G4793" s="139"/>
      <c r="H4793" s="131"/>
      <c r="I4793" s="131"/>
    </row>
    <row r="4794" spans="7:9" ht="15" customHeight="1" x14ac:dyDescent="0.2">
      <c r="G4794" s="139"/>
      <c r="H4794" s="131"/>
      <c r="I4794" s="131"/>
    </row>
    <row r="4795" spans="7:9" ht="15" customHeight="1" x14ac:dyDescent="0.2">
      <c r="G4795" s="139"/>
      <c r="H4795" s="131"/>
      <c r="I4795" s="131"/>
    </row>
    <row r="4796" spans="7:9" ht="15" customHeight="1" x14ac:dyDescent="0.2">
      <c r="G4796" s="139"/>
      <c r="H4796" s="131"/>
      <c r="I4796" s="131"/>
    </row>
    <row r="4797" spans="7:9" ht="15" customHeight="1" x14ac:dyDescent="0.2">
      <c r="G4797" s="139"/>
      <c r="H4797" s="131"/>
      <c r="I4797" s="131"/>
    </row>
    <row r="4798" spans="7:9" ht="15" customHeight="1" x14ac:dyDescent="0.2">
      <c r="G4798" s="139"/>
      <c r="H4798" s="131"/>
      <c r="I4798" s="131"/>
    </row>
    <row r="4799" spans="7:9" ht="15" customHeight="1" x14ac:dyDescent="0.2">
      <c r="G4799" s="139"/>
      <c r="H4799" s="131"/>
      <c r="I4799" s="131"/>
    </row>
    <row r="4800" spans="7:9" ht="15" customHeight="1" x14ac:dyDescent="0.2">
      <c r="G4800" s="139"/>
      <c r="H4800" s="131"/>
      <c r="I4800" s="131"/>
    </row>
    <row r="4801" spans="7:9" ht="15" customHeight="1" x14ac:dyDescent="0.2">
      <c r="G4801" s="139"/>
      <c r="H4801" s="131"/>
      <c r="I4801" s="131"/>
    </row>
    <row r="4802" spans="7:9" ht="15" customHeight="1" x14ac:dyDescent="0.2">
      <c r="G4802" s="139"/>
      <c r="H4802" s="131"/>
      <c r="I4802" s="131"/>
    </row>
    <row r="4803" spans="7:9" ht="15" customHeight="1" x14ac:dyDescent="0.2">
      <c r="G4803" s="139"/>
      <c r="H4803" s="131"/>
      <c r="I4803" s="131"/>
    </row>
    <row r="4804" spans="7:9" ht="15" customHeight="1" x14ac:dyDescent="0.2">
      <c r="G4804" s="139"/>
      <c r="H4804" s="131"/>
      <c r="I4804" s="131"/>
    </row>
    <row r="4805" spans="7:9" ht="15" customHeight="1" x14ac:dyDescent="0.2">
      <c r="G4805" s="139"/>
      <c r="H4805" s="131"/>
      <c r="I4805" s="131"/>
    </row>
    <row r="4806" spans="7:9" ht="15" customHeight="1" x14ac:dyDescent="0.2">
      <c r="G4806" s="139"/>
      <c r="H4806" s="131"/>
      <c r="I4806" s="131"/>
    </row>
    <row r="4807" spans="7:9" ht="15" customHeight="1" x14ac:dyDescent="0.2">
      <c r="G4807" s="139"/>
      <c r="H4807" s="131"/>
      <c r="I4807" s="131"/>
    </row>
    <row r="4808" spans="7:9" ht="15" customHeight="1" x14ac:dyDescent="0.2">
      <c r="G4808" s="139"/>
      <c r="H4808" s="131"/>
      <c r="I4808" s="131"/>
    </row>
    <row r="4809" spans="7:9" ht="15" customHeight="1" x14ac:dyDescent="0.2">
      <c r="G4809" s="139"/>
      <c r="H4809" s="131"/>
      <c r="I4809" s="131"/>
    </row>
    <row r="4810" spans="7:9" ht="15" customHeight="1" x14ac:dyDescent="0.2">
      <c r="G4810" s="139"/>
      <c r="H4810" s="131"/>
      <c r="I4810" s="131"/>
    </row>
    <row r="4811" spans="7:9" ht="15" customHeight="1" x14ac:dyDescent="0.2">
      <c r="G4811" s="139"/>
      <c r="H4811" s="131"/>
      <c r="I4811" s="131"/>
    </row>
    <row r="4812" spans="7:9" ht="15" customHeight="1" x14ac:dyDescent="0.2">
      <c r="G4812" s="139"/>
      <c r="H4812" s="131"/>
      <c r="I4812" s="131"/>
    </row>
    <row r="4813" spans="7:9" ht="15" customHeight="1" x14ac:dyDescent="0.2">
      <c r="G4813" s="139"/>
      <c r="H4813" s="131"/>
      <c r="I4813" s="131"/>
    </row>
    <row r="4814" spans="7:9" ht="15" customHeight="1" x14ac:dyDescent="0.2">
      <c r="G4814" s="139"/>
      <c r="H4814" s="131"/>
      <c r="I4814" s="131"/>
    </row>
    <row r="4815" spans="7:9" ht="15" customHeight="1" x14ac:dyDescent="0.2">
      <c r="G4815" s="139"/>
      <c r="H4815" s="131"/>
      <c r="I4815" s="131"/>
    </row>
    <row r="4816" spans="7:9" ht="15" customHeight="1" x14ac:dyDescent="0.2">
      <c r="G4816" s="139"/>
      <c r="H4816" s="131"/>
      <c r="I4816" s="131"/>
    </row>
    <row r="4817" spans="7:9" ht="15" customHeight="1" x14ac:dyDescent="0.2">
      <c r="G4817" s="139"/>
      <c r="H4817" s="131"/>
      <c r="I4817" s="131"/>
    </row>
    <row r="4818" spans="7:9" ht="15" customHeight="1" x14ac:dyDescent="0.2">
      <c r="G4818" s="139"/>
      <c r="H4818" s="131"/>
      <c r="I4818" s="131"/>
    </row>
    <row r="4819" spans="7:9" ht="15" customHeight="1" x14ac:dyDescent="0.2">
      <c r="G4819" s="139"/>
      <c r="H4819" s="131"/>
      <c r="I4819" s="131"/>
    </row>
    <row r="4820" spans="7:9" ht="15" customHeight="1" x14ac:dyDescent="0.2">
      <c r="G4820" s="139"/>
      <c r="H4820" s="131"/>
      <c r="I4820" s="131"/>
    </row>
    <row r="4821" spans="7:9" ht="15" customHeight="1" x14ac:dyDescent="0.2">
      <c r="G4821" s="139"/>
      <c r="H4821" s="131"/>
      <c r="I4821" s="131"/>
    </row>
    <row r="4822" spans="7:9" ht="15" customHeight="1" x14ac:dyDescent="0.2">
      <c r="G4822" s="139"/>
      <c r="H4822" s="131"/>
      <c r="I4822" s="131"/>
    </row>
    <row r="4823" spans="7:9" ht="15" customHeight="1" x14ac:dyDescent="0.2">
      <c r="G4823" s="139"/>
      <c r="H4823" s="131"/>
      <c r="I4823" s="131"/>
    </row>
    <row r="4824" spans="7:9" ht="15" customHeight="1" x14ac:dyDescent="0.2">
      <c r="G4824" s="139"/>
      <c r="H4824" s="131"/>
      <c r="I4824" s="131"/>
    </row>
    <row r="4825" spans="7:9" ht="15" customHeight="1" x14ac:dyDescent="0.2">
      <c r="G4825" s="139"/>
      <c r="H4825" s="131"/>
      <c r="I4825" s="131"/>
    </row>
    <row r="4826" spans="7:9" ht="15" customHeight="1" x14ac:dyDescent="0.2">
      <c r="G4826" s="139"/>
      <c r="H4826" s="131"/>
      <c r="I4826" s="131"/>
    </row>
    <row r="4827" spans="7:9" ht="15" customHeight="1" x14ac:dyDescent="0.2">
      <c r="G4827" s="139"/>
      <c r="H4827" s="131"/>
      <c r="I4827" s="131"/>
    </row>
    <row r="4828" spans="7:9" ht="15" customHeight="1" x14ac:dyDescent="0.2">
      <c r="G4828" s="139"/>
      <c r="H4828" s="131"/>
      <c r="I4828" s="131"/>
    </row>
    <row r="4829" spans="7:9" ht="15" customHeight="1" x14ac:dyDescent="0.2">
      <c r="G4829" s="139"/>
      <c r="H4829" s="131"/>
      <c r="I4829" s="131"/>
    </row>
    <row r="4830" spans="7:9" ht="15" customHeight="1" x14ac:dyDescent="0.2">
      <c r="G4830" s="139"/>
      <c r="H4830" s="131"/>
      <c r="I4830" s="131"/>
    </row>
    <row r="4831" spans="7:9" ht="15" customHeight="1" x14ac:dyDescent="0.2">
      <c r="G4831" s="139"/>
      <c r="H4831" s="131"/>
      <c r="I4831" s="131"/>
    </row>
    <row r="4832" spans="7:9" ht="15" customHeight="1" x14ac:dyDescent="0.2">
      <c r="G4832" s="139"/>
      <c r="H4832" s="131"/>
      <c r="I4832" s="131"/>
    </row>
    <row r="4833" spans="7:9" ht="15" customHeight="1" x14ac:dyDescent="0.2">
      <c r="G4833" s="139"/>
      <c r="H4833" s="131"/>
      <c r="I4833" s="131"/>
    </row>
    <row r="4834" spans="7:9" ht="15" customHeight="1" x14ac:dyDescent="0.2">
      <c r="G4834" s="139"/>
      <c r="H4834" s="131"/>
      <c r="I4834" s="131"/>
    </row>
    <row r="4835" spans="7:9" ht="15" customHeight="1" x14ac:dyDescent="0.2">
      <c r="G4835" s="139"/>
      <c r="H4835" s="131"/>
      <c r="I4835" s="131"/>
    </row>
    <row r="4836" spans="7:9" ht="15" customHeight="1" x14ac:dyDescent="0.2">
      <c r="G4836" s="139"/>
      <c r="H4836" s="131"/>
      <c r="I4836" s="131"/>
    </row>
    <row r="4837" spans="7:9" ht="15" customHeight="1" x14ac:dyDescent="0.2">
      <c r="G4837" s="139"/>
      <c r="H4837" s="131"/>
      <c r="I4837" s="131"/>
    </row>
    <row r="4838" spans="7:9" ht="15" customHeight="1" x14ac:dyDescent="0.2">
      <c r="G4838" s="139"/>
      <c r="H4838" s="131"/>
      <c r="I4838" s="131"/>
    </row>
    <row r="4839" spans="7:9" ht="15" customHeight="1" x14ac:dyDescent="0.2">
      <c r="G4839" s="139"/>
      <c r="H4839" s="131"/>
      <c r="I4839" s="131"/>
    </row>
    <row r="4840" spans="7:9" ht="15" customHeight="1" x14ac:dyDescent="0.2">
      <c r="G4840" s="139"/>
      <c r="H4840" s="131"/>
      <c r="I4840" s="131"/>
    </row>
    <row r="4841" spans="7:9" ht="15" customHeight="1" x14ac:dyDescent="0.2">
      <c r="G4841" s="139"/>
      <c r="H4841" s="131"/>
      <c r="I4841" s="131"/>
    </row>
    <row r="4842" spans="7:9" ht="15" customHeight="1" x14ac:dyDescent="0.2">
      <c r="G4842" s="139"/>
      <c r="H4842" s="131"/>
      <c r="I4842" s="131"/>
    </row>
    <row r="4843" spans="7:9" ht="15" customHeight="1" x14ac:dyDescent="0.2">
      <c r="G4843" s="139"/>
      <c r="H4843" s="131"/>
      <c r="I4843" s="131"/>
    </row>
    <row r="4844" spans="7:9" ht="15" customHeight="1" x14ac:dyDescent="0.2">
      <c r="G4844" s="139"/>
      <c r="H4844" s="131"/>
      <c r="I4844" s="131"/>
    </row>
    <row r="4845" spans="7:9" ht="15" customHeight="1" x14ac:dyDescent="0.2">
      <c r="G4845" s="139"/>
      <c r="H4845" s="131"/>
      <c r="I4845" s="131"/>
    </row>
    <row r="4846" spans="7:9" ht="15" customHeight="1" x14ac:dyDescent="0.2">
      <c r="G4846" s="139"/>
      <c r="H4846" s="131"/>
      <c r="I4846" s="131"/>
    </row>
    <row r="4847" spans="7:9" ht="15" customHeight="1" x14ac:dyDescent="0.2">
      <c r="G4847" s="139"/>
      <c r="H4847" s="131"/>
      <c r="I4847" s="131"/>
    </row>
    <row r="4848" spans="7:9" ht="15" customHeight="1" x14ac:dyDescent="0.2">
      <c r="G4848" s="139"/>
      <c r="H4848" s="131"/>
      <c r="I4848" s="131"/>
    </row>
    <row r="4849" spans="7:9" ht="15" customHeight="1" x14ac:dyDescent="0.2">
      <c r="G4849" s="139"/>
      <c r="H4849" s="131"/>
      <c r="I4849" s="131"/>
    </row>
    <row r="4850" spans="7:9" ht="15" customHeight="1" x14ac:dyDescent="0.2">
      <c r="G4850" s="139"/>
      <c r="H4850" s="131"/>
      <c r="I4850" s="131"/>
    </row>
    <row r="4851" spans="7:9" ht="15" customHeight="1" x14ac:dyDescent="0.2">
      <c r="G4851" s="139"/>
      <c r="H4851" s="131"/>
      <c r="I4851" s="131"/>
    </row>
    <row r="4852" spans="7:9" ht="15" customHeight="1" x14ac:dyDescent="0.2">
      <c r="G4852" s="139"/>
      <c r="H4852" s="131"/>
      <c r="I4852" s="131"/>
    </row>
    <row r="4853" spans="7:9" ht="15" customHeight="1" x14ac:dyDescent="0.2">
      <c r="G4853" s="139"/>
      <c r="H4853" s="131"/>
      <c r="I4853" s="131"/>
    </row>
    <row r="4854" spans="7:9" ht="15" customHeight="1" x14ac:dyDescent="0.2">
      <c r="G4854" s="139"/>
      <c r="H4854" s="131"/>
      <c r="I4854" s="131"/>
    </row>
    <row r="4855" spans="7:9" ht="15" customHeight="1" x14ac:dyDescent="0.2">
      <c r="G4855" s="139"/>
      <c r="H4855" s="131"/>
      <c r="I4855" s="131"/>
    </row>
    <row r="4856" spans="7:9" ht="15" customHeight="1" x14ac:dyDescent="0.2">
      <c r="G4856" s="139"/>
      <c r="H4856" s="131"/>
      <c r="I4856" s="131"/>
    </row>
    <row r="4857" spans="7:9" ht="15" customHeight="1" x14ac:dyDescent="0.2">
      <c r="G4857" s="139"/>
      <c r="H4857" s="131"/>
      <c r="I4857" s="131"/>
    </row>
    <row r="4858" spans="7:9" ht="15" customHeight="1" x14ac:dyDescent="0.2">
      <c r="G4858" s="139"/>
      <c r="H4858" s="131"/>
      <c r="I4858" s="131"/>
    </row>
    <row r="4859" spans="7:9" ht="15" customHeight="1" x14ac:dyDescent="0.2">
      <c r="G4859" s="139"/>
      <c r="H4859" s="131"/>
      <c r="I4859" s="131"/>
    </row>
    <row r="4860" spans="7:9" ht="15" customHeight="1" x14ac:dyDescent="0.2">
      <c r="G4860" s="139"/>
      <c r="H4860" s="131"/>
      <c r="I4860" s="131"/>
    </row>
    <row r="4861" spans="7:9" ht="15" customHeight="1" x14ac:dyDescent="0.2">
      <c r="G4861" s="139"/>
      <c r="H4861" s="131"/>
      <c r="I4861" s="131"/>
    </row>
    <row r="4862" spans="7:9" ht="15" customHeight="1" x14ac:dyDescent="0.2">
      <c r="G4862" s="139"/>
      <c r="H4862" s="131"/>
      <c r="I4862" s="131"/>
    </row>
    <row r="4863" spans="7:9" ht="15" customHeight="1" x14ac:dyDescent="0.2">
      <c r="G4863" s="139"/>
      <c r="H4863" s="131"/>
      <c r="I4863" s="131"/>
    </row>
    <row r="4864" spans="7:9" ht="15" customHeight="1" x14ac:dyDescent="0.2">
      <c r="G4864" s="139"/>
      <c r="H4864" s="131"/>
      <c r="I4864" s="131"/>
    </row>
    <row r="4865" spans="7:9" ht="15" customHeight="1" x14ac:dyDescent="0.2">
      <c r="G4865" s="139"/>
      <c r="H4865" s="131"/>
      <c r="I4865" s="131"/>
    </row>
    <row r="4866" spans="7:9" ht="15" customHeight="1" x14ac:dyDescent="0.2">
      <c r="G4866" s="139"/>
      <c r="H4866" s="131"/>
      <c r="I4866" s="131"/>
    </row>
    <row r="4867" spans="7:9" ht="15" customHeight="1" x14ac:dyDescent="0.2">
      <c r="G4867" s="139"/>
      <c r="H4867" s="131"/>
      <c r="I4867" s="131"/>
    </row>
    <row r="4868" spans="7:9" ht="15" customHeight="1" x14ac:dyDescent="0.2">
      <c r="G4868" s="139"/>
      <c r="H4868" s="131"/>
      <c r="I4868" s="131"/>
    </row>
    <row r="4869" spans="7:9" ht="15" customHeight="1" x14ac:dyDescent="0.2">
      <c r="G4869" s="139"/>
      <c r="H4869" s="131"/>
      <c r="I4869" s="131"/>
    </row>
    <row r="4870" spans="7:9" ht="15" customHeight="1" x14ac:dyDescent="0.2">
      <c r="G4870" s="139"/>
      <c r="H4870" s="131"/>
      <c r="I4870" s="131"/>
    </row>
    <row r="4871" spans="7:9" ht="15" customHeight="1" x14ac:dyDescent="0.2">
      <c r="G4871" s="139"/>
      <c r="H4871" s="131"/>
      <c r="I4871" s="131"/>
    </row>
    <row r="4872" spans="7:9" ht="15" customHeight="1" x14ac:dyDescent="0.2">
      <c r="G4872" s="139"/>
      <c r="H4872" s="131"/>
      <c r="I4872" s="131"/>
    </row>
    <row r="4873" spans="7:9" ht="15" customHeight="1" x14ac:dyDescent="0.2">
      <c r="G4873" s="139"/>
      <c r="H4873" s="131"/>
      <c r="I4873" s="131"/>
    </row>
    <row r="4874" spans="7:9" ht="15" customHeight="1" x14ac:dyDescent="0.2">
      <c r="G4874" s="139"/>
      <c r="H4874" s="131"/>
      <c r="I4874" s="131"/>
    </row>
    <row r="4875" spans="7:9" ht="15" customHeight="1" x14ac:dyDescent="0.2">
      <c r="G4875" s="139"/>
      <c r="H4875" s="131"/>
      <c r="I4875" s="131"/>
    </row>
    <row r="4876" spans="7:9" ht="15" customHeight="1" x14ac:dyDescent="0.2">
      <c r="G4876" s="139"/>
      <c r="H4876" s="131"/>
      <c r="I4876" s="131"/>
    </row>
    <row r="4877" spans="7:9" ht="15" customHeight="1" x14ac:dyDescent="0.2">
      <c r="G4877" s="139"/>
      <c r="H4877" s="131"/>
      <c r="I4877" s="131"/>
    </row>
    <row r="4878" spans="7:9" ht="15" customHeight="1" x14ac:dyDescent="0.2">
      <c r="G4878" s="139"/>
      <c r="H4878" s="131"/>
      <c r="I4878" s="131"/>
    </row>
    <row r="4879" spans="7:9" ht="15" customHeight="1" x14ac:dyDescent="0.2">
      <c r="G4879" s="139"/>
      <c r="H4879" s="131"/>
      <c r="I4879" s="131"/>
    </row>
    <row r="4880" spans="7:9" ht="15" customHeight="1" x14ac:dyDescent="0.2">
      <c r="G4880" s="139"/>
      <c r="H4880" s="131"/>
      <c r="I4880" s="131"/>
    </row>
    <row r="4881" spans="7:9" ht="15" customHeight="1" x14ac:dyDescent="0.2">
      <c r="G4881" s="139"/>
      <c r="H4881" s="131"/>
      <c r="I4881" s="131"/>
    </row>
    <row r="4882" spans="7:9" ht="15" customHeight="1" x14ac:dyDescent="0.2">
      <c r="G4882" s="139"/>
      <c r="H4882" s="131"/>
      <c r="I4882" s="131"/>
    </row>
    <row r="4883" spans="7:9" ht="15" customHeight="1" x14ac:dyDescent="0.2">
      <c r="G4883" s="139"/>
      <c r="H4883" s="131"/>
      <c r="I4883" s="131"/>
    </row>
    <row r="4884" spans="7:9" ht="15" customHeight="1" x14ac:dyDescent="0.2">
      <c r="G4884" s="139"/>
      <c r="H4884" s="131"/>
      <c r="I4884" s="131"/>
    </row>
    <row r="4885" spans="7:9" ht="15" customHeight="1" x14ac:dyDescent="0.2">
      <c r="G4885" s="139"/>
      <c r="H4885" s="131"/>
      <c r="I4885" s="131"/>
    </row>
    <row r="4886" spans="7:9" ht="15" customHeight="1" x14ac:dyDescent="0.2">
      <c r="G4886" s="139"/>
      <c r="H4886" s="131"/>
      <c r="I4886" s="131"/>
    </row>
    <row r="4887" spans="7:9" ht="15" customHeight="1" x14ac:dyDescent="0.2">
      <c r="G4887" s="139"/>
      <c r="H4887" s="131"/>
      <c r="I4887" s="131"/>
    </row>
    <row r="4888" spans="7:9" ht="15" customHeight="1" x14ac:dyDescent="0.2">
      <c r="G4888" s="139"/>
      <c r="H4888" s="131"/>
      <c r="I4888" s="131"/>
    </row>
    <row r="4889" spans="7:9" ht="15" customHeight="1" x14ac:dyDescent="0.2">
      <c r="G4889" s="139"/>
      <c r="H4889" s="131"/>
      <c r="I4889" s="131"/>
    </row>
    <row r="4890" spans="7:9" ht="15" customHeight="1" x14ac:dyDescent="0.2">
      <c r="G4890" s="139"/>
      <c r="H4890" s="131"/>
      <c r="I4890" s="131"/>
    </row>
    <row r="4891" spans="7:9" ht="15" customHeight="1" x14ac:dyDescent="0.2">
      <c r="G4891" s="139"/>
      <c r="H4891" s="131"/>
      <c r="I4891" s="131"/>
    </row>
    <row r="4892" spans="7:9" ht="15" customHeight="1" x14ac:dyDescent="0.2">
      <c r="G4892" s="139"/>
      <c r="H4892" s="131"/>
      <c r="I4892" s="131"/>
    </row>
    <row r="4893" spans="7:9" ht="15" customHeight="1" x14ac:dyDescent="0.2">
      <c r="G4893" s="139"/>
      <c r="H4893" s="131"/>
      <c r="I4893" s="131"/>
    </row>
    <row r="4894" spans="7:9" ht="15" customHeight="1" x14ac:dyDescent="0.2">
      <c r="G4894" s="139"/>
      <c r="H4894" s="131"/>
      <c r="I4894" s="131"/>
    </row>
    <row r="4895" spans="7:9" ht="15" customHeight="1" x14ac:dyDescent="0.2">
      <c r="G4895" s="139"/>
      <c r="H4895" s="131"/>
      <c r="I4895" s="131"/>
    </row>
    <row r="4896" spans="7:9" ht="15" customHeight="1" x14ac:dyDescent="0.2">
      <c r="G4896" s="139"/>
      <c r="H4896" s="131"/>
      <c r="I4896" s="131"/>
    </row>
    <row r="4897" spans="7:9" ht="15" customHeight="1" x14ac:dyDescent="0.2">
      <c r="G4897" s="139"/>
      <c r="H4897" s="131"/>
      <c r="I4897" s="131"/>
    </row>
    <row r="4898" spans="7:9" ht="15" customHeight="1" x14ac:dyDescent="0.2">
      <c r="G4898" s="139"/>
      <c r="H4898" s="131"/>
      <c r="I4898" s="131"/>
    </row>
    <row r="4899" spans="7:9" ht="15" customHeight="1" x14ac:dyDescent="0.2">
      <c r="G4899" s="139"/>
      <c r="H4899" s="131"/>
      <c r="I4899" s="131"/>
    </row>
    <row r="4900" spans="7:9" ht="15" customHeight="1" x14ac:dyDescent="0.2">
      <c r="G4900" s="139"/>
      <c r="H4900" s="131"/>
      <c r="I4900" s="131"/>
    </row>
    <row r="4901" spans="7:9" ht="15" customHeight="1" x14ac:dyDescent="0.2">
      <c r="G4901" s="139"/>
      <c r="H4901" s="131"/>
      <c r="I4901" s="131"/>
    </row>
    <row r="4902" spans="7:9" ht="15" customHeight="1" x14ac:dyDescent="0.2">
      <c r="G4902" s="139"/>
      <c r="H4902" s="131"/>
      <c r="I4902" s="131"/>
    </row>
    <row r="4903" spans="7:9" ht="15" customHeight="1" x14ac:dyDescent="0.2">
      <c r="G4903" s="139"/>
      <c r="H4903" s="131"/>
      <c r="I4903" s="131"/>
    </row>
    <row r="4904" spans="7:9" ht="15" customHeight="1" x14ac:dyDescent="0.2">
      <c r="G4904" s="139"/>
      <c r="H4904" s="131"/>
      <c r="I4904" s="131"/>
    </row>
    <row r="4905" spans="7:9" ht="15" customHeight="1" x14ac:dyDescent="0.2">
      <c r="G4905" s="139"/>
      <c r="H4905" s="131"/>
      <c r="I4905" s="131"/>
    </row>
    <row r="4906" spans="7:9" ht="15" customHeight="1" x14ac:dyDescent="0.2">
      <c r="G4906" s="139"/>
      <c r="H4906" s="131"/>
      <c r="I4906" s="131"/>
    </row>
    <row r="4907" spans="7:9" ht="15" customHeight="1" x14ac:dyDescent="0.2">
      <c r="G4907" s="139"/>
      <c r="H4907" s="131"/>
      <c r="I4907" s="131"/>
    </row>
    <row r="4908" spans="7:9" ht="15" customHeight="1" x14ac:dyDescent="0.2">
      <c r="G4908" s="139"/>
      <c r="H4908" s="131"/>
      <c r="I4908" s="131"/>
    </row>
    <row r="4909" spans="7:9" ht="15" customHeight="1" x14ac:dyDescent="0.2">
      <c r="G4909" s="139"/>
      <c r="H4909" s="131"/>
      <c r="I4909" s="131"/>
    </row>
    <row r="4910" spans="7:9" ht="15" customHeight="1" x14ac:dyDescent="0.2">
      <c r="G4910" s="139"/>
      <c r="H4910" s="131"/>
      <c r="I4910" s="131"/>
    </row>
    <row r="4911" spans="7:9" ht="15" customHeight="1" x14ac:dyDescent="0.2">
      <c r="G4911" s="139"/>
      <c r="H4911" s="131"/>
      <c r="I4911" s="131"/>
    </row>
    <row r="4912" spans="7:9" ht="15" customHeight="1" x14ac:dyDescent="0.2">
      <c r="G4912" s="139"/>
      <c r="H4912" s="131"/>
      <c r="I4912" s="131"/>
    </row>
    <row r="4913" spans="7:9" ht="15" customHeight="1" x14ac:dyDescent="0.2">
      <c r="G4913" s="139"/>
      <c r="H4913" s="131"/>
      <c r="I4913" s="131"/>
    </row>
    <row r="4914" spans="7:9" ht="15" customHeight="1" x14ac:dyDescent="0.2">
      <c r="G4914" s="139"/>
      <c r="H4914" s="131"/>
      <c r="I4914" s="131"/>
    </row>
    <row r="4915" spans="7:9" ht="15" customHeight="1" x14ac:dyDescent="0.2">
      <c r="G4915" s="139"/>
      <c r="H4915" s="131"/>
      <c r="I4915" s="131"/>
    </row>
    <row r="4916" spans="7:9" ht="15" customHeight="1" x14ac:dyDescent="0.2">
      <c r="G4916" s="139"/>
      <c r="H4916" s="131"/>
      <c r="I4916" s="131"/>
    </row>
    <row r="4917" spans="7:9" ht="15" customHeight="1" x14ac:dyDescent="0.2">
      <c r="G4917" s="139"/>
      <c r="H4917" s="131"/>
      <c r="I4917" s="131"/>
    </row>
    <row r="4918" spans="7:9" ht="15" customHeight="1" x14ac:dyDescent="0.2">
      <c r="G4918" s="139"/>
      <c r="H4918" s="131"/>
      <c r="I4918" s="131"/>
    </row>
    <row r="4919" spans="7:9" ht="15" customHeight="1" x14ac:dyDescent="0.2">
      <c r="G4919" s="139"/>
      <c r="H4919" s="131"/>
      <c r="I4919" s="131"/>
    </row>
    <row r="4920" spans="7:9" ht="15" customHeight="1" x14ac:dyDescent="0.2">
      <c r="G4920" s="139"/>
      <c r="H4920" s="131"/>
      <c r="I4920" s="131"/>
    </row>
    <row r="4921" spans="7:9" ht="15" customHeight="1" x14ac:dyDescent="0.2">
      <c r="G4921" s="139"/>
      <c r="H4921" s="131"/>
      <c r="I4921" s="131"/>
    </row>
    <row r="4922" spans="7:9" ht="15" customHeight="1" x14ac:dyDescent="0.2">
      <c r="G4922" s="139"/>
      <c r="H4922" s="131"/>
      <c r="I4922" s="131"/>
    </row>
    <row r="4923" spans="7:9" ht="15" customHeight="1" x14ac:dyDescent="0.2">
      <c r="G4923" s="139"/>
      <c r="H4923" s="131"/>
      <c r="I4923" s="131"/>
    </row>
    <row r="4924" spans="7:9" ht="15" customHeight="1" x14ac:dyDescent="0.2">
      <c r="G4924" s="139"/>
      <c r="H4924" s="131"/>
      <c r="I4924" s="131"/>
    </row>
    <row r="4925" spans="7:9" ht="15" customHeight="1" x14ac:dyDescent="0.2">
      <c r="G4925" s="139"/>
      <c r="H4925" s="131"/>
      <c r="I4925" s="131"/>
    </row>
    <row r="4926" spans="7:9" ht="15" customHeight="1" x14ac:dyDescent="0.2">
      <c r="G4926" s="139"/>
      <c r="H4926" s="131"/>
      <c r="I4926" s="131"/>
    </row>
    <row r="4927" spans="7:9" ht="15" customHeight="1" x14ac:dyDescent="0.2">
      <c r="G4927" s="139"/>
      <c r="H4927" s="131"/>
      <c r="I4927" s="131"/>
    </row>
    <row r="4928" spans="7:9" ht="15" customHeight="1" x14ac:dyDescent="0.2">
      <c r="G4928" s="139"/>
      <c r="H4928" s="131"/>
      <c r="I4928" s="131"/>
    </row>
    <row r="4929" spans="7:9" ht="15" customHeight="1" x14ac:dyDescent="0.2">
      <c r="G4929" s="139"/>
      <c r="H4929" s="131"/>
      <c r="I4929" s="131"/>
    </row>
    <row r="4930" spans="7:9" ht="15" customHeight="1" x14ac:dyDescent="0.2">
      <c r="G4930" s="139"/>
      <c r="H4930" s="131"/>
      <c r="I4930" s="131"/>
    </row>
    <row r="4931" spans="7:9" ht="15" customHeight="1" x14ac:dyDescent="0.2">
      <c r="G4931" s="139"/>
      <c r="H4931" s="131"/>
      <c r="I4931" s="131"/>
    </row>
    <row r="4932" spans="7:9" ht="15" customHeight="1" x14ac:dyDescent="0.2">
      <c r="G4932" s="139"/>
      <c r="H4932" s="131"/>
      <c r="I4932" s="131"/>
    </row>
    <row r="4933" spans="7:9" ht="15" customHeight="1" x14ac:dyDescent="0.2">
      <c r="G4933" s="139"/>
      <c r="H4933" s="131"/>
      <c r="I4933" s="131"/>
    </row>
    <row r="4934" spans="7:9" ht="15" customHeight="1" x14ac:dyDescent="0.2">
      <c r="G4934" s="139"/>
      <c r="H4934" s="131"/>
      <c r="I4934" s="131"/>
    </row>
    <row r="4935" spans="7:9" ht="15" customHeight="1" x14ac:dyDescent="0.2">
      <c r="G4935" s="139"/>
      <c r="H4935" s="131"/>
      <c r="I4935" s="131"/>
    </row>
    <row r="4936" spans="7:9" ht="15" customHeight="1" x14ac:dyDescent="0.2">
      <c r="G4936" s="139"/>
      <c r="H4936" s="131"/>
      <c r="I4936" s="131"/>
    </row>
    <row r="4937" spans="7:9" ht="15" customHeight="1" x14ac:dyDescent="0.2">
      <c r="G4937" s="139"/>
      <c r="H4937" s="131"/>
      <c r="I4937" s="131"/>
    </row>
    <row r="4938" spans="7:9" ht="15" customHeight="1" x14ac:dyDescent="0.2">
      <c r="G4938" s="139"/>
      <c r="H4938" s="131"/>
      <c r="I4938" s="131"/>
    </row>
    <row r="4939" spans="7:9" ht="15" customHeight="1" x14ac:dyDescent="0.2">
      <c r="G4939" s="139"/>
      <c r="H4939" s="131"/>
      <c r="I4939" s="131"/>
    </row>
    <row r="4940" spans="7:9" ht="15" customHeight="1" x14ac:dyDescent="0.2">
      <c r="G4940" s="139"/>
      <c r="H4940" s="131"/>
      <c r="I4940" s="131"/>
    </row>
    <row r="4941" spans="7:9" ht="15" customHeight="1" x14ac:dyDescent="0.2">
      <c r="G4941" s="139"/>
      <c r="H4941" s="131"/>
      <c r="I4941" s="131"/>
    </row>
    <row r="4942" spans="7:9" ht="15" customHeight="1" x14ac:dyDescent="0.2">
      <c r="G4942" s="139"/>
      <c r="H4942" s="131"/>
      <c r="I4942" s="131"/>
    </row>
    <row r="4943" spans="7:9" ht="15" customHeight="1" x14ac:dyDescent="0.2">
      <c r="G4943" s="139"/>
      <c r="H4943" s="131"/>
      <c r="I4943" s="131"/>
    </row>
    <row r="4944" spans="7:9" ht="15" customHeight="1" x14ac:dyDescent="0.2">
      <c r="G4944" s="139"/>
      <c r="H4944" s="131"/>
      <c r="I4944" s="131"/>
    </row>
    <row r="4945" spans="7:9" ht="15" customHeight="1" x14ac:dyDescent="0.2">
      <c r="G4945" s="139"/>
      <c r="H4945" s="131"/>
      <c r="I4945" s="131"/>
    </row>
    <row r="4946" spans="7:9" ht="15" customHeight="1" x14ac:dyDescent="0.2">
      <c r="G4946" s="139"/>
      <c r="H4946" s="131"/>
      <c r="I4946" s="131"/>
    </row>
    <row r="4947" spans="7:9" ht="15" customHeight="1" x14ac:dyDescent="0.2">
      <c r="G4947" s="139"/>
      <c r="H4947" s="131"/>
      <c r="I4947" s="131"/>
    </row>
    <row r="4948" spans="7:9" ht="15" customHeight="1" x14ac:dyDescent="0.2">
      <c r="G4948" s="139"/>
      <c r="H4948" s="131"/>
      <c r="I4948" s="131"/>
    </row>
    <row r="4949" spans="7:9" ht="15" customHeight="1" x14ac:dyDescent="0.2">
      <c r="G4949" s="139"/>
      <c r="H4949" s="131"/>
      <c r="I4949" s="131"/>
    </row>
    <row r="4950" spans="7:9" ht="15" customHeight="1" x14ac:dyDescent="0.2">
      <c r="G4950" s="139"/>
      <c r="H4950" s="131"/>
      <c r="I4950" s="131"/>
    </row>
    <row r="4951" spans="7:9" ht="15" customHeight="1" x14ac:dyDescent="0.2">
      <c r="G4951" s="139"/>
      <c r="H4951" s="131"/>
      <c r="I4951" s="131"/>
    </row>
    <row r="4952" spans="7:9" ht="15" customHeight="1" x14ac:dyDescent="0.2">
      <c r="G4952" s="139"/>
      <c r="H4952" s="131"/>
      <c r="I4952" s="131"/>
    </row>
    <row r="4953" spans="7:9" ht="15" customHeight="1" x14ac:dyDescent="0.2">
      <c r="G4953" s="139"/>
      <c r="H4953" s="131"/>
      <c r="I4953" s="131"/>
    </row>
    <row r="4954" spans="7:9" ht="15" customHeight="1" x14ac:dyDescent="0.2">
      <c r="G4954" s="139"/>
      <c r="H4954" s="131"/>
      <c r="I4954" s="131"/>
    </row>
    <row r="4955" spans="7:9" ht="15" customHeight="1" x14ac:dyDescent="0.2">
      <c r="G4955" s="139"/>
      <c r="H4955" s="131"/>
      <c r="I4955" s="131"/>
    </row>
    <row r="4956" spans="7:9" ht="15" customHeight="1" x14ac:dyDescent="0.2">
      <c r="G4956" s="139"/>
      <c r="H4956" s="131"/>
      <c r="I4956" s="131"/>
    </row>
    <row r="4957" spans="7:9" ht="15" customHeight="1" x14ac:dyDescent="0.2">
      <c r="G4957" s="139"/>
      <c r="H4957" s="131"/>
      <c r="I4957" s="131"/>
    </row>
    <row r="4958" spans="7:9" ht="15" customHeight="1" x14ac:dyDescent="0.2">
      <c r="G4958" s="139"/>
      <c r="H4958" s="131"/>
      <c r="I4958" s="131"/>
    </row>
    <row r="4959" spans="7:9" ht="15" customHeight="1" x14ac:dyDescent="0.2">
      <c r="G4959" s="139"/>
      <c r="H4959" s="131"/>
      <c r="I4959" s="131"/>
    </row>
    <row r="4960" spans="7:9" ht="15" customHeight="1" x14ac:dyDescent="0.2">
      <c r="G4960" s="139"/>
      <c r="H4960" s="131"/>
      <c r="I4960" s="131"/>
    </row>
    <row r="4961" spans="7:9" ht="15" customHeight="1" x14ac:dyDescent="0.2">
      <c r="G4961" s="139"/>
      <c r="H4961" s="131"/>
      <c r="I4961" s="131"/>
    </row>
    <row r="4962" spans="7:9" ht="15" customHeight="1" x14ac:dyDescent="0.2">
      <c r="G4962" s="139"/>
      <c r="H4962" s="131"/>
      <c r="I4962" s="131"/>
    </row>
    <row r="4963" spans="7:9" ht="15" customHeight="1" x14ac:dyDescent="0.2">
      <c r="G4963" s="139"/>
      <c r="H4963" s="131"/>
      <c r="I4963" s="131"/>
    </row>
    <row r="4964" spans="7:9" ht="15" customHeight="1" x14ac:dyDescent="0.2">
      <c r="G4964" s="139"/>
      <c r="H4964" s="131"/>
      <c r="I4964" s="131"/>
    </row>
    <row r="4965" spans="7:9" ht="15" customHeight="1" x14ac:dyDescent="0.2">
      <c r="G4965" s="139"/>
      <c r="H4965" s="131"/>
      <c r="I4965" s="131"/>
    </row>
    <row r="4966" spans="7:9" ht="15" customHeight="1" x14ac:dyDescent="0.2">
      <c r="G4966" s="139"/>
      <c r="H4966" s="131"/>
      <c r="I4966" s="131"/>
    </row>
    <row r="4967" spans="7:9" ht="15" customHeight="1" x14ac:dyDescent="0.2">
      <c r="G4967" s="139"/>
      <c r="H4967" s="131"/>
      <c r="I4967" s="131"/>
    </row>
    <row r="4968" spans="7:9" ht="15" customHeight="1" x14ac:dyDescent="0.2">
      <c r="G4968" s="139"/>
      <c r="H4968" s="131"/>
      <c r="I4968" s="131"/>
    </row>
    <row r="4969" spans="7:9" ht="15" customHeight="1" x14ac:dyDescent="0.2">
      <c r="G4969" s="139"/>
      <c r="H4969" s="131"/>
      <c r="I4969" s="131"/>
    </row>
    <row r="4970" spans="7:9" ht="15" customHeight="1" x14ac:dyDescent="0.2">
      <c r="G4970" s="139"/>
      <c r="H4970" s="131"/>
      <c r="I4970" s="131"/>
    </row>
    <row r="4971" spans="7:9" ht="15" customHeight="1" x14ac:dyDescent="0.2">
      <c r="G4971" s="139"/>
      <c r="H4971" s="131"/>
      <c r="I4971" s="131"/>
    </row>
    <row r="4972" spans="7:9" ht="15" customHeight="1" x14ac:dyDescent="0.2">
      <c r="G4972" s="139"/>
      <c r="H4972" s="131"/>
      <c r="I4972" s="131"/>
    </row>
    <row r="4973" spans="7:9" ht="15" customHeight="1" x14ac:dyDescent="0.2">
      <c r="G4973" s="139"/>
      <c r="H4973" s="131"/>
      <c r="I4973" s="131"/>
    </row>
    <row r="4974" spans="7:9" ht="15" customHeight="1" x14ac:dyDescent="0.2">
      <c r="G4974" s="139"/>
      <c r="H4974" s="131"/>
      <c r="I4974" s="131"/>
    </row>
    <row r="4975" spans="7:9" ht="15" customHeight="1" x14ac:dyDescent="0.2">
      <c r="G4975" s="139"/>
      <c r="H4975" s="131"/>
      <c r="I4975" s="131"/>
    </row>
    <row r="4976" spans="7:9" ht="15" customHeight="1" x14ac:dyDescent="0.2">
      <c r="G4976" s="139"/>
      <c r="H4976" s="131"/>
      <c r="I4976" s="131"/>
    </row>
    <row r="4977" spans="7:9" ht="15" customHeight="1" x14ac:dyDescent="0.2">
      <c r="G4977" s="139"/>
      <c r="H4977" s="131"/>
      <c r="I4977" s="131"/>
    </row>
    <row r="4978" spans="7:9" ht="15" customHeight="1" x14ac:dyDescent="0.2">
      <c r="G4978" s="139"/>
      <c r="H4978" s="131"/>
      <c r="I4978" s="131"/>
    </row>
    <row r="4979" spans="7:9" ht="15" customHeight="1" x14ac:dyDescent="0.2">
      <c r="G4979" s="139"/>
      <c r="H4979" s="131"/>
      <c r="I4979" s="131"/>
    </row>
    <row r="4980" spans="7:9" ht="15" customHeight="1" x14ac:dyDescent="0.2">
      <c r="G4980" s="139"/>
      <c r="H4980" s="131"/>
      <c r="I4980" s="131"/>
    </row>
    <row r="4981" spans="7:9" ht="15" customHeight="1" x14ac:dyDescent="0.2">
      <c r="G4981" s="139"/>
      <c r="H4981" s="131"/>
      <c r="I4981" s="131"/>
    </row>
    <row r="4982" spans="7:9" ht="15" customHeight="1" x14ac:dyDescent="0.2">
      <c r="G4982" s="139"/>
      <c r="H4982" s="131"/>
      <c r="I4982" s="131"/>
    </row>
    <row r="4983" spans="7:9" ht="15" customHeight="1" x14ac:dyDescent="0.2">
      <c r="G4983" s="139"/>
      <c r="H4983" s="131"/>
      <c r="I4983" s="131"/>
    </row>
    <row r="4984" spans="7:9" ht="15" customHeight="1" x14ac:dyDescent="0.2">
      <c r="G4984" s="139"/>
      <c r="H4984" s="131"/>
      <c r="I4984" s="131"/>
    </row>
    <row r="4985" spans="7:9" ht="15" customHeight="1" x14ac:dyDescent="0.2">
      <c r="G4985" s="139"/>
      <c r="H4985" s="131"/>
      <c r="I4985" s="131"/>
    </row>
    <row r="4986" spans="7:9" ht="15" customHeight="1" x14ac:dyDescent="0.2">
      <c r="G4986" s="139"/>
      <c r="H4986" s="131"/>
      <c r="I4986" s="131"/>
    </row>
    <row r="4987" spans="7:9" ht="15" customHeight="1" x14ac:dyDescent="0.2">
      <c r="G4987" s="139"/>
      <c r="H4987" s="131"/>
      <c r="I4987" s="131"/>
    </row>
    <row r="4988" spans="7:9" ht="15" customHeight="1" x14ac:dyDescent="0.2">
      <c r="G4988" s="139"/>
      <c r="H4988" s="131"/>
      <c r="I4988" s="131"/>
    </row>
    <row r="4989" spans="7:9" ht="15" customHeight="1" x14ac:dyDescent="0.2">
      <c r="G4989" s="139"/>
      <c r="H4989" s="131"/>
      <c r="I4989" s="131"/>
    </row>
    <row r="4990" spans="7:9" ht="15" customHeight="1" x14ac:dyDescent="0.2">
      <c r="G4990" s="139"/>
      <c r="H4990" s="131"/>
      <c r="I4990" s="131"/>
    </row>
    <row r="4991" spans="7:9" ht="15" customHeight="1" x14ac:dyDescent="0.2">
      <c r="G4991" s="139"/>
      <c r="H4991" s="131"/>
      <c r="I4991" s="131"/>
    </row>
    <row r="4992" spans="7:9" ht="15" customHeight="1" x14ac:dyDescent="0.2">
      <c r="G4992" s="139"/>
      <c r="H4992" s="131"/>
      <c r="I4992" s="131"/>
    </row>
    <row r="4993" spans="7:9" ht="15" customHeight="1" x14ac:dyDescent="0.2">
      <c r="G4993" s="139"/>
      <c r="H4993" s="131"/>
      <c r="I4993" s="131"/>
    </row>
    <row r="4994" spans="7:9" ht="15" customHeight="1" x14ac:dyDescent="0.2">
      <c r="G4994" s="139"/>
      <c r="H4994" s="131"/>
      <c r="I4994" s="131"/>
    </row>
    <row r="4995" spans="7:9" ht="15" customHeight="1" x14ac:dyDescent="0.2">
      <c r="G4995" s="139"/>
      <c r="H4995" s="131"/>
      <c r="I4995" s="131"/>
    </row>
    <row r="4996" spans="7:9" ht="15" customHeight="1" x14ac:dyDescent="0.2">
      <c r="G4996" s="139"/>
      <c r="H4996" s="131"/>
      <c r="I4996" s="131"/>
    </row>
    <row r="4997" spans="7:9" ht="15" customHeight="1" x14ac:dyDescent="0.2">
      <c r="G4997" s="139"/>
      <c r="H4997" s="131"/>
      <c r="I4997" s="131"/>
    </row>
    <row r="4998" spans="7:9" ht="15" customHeight="1" x14ac:dyDescent="0.2">
      <c r="G4998" s="139"/>
      <c r="H4998" s="131"/>
      <c r="I4998" s="131"/>
    </row>
    <row r="4999" spans="7:9" ht="15" customHeight="1" x14ac:dyDescent="0.2">
      <c r="G4999" s="139"/>
      <c r="H4999" s="131"/>
      <c r="I4999" s="131"/>
    </row>
    <row r="5000" spans="7:9" ht="15" customHeight="1" x14ac:dyDescent="0.2">
      <c r="G5000" s="139"/>
      <c r="H5000" s="131"/>
      <c r="I5000" s="131"/>
    </row>
    <row r="5001" spans="7:9" ht="15" customHeight="1" x14ac:dyDescent="0.2">
      <c r="G5001" s="139"/>
      <c r="H5001" s="131"/>
      <c r="I5001" s="131"/>
    </row>
    <row r="5002" spans="7:9" ht="15" customHeight="1" x14ac:dyDescent="0.2">
      <c r="G5002" s="139"/>
      <c r="H5002" s="131"/>
      <c r="I5002" s="131"/>
    </row>
    <row r="5003" spans="7:9" ht="15" customHeight="1" x14ac:dyDescent="0.2">
      <c r="G5003" s="139"/>
      <c r="H5003" s="131"/>
      <c r="I5003" s="131"/>
    </row>
    <row r="5004" spans="7:9" ht="15" customHeight="1" x14ac:dyDescent="0.2">
      <c r="G5004" s="139"/>
      <c r="H5004" s="131"/>
      <c r="I5004" s="131"/>
    </row>
    <row r="5005" spans="7:9" ht="15" customHeight="1" x14ac:dyDescent="0.2">
      <c r="G5005" s="139"/>
      <c r="H5005" s="131"/>
      <c r="I5005" s="131"/>
    </row>
    <row r="5006" spans="7:9" ht="15" customHeight="1" x14ac:dyDescent="0.2">
      <c r="G5006" s="139"/>
      <c r="H5006" s="131"/>
      <c r="I5006" s="131"/>
    </row>
    <row r="5007" spans="7:9" ht="15" customHeight="1" x14ac:dyDescent="0.2">
      <c r="G5007" s="139"/>
      <c r="H5007" s="131"/>
      <c r="I5007" s="131"/>
    </row>
    <row r="5008" spans="7:9" ht="15" customHeight="1" x14ac:dyDescent="0.2">
      <c r="G5008" s="139"/>
      <c r="H5008" s="131"/>
      <c r="I5008" s="131"/>
    </row>
    <row r="5009" spans="7:9" ht="15" customHeight="1" x14ac:dyDescent="0.2">
      <c r="G5009" s="139"/>
      <c r="H5009" s="131"/>
      <c r="I5009" s="131"/>
    </row>
    <row r="5010" spans="7:9" ht="15" customHeight="1" x14ac:dyDescent="0.2">
      <c r="G5010" s="139"/>
      <c r="H5010" s="131"/>
      <c r="I5010" s="131"/>
    </row>
    <row r="5011" spans="7:9" ht="15" customHeight="1" x14ac:dyDescent="0.2">
      <c r="G5011" s="139"/>
      <c r="H5011" s="131"/>
      <c r="I5011" s="131"/>
    </row>
    <row r="5012" spans="7:9" ht="15" customHeight="1" x14ac:dyDescent="0.2">
      <c r="G5012" s="139"/>
      <c r="H5012" s="131"/>
      <c r="I5012" s="131"/>
    </row>
    <row r="5013" spans="7:9" ht="15" customHeight="1" x14ac:dyDescent="0.2">
      <c r="G5013" s="139"/>
      <c r="H5013" s="131"/>
      <c r="I5013" s="131"/>
    </row>
    <row r="5014" spans="7:9" ht="15" customHeight="1" x14ac:dyDescent="0.2">
      <c r="G5014" s="139"/>
      <c r="H5014" s="131"/>
      <c r="I5014" s="131"/>
    </row>
    <row r="5015" spans="7:9" ht="15" customHeight="1" x14ac:dyDescent="0.2">
      <c r="G5015" s="139"/>
      <c r="H5015" s="131"/>
      <c r="I5015" s="131"/>
    </row>
    <row r="5016" spans="7:9" ht="15" customHeight="1" x14ac:dyDescent="0.2">
      <c r="G5016" s="139"/>
      <c r="H5016" s="131"/>
      <c r="I5016" s="131"/>
    </row>
    <row r="5017" spans="7:9" ht="15" customHeight="1" x14ac:dyDescent="0.2">
      <c r="G5017" s="139"/>
      <c r="H5017" s="131"/>
      <c r="I5017" s="131"/>
    </row>
    <row r="5018" spans="7:9" ht="15" customHeight="1" x14ac:dyDescent="0.2">
      <c r="G5018" s="139"/>
      <c r="H5018" s="131"/>
      <c r="I5018" s="131"/>
    </row>
    <row r="5019" spans="7:9" ht="15" customHeight="1" x14ac:dyDescent="0.2">
      <c r="G5019" s="139"/>
      <c r="H5019" s="131"/>
      <c r="I5019" s="131"/>
    </row>
    <row r="5020" spans="7:9" ht="15" customHeight="1" x14ac:dyDescent="0.2">
      <c r="G5020" s="139"/>
      <c r="H5020" s="131"/>
      <c r="I5020" s="131"/>
    </row>
    <row r="5021" spans="7:9" ht="15" customHeight="1" x14ac:dyDescent="0.2">
      <c r="G5021" s="139"/>
      <c r="H5021" s="131"/>
      <c r="I5021" s="131"/>
    </row>
    <row r="5022" spans="7:9" ht="15" customHeight="1" x14ac:dyDescent="0.2">
      <c r="G5022" s="139"/>
      <c r="H5022" s="131"/>
      <c r="I5022" s="131"/>
    </row>
    <row r="5023" spans="7:9" ht="15" customHeight="1" x14ac:dyDescent="0.2">
      <c r="G5023" s="139"/>
      <c r="H5023" s="131"/>
      <c r="I5023" s="131"/>
    </row>
    <row r="5024" spans="7:9" ht="15" customHeight="1" x14ac:dyDescent="0.2">
      <c r="G5024" s="139"/>
      <c r="H5024" s="131"/>
      <c r="I5024" s="131"/>
    </row>
    <row r="5025" spans="7:9" ht="15" customHeight="1" x14ac:dyDescent="0.2">
      <c r="G5025" s="139"/>
      <c r="H5025" s="131"/>
      <c r="I5025" s="131"/>
    </row>
    <row r="5026" spans="7:9" ht="15" customHeight="1" x14ac:dyDescent="0.2">
      <c r="G5026" s="139"/>
      <c r="H5026" s="131"/>
      <c r="I5026" s="131"/>
    </row>
    <row r="5027" spans="7:9" ht="15" customHeight="1" x14ac:dyDescent="0.2">
      <c r="G5027" s="139"/>
      <c r="H5027" s="131"/>
      <c r="I5027" s="131"/>
    </row>
    <row r="5028" spans="7:9" ht="15" customHeight="1" x14ac:dyDescent="0.2">
      <c r="G5028" s="139"/>
      <c r="H5028" s="131"/>
      <c r="I5028" s="131"/>
    </row>
    <row r="5029" spans="7:9" ht="15" customHeight="1" x14ac:dyDescent="0.2">
      <c r="G5029" s="139"/>
      <c r="H5029" s="131"/>
      <c r="I5029" s="131"/>
    </row>
    <row r="5030" spans="7:9" ht="15" customHeight="1" x14ac:dyDescent="0.2">
      <c r="G5030" s="139"/>
      <c r="H5030" s="131"/>
      <c r="I5030" s="131"/>
    </row>
    <row r="5031" spans="7:9" ht="15" customHeight="1" x14ac:dyDescent="0.2">
      <c r="G5031" s="139"/>
      <c r="H5031" s="131"/>
      <c r="I5031" s="131"/>
    </row>
    <row r="5032" spans="7:9" ht="15" customHeight="1" x14ac:dyDescent="0.2">
      <c r="G5032" s="139"/>
      <c r="H5032" s="131"/>
      <c r="I5032" s="131"/>
    </row>
    <row r="5033" spans="7:9" ht="15" customHeight="1" x14ac:dyDescent="0.2">
      <c r="G5033" s="139"/>
      <c r="H5033" s="131"/>
      <c r="I5033" s="131"/>
    </row>
    <row r="5034" spans="7:9" ht="15" customHeight="1" x14ac:dyDescent="0.2">
      <c r="G5034" s="139"/>
      <c r="H5034" s="131"/>
      <c r="I5034" s="131"/>
    </row>
    <row r="5035" spans="7:9" ht="15" customHeight="1" x14ac:dyDescent="0.2">
      <c r="G5035" s="139"/>
      <c r="H5035" s="131"/>
      <c r="I5035" s="131"/>
    </row>
    <row r="5036" spans="7:9" ht="15" customHeight="1" x14ac:dyDescent="0.2">
      <c r="G5036" s="139"/>
      <c r="H5036" s="131"/>
      <c r="I5036" s="131"/>
    </row>
    <row r="5037" spans="7:9" ht="15" customHeight="1" x14ac:dyDescent="0.2">
      <c r="G5037" s="139"/>
      <c r="H5037" s="131"/>
      <c r="I5037" s="131"/>
    </row>
    <row r="5038" spans="7:9" ht="15" customHeight="1" x14ac:dyDescent="0.2">
      <c r="G5038" s="139"/>
      <c r="H5038" s="131"/>
      <c r="I5038" s="131"/>
    </row>
    <row r="5039" spans="7:9" ht="15" customHeight="1" x14ac:dyDescent="0.2">
      <c r="G5039" s="139"/>
      <c r="H5039" s="131"/>
      <c r="I5039" s="131"/>
    </row>
    <row r="5040" spans="7:9" ht="15" customHeight="1" x14ac:dyDescent="0.2">
      <c r="G5040" s="139"/>
      <c r="H5040" s="131"/>
      <c r="I5040" s="131"/>
    </row>
    <row r="5041" spans="7:9" ht="15" customHeight="1" x14ac:dyDescent="0.2">
      <c r="G5041" s="139"/>
      <c r="H5041" s="131"/>
      <c r="I5041" s="131"/>
    </row>
    <row r="5042" spans="7:9" ht="15" customHeight="1" x14ac:dyDescent="0.2">
      <c r="G5042" s="139"/>
      <c r="H5042" s="131"/>
      <c r="I5042" s="131"/>
    </row>
    <row r="5043" spans="7:9" ht="15" customHeight="1" x14ac:dyDescent="0.2">
      <c r="G5043" s="139"/>
      <c r="H5043" s="131"/>
      <c r="I5043" s="131"/>
    </row>
    <row r="5044" spans="7:9" ht="15" customHeight="1" x14ac:dyDescent="0.2">
      <c r="G5044" s="139"/>
      <c r="H5044" s="131"/>
      <c r="I5044" s="131"/>
    </row>
    <row r="5045" spans="7:9" ht="15" customHeight="1" x14ac:dyDescent="0.2">
      <c r="G5045" s="139"/>
      <c r="H5045" s="131"/>
      <c r="I5045" s="131"/>
    </row>
    <row r="5046" spans="7:9" ht="15" customHeight="1" x14ac:dyDescent="0.2">
      <c r="G5046" s="139"/>
      <c r="H5046" s="131"/>
      <c r="I5046" s="131"/>
    </row>
    <row r="5047" spans="7:9" ht="15" customHeight="1" x14ac:dyDescent="0.2">
      <c r="G5047" s="139"/>
      <c r="H5047" s="131"/>
      <c r="I5047" s="131"/>
    </row>
    <row r="5048" spans="7:9" ht="15" customHeight="1" x14ac:dyDescent="0.2">
      <c r="G5048" s="139"/>
      <c r="H5048" s="131"/>
      <c r="I5048" s="131"/>
    </row>
    <row r="5049" spans="7:9" ht="15" customHeight="1" x14ac:dyDescent="0.2">
      <c r="G5049" s="139"/>
      <c r="H5049" s="131"/>
      <c r="I5049" s="131"/>
    </row>
    <row r="5050" spans="7:9" ht="15" customHeight="1" x14ac:dyDescent="0.2">
      <c r="G5050" s="139"/>
      <c r="H5050" s="131"/>
      <c r="I5050" s="131"/>
    </row>
    <row r="5051" spans="7:9" ht="15" customHeight="1" x14ac:dyDescent="0.2">
      <c r="G5051" s="139"/>
      <c r="H5051" s="131"/>
      <c r="I5051" s="131"/>
    </row>
    <row r="5052" spans="7:9" ht="15" customHeight="1" x14ac:dyDescent="0.2">
      <c r="G5052" s="139"/>
      <c r="H5052" s="131"/>
      <c r="I5052" s="131"/>
    </row>
    <row r="5053" spans="7:9" ht="15" customHeight="1" x14ac:dyDescent="0.2">
      <c r="G5053" s="139"/>
      <c r="H5053" s="131"/>
      <c r="I5053" s="131"/>
    </row>
    <row r="5054" spans="7:9" ht="15" customHeight="1" x14ac:dyDescent="0.2">
      <c r="G5054" s="139"/>
      <c r="H5054" s="131"/>
      <c r="I5054" s="131"/>
    </row>
    <row r="5055" spans="7:9" ht="15" customHeight="1" x14ac:dyDescent="0.2">
      <c r="G5055" s="139"/>
      <c r="H5055" s="131"/>
      <c r="I5055" s="131"/>
    </row>
    <row r="5056" spans="7:9" ht="15" customHeight="1" x14ac:dyDescent="0.2">
      <c r="G5056" s="139"/>
      <c r="H5056" s="131"/>
      <c r="I5056" s="131"/>
    </row>
    <row r="5057" spans="7:9" ht="15" customHeight="1" x14ac:dyDescent="0.2">
      <c r="G5057" s="139"/>
      <c r="H5057" s="131"/>
      <c r="I5057" s="131"/>
    </row>
    <row r="5058" spans="7:9" ht="15" customHeight="1" x14ac:dyDescent="0.2">
      <c r="G5058" s="139"/>
      <c r="H5058" s="131"/>
      <c r="I5058" s="131"/>
    </row>
    <row r="5059" spans="7:9" ht="15" customHeight="1" x14ac:dyDescent="0.2">
      <c r="G5059" s="139"/>
      <c r="H5059" s="131"/>
      <c r="I5059" s="131"/>
    </row>
    <row r="5060" spans="7:9" ht="15" customHeight="1" x14ac:dyDescent="0.2">
      <c r="G5060" s="139"/>
      <c r="H5060" s="131"/>
      <c r="I5060" s="131"/>
    </row>
    <row r="5061" spans="7:9" ht="15" customHeight="1" x14ac:dyDescent="0.2">
      <c r="G5061" s="139"/>
      <c r="H5061" s="131"/>
      <c r="I5061" s="131"/>
    </row>
    <row r="5062" spans="7:9" ht="15" customHeight="1" x14ac:dyDescent="0.2">
      <c r="G5062" s="139"/>
      <c r="H5062" s="131"/>
      <c r="I5062" s="131"/>
    </row>
    <row r="5063" spans="7:9" ht="15" customHeight="1" x14ac:dyDescent="0.2">
      <c r="G5063" s="139"/>
      <c r="H5063" s="131"/>
      <c r="I5063" s="131"/>
    </row>
    <row r="5064" spans="7:9" ht="15" customHeight="1" x14ac:dyDescent="0.2">
      <c r="G5064" s="139"/>
      <c r="H5064" s="131"/>
      <c r="I5064" s="131"/>
    </row>
    <row r="5065" spans="7:9" ht="15" customHeight="1" x14ac:dyDescent="0.2">
      <c r="G5065" s="139"/>
      <c r="H5065" s="131"/>
      <c r="I5065" s="131"/>
    </row>
    <row r="5066" spans="7:9" ht="15" customHeight="1" x14ac:dyDescent="0.2">
      <c r="G5066" s="139"/>
      <c r="H5066" s="131"/>
      <c r="I5066" s="131"/>
    </row>
    <row r="5067" spans="7:9" ht="15" customHeight="1" x14ac:dyDescent="0.2">
      <c r="G5067" s="139"/>
      <c r="H5067" s="131"/>
      <c r="I5067" s="131"/>
    </row>
    <row r="5068" spans="7:9" ht="15" customHeight="1" x14ac:dyDescent="0.2">
      <c r="G5068" s="139"/>
      <c r="H5068" s="131"/>
      <c r="I5068" s="131"/>
    </row>
    <row r="5069" spans="7:9" ht="15" customHeight="1" x14ac:dyDescent="0.2">
      <c r="G5069" s="139"/>
      <c r="H5069" s="131"/>
      <c r="I5069" s="131"/>
    </row>
    <row r="5070" spans="7:9" ht="15" customHeight="1" x14ac:dyDescent="0.2">
      <c r="G5070" s="139"/>
      <c r="H5070" s="131"/>
      <c r="I5070" s="131"/>
    </row>
    <row r="5071" spans="7:9" ht="15" customHeight="1" x14ac:dyDescent="0.2">
      <c r="G5071" s="139"/>
      <c r="H5071" s="131"/>
      <c r="I5071" s="131"/>
    </row>
    <row r="5072" spans="7:9" ht="15" customHeight="1" x14ac:dyDescent="0.2">
      <c r="G5072" s="139"/>
      <c r="H5072" s="131"/>
      <c r="I5072" s="131"/>
    </row>
    <row r="5073" spans="7:9" ht="15" customHeight="1" x14ac:dyDescent="0.2">
      <c r="G5073" s="139"/>
      <c r="H5073" s="131"/>
      <c r="I5073" s="131"/>
    </row>
    <row r="5074" spans="7:9" ht="15" customHeight="1" x14ac:dyDescent="0.2">
      <c r="G5074" s="139"/>
      <c r="H5074" s="131"/>
      <c r="I5074" s="131"/>
    </row>
    <row r="5075" spans="7:9" ht="15" customHeight="1" x14ac:dyDescent="0.2">
      <c r="G5075" s="139"/>
      <c r="H5075" s="131"/>
      <c r="I5075" s="131"/>
    </row>
    <row r="5076" spans="7:9" ht="15" customHeight="1" x14ac:dyDescent="0.2">
      <c r="G5076" s="139"/>
      <c r="H5076" s="131"/>
      <c r="I5076" s="131"/>
    </row>
    <row r="5077" spans="7:9" ht="15" customHeight="1" x14ac:dyDescent="0.2">
      <c r="G5077" s="139"/>
      <c r="H5077" s="131"/>
      <c r="I5077" s="131"/>
    </row>
    <row r="5078" spans="7:9" ht="15" customHeight="1" x14ac:dyDescent="0.2">
      <c r="G5078" s="139"/>
      <c r="H5078" s="131"/>
      <c r="I5078" s="131"/>
    </row>
    <row r="5079" spans="7:9" ht="15" customHeight="1" x14ac:dyDescent="0.2">
      <c r="G5079" s="139"/>
      <c r="H5079" s="131"/>
      <c r="I5079" s="131"/>
    </row>
    <row r="5080" spans="7:9" ht="15" customHeight="1" x14ac:dyDescent="0.2">
      <c r="G5080" s="139"/>
      <c r="H5080" s="131"/>
      <c r="I5080" s="131"/>
    </row>
    <row r="5081" spans="7:9" ht="15" customHeight="1" x14ac:dyDescent="0.2">
      <c r="G5081" s="139"/>
      <c r="H5081" s="131"/>
      <c r="I5081" s="131"/>
    </row>
    <row r="5082" spans="7:9" ht="15" customHeight="1" x14ac:dyDescent="0.2">
      <c r="G5082" s="139"/>
      <c r="H5082" s="131"/>
      <c r="I5082" s="131"/>
    </row>
    <row r="5083" spans="7:9" ht="15" customHeight="1" x14ac:dyDescent="0.2">
      <c r="G5083" s="139"/>
      <c r="H5083" s="131"/>
      <c r="I5083" s="131"/>
    </row>
    <row r="5084" spans="7:9" ht="15" customHeight="1" x14ac:dyDescent="0.2">
      <c r="G5084" s="139"/>
      <c r="H5084" s="131"/>
      <c r="I5084" s="131"/>
    </row>
    <row r="5085" spans="7:9" ht="15" customHeight="1" x14ac:dyDescent="0.2">
      <c r="G5085" s="139"/>
      <c r="H5085" s="131"/>
      <c r="I5085" s="131"/>
    </row>
    <row r="5086" spans="7:9" ht="15" customHeight="1" x14ac:dyDescent="0.2">
      <c r="G5086" s="139"/>
      <c r="H5086" s="131"/>
      <c r="I5086" s="131"/>
    </row>
    <row r="5087" spans="7:9" ht="15" customHeight="1" x14ac:dyDescent="0.2">
      <c r="G5087" s="139"/>
      <c r="H5087" s="131"/>
      <c r="I5087" s="131"/>
    </row>
    <row r="5088" spans="7:9" ht="15" customHeight="1" x14ac:dyDescent="0.2">
      <c r="G5088" s="139"/>
      <c r="H5088" s="131"/>
      <c r="I5088" s="131"/>
    </row>
    <row r="5089" spans="7:9" ht="15" customHeight="1" x14ac:dyDescent="0.2">
      <c r="G5089" s="139"/>
      <c r="H5089" s="131"/>
      <c r="I5089" s="131"/>
    </row>
    <row r="5090" spans="7:9" ht="15" customHeight="1" x14ac:dyDescent="0.2">
      <c r="G5090" s="139"/>
      <c r="H5090" s="131"/>
      <c r="I5090" s="131"/>
    </row>
    <row r="5091" spans="7:9" ht="15" customHeight="1" x14ac:dyDescent="0.2">
      <c r="G5091" s="139"/>
      <c r="H5091" s="131"/>
      <c r="I5091" s="131"/>
    </row>
    <row r="5092" spans="7:9" ht="15" customHeight="1" x14ac:dyDescent="0.2">
      <c r="G5092" s="139"/>
      <c r="H5092" s="131"/>
      <c r="I5092" s="131"/>
    </row>
    <row r="5093" spans="7:9" ht="15" customHeight="1" x14ac:dyDescent="0.2">
      <c r="G5093" s="139"/>
      <c r="H5093" s="131"/>
      <c r="I5093" s="131"/>
    </row>
    <row r="5094" spans="7:9" ht="15" customHeight="1" x14ac:dyDescent="0.2">
      <c r="G5094" s="139"/>
      <c r="H5094" s="131"/>
      <c r="I5094" s="131"/>
    </row>
    <row r="5095" spans="7:9" ht="15" customHeight="1" x14ac:dyDescent="0.2">
      <c r="G5095" s="139"/>
      <c r="H5095" s="131"/>
      <c r="I5095" s="131"/>
    </row>
    <row r="5096" spans="7:9" ht="15" customHeight="1" x14ac:dyDescent="0.2">
      <c r="G5096" s="139"/>
      <c r="H5096" s="131"/>
      <c r="I5096" s="131"/>
    </row>
    <row r="5097" spans="7:9" ht="15" customHeight="1" x14ac:dyDescent="0.2">
      <c r="G5097" s="139"/>
      <c r="H5097" s="131"/>
      <c r="I5097" s="131"/>
    </row>
    <row r="5098" spans="7:9" ht="15" customHeight="1" x14ac:dyDescent="0.2">
      <c r="G5098" s="139"/>
      <c r="H5098" s="131"/>
      <c r="I5098" s="131"/>
    </row>
    <row r="5099" spans="7:9" ht="15" customHeight="1" x14ac:dyDescent="0.2">
      <c r="G5099" s="139"/>
      <c r="H5099" s="131"/>
      <c r="I5099" s="131"/>
    </row>
    <row r="5100" spans="7:9" ht="15" customHeight="1" x14ac:dyDescent="0.2">
      <c r="G5100" s="139"/>
      <c r="H5100" s="131"/>
      <c r="I5100" s="131"/>
    </row>
    <row r="5101" spans="7:9" ht="15" customHeight="1" x14ac:dyDescent="0.2">
      <c r="G5101" s="139"/>
      <c r="H5101" s="131"/>
      <c r="I5101" s="131"/>
    </row>
    <row r="5102" spans="7:9" ht="15" customHeight="1" x14ac:dyDescent="0.2">
      <c r="G5102" s="139"/>
      <c r="H5102" s="131"/>
      <c r="I5102" s="131"/>
    </row>
    <row r="5103" spans="7:9" ht="15" customHeight="1" x14ac:dyDescent="0.2">
      <c r="G5103" s="139"/>
      <c r="H5103" s="131"/>
      <c r="I5103" s="131"/>
    </row>
    <row r="5104" spans="7:9" ht="15" customHeight="1" x14ac:dyDescent="0.2">
      <c r="G5104" s="139"/>
      <c r="H5104" s="131"/>
      <c r="I5104" s="131"/>
    </row>
    <row r="5105" spans="7:9" ht="15" customHeight="1" x14ac:dyDescent="0.2">
      <c r="G5105" s="139"/>
      <c r="H5105" s="131"/>
      <c r="I5105" s="131"/>
    </row>
    <row r="5106" spans="7:9" ht="15" customHeight="1" x14ac:dyDescent="0.2">
      <c r="G5106" s="139"/>
      <c r="H5106" s="131"/>
      <c r="I5106" s="131"/>
    </row>
    <row r="5107" spans="7:9" ht="15" customHeight="1" x14ac:dyDescent="0.2">
      <c r="G5107" s="139"/>
      <c r="H5107" s="131"/>
      <c r="I5107" s="131"/>
    </row>
    <row r="5108" spans="7:9" ht="15" customHeight="1" x14ac:dyDescent="0.2">
      <c r="G5108" s="139"/>
      <c r="H5108" s="131"/>
      <c r="I5108" s="131"/>
    </row>
    <row r="5109" spans="7:9" ht="15" customHeight="1" x14ac:dyDescent="0.2">
      <c r="G5109" s="139"/>
      <c r="H5109" s="131"/>
      <c r="I5109" s="131"/>
    </row>
    <row r="5110" spans="7:9" ht="15" customHeight="1" x14ac:dyDescent="0.2">
      <c r="G5110" s="139"/>
      <c r="H5110" s="131"/>
      <c r="I5110" s="131"/>
    </row>
    <row r="5111" spans="7:9" ht="15" customHeight="1" x14ac:dyDescent="0.2">
      <c r="G5111" s="139"/>
      <c r="H5111" s="131"/>
      <c r="I5111" s="131"/>
    </row>
    <row r="5112" spans="7:9" ht="15" customHeight="1" x14ac:dyDescent="0.2">
      <c r="G5112" s="139"/>
      <c r="H5112" s="131"/>
      <c r="I5112" s="131"/>
    </row>
    <row r="5113" spans="7:9" ht="15" customHeight="1" x14ac:dyDescent="0.2">
      <c r="G5113" s="139"/>
      <c r="H5113" s="131"/>
      <c r="I5113" s="131"/>
    </row>
    <row r="5114" spans="7:9" ht="15" customHeight="1" x14ac:dyDescent="0.2">
      <c r="G5114" s="139"/>
      <c r="H5114" s="131"/>
      <c r="I5114" s="131"/>
    </row>
    <row r="5115" spans="7:9" ht="15" customHeight="1" x14ac:dyDescent="0.2">
      <c r="G5115" s="139"/>
      <c r="H5115" s="131"/>
      <c r="I5115" s="131"/>
    </row>
    <row r="5116" spans="7:9" ht="15" customHeight="1" x14ac:dyDescent="0.2">
      <c r="G5116" s="139"/>
      <c r="H5116" s="131"/>
      <c r="I5116" s="131"/>
    </row>
    <row r="5117" spans="7:9" ht="15" customHeight="1" x14ac:dyDescent="0.2">
      <c r="G5117" s="139"/>
      <c r="H5117" s="131"/>
      <c r="I5117" s="131"/>
    </row>
    <row r="5118" spans="7:9" ht="15" customHeight="1" x14ac:dyDescent="0.2">
      <c r="G5118" s="139"/>
      <c r="H5118" s="131"/>
      <c r="I5118" s="131"/>
    </row>
    <row r="5119" spans="7:9" ht="15" customHeight="1" x14ac:dyDescent="0.2">
      <c r="G5119" s="139"/>
      <c r="H5119" s="131"/>
      <c r="I5119" s="131"/>
    </row>
    <row r="5120" spans="7:9" ht="15" customHeight="1" x14ac:dyDescent="0.2">
      <c r="G5120" s="139"/>
      <c r="H5120" s="131"/>
      <c r="I5120" s="131"/>
    </row>
    <row r="5121" spans="7:9" ht="15" customHeight="1" x14ac:dyDescent="0.2">
      <c r="G5121" s="139"/>
      <c r="H5121" s="131"/>
      <c r="I5121" s="131"/>
    </row>
    <row r="5122" spans="7:9" ht="15" customHeight="1" x14ac:dyDescent="0.2">
      <c r="G5122" s="139"/>
      <c r="H5122" s="131"/>
      <c r="I5122" s="131"/>
    </row>
    <row r="5123" spans="7:9" ht="15" customHeight="1" x14ac:dyDescent="0.2">
      <c r="G5123" s="139"/>
      <c r="H5123" s="131"/>
      <c r="I5123" s="131"/>
    </row>
    <row r="5124" spans="7:9" ht="15" customHeight="1" x14ac:dyDescent="0.2">
      <c r="G5124" s="139"/>
      <c r="H5124" s="131"/>
      <c r="I5124" s="131"/>
    </row>
    <row r="5125" spans="7:9" ht="15" customHeight="1" x14ac:dyDescent="0.2">
      <c r="G5125" s="139"/>
      <c r="H5125" s="131"/>
      <c r="I5125" s="131"/>
    </row>
    <row r="5126" spans="7:9" ht="15" customHeight="1" x14ac:dyDescent="0.2">
      <c r="G5126" s="139"/>
      <c r="H5126" s="131"/>
      <c r="I5126" s="131"/>
    </row>
    <row r="5127" spans="7:9" ht="15" customHeight="1" x14ac:dyDescent="0.2">
      <c r="G5127" s="139"/>
      <c r="H5127" s="131"/>
      <c r="I5127" s="131"/>
    </row>
    <row r="5128" spans="7:9" ht="15" customHeight="1" x14ac:dyDescent="0.2">
      <c r="G5128" s="139"/>
      <c r="H5128" s="131"/>
      <c r="I5128" s="131"/>
    </row>
    <row r="5129" spans="7:9" ht="15" customHeight="1" x14ac:dyDescent="0.2">
      <c r="G5129" s="139"/>
      <c r="H5129" s="131"/>
      <c r="I5129" s="131"/>
    </row>
    <row r="5130" spans="7:9" ht="15" customHeight="1" x14ac:dyDescent="0.2">
      <c r="G5130" s="139"/>
      <c r="H5130" s="131"/>
      <c r="I5130" s="131"/>
    </row>
    <row r="5131" spans="7:9" ht="15" customHeight="1" x14ac:dyDescent="0.2">
      <c r="G5131" s="139"/>
      <c r="H5131" s="131"/>
      <c r="I5131" s="131"/>
    </row>
    <row r="5132" spans="7:9" ht="15" customHeight="1" x14ac:dyDescent="0.2">
      <c r="G5132" s="139"/>
      <c r="H5132" s="131"/>
      <c r="I5132" s="131"/>
    </row>
    <row r="5133" spans="7:9" ht="15" customHeight="1" x14ac:dyDescent="0.2">
      <c r="G5133" s="139"/>
      <c r="H5133" s="131"/>
      <c r="I5133" s="131"/>
    </row>
    <row r="5134" spans="7:9" ht="15" customHeight="1" x14ac:dyDescent="0.2">
      <c r="G5134" s="139"/>
      <c r="H5134" s="131"/>
      <c r="I5134" s="131"/>
    </row>
    <row r="5135" spans="7:9" ht="15" customHeight="1" x14ac:dyDescent="0.2">
      <c r="G5135" s="139"/>
      <c r="H5135" s="131"/>
      <c r="I5135" s="131"/>
    </row>
    <row r="5136" spans="7:9" ht="15" customHeight="1" x14ac:dyDescent="0.2">
      <c r="G5136" s="139"/>
      <c r="H5136" s="131"/>
      <c r="I5136" s="131"/>
    </row>
    <row r="5137" spans="7:9" ht="15" customHeight="1" x14ac:dyDescent="0.2">
      <c r="G5137" s="139"/>
      <c r="H5137" s="131"/>
      <c r="I5137" s="131"/>
    </row>
    <row r="5138" spans="7:9" ht="15" customHeight="1" x14ac:dyDescent="0.2">
      <c r="G5138" s="139"/>
      <c r="H5138" s="131"/>
      <c r="I5138" s="131"/>
    </row>
    <row r="5139" spans="7:9" ht="15" customHeight="1" x14ac:dyDescent="0.2">
      <c r="G5139" s="139"/>
      <c r="H5139" s="131"/>
      <c r="I5139" s="131"/>
    </row>
    <row r="5140" spans="7:9" ht="15" customHeight="1" x14ac:dyDescent="0.2">
      <c r="G5140" s="139"/>
      <c r="H5140" s="131"/>
      <c r="I5140" s="131"/>
    </row>
    <row r="5141" spans="7:9" ht="15" customHeight="1" x14ac:dyDescent="0.2">
      <c r="G5141" s="139"/>
      <c r="H5141" s="131"/>
      <c r="I5141" s="131"/>
    </row>
    <row r="5142" spans="7:9" ht="15" customHeight="1" x14ac:dyDescent="0.2">
      <c r="G5142" s="139"/>
      <c r="H5142" s="131"/>
      <c r="I5142" s="131"/>
    </row>
    <row r="5143" spans="7:9" ht="15" customHeight="1" x14ac:dyDescent="0.2">
      <c r="G5143" s="139"/>
      <c r="H5143" s="131"/>
      <c r="I5143" s="131"/>
    </row>
    <row r="5144" spans="7:9" ht="15" customHeight="1" x14ac:dyDescent="0.2">
      <c r="G5144" s="139"/>
      <c r="H5144" s="131"/>
      <c r="I5144" s="131"/>
    </row>
    <row r="5145" spans="7:9" ht="15" customHeight="1" x14ac:dyDescent="0.2">
      <c r="G5145" s="139"/>
      <c r="H5145" s="131"/>
      <c r="I5145" s="131"/>
    </row>
    <row r="5146" spans="7:9" ht="15" customHeight="1" x14ac:dyDescent="0.2">
      <c r="G5146" s="139"/>
      <c r="H5146" s="131"/>
      <c r="I5146" s="131"/>
    </row>
    <row r="5147" spans="7:9" ht="15" customHeight="1" x14ac:dyDescent="0.2">
      <c r="G5147" s="139"/>
      <c r="H5147" s="131"/>
      <c r="I5147" s="131"/>
    </row>
    <row r="5148" spans="7:9" ht="15" customHeight="1" x14ac:dyDescent="0.2">
      <c r="G5148" s="139"/>
      <c r="H5148" s="131"/>
      <c r="I5148" s="131"/>
    </row>
    <row r="5149" spans="7:9" ht="15" customHeight="1" x14ac:dyDescent="0.2">
      <c r="G5149" s="139"/>
      <c r="H5149" s="131"/>
      <c r="I5149" s="131"/>
    </row>
    <row r="5150" spans="7:9" ht="15" customHeight="1" x14ac:dyDescent="0.2">
      <c r="G5150" s="139"/>
      <c r="H5150" s="131"/>
      <c r="I5150" s="131"/>
    </row>
    <row r="5151" spans="7:9" ht="15" customHeight="1" x14ac:dyDescent="0.2">
      <c r="G5151" s="139"/>
      <c r="H5151" s="131"/>
      <c r="I5151" s="131"/>
    </row>
    <row r="5152" spans="7:9" ht="15" customHeight="1" x14ac:dyDescent="0.2">
      <c r="G5152" s="139"/>
      <c r="H5152" s="131"/>
      <c r="I5152" s="131"/>
    </row>
    <row r="5153" spans="7:9" ht="15" customHeight="1" x14ac:dyDescent="0.2">
      <c r="G5153" s="139"/>
      <c r="H5153" s="131"/>
      <c r="I5153" s="131"/>
    </row>
    <row r="5154" spans="7:9" ht="15" customHeight="1" x14ac:dyDescent="0.2">
      <c r="G5154" s="139"/>
      <c r="H5154" s="131"/>
      <c r="I5154" s="131"/>
    </row>
    <row r="5155" spans="7:9" ht="15" customHeight="1" x14ac:dyDescent="0.2">
      <c r="G5155" s="139"/>
      <c r="H5155" s="131"/>
      <c r="I5155" s="131"/>
    </row>
    <row r="5156" spans="7:9" ht="15" customHeight="1" x14ac:dyDescent="0.2">
      <c r="G5156" s="139"/>
      <c r="H5156" s="131"/>
      <c r="I5156" s="131"/>
    </row>
    <row r="5157" spans="7:9" ht="15" customHeight="1" x14ac:dyDescent="0.2">
      <c r="G5157" s="139"/>
      <c r="H5157" s="131"/>
      <c r="I5157" s="131"/>
    </row>
    <row r="5158" spans="7:9" ht="15" customHeight="1" x14ac:dyDescent="0.2">
      <c r="G5158" s="139"/>
      <c r="H5158" s="131"/>
      <c r="I5158" s="131"/>
    </row>
    <row r="5159" spans="7:9" ht="15" customHeight="1" x14ac:dyDescent="0.2">
      <c r="G5159" s="139"/>
      <c r="H5159" s="131"/>
      <c r="I5159" s="131"/>
    </row>
    <row r="5160" spans="7:9" ht="15" customHeight="1" x14ac:dyDescent="0.2">
      <c r="G5160" s="139"/>
      <c r="H5160" s="131"/>
      <c r="I5160" s="131"/>
    </row>
    <row r="5161" spans="7:9" ht="15" customHeight="1" x14ac:dyDescent="0.2">
      <c r="G5161" s="139"/>
      <c r="H5161" s="131"/>
      <c r="I5161" s="131"/>
    </row>
    <row r="5162" spans="7:9" ht="15" customHeight="1" x14ac:dyDescent="0.2">
      <c r="G5162" s="139"/>
      <c r="H5162" s="131"/>
      <c r="I5162" s="131"/>
    </row>
    <row r="5163" spans="7:9" ht="15" customHeight="1" x14ac:dyDescent="0.2">
      <c r="G5163" s="139"/>
      <c r="H5163" s="131"/>
      <c r="I5163" s="131"/>
    </row>
    <row r="5164" spans="7:9" ht="15" customHeight="1" x14ac:dyDescent="0.2">
      <c r="G5164" s="139"/>
      <c r="H5164" s="131"/>
      <c r="I5164" s="131"/>
    </row>
    <row r="5165" spans="7:9" ht="15" customHeight="1" x14ac:dyDescent="0.2">
      <c r="G5165" s="139"/>
      <c r="H5165" s="131"/>
      <c r="I5165" s="131"/>
    </row>
    <row r="5166" spans="7:9" ht="15" customHeight="1" x14ac:dyDescent="0.2">
      <c r="G5166" s="139"/>
      <c r="H5166" s="131"/>
      <c r="I5166" s="131"/>
    </row>
    <row r="5167" spans="7:9" ht="15" customHeight="1" x14ac:dyDescent="0.2">
      <c r="G5167" s="139"/>
      <c r="H5167" s="131"/>
      <c r="I5167" s="131"/>
    </row>
    <row r="5168" spans="7:9" ht="15" customHeight="1" x14ac:dyDescent="0.2">
      <c r="G5168" s="139"/>
      <c r="H5168" s="131"/>
      <c r="I5168" s="131"/>
    </row>
    <row r="5169" spans="7:9" ht="15" customHeight="1" x14ac:dyDescent="0.2">
      <c r="G5169" s="139"/>
      <c r="H5169" s="131"/>
      <c r="I5169" s="131"/>
    </row>
    <row r="5170" spans="7:9" ht="15" customHeight="1" x14ac:dyDescent="0.2">
      <c r="G5170" s="139"/>
      <c r="H5170" s="131"/>
      <c r="I5170" s="131"/>
    </row>
    <row r="5171" spans="7:9" ht="15" customHeight="1" x14ac:dyDescent="0.2">
      <c r="G5171" s="139"/>
      <c r="H5171" s="131"/>
      <c r="I5171" s="131"/>
    </row>
    <row r="5172" spans="7:9" ht="15" customHeight="1" x14ac:dyDescent="0.2">
      <c r="G5172" s="139"/>
      <c r="H5172" s="131"/>
      <c r="I5172" s="131"/>
    </row>
    <row r="5173" spans="7:9" ht="15" customHeight="1" x14ac:dyDescent="0.2">
      <c r="G5173" s="139"/>
      <c r="H5173" s="131"/>
      <c r="I5173" s="131"/>
    </row>
    <row r="5174" spans="7:9" ht="15" customHeight="1" x14ac:dyDescent="0.2">
      <c r="G5174" s="139"/>
      <c r="H5174" s="131"/>
      <c r="I5174" s="131"/>
    </row>
    <row r="5175" spans="7:9" ht="15" customHeight="1" x14ac:dyDescent="0.2">
      <c r="G5175" s="139"/>
      <c r="H5175" s="131"/>
      <c r="I5175" s="131"/>
    </row>
    <row r="5176" spans="7:9" ht="15" customHeight="1" x14ac:dyDescent="0.2">
      <c r="G5176" s="139"/>
      <c r="H5176" s="131"/>
      <c r="I5176" s="131"/>
    </row>
    <row r="5177" spans="7:9" ht="15" customHeight="1" x14ac:dyDescent="0.2">
      <c r="G5177" s="139"/>
      <c r="H5177" s="131"/>
      <c r="I5177" s="131"/>
    </row>
    <row r="5178" spans="7:9" ht="15" customHeight="1" x14ac:dyDescent="0.2">
      <c r="G5178" s="139"/>
      <c r="H5178" s="131"/>
      <c r="I5178" s="131"/>
    </row>
    <row r="5179" spans="7:9" ht="15" customHeight="1" x14ac:dyDescent="0.2">
      <c r="G5179" s="139"/>
      <c r="H5179" s="131"/>
      <c r="I5179" s="131"/>
    </row>
    <row r="5180" spans="7:9" ht="15" customHeight="1" x14ac:dyDescent="0.2">
      <c r="G5180" s="139"/>
      <c r="H5180" s="131"/>
      <c r="I5180" s="131"/>
    </row>
    <row r="5181" spans="7:9" ht="15" customHeight="1" x14ac:dyDescent="0.2">
      <c r="G5181" s="139"/>
      <c r="H5181" s="131"/>
      <c r="I5181" s="131"/>
    </row>
    <row r="5182" spans="7:9" ht="15" customHeight="1" x14ac:dyDescent="0.2">
      <c r="G5182" s="139"/>
      <c r="H5182" s="131"/>
      <c r="I5182" s="131"/>
    </row>
    <row r="5183" spans="7:9" ht="15" customHeight="1" x14ac:dyDescent="0.2">
      <c r="G5183" s="139"/>
      <c r="H5183" s="131"/>
      <c r="I5183" s="131"/>
    </row>
    <row r="5184" spans="7:9" ht="15" customHeight="1" x14ac:dyDescent="0.2">
      <c r="G5184" s="139"/>
      <c r="H5184" s="131"/>
      <c r="I5184" s="131"/>
    </row>
    <row r="5185" spans="7:9" ht="15" customHeight="1" x14ac:dyDescent="0.2">
      <c r="G5185" s="139"/>
      <c r="H5185" s="131"/>
      <c r="I5185" s="131"/>
    </row>
    <row r="5186" spans="7:9" ht="15" customHeight="1" x14ac:dyDescent="0.2">
      <c r="G5186" s="139"/>
      <c r="H5186" s="131"/>
      <c r="I5186" s="131"/>
    </row>
    <row r="5187" spans="7:9" ht="15" customHeight="1" x14ac:dyDescent="0.2">
      <c r="G5187" s="139"/>
      <c r="H5187" s="131"/>
      <c r="I5187" s="131"/>
    </row>
    <row r="5188" spans="7:9" ht="15" customHeight="1" x14ac:dyDescent="0.2">
      <c r="G5188" s="139"/>
      <c r="H5188" s="131"/>
      <c r="I5188" s="131"/>
    </row>
    <row r="5189" spans="7:9" ht="15" customHeight="1" x14ac:dyDescent="0.2">
      <c r="G5189" s="139"/>
      <c r="H5189" s="131"/>
      <c r="I5189" s="131"/>
    </row>
    <row r="5190" spans="7:9" ht="15" customHeight="1" x14ac:dyDescent="0.2">
      <c r="G5190" s="139"/>
      <c r="H5190" s="131"/>
      <c r="I5190" s="131"/>
    </row>
    <row r="5191" spans="7:9" ht="15" customHeight="1" x14ac:dyDescent="0.2">
      <c r="G5191" s="139"/>
      <c r="H5191" s="131"/>
      <c r="I5191" s="131"/>
    </row>
    <row r="5192" spans="7:9" ht="15" customHeight="1" x14ac:dyDescent="0.2">
      <c r="G5192" s="139"/>
      <c r="H5192" s="131"/>
      <c r="I5192" s="131"/>
    </row>
    <row r="5193" spans="7:9" ht="15" customHeight="1" x14ac:dyDescent="0.2">
      <c r="G5193" s="139"/>
      <c r="H5193" s="131"/>
      <c r="I5193" s="131"/>
    </row>
    <row r="5194" spans="7:9" ht="15" customHeight="1" x14ac:dyDescent="0.2">
      <c r="G5194" s="139"/>
      <c r="H5194" s="131"/>
      <c r="I5194" s="131"/>
    </row>
    <row r="5195" spans="7:9" ht="15" customHeight="1" x14ac:dyDescent="0.2">
      <c r="G5195" s="139"/>
      <c r="H5195" s="131"/>
      <c r="I5195" s="131"/>
    </row>
    <row r="5196" spans="7:9" ht="15" customHeight="1" x14ac:dyDescent="0.2">
      <c r="G5196" s="139"/>
      <c r="H5196" s="131"/>
      <c r="I5196" s="131"/>
    </row>
    <row r="5197" spans="7:9" ht="15" customHeight="1" x14ac:dyDescent="0.2">
      <c r="G5197" s="139"/>
      <c r="H5197" s="131"/>
      <c r="I5197" s="131"/>
    </row>
    <row r="5198" spans="7:9" ht="15" customHeight="1" x14ac:dyDescent="0.2">
      <c r="G5198" s="139"/>
      <c r="H5198" s="131"/>
      <c r="I5198" s="131"/>
    </row>
    <row r="5199" spans="7:9" ht="15" customHeight="1" x14ac:dyDescent="0.2">
      <c r="G5199" s="139"/>
      <c r="H5199" s="131"/>
      <c r="I5199" s="131"/>
    </row>
    <row r="5200" spans="7:9" ht="15" customHeight="1" x14ac:dyDescent="0.2">
      <c r="G5200" s="139"/>
      <c r="H5200" s="131"/>
      <c r="I5200" s="131"/>
    </row>
    <row r="5201" spans="7:9" ht="15" customHeight="1" x14ac:dyDescent="0.2">
      <c r="G5201" s="139"/>
      <c r="H5201" s="131"/>
      <c r="I5201" s="131"/>
    </row>
    <row r="5202" spans="7:9" ht="15" customHeight="1" x14ac:dyDescent="0.2">
      <c r="G5202" s="139"/>
      <c r="H5202" s="131"/>
      <c r="I5202" s="131"/>
    </row>
    <row r="5203" spans="7:9" ht="15" customHeight="1" x14ac:dyDescent="0.2">
      <c r="G5203" s="139"/>
      <c r="H5203" s="131"/>
      <c r="I5203" s="131"/>
    </row>
    <row r="5204" spans="7:9" ht="15" customHeight="1" x14ac:dyDescent="0.2">
      <c r="G5204" s="139"/>
      <c r="H5204" s="131"/>
      <c r="I5204" s="131"/>
    </row>
    <row r="5205" spans="7:9" ht="15" customHeight="1" x14ac:dyDescent="0.2">
      <c r="G5205" s="139"/>
      <c r="H5205" s="131"/>
      <c r="I5205" s="131"/>
    </row>
    <row r="5206" spans="7:9" ht="15" customHeight="1" x14ac:dyDescent="0.2">
      <c r="G5206" s="139"/>
      <c r="H5206" s="131"/>
      <c r="I5206" s="131"/>
    </row>
    <row r="5207" spans="7:9" ht="15" customHeight="1" x14ac:dyDescent="0.2">
      <c r="G5207" s="139"/>
      <c r="H5207" s="131"/>
      <c r="I5207" s="131"/>
    </row>
    <row r="5208" spans="7:9" ht="15" customHeight="1" x14ac:dyDescent="0.2">
      <c r="G5208" s="139"/>
      <c r="H5208" s="131"/>
      <c r="I5208" s="131"/>
    </row>
    <row r="5209" spans="7:9" ht="15" customHeight="1" x14ac:dyDescent="0.2">
      <c r="G5209" s="139"/>
      <c r="H5209" s="131"/>
      <c r="I5209" s="131"/>
    </row>
    <row r="5210" spans="7:9" ht="15" customHeight="1" x14ac:dyDescent="0.2">
      <c r="G5210" s="139"/>
      <c r="H5210" s="131"/>
      <c r="I5210" s="131"/>
    </row>
    <row r="5211" spans="7:9" ht="15" customHeight="1" x14ac:dyDescent="0.2">
      <c r="G5211" s="139"/>
      <c r="H5211" s="131"/>
      <c r="I5211" s="131"/>
    </row>
    <row r="5212" spans="7:9" ht="15" customHeight="1" x14ac:dyDescent="0.2">
      <c r="G5212" s="139"/>
      <c r="H5212" s="131"/>
      <c r="I5212" s="131"/>
    </row>
    <row r="5213" spans="7:9" ht="15" customHeight="1" x14ac:dyDescent="0.2">
      <c r="G5213" s="139"/>
      <c r="H5213" s="131"/>
      <c r="I5213" s="131"/>
    </row>
    <row r="5214" spans="7:9" ht="15" customHeight="1" x14ac:dyDescent="0.2">
      <c r="G5214" s="139"/>
      <c r="H5214" s="131"/>
      <c r="I5214" s="131"/>
    </row>
    <row r="5215" spans="7:9" ht="15" customHeight="1" x14ac:dyDescent="0.2">
      <c r="G5215" s="139"/>
      <c r="H5215" s="131"/>
      <c r="I5215" s="131"/>
    </row>
    <row r="5216" spans="7:9" ht="15" customHeight="1" x14ac:dyDescent="0.2">
      <c r="G5216" s="139"/>
      <c r="H5216" s="131"/>
      <c r="I5216" s="131"/>
    </row>
    <row r="5217" spans="7:9" ht="15" customHeight="1" x14ac:dyDescent="0.2">
      <c r="G5217" s="139"/>
      <c r="H5217" s="131"/>
      <c r="I5217" s="131"/>
    </row>
    <row r="5218" spans="7:9" ht="15" customHeight="1" x14ac:dyDescent="0.2">
      <c r="G5218" s="139"/>
      <c r="H5218" s="131"/>
      <c r="I5218" s="131"/>
    </row>
    <row r="5219" spans="7:9" ht="15" customHeight="1" x14ac:dyDescent="0.2">
      <c r="G5219" s="139"/>
      <c r="H5219" s="131"/>
      <c r="I5219" s="131"/>
    </row>
    <row r="5220" spans="7:9" ht="15" customHeight="1" x14ac:dyDescent="0.2">
      <c r="G5220" s="139"/>
      <c r="H5220" s="131"/>
      <c r="I5220" s="131"/>
    </row>
    <row r="5221" spans="7:9" ht="15" customHeight="1" x14ac:dyDescent="0.2">
      <c r="G5221" s="139"/>
      <c r="H5221" s="131"/>
      <c r="I5221" s="131"/>
    </row>
    <row r="5222" spans="7:9" ht="15" customHeight="1" x14ac:dyDescent="0.2">
      <c r="G5222" s="139"/>
      <c r="H5222" s="131"/>
      <c r="I5222" s="131"/>
    </row>
    <row r="5223" spans="7:9" ht="15" customHeight="1" x14ac:dyDescent="0.2">
      <c r="G5223" s="139"/>
      <c r="H5223" s="131"/>
      <c r="I5223" s="131"/>
    </row>
    <row r="5224" spans="7:9" ht="15" customHeight="1" x14ac:dyDescent="0.2">
      <c r="G5224" s="139"/>
      <c r="H5224" s="131"/>
      <c r="I5224" s="131"/>
    </row>
    <row r="5225" spans="7:9" ht="15" customHeight="1" x14ac:dyDescent="0.2">
      <c r="G5225" s="139"/>
      <c r="H5225" s="131"/>
      <c r="I5225" s="131"/>
    </row>
    <row r="5226" spans="7:9" ht="15" customHeight="1" x14ac:dyDescent="0.2">
      <c r="G5226" s="139"/>
      <c r="H5226" s="131"/>
      <c r="I5226" s="131"/>
    </row>
    <row r="5227" spans="7:9" ht="15" customHeight="1" x14ac:dyDescent="0.2">
      <c r="G5227" s="139"/>
      <c r="H5227" s="131"/>
      <c r="I5227" s="131"/>
    </row>
    <row r="5228" spans="7:9" ht="15" customHeight="1" x14ac:dyDescent="0.2">
      <c r="G5228" s="139"/>
      <c r="H5228" s="131"/>
      <c r="I5228" s="131"/>
    </row>
    <row r="5229" spans="7:9" ht="15" customHeight="1" x14ac:dyDescent="0.2">
      <c r="G5229" s="139"/>
      <c r="H5229" s="131"/>
      <c r="I5229" s="131"/>
    </row>
    <row r="5230" spans="7:9" ht="15" customHeight="1" x14ac:dyDescent="0.2">
      <c r="G5230" s="139"/>
      <c r="H5230" s="131"/>
      <c r="I5230" s="131"/>
    </row>
    <row r="5231" spans="7:9" ht="15" customHeight="1" x14ac:dyDescent="0.2">
      <c r="G5231" s="139"/>
      <c r="H5231" s="131"/>
      <c r="I5231" s="131"/>
    </row>
    <row r="5232" spans="7:9" ht="15" customHeight="1" x14ac:dyDescent="0.2">
      <c r="G5232" s="139"/>
      <c r="H5232" s="131"/>
      <c r="I5232" s="131"/>
    </row>
    <row r="5233" spans="7:9" ht="15" customHeight="1" x14ac:dyDescent="0.2">
      <c r="G5233" s="139"/>
      <c r="H5233" s="131"/>
      <c r="I5233" s="131"/>
    </row>
    <row r="5234" spans="7:9" ht="15" customHeight="1" x14ac:dyDescent="0.2">
      <c r="G5234" s="139"/>
      <c r="H5234" s="131"/>
      <c r="I5234" s="131"/>
    </row>
    <row r="5235" spans="7:9" ht="15" customHeight="1" x14ac:dyDescent="0.2">
      <c r="G5235" s="139"/>
      <c r="H5235" s="131"/>
      <c r="I5235" s="131"/>
    </row>
    <row r="5236" spans="7:9" ht="15" customHeight="1" x14ac:dyDescent="0.2">
      <c r="G5236" s="139"/>
      <c r="H5236" s="131"/>
      <c r="I5236" s="131"/>
    </row>
    <row r="5237" spans="7:9" ht="15" customHeight="1" x14ac:dyDescent="0.2">
      <c r="G5237" s="139"/>
      <c r="H5237" s="131"/>
      <c r="I5237" s="131"/>
    </row>
    <row r="5238" spans="7:9" ht="15" customHeight="1" x14ac:dyDescent="0.2">
      <c r="G5238" s="139"/>
      <c r="H5238" s="131"/>
      <c r="I5238" s="131"/>
    </row>
    <row r="5239" spans="7:9" ht="15" customHeight="1" x14ac:dyDescent="0.2">
      <c r="G5239" s="139"/>
      <c r="H5239" s="131"/>
      <c r="I5239" s="131"/>
    </row>
    <row r="5240" spans="7:9" ht="15" customHeight="1" x14ac:dyDescent="0.2">
      <c r="G5240" s="139"/>
      <c r="H5240" s="131"/>
      <c r="I5240" s="131"/>
    </row>
    <row r="5241" spans="7:9" ht="15" customHeight="1" x14ac:dyDescent="0.2">
      <c r="G5241" s="139"/>
      <c r="H5241" s="131"/>
      <c r="I5241" s="131"/>
    </row>
    <row r="5242" spans="7:9" ht="15" customHeight="1" x14ac:dyDescent="0.2">
      <c r="G5242" s="139"/>
      <c r="H5242" s="131"/>
      <c r="I5242" s="131"/>
    </row>
    <row r="5243" spans="7:9" ht="15" customHeight="1" x14ac:dyDescent="0.2">
      <c r="G5243" s="139"/>
      <c r="H5243" s="131"/>
      <c r="I5243" s="131"/>
    </row>
    <row r="5244" spans="7:9" ht="15" customHeight="1" x14ac:dyDescent="0.2">
      <c r="G5244" s="139"/>
      <c r="H5244" s="131"/>
      <c r="I5244" s="131"/>
    </row>
    <row r="5245" spans="7:9" ht="15" customHeight="1" x14ac:dyDescent="0.2">
      <c r="G5245" s="139"/>
      <c r="H5245" s="131"/>
      <c r="I5245" s="131"/>
    </row>
    <row r="5246" spans="7:9" ht="15" customHeight="1" x14ac:dyDescent="0.2">
      <c r="G5246" s="139"/>
      <c r="H5246" s="131"/>
      <c r="I5246" s="131"/>
    </row>
    <row r="5247" spans="7:9" ht="15" customHeight="1" x14ac:dyDescent="0.2">
      <c r="G5247" s="139"/>
      <c r="H5247" s="131"/>
      <c r="I5247" s="131"/>
    </row>
    <row r="5248" spans="7:9" ht="15" customHeight="1" x14ac:dyDescent="0.2">
      <c r="G5248" s="139"/>
      <c r="H5248" s="131"/>
      <c r="I5248" s="131"/>
    </row>
    <row r="5249" spans="7:9" ht="15" customHeight="1" x14ac:dyDescent="0.2">
      <c r="G5249" s="139"/>
      <c r="H5249" s="131"/>
      <c r="I5249" s="131"/>
    </row>
    <row r="5250" spans="7:9" ht="15" customHeight="1" x14ac:dyDescent="0.2">
      <c r="G5250" s="139"/>
      <c r="H5250" s="131"/>
      <c r="I5250" s="131"/>
    </row>
    <row r="5251" spans="7:9" ht="15" customHeight="1" x14ac:dyDescent="0.2">
      <c r="G5251" s="139"/>
      <c r="H5251" s="131"/>
      <c r="I5251" s="131"/>
    </row>
    <row r="5252" spans="7:9" ht="15" customHeight="1" x14ac:dyDescent="0.2">
      <c r="G5252" s="139"/>
      <c r="H5252" s="131"/>
      <c r="I5252" s="131"/>
    </row>
    <row r="5253" spans="7:9" ht="15" customHeight="1" x14ac:dyDescent="0.2">
      <c r="G5253" s="139"/>
      <c r="H5253" s="131"/>
      <c r="I5253" s="131"/>
    </row>
    <row r="5254" spans="7:9" ht="15" customHeight="1" x14ac:dyDescent="0.2">
      <c r="G5254" s="139"/>
      <c r="H5254" s="131"/>
      <c r="I5254" s="131"/>
    </row>
    <row r="5255" spans="7:9" ht="15" customHeight="1" x14ac:dyDescent="0.2">
      <c r="G5255" s="139"/>
      <c r="H5255" s="131"/>
      <c r="I5255" s="131"/>
    </row>
    <row r="5256" spans="7:9" ht="15" customHeight="1" x14ac:dyDescent="0.2">
      <c r="G5256" s="139"/>
      <c r="H5256" s="131"/>
      <c r="I5256" s="131"/>
    </row>
    <row r="5257" spans="7:9" ht="15" customHeight="1" x14ac:dyDescent="0.2">
      <c r="G5257" s="139"/>
      <c r="H5257" s="131"/>
      <c r="I5257" s="131"/>
    </row>
    <row r="5258" spans="7:9" ht="15" customHeight="1" x14ac:dyDescent="0.2">
      <c r="G5258" s="139"/>
      <c r="H5258" s="131"/>
      <c r="I5258" s="131"/>
    </row>
    <row r="5259" spans="7:9" ht="15" customHeight="1" x14ac:dyDescent="0.2">
      <c r="G5259" s="139"/>
      <c r="H5259" s="131"/>
      <c r="I5259" s="131"/>
    </row>
    <row r="5260" spans="7:9" ht="15" customHeight="1" x14ac:dyDescent="0.2">
      <c r="G5260" s="139"/>
      <c r="H5260" s="131"/>
      <c r="I5260" s="131"/>
    </row>
    <row r="5261" spans="7:9" ht="15" customHeight="1" x14ac:dyDescent="0.2">
      <c r="G5261" s="139"/>
      <c r="H5261" s="131"/>
      <c r="I5261" s="131"/>
    </row>
    <row r="5262" spans="7:9" ht="15" customHeight="1" x14ac:dyDescent="0.2">
      <c r="G5262" s="139"/>
      <c r="H5262" s="131"/>
      <c r="I5262" s="131"/>
    </row>
    <row r="5263" spans="7:9" ht="15" customHeight="1" x14ac:dyDescent="0.2">
      <c r="G5263" s="139"/>
      <c r="H5263" s="131"/>
      <c r="I5263" s="131"/>
    </row>
    <row r="5264" spans="7:9" ht="15" customHeight="1" x14ac:dyDescent="0.2">
      <c r="G5264" s="139"/>
      <c r="H5264" s="131"/>
      <c r="I5264" s="131"/>
    </row>
    <row r="5265" spans="7:9" ht="15" customHeight="1" x14ac:dyDescent="0.2">
      <c r="G5265" s="139"/>
      <c r="H5265" s="131"/>
      <c r="I5265" s="131"/>
    </row>
    <row r="5266" spans="7:9" ht="15" customHeight="1" x14ac:dyDescent="0.2">
      <c r="G5266" s="139"/>
      <c r="H5266" s="131"/>
      <c r="I5266" s="131"/>
    </row>
    <row r="5267" spans="7:9" ht="15" customHeight="1" x14ac:dyDescent="0.2">
      <c r="G5267" s="139"/>
      <c r="H5267" s="131"/>
      <c r="I5267" s="131"/>
    </row>
    <row r="5268" spans="7:9" ht="15" customHeight="1" x14ac:dyDescent="0.2">
      <c r="G5268" s="139"/>
      <c r="H5268" s="131"/>
      <c r="I5268" s="131"/>
    </row>
    <row r="5269" spans="7:9" ht="15" customHeight="1" x14ac:dyDescent="0.2">
      <c r="G5269" s="139"/>
      <c r="H5269" s="131"/>
      <c r="I5269" s="131"/>
    </row>
    <row r="5270" spans="7:9" ht="15" customHeight="1" x14ac:dyDescent="0.2">
      <c r="G5270" s="139"/>
      <c r="H5270" s="131"/>
      <c r="I5270" s="131"/>
    </row>
    <row r="5271" spans="7:9" ht="15" customHeight="1" x14ac:dyDescent="0.2">
      <c r="G5271" s="139"/>
      <c r="H5271" s="131"/>
      <c r="I5271" s="131"/>
    </row>
    <row r="5272" spans="7:9" ht="15" customHeight="1" x14ac:dyDescent="0.2">
      <c r="G5272" s="139"/>
      <c r="H5272" s="131"/>
      <c r="I5272" s="131"/>
    </row>
    <row r="5273" spans="7:9" ht="15" customHeight="1" x14ac:dyDescent="0.2">
      <c r="G5273" s="139"/>
      <c r="H5273" s="131"/>
      <c r="I5273" s="131"/>
    </row>
    <row r="5274" spans="7:9" ht="15" customHeight="1" x14ac:dyDescent="0.2">
      <c r="G5274" s="139"/>
      <c r="H5274" s="131"/>
      <c r="I5274" s="131"/>
    </row>
    <row r="5275" spans="7:9" ht="15" customHeight="1" x14ac:dyDescent="0.2">
      <c r="G5275" s="139"/>
      <c r="H5275" s="131"/>
      <c r="I5275" s="131"/>
    </row>
    <row r="5276" spans="7:9" ht="15" customHeight="1" x14ac:dyDescent="0.2">
      <c r="G5276" s="139"/>
      <c r="H5276" s="131"/>
      <c r="I5276" s="131"/>
    </row>
    <row r="5277" spans="7:9" ht="15" customHeight="1" x14ac:dyDescent="0.2">
      <c r="G5277" s="139"/>
      <c r="H5277" s="131"/>
      <c r="I5277" s="131"/>
    </row>
    <row r="5278" spans="7:9" ht="15" customHeight="1" x14ac:dyDescent="0.2">
      <c r="G5278" s="139"/>
      <c r="H5278" s="131"/>
      <c r="I5278" s="131"/>
    </row>
    <row r="5279" spans="7:9" ht="15" customHeight="1" x14ac:dyDescent="0.2">
      <c r="G5279" s="139"/>
      <c r="H5279" s="131"/>
      <c r="I5279" s="131"/>
    </row>
    <row r="5280" spans="7:9" ht="15" customHeight="1" x14ac:dyDescent="0.2">
      <c r="G5280" s="139"/>
      <c r="H5280" s="131"/>
      <c r="I5280" s="131"/>
    </row>
    <row r="5281" spans="7:9" ht="15" customHeight="1" x14ac:dyDescent="0.2">
      <c r="G5281" s="139"/>
      <c r="H5281" s="131"/>
      <c r="I5281" s="131"/>
    </row>
    <row r="5282" spans="7:9" ht="15" customHeight="1" x14ac:dyDescent="0.2">
      <c r="G5282" s="139"/>
      <c r="H5282" s="131"/>
      <c r="I5282" s="131"/>
    </row>
    <row r="5283" spans="7:9" ht="15" customHeight="1" x14ac:dyDescent="0.2">
      <c r="G5283" s="139"/>
      <c r="H5283" s="131"/>
      <c r="I5283" s="131"/>
    </row>
    <row r="5284" spans="7:9" ht="15" customHeight="1" x14ac:dyDescent="0.2">
      <c r="G5284" s="139"/>
      <c r="H5284" s="131"/>
      <c r="I5284" s="131"/>
    </row>
    <row r="5285" spans="7:9" ht="15" customHeight="1" x14ac:dyDescent="0.2">
      <c r="G5285" s="139"/>
      <c r="H5285" s="131"/>
      <c r="I5285" s="131"/>
    </row>
    <row r="5286" spans="7:9" ht="15" customHeight="1" x14ac:dyDescent="0.2">
      <c r="G5286" s="139"/>
      <c r="H5286" s="131"/>
      <c r="I5286" s="131"/>
    </row>
    <row r="5287" spans="7:9" ht="15" customHeight="1" x14ac:dyDescent="0.2">
      <c r="G5287" s="139"/>
      <c r="H5287" s="131"/>
      <c r="I5287" s="131"/>
    </row>
    <row r="5288" spans="7:9" ht="15" customHeight="1" x14ac:dyDescent="0.2">
      <c r="G5288" s="139"/>
      <c r="H5288" s="131"/>
      <c r="I5288" s="131"/>
    </row>
    <row r="5289" spans="7:9" ht="15" customHeight="1" x14ac:dyDescent="0.2">
      <c r="G5289" s="139"/>
      <c r="H5289" s="131"/>
      <c r="I5289" s="131"/>
    </row>
    <row r="5290" spans="7:9" ht="15" customHeight="1" x14ac:dyDescent="0.2">
      <c r="G5290" s="139"/>
      <c r="H5290" s="131"/>
      <c r="I5290" s="131"/>
    </row>
    <row r="5291" spans="7:9" ht="15" customHeight="1" x14ac:dyDescent="0.2">
      <c r="G5291" s="139"/>
      <c r="H5291" s="131"/>
      <c r="I5291" s="131"/>
    </row>
    <row r="5292" spans="7:9" ht="15" customHeight="1" x14ac:dyDescent="0.2">
      <c r="G5292" s="139"/>
      <c r="H5292" s="131"/>
      <c r="I5292" s="131"/>
    </row>
    <row r="5293" spans="7:9" ht="15" customHeight="1" x14ac:dyDescent="0.2">
      <c r="G5293" s="139"/>
      <c r="H5293" s="131"/>
      <c r="I5293" s="131"/>
    </row>
    <row r="5294" spans="7:9" ht="15" customHeight="1" x14ac:dyDescent="0.2">
      <c r="G5294" s="139"/>
      <c r="H5294" s="131"/>
      <c r="I5294" s="131"/>
    </row>
    <row r="5295" spans="7:9" ht="15" customHeight="1" x14ac:dyDescent="0.2">
      <c r="G5295" s="139"/>
      <c r="H5295" s="131"/>
      <c r="I5295" s="131"/>
    </row>
    <row r="5296" spans="7:9" ht="15" customHeight="1" x14ac:dyDescent="0.2">
      <c r="G5296" s="139"/>
      <c r="H5296" s="131"/>
      <c r="I5296" s="131"/>
    </row>
    <row r="5297" spans="7:9" ht="15" customHeight="1" x14ac:dyDescent="0.2">
      <c r="G5297" s="139"/>
      <c r="H5297" s="131"/>
      <c r="I5297" s="131"/>
    </row>
    <row r="5298" spans="7:9" ht="15" customHeight="1" x14ac:dyDescent="0.2">
      <c r="G5298" s="139"/>
      <c r="H5298" s="131"/>
      <c r="I5298" s="131"/>
    </row>
    <row r="5299" spans="7:9" ht="15" customHeight="1" x14ac:dyDescent="0.2">
      <c r="G5299" s="139"/>
      <c r="H5299" s="131"/>
      <c r="I5299" s="131"/>
    </row>
    <row r="5300" spans="7:9" ht="15" customHeight="1" x14ac:dyDescent="0.2">
      <c r="G5300" s="139"/>
      <c r="H5300" s="131"/>
      <c r="I5300" s="131"/>
    </row>
    <row r="5301" spans="7:9" ht="15" customHeight="1" x14ac:dyDescent="0.2">
      <c r="G5301" s="139"/>
      <c r="H5301" s="131"/>
      <c r="I5301" s="131"/>
    </row>
    <row r="5302" spans="7:9" ht="15" customHeight="1" x14ac:dyDescent="0.2">
      <c r="G5302" s="139"/>
      <c r="H5302" s="131"/>
      <c r="I5302" s="131"/>
    </row>
    <row r="5303" spans="7:9" ht="15" customHeight="1" x14ac:dyDescent="0.2">
      <c r="G5303" s="139"/>
      <c r="H5303" s="131"/>
      <c r="I5303" s="131"/>
    </row>
    <row r="5304" spans="7:9" ht="15" customHeight="1" x14ac:dyDescent="0.2">
      <c r="G5304" s="139"/>
      <c r="H5304" s="131"/>
      <c r="I5304" s="131"/>
    </row>
    <row r="5305" spans="7:9" ht="15" customHeight="1" x14ac:dyDescent="0.2">
      <c r="G5305" s="139"/>
      <c r="H5305" s="131"/>
      <c r="I5305" s="131"/>
    </row>
    <row r="5306" spans="7:9" ht="15" customHeight="1" x14ac:dyDescent="0.2">
      <c r="G5306" s="139"/>
      <c r="H5306" s="131"/>
      <c r="I5306" s="131"/>
    </row>
    <row r="5307" spans="7:9" ht="15" customHeight="1" x14ac:dyDescent="0.2">
      <c r="G5307" s="139"/>
      <c r="H5307" s="131"/>
      <c r="I5307" s="131"/>
    </row>
    <row r="5308" spans="7:9" ht="15" customHeight="1" x14ac:dyDescent="0.2">
      <c r="G5308" s="139"/>
      <c r="H5308" s="131"/>
      <c r="I5308" s="131"/>
    </row>
    <row r="5309" spans="7:9" ht="15" customHeight="1" x14ac:dyDescent="0.2">
      <c r="G5309" s="139"/>
      <c r="H5309" s="131"/>
      <c r="I5309" s="131"/>
    </row>
    <row r="5310" spans="7:9" ht="15" customHeight="1" x14ac:dyDescent="0.2">
      <c r="G5310" s="139"/>
      <c r="H5310" s="131"/>
      <c r="I5310" s="131"/>
    </row>
    <row r="5311" spans="7:9" ht="15" customHeight="1" x14ac:dyDescent="0.2">
      <c r="G5311" s="139"/>
      <c r="H5311" s="131"/>
      <c r="I5311" s="131"/>
    </row>
    <row r="5312" spans="7:9" ht="15" customHeight="1" x14ac:dyDescent="0.2">
      <c r="G5312" s="139"/>
      <c r="H5312" s="131"/>
      <c r="I5312" s="131"/>
    </row>
    <row r="5313" spans="7:9" ht="15" customHeight="1" x14ac:dyDescent="0.2">
      <c r="G5313" s="139"/>
      <c r="H5313" s="131"/>
      <c r="I5313" s="131"/>
    </row>
    <row r="5314" spans="7:9" ht="15" customHeight="1" x14ac:dyDescent="0.2">
      <c r="G5314" s="139"/>
      <c r="H5314" s="131"/>
      <c r="I5314" s="131"/>
    </row>
    <row r="5315" spans="7:9" ht="15" customHeight="1" x14ac:dyDescent="0.2">
      <c r="G5315" s="139"/>
      <c r="H5315" s="131"/>
      <c r="I5315" s="131"/>
    </row>
    <row r="5316" spans="7:9" ht="15" customHeight="1" x14ac:dyDescent="0.2">
      <c r="G5316" s="139"/>
      <c r="H5316" s="131"/>
      <c r="I5316" s="131"/>
    </row>
    <row r="5317" spans="7:9" ht="15" customHeight="1" x14ac:dyDescent="0.2">
      <c r="G5317" s="139"/>
      <c r="H5317" s="131"/>
      <c r="I5317" s="131"/>
    </row>
    <row r="5318" spans="7:9" ht="15" customHeight="1" x14ac:dyDescent="0.2">
      <c r="G5318" s="139"/>
      <c r="H5318" s="131"/>
      <c r="I5318" s="131"/>
    </row>
    <row r="5319" spans="7:9" ht="15" customHeight="1" x14ac:dyDescent="0.2">
      <c r="G5319" s="139"/>
      <c r="H5319" s="131"/>
      <c r="I5319" s="131"/>
    </row>
    <row r="5320" spans="7:9" ht="15" customHeight="1" x14ac:dyDescent="0.2">
      <c r="G5320" s="139"/>
      <c r="H5320" s="131"/>
      <c r="I5320" s="131"/>
    </row>
    <row r="5321" spans="7:9" ht="15" customHeight="1" x14ac:dyDescent="0.2">
      <c r="G5321" s="139"/>
      <c r="H5321" s="131"/>
      <c r="I5321" s="131"/>
    </row>
    <row r="5322" spans="7:9" ht="15" customHeight="1" x14ac:dyDescent="0.2">
      <c r="G5322" s="139"/>
      <c r="H5322" s="131"/>
      <c r="I5322" s="131"/>
    </row>
    <row r="5323" spans="7:9" ht="15" customHeight="1" x14ac:dyDescent="0.2">
      <c r="G5323" s="139"/>
      <c r="H5323" s="131"/>
      <c r="I5323" s="131"/>
    </row>
    <row r="5324" spans="7:9" ht="15" customHeight="1" x14ac:dyDescent="0.2">
      <c r="G5324" s="139"/>
      <c r="H5324" s="131"/>
      <c r="I5324" s="131"/>
    </row>
    <row r="5325" spans="7:9" ht="15" customHeight="1" x14ac:dyDescent="0.2">
      <c r="G5325" s="139"/>
      <c r="H5325" s="131"/>
      <c r="I5325" s="131"/>
    </row>
    <row r="5326" spans="7:9" ht="15" customHeight="1" x14ac:dyDescent="0.2">
      <c r="G5326" s="139"/>
      <c r="H5326" s="131"/>
      <c r="I5326" s="131"/>
    </row>
    <row r="5327" spans="7:9" ht="15" customHeight="1" x14ac:dyDescent="0.2">
      <c r="G5327" s="139"/>
      <c r="H5327" s="131"/>
      <c r="I5327" s="131"/>
    </row>
    <row r="5328" spans="7:9" ht="15" customHeight="1" x14ac:dyDescent="0.2">
      <c r="G5328" s="139"/>
      <c r="H5328" s="131"/>
      <c r="I5328" s="131"/>
    </row>
    <row r="5329" spans="7:9" ht="15" customHeight="1" x14ac:dyDescent="0.2">
      <c r="G5329" s="139"/>
      <c r="H5329" s="131"/>
      <c r="I5329" s="131"/>
    </row>
    <row r="5330" spans="7:9" ht="15" customHeight="1" x14ac:dyDescent="0.2">
      <c r="G5330" s="139"/>
      <c r="H5330" s="131"/>
      <c r="I5330" s="131"/>
    </row>
    <row r="5331" spans="7:9" ht="15" customHeight="1" x14ac:dyDescent="0.2">
      <c r="G5331" s="139"/>
      <c r="H5331" s="131"/>
      <c r="I5331" s="131"/>
    </row>
    <row r="5332" spans="7:9" ht="15" customHeight="1" x14ac:dyDescent="0.2">
      <c r="G5332" s="139"/>
      <c r="H5332" s="131"/>
      <c r="I5332" s="131"/>
    </row>
    <row r="5333" spans="7:9" ht="15" customHeight="1" x14ac:dyDescent="0.2">
      <c r="G5333" s="139"/>
      <c r="H5333" s="131"/>
      <c r="I5333" s="131"/>
    </row>
    <row r="5334" spans="7:9" ht="15" customHeight="1" x14ac:dyDescent="0.2">
      <c r="G5334" s="139"/>
      <c r="H5334" s="131"/>
      <c r="I5334" s="131"/>
    </row>
    <row r="5335" spans="7:9" ht="15" customHeight="1" x14ac:dyDescent="0.2">
      <c r="G5335" s="139"/>
      <c r="H5335" s="131"/>
      <c r="I5335" s="131"/>
    </row>
    <row r="5336" spans="7:9" ht="15" customHeight="1" x14ac:dyDescent="0.2">
      <c r="G5336" s="139"/>
      <c r="H5336" s="131"/>
      <c r="I5336" s="131"/>
    </row>
    <row r="5337" spans="7:9" ht="15" customHeight="1" x14ac:dyDescent="0.2">
      <c r="G5337" s="139"/>
      <c r="H5337" s="131"/>
      <c r="I5337" s="131"/>
    </row>
    <row r="5338" spans="7:9" ht="15" customHeight="1" x14ac:dyDescent="0.2">
      <c r="G5338" s="139"/>
      <c r="H5338" s="131"/>
      <c r="I5338" s="131"/>
    </row>
    <row r="5339" spans="7:9" ht="15" customHeight="1" x14ac:dyDescent="0.2">
      <c r="G5339" s="139"/>
      <c r="H5339" s="131"/>
      <c r="I5339" s="131"/>
    </row>
    <row r="5340" spans="7:9" ht="15" customHeight="1" x14ac:dyDescent="0.2">
      <c r="G5340" s="139"/>
      <c r="H5340" s="131"/>
      <c r="I5340" s="131"/>
    </row>
    <row r="5341" spans="7:9" ht="15" customHeight="1" x14ac:dyDescent="0.2">
      <c r="G5341" s="139"/>
      <c r="H5341" s="131"/>
      <c r="I5341" s="131"/>
    </row>
    <row r="5342" spans="7:9" ht="15" customHeight="1" x14ac:dyDescent="0.2">
      <c r="G5342" s="139"/>
      <c r="H5342" s="131"/>
      <c r="I5342" s="131"/>
    </row>
    <row r="5343" spans="7:9" ht="15" customHeight="1" x14ac:dyDescent="0.2">
      <c r="G5343" s="139"/>
      <c r="H5343" s="131"/>
      <c r="I5343" s="131"/>
    </row>
    <row r="5344" spans="7:9" ht="15" customHeight="1" x14ac:dyDescent="0.2">
      <c r="G5344" s="139"/>
      <c r="H5344" s="131"/>
      <c r="I5344" s="131"/>
    </row>
    <row r="5345" spans="7:9" ht="15" customHeight="1" x14ac:dyDescent="0.2">
      <c r="G5345" s="139"/>
      <c r="H5345" s="131"/>
      <c r="I5345" s="131"/>
    </row>
    <row r="5346" spans="7:9" ht="15" customHeight="1" x14ac:dyDescent="0.2">
      <c r="G5346" s="139"/>
      <c r="H5346" s="131"/>
      <c r="I5346" s="131"/>
    </row>
    <row r="5347" spans="7:9" ht="15" customHeight="1" x14ac:dyDescent="0.2">
      <c r="G5347" s="139"/>
      <c r="H5347" s="131"/>
      <c r="I5347" s="131"/>
    </row>
    <row r="5348" spans="7:9" ht="15" customHeight="1" x14ac:dyDescent="0.2">
      <c r="G5348" s="139"/>
      <c r="H5348" s="131"/>
      <c r="I5348" s="131"/>
    </row>
    <row r="5349" spans="7:9" ht="15" customHeight="1" x14ac:dyDescent="0.2">
      <c r="G5349" s="139"/>
      <c r="H5349" s="131"/>
      <c r="I5349" s="131"/>
    </row>
    <row r="5350" spans="7:9" ht="15" customHeight="1" x14ac:dyDescent="0.2">
      <c r="G5350" s="139"/>
      <c r="H5350" s="131"/>
      <c r="I5350" s="131"/>
    </row>
    <row r="5351" spans="7:9" ht="15" customHeight="1" x14ac:dyDescent="0.2">
      <c r="G5351" s="139"/>
      <c r="H5351" s="131"/>
      <c r="I5351" s="131"/>
    </row>
    <row r="5352" spans="7:9" ht="15" customHeight="1" x14ac:dyDescent="0.2">
      <c r="G5352" s="139"/>
      <c r="H5352" s="131"/>
      <c r="I5352" s="131"/>
    </row>
    <row r="5353" spans="7:9" ht="15" customHeight="1" x14ac:dyDescent="0.2">
      <c r="G5353" s="139"/>
      <c r="H5353" s="131"/>
      <c r="I5353" s="131"/>
    </row>
    <row r="5354" spans="7:9" ht="15" customHeight="1" x14ac:dyDescent="0.2">
      <c r="G5354" s="139"/>
      <c r="H5354" s="131"/>
      <c r="I5354" s="131"/>
    </row>
    <row r="5355" spans="7:9" ht="15" customHeight="1" x14ac:dyDescent="0.2">
      <c r="G5355" s="139"/>
      <c r="H5355" s="131"/>
      <c r="I5355" s="131"/>
    </row>
    <row r="5356" spans="7:9" ht="15" customHeight="1" x14ac:dyDescent="0.2">
      <c r="G5356" s="139"/>
      <c r="H5356" s="131"/>
      <c r="I5356" s="131"/>
    </row>
    <row r="5357" spans="7:9" ht="15" customHeight="1" x14ac:dyDescent="0.2">
      <c r="G5357" s="139"/>
      <c r="H5357" s="131"/>
      <c r="I5357" s="131"/>
    </row>
    <row r="5358" spans="7:9" ht="15" customHeight="1" x14ac:dyDescent="0.2">
      <c r="G5358" s="139"/>
      <c r="H5358" s="131"/>
      <c r="I5358" s="131"/>
    </row>
    <row r="5359" spans="7:9" ht="15" customHeight="1" x14ac:dyDescent="0.2">
      <c r="G5359" s="139"/>
      <c r="H5359" s="131"/>
      <c r="I5359" s="131"/>
    </row>
    <row r="5360" spans="7:9" ht="15" customHeight="1" x14ac:dyDescent="0.2">
      <c r="G5360" s="139"/>
      <c r="H5360" s="131"/>
      <c r="I5360" s="131"/>
    </row>
    <row r="5361" spans="7:9" ht="15" customHeight="1" x14ac:dyDescent="0.2">
      <c r="G5361" s="139"/>
      <c r="H5361" s="131"/>
      <c r="I5361" s="131"/>
    </row>
    <row r="5362" spans="7:9" ht="15" customHeight="1" x14ac:dyDescent="0.2">
      <c r="G5362" s="139"/>
      <c r="H5362" s="131"/>
      <c r="I5362" s="131"/>
    </row>
    <row r="5363" spans="7:9" ht="15" customHeight="1" x14ac:dyDescent="0.2">
      <c r="G5363" s="139"/>
      <c r="H5363" s="131"/>
      <c r="I5363" s="131"/>
    </row>
    <row r="5364" spans="7:9" ht="15" customHeight="1" x14ac:dyDescent="0.2">
      <c r="G5364" s="139"/>
      <c r="H5364" s="131"/>
      <c r="I5364" s="131"/>
    </row>
    <row r="5365" spans="7:9" ht="15" customHeight="1" x14ac:dyDescent="0.2">
      <c r="G5365" s="139"/>
      <c r="H5365" s="131"/>
      <c r="I5365" s="131"/>
    </row>
    <row r="5366" spans="7:9" ht="15" customHeight="1" x14ac:dyDescent="0.2">
      <c r="G5366" s="139"/>
      <c r="H5366" s="131"/>
      <c r="I5366" s="131"/>
    </row>
    <row r="5367" spans="7:9" ht="15" customHeight="1" x14ac:dyDescent="0.2">
      <c r="G5367" s="139"/>
      <c r="H5367" s="131"/>
      <c r="I5367" s="131"/>
    </row>
    <row r="5368" spans="7:9" ht="15" customHeight="1" x14ac:dyDescent="0.2">
      <c r="G5368" s="139"/>
      <c r="H5368" s="131"/>
      <c r="I5368" s="131"/>
    </row>
    <row r="5369" spans="7:9" ht="15" customHeight="1" x14ac:dyDescent="0.2">
      <c r="G5369" s="139"/>
      <c r="H5369" s="131"/>
      <c r="I5369" s="131"/>
    </row>
    <row r="5370" spans="7:9" ht="15" customHeight="1" x14ac:dyDescent="0.2">
      <c r="G5370" s="139"/>
      <c r="H5370" s="131"/>
      <c r="I5370" s="131"/>
    </row>
    <row r="5371" spans="7:9" ht="15" customHeight="1" x14ac:dyDescent="0.2">
      <c r="G5371" s="139"/>
      <c r="H5371" s="131"/>
      <c r="I5371" s="131"/>
    </row>
    <row r="5372" spans="7:9" ht="15" customHeight="1" x14ac:dyDescent="0.2">
      <c r="G5372" s="139"/>
      <c r="H5372" s="131"/>
      <c r="I5372" s="131"/>
    </row>
    <row r="5373" spans="7:9" ht="15" customHeight="1" x14ac:dyDescent="0.2">
      <c r="G5373" s="139"/>
      <c r="H5373" s="131"/>
      <c r="I5373" s="131"/>
    </row>
    <row r="5374" spans="7:9" ht="15" customHeight="1" x14ac:dyDescent="0.2">
      <c r="G5374" s="139"/>
      <c r="H5374" s="131"/>
      <c r="I5374" s="131"/>
    </row>
    <row r="5375" spans="7:9" ht="15" customHeight="1" x14ac:dyDescent="0.2">
      <c r="G5375" s="139"/>
      <c r="H5375" s="131"/>
      <c r="I5375" s="131"/>
    </row>
    <row r="5376" spans="7:9" ht="15" customHeight="1" x14ac:dyDescent="0.2">
      <c r="G5376" s="139"/>
      <c r="H5376" s="131"/>
      <c r="I5376" s="131"/>
    </row>
    <row r="5377" spans="7:9" ht="15" customHeight="1" x14ac:dyDescent="0.2">
      <c r="G5377" s="139"/>
      <c r="H5377" s="131"/>
      <c r="I5377" s="131"/>
    </row>
    <row r="5378" spans="7:9" ht="15" customHeight="1" x14ac:dyDescent="0.2">
      <c r="G5378" s="139"/>
      <c r="H5378" s="131"/>
      <c r="I5378" s="131"/>
    </row>
    <row r="5379" spans="7:9" ht="15" customHeight="1" x14ac:dyDescent="0.2">
      <c r="G5379" s="139"/>
      <c r="H5379" s="131"/>
      <c r="I5379" s="131"/>
    </row>
    <row r="5380" spans="7:9" ht="15" customHeight="1" x14ac:dyDescent="0.2">
      <c r="G5380" s="139"/>
      <c r="H5380" s="131"/>
      <c r="I5380" s="131"/>
    </row>
    <row r="5381" spans="7:9" ht="15" customHeight="1" x14ac:dyDescent="0.2">
      <c r="G5381" s="139"/>
      <c r="H5381" s="131"/>
      <c r="I5381" s="131"/>
    </row>
    <row r="5382" spans="7:9" ht="15" customHeight="1" x14ac:dyDescent="0.2">
      <c r="G5382" s="139"/>
      <c r="H5382" s="131"/>
      <c r="I5382" s="131"/>
    </row>
    <row r="5383" spans="7:9" ht="15" customHeight="1" x14ac:dyDescent="0.2">
      <c r="G5383" s="139"/>
      <c r="H5383" s="131"/>
      <c r="I5383" s="131"/>
    </row>
    <row r="5384" spans="7:9" ht="15" customHeight="1" x14ac:dyDescent="0.2">
      <c r="G5384" s="139"/>
      <c r="H5384" s="131"/>
      <c r="I5384" s="131"/>
    </row>
    <row r="5385" spans="7:9" ht="15" customHeight="1" x14ac:dyDescent="0.2">
      <c r="G5385" s="139"/>
      <c r="H5385" s="131"/>
      <c r="I5385" s="131"/>
    </row>
    <row r="5386" spans="7:9" ht="15" customHeight="1" x14ac:dyDescent="0.2">
      <c r="G5386" s="139"/>
      <c r="H5386" s="131"/>
      <c r="I5386" s="131"/>
    </row>
    <row r="5387" spans="7:9" ht="15" customHeight="1" x14ac:dyDescent="0.2">
      <c r="G5387" s="139"/>
      <c r="H5387" s="131"/>
      <c r="I5387" s="131"/>
    </row>
    <row r="5388" spans="7:9" ht="15" customHeight="1" x14ac:dyDescent="0.2">
      <c r="G5388" s="139"/>
      <c r="H5388" s="131"/>
      <c r="I5388" s="131"/>
    </row>
    <row r="5389" spans="7:9" ht="15" customHeight="1" x14ac:dyDescent="0.2">
      <c r="G5389" s="139"/>
      <c r="H5389" s="131"/>
      <c r="I5389" s="131"/>
    </row>
    <row r="5390" spans="7:9" ht="15" customHeight="1" x14ac:dyDescent="0.2">
      <c r="G5390" s="139"/>
      <c r="H5390" s="131"/>
      <c r="I5390" s="131"/>
    </row>
    <row r="5391" spans="7:9" ht="15" customHeight="1" x14ac:dyDescent="0.2">
      <c r="G5391" s="139"/>
      <c r="H5391" s="131"/>
      <c r="I5391" s="131"/>
    </row>
    <row r="5392" spans="7:9" ht="15" customHeight="1" x14ac:dyDescent="0.2">
      <c r="G5392" s="139"/>
      <c r="H5392" s="131"/>
      <c r="I5392" s="131"/>
    </row>
    <row r="5393" spans="7:9" ht="15" customHeight="1" x14ac:dyDescent="0.2">
      <c r="G5393" s="139"/>
      <c r="H5393" s="131"/>
      <c r="I5393" s="131"/>
    </row>
    <row r="5394" spans="7:9" ht="15" customHeight="1" x14ac:dyDescent="0.2">
      <c r="G5394" s="139"/>
      <c r="H5394" s="131"/>
      <c r="I5394" s="131"/>
    </row>
    <row r="5395" spans="7:9" ht="15" customHeight="1" x14ac:dyDescent="0.2">
      <c r="G5395" s="139"/>
      <c r="H5395" s="131"/>
      <c r="I5395" s="131"/>
    </row>
    <row r="5396" spans="7:9" ht="15" customHeight="1" x14ac:dyDescent="0.2">
      <c r="G5396" s="139"/>
      <c r="H5396" s="131"/>
      <c r="I5396" s="131"/>
    </row>
    <row r="5397" spans="7:9" ht="15" customHeight="1" x14ac:dyDescent="0.2">
      <c r="G5397" s="139"/>
      <c r="H5397" s="131"/>
      <c r="I5397" s="131"/>
    </row>
    <row r="5398" spans="7:9" ht="15" customHeight="1" x14ac:dyDescent="0.2">
      <c r="G5398" s="139"/>
      <c r="H5398" s="131"/>
      <c r="I5398" s="131"/>
    </row>
    <row r="5399" spans="7:9" ht="15" customHeight="1" x14ac:dyDescent="0.2">
      <c r="G5399" s="139"/>
      <c r="H5399" s="131"/>
      <c r="I5399" s="131"/>
    </row>
    <row r="5400" spans="7:9" ht="15" customHeight="1" x14ac:dyDescent="0.2">
      <c r="G5400" s="139"/>
      <c r="H5400" s="131"/>
      <c r="I5400" s="131"/>
    </row>
    <row r="5401" spans="7:9" ht="15" customHeight="1" x14ac:dyDescent="0.2">
      <c r="G5401" s="139"/>
      <c r="H5401" s="131"/>
      <c r="I5401" s="131"/>
    </row>
    <row r="5402" spans="7:9" ht="15" customHeight="1" x14ac:dyDescent="0.2">
      <c r="G5402" s="139"/>
      <c r="H5402" s="131"/>
      <c r="I5402" s="131"/>
    </row>
    <row r="5403" spans="7:9" ht="15" customHeight="1" x14ac:dyDescent="0.2">
      <c r="G5403" s="139"/>
      <c r="H5403" s="131"/>
      <c r="I5403" s="131"/>
    </row>
    <row r="5404" spans="7:9" ht="15" customHeight="1" x14ac:dyDescent="0.2">
      <c r="G5404" s="139"/>
      <c r="H5404" s="131"/>
      <c r="I5404" s="131"/>
    </row>
    <row r="5405" spans="7:9" ht="15" customHeight="1" x14ac:dyDescent="0.2">
      <c r="G5405" s="139"/>
      <c r="H5405" s="131"/>
      <c r="I5405" s="131"/>
    </row>
    <row r="5406" spans="7:9" ht="15" customHeight="1" x14ac:dyDescent="0.2">
      <c r="G5406" s="139"/>
      <c r="H5406" s="131"/>
      <c r="I5406" s="131"/>
    </row>
    <row r="5407" spans="7:9" ht="15" customHeight="1" x14ac:dyDescent="0.2">
      <c r="G5407" s="139"/>
      <c r="H5407" s="131"/>
      <c r="I5407" s="131"/>
    </row>
    <row r="5408" spans="7:9" ht="15" customHeight="1" x14ac:dyDescent="0.2">
      <c r="G5408" s="139"/>
      <c r="H5408" s="131"/>
      <c r="I5408" s="131"/>
    </row>
    <row r="5409" spans="7:9" ht="15" customHeight="1" x14ac:dyDescent="0.2">
      <c r="G5409" s="139"/>
      <c r="H5409" s="131"/>
      <c r="I5409" s="131"/>
    </row>
    <row r="5410" spans="7:9" ht="15" customHeight="1" x14ac:dyDescent="0.2">
      <c r="G5410" s="139"/>
      <c r="H5410" s="131"/>
      <c r="I5410" s="131"/>
    </row>
    <row r="5411" spans="7:9" ht="15" customHeight="1" x14ac:dyDescent="0.2">
      <c r="G5411" s="139"/>
      <c r="H5411" s="131"/>
      <c r="I5411" s="131"/>
    </row>
    <row r="5412" spans="7:9" ht="15" customHeight="1" x14ac:dyDescent="0.2">
      <c r="G5412" s="139"/>
      <c r="H5412" s="131"/>
      <c r="I5412" s="131"/>
    </row>
    <row r="5413" spans="7:9" ht="15" customHeight="1" x14ac:dyDescent="0.2">
      <c r="G5413" s="139"/>
      <c r="H5413" s="131"/>
      <c r="I5413" s="131"/>
    </row>
    <row r="5414" spans="7:9" ht="15" customHeight="1" x14ac:dyDescent="0.2">
      <c r="G5414" s="139"/>
      <c r="H5414" s="131"/>
      <c r="I5414" s="131"/>
    </row>
    <row r="5415" spans="7:9" ht="15" customHeight="1" x14ac:dyDescent="0.2">
      <c r="G5415" s="139"/>
      <c r="H5415" s="131"/>
      <c r="I5415" s="131"/>
    </row>
    <row r="5416" spans="7:9" ht="15" customHeight="1" x14ac:dyDescent="0.2">
      <c r="G5416" s="139"/>
      <c r="H5416" s="131"/>
      <c r="I5416" s="131"/>
    </row>
    <row r="5417" spans="7:9" ht="15" customHeight="1" x14ac:dyDescent="0.2">
      <c r="G5417" s="139"/>
      <c r="H5417" s="131"/>
      <c r="I5417" s="131"/>
    </row>
    <row r="5418" spans="7:9" ht="15" customHeight="1" x14ac:dyDescent="0.2">
      <c r="G5418" s="139"/>
      <c r="H5418" s="131"/>
      <c r="I5418" s="131"/>
    </row>
    <row r="5419" spans="7:9" ht="15" customHeight="1" x14ac:dyDescent="0.2">
      <c r="G5419" s="139"/>
      <c r="H5419" s="131"/>
      <c r="I5419" s="131"/>
    </row>
    <row r="5420" spans="7:9" ht="15" customHeight="1" x14ac:dyDescent="0.2">
      <c r="G5420" s="139"/>
      <c r="H5420" s="131"/>
      <c r="I5420" s="131"/>
    </row>
    <row r="5421" spans="7:9" ht="15" customHeight="1" x14ac:dyDescent="0.2">
      <c r="G5421" s="139"/>
      <c r="H5421" s="131"/>
      <c r="I5421" s="131"/>
    </row>
    <row r="5422" spans="7:9" ht="15" customHeight="1" x14ac:dyDescent="0.2">
      <c r="G5422" s="139"/>
      <c r="H5422" s="131"/>
      <c r="I5422" s="131"/>
    </row>
    <row r="5423" spans="7:9" ht="15" customHeight="1" x14ac:dyDescent="0.2">
      <c r="G5423" s="139"/>
      <c r="H5423" s="131"/>
      <c r="I5423" s="131"/>
    </row>
    <row r="5424" spans="7:9" ht="15" customHeight="1" x14ac:dyDescent="0.2">
      <c r="G5424" s="139"/>
      <c r="H5424" s="131"/>
      <c r="I5424" s="131"/>
    </row>
    <row r="5425" spans="7:9" ht="15" customHeight="1" x14ac:dyDescent="0.2">
      <c r="G5425" s="139"/>
      <c r="H5425" s="131"/>
      <c r="I5425" s="131"/>
    </row>
    <row r="5426" spans="7:9" ht="15" customHeight="1" x14ac:dyDescent="0.2">
      <c r="G5426" s="139"/>
      <c r="H5426" s="131"/>
      <c r="I5426" s="131"/>
    </row>
    <row r="5427" spans="7:9" ht="15" customHeight="1" x14ac:dyDescent="0.2">
      <c r="G5427" s="139"/>
      <c r="H5427" s="131"/>
      <c r="I5427" s="131"/>
    </row>
    <row r="5428" spans="7:9" ht="15" customHeight="1" x14ac:dyDescent="0.2">
      <c r="G5428" s="139"/>
      <c r="H5428" s="131"/>
      <c r="I5428" s="131"/>
    </row>
    <row r="5429" spans="7:9" ht="15" customHeight="1" x14ac:dyDescent="0.2">
      <c r="G5429" s="139"/>
      <c r="H5429" s="131"/>
      <c r="I5429" s="131"/>
    </row>
    <row r="5430" spans="7:9" ht="15" customHeight="1" x14ac:dyDescent="0.2">
      <c r="G5430" s="139"/>
      <c r="H5430" s="131"/>
      <c r="I5430" s="131"/>
    </row>
    <row r="5431" spans="7:9" ht="15" customHeight="1" x14ac:dyDescent="0.2">
      <c r="G5431" s="139"/>
      <c r="H5431" s="131"/>
      <c r="I5431" s="131"/>
    </row>
    <row r="5432" spans="7:9" ht="15" customHeight="1" x14ac:dyDescent="0.2">
      <c r="G5432" s="139"/>
      <c r="H5432" s="131"/>
      <c r="I5432" s="131"/>
    </row>
    <row r="5433" spans="7:9" ht="15" customHeight="1" x14ac:dyDescent="0.2">
      <c r="G5433" s="139"/>
      <c r="H5433" s="131"/>
      <c r="I5433" s="131"/>
    </row>
    <row r="5434" spans="7:9" ht="15" customHeight="1" x14ac:dyDescent="0.2">
      <c r="G5434" s="139"/>
      <c r="H5434" s="131"/>
      <c r="I5434" s="131"/>
    </row>
    <row r="5435" spans="7:9" ht="15" customHeight="1" x14ac:dyDescent="0.2">
      <c r="G5435" s="139"/>
      <c r="H5435" s="131"/>
      <c r="I5435" s="131"/>
    </row>
    <row r="5436" spans="7:9" ht="15" customHeight="1" x14ac:dyDescent="0.2">
      <c r="G5436" s="139"/>
      <c r="H5436" s="131"/>
      <c r="I5436" s="131"/>
    </row>
    <row r="5437" spans="7:9" ht="15" customHeight="1" x14ac:dyDescent="0.2">
      <c r="G5437" s="139"/>
      <c r="H5437" s="131"/>
      <c r="I5437" s="131"/>
    </row>
    <row r="5438" spans="7:9" ht="15" customHeight="1" x14ac:dyDescent="0.2">
      <c r="G5438" s="139"/>
      <c r="H5438" s="131"/>
      <c r="I5438" s="131"/>
    </row>
    <row r="5439" spans="7:9" ht="15" customHeight="1" x14ac:dyDescent="0.2">
      <c r="G5439" s="139"/>
      <c r="H5439" s="131"/>
      <c r="I5439" s="131"/>
    </row>
    <row r="5440" spans="7:9" ht="15" customHeight="1" x14ac:dyDescent="0.2">
      <c r="G5440" s="139"/>
      <c r="H5440" s="131"/>
      <c r="I5440" s="131"/>
    </row>
    <row r="5441" spans="7:9" ht="15" customHeight="1" x14ac:dyDescent="0.2">
      <c r="G5441" s="139"/>
      <c r="H5441" s="131"/>
      <c r="I5441" s="131"/>
    </row>
    <row r="5442" spans="7:9" ht="15" customHeight="1" x14ac:dyDescent="0.2">
      <c r="G5442" s="139"/>
      <c r="H5442" s="131"/>
      <c r="I5442" s="131"/>
    </row>
    <row r="5443" spans="7:9" ht="15" customHeight="1" x14ac:dyDescent="0.2">
      <c r="G5443" s="139"/>
      <c r="H5443" s="131"/>
      <c r="I5443" s="131"/>
    </row>
    <row r="5444" spans="7:9" ht="15" customHeight="1" x14ac:dyDescent="0.2">
      <c r="G5444" s="139"/>
      <c r="H5444" s="131"/>
      <c r="I5444" s="131"/>
    </row>
    <row r="5445" spans="7:9" ht="15" customHeight="1" x14ac:dyDescent="0.2">
      <c r="G5445" s="139"/>
      <c r="H5445" s="131"/>
      <c r="I5445" s="131"/>
    </row>
    <row r="5446" spans="7:9" ht="15" customHeight="1" x14ac:dyDescent="0.2">
      <c r="G5446" s="139"/>
      <c r="H5446" s="131"/>
      <c r="I5446" s="131"/>
    </row>
    <row r="5447" spans="7:9" ht="15" customHeight="1" x14ac:dyDescent="0.2">
      <c r="G5447" s="139"/>
      <c r="H5447" s="131"/>
      <c r="I5447" s="131"/>
    </row>
    <row r="5448" spans="7:9" ht="15" customHeight="1" x14ac:dyDescent="0.2">
      <c r="G5448" s="139"/>
      <c r="H5448" s="131"/>
      <c r="I5448" s="131"/>
    </row>
    <row r="5449" spans="7:9" ht="15" customHeight="1" x14ac:dyDescent="0.2">
      <c r="G5449" s="139"/>
      <c r="H5449" s="131"/>
      <c r="I5449" s="131"/>
    </row>
    <row r="5450" spans="7:9" ht="15" customHeight="1" x14ac:dyDescent="0.2">
      <c r="G5450" s="139"/>
      <c r="H5450" s="131"/>
      <c r="I5450" s="131"/>
    </row>
    <row r="5451" spans="7:9" ht="15" customHeight="1" x14ac:dyDescent="0.2">
      <c r="G5451" s="139"/>
      <c r="H5451" s="131"/>
      <c r="I5451" s="131"/>
    </row>
    <row r="5452" spans="7:9" ht="15" customHeight="1" x14ac:dyDescent="0.2">
      <c r="G5452" s="139"/>
      <c r="H5452" s="131"/>
      <c r="I5452" s="131"/>
    </row>
    <row r="5453" spans="7:9" ht="15" customHeight="1" x14ac:dyDescent="0.2">
      <c r="G5453" s="139"/>
      <c r="H5453" s="131"/>
      <c r="I5453" s="131"/>
    </row>
    <row r="5454" spans="7:9" ht="15" customHeight="1" x14ac:dyDescent="0.2">
      <c r="G5454" s="139"/>
      <c r="H5454" s="131"/>
      <c r="I5454" s="131"/>
    </row>
    <row r="5455" spans="7:9" ht="15" customHeight="1" x14ac:dyDescent="0.2">
      <c r="G5455" s="139"/>
      <c r="H5455" s="131"/>
      <c r="I5455" s="131"/>
    </row>
    <row r="5456" spans="7:9" ht="15" customHeight="1" x14ac:dyDescent="0.2">
      <c r="G5456" s="139"/>
      <c r="H5456" s="131"/>
      <c r="I5456" s="131"/>
    </row>
    <row r="5457" spans="7:9" ht="15" customHeight="1" x14ac:dyDescent="0.2">
      <c r="G5457" s="139"/>
      <c r="H5457" s="131"/>
      <c r="I5457" s="131"/>
    </row>
    <row r="5458" spans="7:9" ht="15" customHeight="1" x14ac:dyDescent="0.2">
      <c r="G5458" s="139"/>
      <c r="H5458" s="131"/>
      <c r="I5458" s="131"/>
    </row>
    <row r="5459" spans="7:9" ht="15" customHeight="1" x14ac:dyDescent="0.2">
      <c r="G5459" s="139"/>
      <c r="H5459" s="131"/>
      <c r="I5459" s="131"/>
    </row>
    <row r="5460" spans="7:9" ht="15" customHeight="1" x14ac:dyDescent="0.2">
      <c r="G5460" s="139"/>
      <c r="H5460" s="131"/>
      <c r="I5460" s="131"/>
    </row>
    <row r="5461" spans="7:9" ht="15" customHeight="1" x14ac:dyDescent="0.2">
      <c r="G5461" s="139"/>
      <c r="H5461" s="131"/>
      <c r="I5461" s="131"/>
    </row>
    <row r="5462" spans="7:9" ht="15" customHeight="1" x14ac:dyDescent="0.2">
      <c r="G5462" s="139"/>
      <c r="H5462" s="131"/>
      <c r="I5462" s="131"/>
    </row>
    <row r="5463" spans="7:9" ht="15" customHeight="1" x14ac:dyDescent="0.2">
      <c r="G5463" s="139"/>
      <c r="H5463" s="131"/>
      <c r="I5463" s="131"/>
    </row>
    <row r="5464" spans="7:9" ht="15" customHeight="1" x14ac:dyDescent="0.2">
      <c r="G5464" s="139"/>
      <c r="H5464" s="131"/>
      <c r="I5464" s="131"/>
    </row>
    <row r="5465" spans="7:9" ht="15" customHeight="1" x14ac:dyDescent="0.2">
      <c r="G5465" s="139"/>
      <c r="H5465" s="131"/>
      <c r="I5465" s="131"/>
    </row>
    <row r="5466" spans="7:9" ht="15" customHeight="1" x14ac:dyDescent="0.2">
      <c r="G5466" s="139"/>
      <c r="H5466" s="131"/>
      <c r="I5466" s="131"/>
    </row>
    <row r="5467" spans="7:9" ht="15" customHeight="1" x14ac:dyDescent="0.2">
      <c r="G5467" s="139"/>
      <c r="H5467" s="131"/>
      <c r="I5467" s="131"/>
    </row>
    <row r="5468" spans="7:9" ht="15" customHeight="1" x14ac:dyDescent="0.2">
      <c r="G5468" s="139"/>
      <c r="H5468" s="131"/>
      <c r="I5468" s="131"/>
    </row>
    <row r="5469" spans="7:9" ht="15" customHeight="1" x14ac:dyDescent="0.2">
      <c r="G5469" s="139"/>
      <c r="H5469" s="131"/>
      <c r="I5469" s="131"/>
    </row>
    <row r="5470" spans="7:9" ht="15" customHeight="1" x14ac:dyDescent="0.2">
      <c r="G5470" s="139"/>
      <c r="H5470" s="131"/>
      <c r="I5470" s="131"/>
    </row>
    <row r="5471" spans="7:9" ht="15" customHeight="1" x14ac:dyDescent="0.2">
      <c r="G5471" s="139"/>
      <c r="H5471" s="131"/>
      <c r="I5471" s="131"/>
    </row>
    <row r="5472" spans="7:9" ht="15" customHeight="1" x14ac:dyDescent="0.2">
      <c r="G5472" s="139"/>
      <c r="H5472" s="131"/>
      <c r="I5472" s="131"/>
    </row>
    <row r="5473" spans="7:9" ht="15" customHeight="1" x14ac:dyDescent="0.2">
      <c r="G5473" s="139"/>
      <c r="H5473" s="131"/>
      <c r="I5473" s="131"/>
    </row>
    <row r="5474" spans="7:9" ht="15" customHeight="1" x14ac:dyDescent="0.2">
      <c r="G5474" s="139"/>
      <c r="H5474" s="131"/>
      <c r="I5474" s="131"/>
    </row>
    <row r="5475" spans="7:9" ht="15" customHeight="1" x14ac:dyDescent="0.2">
      <c r="G5475" s="139"/>
      <c r="H5475" s="131"/>
      <c r="I5475" s="131"/>
    </row>
    <row r="5476" spans="7:9" ht="15" customHeight="1" x14ac:dyDescent="0.2">
      <c r="G5476" s="139"/>
      <c r="H5476" s="131"/>
      <c r="I5476" s="131"/>
    </row>
    <row r="5477" spans="7:9" ht="15" customHeight="1" x14ac:dyDescent="0.2">
      <c r="G5477" s="139"/>
      <c r="H5477" s="131"/>
      <c r="I5477" s="131"/>
    </row>
    <row r="5478" spans="7:9" ht="15" customHeight="1" x14ac:dyDescent="0.2">
      <c r="G5478" s="139"/>
      <c r="H5478" s="131"/>
      <c r="I5478" s="131"/>
    </row>
    <row r="5479" spans="7:9" ht="15" customHeight="1" x14ac:dyDescent="0.2">
      <c r="G5479" s="139"/>
      <c r="H5479" s="131"/>
      <c r="I5479" s="131"/>
    </row>
    <row r="5480" spans="7:9" ht="15" customHeight="1" x14ac:dyDescent="0.2">
      <c r="G5480" s="139"/>
      <c r="H5480" s="131"/>
      <c r="I5480" s="131"/>
    </row>
    <row r="5481" spans="7:9" ht="15" customHeight="1" x14ac:dyDescent="0.2">
      <c r="G5481" s="139"/>
      <c r="H5481" s="131"/>
      <c r="I5481" s="131"/>
    </row>
    <row r="5482" spans="7:9" ht="15" customHeight="1" x14ac:dyDescent="0.2">
      <c r="G5482" s="139"/>
      <c r="H5482" s="131"/>
      <c r="I5482" s="131"/>
    </row>
    <row r="5483" spans="7:9" ht="15" customHeight="1" x14ac:dyDescent="0.2">
      <c r="G5483" s="139"/>
      <c r="H5483" s="131"/>
      <c r="I5483" s="131"/>
    </row>
    <row r="5484" spans="7:9" ht="15" customHeight="1" x14ac:dyDescent="0.2">
      <c r="G5484" s="139"/>
      <c r="H5484" s="131"/>
      <c r="I5484" s="131"/>
    </row>
    <row r="5485" spans="7:9" ht="15" customHeight="1" x14ac:dyDescent="0.2">
      <c r="G5485" s="139"/>
      <c r="H5485" s="131"/>
      <c r="I5485" s="131"/>
    </row>
    <row r="5486" spans="7:9" ht="15" customHeight="1" x14ac:dyDescent="0.2">
      <c r="G5486" s="139"/>
      <c r="H5486" s="131"/>
      <c r="I5486" s="131"/>
    </row>
    <row r="5487" spans="7:9" ht="15" customHeight="1" x14ac:dyDescent="0.2">
      <c r="G5487" s="139"/>
      <c r="H5487" s="131"/>
      <c r="I5487" s="131"/>
    </row>
    <row r="5488" spans="7:9" ht="15" customHeight="1" x14ac:dyDescent="0.2">
      <c r="G5488" s="139"/>
      <c r="H5488" s="131"/>
      <c r="I5488" s="131"/>
    </row>
    <row r="5489" spans="7:9" ht="15" customHeight="1" x14ac:dyDescent="0.2">
      <c r="G5489" s="139"/>
      <c r="H5489" s="131"/>
      <c r="I5489" s="131"/>
    </row>
    <row r="5490" spans="7:9" ht="15" customHeight="1" x14ac:dyDescent="0.2">
      <c r="G5490" s="139"/>
      <c r="H5490" s="131"/>
      <c r="I5490" s="131"/>
    </row>
    <row r="5491" spans="7:9" ht="15" customHeight="1" x14ac:dyDescent="0.2">
      <c r="G5491" s="139"/>
      <c r="H5491" s="131"/>
      <c r="I5491" s="131"/>
    </row>
    <row r="5492" spans="7:9" ht="15" customHeight="1" x14ac:dyDescent="0.2">
      <c r="G5492" s="139"/>
      <c r="H5492" s="131"/>
      <c r="I5492" s="131"/>
    </row>
    <row r="5493" spans="7:9" ht="15" customHeight="1" x14ac:dyDescent="0.2">
      <c r="G5493" s="139"/>
      <c r="H5493" s="131"/>
      <c r="I5493" s="131"/>
    </row>
    <row r="5494" spans="7:9" ht="15" customHeight="1" x14ac:dyDescent="0.2">
      <c r="G5494" s="139"/>
      <c r="H5494" s="131"/>
      <c r="I5494" s="131"/>
    </row>
    <row r="5495" spans="7:9" ht="15" customHeight="1" x14ac:dyDescent="0.2">
      <c r="G5495" s="139"/>
      <c r="H5495" s="131"/>
      <c r="I5495" s="131"/>
    </row>
    <row r="5496" spans="7:9" ht="15" customHeight="1" x14ac:dyDescent="0.2">
      <c r="G5496" s="139"/>
      <c r="H5496" s="131"/>
      <c r="I5496" s="131"/>
    </row>
    <row r="5497" spans="7:9" ht="15" customHeight="1" x14ac:dyDescent="0.2">
      <c r="G5497" s="139"/>
      <c r="H5497" s="131"/>
      <c r="I5497" s="131"/>
    </row>
    <row r="5498" spans="7:9" ht="15" customHeight="1" x14ac:dyDescent="0.2">
      <c r="G5498" s="139"/>
      <c r="H5498" s="131"/>
      <c r="I5498" s="131"/>
    </row>
    <row r="5499" spans="7:9" ht="15" customHeight="1" x14ac:dyDescent="0.2">
      <c r="G5499" s="139"/>
      <c r="H5499" s="131"/>
      <c r="I5499" s="131"/>
    </row>
    <row r="5500" spans="7:9" ht="15" customHeight="1" x14ac:dyDescent="0.2">
      <c r="G5500" s="139"/>
      <c r="H5500" s="131"/>
      <c r="I5500" s="131"/>
    </row>
    <row r="5501" spans="7:9" ht="15" customHeight="1" x14ac:dyDescent="0.2">
      <c r="G5501" s="139"/>
      <c r="H5501" s="131"/>
      <c r="I5501" s="131"/>
    </row>
    <row r="5502" spans="7:9" ht="15" customHeight="1" x14ac:dyDescent="0.2">
      <c r="G5502" s="139"/>
      <c r="H5502" s="131"/>
      <c r="I5502" s="131"/>
    </row>
    <row r="5503" spans="7:9" ht="15" customHeight="1" x14ac:dyDescent="0.2">
      <c r="G5503" s="139"/>
      <c r="H5503" s="131"/>
      <c r="I5503" s="131"/>
    </row>
    <row r="5504" spans="7:9" ht="15" customHeight="1" x14ac:dyDescent="0.2">
      <c r="G5504" s="139"/>
      <c r="H5504" s="131"/>
      <c r="I5504" s="131"/>
    </row>
    <row r="5505" spans="7:9" ht="15" customHeight="1" x14ac:dyDescent="0.2">
      <c r="G5505" s="139"/>
      <c r="H5505" s="131"/>
      <c r="I5505" s="131"/>
    </row>
    <row r="5506" spans="7:9" ht="15" customHeight="1" x14ac:dyDescent="0.2">
      <c r="G5506" s="139"/>
      <c r="H5506" s="131"/>
      <c r="I5506" s="131"/>
    </row>
    <row r="5507" spans="7:9" ht="15" customHeight="1" x14ac:dyDescent="0.2">
      <c r="G5507" s="139"/>
      <c r="H5507" s="131"/>
      <c r="I5507" s="131"/>
    </row>
    <row r="5508" spans="7:9" ht="15" customHeight="1" x14ac:dyDescent="0.2">
      <c r="G5508" s="139"/>
      <c r="H5508" s="131"/>
      <c r="I5508" s="131"/>
    </row>
    <row r="5509" spans="7:9" ht="15" customHeight="1" x14ac:dyDescent="0.2">
      <c r="G5509" s="139"/>
      <c r="H5509" s="131"/>
      <c r="I5509" s="131"/>
    </row>
    <row r="5510" spans="7:9" ht="15" customHeight="1" x14ac:dyDescent="0.2">
      <c r="G5510" s="139"/>
      <c r="H5510" s="131"/>
      <c r="I5510" s="131"/>
    </row>
    <row r="5511" spans="7:9" ht="15" customHeight="1" x14ac:dyDescent="0.2">
      <c r="G5511" s="139"/>
      <c r="H5511" s="131"/>
      <c r="I5511" s="131"/>
    </row>
    <row r="5512" spans="7:9" ht="15" customHeight="1" x14ac:dyDescent="0.2">
      <c r="G5512" s="139"/>
      <c r="H5512" s="131"/>
      <c r="I5512" s="131"/>
    </row>
    <row r="5513" spans="7:9" ht="15" customHeight="1" x14ac:dyDescent="0.2">
      <c r="G5513" s="139"/>
      <c r="H5513" s="131"/>
      <c r="I5513" s="131"/>
    </row>
    <row r="5514" spans="7:9" ht="15" customHeight="1" x14ac:dyDescent="0.2">
      <c r="G5514" s="139"/>
      <c r="H5514" s="131"/>
      <c r="I5514" s="131"/>
    </row>
    <row r="5515" spans="7:9" ht="15" customHeight="1" x14ac:dyDescent="0.2">
      <c r="G5515" s="139"/>
      <c r="H5515" s="131"/>
      <c r="I5515" s="131"/>
    </row>
    <row r="5516" spans="7:9" ht="15" customHeight="1" x14ac:dyDescent="0.2">
      <c r="G5516" s="139"/>
      <c r="H5516" s="131"/>
      <c r="I5516" s="131"/>
    </row>
    <row r="5517" spans="7:9" ht="15" customHeight="1" x14ac:dyDescent="0.2">
      <c r="G5517" s="139"/>
      <c r="H5517" s="131"/>
      <c r="I5517" s="131"/>
    </row>
    <row r="5518" spans="7:9" ht="15" customHeight="1" x14ac:dyDescent="0.2">
      <c r="G5518" s="139"/>
      <c r="H5518" s="131"/>
      <c r="I5518" s="131"/>
    </row>
    <row r="5519" spans="7:9" ht="15" customHeight="1" x14ac:dyDescent="0.2">
      <c r="G5519" s="139"/>
      <c r="H5519" s="131"/>
      <c r="I5519" s="131"/>
    </row>
    <row r="5520" spans="7:9" ht="15" customHeight="1" x14ac:dyDescent="0.2">
      <c r="G5520" s="139"/>
      <c r="H5520" s="131"/>
      <c r="I5520" s="131"/>
    </row>
    <row r="5521" spans="7:9" ht="15" customHeight="1" x14ac:dyDescent="0.2">
      <c r="G5521" s="139"/>
      <c r="H5521" s="131"/>
      <c r="I5521" s="131"/>
    </row>
    <row r="5522" spans="7:9" ht="15" customHeight="1" x14ac:dyDescent="0.2">
      <c r="G5522" s="139"/>
      <c r="H5522" s="131"/>
      <c r="I5522" s="131"/>
    </row>
    <row r="5523" spans="7:9" ht="15" customHeight="1" x14ac:dyDescent="0.2">
      <c r="G5523" s="139"/>
      <c r="H5523" s="131"/>
      <c r="I5523" s="131"/>
    </row>
    <row r="5524" spans="7:9" ht="15" customHeight="1" x14ac:dyDescent="0.2">
      <c r="G5524" s="139"/>
      <c r="H5524" s="131"/>
      <c r="I5524" s="131"/>
    </row>
    <row r="5525" spans="7:9" ht="15" customHeight="1" x14ac:dyDescent="0.2">
      <c r="G5525" s="139"/>
      <c r="H5525" s="131"/>
      <c r="I5525" s="131"/>
    </row>
    <row r="5526" spans="7:9" ht="15" customHeight="1" x14ac:dyDescent="0.2">
      <c r="G5526" s="139"/>
      <c r="H5526" s="131"/>
      <c r="I5526" s="131"/>
    </row>
    <row r="5527" spans="7:9" ht="15" customHeight="1" x14ac:dyDescent="0.2">
      <c r="G5527" s="139"/>
      <c r="H5527" s="131"/>
      <c r="I5527" s="131"/>
    </row>
    <row r="5528" spans="7:9" ht="15" customHeight="1" x14ac:dyDescent="0.2">
      <c r="G5528" s="139"/>
      <c r="H5528" s="131"/>
      <c r="I5528" s="131"/>
    </row>
    <row r="5529" spans="7:9" ht="15" customHeight="1" x14ac:dyDescent="0.2">
      <c r="G5529" s="139"/>
      <c r="H5529" s="131"/>
      <c r="I5529" s="131"/>
    </row>
    <row r="5530" spans="7:9" ht="15" customHeight="1" x14ac:dyDescent="0.2">
      <c r="G5530" s="139"/>
      <c r="H5530" s="131"/>
      <c r="I5530" s="131"/>
    </row>
    <row r="5531" spans="7:9" ht="15" customHeight="1" x14ac:dyDescent="0.2">
      <c r="G5531" s="139"/>
      <c r="H5531" s="131"/>
      <c r="I5531" s="131"/>
    </row>
    <row r="5532" spans="7:9" ht="15" customHeight="1" x14ac:dyDescent="0.2">
      <c r="G5532" s="139"/>
      <c r="H5532" s="131"/>
      <c r="I5532" s="131"/>
    </row>
    <row r="5533" spans="7:9" ht="15" customHeight="1" x14ac:dyDescent="0.2">
      <c r="G5533" s="139"/>
      <c r="H5533" s="131"/>
      <c r="I5533" s="131"/>
    </row>
    <row r="5534" spans="7:9" ht="15" customHeight="1" x14ac:dyDescent="0.2">
      <c r="G5534" s="139"/>
      <c r="H5534" s="131"/>
      <c r="I5534" s="131"/>
    </row>
    <row r="5535" spans="7:9" ht="15" customHeight="1" x14ac:dyDescent="0.2">
      <c r="G5535" s="139"/>
      <c r="H5535" s="131"/>
      <c r="I5535" s="131"/>
    </row>
    <row r="5536" spans="7:9" ht="15" customHeight="1" x14ac:dyDescent="0.2">
      <c r="G5536" s="139"/>
      <c r="H5536" s="131"/>
      <c r="I5536" s="131"/>
    </row>
    <row r="5537" spans="7:9" ht="15" customHeight="1" x14ac:dyDescent="0.2">
      <c r="G5537" s="139"/>
      <c r="H5537" s="131"/>
      <c r="I5537" s="131"/>
    </row>
    <row r="5538" spans="7:9" ht="15" customHeight="1" x14ac:dyDescent="0.2">
      <c r="G5538" s="139"/>
      <c r="H5538" s="131"/>
      <c r="I5538" s="131"/>
    </row>
    <row r="5539" spans="7:9" ht="15" customHeight="1" x14ac:dyDescent="0.2">
      <c r="G5539" s="139"/>
      <c r="H5539" s="131"/>
      <c r="I5539" s="131"/>
    </row>
    <row r="5540" spans="7:9" ht="15" customHeight="1" x14ac:dyDescent="0.2">
      <c r="G5540" s="139"/>
      <c r="H5540" s="131"/>
      <c r="I5540" s="131"/>
    </row>
    <row r="5541" spans="7:9" ht="15" customHeight="1" x14ac:dyDescent="0.2">
      <c r="G5541" s="139"/>
      <c r="H5541" s="131"/>
      <c r="I5541" s="131"/>
    </row>
    <row r="5542" spans="7:9" ht="15" customHeight="1" x14ac:dyDescent="0.2">
      <c r="G5542" s="139"/>
      <c r="H5542" s="131"/>
      <c r="I5542" s="131"/>
    </row>
    <row r="5543" spans="7:9" ht="15" customHeight="1" x14ac:dyDescent="0.2">
      <c r="G5543" s="139"/>
      <c r="H5543" s="131"/>
      <c r="I5543" s="131"/>
    </row>
    <row r="5544" spans="7:9" ht="15" customHeight="1" x14ac:dyDescent="0.2">
      <c r="G5544" s="139"/>
      <c r="H5544" s="131"/>
      <c r="I5544" s="131"/>
    </row>
    <row r="5545" spans="7:9" ht="15" customHeight="1" x14ac:dyDescent="0.2">
      <c r="G5545" s="139"/>
      <c r="H5545" s="131"/>
      <c r="I5545" s="131"/>
    </row>
    <row r="5546" spans="7:9" ht="15" customHeight="1" x14ac:dyDescent="0.2">
      <c r="G5546" s="139"/>
      <c r="H5546" s="131"/>
      <c r="I5546" s="131"/>
    </row>
    <row r="5547" spans="7:9" ht="15" customHeight="1" x14ac:dyDescent="0.2">
      <c r="G5547" s="139"/>
      <c r="H5547" s="131"/>
      <c r="I5547" s="131"/>
    </row>
    <row r="5548" spans="7:9" ht="15" customHeight="1" x14ac:dyDescent="0.2">
      <c r="G5548" s="139"/>
      <c r="H5548" s="131"/>
      <c r="I5548" s="131"/>
    </row>
    <row r="5549" spans="7:9" ht="15" customHeight="1" x14ac:dyDescent="0.2">
      <c r="G5549" s="139"/>
      <c r="H5549" s="131"/>
      <c r="I5549" s="131"/>
    </row>
    <row r="5550" spans="7:9" ht="15" customHeight="1" x14ac:dyDescent="0.2">
      <c r="G5550" s="139"/>
      <c r="H5550" s="131"/>
      <c r="I5550" s="131"/>
    </row>
    <row r="5551" spans="7:9" ht="15" customHeight="1" x14ac:dyDescent="0.2">
      <c r="G5551" s="139"/>
      <c r="H5551" s="131"/>
      <c r="I5551" s="131"/>
    </row>
    <row r="5552" spans="7:9" ht="15" customHeight="1" x14ac:dyDescent="0.2">
      <c r="G5552" s="139"/>
      <c r="H5552" s="131"/>
      <c r="I5552" s="131"/>
    </row>
    <row r="5553" spans="7:9" ht="15" customHeight="1" x14ac:dyDescent="0.2">
      <c r="G5553" s="139"/>
      <c r="H5553" s="131"/>
      <c r="I5553" s="131"/>
    </row>
    <row r="5554" spans="7:9" ht="15" customHeight="1" x14ac:dyDescent="0.2">
      <c r="G5554" s="139"/>
      <c r="H5554" s="131"/>
      <c r="I5554" s="131"/>
    </row>
    <row r="5555" spans="7:9" ht="15" customHeight="1" x14ac:dyDescent="0.2">
      <c r="G5555" s="139"/>
      <c r="H5555" s="131"/>
      <c r="I5555" s="131"/>
    </row>
    <row r="5556" spans="7:9" ht="15" customHeight="1" x14ac:dyDescent="0.2">
      <c r="G5556" s="139"/>
      <c r="H5556" s="131"/>
      <c r="I5556" s="131"/>
    </row>
    <row r="5557" spans="7:9" ht="15" customHeight="1" x14ac:dyDescent="0.2">
      <c r="G5557" s="139"/>
      <c r="H5557" s="131"/>
      <c r="I5557" s="131"/>
    </row>
    <row r="5558" spans="7:9" ht="15" customHeight="1" x14ac:dyDescent="0.2">
      <c r="G5558" s="139"/>
      <c r="H5558" s="131"/>
      <c r="I5558" s="131"/>
    </row>
    <row r="5559" spans="7:9" ht="15" customHeight="1" x14ac:dyDescent="0.2">
      <c r="G5559" s="139"/>
      <c r="H5559" s="131"/>
      <c r="I5559" s="131"/>
    </row>
    <row r="5560" spans="7:9" ht="15" customHeight="1" x14ac:dyDescent="0.2">
      <c r="G5560" s="139"/>
      <c r="H5560" s="131"/>
      <c r="I5560" s="131"/>
    </row>
    <row r="5561" spans="7:9" ht="15" customHeight="1" x14ac:dyDescent="0.2">
      <c r="G5561" s="139"/>
      <c r="H5561" s="131"/>
      <c r="I5561" s="131"/>
    </row>
    <row r="5562" spans="7:9" ht="15" customHeight="1" x14ac:dyDescent="0.2">
      <c r="G5562" s="139"/>
      <c r="H5562" s="131"/>
      <c r="I5562" s="131"/>
    </row>
    <row r="5563" spans="7:9" ht="15" customHeight="1" x14ac:dyDescent="0.2">
      <c r="G5563" s="139"/>
      <c r="H5563" s="131"/>
      <c r="I5563" s="131"/>
    </row>
    <row r="5564" spans="7:9" ht="15" customHeight="1" x14ac:dyDescent="0.2">
      <c r="G5564" s="139"/>
      <c r="H5564" s="131"/>
      <c r="I5564" s="131"/>
    </row>
    <row r="5565" spans="7:9" ht="15" customHeight="1" x14ac:dyDescent="0.2">
      <c r="G5565" s="139"/>
      <c r="H5565" s="131"/>
      <c r="I5565" s="131"/>
    </row>
    <row r="5566" spans="7:9" ht="15" customHeight="1" x14ac:dyDescent="0.2">
      <c r="G5566" s="139"/>
      <c r="H5566" s="131"/>
      <c r="I5566" s="131"/>
    </row>
    <row r="5567" spans="7:9" ht="15" customHeight="1" x14ac:dyDescent="0.2">
      <c r="G5567" s="139"/>
      <c r="H5567" s="131"/>
      <c r="I5567" s="131"/>
    </row>
    <row r="5568" spans="7:9" ht="15" customHeight="1" x14ac:dyDescent="0.2">
      <c r="G5568" s="139"/>
      <c r="H5568" s="131"/>
      <c r="I5568" s="131"/>
    </row>
    <row r="5569" spans="7:9" ht="15" customHeight="1" x14ac:dyDescent="0.2">
      <c r="G5569" s="139"/>
      <c r="H5569" s="131"/>
      <c r="I5569" s="131"/>
    </row>
    <row r="5570" spans="7:9" ht="15" customHeight="1" x14ac:dyDescent="0.2">
      <c r="G5570" s="139"/>
      <c r="H5570" s="131"/>
      <c r="I5570" s="131"/>
    </row>
    <row r="5571" spans="7:9" ht="15" customHeight="1" x14ac:dyDescent="0.2">
      <c r="G5571" s="139"/>
      <c r="H5571" s="131"/>
      <c r="I5571" s="131"/>
    </row>
    <row r="5572" spans="7:9" ht="15" customHeight="1" x14ac:dyDescent="0.2">
      <c r="G5572" s="139"/>
      <c r="H5572" s="131"/>
      <c r="I5572" s="131"/>
    </row>
    <row r="5573" spans="7:9" ht="15" customHeight="1" x14ac:dyDescent="0.2">
      <c r="G5573" s="139"/>
      <c r="H5573" s="131"/>
      <c r="I5573" s="131"/>
    </row>
    <row r="5574" spans="7:9" ht="15" customHeight="1" x14ac:dyDescent="0.2">
      <c r="G5574" s="139"/>
      <c r="H5574" s="131"/>
      <c r="I5574" s="131"/>
    </row>
    <row r="5575" spans="7:9" ht="15" customHeight="1" x14ac:dyDescent="0.2">
      <c r="G5575" s="139"/>
      <c r="H5575" s="131"/>
      <c r="I5575" s="131"/>
    </row>
    <row r="5576" spans="7:9" ht="15" customHeight="1" x14ac:dyDescent="0.2">
      <c r="G5576" s="139"/>
      <c r="H5576" s="131"/>
      <c r="I5576" s="131"/>
    </row>
    <row r="5577" spans="7:9" ht="15" customHeight="1" x14ac:dyDescent="0.2">
      <c r="G5577" s="139"/>
      <c r="H5577" s="131"/>
      <c r="I5577" s="131"/>
    </row>
    <row r="5578" spans="7:9" ht="15" customHeight="1" x14ac:dyDescent="0.2">
      <c r="G5578" s="139"/>
      <c r="H5578" s="131"/>
      <c r="I5578" s="131"/>
    </row>
    <row r="5579" spans="7:9" ht="15" customHeight="1" x14ac:dyDescent="0.2">
      <c r="G5579" s="139"/>
      <c r="H5579" s="131"/>
      <c r="I5579" s="131"/>
    </row>
    <row r="5580" spans="7:9" ht="15" customHeight="1" x14ac:dyDescent="0.2">
      <c r="G5580" s="139"/>
      <c r="H5580" s="131"/>
      <c r="I5580" s="131"/>
    </row>
    <row r="5581" spans="7:9" ht="15" customHeight="1" x14ac:dyDescent="0.2">
      <c r="G5581" s="139"/>
      <c r="H5581" s="131"/>
      <c r="I5581" s="131"/>
    </row>
    <row r="5582" spans="7:9" ht="15" customHeight="1" x14ac:dyDescent="0.2">
      <c r="G5582" s="139"/>
      <c r="H5582" s="131"/>
      <c r="I5582" s="131"/>
    </row>
    <row r="5583" spans="7:9" ht="15" customHeight="1" x14ac:dyDescent="0.2">
      <c r="G5583" s="139"/>
      <c r="H5583" s="131"/>
      <c r="I5583" s="131"/>
    </row>
    <row r="5584" spans="7:9" ht="15" customHeight="1" x14ac:dyDescent="0.2">
      <c r="G5584" s="139"/>
      <c r="H5584" s="131"/>
      <c r="I5584" s="131"/>
    </row>
    <row r="5585" spans="7:9" ht="15" customHeight="1" x14ac:dyDescent="0.2">
      <c r="G5585" s="139"/>
      <c r="H5585" s="131"/>
      <c r="I5585" s="131"/>
    </row>
    <row r="5586" spans="7:9" ht="15" customHeight="1" x14ac:dyDescent="0.2">
      <c r="G5586" s="139"/>
      <c r="H5586" s="131"/>
      <c r="I5586" s="131"/>
    </row>
    <row r="5587" spans="7:9" ht="15" customHeight="1" x14ac:dyDescent="0.2">
      <c r="G5587" s="139"/>
      <c r="H5587" s="131"/>
      <c r="I5587" s="131"/>
    </row>
    <row r="5588" spans="7:9" ht="15" customHeight="1" x14ac:dyDescent="0.2">
      <c r="G5588" s="139"/>
      <c r="H5588" s="131"/>
      <c r="I5588" s="131"/>
    </row>
    <row r="5589" spans="7:9" ht="15" customHeight="1" x14ac:dyDescent="0.2">
      <c r="G5589" s="139"/>
      <c r="H5589" s="131"/>
      <c r="I5589" s="131"/>
    </row>
    <row r="5590" spans="7:9" ht="15" customHeight="1" x14ac:dyDescent="0.2">
      <c r="G5590" s="139"/>
      <c r="H5590" s="131"/>
      <c r="I5590" s="131"/>
    </row>
    <row r="5591" spans="7:9" ht="15" customHeight="1" x14ac:dyDescent="0.2">
      <c r="G5591" s="139"/>
      <c r="H5591" s="131"/>
      <c r="I5591" s="131"/>
    </row>
    <row r="5592" spans="7:9" ht="15" customHeight="1" x14ac:dyDescent="0.2">
      <c r="G5592" s="139"/>
      <c r="H5592" s="131"/>
      <c r="I5592" s="131"/>
    </row>
    <row r="5593" spans="7:9" ht="15" customHeight="1" x14ac:dyDescent="0.2">
      <c r="G5593" s="139"/>
      <c r="H5593" s="131"/>
      <c r="I5593" s="131"/>
    </row>
    <row r="5594" spans="7:9" ht="15" customHeight="1" x14ac:dyDescent="0.2">
      <c r="G5594" s="139"/>
      <c r="H5594" s="131"/>
      <c r="I5594" s="131"/>
    </row>
    <row r="5595" spans="7:9" ht="15" customHeight="1" x14ac:dyDescent="0.2">
      <c r="G5595" s="139"/>
      <c r="H5595" s="131"/>
      <c r="I5595" s="131"/>
    </row>
    <row r="5596" spans="7:9" ht="15" customHeight="1" x14ac:dyDescent="0.2">
      <c r="G5596" s="139"/>
      <c r="H5596" s="131"/>
      <c r="I5596" s="131"/>
    </row>
    <row r="5597" spans="7:9" ht="15" customHeight="1" x14ac:dyDescent="0.2">
      <c r="G5597" s="139"/>
      <c r="H5597" s="131"/>
      <c r="I5597" s="131"/>
    </row>
    <row r="5598" spans="7:9" ht="15" customHeight="1" x14ac:dyDescent="0.2">
      <c r="G5598" s="139"/>
      <c r="H5598" s="131"/>
      <c r="I5598" s="131"/>
    </row>
    <row r="5599" spans="7:9" ht="15" customHeight="1" x14ac:dyDescent="0.2">
      <c r="G5599" s="139"/>
      <c r="H5599" s="131"/>
      <c r="I5599" s="131"/>
    </row>
    <row r="5600" spans="7:9" ht="15" customHeight="1" x14ac:dyDescent="0.2">
      <c r="G5600" s="139"/>
      <c r="H5600" s="131"/>
      <c r="I5600" s="131"/>
    </row>
    <row r="5601" spans="7:9" ht="15" customHeight="1" x14ac:dyDescent="0.2">
      <c r="G5601" s="139"/>
      <c r="H5601" s="131"/>
      <c r="I5601" s="131"/>
    </row>
    <row r="5602" spans="7:9" ht="15" customHeight="1" x14ac:dyDescent="0.2">
      <c r="G5602" s="139"/>
      <c r="H5602" s="131"/>
      <c r="I5602" s="131"/>
    </row>
    <row r="5603" spans="7:9" ht="15" customHeight="1" x14ac:dyDescent="0.2">
      <c r="G5603" s="139"/>
      <c r="H5603" s="131"/>
      <c r="I5603" s="131"/>
    </row>
    <row r="5604" spans="7:9" ht="15" customHeight="1" x14ac:dyDescent="0.2">
      <c r="G5604" s="139"/>
      <c r="H5604" s="131"/>
      <c r="I5604" s="131"/>
    </row>
    <row r="5605" spans="7:9" ht="15" customHeight="1" x14ac:dyDescent="0.2">
      <c r="G5605" s="139"/>
      <c r="H5605" s="131"/>
      <c r="I5605" s="131"/>
    </row>
    <row r="5606" spans="7:9" ht="15" customHeight="1" x14ac:dyDescent="0.2">
      <c r="G5606" s="139"/>
      <c r="H5606" s="131"/>
      <c r="I5606" s="131"/>
    </row>
    <row r="5607" spans="7:9" ht="15" customHeight="1" x14ac:dyDescent="0.2">
      <c r="G5607" s="139"/>
      <c r="H5607" s="131"/>
      <c r="I5607" s="131"/>
    </row>
    <row r="5608" spans="7:9" ht="15" customHeight="1" x14ac:dyDescent="0.2">
      <c r="G5608" s="139"/>
      <c r="H5608" s="131"/>
      <c r="I5608" s="131"/>
    </row>
    <row r="5609" spans="7:9" ht="15" customHeight="1" x14ac:dyDescent="0.2">
      <c r="G5609" s="139"/>
      <c r="H5609" s="131"/>
      <c r="I5609" s="131"/>
    </row>
    <row r="5610" spans="7:9" ht="15" customHeight="1" x14ac:dyDescent="0.2">
      <c r="G5610" s="139"/>
      <c r="H5610" s="131"/>
      <c r="I5610" s="131"/>
    </row>
    <row r="5611" spans="7:9" ht="15" customHeight="1" x14ac:dyDescent="0.2">
      <c r="G5611" s="139"/>
      <c r="H5611" s="131"/>
      <c r="I5611" s="131"/>
    </row>
    <row r="5612" spans="7:9" ht="15" customHeight="1" x14ac:dyDescent="0.2">
      <c r="G5612" s="139"/>
      <c r="H5612" s="131"/>
      <c r="I5612" s="131"/>
    </row>
    <row r="5613" spans="7:9" ht="15" customHeight="1" x14ac:dyDescent="0.2">
      <c r="G5613" s="139"/>
      <c r="H5613" s="131"/>
      <c r="I5613" s="131"/>
    </row>
    <row r="5614" spans="7:9" ht="15" customHeight="1" x14ac:dyDescent="0.2">
      <c r="G5614" s="139"/>
      <c r="H5614" s="131"/>
      <c r="I5614" s="131"/>
    </row>
    <row r="5615" spans="7:9" ht="15" customHeight="1" x14ac:dyDescent="0.2">
      <c r="G5615" s="139"/>
      <c r="H5615" s="131"/>
      <c r="I5615" s="131"/>
    </row>
    <row r="5616" spans="7:9" ht="15" customHeight="1" x14ac:dyDescent="0.2">
      <c r="G5616" s="139"/>
      <c r="H5616" s="131"/>
      <c r="I5616" s="131"/>
    </row>
    <row r="5617" spans="7:9" ht="15" customHeight="1" x14ac:dyDescent="0.2">
      <c r="G5617" s="139"/>
      <c r="H5617" s="131"/>
      <c r="I5617" s="131"/>
    </row>
    <row r="5618" spans="7:9" ht="15" customHeight="1" x14ac:dyDescent="0.2">
      <c r="G5618" s="139"/>
      <c r="H5618" s="131"/>
      <c r="I5618" s="131"/>
    </row>
    <row r="5619" spans="7:9" ht="15" customHeight="1" x14ac:dyDescent="0.2">
      <c r="G5619" s="139"/>
      <c r="H5619" s="131"/>
      <c r="I5619" s="131"/>
    </row>
    <row r="5620" spans="7:9" ht="15" customHeight="1" x14ac:dyDescent="0.2">
      <c r="G5620" s="139"/>
      <c r="H5620" s="131"/>
      <c r="I5620" s="131"/>
    </row>
    <row r="5621" spans="7:9" ht="15" customHeight="1" x14ac:dyDescent="0.2">
      <c r="G5621" s="139"/>
      <c r="H5621" s="131"/>
      <c r="I5621" s="131"/>
    </row>
    <row r="5622" spans="7:9" ht="15" customHeight="1" x14ac:dyDescent="0.2">
      <c r="G5622" s="139"/>
      <c r="H5622" s="131"/>
      <c r="I5622" s="131"/>
    </row>
    <row r="5623" spans="7:9" ht="15" customHeight="1" x14ac:dyDescent="0.2">
      <c r="G5623" s="139"/>
      <c r="H5623" s="131"/>
      <c r="I5623" s="131"/>
    </row>
    <row r="5624" spans="7:9" ht="15" customHeight="1" x14ac:dyDescent="0.2">
      <c r="G5624" s="139"/>
      <c r="H5624" s="131"/>
      <c r="I5624" s="131"/>
    </row>
    <row r="5625" spans="7:9" ht="15" customHeight="1" x14ac:dyDescent="0.2">
      <c r="G5625" s="139"/>
      <c r="H5625" s="131"/>
      <c r="I5625" s="131"/>
    </row>
    <row r="5626" spans="7:9" ht="15" customHeight="1" x14ac:dyDescent="0.2">
      <c r="G5626" s="139"/>
      <c r="H5626" s="131"/>
      <c r="I5626" s="131"/>
    </row>
    <row r="5627" spans="7:9" ht="15" customHeight="1" x14ac:dyDescent="0.2">
      <c r="G5627" s="139"/>
      <c r="H5627" s="131"/>
      <c r="I5627" s="131"/>
    </row>
    <row r="5628" spans="7:9" ht="15" customHeight="1" x14ac:dyDescent="0.2">
      <c r="G5628" s="139"/>
      <c r="H5628" s="131"/>
      <c r="I5628" s="131"/>
    </row>
    <row r="5629" spans="7:9" ht="15" customHeight="1" x14ac:dyDescent="0.2">
      <c r="G5629" s="139"/>
      <c r="H5629" s="131"/>
      <c r="I5629" s="131"/>
    </row>
    <row r="5630" spans="7:9" ht="15" customHeight="1" x14ac:dyDescent="0.2">
      <c r="G5630" s="139"/>
      <c r="H5630" s="131"/>
      <c r="I5630" s="131"/>
    </row>
    <row r="5631" spans="7:9" ht="15" customHeight="1" x14ac:dyDescent="0.2">
      <c r="G5631" s="139"/>
      <c r="H5631" s="131"/>
      <c r="I5631" s="131"/>
    </row>
    <row r="5632" spans="7:9" ht="15" customHeight="1" x14ac:dyDescent="0.2">
      <c r="G5632" s="139"/>
      <c r="H5632" s="131"/>
      <c r="I5632" s="131"/>
    </row>
    <row r="5633" spans="7:9" ht="15" customHeight="1" x14ac:dyDescent="0.2">
      <c r="G5633" s="139"/>
      <c r="H5633" s="131"/>
      <c r="I5633" s="131"/>
    </row>
    <row r="5634" spans="7:9" ht="15" customHeight="1" x14ac:dyDescent="0.2">
      <c r="G5634" s="139"/>
      <c r="H5634" s="131"/>
      <c r="I5634" s="131"/>
    </row>
    <row r="5635" spans="7:9" ht="15" customHeight="1" x14ac:dyDescent="0.2">
      <c r="G5635" s="139"/>
      <c r="H5635" s="131"/>
      <c r="I5635" s="131"/>
    </row>
    <row r="5636" spans="7:9" ht="15" customHeight="1" x14ac:dyDescent="0.2">
      <c r="G5636" s="139"/>
      <c r="H5636" s="131"/>
      <c r="I5636" s="131"/>
    </row>
    <row r="5637" spans="7:9" ht="15" customHeight="1" x14ac:dyDescent="0.2">
      <c r="G5637" s="139"/>
      <c r="H5637" s="131"/>
      <c r="I5637" s="131"/>
    </row>
    <row r="5638" spans="7:9" ht="15" customHeight="1" x14ac:dyDescent="0.2">
      <c r="G5638" s="139"/>
      <c r="H5638" s="131"/>
      <c r="I5638" s="131"/>
    </row>
    <row r="5639" spans="7:9" ht="15" customHeight="1" x14ac:dyDescent="0.2">
      <c r="G5639" s="139"/>
      <c r="H5639" s="131"/>
      <c r="I5639" s="131"/>
    </row>
    <row r="5640" spans="7:9" ht="15" customHeight="1" x14ac:dyDescent="0.2">
      <c r="G5640" s="139"/>
      <c r="H5640" s="131"/>
      <c r="I5640" s="131"/>
    </row>
    <row r="5641" spans="7:9" ht="15" customHeight="1" x14ac:dyDescent="0.2">
      <c r="G5641" s="139"/>
      <c r="H5641" s="131"/>
      <c r="I5641" s="131"/>
    </row>
    <row r="5642" spans="7:9" ht="15" customHeight="1" x14ac:dyDescent="0.2">
      <c r="G5642" s="139"/>
      <c r="H5642" s="131"/>
      <c r="I5642" s="131"/>
    </row>
    <row r="5643" spans="7:9" ht="15" customHeight="1" x14ac:dyDescent="0.2">
      <c r="G5643" s="139"/>
      <c r="H5643" s="131"/>
      <c r="I5643" s="131"/>
    </row>
    <row r="5644" spans="7:9" ht="15" customHeight="1" x14ac:dyDescent="0.2">
      <c r="G5644" s="139"/>
      <c r="H5644" s="131"/>
      <c r="I5644" s="131"/>
    </row>
    <row r="5645" spans="7:9" ht="15" customHeight="1" x14ac:dyDescent="0.2">
      <c r="G5645" s="139"/>
      <c r="H5645" s="131"/>
      <c r="I5645" s="131"/>
    </row>
    <row r="5646" spans="7:9" ht="15" customHeight="1" x14ac:dyDescent="0.2">
      <c r="G5646" s="139"/>
      <c r="H5646" s="131"/>
      <c r="I5646" s="131"/>
    </row>
    <row r="5647" spans="7:9" ht="15" customHeight="1" x14ac:dyDescent="0.2">
      <c r="G5647" s="139"/>
      <c r="H5647" s="131"/>
      <c r="I5647" s="131"/>
    </row>
    <row r="5648" spans="7:9" ht="15" customHeight="1" x14ac:dyDescent="0.2">
      <c r="G5648" s="139"/>
      <c r="H5648" s="131"/>
      <c r="I5648" s="131"/>
    </row>
    <row r="5649" spans="7:9" ht="15" customHeight="1" x14ac:dyDescent="0.2">
      <c r="G5649" s="139"/>
      <c r="H5649" s="131"/>
      <c r="I5649" s="131"/>
    </row>
    <row r="5650" spans="7:9" ht="15" customHeight="1" x14ac:dyDescent="0.2">
      <c r="G5650" s="139"/>
      <c r="H5650" s="131"/>
      <c r="I5650" s="131"/>
    </row>
    <row r="5651" spans="7:9" ht="15" customHeight="1" x14ac:dyDescent="0.2">
      <c r="G5651" s="139"/>
      <c r="H5651" s="131"/>
      <c r="I5651" s="131"/>
    </row>
    <row r="5652" spans="7:9" ht="15" customHeight="1" x14ac:dyDescent="0.2">
      <c r="G5652" s="139"/>
      <c r="H5652" s="131"/>
      <c r="I5652" s="131"/>
    </row>
    <row r="5653" spans="7:9" ht="15" customHeight="1" x14ac:dyDescent="0.2">
      <c r="G5653" s="139"/>
      <c r="H5653" s="131"/>
      <c r="I5653" s="131"/>
    </row>
    <row r="5654" spans="7:9" ht="15" customHeight="1" x14ac:dyDescent="0.2">
      <c r="G5654" s="139"/>
      <c r="H5654" s="131"/>
      <c r="I5654" s="131"/>
    </row>
    <row r="5655" spans="7:9" ht="15" customHeight="1" x14ac:dyDescent="0.2">
      <c r="G5655" s="139"/>
      <c r="H5655" s="131"/>
      <c r="I5655" s="131"/>
    </row>
    <row r="5656" spans="7:9" ht="15" customHeight="1" x14ac:dyDescent="0.2">
      <c r="G5656" s="139"/>
      <c r="H5656" s="131"/>
      <c r="I5656" s="131"/>
    </row>
    <row r="5657" spans="7:9" ht="15" customHeight="1" x14ac:dyDescent="0.2">
      <c r="G5657" s="139"/>
      <c r="H5657" s="131"/>
      <c r="I5657" s="131"/>
    </row>
    <row r="5658" spans="7:9" ht="15" customHeight="1" x14ac:dyDescent="0.2">
      <c r="G5658" s="139"/>
      <c r="H5658" s="131"/>
      <c r="I5658" s="131"/>
    </row>
    <row r="5659" spans="7:9" ht="15" customHeight="1" x14ac:dyDescent="0.2">
      <c r="G5659" s="139"/>
      <c r="H5659" s="131"/>
      <c r="I5659" s="131"/>
    </row>
    <row r="5660" spans="7:9" ht="15" customHeight="1" x14ac:dyDescent="0.2">
      <c r="G5660" s="139"/>
      <c r="H5660" s="131"/>
      <c r="I5660" s="131"/>
    </row>
    <row r="5661" spans="7:9" ht="15" customHeight="1" x14ac:dyDescent="0.2">
      <c r="G5661" s="139"/>
      <c r="H5661" s="131"/>
      <c r="I5661" s="131"/>
    </row>
    <row r="5662" spans="7:9" ht="15" customHeight="1" x14ac:dyDescent="0.2">
      <c r="G5662" s="139"/>
      <c r="H5662" s="131"/>
      <c r="I5662" s="131"/>
    </row>
    <row r="5663" spans="7:9" ht="15" customHeight="1" x14ac:dyDescent="0.2">
      <c r="G5663" s="139"/>
      <c r="H5663" s="131"/>
      <c r="I5663" s="131"/>
    </row>
    <row r="5664" spans="7:9" ht="15" customHeight="1" x14ac:dyDescent="0.2">
      <c r="G5664" s="139"/>
      <c r="H5664" s="131"/>
      <c r="I5664" s="131"/>
    </row>
    <row r="5665" spans="7:9" ht="15" customHeight="1" x14ac:dyDescent="0.2">
      <c r="G5665" s="139"/>
      <c r="H5665" s="131"/>
      <c r="I5665" s="131"/>
    </row>
    <row r="5666" spans="7:9" ht="15" customHeight="1" x14ac:dyDescent="0.2">
      <c r="G5666" s="139"/>
      <c r="H5666" s="131"/>
      <c r="I5666" s="131"/>
    </row>
    <row r="5667" spans="7:9" ht="15" customHeight="1" x14ac:dyDescent="0.2">
      <c r="G5667" s="139"/>
      <c r="H5667" s="131"/>
      <c r="I5667" s="131"/>
    </row>
    <row r="5668" spans="7:9" ht="15" customHeight="1" x14ac:dyDescent="0.2">
      <c r="G5668" s="139"/>
      <c r="H5668" s="131"/>
      <c r="I5668" s="131"/>
    </row>
    <row r="5669" spans="7:9" ht="15" customHeight="1" x14ac:dyDescent="0.2">
      <c r="G5669" s="139"/>
      <c r="H5669" s="131"/>
      <c r="I5669" s="131"/>
    </row>
    <row r="5670" spans="7:9" ht="15" customHeight="1" x14ac:dyDescent="0.2">
      <c r="G5670" s="139"/>
      <c r="H5670" s="131"/>
      <c r="I5670" s="131"/>
    </row>
    <row r="5671" spans="7:9" ht="15" customHeight="1" x14ac:dyDescent="0.2">
      <c r="G5671" s="139"/>
      <c r="H5671" s="131"/>
      <c r="I5671" s="131"/>
    </row>
    <row r="5672" spans="7:9" ht="15" customHeight="1" x14ac:dyDescent="0.2">
      <c r="G5672" s="139"/>
      <c r="H5672" s="131"/>
      <c r="I5672" s="131"/>
    </row>
    <row r="5673" spans="7:9" ht="15" customHeight="1" x14ac:dyDescent="0.2">
      <c r="G5673" s="139"/>
      <c r="H5673" s="131"/>
      <c r="I5673" s="131"/>
    </row>
    <row r="5674" spans="7:9" ht="15" customHeight="1" x14ac:dyDescent="0.2">
      <c r="G5674" s="139"/>
      <c r="H5674" s="131"/>
      <c r="I5674" s="131"/>
    </row>
    <row r="5675" spans="7:9" ht="15" customHeight="1" x14ac:dyDescent="0.2">
      <c r="G5675" s="139"/>
      <c r="H5675" s="131"/>
      <c r="I5675" s="131"/>
    </row>
    <row r="5676" spans="7:9" ht="15" customHeight="1" x14ac:dyDescent="0.2">
      <c r="G5676" s="139"/>
      <c r="H5676" s="131"/>
      <c r="I5676" s="131"/>
    </row>
    <row r="5677" spans="7:9" ht="15" customHeight="1" x14ac:dyDescent="0.2">
      <c r="G5677" s="139"/>
      <c r="H5677" s="131"/>
      <c r="I5677" s="131"/>
    </row>
    <row r="5678" spans="7:9" ht="15" customHeight="1" x14ac:dyDescent="0.2">
      <c r="G5678" s="139"/>
      <c r="H5678" s="131"/>
      <c r="I5678" s="131"/>
    </row>
    <row r="5679" spans="7:9" ht="15" customHeight="1" x14ac:dyDescent="0.2">
      <c r="G5679" s="139"/>
      <c r="H5679" s="131"/>
      <c r="I5679" s="131"/>
    </row>
    <row r="5680" spans="7:9" ht="15" customHeight="1" x14ac:dyDescent="0.2">
      <c r="G5680" s="139"/>
      <c r="H5680" s="131"/>
      <c r="I5680" s="131"/>
    </row>
    <row r="5681" spans="7:9" ht="15" customHeight="1" x14ac:dyDescent="0.2">
      <c r="G5681" s="139"/>
      <c r="H5681" s="131"/>
      <c r="I5681" s="131"/>
    </row>
    <row r="5682" spans="7:9" ht="15" customHeight="1" x14ac:dyDescent="0.2">
      <c r="G5682" s="139"/>
      <c r="H5682" s="131"/>
      <c r="I5682" s="131"/>
    </row>
    <row r="5683" spans="7:9" ht="15" customHeight="1" x14ac:dyDescent="0.2">
      <c r="G5683" s="139"/>
      <c r="H5683" s="131"/>
      <c r="I5683" s="131"/>
    </row>
    <row r="5684" spans="7:9" ht="15" customHeight="1" x14ac:dyDescent="0.2">
      <c r="G5684" s="139"/>
      <c r="H5684" s="131"/>
      <c r="I5684" s="131"/>
    </row>
    <row r="5685" spans="7:9" ht="15" customHeight="1" x14ac:dyDescent="0.2">
      <c r="G5685" s="139"/>
      <c r="H5685" s="131"/>
      <c r="I5685" s="131"/>
    </row>
    <row r="5686" spans="7:9" ht="15" customHeight="1" x14ac:dyDescent="0.2">
      <c r="G5686" s="139"/>
      <c r="H5686" s="131"/>
      <c r="I5686" s="131"/>
    </row>
    <row r="5687" spans="7:9" ht="15" customHeight="1" x14ac:dyDescent="0.2">
      <c r="G5687" s="139"/>
      <c r="H5687" s="131"/>
      <c r="I5687" s="131"/>
    </row>
    <row r="5688" spans="7:9" ht="15" customHeight="1" x14ac:dyDescent="0.2">
      <c r="G5688" s="139"/>
      <c r="H5688" s="131"/>
      <c r="I5688" s="131"/>
    </row>
    <row r="5689" spans="7:9" ht="15" customHeight="1" x14ac:dyDescent="0.2">
      <c r="G5689" s="139"/>
      <c r="H5689" s="131"/>
      <c r="I5689" s="131"/>
    </row>
    <row r="5690" spans="7:9" ht="15" customHeight="1" x14ac:dyDescent="0.2">
      <c r="G5690" s="139"/>
      <c r="H5690" s="131"/>
      <c r="I5690" s="131"/>
    </row>
    <row r="5691" spans="7:9" ht="15" customHeight="1" x14ac:dyDescent="0.2">
      <c r="G5691" s="139"/>
      <c r="H5691" s="131"/>
      <c r="I5691" s="131"/>
    </row>
    <row r="5692" spans="7:9" ht="15" customHeight="1" x14ac:dyDescent="0.2">
      <c r="G5692" s="139"/>
      <c r="H5692" s="131"/>
      <c r="I5692" s="131"/>
    </row>
    <row r="5693" spans="7:9" ht="15" customHeight="1" x14ac:dyDescent="0.2">
      <c r="G5693" s="139"/>
      <c r="H5693" s="131"/>
      <c r="I5693" s="131"/>
    </row>
    <row r="5694" spans="7:9" ht="15" customHeight="1" x14ac:dyDescent="0.2">
      <c r="G5694" s="139"/>
      <c r="H5694" s="131"/>
      <c r="I5694" s="131"/>
    </row>
    <row r="5695" spans="7:9" ht="15" customHeight="1" x14ac:dyDescent="0.2">
      <c r="G5695" s="139"/>
      <c r="H5695" s="131"/>
      <c r="I5695" s="131"/>
    </row>
    <row r="5696" spans="7:9" ht="15" customHeight="1" x14ac:dyDescent="0.2">
      <c r="G5696" s="139"/>
      <c r="H5696" s="131"/>
      <c r="I5696" s="131"/>
    </row>
    <row r="5697" spans="7:9" ht="15" customHeight="1" x14ac:dyDescent="0.2">
      <c r="G5697" s="139"/>
      <c r="H5697" s="131"/>
      <c r="I5697" s="131"/>
    </row>
    <row r="5698" spans="7:9" ht="15" customHeight="1" x14ac:dyDescent="0.2">
      <c r="G5698" s="139"/>
      <c r="H5698" s="131"/>
      <c r="I5698" s="131"/>
    </row>
    <row r="5699" spans="7:9" ht="15" customHeight="1" x14ac:dyDescent="0.2">
      <c r="G5699" s="139"/>
      <c r="H5699" s="131"/>
      <c r="I5699" s="131"/>
    </row>
    <row r="5700" spans="7:9" ht="15" customHeight="1" x14ac:dyDescent="0.2">
      <c r="G5700" s="139"/>
      <c r="H5700" s="131"/>
      <c r="I5700" s="131"/>
    </row>
    <row r="5701" spans="7:9" ht="15" customHeight="1" x14ac:dyDescent="0.2">
      <c r="G5701" s="139"/>
      <c r="H5701" s="131"/>
      <c r="I5701" s="131"/>
    </row>
    <row r="5702" spans="7:9" ht="15" customHeight="1" x14ac:dyDescent="0.2">
      <c r="G5702" s="139"/>
      <c r="H5702" s="131"/>
      <c r="I5702" s="131"/>
    </row>
    <row r="5703" spans="7:9" ht="15" customHeight="1" x14ac:dyDescent="0.2">
      <c r="G5703" s="139"/>
      <c r="H5703" s="131"/>
      <c r="I5703" s="131"/>
    </row>
    <row r="5704" spans="7:9" ht="15" customHeight="1" x14ac:dyDescent="0.2">
      <c r="G5704" s="139"/>
      <c r="H5704" s="131"/>
      <c r="I5704" s="131"/>
    </row>
    <row r="5705" spans="7:9" ht="15" customHeight="1" x14ac:dyDescent="0.2">
      <c r="G5705" s="139"/>
      <c r="H5705" s="131"/>
      <c r="I5705" s="131"/>
    </row>
    <row r="5706" spans="7:9" ht="15" customHeight="1" x14ac:dyDescent="0.2">
      <c r="G5706" s="139"/>
      <c r="H5706" s="131"/>
      <c r="I5706" s="131"/>
    </row>
    <row r="5707" spans="7:9" ht="15" customHeight="1" x14ac:dyDescent="0.2">
      <c r="G5707" s="139"/>
      <c r="H5707" s="131"/>
      <c r="I5707" s="131"/>
    </row>
    <row r="5708" spans="7:9" ht="15" customHeight="1" x14ac:dyDescent="0.2">
      <c r="G5708" s="139"/>
      <c r="H5708" s="131"/>
      <c r="I5708" s="131"/>
    </row>
    <row r="5709" spans="7:9" ht="15" customHeight="1" x14ac:dyDescent="0.2">
      <c r="G5709" s="139"/>
      <c r="H5709" s="131"/>
      <c r="I5709" s="131"/>
    </row>
    <row r="5710" spans="7:9" ht="15" customHeight="1" x14ac:dyDescent="0.2">
      <c r="G5710" s="139"/>
      <c r="H5710" s="131"/>
      <c r="I5710" s="131"/>
    </row>
    <row r="5711" spans="7:9" ht="15" customHeight="1" x14ac:dyDescent="0.2">
      <c r="G5711" s="139"/>
      <c r="H5711" s="131"/>
      <c r="I5711" s="131"/>
    </row>
    <row r="5712" spans="7:9" ht="15" customHeight="1" x14ac:dyDescent="0.2">
      <c r="G5712" s="139"/>
      <c r="H5712" s="131"/>
      <c r="I5712" s="131"/>
    </row>
    <row r="5713" spans="7:9" ht="15" customHeight="1" x14ac:dyDescent="0.2">
      <c r="G5713" s="139"/>
      <c r="H5713" s="131"/>
      <c r="I5713" s="131"/>
    </row>
    <row r="5714" spans="7:9" ht="15" customHeight="1" x14ac:dyDescent="0.2">
      <c r="G5714" s="139"/>
      <c r="H5714" s="131"/>
      <c r="I5714" s="131"/>
    </row>
    <row r="5715" spans="7:9" ht="15" customHeight="1" x14ac:dyDescent="0.2">
      <c r="G5715" s="139"/>
      <c r="H5715" s="131"/>
      <c r="I5715" s="131"/>
    </row>
    <row r="5716" spans="7:9" ht="15" customHeight="1" x14ac:dyDescent="0.2">
      <c r="G5716" s="139"/>
      <c r="H5716" s="131"/>
      <c r="I5716" s="131"/>
    </row>
    <row r="5717" spans="7:9" ht="15" customHeight="1" x14ac:dyDescent="0.2">
      <c r="G5717" s="139"/>
      <c r="H5717" s="131"/>
      <c r="I5717" s="131"/>
    </row>
    <row r="5718" spans="7:9" ht="15" customHeight="1" x14ac:dyDescent="0.2">
      <c r="G5718" s="139"/>
      <c r="H5718" s="131"/>
      <c r="I5718" s="131"/>
    </row>
    <row r="5719" spans="7:9" ht="15" customHeight="1" x14ac:dyDescent="0.2">
      <c r="G5719" s="139"/>
      <c r="H5719" s="131"/>
      <c r="I5719" s="131"/>
    </row>
    <row r="5720" spans="7:9" ht="15" customHeight="1" x14ac:dyDescent="0.2">
      <c r="G5720" s="139"/>
      <c r="H5720" s="131"/>
      <c r="I5720" s="131"/>
    </row>
    <row r="5721" spans="7:9" ht="15" customHeight="1" x14ac:dyDescent="0.2">
      <c r="G5721" s="139"/>
      <c r="H5721" s="131"/>
      <c r="I5721" s="131"/>
    </row>
    <row r="5722" spans="7:9" ht="15" customHeight="1" x14ac:dyDescent="0.2">
      <c r="G5722" s="139"/>
      <c r="H5722" s="131"/>
      <c r="I5722" s="131"/>
    </row>
    <row r="5723" spans="7:9" ht="15" customHeight="1" x14ac:dyDescent="0.2">
      <c r="G5723" s="139"/>
      <c r="H5723" s="131"/>
      <c r="I5723" s="131"/>
    </row>
    <row r="5724" spans="7:9" ht="15" customHeight="1" x14ac:dyDescent="0.2">
      <c r="G5724" s="139"/>
      <c r="H5724" s="131"/>
      <c r="I5724" s="131"/>
    </row>
    <row r="5725" spans="7:9" ht="15" customHeight="1" x14ac:dyDescent="0.2">
      <c r="G5725" s="139"/>
      <c r="H5725" s="131"/>
      <c r="I5725" s="131"/>
    </row>
    <row r="5726" spans="7:9" ht="15" customHeight="1" x14ac:dyDescent="0.2">
      <c r="G5726" s="139"/>
      <c r="H5726" s="131"/>
      <c r="I5726" s="131"/>
    </row>
    <row r="5727" spans="7:9" ht="15" customHeight="1" x14ac:dyDescent="0.2">
      <c r="G5727" s="139"/>
      <c r="H5727" s="131"/>
      <c r="I5727" s="131"/>
    </row>
    <row r="5728" spans="7:9" ht="15" customHeight="1" x14ac:dyDescent="0.2">
      <c r="G5728" s="139"/>
      <c r="H5728" s="131"/>
      <c r="I5728" s="131"/>
    </row>
    <row r="5729" spans="7:9" ht="15" customHeight="1" x14ac:dyDescent="0.2">
      <c r="G5729" s="139"/>
      <c r="H5729" s="131"/>
      <c r="I5729" s="131"/>
    </row>
    <row r="5730" spans="7:9" ht="15" customHeight="1" x14ac:dyDescent="0.2">
      <c r="G5730" s="139"/>
      <c r="H5730" s="131"/>
      <c r="I5730" s="131"/>
    </row>
    <row r="5731" spans="7:9" ht="15" customHeight="1" x14ac:dyDescent="0.2">
      <c r="G5731" s="139"/>
      <c r="H5731" s="131"/>
      <c r="I5731" s="131"/>
    </row>
    <row r="5732" spans="7:9" ht="15" customHeight="1" x14ac:dyDescent="0.2">
      <c r="G5732" s="139"/>
      <c r="H5732" s="131"/>
      <c r="I5732" s="131"/>
    </row>
    <row r="5733" spans="7:9" ht="15" customHeight="1" x14ac:dyDescent="0.2">
      <c r="G5733" s="139"/>
      <c r="H5733" s="131"/>
      <c r="I5733" s="131"/>
    </row>
    <row r="5734" spans="7:9" ht="15" customHeight="1" x14ac:dyDescent="0.2">
      <c r="G5734" s="139"/>
      <c r="H5734" s="131"/>
      <c r="I5734" s="131"/>
    </row>
    <row r="5735" spans="7:9" ht="15" customHeight="1" x14ac:dyDescent="0.2">
      <c r="G5735" s="139"/>
      <c r="H5735" s="131"/>
      <c r="I5735" s="131"/>
    </row>
    <row r="5736" spans="7:9" ht="15" customHeight="1" x14ac:dyDescent="0.2">
      <c r="G5736" s="139"/>
      <c r="H5736" s="131"/>
      <c r="I5736" s="131"/>
    </row>
    <row r="5737" spans="7:9" ht="15" customHeight="1" x14ac:dyDescent="0.2">
      <c r="G5737" s="139"/>
      <c r="H5737" s="131"/>
      <c r="I5737" s="131"/>
    </row>
    <row r="5738" spans="7:9" ht="15" customHeight="1" x14ac:dyDescent="0.2">
      <c r="G5738" s="139"/>
      <c r="H5738" s="131"/>
      <c r="I5738" s="131"/>
    </row>
    <row r="5739" spans="7:9" ht="15" customHeight="1" x14ac:dyDescent="0.2">
      <c r="G5739" s="139"/>
      <c r="H5739" s="131"/>
      <c r="I5739" s="131"/>
    </row>
    <row r="5740" spans="7:9" ht="15" customHeight="1" x14ac:dyDescent="0.2">
      <c r="G5740" s="139"/>
      <c r="H5740" s="131"/>
      <c r="I5740" s="131"/>
    </row>
    <row r="5741" spans="7:9" ht="15" customHeight="1" x14ac:dyDescent="0.2">
      <c r="G5741" s="139"/>
      <c r="H5741" s="131"/>
      <c r="I5741" s="131"/>
    </row>
    <row r="5742" spans="7:9" ht="15" customHeight="1" x14ac:dyDescent="0.2">
      <c r="G5742" s="139"/>
      <c r="H5742" s="131"/>
      <c r="I5742" s="131"/>
    </row>
    <row r="5743" spans="7:9" ht="15" customHeight="1" x14ac:dyDescent="0.2">
      <c r="G5743" s="139"/>
      <c r="H5743" s="131"/>
      <c r="I5743" s="131"/>
    </row>
    <row r="5744" spans="7:9" ht="15" customHeight="1" x14ac:dyDescent="0.2">
      <c r="G5744" s="139"/>
      <c r="H5744" s="131"/>
      <c r="I5744" s="131"/>
    </row>
    <row r="5745" spans="7:9" ht="15" customHeight="1" x14ac:dyDescent="0.2">
      <c r="G5745" s="139"/>
      <c r="H5745" s="131"/>
      <c r="I5745" s="131"/>
    </row>
    <row r="5746" spans="7:9" ht="15" customHeight="1" x14ac:dyDescent="0.2">
      <c r="G5746" s="139"/>
      <c r="H5746" s="131"/>
      <c r="I5746" s="131"/>
    </row>
    <row r="5747" spans="7:9" ht="15" customHeight="1" x14ac:dyDescent="0.2">
      <c r="G5747" s="139"/>
      <c r="H5747" s="131"/>
      <c r="I5747" s="131"/>
    </row>
    <row r="5748" spans="7:9" ht="15" customHeight="1" x14ac:dyDescent="0.2">
      <c r="G5748" s="139"/>
      <c r="H5748" s="131"/>
      <c r="I5748" s="131"/>
    </row>
    <row r="5749" spans="7:9" ht="15" customHeight="1" x14ac:dyDescent="0.2">
      <c r="G5749" s="139"/>
      <c r="H5749" s="131"/>
      <c r="I5749" s="131"/>
    </row>
    <row r="5750" spans="7:9" ht="15" customHeight="1" x14ac:dyDescent="0.2">
      <c r="G5750" s="139"/>
      <c r="H5750" s="131"/>
      <c r="I5750" s="131"/>
    </row>
    <row r="5751" spans="7:9" ht="15" customHeight="1" x14ac:dyDescent="0.2">
      <c r="G5751" s="139"/>
      <c r="H5751" s="131"/>
      <c r="I5751" s="131"/>
    </row>
    <row r="5752" spans="7:9" ht="15" customHeight="1" x14ac:dyDescent="0.2">
      <c r="G5752" s="139"/>
      <c r="H5752" s="131"/>
      <c r="I5752" s="131"/>
    </row>
    <row r="5753" spans="7:9" ht="15" customHeight="1" x14ac:dyDescent="0.2">
      <c r="G5753" s="139"/>
      <c r="H5753" s="131"/>
      <c r="I5753" s="131"/>
    </row>
    <row r="5754" spans="7:9" ht="15" customHeight="1" x14ac:dyDescent="0.2">
      <c r="G5754" s="139"/>
      <c r="H5754" s="131"/>
      <c r="I5754" s="131"/>
    </row>
    <row r="5755" spans="7:9" ht="15" customHeight="1" x14ac:dyDescent="0.2">
      <c r="G5755" s="139"/>
      <c r="H5755" s="131"/>
      <c r="I5755" s="131"/>
    </row>
    <row r="5756" spans="7:9" ht="15" customHeight="1" x14ac:dyDescent="0.2">
      <c r="G5756" s="139"/>
      <c r="H5756" s="131"/>
      <c r="I5756" s="131"/>
    </row>
    <row r="5757" spans="7:9" ht="15" customHeight="1" x14ac:dyDescent="0.2">
      <c r="G5757" s="139"/>
      <c r="H5757" s="131"/>
      <c r="I5757" s="131"/>
    </row>
    <row r="5758" spans="7:9" ht="15" customHeight="1" x14ac:dyDescent="0.2">
      <c r="G5758" s="139"/>
      <c r="H5758" s="131"/>
      <c r="I5758" s="131"/>
    </row>
    <row r="5759" spans="7:9" ht="15" customHeight="1" x14ac:dyDescent="0.2">
      <c r="G5759" s="139"/>
      <c r="H5759" s="131"/>
      <c r="I5759" s="131"/>
    </row>
    <row r="5760" spans="7:9" ht="15" customHeight="1" x14ac:dyDescent="0.2">
      <c r="G5760" s="139"/>
      <c r="H5760" s="131"/>
      <c r="I5760" s="131"/>
    </row>
    <row r="5761" spans="7:9" ht="15" customHeight="1" x14ac:dyDescent="0.2">
      <c r="G5761" s="139"/>
      <c r="H5761" s="131"/>
      <c r="I5761" s="131"/>
    </row>
    <row r="5762" spans="7:9" ht="15" customHeight="1" x14ac:dyDescent="0.2">
      <c r="G5762" s="139"/>
      <c r="H5762" s="131"/>
      <c r="I5762" s="131"/>
    </row>
    <row r="5763" spans="7:9" ht="15" customHeight="1" x14ac:dyDescent="0.2">
      <c r="G5763" s="139"/>
      <c r="H5763" s="131"/>
      <c r="I5763" s="131"/>
    </row>
    <row r="5764" spans="7:9" ht="15" customHeight="1" x14ac:dyDescent="0.2">
      <c r="G5764" s="139"/>
      <c r="H5764" s="131"/>
      <c r="I5764" s="131"/>
    </row>
    <row r="5765" spans="7:9" ht="15" customHeight="1" x14ac:dyDescent="0.2">
      <c r="G5765" s="139"/>
      <c r="H5765" s="131"/>
      <c r="I5765" s="131"/>
    </row>
    <row r="5766" spans="7:9" ht="15" customHeight="1" x14ac:dyDescent="0.2">
      <c r="G5766" s="139"/>
      <c r="H5766" s="131"/>
      <c r="I5766" s="131"/>
    </row>
    <row r="5767" spans="7:9" ht="15" customHeight="1" x14ac:dyDescent="0.2">
      <c r="G5767" s="139"/>
      <c r="H5767" s="131"/>
      <c r="I5767" s="131"/>
    </row>
    <row r="5768" spans="7:9" ht="15" customHeight="1" x14ac:dyDescent="0.2">
      <c r="G5768" s="139"/>
      <c r="H5768" s="131"/>
      <c r="I5768" s="131"/>
    </row>
    <row r="5769" spans="7:9" ht="15" customHeight="1" x14ac:dyDescent="0.2">
      <c r="G5769" s="139"/>
      <c r="H5769" s="131"/>
      <c r="I5769" s="131"/>
    </row>
    <row r="5770" spans="7:9" ht="15" customHeight="1" x14ac:dyDescent="0.2">
      <c r="G5770" s="139"/>
      <c r="H5770" s="131"/>
      <c r="I5770" s="131"/>
    </row>
    <row r="5771" spans="7:9" ht="15" customHeight="1" x14ac:dyDescent="0.2">
      <c r="G5771" s="139"/>
      <c r="H5771" s="131"/>
      <c r="I5771" s="131"/>
    </row>
    <row r="5772" spans="7:9" ht="15" customHeight="1" x14ac:dyDescent="0.2">
      <c r="G5772" s="139"/>
      <c r="H5772" s="131"/>
      <c r="I5772" s="131"/>
    </row>
    <row r="5773" spans="7:9" ht="15" customHeight="1" x14ac:dyDescent="0.2">
      <c r="G5773" s="139"/>
      <c r="H5773" s="131"/>
      <c r="I5773" s="131"/>
    </row>
    <row r="5774" spans="7:9" ht="15" customHeight="1" x14ac:dyDescent="0.2">
      <c r="G5774" s="139"/>
      <c r="H5774" s="131"/>
      <c r="I5774" s="131"/>
    </row>
    <row r="5775" spans="7:9" ht="15" customHeight="1" x14ac:dyDescent="0.2">
      <c r="G5775" s="139"/>
      <c r="H5775" s="131"/>
      <c r="I5775" s="131"/>
    </row>
    <row r="5776" spans="7:9" ht="15" customHeight="1" x14ac:dyDescent="0.2">
      <c r="G5776" s="139"/>
      <c r="H5776" s="131"/>
      <c r="I5776" s="131"/>
    </row>
    <row r="5777" spans="7:9" ht="15" customHeight="1" x14ac:dyDescent="0.2">
      <c r="G5777" s="139"/>
      <c r="H5777" s="131"/>
      <c r="I5777" s="131"/>
    </row>
    <row r="5778" spans="7:9" ht="15" customHeight="1" x14ac:dyDescent="0.2">
      <c r="G5778" s="139"/>
      <c r="H5778" s="131"/>
      <c r="I5778" s="131"/>
    </row>
    <row r="5779" spans="7:9" ht="15" customHeight="1" x14ac:dyDescent="0.2">
      <c r="G5779" s="139"/>
      <c r="H5779" s="131"/>
      <c r="I5779" s="131"/>
    </row>
    <row r="5780" spans="7:9" ht="15" customHeight="1" x14ac:dyDescent="0.2">
      <c r="G5780" s="139"/>
      <c r="H5780" s="131"/>
      <c r="I5780" s="131"/>
    </row>
    <row r="5781" spans="7:9" ht="15" customHeight="1" x14ac:dyDescent="0.2">
      <c r="G5781" s="139"/>
      <c r="H5781" s="131"/>
      <c r="I5781" s="131"/>
    </row>
    <row r="5782" spans="7:9" ht="15" customHeight="1" x14ac:dyDescent="0.2">
      <c r="G5782" s="139"/>
      <c r="H5782" s="131"/>
      <c r="I5782" s="131"/>
    </row>
    <row r="5783" spans="7:9" ht="15" customHeight="1" x14ac:dyDescent="0.2">
      <c r="G5783" s="139"/>
      <c r="H5783" s="131"/>
      <c r="I5783" s="131"/>
    </row>
    <row r="5784" spans="7:9" ht="15" customHeight="1" x14ac:dyDescent="0.2">
      <c r="G5784" s="139"/>
      <c r="H5784" s="131"/>
      <c r="I5784" s="131"/>
    </row>
    <row r="5785" spans="7:9" ht="15" customHeight="1" x14ac:dyDescent="0.2">
      <c r="G5785" s="139"/>
      <c r="H5785" s="131"/>
      <c r="I5785" s="131"/>
    </row>
    <row r="5786" spans="7:9" ht="15" customHeight="1" x14ac:dyDescent="0.2">
      <c r="G5786" s="139"/>
      <c r="H5786" s="131"/>
      <c r="I5786" s="131"/>
    </row>
    <row r="5787" spans="7:9" ht="15" customHeight="1" x14ac:dyDescent="0.2">
      <c r="G5787" s="139"/>
      <c r="H5787" s="131"/>
      <c r="I5787" s="131"/>
    </row>
    <row r="5788" spans="7:9" ht="15" customHeight="1" x14ac:dyDescent="0.2">
      <c r="G5788" s="139"/>
      <c r="H5788" s="131"/>
      <c r="I5788" s="131"/>
    </row>
    <row r="5789" spans="7:9" ht="15" customHeight="1" x14ac:dyDescent="0.2">
      <c r="G5789" s="139"/>
      <c r="H5789" s="131"/>
      <c r="I5789" s="131"/>
    </row>
    <row r="5790" spans="7:9" ht="15" customHeight="1" x14ac:dyDescent="0.2">
      <c r="G5790" s="139"/>
      <c r="H5790" s="131"/>
      <c r="I5790" s="131"/>
    </row>
    <row r="5791" spans="7:9" ht="15" customHeight="1" x14ac:dyDescent="0.2">
      <c r="G5791" s="139"/>
      <c r="H5791" s="131"/>
      <c r="I5791" s="131"/>
    </row>
    <row r="5792" spans="7:9" ht="15" customHeight="1" x14ac:dyDescent="0.2">
      <c r="G5792" s="139"/>
      <c r="H5792" s="131"/>
      <c r="I5792" s="131"/>
    </row>
    <row r="5793" spans="7:9" ht="15" customHeight="1" x14ac:dyDescent="0.2">
      <c r="G5793" s="139"/>
      <c r="H5793" s="131"/>
      <c r="I5793" s="131"/>
    </row>
    <row r="5794" spans="7:9" ht="15" customHeight="1" x14ac:dyDescent="0.2">
      <c r="G5794" s="139"/>
      <c r="H5794" s="131"/>
      <c r="I5794" s="131"/>
    </row>
    <row r="5795" spans="7:9" ht="15" customHeight="1" x14ac:dyDescent="0.2">
      <c r="G5795" s="139"/>
      <c r="H5795" s="131"/>
      <c r="I5795" s="131"/>
    </row>
    <row r="5796" spans="7:9" ht="15" customHeight="1" x14ac:dyDescent="0.2">
      <c r="G5796" s="139"/>
      <c r="H5796" s="131"/>
      <c r="I5796" s="131"/>
    </row>
    <row r="5797" spans="7:9" ht="15" customHeight="1" x14ac:dyDescent="0.2">
      <c r="G5797" s="139"/>
      <c r="H5797" s="131"/>
      <c r="I5797" s="131"/>
    </row>
    <row r="5798" spans="7:9" ht="15" customHeight="1" x14ac:dyDescent="0.2">
      <c r="G5798" s="139"/>
      <c r="H5798" s="131"/>
      <c r="I5798" s="131"/>
    </row>
    <row r="5799" spans="7:9" ht="15" customHeight="1" x14ac:dyDescent="0.2">
      <c r="G5799" s="139"/>
      <c r="H5799" s="131"/>
      <c r="I5799" s="131"/>
    </row>
    <row r="5800" spans="7:9" ht="15" customHeight="1" x14ac:dyDescent="0.2">
      <c r="G5800" s="139"/>
      <c r="H5800" s="131"/>
      <c r="I5800" s="131"/>
    </row>
    <row r="5801" spans="7:9" ht="15" customHeight="1" x14ac:dyDescent="0.2">
      <c r="G5801" s="139"/>
      <c r="H5801" s="131"/>
      <c r="I5801" s="131"/>
    </row>
    <row r="5802" spans="7:9" ht="15" customHeight="1" x14ac:dyDescent="0.2">
      <c r="G5802" s="139"/>
      <c r="H5802" s="131"/>
      <c r="I5802" s="131"/>
    </row>
    <row r="5803" spans="7:9" ht="15" customHeight="1" x14ac:dyDescent="0.2">
      <c r="G5803" s="139"/>
      <c r="H5803" s="131"/>
      <c r="I5803" s="131"/>
    </row>
    <row r="5804" spans="7:9" ht="15" customHeight="1" x14ac:dyDescent="0.2">
      <c r="G5804" s="139"/>
      <c r="H5804" s="131"/>
      <c r="I5804" s="131"/>
    </row>
    <row r="5805" spans="7:9" ht="15" customHeight="1" x14ac:dyDescent="0.2">
      <c r="G5805" s="139"/>
      <c r="H5805" s="131"/>
      <c r="I5805" s="131"/>
    </row>
    <row r="5806" spans="7:9" ht="15" customHeight="1" x14ac:dyDescent="0.2">
      <c r="G5806" s="139"/>
      <c r="H5806" s="131"/>
      <c r="I5806" s="131"/>
    </row>
    <row r="5807" spans="7:9" ht="15" customHeight="1" x14ac:dyDescent="0.2">
      <c r="G5807" s="139"/>
      <c r="H5807" s="131"/>
      <c r="I5807" s="131"/>
    </row>
    <row r="5808" spans="7:9" ht="15" customHeight="1" x14ac:dyDescent="0.2">
      <c r="G5808" s="139"/>
      <c r="H5808" s="131"/>
      <c r="I5808" s="131"/>
    </row>
    <row r="5809" spans="7:9" ht="15" customHeight="1" x14ac:dyDescent="0.2">
      <c r="G5809" s="139"/>
      <c r="H5809" s="131"/>
      <c r="I5809" s="131"/>
    </row>
    <row r="5810" spans="7:9" ht="15" customHeight="1" x14ac:dyDescent="0.2">
      <c r="G5810" s="139"/>
      <c r="H5810" s="131"/>
      <c r="I5810" s="131"/>
    </row>
    <row r="5811" spans="7:9" ht="15" customHeight="1" x14ac:dyDescent="0.2">
      <c r="G5811" s="139"/>
      <c r="H5811" s="131"/>
      <c r="I5811" s="131"/>
    </row>
    <row r="5812" spans="7:9" ht="15" customHeight="1" x14ac:dyDescent="0.2">
      <c r="G5812" s="139"/>
      <c r="H5812" s="131"/>
      <c r="I5812" s="131"/>
    </row>
    <row r="5813" spans="7:9" ht="15" customHeight="1" x14ac:dyDescent="0.2">
      <c r="G5813" s="139"/>
      <c r="H5813" s="131"/>
      <c r="I5813" s="131"/>
    </row>
    <row r="5814" spans="7:9" ht="15" customHeight="1" x14ac:dyDescent="0.2">
      <c r="G5814" s="139"/>
      <c r="H5814" s="131"/>
      <c r="I5814" s="131"/>
    </row>
    <row r="5815" spans="7:9" ht="15" customHeight="1" x14ac:dyDescent="0.2">
      <c r="G5815" s="139"/>
      <c r="H5815" s="131"/>
      <c r="I5815" s="131"/>
    </row>
    <row r="5816" spans="7:9" ht="15" customHeight="1" x14ac:dyDescent="0.2">
      <c r="G5816" s="139"/>
      <c r="H5816" s="131"/>
      <c r="I5816" s="131"/>
    </row>
    <row r="5817" spans="7:9" ht="15" customHeight="1" x14ac:dyDescent="0.2">
      <c r="G5817" s="139"/>
      <c r="H5817" s="131"/>
      <c r="I5817" s="131"/>
    </row>
    <row r="5818" spans="7:9" ht="15" customHeight="1" x14ac:dyDescent="0.2">
      <c r="G5818" s="139"/>
      <c r="H5818" s="131"/>
      <c r="I5818" s="131"/>
    </row>
    <row r="5819" spans="7:9" ht="15" customHeight="1" x14ac:dyDescent="0.2">
      <c r="G5819" s="139"/>
      <c r="H5819" s="131"/>
      <c r="I5819" s="131"/>
    </row>
    <row r="5820" spans="7:9" ht="15" customHeight="1" x14ac:dyDescent="0.2">
      <c r="G5820" s="139"/>
      <c r="H5820" s="131"/>
      <c r="I5820" s="131"/>
    </row>
    <row r="5821" spans="7:9" ht="15" customHeight="1" x14ac:dyDescent="0.2">
      <c r="G5821" s="139"/>
      <c r="H5821" s="131"/>
      <c r="I5821" s="131"/>
    </row>
    <row r="5822" spans="7:9" ht="15" customHeight="1" x14ac:dyDescent="0.2">
      <c r="G5822" s="139"/>
      <c r="H5822" s="131"/>
      <c r="I5822" s="131"/>
    </row>
    <row r="5823" spans="7:9" ht="15" customHeight="1" x14ac:dyDescent="0.2">
      <c r="G5823" s="139"/>
      <c r="H5823" s="131"/>
      <c r="I5823" s="131"/>
    </row>
    <row r="5824" spans="7:9" ht="15" customHeight="1" x14ac:dyDescent="0.2">
      <c r="G5824" s="139"/>
      <c r="H5824" s="131"/>
      <c r="I5824" s="131"/>
    </row>
    <row r="5825" spans="7:9" ht="15" customHeight="1" x14ac:dyDescent="0.2">
      <c r="G5825" s="139"/>
      <c r="H5825" s="131"/>
      <c r="I5825" s="131"/>
    </row>
    <row r="5826" spans="7:9" ht="15" customHeight="1" x14ac:dyDescent="0.2">
      <c r="G5826" s="139"/>
      <c r="H5826" s="131"/>
      <c r="I5826" s="131"/>
    </row>
    <row r="5827" spans="7:9" ht="15" customHeight="1" x14ac:dyDescent="0.2">
      <c r="G5827" s="139"/>
      <c r="H5827" s="131"/>
      <c r="I5827" s="131"/>
    </row>
    <row r="5828" spans="7:9" ht="15" customHeight="1" x14ac:dyDescent="0.2">
      <c r="G5828" s="139"/>
      <c r="H5828" s="131"/>
      <c r="I5828" s="131"/>
    </row>
    <row r="5829" spans="7:9" ht="15" customHeight="1" x14ac:dyDescent="0.2">
      <c r="G5829" s="139"/>
      <c r="H5829" s="131"/>
      <c r="I5829" s="131"/>
    </row>
    <row r="5830" spans="7:9" ht="15" customHeight="1" x14ac:dyDescent="0.2">
      <c r="G5830" s="139"/>
      <c r="H5830" s="131"/>
      <c r="I5830" s="131"/>
    </row>
    <row r="5831" spans="7:9" ht="15" customHeight="1" x14ac:dyDescent="0.2">
      <c r="G5831" s="139"/>
      <c r="H5831" s="131"/>
      <c r="I5831" s="131"/>
    </row>
    <row r="5832" spans="7:9" ht="15" customHeight="1" x14ac:dyDescent="0.2">
      <c r="G5832" s="139"/>
      <c r="H5832" s="131"/>
      <c r="I5832" s="131"/>
    </row>
    <row r="5833" spans="7:9" ht="15" customHeight="1" x14ac:dyDescent="0.2">
      <c r="G5833" s="139"/>
      <c r="H5833" s="131"/>
      <c r="I5833" s="131"/>
    </row>
    <row r="5834" spans="7:9" ht="15" customHeight="1" x14ac:dyDescent="0.2">
      <c r="G5834" s="139"/>
      <c r="H5834" s="131"/>
      <c r="I5834" s="131"/>
    </row>
    <row r="5835" spans="7:9" ht="15" customHeight="1" x14ac:dyDescent="0.2">
      <c r="G5835" s="139"/>
      <c r="H5835" s="131"/>
      <c r="I5835" s="131"/>
    </row>
    <row r="5836" spans="7:9" ht="15" customHeight="1" x14ac:dyDescent="0.2">
      <c r="G5836" s="139"/>
      <c r="H5836" s="131"/>
      <c r="I5836" s="131"/>
    </row>
    <row r="5837" spans="7:9" ht="15" customHeight="1" x14ac:dyDescent="0.2">
      <c r="G5837" s="139"/>
      <c r="H5837" s="131"/>
      <c r="I5837" s="131"/>
    </row>
    <row r="5838" spans="7:9" ht="15" customHeight="1" x14ac:dyDescent="0.2">
      <c r="G5838" s="139"/>
      <c r="H5838" s="131"/>
      <c r="I5838" s="131"/>
    </row>
    <row r="5839" spans="7:9" ht="15" customHeight="1" x14ac:dyDescent="0.2">
      <c r="G5839" s="139"/>
      <c r="H5839" s="131"/>
      <c r="I5839" s="131"/>
    </row>
    <row r="5840" spans="7:9" ht="15" customHeight="1" x14ac:dyDescent="0.2">
      <c r="G5840" s="139"/>
      <c r="H5840" s="131"/>
      <c r="I5840" s="131"/>
    </row>
    <row r="5841" spans="7:9" ht="15" customHeight="1" x14ac:dyDescent="0.2">
      <c r="G5841" s="139"/>
      <c r="H5841" s="131"/>
      <c r="I5841" s="131"/>
    </row>
    <row r="5842" spans="7:9" ht="15" customHeight="1" x14ac:dyDescent="0.2">
      <c r="G5842" s="139"/>
      <c r="H5842" s="131"/>
      <c r="I5842" s="131"/>
    </row>
    <row r="5843" spans="7:9" ht="15" customHeight="1" x14ac:dyDescent="0.2">
      <c r="G5843" s="139"/>
      <c r="H5843" s="131"/>
      <c r="I5843" s="131"/>
    </row>
    <row r="5844" spans="7:9" ht="15" customHeight="1" x14ac:dyDescent="0.2">
      <c r="G5844" s="139"/>
      <c r="H5844" s="131"/>
      <c r="I5844" s="131"/>
    </row>
    <row r="5845" spans="7:9" ht="15" customHeight="1" x14ac:dyDescent="0.2">
      <c r="G5845" s="139"/>
      <c r="H5845" s="131"/>
      <c r="I5845" s="131"/>
    </row>
    <row r="5846" spans="7:9" ht="15" customHeight="1" x14ac:dyDescent="0.2">
      <c r="G5846" s="139"/>
      <c r="H5846" s="131"/>
      <c r="I5846" s="131"/>
    </row>
    <row r="5847" spans="7:9" ht="15" customHeight="1" x14ac:dyDescent="0.2">
      <c r="G5847" s="139"/>
      <c r="H5847" s="131"/>
      <c r="I5847" s="131"/>
    </row>
    <row r="5848" spans="7:9" ht="15" customHeight="1" x14ac:dyDescent="0.2">
      <c r="G5848" s="139"/>
      <c r="H5848" s="131"/>
      <c r="I5848" s="131"/>
    </row>
    <row r="5849" spans="7:9" ht="15" customHeight="1" x14ac:dyDescent="0.2">
      <c r="G5849" s="139"/>
      <c r="H5849" s="131"/>
      <c r="I5849" s="131"/>
    </row>
    <row r="5850" spans="7:9" ht="15" customHeight="1" x14ac:dyDescent="0.2">
      <c r="G5850" s="139"/>
      <c r="H5850" s="131"/>
      <c r="I5850" s="131"/>
    </row>
    <row r="5851" spans="7:9" ht="15" customHeight="1" x14ac:dyDescent="0.2">
      <c r="G5851" s="139"/>
      <c r="H5851" s="131"/>
      <c r="I5851" s="131"/>
    </row>
    <row r="5852" spans="7:9" ht="15" customHeight="1" x14ac:dyDescent="0.2">
      <c r="G5852" s="139"/>
      <c r="H5852" s="131"/>
      <c r="I5852" s="131"/>
    </row>
    <row r="5853" spans="7:9" ht="15" customHeight="1" x14ac:dyDescent="0.2">
      <c r="G5853" s="139"/>
      <c r="H5853" s="131"/>
      <c r="I5853" s="131"/>
    </row>
    <row r="5854" spans="7:9" ht="15" customHeight="1" x14ac:dyDescent="0.2">
      <c r="G5854" s="139"/>
      <c r="H5854" s="131"/>
      <c r="I5854" s="131"/>
    </row>
    <row r="5855" spans="7:9" ht="15" customHeight="1" x14ac:dyDescent="0.2">
      <c r="G5855" s="139"/>
      <c r="H5855" s="131"/>
      <c r="I5855" s="131"/>
    </row>
    <row r="5856" spans="7:9" ht="15" customHeight="1" x14ac:dyDescent="0.2">
      <c r="G5856" s="139"/>
      <c r="H5856" s="131"/>
      <c r="I5856" s="131"/>
    </row>
    <row r="5857" spans="7:9" ht="15" customHeight="1" x14ac:dyDescent="0.2">
      <c r="G5857" s="139"/>
      <c r="H5857" s="131"/>
      <c r="I5857" s="131"/>
    </row>
    <row r="5858" spans="7:9" ht="15" customHeight="1" x14ac:dyDescent="0.2">
      <c r="G5858" s="139"/>
      <c r="H5858" s="131"/>
      <c r="I5858" s="131"/>
    </row>
    <row r="5859" spans="7:9" ht="15" customHeight="1" x14ac:dyDescent="0.2">
      <c r="G5859" s="139"/>
      <c r="H5859" s="131"/>
      <c r="I5859" s="131"/>
    </row>
    <row r="5860" spans="7:9" ht="15" customHeight="1" x14ac:dyDescent="0.2">
      <c r="G5860" s="139"/>
      <c r="H5860" s="131"/>
      <c r="I5860" s="131"/>
    </row>
    <row r="5861" spans="7:9" ht="15" customHeight="1" x14ac:dyDescent="0.2">
      <c r="G5861" s="139"/>
      <c r="H5861" s="131"/>
      <c r="I5861" s="131"/>
    </row>
    <row r="5862" spans="7:9" ht="15" customHeight="1" x14ac:dyDescent="0.2">
      <c r="G5862" s="139"/>
      <c r="H5862" s="131"/>
      <c r="I5862" s="131"/>
    </row>
    <row r="5863" spans="7:9" ht="15" customHeight="1" x14ac:dyDescent="0.2">
      <c r="G5863" s="139"/>
      <c r="H5863" s="131"/>
      <c r="I5863" s="131"/>
    </row>
    <row r="5864" spans="7:9" ht="15" customHeight="1" x14ac:dyDescent="0.2">
      <c r="G5864" s="139"/>
      <c r="H5864" s="131"/>
      <c r="I5864" s="131"/>
    </row>
    <row r="5865" spans="7:9" ht="15" customHeight="1" x14ac:dyDescent="0.2">
      <c r="G5865" s="139"/>
      <c r="H5865" s="131"/>
      <c r="I5865" s="131"/>
    </row>
    <row r="5866" spans="7:9" ht="15" customHeight="1" x14ac:dyDescent="0.2">
      <c r="G5866" s="139"/>
      <c r="H5866" s="131"/>
      <c r="I5866" s="131"/>
    </row>
    <row r="5867" spans="7:9" ht="15" customHeight="1" x14ac:dyDescent="0.2">
      <c r="G5867" s="139"/>
      <c r="H5867" s="131"/>
      <c r="I5867" s="131"/>
    </row>
    <row r="5868" spans="7:9" ht="15" customHeight="1" x14ac:dyDescent="0.2">
      <c r="G5868" s="139"/>
      <c r="H5868" s="131"/>
      <c r="I5868" s="131"/>
    </row>
    <row r="5869" spans="7:9" ht="15" customHeight="1" x14ac:dyDescent="0.2">
      <c r="G5869" s="139"/>
      <c r="H5869" s="131"/>
      <c r="I5869" s="131"/>
    </row>
    <row r="5870" spans="7:9" ht="15" customHeight="1" x14ac:dyDescent="0.2">
      <c r="G5870" s="139"/>
      <c r="H5870" s="131"/>
      <c r="I5870" s="131"/>
    </row>
    <row r="5871" spans="7:9" ht="15" customHeight="1" x14ac:dyDescent="0.2">
      <c r="G5871" s="139"/>
      <c r="H5871" s="131"/>
      <c r="I5871" s="131"/>
    </row>
    <row r="5872" spans="7:9" ht="15" customHeight="1" x14ac:dyDescent="0.2">
      <c r="G5872" s="139"/>
      <c r="H5872" s="131"/>
      <c r="I5872" s="131"/>
    </row>
    <row r="5873" spans="7:9" ht="15" customHeight="1" x14ac:dyDescent="0.2">
      <c r="G5873" s="139"/>
      <c r="H5873" s="131"/>
      <c r="I5873" s="131"/>
    </row>
    <row r="5874" spans="7:9" ht="15" customHeight="1" x14ac:dyDescent="0.2">
      <c r="G5874" s="139"/>
      <c r="H5874" s="131"/>
      <c r="I5874" s="131"/>
    </row>
    <row r="5875" spans="7:9" ht="15" customHeight="1" x14ac:dyDescent="0.2">
      <c r="G5875" s="139"/>
      <c r="H5875" s="131"/>
      <c r="I5875" s="131"/>
    </row>
    <row r="5876" spans="7:9" ht="15" customHeight="1" x14ac:dyDescent="0.2">
      <c r="G5876" s="139"/>
      <c r="H5876" s="131"/>
      <c r="I5876" s="131"/>
    </row>
    <row r="5877" spans="7:9" ht="15" customHeight="1" x14ac:dyDescent="0.2">
      <c r="G5877" s="139"/>
      <c r="H5877" s="131"/>
      <c r="I5877" s="131"/>
    </row>
    <row r="5878" spans="7:9" ht="15" customHeight="1" x14ac:dyDescent="0.2">
      <c r="G5878" s="139"/>
      <c r="H5878" s="131"/>
      <c r="I5878" s="131"/>
    </row>
    <row r="5879" spans="7:9" ht="15" customHeight="1" x14ac:dyDescent="0.2">
      <c r="G5879" s="139"/>
      <c r="H5879" s="131"/>
      <c r="I5879" s="131"/>
    </row>
    <row r="5880" spans="7:9" ht="15" customHeight="1" x14ac:dyDescent="0.2">
      <c r="G5880" s="139"/>
      <c r="H5880" s="131"/>
      <c r="I5880" s="131"/>
    </row>
    <row r="5881" spans="7:9" ht="15" customHeight="1" x14ac:dyDescent="0.2">
      <c r="G5881" s="139"/>
      <c r="H5881" s="131"/>
      <c r="I5881" s="131"/>
    </row>
    <row r="5882" spans="7:9" ht="15" customHeight="1" x14ac:dyDescent="0.2">
      <c r="G5882" s="139"/>
      <c r="H5882" s="131"/>
      <c r="I5882" s="131"/>
    </row>
    <row r="5883" spans="7:9" ht="15" customHeight="1" x14ac:dyDescent="0.2">
      <c r="G5883" s="139"/>
      <c r="H5883" s="131"/>
      <c r="I5883" s="131"/>
    </row>
    <row r="5884" spans="7:9" ht="15" customHeight="1" x14ac:dyDescent="0.2">
      <c r="G5884" s="139"/>
      <c r="H5884" s="131"/>
      <c r="I5884" s="131"/>
    </row>
    <row r="5885" spans="7:9" ht="15" customHeight="1" x14ac:dyDescent="0.2">
      <c r="G5885" s="139"/>
      <c r="H5885" s="131"/>
      <c r="I5885" s="131"/>
    </row>
    <row r="5886" spans="7:9" ht="15" customHeight="1" x14ac:dyDescent="0.2">
      <c r="G5886" s="139"/>
      <c r="H5886" s="131"/>
      <c r="I5886" s="131"/>
    </row>
    <row r="5887" spans="7:9" ht="15" customHeight="1" x14ac:dyDescent="0.2">
      <c r="G5887" s="139"/>
      <c r="H5887" s="131"/>
      <c r="I5887" s="131"/>
    </row>
    <row r="5888" spans="7:9" ht="15" customHeight="1" x14ac:dyDescent="0.2">
      <c r="G5888" s="139"/>
      <c r="H5888" s="131"/>
      <c r="I5888" s="131"/>
    </row>
    <row r="5889" spans="7:9" ht="15" customHeight="1" x14ac:dyDescent="0.2">
      <c r="G5889" s="139"/>
      <c r="H5889" s="131"/>
      <c r="I5889" s="131"/>
    </row>
    <row r="5890" spans="7:9" ht="15" customHeight="1" x14ac:dyDescent="0.2">
      <c r="G5890" s="139"/>
      <c r="H5890" s="131"/>
      <c r="I5890" s="131"/>
    </row>
    <row r="5891" spans="7:9" ht="15" customHeight="1" x14ac:dyDescent="0.2">
      <c r="G5891" s="139"/>
      <c r="H5891" s="131"/>
      <c r="I5891" s="131"/>
    </row>
    <row r="5892" spans="7:9" ht="15" customHeight="1" x14ac:dyDescent="0.2">
      <c r="G5892" s="139"/>
      <c r="H5892" s="131"/>
      <c r="I5892" s="131"/>
    </row>
    <row r="5893" spans="7:9" ht="15" customHeight="1" x14ac:dyDescent="0.2">
      <c r="G5893" s="139"/>
      <c r="H5893" s="131"/>
      <c r="I5893" s="131"/>
    </row>
    <row r="5894" spans="7:9" ht="15" customHeight="1" x14ac:dyDescent="0.2">
      <c r="G5894" s="139"/>
      <c r="H5894" s="131"/>
      <c r="I5894" s="131"/>
    </row>
    <row r="5895" spans="7:9" ht="15" customHeight="1" x14ac:dyDescent="0.2">
      <c r="G5895" s="139"/>
      <c r="H5895" s="131"/>
      <c r="I5895" s="131"/>
    </row>
    <row r="5896" spans="7:9" ht="15" customHeight="1" x14ac:dyDescent="0.2">
      <c r="G5896" s="139"/>
      <c r="H5896" s="131"/>
      <c r="I5896" s="131"/>
    </row>
    <row r="5897" spans="7:9" ht="15" customHeight="1" x14ac:dyDescent="0.2">
      <c r="G5897" s="139"/>
      <c r="H5897" s="131"/>
      <c r="I5897" s="131"/>
    </row>
    <row r="5898" spans="7:9" ht="15" customHeight="1" x14ac:dyDescent="0.2">
      <c r="G5898" s="139"/>
      <c r="H5898" s="131"/>
      <c r="I5898" s="131"/>
    </row>
    <row r="5899" spans="7:9" ht="15" customHeight="1" x14ac:dyDescent="0.2">
      <c r="G5899" s="139"/>
      <c r="H5899" s="131"/>
      <c r="I5899" s="131"/>
    </row>
    <row r="5900" spans="7:9" ht="15" customHeight="1" x14ac:dyDescent="0.2">
      <c r="G5900" s="139"/>
      <c r="H5900" s="131"/>
      <c r="I5900" s="131"/>
    </row>
    <row r="5901" spans="7:9" ht="15" customHeight="1" x14ac:dyDescent="0.2">
      <c r="G5901" s="139"/>
      <c r="H5901" s="131"/>
      <c r="I5901" s="131"/>
    </row>
    <row r="5902" spans="7:9" ht="15" customHeight="1" x14ac:dyDescent="0.2">
      <c r="G5902" s="139"/>
      <c r="H5902" s="131"/>
      <c r="I5902" s="131"/>
    </row>
    <row r="5903" spans="7:9" ht="15" customHeight="1" x14ac:dyDescent="0.2">
      <c r="G5903" s="139"/>
      <c r="H5903" s="131"/>
      <c r="I5903" s="131"/>
    </row>
    <row r="5904" spans="7:9" ht="15" customHeight="1" x14ac:dyDescent="0.2">
      <c r="G5904" s="139"/>
      <c r="H5904" s="131"/>
      <c r="I5904" s="131"/>
    </row>
    <row r="5905" spans="7:9" ht="15" customHeight="1" x14ac:dyDescent="0.2">
      <c r="G5905" s="139"/>
      <c r="H5905" s="131"/>
      <c r="I5905" s="131"/>
    </row>
    <row r="5906" spans="7:9" ht="15" customHeight="1" x14ac:dyDescent="0.2">
      <c r="G5906" s="139"/>
      <c r="H5906" s="131"/>
      <c r="I5906" s="131"/>
    </row>
    <row r="5907" spans="7:9" ht="15" customHeight="1" x14ac:dyDescent="0.2">
      <c r="G5907" s="139"/>
      <c r="H5907" s="131"/>
      <c r="I5907" s="131"/>
    </row>
    <row r="5908" spans="7:9" ht="15" customHeight="1" x14ac:dyDescent="0.2">
      <c r="G5908" s="139"/>
      <c r="H5908" s="131"/>
      <c r="I5908" s="131"/>
    </row>
    <row r="5909" spans="7:9" ht="15" customHeight="1" x14ac:dyDescent="0.2">
      <c r="G5909" s="139"/>
      <c r="H5909" s="131"/>
      <c r="I5909" s="131"/>
    </row>
    <row r="5910" spans="7:9" ht="15" customHeight="1" x14ac:dyDescent="0.2">
      <c r="G5910" s="139"/>
      <c r="H5910" s="131"/>
      <c r="I5910" s="131"/>
    </row>
    <row r="5911" spans="7:9" ht="15" customHeight="1" x14ac:dyDescent="0.2">
      <c r="G5911" s="139"/>
      <c r="H5911" s="131"/>
      <c r="I5911" s="131"/>
    </row>
    <row r="5912" spans="7:9" ht="15" customHeight="1" x14ac:dyDescent="0.2">
      <c r="G5912" s="139"/>
      <c r="H5912" s="131"/>
      <c r="I5912" s="131"/>
    </row>
    <row r="5913" spans="7:9" ht="15" customHeight="1" x14ac:dyDescent="0.2">
      <c r="G5913" s="139"/>
      <c r="H5913" s="131"/>
      <c r="I5913" s="131"/>
    </row>
    <row r="5914" spans="7:9" ht="15" customHeight="1" x14ac:dyDescent="0.2">
      <c r="G5914" s="139"/>
      <c r="H5914" s="131"/>
      <c r="I5914" s="131"/>
    </row>
    <row r="5915" spans="7:9" ht="15" customHeight="1" x14ac:dyDescent="0.2">
      <c r="G5915" s="139"/>
      <c r="H5915" s="131"/>
      <c r="I5915" s="131"/>
    </row>
    <row r="5916" spans="7:9" ht="15" customHeight="1" x14ac:dyDescent="0.2">
      <c r="G5916" s="139"/>
      <c r="H5916" s="131"/>
      <c r="I5916" s="131"/>
    </row>
    <row r="5917" spans="7:9" ht="15" customHeight="1" x14ac:dyDescent="0.2">
      <c r="G5917" s="139"/>
      <c r="H5917" s="131"/>
      <c r="I5917" s="131"/>
    </row>
    <row r="5918" spans="7:9" ht="15" customHeight="1" x14ac:dyDescent="0.2">
      <c r="G5918" s="139"/>
      <c r="H5918" s="131"/>
      <c r="I5918" s="131"/>
    </row>
    <row r="5919" spans="7:9" ht="15" customHeight="1" x14ac:dyDescent="0.2">
      <c r="G5919" s="139"/>
      <c r="H5919" s="131"/>
      <c r="I5919" s="131"/>
    </row>
    <row r="5920" spans="7:9" ht="15" customHeight="1" x14ac:dyDescent="0.2">
      <c r="G5920" s="139"/>
      <c r="H5920" s="131"/>
      <c r="I5920" s="131"/>
    </row>
    <row r="5921" spans="7:9" ht="15" customHeight="1" x14ac:dyDescent="0.2">
      <c r="G5921" s="139"/>
      <c r="H5921" s="131"/>
      <c r="I5921" s="131"/>
    </row>
    <row r="5922" spans="7:9" ht="15" customHeight="1" x14ac:dyDescent="0.2">
      <c r="G5922" s="139"/>
      <c r="H5922" s="131"/>
      <c r="I5922" s="131"/>
    </row>
    <row r="5923" spans="7:9" ht="15" customHeight="1" x14ac:dyDescent="0.2">
      <c r="G5923" s="139"/>
      <c r="H5923" s="131"/>
      <c r="I5923" s="131"/>
    </row>
    <row r="5924" spans="7:9" ht="15" customHeight="1" x14ac:dyDescent="0.2">
      <c r="G5924" s="139"/>
      <c r="H5924" s="131"/>
      <c r="I5924" s="131"/>
    </row>
    <row r="5925" spans="7:9" ht="15" customHeight="1" x14ac:dyDescent="0.2">
      <c r="G5925" s="139"/>
      <c r="H5925" s="131"/>
      <c r="I5925" s="131"/>
    </row>
    <row r="5926" spans="7:9" ht="15" customHeight="1" x14ac:dyDescent="0.2">
      <c r="G5926" s="139"/>
      <c r="H5926" s="131"/>
      <c r="I5926" s="131"/>
    </row>
    <row r="5927" spans="7:9" ht="15" customHeight="1" x14ac:dyDescent="0.2">
      <c r="G5927" s="139"/>
      <c r="H5927" s="131"/>
      <c r="I5927" s="131"/>
    </row>
    <row r="5928" spans="7:9" ht="15" customHeight="1" x14ac:dyDescent="0.2">
      <c r="G5928" s="139"/>
      <c r="H5928" s="131"/>
      <c r="I5928" s="131"/>
    </row>
    <row r="5929" spans="7:9" ht="15" customHeight="1" x14ac:dyDescent="0.2">
      <c r="G5929" s="139"/>
      <c r="H5929" s="131"/>
      <c r="I5929" s="131"/>
    </row>
    <row r="5930" spans="7:9" ht="15" customHeight="1" x14ac:dyDescent="0.2">
      <c r="G5930" s="139"/>
      <c r="H5930" s="131"/>
      <c r="I5930" s="131"/>
    </row>
    <row r="5931" spans="7:9" ht="15" customHeight="1" x14ac:dyDescent="0.2">
      <c r="G5931" s="139"/>
      <c r="H5931" s="131"/>
      <c r="I5931" s="131"/>
    </row>
    <row r="5932" spans="7:9" ht="15" customHeight="1" x14ac:dyDescent="0.2">
      <c r="G5932" s="139"/>
      <c r="H5932" s="131"/>
      <c r="I5932" s="131"/>
    </row>
    <row r="5933" spans="7:9" ht="15" customHeight="1" x14ac:dyDescent="0.2">
      <c r="G5933" s="139"/>
      <c r="H5933" s="131"/>
      <c r="I5933" s="131"/>
    </row>
    <row r="5934" spans="7:9" ht="15" customHeight="1" x14ac:dyDescent="0.2">
      <c r="G5934" s="139"/>
      <c r="H5934" s="131"/>
      <c r="I5934" s="131"/>
    </row>
    <row r="5935" spans="7:9" ht="15" customHeight="1" x14ac:dyDescent="0.2">
      <c r="G5935" s="139"/>
      <c r="H5935" s="131"/>
      <c r="I5935" s="131"/>
    </row>
    <row r="5936" spans="7:9" ht="15" customHeight="1" x14ac:dyDescent="0.2">
      <c r="G5936" s="139"/>
      <c r="H5936" s="131"/>
      <c r="I5936" s="131"/>
    </row>
    <row r="5937" spans="7:9" ht="15" customHeight="1" x14ac:dyDescent="0.2">
      <c r="G5937" s="139"/>
      <c r="H5937" s="131"/>
      <c r="I5937" s="131"/>
    </row>
    <row r="5938" spans="7:9" ht="15" customHeight="1" x14ac:dyDescent="0.2">
      <c r="G5938" s="139"/>
      <c r="H5938" s="131"/>
      <c r="I5938" s="131"/>
    </row>
    <row r="5939" spans="7:9" ht="15" customHeight="1" x14ac:dyDescent="0.2">
      <c r="G5939" s="139"/>
      <c r="H5939" s="131"/>
      <c r="I5939" s="131"/>
    </row>
    <row r="5940" spans="7:9" ht="15" customHeight="1" x14ac:dyDescent="0.2">
      <c r="G5940" s="139"/>
      <c r="H5940" s="131"/>
      <c r="I5940" s="131"/>
    </row>
    <row r="5941" spans="7:9" ht="15" customHeight="1" x14ac:dyDescent="0.2">
      <c r="G5941" s="139"/>
      <c r="H5941" s="131"/>
      <c r="I5941" s="131"/>
    </row>
    <row r="5942" spans="7:9" ht="15" customHeight="1" x14ac:dyDescent="0.2">
      <c r="G5942" s="139"/>
      <c r="H5942" s="131"/>
      <c r="I5942" s="131"/>
    </row>
    <row r="5943" spans="7:9" ht="15" customHeight="1" x14ac:dyDescent="0.2">
      <c r="G5943" s="139"/>
      <c r="H5943" s="131"/>
      <c r="I5943" s="131"/>
    </row>
    <row r="5944" spans="7:9" ht="15" customHeight="1" x14ac:dyDescent="0.2">
      <c r="G5944" s="139"/>
      <c r="H5944" s="131"/>
      <c r="I5944" s="131"/>
    </row>
    <row r="5945" spans="7:9" ht="15" customHeight="1" x14ac:dyDescent="0.2">
      <c r="G5945" s="139"/>
      <c r="H5945" s="131"/>
      <c r="I5945" s="131"/>
    </row>
    <row r="5946" spans="7:9" ht="15" customHeight="1" x14ac:dyDescent="0.2">
      <c r="G5946" s="139"/>
      <c r="H5946" s="131"/>
      <c r="I5946" s="131"/>
    </row>
    <row r="5947" spans="7:9" ht="15" customHeight="1" x14ac:dyDescent="0.2">
      <c r="G5947" s="139"/>
      <c r="H5947" s="131"/>
      <c r="I5947" s="131"/>
    </row>
    <row r="5948" spans="7:9" ht="15" customHeight="1" x14ac:dyDescent="0.2">
      <c r="G5948" s="139"/>
      <c r="H5948" s="131"/>
      <c r="I5948" s="131"/>
    </row>
    <row r="5949" spans="7:9" ht="15" customHeight="1" x14ac:dyDescent="0.2">
      <c r="G5949" s="139"/>
      <c r="H5949" s="131"/>
      <c r="I5949" s="131"/>
    </row>
    <row r="5950" spans="7:9" ht="15" customHeight="1" x14ac:dyDescent="0.2">
      <c r="G5950" s="139"/>
      <c r="H5950" s="131"/>
      <c r="I5950" s="131"/>
    </row>
    <row r="5951" spans="7:9" ht="15" customHeight="1" x14ac:dyDescent="0.2">
      <c r="G5951" s="139"/>
      <c r="H5951" s="131"/>
      <c r="I5951" s="131"/>
    </row>
    <row r="5952" spans="7:9" ht="15" customHeight="1" x14ac:dyDescent="0.2">
      <c r="G5952" s="139"/>
      <c r="H5952" s="131"/>
      <c r="I5952" s="131"/>
    </row>
    <row r="5953" spans="7:9" ht="15" customHeight="1" x14ac:dyDescent="0.2">
      <c r="G5953" s="139"/>
      <c r="H5953" s="131"/>
      <c r="I5953" s="131"/>
    </row>
    <row r="5954" spans="7:9" ht="15" customHeight="1" x14ac:dyDescent="0.2">
      <c r="G5954" s="139"/>
      <c r="H5954" s="131"/>
      <c r="I5954" s="131"/>
    </row>
    <row r="5955" spans="7:9" ht="15" customHeight="1" x14ac:dyDescent="0.2">
      <c r="G5955" s="139"/>
      <c r="H5955" s="131"/>
      <c r="I5955" s="131"/>
    </row>
    <row r="5956" spans="7:9" ht="15" customHeight="1" x14ac:dyDescent="0.2">
      <c r="G5956" s="139"/>
      <c r="H5956" s="131"/>
      <c r="I5956" s="131"/>
    </row>
    <row r="5957" spans="7:9" ht="15" customHeight="1" x14ac:dyDescent="0.2">
      <c r="G5957" s="139"/>
      <c r="H5957" s="131"/>
      <c r="I5957" s="131"/>
    </row>
    <row r="5958" spans="7:9" ht="15" customHeight="1" x14ac:dyDescent="0.2">
      <c r="G5958" s="139"/>
      <c r="H5958" s="131"/>
      <c r="I5958" s="131"/>
    </row>
    <row r="5959" spans="7:9" ht="15" customHeight="1" x14ac:dyDescent="0.2">
      <c r="G5959" s="139"/>
      <c r="H5959" s="131"/>
      <c r="I5959" s="131"/>
    </row>
    <row r="5960" spans="7:9" ht="15" customHeight="1" x14ac:dyDescent="0.2">
      <c r="G5960" s="139"/>
      <c r="H5960" s="131"/>
      <c r="I5960" s="131"/>
    </row>
    <row r="5961" spans="7:9" ht="15" customHeight="1" x14ac:dyDescent="0.2">
      <c r="G5961" s="139"/>
      <c r="H5961" s="131"/>
      <c r="I5961" s="131"/>
    </row>
    <row r="5962" spans="7:9" ht="15" customHeight="1" x14ac:dyDescent="0.2">
      <c r="G5962" s="139"/>
      <c r="H5962" s="131"/>
      <c r="I5962" s="131"/>
    </row>
    <row r="5963" spans="7:9" ht="15" customHeight="1" x14ac:dyDescent="0.2">
      <c r="G5963" s="139"/>
      <c r="H5963" s="131"/>
      <c r="I5963" s="131"/>
    </row>
    <row r="5964" spans="7:9" ht="15" customHeight="1" x14ac:dyDescent="0.2">
      <c r="G5964" s="139"/>
      <c r="H5964" s="131"/>
      <c r="I5964" s="131"/>
    </row>
    <row r="5965" spans="7:9" ht="15" customHeight="1" x14ac:dyDescent="0.2">
      <c r="G5965" s="139"/>
      <c r="H5965" s="131"/>
      <c r="I5965" s="131"/>
    </row>
    <row r="5966" spans="7:9" ht="15" customHeight="1" x14ac:dyDescent="0.2">
      <c r="G5966" s="139"/>
      <c r="H5966" s="131"/>
      <c r="I5966" s="131"/>
    </row>
    <row r="5967" spans="7:9" ht="15" customHeight="1" x14ac:dyDescent="0.2">
      <c r="G5967" s="139"/>
      <c r="H5967" s="131"/>
      <c r="I5967" s="131"/>
    </row>
    <row r="5968" spans="7:9" ht="15" customHeight="1" x14ac:dyDescent="0.2">
      <c r="G5968" s="139"/>
      <c r="H5968" s="131"/>
      <c r="I5968" s="131"/>
    </row>
    <row r="5969" spans="7:9" ht="15" customHeight="1" x14ac:dyDescent="0.2">
      <c r="G5969" s="139"/>
      <c r="H5969" s="131"/>
      <c r="I5969" s="131"/>
    </row>
    <row r="5970" spans="7:9" ht="15" customHeight="1" x14ac:dyDescent="0.2">
      <c r="G5970" s="139"/>
      <c r="H5970" s="131"/>
      <c r="I5970" s="131"/>
    </row>
    <row r="5971" spans="7:9" ht="15" customHeight="1" x14ac:dyDescent="0.2">
      <c r="G5971" s="139"/>
      <c r="H5971" s="131"/>
      <c r="I5971" s="131"/>
    </row>
    <row r="5972" spans="7:9" ht="15" customHeight="1" x14ac:dyDescent="0.2">
      <c r="G5972" s="139"/>
      <c r="H5972" s="131"/>
      <c r="I5972" s="131"/>
    </row>
    <row r="5973" spans="7:9" ht="15" customHeight="1" x14ac:dyDescent="0.2">
      <c r="G5973" s="139"/>
      <c r="H5973" s="131"/>
      <c r="I5973" s="131"/>
    </row>
    <row r="5974" spans="7:9" ht="15" customHeight="1" x14ac:dyDescent="0.2">
      <c r="G5974" s="139"/>
      <c r="H5974" s="131"/>
      <c r="I5974" s="131"/>
    </row>
    <row r="5975" spans="7:9" ht="15" customHeight="1" x14ac:dyDescent="0.2">
      <c r="G5975" s="139"/>
      <c r="H5975" s="131"/>
      <c r="I5975" s="131"/>
    </row>
    <row r="5976" spans="7:9" ht="15" customHeight="1" x14ac:dyDescent="0.2">
      <c r="G5976" s="139"/>
      <c r="H5976" s="131"/>
      <c r="I5976" s="131"/>
    </row>
    <row r="5977" spans="7:9" ht="15" customHeight="1" x14ac:dyDescent="0.2">
      <c r="G5977" s="139"/>
      <c r="H5977" s="131"/>
      <c r="I5977" s="131"/>
    </row>
    <row r="5978" spans="7:9" ht="15" customHeight="1" x14ac:dyDescent="0.2">
      <c r="G5978" s="139"/>
      <c r="H5978" s="131"/>
      <c r="I5978" s="131"/>
    </row>
    <row r="5979" spans="7:9" ht="15" customHeight="1" x14ac:dyDescent="0.2">
      <c r="G5979" s="139"/>
      <c r="H5979" s="131"/>
      <c r="I5979" s="131"/>
    </row>
    <row r="5980" spans="7:9" ht="15" customHeight="1" x14ac:dyDescent="0.2">
      <c r="G5980" s="139"/>
      <c r="H5980" s="131"/>
      <c r="I5980" s="131"/>
    </row>
    <row r="5981" spans="7:9" ht="15" customHeight="1" x14ac:dyDescent="0.2">
      <c r="G5981" s="139"/>
      <c r="H5981" s="131"/>
      <c r="I5981" s="131"/>
    </row>
    <row r="5982" spans="7:9" ht="15" customHeight="1" x14ac:dyDescent="0.2">
      <c r="G5982" s="139"/>
      <c r="H5982" s="131"/>
      <c r="I5982" s="131"/>
    </row>
    <row r="5983" spans="7:9" ht="15" customHeight="1" x14ac:dyDescent="0.2">
      <c r="G5983" s="139"/>
      <c r="H5983" s="131"/>
      <c r="I5983" s="131"/>
    </row>
    <row r="5984" spans="7:9" ht="15" customHeight="1" x14ac:dyDescent="0.2">
      <c r="G5984" s="139"/>
      <c r="H5984" s="131"/>
      <c r="I5984" s="131"/>
    </row>
    <row r="5985" spans="7:9" ht="15" customHeight="1" x14ac:dyDescent="0.2">
      <c r="G5985" s="139"/>
      <c r="H5985" s="131"/>
      <c r="I5985" s="131"/>
    </row>
    <row r="5986" spans="7:9" ht="15" customHeight="1" x14ac:dyDescent="0.2">
      <c r="G5986" s="139"/>
      <c r="H5986" s="131"/>
      <c r="I5986" s="131"/>
    </row>
    <row r="5987" spans="7:9" ht="15" customHeight="1" x14ac:dyDescent="0.2">
      <c r="G5987" s="139"/>
      <c r="H5987" s="131"/>
      <c r="I5987" s="131"/>
    </row>
    <row r="5988" spans="7:9" ht="15" customHeight="1" x14ac:dyDescent="0.2">
      <c r="G5988" s="139"/>
      <c r="H5988" s="131"/>
      <c r="I5988" s="131"/>
    </row>
    <row r="5989" spans="7:9" ht="15" customHeight="1" x14ac:dyDescent="0.2">
      <c r="G5989" s="139"/>
      <c r="H5989" s="131"/>
      <c r="I5989" s="131"/>
    </row>
    <row r="5990" spans="7:9" ht="15" customHeight="1" x14ac:dyDescent="0.2">
      <c r="G5990" s="139"/>
      <c r="H5990" s="131"/>
      <c r="I5990" s="131"/>
    </row>
    <row r="5991" spans="7:9" ht="15" customHeight="1" x14ac:dyDescent="0.2">
      <c r="G5991" s="139"/>
      <c r="H5991" s="131"/>
      <c r="I5991" s="131"/>
    </row>
    <row r="5992" spans="7:9" ht="15" customHeight="1" x14ac:dyDescent="0.2">
      <c r="G5992" s="139"/>
      <c r="H5992" s="131"/>
      <c r="I5992" s="131"/>
    </row>
    <row r="5993" spans="7:9" ht="15" customHeight="1" x14ac:dyDescent="0.2">
      <c r="G5993" s="139"/>
      <c r="H5993" s="131"/>
      <c r="I5993" s="131"/>
    </row>
    <row r="5994" spans="7:9" ht="15" customHeight="1" x14ac:dyDescent="0.2">
      <c r="G5994" s="139"/>
      <c r="H5994" s="131"/>
      <c r="I5994" s="131"/>
    </row>
    <row r="5995" spans="7:9" ht="15" customHeight="1" x14ac:dyDescent="0.2">
      <c r="G5995" s="139"/>
      <c r="H5995" s="131"/>
      <c r="I5995" s="131"/>
    </row>
    <row r="5996" spans="7:9" ht="15" customHeight="1" x14ac:dyDescent="0.2">
      <c r="G5996" s="139"/>
      <c r="H5996" s="131"/>
      <c r="I5996" s="131"/>
    </row>
    <row r="5997" spans="7:9" ht="15" customHeight="1" x14ac:dyDescent="0.2">
      <c r="G5997" s="139"/>
      <c r="H5997" s="131"/>
      <c r="I5997" s="131"/>
    </row>
    <row r="5998" spans="7:9" ht="15" customHeight="1" x14ac:dyDescent="0.2">
      <c r="G5998" s="139"/>
      <c r="H5998" s="131"/>
      <c r="I5998" s="131"/>
    </row>
    <row r="5999" spans="7:9" ht="15" customHeight="1" x14ac:dyDescent="0.2">
      <c r="G5999" s="139"/>
      <c r="H5999" s="131"/>
      <c r="I5999" s="131"/>
    </row>
    <row r="6000" spans="7:9" ht="15" customHeight="1" x14ac:dyDescent="0.2">
      <c r="G6000" s="139"/>
      <c r="H6000" s="131"/>
      <c r="I6000" s="131"/>
    </row>
    <row r="6001" spans="7:9" ht="15" customHeight="1" x14ac:dyDescent="0.2">
      <c r="G6001" s="139"/>
      <c r="H6001" s="131"/>
      <c r="I6001" s="131"/>
    </row>
    <row r="6002" spans="7:9" ht="15" customHeight="1" x14ac:dyDescent="0.2">
      <c r="G6002" s="139"/>
      <c r="H6002" s="131"/>
      <c r="I6002" s="131"/>
    </row>
    <row r="6003" spans="7:9" ht="15" customHeight="1" x14ac:dyDescent="0.2">
      <c r="G6003" s="139"/>
      <c r="H6003" s="131"/>
      <c r="I6003" s="131"/>
    </row>
    <row r="6004" spans="7:9" ht="15" customHeight="1" x14ac:dyDescent="0.2">
      <c r="G6004" s="139"/>
      <c r="H6004" s="131"/>
      <c r="I6004" s="131"/>
    </row>
    <row r="6005" spans="7:9" ht="15" customHeight="1" x14ac:dyDescent="0.2">
      <c r="G6005" s="139"/>
      <c r="H6005" s="131"/>
      <c r="I6005" s="131"/>
    </row>
    <row r="6006" spans="7:9" ht="15" customHeight="1" x14ac:dyDescent="0.2">
      <c r="G6006" s="139"/>
      <c r="H6006" s="131"/>
      <c r="I6006" s="131"/>
    </row>
    <row r="6007" spans="7:9" ht="15" customHeight="1" x14ac:dyDescent="0.2">
      <c r="G6007" s="139"/>
      <c r="H6007" s="131"/>
      <c r="I6007" s="131"/>
    </row>
    <row r="6008" spans="7:9" ht="15" customHeight="1" x14ac:dyDescent="0.2">
      <c r="G6008" s="139"/>
      <c r="H6008" s="131"/>
      <c r="I6008" s="131"/>
    </row>
    <row r="6009" spans="7:9" ht="15" customHeight="1" x14ac:dyDescent="0.2">
      <c r="G6009" s="139"/>
      <c r="H6009" s="131"/>
      <c r="I6009" s="131"/>
    </row>
    <row r="6010" spans="7:9" ht="15" customHeight="1" x14ac:dyDescent="0.2">
      <c r="G6010" s="139"/>
      <c r="H6010" s="131"/>
      <c r="I6010" s="131"/>
    </row>
    <row r="6011" spans="7:9" ht="15" customHeight="1" x14ac:dyDescent="0.2">
      <c r="G6011" s="139"/>
      <c r="H6011" s="131"/>
      <c r="I6011" s="131"/>
    </row>
    <row r="6012" spans="7:9" ht="15" customHeight="1" x14ac:dyDescent="0.2">
      <c r="G6012" s="139"/>
      <c r="H6012" s="131"/>
      <c r="I6012" s="131"/>
    </row>
    <row r="6013" spans="7:9" ht="15" customHeight="1" x14ac:dyDescent="0.2">
      <c r="G6013" s="139"/>
      <c r="H6013" s="131"/>
      <c r="I6013" s="131"/>
    </row>
    <row r="6014" spans="7:9" ht="15" customHeight="1" x14ac:dyDescent="0.2">
      <c r="G6014" s="139"/>
      <c r="H6014" s="131"/>
      <c r="I6014" s="131"/>
    </row>
    <row r="6015" spans="7:9" ht="15" customHeight="1" x14ac:dyDescent="0.2">
      <c r="G6015" s="139"/>
      <c r="H6015" s="131"/>
      <c r="I6015" s="131"/>
    </row>
    <row r="6016" spans="7:9" ht="15" customHeight="1" x14ac:dyDescent="0.2">
      <c r="G6016" s="139"/>
      <c r="H6016" s="131"/>
      <c r="I6016" s="131"/>
    </row>
    <row r="6017" spans="7:9" ht="15" customHeight="1" x14ac:dyDescent="0.2">
      <c r="G6017" s="139"/>
      <c r="H6017" s="131"/>
      <c r="I6017" s="131"/>
    </row>
    <row r="6018" spans="7:9" ht="15" customHeight="1" x14ac:dyDescent="0.2">
      <c r="G6018" s="139"/>
      <c r="H6018" s="131"/>
      <c r="I6018" s="131"/>
    </row>
    <row r="6019" spans="7:9" ht="15" customHeight="1" x14ac:dyDescent="0.2">
      <c r="G6019" s="139"/>
      <c r="H6019" s="131"/>
      <c r="I6019" s="131"/>
    </row>
    <row r="6020" spans="7:9" ht="15" customHeight="1" x14ac:dyDescent="0.2">
      <c r="G6020" s="139"/>
      <c r="H6020" s="131"/>
      <c r="I6020" s="131"/>
    </row>
    <row r="6021" spans="7:9" ht="15" customHeight="1" x14ac:dyDescent="0.2">
      <c r="G6021" s="139"/>
      <c r="H6021" s="131"/>
      <c r="I6021" s="131"/>
    </row>
    <row r="6022" spans="7:9" ht="15" customHeight="1" x14ac:dyDescent="0.2">
      <c r="G6022" s="139"/>
      <c r="H6022" s="131"/>
      <c r="I6022" s="131"/>
    </row>
    <row r="6023" spans="7:9" ht="15" customHeight="1" x14ac:dyDescent="0.2">
      <c r="G6023" s="139"/>
      <c r="H6023" s="131"/>
      <c r="I6023" s="131"/>
    </row>
    <row r="6024" spans="7:9" ht="15" customHeight="1" x14ac:dyDescent="0.2">
      <c r="G6024" s="139"/>
      <c r="H6024" s="131"/>
      <c r="I6024" s="131"/>
    </row>
    <row r="6025" spans="7:9" ht="15" customHeight="1" x14ac:dyDescent="0.2">
      <c r="G6025" s="139"/>
      <c r="H6025" s="131"/>
      <c r="I6025" s="131"/>
    </row>
    <row r="6026" spans="7:9" ht="15" customHeight="1" x14ac:dyDescent="0.2">
      <c r="G6026" s="139"/>
      <c r="H6026" s="131"/>
      <c r="I6026" s="131"/>
    </row>
    <row r="6027" spans="7:9" ht="15" customHeight="1" x14ac:dyDescent="0.2">
      <c r="G6027" s="139"/>
      <c r="H6027" s="131"/>
      <c r="I6027" s="131"/>
    </row>
    <row r="6028" spans="7:9" ht="15" customHeight="1" x14ac:dyDescent="0.2">
      <c r="G6028" s="139"/>
      <c r="H6028" s="131"/>
      <c r="I6028" s="131"/>
    </row>
    <row r="6029" spans="7:9" ht="15" customHeight="1" x14ac:dyDescent="0.2">
      <c r="G6029" s="139"/>
      <c r="H6029" s="131"/>
      <c r="I6029" s="131"/>
    </row>
    <row r="6030" spans="7:9" ht="15" customHeight="1" x14ac:dyDescent="0.2">
      <c r="G6030" s="139"/>
      <c r="H6030" s="131"/>
      <c r="I6030" s="131"/>
    </row>
    <row r="6031" spans="7:9" ht="15" customHeight="1" x14ac:dyDescent="0.2">
      <c r="G6031" s="139"/>
      <c r="H6031" s="131"/>
      <c r="I6031" s="131"/>
    </row>
    <row r="6032" spans="7:9" ht="15" customHeight="1" x14ac:dyDescent="0.2">
      <c r="G6032" s="139"/>
      <c r="H6032" s="131"/>
      <c r="I6032" s="131"/>
    </row>
    <row r="6033" spans="7:9" ht="15" customHeight="1" x14ac:dyDescent="0.2">
      <c r="G6033" s="139"/>
      <c r="H6033" s="131"/>
      <c r="I6033" s="131"/>
    </row>
    <row r="6034" spans="7:9" ht="15" customHeight="1" x14ac:dyDescent="0.2">
      <c r="G6034" s="139"/>
      <c r="H6034" s="131"/>
      <c r="I6034" s="131"/>
    </row>
    <row r="6035" spans="7:9" ht="15" customHeight="1" x14ac:dyDescent="0.2">
      <c r="G6035" s="139"/>
      <c r="H6035" s="131"/>
      <c r="I6035" s="131"/>
    </row>
    <row r="6036" spans="7:9" ht="15" customHeight="1" x14ac:dyDescent="0.2">
      <c r="G6036" s="139"/>
      <c r="H6036" s="131"/>
      <c r="I6036" s="131"/>
    </row>
    <row r="6037" spans="7:9" ht="15" customHeight="1" x14ac:dyDescent="0.2">
      <c r="G6037" s="139"/>
      <c r="H6037" s="131"/>
      <c r="I6037" s="131"/>
    </row>
    <row r="6038" spans="7:9" ht="15" customHeight="1" x14ac:dyDescent="0.2">
      <c r="G6038" s="139"/>
      <c r="H6038" s="131"/>
      <c r="I6038" s="131"/>
    </row>
    <row r="6039" spans="7:9" ht="15" customHeight="1" x14ac:dyDescent="0.2">
      <c r="G6039" s="139"/>
      <c r="H6039" s="131"/>
      <c r="I6039" s="131"/>
    </row>
    <row r="6040" spans="7:9" ht="15" customHeight="1" x14ac:dyDescent="0.2">
      <c r="G6040" s="139"/>
      <c r="H6040" s="131"/>
      <c r="I6040" s="131"/>
    </row>
    <row r="6041" spans="7:9" ht="15" customHeight="1" x14ac:dyDescent="0.2">
      <c r="G6041" s="139"/>
      <c r="H6041" s="131"/>
      <c r="I6041" s="131"/>
    </row>
    <row r="6042" spans="7:9" ht="15" customHeight="1" x14ac:dyDescent="0.2">
      <c r="G6042" s="139"/>
      <c r="H6042" s="131"/>
      <c r="I6042" s="131"/>
    </row>
    <row r="6043" spans="7:9" ht="15" customHeight="1" x14ac:dyDescent="0.2">
      <c r="G6043" s="139"/>
      <c r="H6043" s="131"/>
      <c r="I6043" s="131"/>
    </row>
    <row r="6044" spans="7:9" ht="15" customHeight="1" x14ac:dyDescent="0.2">
      <c r="G6044" s="139"/>
      <c r="H6044" s="131"/>
      <c r="I6044" s="131"/>
    </row>
    <row r="6045" spans="7:9" ht="15" customHeight="1" x14ac:dyDescent="0.2">
      <c r="G6045" s="139"/>
      <c r="H6045" s="131"/>
      <c r="I6045" s="131"/>
    </row>
    <row r="6046" spans="7:9" ht="15" customHeight="1" x14ac:dyDescent="0.2">
      <c r="G6046" s="139"/>
      <c r="H6046" s="131"/>
      <c r="I6046" s="131"/>
    </row>
    <row r="6047" spans="7:9" ht="15" customHeight="1" x14ac:dyDescent="0.2">
      <c r="G6047" s="139"/>
      <c r="H6047" s="131"/>
      <c r="I6047" s="131"/>
    </row>
    <row r="6048" spans="7:9" ht="15" customHeight="1" x14ac:dyDescent="0.2">
      <c r="G6048" s="139"/>
      <c r="H6048" s="131"/>
      <c r="I6048" s="131"/>
    </row>
    <row r="6049" spans="7:9" ht="15" customHeight="1" x14ac:dyDescent="0.2">
      <c r="G6049" s="139"/>
      <c r="H6049" s="131"/>
      <c r="I6049" s="131"/>
    </row>
    <row r="6050" spans="7:9" ht="15" customHeight="1" x14ac:dyDescent="0.2">
      <c r="G6050" s="139"/>
      <c r="H6050" s="131"/>
      <c r="I6050" s="131"/>
    </row>
    <row r="6051" spans="7:9" ht="15" customHeight="1" x14ac:dyDescent="0.2">
      <c r="G6051" s="139"/>
      <c r="H6051" s="131"/>
      <c r="I6051" s="131"/>
    </row>
    <row r="6052" spans="7:9" ht="15" customHeight="1" x14ac:dyDescent="0.2">
      <c r="G6052" s="139"/>
      <c r="H6052" s="131"/>
      <c r="I6052" s="131"/>
    </row>
    <row r="6053" spans="7:9" ht="15" customHeight="1" x14ac:dyDescent="0.2">
      <c r="G6053" s="139"/>
      <c r="H6053" s="131"/>
      <c r="I6053" s="131"/>
    </row>
    <row r="6054" spans="7:9" ht="15" customHeight="1" x14ac:dyDescent="0.2">
      <c r="G6054" s="139"/>
      <c r="H6054" s="131"/>
      <c r="I6054" s="131"/>
    </row>
    <row r="6055" spans="7:9" ht="15" customHeight="1" x14ac:dyDescent="0.2">
      <c r="G6055" s="139"/>
      <c r="H6055" s="131"/>
      <c r="I6055" s="131"/>
    </row>
    <row r="6056" spans="7:9" ht="15" customHeight="1" x14ac:dyDescent="0.2">
      <c r="G6056" s="139"/>
      <c r="H6056" s="131"/>
      <c r="I6056" s="131"/>
    </row>
    <row r="6057" spans="7:9" ht="15" customHeight="1" x14ac:dyDescent="0.2">
      <c r="G6057" s="139"/>
      <c r="H6057" s="131"/>
      <c r="I6057" s="131"/>
    </row>
    <row r="6058" spans="7:9" ht="15" customHeight="1" x14ac:dyDescent="0.2">
      <c r="G6058" s="139"/>
      <c r="H6058" s="131"/>
      <c r="I6058" s="131"/>
    </row>
    <row r="6059" spans="7:9" ht="15" customHeight="1" x14ac:dyDescent="0.2">
      <c r="G6059" s="139"/>
      <c r="H6059" s="131"/>
      <c r="I6059" s="131"/>
    </row>
    <row r="6060" spans="7:9" ht="15" customHeight="1" x14ac:dyDescent="0.2">
      <c r="G6060" s="139"/>
      <c r="H6060" s="131"/>
      <c r="I6060" s="131"/>
    </row>
    <row r="6061" spans="7:9" ht="15" customHeight="1" x14ac:dyDescent="0.2">
      <c r="G6061" s="139"/>
      <c r="H6061" s="131"/>
      <c r="I6061" s="131"/>
    </row>
    <row r="6062" spans="7:9" ht="15" customHeight="1" x14ac:dyDescent="0.2">
      <c r="G6062" s="139"/>
      <c r="H6062" s="131"/>
      <c r="I6062" s="131"/>
    </row>
    <row r="6063" spans="7:9" ht="15" customHeight="1" x14ac:dyDescent="0.2">
      <c r="G6063" s="139"/>
      <c r="H6063" s="131"/>
      <c r="I6063" s="131"/>
    </row>
    <row r="6064" spans="7:9" ht="15" customHeight="1" x14ac:dyDescent="0.2">
      <c r="G6064" s="139"/>
      <c r="H6064" s="131"/>
      <c r="I6064" s="131"/>
    </row>
    <row r="6065" spans="7:9" ht="15" customHeight="1" x14ac:dyDescent="0.2">
      <c r="G6065" s="139"/>
      <c r="H6065" s="131"/>
      <c r="I6065" s="131"/>
    </row>
    <row r="6066" spans="7:9" ht="15" customHeight="1" x14ac:dyDescent="0.2">
      <c r="G6066" s="139"/>
      <c r="H6066" s="131"/>
      <c r="I6066" s="131"/>
    </row>
    <row r="6067" spans="7:9" ht="15" customHeight="1" x14ac:dyDescent="0.2">
      <c r="G6067" s="139"/>
      <c r="H6067" s="131"/>
      <c r="I6067" s="131"/>
    </row>
    <row r="6068" spans="7:9" ht="15" customHeight="1" x14ac:dyDescent="0.2">
      <c r="G6068" s="139"/>
      <c r="H6068" s="131"/>
      <c r="I6068" s="131"/>
    </row>
    <row r="6069" spans="7:9" ht="15" customHeight="1" x14ac:dyDescent="0.2">
      <c r="G6069" s="139"/>
      <c r="H6069" s="131"/>
      <c r="I6069" s="131"/>
    </row>
    <row r="6070" spans="7:9" ht="15" customHeight="1" x14ac:dyDescent="0.2">
      <c r="G6070" s="139"/>
      <c r="H6070" s="131"/>
      <c r="I6070" s="131"/>
    </row>
    <row r="6071" spans="7:9" ht="15" customHeight="1" x14ac:dyDescent="0.2">
      <c r="G6071" s="139"/>
      <c r="H6071" s="131"/>
      <c r="I6071" s="131"/>
    </row>
    <row r="6072" spans="7:9" ht="15" customHeight="1" x14ac:dyDescent="0.2">
      <c r="G6072" s="139"/>
      <c r="H6072" s="131"/>
      <c r="I6072" s="131"/>
    </row>
    <row r="6073" spans="7:9" ht="15" customHeight="1" x14ac:dyDescent="0.2">
      <c r="G6073" s="139"/>
      <c r="H6073" s="131"/>
      <c r="I6073" s="131"/>
    </row>
    <row r="6074" spans="7:9" ht="15" customHeight="1" x14ac:dyDescent="0.2">
      <c r="G6074" s="139"/>
      <c r="H6074" s="131"/>
      <c r="I6074" s="131"/>
    </row>
    <row r="6075" spans="7:9" ht="15" customHeight="1" x14ac:dyDescent="0.2">
      <c r="G6075" s="139"/>
      <c r="H6075" s="131"/>
      <c r="I6075" s="131"/>
    </row>
    <row r="6076" spans="7:9" ht="15" customHeight="1" x14ac:dyDescent="0.2">
      <c r="G6076" s="139"/>
      <c r="H6076" s="131"/>
      <c r="I6076" s="131"/>
    </row>
    <row r="6077" spans="7:9" ht="15" customHeight="1" x14ac:dyDescent="0.2">
      <c r="G6077" s="139"/>
      <c r="H6077" s="131"/>
      <c r="I6077" s="131"/>
    </row>
    <row r="6078" spans="7:9" ht="15" customHeight="1" x14ac:dyDescent="0.2">
      <c r="G6078" s="139"/>
      <c r="H6078" s="131"/>
      <c r="I6078" s="131"/>
    </row>
    <row r="6079" spans="7:9" ht="15" customHeight="1" x14ac:dyDescent="0.2">
      <c r="G6079" s="139"/>
      <c r="H6079" s="131"/>
      <c r="I6079" s="131"/>
    </row>
    <row r="6080" spans="7:9" ht="15" customHeight="1" x14ac:dyDescent="0.2">
      <c r="G6080" s="139"/>
      <c r="H6080" s="131"/>
      <c r="I6080" s="131"/>
    </row>
    <row r="6081" spans="7:9" ht="15" customHeight="1" x14ac:dyDescent="0.2">
      <c r="G6081" s="139"/>
      <c r="H6081" s="131"/>
      <c r="I6081" s="131"/>
    </row>
    <row r="6082" spans="7:9" ht="15" customHeight="1" x14ac:dyDescent="0.2">
      <c r="G6082" s="139"/>
      <c r="H6082" s="131"/>
      <c r="I6082" s="131"/>
    </row>
    <row r="6083" spans="7:9" ht="15" customHeight="1" x14ac:dyDescent="0.2">
      <c r="G6083" s="139"/>
      <c r="H6083" s="131"/>
      <c r="I6083" s="131"/>
    </row>
    <row r="6084" spans="7:9" ht="15" customHeight="1" x14ac:dyDescent="0.2">
      <c r="G6084" s="139"/>
      <c r="H6084" s="131"/>
      <c r="I6084" s="131"/>
    </row>
    <row r="6085" spans="7:9" ht="15" customHeight="1" x14ac:dyDescent="0.2">
      <c r="G6085" s="139"/>
      <c r="H6085" s="131"/>
      <c r="I6085" s="131"/>
    </row>
    <row r="6086" spans="7:9" ht="15" customHeight="1" x14ac:dyDescent="0.2">
      <c r="G6086" s="139"/>
      <c r="H6086" s="131"/>
      <c r="I6086" s="131"/>
    </row>
    <row r="6087" spans="7:9" ht="15" customHeight="1" x14ac:dyDescent="0.2">
      <c r="G6087" s="139"/>
      <c r="H6087" s="131"/>
      <c r="I6087" s="131"/>
    </row>
    <row r="6088" spans="7:9" ht="15" customHeight="1" x14ac:dyDescent="0.2">
      <c r="G6088" s="139"/>
      <c r="H6088" s="131"/>
      <c r="I6088" s="131"/>
    </row>
    <row r="6089" spans="7:9" ht="15" customHeight="1" x14ac:dyDescent="0.2">
      <c r="G6089" s="139"/>
      <c r="H6089" s="131"/>
      <c r="I6089" s="131"/>
    </row>
    <row r="6090" spans="7:9" ht="15" customHeight="1" x14ac:dyDescent="0.2">
      <c r="G6090" s="139"/>
      <c r="H6090" s="131"/>
      <c r="I6090" s="131"/>
    </row>
    <row r="6091" spans="7:9" ht="15" customHeight="1" x14ac:dyDescent="0.2">
      <c r="G6091" s="139"/>
      <c r="H6091" s="131"/>
      <c r="I6091" s="131"/>
    </row>
    <row r="6092" spans="7:9" ht="15" customHeight="1" x14ac:dyDescent="0.2">
      <c r="G6092" s="139"/>
      <c r="H6092" s="131"/>
      <c r="I6092" s="131"/>
    </row>
    <row r="6093" spans="7:9" ht="15" customHeight="1" x14ac:dyDescent="0.2">
      <c r="G6093" s="139"/>
      <c r="H6093" s="131"/>
      <c r="I6093" s="131"/>
    </row>
    <row r="6094" spans="7:9" ht="15" customHeight="1" x14ac:dyDescent="0.2">
      <c r="G6094" s="139"/>
      <c r="H6094" s="131"/>
      <c r="I6094" s="131"/>
    </row>
    <row r="6095" spans="7:9" ht="15" customHeight="1" x14ac:dyDescent="0.2">
      <c r="G6095" s="139"/>
      <c r="H6095" s="131"/>
      <c r="I6095" s="131"/>
    </row>
    <row r="6096" spans="7:9" ht="15" customHeight="1" x14ac:dyDescent="0.2">
      <c r="G6096" s="139"/>
      <c r="H6096" s="131"/>
      <c r="I6096" s="131"/>
    </row>
    <row r="6097" spans="7:9" ht="15" customHeight="1" x14ac:dyDescent="0.2">
      <c r="G6097" s="139"/>
      <c r="H6097" s="131"/>
      <c r="I6097" s="131"/>
    </row>
    <row r="6098" spans="7:9" ht="15" customHeight="1" x14ac:dyDescent="0.2">
      <c r="G6098" s="139"/>
      <c r="H6098" s="131"/>
      <c r="I6098" s="131"/>
    </row>
    <row r="6099" spans="7:9" ht="15" customHeight="1" x14ac:dyDescent="0.2">
      <c r="G6099" s="139"/>
      <c r="H6099" s="131"/>
      <c r="I6099" s="131"/>
    </row>
    <row r="6100" spans="7:9" ht="15" customHeight="1" x14ac:dyDescent="0.2">
      <c r="G6100" s="139"/>
      <c r="H6100" s="131"/>
      <c r="I6100" s="131"/>
    </row>
    <row r="6101" spans="7:9" ht="15" customHeight="1" x14ac:dyDescent="0.2">
      <c r="G6101" s="139"/>
      <c r="H6101" s="131"/>
      <c r="I6101" s="131"/>
    </row>
    <row r="6102" spans="7:9" ht="15" customHeight="1" x14ac:dyDescent="0.2">
      <c r="G6102" s="139"/>
      <c r="H6102" s="131"/>
      <c r="I6102" s="131"/>
    </row>
    <row r="6103" spans="7:9" ht="15" customHeight="1" x14ac:dyDescent="0.2">
      <c r="G6103" s="139"/>
      <c r="H6103" s="131"/>
      <c r="I6103" s="131"/>
    </row>
    <row r="6104" spans="7:9" ht="15" customHeight="1" x14ac:dyDescent="0.2">
      <c r="G6104" s="139"/>
      <c r="H6104" s="131"/>
      <c r="I6104" s="131"/>
    </row>
    <row r="6105" spans="7:9" ht="15" customHeight="1" x14ac:dyDescent="0.2">
      <c r="G6105" s="139"/>
      <c r="H6105" s="131"/>
      <c r="I6105" s="131"/>
    </row>
    <row r="6106" spans="7:9" ht="15" customHeight="1" x14ac:dyDescent="0.2">
      <c r="G6106" s="139"/>
      <c r="H6106" s="131"/>
      <c r="I6106" s="131"/>
    </row>
    <row r="6107" spans="7:9" ht="15" customHeight="1" x14ac:dyDescent="0.2">
      <c r="G6107" s="139"/>
      <c r="H6107" s="131"/>
      <c r="I6107" s="131"/>
    </row>
    <row r="6108" spans="7:9" ht="15" customHeight="1" x14ac:dyDescent="0.2">
      <c r="G6108" s="139"/>
      <c r="H6108" s="131"/>
      <c r="I6108" s="131"/>
    </row>
    <row r="6109" spans="7:9" ht="15" customHeight="1" x14ac:dyDescent="0.2">
      <c r="G6109" s="139"/>
      <c r="H6109" s="131"/>
      <c r="I6109" s="131"/>
    </row>
    <row r="6110" spans="7:9" ht="15" customHeight="1" x14ac:dyDescent="0.2">
      <c r="G6110" s="139"/>
      <c r="H6110" s="131"/>
      <c r="I6110" s="131"/>
    </row>
    <row r="6111" spans="7:9" ht="15" customHeight="1" x14ac:dyDescent="0.2">
      <c r="G6111" s="139"/>
      <c r="H6111" s="131"/>
      <c r="I6111" s="131"/>
    </row>
    <row r="6112" spans="7:9" ht="15" customHeight="1" x14ac:dyDescent="0.2">
      <c r="G6112" s="139"/>
      <c r="H6112" s="131"/>
      <c r="I6112" s="131"/>
    </row>
    <row r="6113" spans="7:9" ht="15" customHeight="1" x14ac:dyDescent="0.2">
      <c r="G6113" s="139"/>
      <c r="H6113" s="131"/>
      <c r="I6113" s="131"/>
    </row>
    <row r="6114" spans="7:9" ht="15" customHeight="1" x14ac:dyDescent="0.2">
      <c r="G6114" s="139"/>
      <c r="H6114" s="131"/>
      <c r="I6114" s="131"/>
    </row>
    <row r="6115" spans="7:9" ht="15" customHeight="1" x14ac:dyDescent="0.2">
      <c r="G6115" s="139"/>
      <c r="H6115" s="131"/>
      <c r="I6115" s="131"/>
    </row>
    <row r="6116" spans="7:9" ht="15" customHeight="1" x14ac:dyDescent="0.2">
      <c r="G6116" s="139"/>
      <c r="H6116" s="131"/>
      <c r="I6116" s="131"/>
    </row>
    <row r="6117" spans="7:9" ht="15" customHeight="1" x14ac:dyDescent="0.2">
      <c r="G6117" s="139"/>
      <c r="H6117" s="131"/>
      <c r="I6117" s="131"/>
    </row>
    <row r="6118" spans="7:9" ht="15" customHeight="1" x14ac:dyDescent="0.2">
      <c r="G6118" s="139"/>
      <c r="H6118" s="131"/>
      <c r="I6118" s="131"/>
    </row>
    <row r="6119" spans="7:9" ht="15" customHeight="1" x14ac:dyDescent="0.2">
      <c r="G6119" s="139"/>
      <c r="H6119" s="131"/>
      <c r="I6119" s="131"/>
    </row>
    <row r="6120" spans="7:9" ht="15" customHeight="1" x14ac:dyDescent="0.2">
      <c r="G6120" s="139"/>
      <c r="H6120" s="131"/>
      <c r="I6120" s="131"/>
    </row>
    <row r="6121" spans="7:9" ht="15" customHeight="1" x14ac:dyDescent="0.2">
      <c r="G6121" s="139"/>
      <c r="H6121" s="131"/>
      <c r="I6121" s="131"/>
    </row>
    <row r="6122" spans="7:9" ht="15" customHeight="1" x14ac:dyDescent="0.2">
      <c r="G6122" s="139"/>
      <c r="H6122" s="131"/>
      <c r="I6122" s="131"/>
    </row>
    <row r="6123" spans="7:9" ht="15" customHeight="1" x14ac:dyDescent="0.2">
      <c r="G6123" s="139"/>
      <c r="H6123" s="131"/>
      <c r="I6123" s="131"/>
    </row>
    <row r="6124" spans="7:9" ht="15" customHeight="1" x14ac:dyDescent="0.2">
      <c r="G6124" s="139"/>
      <c r="H6124" s="131"/>
      <c r="I6124" s="131"/>
    </row>
    <row r="6125" spans="7:9" ht="15" customHeight="1" x14ac:dyDescent="0.2">
      <c r="G6125" s="139"/>
      <c r="H6125" s="131"/>
      <c r="I6125" s="131"/>
    </row>
    <row r="6126" spans="7:9" ht="15" customHeight="1" x14ac:dyDescent="0.2">
      <c r="G6126" s="139"/>
      <c r="H6126" s="131"/>
      <c r="I6126" s="131"/>
    </row>
    <row r="6127" spans="7:9" ht="15" customHeight="1" x14ac:dyDescent="0.2">
      <c r="G6127" s="139"/>
      <c r="H6127" s="131"/>
      <c r="I6127" s="131"/>
    </row>
    <row r="6128" spans="7:9" ht="15" customHeight="1" x14ac:dyDescent="0.2">
      <c r="G6128" s="139"/>
      <c r="H6128" s="131"/>
      <c r="I6128" s="131"/>
    </row>
    <row r="6129" spans="7:9" ht="15" customHeight="1" x14ac:dyDescent="0.2">
      <c r="G6129" s="139"/>
      <c r="H6129" s="131"/>
      <c r="I6129" s="131"/>
    </row>
    <row r="6130" spans="7:9" ht="15" customHeight="1" x14ac:dyDescent="0.2">
      <c r="G6130" s="139"/>
      <c r="H6130" s="131"/>
      <c r="I6130" s="131"/>
    </row>
    <row r="6131" spans="7:9" ht="15" customHeight="1" x14ac:dyDescent="0.2">
      <c r="G6131" s="139"/>
      <c r="H6131" s="131"/>
      <c r="I6131" s="131"/>
    </row>
    <row r="6132" spans="7:9" ht="15" customHeight="1" x14ac:dyDescent="0.2">
      <c r="G6132" s="139"/>
      <c r="H6132" s="131"/>
      <c r="I6132" s="131"/>
    </row>
    <row r="6133" spans="7:9" ht="15" customHeight="1" x14ac:dyDescent="0.2">
      <c r="G6133" s="139"/>
      <c r="H6133" s="131"/>
      <c r="I6133" s="131"/>
    </row>
    <row r="6134" spans="7:9" ht="15" customHeight="1" x14ac:dyDescent="0.2">
      <c r="G6134" s="139"/>
      <c r="H6134" s="131"/>
      <c r="I6134" s="131"/>
    </row>
    <row r="6135" spans="7:9" ht="15" customHeight="1" x14ac:dyDescent="0.2">
      <c r="G6135" s="139"/>
      <c r="H6135" s="131"/>
      <c r="I6135" s="131"/>
    </row>
    <row r="6136" spans="7:9" ht="15" customHeight="1" x14ac:dyDescent="0.2">
      <c r="G6136" s="139"/>
      <c r="H6136" s="131"/>
      <c r="I6136" s="131"/>
    </row>
    <row r="6137" spans="7:9" ht="15" customHeight="1" x14ac:dyDescent="0.2">
      <c r="G6137" s="139"/>
      <c r="H6137" s="131"/>
      <c r="I6137" s="131"/>
    </row>
    <row r="6138" spans="7:9" ht="15" customHeight="1" x14ac:dyDescent="0.2">
      <c r="G6138" s="139"/>
      <c r="H6138" s="131"/>
      <c r="I6138" s="131"/>
    </row>
    <row r="6139" spans="7:9" ht="15" customHeight="1" x14ac:dyDescent="0.2">
      <c r="G6139" s="139"/>
      <c r="H6139" s="131"/>
      <c r="I6139" s="131"/>
    </row>
    <row r="6140" spans="7:9" ht="15" customHeight="1" x14ac:dyDescent="0.2">
      <c r="G6140" s="139"/>
      <c r="H6140" s="131"/>
      <c r="I6140" s="131"/>
    </row>
    <row r="6141" spans="7:9" ht="15" customHeight="1" x14ac:dyDescent="0.2">
      <c r="G6141" s="139"/>
      <c r="H6141" s="131"/>
      <c r="I6141" s="131"/>
    </row>
    <row r="6142" spans="7:9" ht="15" customHeight="1" x14ac:dyDescent="0.2">
      <c r="G6142" s="139"/>
      <c r="H6142" s="131"/>
      <c r="I6142" s="131"/>
    </row>
    <row r="6143" spans="7:9" ht="15" customHeight="1" x14ac:dyDescent="0.2">
      <c r="G6143" s="139"/>
      <c r="H6143" s="131"/>
      <c r="I6143" s="131"/>
    </row>
    <row r="6144" spans="7:9" ht="15" customHeight="1" x14ac:dyDescent="0.2">
      <c r="G6144" s="139"/>
      <c r="H6144" s="131"/>
      <c r="I6144" s="131"/>
    </row>
    <row r="6145" spans="7:9" ht="15" customHeight="1" x14ac:dyDescent="0.2">
      <c r="G6145" s="139"/>
      <c r="H6145" s="131"/>
      <c r="I6145" s="131"/>
    </row>
    <row r="6146" spans="7:9" ht="15" customHeight="1" x14ac:dyDescent="0.2">
      <c r="G6146" s="139"/>
      <c r="H6146" s="131"/>
      <c r="I6146" s="131"/>
    </row>
    <row r="6147" spans="7:9" ht="15" customHeight="1" x14ac:dyDescent="0.2">
      <c r="G6147" s="139"/>
      <c r="H6147" s="131"/>
      <c r="I6147" s="131"/>
    </row>
    <row r="6148" spans="7:9" ht="15" customHeight="1" x14ac:dyDescent="0.2">
      <c r="G6148" s="139"/>
      <c r="H6148" s="131"/>
      <c r="I6148" s="131"/>
    </row>
    <row r="6149" spans="7:9" ht="15" customHeight="1" x14ac:dyDescent="0.2">
      <c r="G6149" s="139"/>
      <c r="H6149" s="131"/>
      <c r="I6149" s="131"/>
    </row>
    <row r="6150" spans="7:9" ht="15" customHeight="1" x14ac:dyDescent="0.2">
      <c r="G6150" s="139"/>
      <c r="H6150" s="131"/>
      <c r="I6150" s="131"/>
    </row>
    <row r="6151" spans="7:9" ht="15" customHeight="1" x14ac:dyDescent="0.2">
      <c r="G6151" s="139"/>
      <c r="H6151" s="131"/>
      <c r="I6151" s="131"/>
    </row>
    <row r="6152" spans="7:9" ht="15" customHeight="1" x14ac:dyDescent="0.2">
      <c r="G6152" s="139"/>
      <c r="H6152" s="131"/>
      <c r="I6152" s="131"/>
    </row>
    <row r="6153" spans="7:9" ht="15" customHeight="1" x14ac:dyDescent="0.2">
      <c r="G6153" s="139"/>
      <c r="H6153" s="131"/>
      <c r="I6153" s="131"/>
    </row>
    <row r="6154" spans="7:9" ht="15" customHeight="1" x14ac:dyDescent="0.2">
      <c r="G6154" s="139"/>
      <c r="H6154" s="131"/>
      <c r="I6154" s="131"/>
    </row>
    <row r="6155" spans="7:9" ht="15" customHeight="1" x14ac:dyDescent="0.2">
      <c r="G6155" s="139"/>
      <c r="H6155" s="131"/>
      <c r="I6155" s="131"/>
    </row>
    <row r="6156" spans="7:9" ht="15" customHeight="1" x14ac:dyDescent="0.2">
      <c r="G6156" s="139"/>
      <c r="H6156" s="131"/>
      <c r="I6156" s="131"/>
    </row>
    <row r="6157" spans="7:9" ht="15" customHeight="1" x14ac:dyDescent="0.2">
      <c r="G6157" s="139"/>
      <c r="H6157" s="131"/>
      <c r="I6157" s="131"/>
    </row>
    <row r="6158" spans="7:9" ht="15" customHeight="1" x14ac:dyDescent="0.2">
      <c r="G6158" s="139"/>
      <c r="H6158" s="131"/>
      <c r="I6158" s="131"/>
    </row>
    <row r="6159" spans="7:9" ht="15" customHeight="1" x14ac:dyDescent="0.2">
      <c r="G6159" s="139"/>
      <c r="H6159" s="131"/>
      <c r="I6159" s="131"/>
    </row>
    <row r="6160" spans="7:9" ht="15" customHeight="1" x14ac:dyDescent="0.2">
      <c r="G6160" s="139"/>
      <c r="H6160" s="131"/>
      <c r="I6160" s="131"/>
    </row>
    <row r="6161" spans="7:9" ht="15" customHeight="1" x14ac:dyDescent="0.2">
      <c r="G6161" s="139"/>
      <c r="H6161" s="131"/>
      <c r="I6161" s="131"/>
    </row>
    <row r="6162" spans="7:9" ht="15" customHeight="1" x14ac:dyDescent="0.2">
      <c r="G6162" s="139"/>
      <c r="H6162" s="131"/>
      <c r="I6162" s="131"/>
    </row>
    <row r="6163" spans="7:9" ht="15" customHeight="1" x14ac:dyDescent="0.2">
      <c r="G6163" s="139"/>
      <c r="H6163" s="131"/>
      <c r="I6163" s="131"/>
    </row>
    <row r="6164" spans="7:9" ht="15" customHeight="1" x14ac:dyDescent="0.2">
      <c r="G6164" s="139"/>
      <c r="H6164" s="131"/>
      <c r="I6164" s="131"/>
    </row>
    <row r="6165" spans="7:9" ht="15" customHeight="1" x14ac:dyDescent="0.2">
      <c r="G6165" s="139"/>
      <c r="H6165" s="131"/>
      <c r="I6165" s="131"/>
    </row>
    <row r="6166" spans="7:9" ht="15" customHeight="1" x14ac:dyDescent="0.2">
      <c r="G6166" s="139"/>
      <c r="H6166" s="131"/>
      <c r="I6166" s="131"/>
    </row>
    <row r="6167" spans="7:9" ht="15" customHeight="1" x14ac:dyDescent="0.2">
      <c r="G6167" s="139"/>
      <c r="H6167" s="131"/>
      <c r="I6167" s="131"/>
    </row>
    <row r="6168" spans="7:9" ht="15" customHeight="1" x14ac:dyDescent="0.2">
      <c r="G6168" s="139"/>
      <c r="H6168" s="131"/>
      <c r="I6168" s="131"/>
    </row>
    <row r="6169" spans="7:9" ht="15" customHeight="1" x14ac:dyDescent="0.2">
      <c r="G6169" s="139"/>
      <c r="H6169" s="131"/>
      <c r="I6169" s="131"/>
    </row>
    <row r="6170" spans="7:9" ht="15" customHeight="1" x14ac:dyDescent="0.2">
      <c r="G6170" s="139"/>
      <c r="H6170" s="131"/>
      <c r="I6170" s="131"/>
    </row>
    <row r="6171" spans="7:9" ht="15" customHeight="1" x14ac:dyDescent="0.2">
      <c r="G6171" s="139"/>
      <c r="H6171" s="131"/>
      <c r="I6171" s="131"/>
    </row>
    <row r="6172" spans="7:9" ht="15" customHeight="1" x14ac:dyDescent="0.2">
      <c r="G6172" s="139"/>
      <c r="H6172" s="131"/>
      <c r="I6172" s="131"/>
    </row>
    <row r="6173" spans="7:9" ht="15" customHeight="1" x14ac:dyDescent="0.2">
      <c r="G6173" s="139"/>
      <c r="H6173" s="131"/>
      <c r="I6173" s="131"/>
    </row>
    <row r="6174" spans="7:9" ht="15" customHeight="1" x14ac:dyDescent="0.2">
      <c r="G6174" s="139"/>
      <c r="H6174" s="131"/>
      <c r="I6174" s="131"/>
    </row>
    <row r="6175" spans="7:9" ht="15" customHeight="1" x14ac:dyDescent="0.2">
      <c r="G6175" s="139"/>
      <c r="H6175" s="131"/>
      <c r="I6175" s="131"/>
    </row>
    <row r="6176" spans="7:9" ht="15" customHeight="1" x14ac:dyDescent="0.2">
      <c r="G6176" s="139"/>
      <c r="H6176" s="131"/>
      <c r="I6176" s="131"/>
    </row>
    <row r="6177" spans="7:9" ht="15" customHeight="1" x14ac:dyDescent="0.2">
      <c r="G6177" s="139"/>
      <c r="H6177" s="131"/>
      <c r="I6177" s="131"/>
    </row>
    <row r="6178" spans="7:9" ht="15" customHeight="1" x14ac:dyDescent="0.2">
      <c r="G6178" s="139"/>
      <c r="H6178" s="131"/>
      <c r="I6178" s="131"/>
    </row>
    <row r="6179" spans="7:9" ht="15" customHeight="1" x14ac:dyDescent="0.2">
      <c r="G6179" s="139"/>
      <c r="H6179" s="131"/>
      <c r="I6179" s="131"/>
    </row>
    <row r="6180" spans="7:9" ht="15" customHeight="1" x14ac:dyDescent="0.2">
      <c r="G6180" s="139"/>
      <c r="H6180" s="131"/>
      <c r="I6180" s="131"/>
    </row>
    <row r="6181" spans="7:9" ht="15" customHeight="1" x14ac:dyDescent="0.2">
      <c r="G6181" s="139"/>
      <c r="H6181" s="131"/>
      <c r="I6181" s="131"/>
    </row>
    <row r="6182" spans="7:9" ht="15" customHeight="1" x14ac:dyDescent="0.2">
      <c r="G6182" s="139"/>
      <c r="H6182" s="131"/>
      <c r="I6182" s="131"/>
    </row>
    <row r="6183" spans="7:9" ht="15" customHeight="1" x14ac:dyDescent="0.2">
      <c r="G6183" s="139"/>
      <c r="H6183" s="131"/>
      <c r="I6183" s="131"/>
    </row>
    <row r="6184" spans="7:9" ht="15" customHeight="1" x14ac:dyDescent="0.2">
      <c r="G6184" s="139"/>
      <c r="H6184" s="131"/>
      <c r="I6184" s="131"/>
    </row>
    <row r="6185" spans="7:9" ht="15" customHeight="1" x14ac:dyDescent="0.2">
      <c r="G6185" s="139"/>
      <c r="H6185" s="131"/>
      <c r="I6185" s="131"/>
    </row>
    <row r="6186" spans="7:9" ht="15" customHeight="1" x14ac:dyDescent="0.2">
      <c r="G6186" s="139"/>
      <c r="H6186" s="131"/>
      <c r="I6186" s="131"/>
    </row>
    <row r="6187" spans="7:9" ht="15" customHeight="1" x14ac:dyDescent="0.2">
      <c r="G6187" s="139"/>
      <c r="H6187" s="131"/>
      <c r="I6187" s="131"/>
    </row>
    <row r="6188" spans="7:9" ht="15" customHeight="1" x14ac:dyDescent="0.2">
      <c r="G6188" s="139"/>
      <c r="H6188" s="131"/>
      <c r="I6188" s="131"/>
    </row>
    <row r="6189" spans="7:9" ht="15" customHeight="1" x14ac:dyDescent="0.2">
      <c r="G6189" s="139"/>
      <c r="H6189" s="131"/>
      <c r="I6189" s="131"/>
    </row>
    <row r="6190" spans="7:9" ht="15" customHeight="1" x14ac:dyDescent="0.2">
      <c r="G6190" s="139"/>
      <c r="H6190" s="131"/>
      <c r="I6190" s="131"/>
    </row>
    <row r="6191" spans="7:9" ht="15" customHeight="1" x14ac:dyDescent="0.2">
      <c r="G6191" s="139"/>
      <c r="H6191" s="131"/>
      <c r="I6191" s="131"/>
    </row>
    <row r="6192" spans="7:9" ht="15" customHeight="1" x14ac:dyDescent="0.2">
      <c r="G6192" s="139"/>
      <c r="H6192" s="131"/>
      <c r="I6192" s="131"/>
    </row>
    <row r="6193" spans="7:9" ht="15" customHeight="1" x14ac:dyDescent="0.2">
      <c r="G6193" s="139"/>
      <c r="H6193" s="131"/>
      <c r="I6193" s="131"/>
    </row>
    <row r="6194" spans="7:9" ht="15" customHeight="1" x14ac:dyDescent="0.2">
      <c r="G6194" s="139"/>
      <c r="H6194" s="131"/>
      <c r="I6194" s="131"/>
    </row>
    <row r="6195" spans="7:9" ht="15" customHeight="1" x14ac:dyDescent="0.2">
      <c r="G6195" s="139"/>
      <c r="H6195" s="131"/>
      <c r="I6195" s="131"/>
    </row>
    <row r="6196" spans="7:9" ht="15" customHeight="1" x14ac:dyDescent="0.2">
      <c r="G6196" s="139"/>
      <c r="H6196" s="131"/>
      <c r="I6196" s="131"/>
    </row>
    <row r="6197" spans="7:9" ht="15" customHeight="1" x14ac:dyDescent="0.2">
      <c r="G6197" s="139"/>
      <c r="H6197" s="131"/>
      <c r="I6197" s="131"/>
    </row>
    <row r="6198" spans="7:9" ht="15" customHeight="1" x14ac:dyDescent="0.2">
      <c r="G6198" s="139"/>
      <c r="H6198" s="131"/>
      <c r="I6198" s="131"/>
    </row>
    <row r="6199" spans="7:9" ht="15" customHeight="1" x14ac:dyDescent="0.2">
      <c r="G6199" s="139"/>
      <c r="H6199" s="131"/>
      <c r="I6199" s="131"/>
    </row>
    <row r="6200" spans="7:9" ht="15" customHeight="1" x14ac:dyDescent="0.2">
      <c r="G6200" s="139"/>
      <c r="H6200" s="131"/>
      <c r="I6200" s="131"/>
    </row>
    <row r="6201" spans="7:9" ht="15" customHeight="1" x14ac:dyDescent="0.2">
      <c r="G6201" s="139"/>
      <c r="H6201" s="131"/>
      <c r="I6201" s="131"/>
    </row>
    <row r="6202" spans="7:9" ht="15" customHeight="1" x14ac:dyDescent="0.2">
      <c r="G6202" s="139"/>
      <c r="H6202" s="131"/>
      <c r="I6202" s="131"/>
    </row>
    <row r="6203" spans="7:9" ht="15" customHeight="1" x14ac:dyDescent="0.2">
      <c r="G6203" s="139"/>
      <c r="H6203" s="131"/>
      <c r="I6203" s="131"/>
    </row>
    <row r="6204" spans="7:9" ht="15" customHeight="1" x14ac:dyDescent="0.2">
      <c r="G6204" s="139"/>
      <c r="H6204" s="131"/>
      <c r="I6204" s="131"/>
    </row>
    <row r="6205" spans="7:9" ht="15" customHeight="1" x14ac:dyDescent="0.2">
      <c r="G6205" s="139"/>
      <c r="H6205" s="131"/>
      <c r="I6205" s="131"/>
    </row>
    <row r="6206" spans="7:9" ht="15" customHeight="1" x14ac:dyDescent="0.2">
      <c r="G6206" s="139"/>
      <c r="H6206" s="131"/>
      <c r="I6206" s="131"/>
    </row>
    <row r="6207" spans="7:9" ht="15" customHeight="1" x14ac:dyDescent="0.2">
      <c r="G6207" s="139"/>
      <c r="H6207" s="131"/>
      <c r="I6207" s="131"/>
    </row>
    <row r="6208" spans="7:9" ht="15" customHeight="1" x14ac:dyDescent="0.2">
      <c r="G6208" s="139"/>
      <c r="H6208" s="131"/>
      <c r="I6208" s="131"/>
    </row>
    <row r="6209" spans="7:9" ht="15" customHeight="1" x14ac:dyDescent="0.2">
      <c r="G6209" s="139"/>
      <c r="H6209" s="131"/>
      <c r="I6209" s="131"/>
    </row>
    <row r="6210" spans="7:9" ht="15" customHeight="1" x14ac:dyDescent="0.2">
      <c r="G6210" s="139"/>
      <c r="H6210" s="131"/>
      <c r="I6210" s="131"/>
    </row>
    <row r="6211" spans="7:9" ht="15" customHeight="1" x14ac:dyDescent="0.2">
      <c r="G6211" s="139"/>
      <c r="H6211" s="131"/>
      <c r="I6211" s="131"/>
    </row>
    <row r="6212" spans="7:9" ht="15" customHeight="1" x14ac:dyDescent="0.2">
      <c r="G6212" s="139"/>
      <c r="H6212" s="131"/>
      <c r="I6212" s="131"/>
    </row>
    <row r="6213" spans="7:9" ht="15" customHeight="1" x14ac:dyDescent="0.2">
      <c r="G6213" s="139"/>
      <c r="H6213" s="131"/>
      <c r="I6213" s="131"/>
    </row>
    <row r="6214" spans="7:9" ht="15" customHeight="1" x14ac:dyDescent="0.2">
      <c r="G6214" s="139"/>
      <c r="H6214" s="131"/>
      <c r="I6214" s="131"/>
    </row>
    <row r="6215" spans="7:9" ht="15" customHeight="1" x14ac:dyDescent="0.2">
      <c r="G6215" s="139"/>
      <c r="H6215" s="131"/>
      <c r="I6215" s="131"/>
    </row>
    <row r="6216" spans="7:9" ht="15" customHeight="1" x14ac:dyDescent="0.2">
      <c r="G6216" s="139"/>
      <c r="H6216" s="131"/>
      <c r="I6216" s="131"/>
    </row>
    <row r="6217" spans="7:9" ht="15" customHeight="1" x14ac:dyDescent="0.2">
      <c r="G6217" s="139"/>
      <c r="H6217" s="131"/>
      <c r="I6217" s="131"/>
    </row>
    <row r="6218" spans="7:9" ht="15" customHeight="1" x14ac:dyDescent="0.2">
      <c r="G6218" s="139"/>
      <c r="H6218" s="131"/>
      <c r="I6218" s="131"/>
    </row>
    <row r="6219" spans="7:9" ht="15" customHeight="1" x14ac:dyDescent="0.2">
      <c r="G6219" s="139"/>
      <c r="H6219" s="131"/>
      <c r="I6219" s="131"/>
    </row>
    <row r="6220" spans="7:9" ht="15" customHeight="1" x14ac:dyDescent="0.2">
      <c r="G6220" s="139"/>
      <c r="H6220" s="131"/>
      <c r="I6220" s="131"/>
    </row>
    <row r="6221" spans="7:9" ht="15" customHeight="1" x14ac:dyDescent="0.2">
      <c r="G6221" s="139"/>
      <c r="H6221" s="131"/>
      <c r="I6221" s="131"/>
    </row>
    <row r="6222" spans="7:9" ht="15" customHeight="1" x14ac:dyDescent="0.2">
      <c r="G6222" s="139"/>
      <c r="H6222" s="131"/>
      <c r="I6222" s="131"/>
    </row>
    <row r="6223" spans="7:9" ht="15" customHeight="1" x14ac:dyDescent="0.2">
      <c r="G6223" s="139"/>
      <c r="H6223" s="131"/>
      <c r="I6223" s="131"/>
    </row>
    <row r="6224" spans="7:9" ht="15" customHeight="1" x14ac:dyDescent="0.2">
      <c r="G6224" s="139"/>
      <c r="H6224" s="131"/>
      <c r="I6224" s="131"/>
    </row>
    <row r="6225" spans="7:9" ht="15" customHeight="1" x14ac:dyDescent="0.2">
      <c r="G6225" s="139"/>
      <c r="H6225" s="131"/>
      <c r="I6225" s="131"/>
    </row>
    <row r="6226" spans="7:9" ht="15" customHeight="1" x14ac:dyDescent="0.2">
      <c r="G6226" s="139"/>
      <c r="H6226" s="131"/>
      <c r="I6226" s="131"/>
    </row>
    <row r="6227" spans="7:9" ht="15" customHeight="1" x14ac:dyDescent="0.2">
      <c r="G6227" s="139"/>
      <c r="H6227" s="131"/>
      <c r="I6227" s="131"/>
    </row>
    <row r="6228" spans="7:9" ht="15" customHeight="1" x14ac:dyDescent="0.2">
      <c r="G6228" s="139"/>
      <c r="H6228" s="131"/>
      <c r="I6228" s="131"/>
    </row>
    <row r="6229" spans="7:9" ht="15" customHeight="1" x14ac:dyDescent="0.2">
      <c r="G6229" s="139"/>
      <c r="H6229" s="131"/>
      <c r="I6229" s="131"/>
    </row>
    <row r="6230" spans="7:9" ht="15" customHeight="1" x14ac:dyDescent="0.2">
      <c r="G6230" s="139"/>
      <c r="H6230" s="131"/>
      <c r="I6230" s="131"/>
    </row>
    <row r="6231" spans="7:9" ht="15" customHeight="1" x14ac:dyDescent="0.2">
      <c r="G6231" s="139"/>
      <c r="H6231" s="131"/>
      <c r="I6231" s="131"/>
    </row>
    <row r="6232" spans="7:9" ht="15" customHeight="1" x14ac:dyDescent="0.2">
      <c r="G6232" s="139"/>
      <c r="H6232" s="131"/>
      <c r="I6232" s="131"/>
    </row>
    <row r="6233" spans="7:9" ht="15" customHeight="1" x14ac:dyDescent="0.2">
      <c r="G6233" s="139"/>
      <c r="H6233" s="131"/>
      <c r="I6233" s="131"/>
    </row>
    <row r="6234" spans="7:9" ht="15" customHeight="1" x14ac:dyDescent="0.2">
      <c r="G6234" s="139"/>
      <c r="H6234" s="131"/>
      <c r="I6234" s="131"/>
    </row>
    <row r="6235" spans="7:9" ht="15" customHeight="1" x14ac:dyDescent="0.2">
      <c r="G6235" s="139"/>
      <c r="H6235" s="131"/>
      <c r="I6235" s="131"/>
    </row>
    <row r="6236" spans="7:9" ht="15" customHeight="1" x14ac:dyDescent="0.2">
      <c r="G6236" s="139"/>
      <c r="H6236" s="131"/>
      <c r="I6236" s="131"/>
    </row>
    <row r="6237" spans="7:9" ht="15" customHeight="1" x14ac:dyDescent="0.2">
      <c r="G6237" s="139"/>
      <c r="H6237" s="131"/>
      <c r="I6237" s="131"/>
    </row>
    <row r="6238" spans="7:9" ht="15" customHeight="1" x14ac:dyDescent="0.2">
      <c r="G6238" s="139"/>
      <c r="H6238" s="131"/>
      <c r="I6238" s="131"/>
    </row>
    <row r="6239" spans="7:9" ht="15" customHeight="1" x14ac:dyDescent="0.2">
      <c r="G6239" s="139"/>
      <c r="H6239" s="131"/>
      <c r="I6239" s="131"/>
    </row>
    <row r="6240" spans="7:9" ht="15" customHeight="1" x14ac:dyDescent="0.2">
      <c r="G6240" s="139"/>
      <c r="H6240" s="131"/>
      <c r="I6240" s="131"/>
    </row>
    <row r="6241" spans="7:9" ht="15" customHeight="1" x14ac:dyDescent="0.2">
      <c r="G6241" s="139"/>
      <c r="H6241" s="131"/>
      <c r="I6241" s="131"/>
    </row>
    <row r="6242" spans="7:9" ht="15" customHeight="1" x14ac:dyDescent="0.2">
      <c r="G6242" s="139"/>
      <c r="H6242" s="131"/>
      <c r="I6242" s="131"/>
    </row>
    <row r="6243" spans="7:9" ht="15" customHeight="1" x14ac:dyDescent="0.2">
      <c r="G6243" s="139"/>
      <c r="H6243" s="131"/>
      <c r="I6243" s="131"/>
    </row>
    <row r="6244" spans="7:9" ht="15" customHeight="1" x14ac:dyDescent="0.2">
      <c r="G6244" s="139"/>
      <c r="H6244" s="131"/>
      <c r="I6244" s="131"/>
    </row>
    <row r="6245" spans="7:9" ht="15" customHeight="1" x14ac:dyDescent="0.2">
      <c r="G6245" s="139"/>
      <c r="H6245" s="131"/>
      <c r="I6245" s="131"/>
    </row>
    <row r="6246" spans="7:9" ht="15" customHeight="1" x14ac:dyDescent="0.2">
      <c r="G6246" s="139"/>
      <c r="H6246" s="131"/>
      <c r="I6246" s="131"/>
    </row>
    <row r="6247" spans="7:9" ht="15" customHeight="1" x14ac:dyDescent="0.2">
      <c r="G6247" s="139"/>
      <c r="H6247" s="131"/>
      <c r="I6247" s="131"/>
    </row>
    <row r="6248" spans="7:9" ht="15" customHeight="1" x14ac:dyDescent="0.2">
      <c r="G6248" s="139"/>
      <c r="H6248" s="131"/>
      <c r="I6248" s="131"/>
    </row>
    <row r="6249" spans="7:9" ht="15" customHeight="1" x14ac:dyDescent="0.2">
      <c r="G6249" s="139"/>
      <c r="H6249" s="131"/>
      <c r="I6249" s="131"/>
    </row>
    <row r="6250" spans="7:9" ht="15" customHeight="1" x14ac:dyDescent="0.2">
      <c r="G6250" s="139"/>
      <c r="H6250" s="131"/>
      <c r="I6250" s="131"/>
    </row>
    <row r="6251" spans="7:9" ht="15" customHeight="1" x14ac:dyDescent="0.2">
      <c r="G6251" s="139"/>
      <c r="H6251" s="131"/>
      <c r="I6251" s="131"/>
    </row>
    <row r="6252" spans="7:9" ht="15" customHeight="1" x14ac:dyDescent="0.2">
      <c r="G6252" s="139"/>
      <c r="H6252" s="131"/>
      <c r="I6252" s="131"/>
    </row>
    <row r="6253" spans="7:9" ht="15" customHeight="1" x14ac:dyDescent="0.2">
      <c r="G6253" s="139"/>
      <c r="H6253" s="131"/>
      <c r="I6253" s="131"/>
    </row>
    <row r="6254" spans="7:9" ht="15" customHeight="1" x14ac:dyDescent="0.2">
      <c r="G6254" s="139"/>
      <c r="H6254" s="131"/>
      <c r="I6254" s="131"/>
    </row>
    <row r="6255" spans="7:9" ht="15" customHeight="1" x14ac:dyDescent="0.2">
      <c r="G6255" s="139"/>
      <c r="H6255" s="131"/>
      <c r="I6255" s="131"/>
    </row>
    <row r="6256" spans="7:9" ht="15" customHeight="1" x14ac:dyDescent="0.2">
      <c r="G6256" s="139"/>
      <c r="H6256" s="131"/>
      <c r="I6256" s="131"/>
    </row>
    <row r="6257" spans="7:9" ht="15" customHeight="1" x14ac:dyDescent="0.2">
      <c r="G6257" s="139"/>
      <c r="H6257" s="131"/>
      <c r="I6257" s="131"/>
    </row>
    <row r="6258" spans="7:9" ht="15" customHeight="1" x14ac:dyDescent="0.2">
      <c r="G6258" s="139"/>
      <c r="H6258" s="131"/>
      <c r="I6258" s="131"/>
    </row>
    <row r="6259" spans="7:9" ht="15" customHeight="1" x14ac:dyDescent="0.2">
      <c r="G6259" s="139"/>
      <c r="H6259" s="131"/>
      <c r="I6259" s="131"/>
    </row>
    <row r="6260" spans="7:9" ht="15" customHeight="1" x14ac:dyDescent="0.2">
      <c r="G6260" s="139"/>
      <c r="H6260" s="131"/>
      <c r="I6260" s="131"/>
    </row>
    <row r="6261" spans="7:9" ht="15" customHeight="1" x14ac:dyDescent="0.2">
      <c r="G6261" s="139"/>
      <c r="H6261" s="131"/>
      <c r="I6261" s="131"/>
    </row>
    <row r="6262" spans="7:9" ht="15" customHeight="1" x14ac:dyDescent="0.2">
      <c r="G6262" s="139"/>
      <c r="H6262" s="131"/>
      <c r="I6262" s="131"/>
    </row>
    <row r="6263" spans="7:9" ht="15" customHeight="1" x14ac:dyDescent="0.2">
      <c r="G6263" s="139"/>
      <c r="H6263" s="131"/>
      <c r="I6263" s="131"/>
    </row>
    <row r="6264" spans="7:9" ht="15" customHeight="1" x14ac:dyDescent="0.2">
      <c r="G6264" s="139"/>
      <c r="H6264" s="131"/>
      <c r="I6264" s="131"/>
    </row>
    <row r="6265" spans="7:9" ht="15" customHeight="1" x14ac:dyDescent="0.2">
      <c r="G6265" s="139"/>
      <c r="H6265" s="131"/>
      <c r="I6265" s="131"/>
    </row>
    <row r="6266" spans="7:9" ht="15" customHeight="1" x14ac:dyDescent="0.2">
      <c r="G6266" s="139"/>
      <c r="H6266" s="131"/>
      <c r="I6266" s="131"/>
    </row>
    <row r="6267" spans="7:9" ht="15" customHeight="1" x14ac:dyDescent="0.2">
      <c r="G6267" s="139"/>
      <c r="H6267" s="131"/>
      <c r="I6267" s="131"/>
    </row>
    <row r="6268" spans="7:9" ht="15" customHeight="1" x14ac:dyDescent="0.2">
      <c r="G6268" s="139"/>
      <c r="H6268" s="131"/>
      <c r="I6268" s="131"/>
    </row>
    <row r="6269" spans="7:9" ht="15" customHeight="1" x14ac:dyDescent="0.2">
      <c r="G6269" s="139"/>
      <c r="H6269" s="131"/>
      <c r="I6269" s="131"/>
    </row>
    <row r="6270" spans="7:9" ht="15" customHeight="1" x14ac:dyDescent="0.2">
      <c r="G6270" s="139"/>
      <c r="H6270" s="131"/>
      <c r="I6270" s="131"/>
    </row>
    <row r="6271" spans="7:9" ht="15" customHeight="1" x14ac:dyDescent="0.2">
      <c r="G6271" s="139"/>
      <c r="H6271" s="131"/>
      <c r="I6271" s="131"/>
    </row>
    <row r="6272" spans="7:9" ht="15" customHeight="1" x14ac:dyDescent="0.2">
      <c r="G6272" s="139"/>
      <c r="H6272" s="131"/>
      <c r="I6272" s="131"/>
    </row>
    <row r="6273" spans="7:9" ht="15" customHeight="1" x14ac:dyDescent="0.2">
      <c r="G6273" s="139"/>
      <c r="H6273" s="131"/>
      <c r="I6273" s="131"/>
    </row>
    <row r="6274" spans="7:9" ht="15" customHeight="1" x14ac:dyDescent="0.2">
      <c r="G6274" s="139"/>
      <c r="H6274" s="131"/>
      <c r="I6274" s="131"/>
    </row>
    <row r="6275" spans="7:9" ht="15" customHeight="1" x14ac:dyDescent="0.2">
      <c r="G6275" s="139"/>
      <c r="H6275" s="131"/>
      <c r="I6275" s="131"/>
    </row>
    <row r="6276" spans="7:9" ht="15" customHeight="1" x14ac:dyDescent="0.2">
      <c r="G6276" s="139"/>
      <c r="H6276" s="131"/>
      <c r="I6276" s="131"/>
    </row>
    <row r="6277" spans="7:9" ht="15" customHeight="1" x14ac:dyDescent="0.2">
      <c r="G6277" s="139"/>
      <c r="H6277" s="131"/>
      <c r="I6277" s="131"/>
    </row>
    <row r="6278" spans="7:9" ht="15" customHeight="1" x14ac:dyDescent="0.2">
      <c r="G6278" s="139"/>
      <c r="H6278" s="131"/>
      <c r="I6278" s="131"/>
    </row>
    <row r="6279" spans="7:9" ht="15" customHeight="1" x14ac:dyDescent="0.2">
      <c r="G6279" s="139"/>
      <c r="H6279" s="131"/>
      <c r="I6279" s="131"/>
    </row>
    <row r="6280" spans="7:9" ht="15" customHeight="1" x14ac:dyDescent="0.2">
      <c r="G6280" s="139"/>
      <c r="H6280" s="131"/>
      <c r="I6280" s="131"/>
    </row>
    <row r="6281" spans="7:9" ht="15" customHeight="1" x14ac:dyDescent="0.2">
      <c r="G6281" s="139"/>
      <c r="H6281" s="131"/>
      <c r="I6281" s="131"/>
    </row>
    <row r="6282" spans="7:9" ht="15" customHeight="1" x14ac:dyDescent="0.2">
      <c r="G6282" s="139"/>
      <c r="H6282" s="131"/>
      <c r="I6282" s="131"/>
    </row>
    <row r="6283" spans="7:9" ht="15" customHeight="1" x14ac:dyDescent="0.2">
      <c r="G6283" s="139"/>
      <c r="H6283" s="131"/>
      <c r="I6283" s="131"/>
    </row>
    <row r="6284" spans="7:9" ht="15" customHeight="1" x14ac:dyDescent="0.2">
      <c r="G6284" s="139"/>
      <c r="H6284" s="131"/>
      <c r="I6284" s="131"/>
    </row>
    <row r="6285" spans="7:9" ht="15" customHeight="1" x14ac:dyDescent="0.2">
      <c r="G6285" s="139"/>
      <c r="H6285" s="131"/>
      <c r="I6285" s="131"/>
    </row>
    <row r="6286" spans="7:9" ht="15" customHeight="1" x14ac:dyDescent="0.2">
      <c r="G6286" s="139"/>
      <c r="H6286" s="131"/>
      <c r="I6286" s="131"/>
    </row>
    <row r="6287" spans="7:9" ht="15" customHeight="1" x14ac:dyDescent="0.2">
      <c r="G6287" s="139"/>
      <c r="H6287" s="131"/>
      <c r="I6287" s="131"/>
    </row>
    <row r="6288" spans="7:9" ht="15" customHeight="1" x14ac:dyDescent="0.2">
      <c r="G6288" s="139"/>
      <c r="H6288" s="131"/>
      <c r="I6288" s="131"/>
    </row>
    <row r="6289" spans="7:9" ht="15" customHeight="1" x14ac:dyDescent="0.2">
      <c r="G6289" s="139"/>
      <c r="H6289" s="131"/>
      <c r="I6289" s="131"/>
    </row>
    <row r="6290" spans="7:9" ht="15" customHeight="1" x14ac:dyDescent="0.2">
      <c r="G6290" s="139"/>
      <c r="H6290" s="131"/>
      <c r="I6290" s="131"/>
    </row>
    <row r="6291" spans="7:9" ht="15" customHeight="1" x14ac:dyDescent="0.2">
      <c r="G6291" s="139"/>
      <c r="H6291" s="131"/>
      <c r="I6291" s="131"/>
    </row>
    <row r="6292" spans="7:9" ht="15" customHeight="1" x14ac:dyDescent="0.2">
      <c r="G6292" s="139"/>
      <c r="H6292" s="131"/>
      <c r="I6292" s="131"/>
    </row>
    <row r="6293" spans="7:9" ht="15" customHeight="1" x14ac:dyDescent="0.2">
      <c r="G6293" s="139"/>
      <c r="H6293" s="131"/>
      <c r="I6293" s="131"/>
    </row>
    <row r="6294" spans="7:9" ht="15" customHeight="1" x14ac:dyDescent="0.2">
      <c r="G6294" s="139"/>
      <c r="H6294" s="131"/>
      <c r="I6294" s="131"/>
    </row>
    <row r="6295" spans="7:9" ht="15" customHeight="1" x14ac:dyDescent="0.2">
      <c r="G6295" s="139"/>
      <c r="H6295" s="131"/>
      <c r="I6295" s="131"/>
    </row>
    <row r="6296" spans="7:9" ht="15" customHeight="1" x14ac:dyDescent="0.2">
      <c r="G6296" s="139"/>
      <c r="H6296" s="131"/>
      <c r="I6296" s="131"/>
    </row>
    <row r="6297" spans="7:9" ht="15" customHeight="1" x14ac:dyDescent="0.2">
      <c r="G6297" s="139"/>
      <c r="H6297" s="131"/>
      <c r="I6297" s="131"/>
    </row>
    <row r="6298" spans="7:9" ht="15" customHeight="1" x14ac:dyDescent="0.2">
      <c r="G6298" s="139"/>
      <c r="H6298" s="131"/>
      <c r="I6298" s="131"/>
    </row>
    <row r="6299" spans="7:9" ht="15" customHeight="1" x14ac:dyDescent="0.2">
      <c r="G6299" s="139"/>
      <c r="H6299" s="131"/>
      <c r="I6299" s="131"/>
    </row>
    <row r="6300" spans="7:9" ht="15" customHeight="1" x14ac:dyDescent="0.2">
      <c r="G6300" s="139"/>
      <c r="H6300" s="131"/>
      <c r="I6300" s="131"/>
    </row>
    <row r="6301" spans="7:9" ht="15" customHeight="1" x14ac:dyDescent="0.2">
      <c r="G6301" s="139"/>
      <c r="H6301" s="131"/>
      <c r="I6301" s="131"/>
    </row>
    <row r="6302" spans="7:9" ht="15" customHeight="1" x14ac:dyDescent="0.2">
      <c r="G6302" s="139"/>
      <c r="H6302" s="131"/>
      <c r="I6302" s="131"/>
    </row>
    <row r="6303" spans="7:9" ht="15" customHeight="1" x14ac:dyDescent="0.2">
      <c r="G6303" s="139"/>
      <c r="H6303" s="131"/>
      <c r="I6303" s="131"/>
    </row>
    <row r="6304" spans="7:9" ht="15" customHeight="1" x14ac:dyDescent="0.2">
      <c r="G6304" s="139"/>
      <c r="H6304" s="131"/>
      <c r="I6304" s="131"/>
    </row>
    <row r="6305" spans="7:9" ht="15" customHeight="1" x14ac:dyDescent="0.2">
      <c r="G6305" s="139"/>
      <c r="H6305" s="131"/>
      <c r="I6305" s="131"/>
    </row>
    <row r="6306" spans="7:9" ht="15" customHeight="1" x14ac:dyDescent="0.2">
      <c r="G6306" s="139"/>
      <c r="H6306" s="131"/>
      <c r="I6306" s="131"/>
    </row>
    <row r="6307" spans="7:9" ht="15" customHeight="1" x14ac:dyDescent="0.2">
      <c r="G6307" s="139"/>
      <c r="H6307" s="131"/>
      <c r="I6307" s="131"/>
    </row>
    <row r="6308" spans="7:9" ht="15" customHeight="1" x14ac:dyDescent="0.2">
      <c r="G6308" s="139"/>
      <c r="H6308" s="131"/>
      <c r="I6308" s="131"/>
    </row>
    <row r="6309" spans="7:9" ht="15" customHeight="1" x14ac:dyDescent="0.2">
      <c r="G6309" s="139"/>
      <c r="H6309" s="131"/>
      <c r="I6309" s="131"/>
    </row>
    <row r="6310" spans="7:9" ht="15" customHeight="1" x14ac:dyDescent="0.2">
      <c r="G6310" s="139"/>
      <c r="H6310" s="131"/>
      <c r="I6310" s="131"/>
    </row>
    <row r="6311" spans="7:9" ht="15" customHeight="1" x14ac:dyDescent="0.2">
      <c r="G6311" s="139"/>
      <c r="H6311" s="131"/>
      <c r="I6311" s="131"/>
    </row>
    <row r="6312" spans="7:9" ht="15" customHeight="1" x14ac:dyDescent="0.2">
      <c r="G6312" s="139"/>
      <c r="H6312" s="131"/>
      <c r="I6312" s="131"/>
    </row>
    <row r="6313" spans="7:9" ht="15" customHeight="1" x14ac:dyDescent="0.2">
      <c r="G6313" s="139"/>
      <c r="H6313" s="131"/>
      <c r="I6313" s="131"/>
    </row>
    <row r="6314" spans="7:9" ht="15" customHeight="1" x14ac:dyDescent="0.2">
      <c r="G6314" s="139"/>
      <c r="H6314" s="131"/>
      <c r="I6314" s="131"/>
    </row>
    <row r="6315" spans="7:9" ht="15" customHeight="1" x14ac:dyDescent="0.2">
      <c r="G6315" s="139"/>
      <c r="H6315" s="131"/>
      <c r="I6315" s="131"/>
    </row>
    <row r="6316" spans="7:9" ht="15" customHeight="1" x14ac:dyDescent="0.2">
      <c r="G6316" s="139"/>
      <c r="H6316" s="131"/>
      <c r="I6316" s="131"/>
    </row>
    <row r="6317" spans="7:9" ht="15" customHeight="1" x14ac:dyDescent="0.2">
      <c r="G6317" s="139"/>
      <c r="H6317" s="131"/>
      <c r="I6317" s="131"/>
    </row>
    <row r="6318" spans="7:9" ht="15" customHeight="1" x14ac:dyDescent="0.2">
      <c r="G6318" s="139"/>
      <c r="H6318" s="131"/>
      <c r="I6318" s="131"/>
    </row>
    <row r="6319" spans="7:9" ht="15" customHeight="1" x14ac:dyDescent="0.2">
      <c r="G6319" s="139"/>
      <c r="H6319" s="131"/>
      <c r="I6319" s="131"/>
    </row>
    <row r="6320" spans="7:9" ht="15" customHeight="1" x14ac:dyDescent="0.2">
      <c r="G6320" s="139"/>
      <c r="H6320" s="131"/>
      <c r="I6320" s="131"/>
    </row>
    <row r="6321" spans="7:9" ht="15" customHeight="1" x14ac:dyDescent="0.2">
      <c r="G6321" s="139"/>
      <c r="H6321" s="131"/>
      <c r="I6321" s="131"/>
    </row>
    <row r="6322" spans="7:9" ht="15" customHeight="1" x14ac:dyDescent="0.2">
      <c r="G6322" s="139"/>
      <c r="H6322" s="131"/>
      <c r="I6322" s="131"/>
    </row>
    <row r="6323" spans="7:9" ht="15" customHeight="1" x14ac:dyDescent="0.2">
      <c r="G6323" s="139"/>
      <c r="H6323" s="131"/>
      <c r="I6323" s="131"/>
    </row>
    <row r="6324" spans="7:9" ht="15" customHeight="1" x14ac:dyDescent="0.2">
      <c r="G6324" s="139"/>
      <c r="H6324" s="131"/>
      <c r="I6324" s="131"/>
    </row>
    <row r="6325" spans="7:9" ht="15" customHeight="1" x14ac:dyDescent="0.2">
      <c r="G6325" s="139"/>
      <c r="H6325" s="131"/>
      <c r="I6325" s="131"/>
    </row>
    <row r="6326" spans="7:9" ht="15" customHeight="1" x14ac:dyDescent="0.2">
      <c r="G6326" s="139"/>
      <c r="H6326" s="131"/>
      <c r="I6326" s="131"/>
    </row>
    <row r="6327" spans="7:9" ht="15" customHeight="1" x14ac:dyDescent="0.2">
      <c r="G6327" s="139"/>
      <c r="H6327" s="131"/>
      <c r="I6327" s="131"/>
    </row>
    <row r="6328" spans="7:9" ht="15" customHeight="1" x14ac:dyDescent="0.2">
      <c r="G6328" s="139"/>
      <c r="H6328" s="131"/>
      <c r="I6328" s="131"/>
    </row>
    <row r="6329" spans="7:9" ht="15" customHeight="1" x14ac:dyDescent="0.2">
      <c r="G6329" s="139"/>
      <c r="H6329" s="131"/>
      <c r="I6329" s="131"/>
    </row>
    <row r="6330" spans="7:9" ht="15" customHeight="1" x14ac:dyDescent="0.2">
      <c r="G6330" s="139"/>
      <c r="H6330" s="131"/>
      <c r="I6330" s="131"/>
    </row>
    <row r="6331" spans="7:9" ht="15" customHeight="1" x14ac:dyDescent="0.2">
      <c r="G6331" s="139"/>
      <c r="H6331" s="131"/>
      <c r="I6331" s="131"/>
    </row>
    <row r="6332" spans="7:9" ht="15" customHeight="1" x14ac:dyDescent="0.2">
      <c r="G6332" s="139"/>
      <c r="H6332" s="131"/>
      <c r="I6332" s="131"/>
    </row>
    <row r="6333" spans="7:9" ht="15" customHeight="1" x14ac:dyDescent="0.2">
      <c r="G6333" s="139"/>
      <c r="H6333" s="131"/>
      <c r="I6333" s="131"/>
    </row>
    <row r="6334" spans="7:9" ht="15" customHeight="1" x14ac:dyDescent="0.2">
      <c r="G6334" s="139"/>
      <c r="H6334" s="131"/>
      <c r="I6334" s="131"/>
    </row>
    <row r="6335" spans="7:9" ht="15" customHeight="1" x14ac:dyDescent="0.2">
      <c r="G6335" s="139"/>
      <c r="H6335" s="131"/>
      <c r="I6335" s="131"/>
    </row>
    <row r="6336" spans="7:9" ht="15" customHeight="1" x14ac:dyDescent="0.2">
      <c r="G6336" s="139"/>
      <c r="H6336" s="131"/>
      <c r="I6336" s="131"/>
    </row>
    <row r="6337" spans="7:9" ht="15" customHeight="1" x14ac:dyDescent="0.2">
      <c r="G6337" s="139"/>
      <c r="H6337" s="131"/>
      <c r="I6337" s="131"/>
    </row>
    <row r="6338" spans="7:9" ht="15" customHeight="1" x14ac:dyDescent="0.2">
      <c r="G6338" s="139"/>
      <c r="H6338" s="131"/>
      <c r="I6338" s="131"/>
    </row>
    <row r="6339" spans="7:9" ht="15" customHeight="1" x14ac:dyDescent="0.2">
      <c r="G6339" s="139"/>
      <c r="H6339" s="131"/>
      <c r="I6339" s="131"/>
    </row>
    <row r="6340" spans="7:9" ht="15" customHeight="1" x14ac:dyDescent="0.2">
      <c r="G6340" s="139"/>
      <c r="H6340" s="131"/>
      <c r="I6340" s="131"/>
    </row>
    <row r="6341" spans="7:9" ht="15" customHeight="1" x14ac:dyDescent="0.2">
      <c r="G6341" s="139"/>
      <c r="H6341" s="131"/>
      <c r="I6341" s="131"/>
    </row>
    <row r="6342" spans="7:9" ht="15" customHeight="1" x14ac:dyDescent="0.2">
      <c r="G6342" s="139"/>
      <c r="H6342" s="131"/>
      <c r="I6342" s="131"/>
    </row>
    <row r="6343" spans="7:9" ht="15" customHeight="1" x14ac:dyDescent="0.2">
      <c r="G6343" s="139"/>
      <c r="H6343" s="131"/>
      <c r="I6343" s="131"/>
    </row>
    <row r="6344" spans="7:9" ht="15" customHeight="1" x14ac:dyDescent="0.2">
      <c r="G6344" s="139"/>
      <c r="H6344" s="131"/>
      <c r="I6344" s="131"/>
    </row>
    <row r="6345" spans="7:9" ht="15" customHeight="1" x14ac:dyDescent="0.2">
      <c r="G6345" s="139"/>
      <c r="H6345" s="131"/>
      <c r="I6345" s="131"/>
    </row>
    <row r="6346" spans="7:9" ht="15" customHeight="1" x14ac:dyDescent="0.2">
      <c r="G6346" s="139"/>
      <c r="H6346" s="131"/>
      <c r="I6346" s="131"/>
    </row>
    <row r="6347" spans="7:9" ht="15" customHeight="1" x14ac:dyDescent="0.2">
      <c r="G6347" s="139"/>
      <c r="H6347" s="131"/>
      <c r="I6347" s="131"/>
    </row>
    <row r="6348" spans="7:9" ht="15" customHeight="1" x14ac:dyDescent="0.2">
      <c r="G6348" s="139"/>
      <c r="H6348" s="131"/>
      <c r="I6348" s="131"/>
    </row>
    <row r="6349" spans="7:9" ht="15" customHeight="1" x14ac:dyDescent="0.2">
      <c r="G6349" s="139"/>
      <c r="H6349" s="131"/>
      <c r="I6349" s="131"/>
    </row>
    <row r="6350" spans="7:9" ht="15" customHeight="1" x14ac:dyDescent="0.2">
      <c r="G6350" s="139"/>
      <c r="H6350" s="131"/>
      <c r="I6350" s="131"/>
    </row>
    <row r="6351" spans="7:9" ht="15" customHeight="1" x14ac:dyDescent="0.2">
      <c r="G6351" s="139"/>
      <c r="H6351" s="131"/>
      <c r="I6351" s="131"/>
    </row>
    <row r="6352" spans="7:9" ht="15" customHeight="1" x14ac:dyDescent="0.2">
      <c r="G6352" s="139"/>
      <c r="H6352" s="131"/>
      <c r="I6352" s="131"/>
    </row>
    <row r="6353" spans="7:9" ht="15" customHeight="1" x14ac:dyDescent="0.2">
      <c r="G6353" s="139"/>
      <c r="H6353" s="131"/>
      <c r="I6353" s="131"/>
    </row>
    <row r="6354" spans="7:9" ht="15" customHeight="1" x14ac:dyDescent="0.2">
      <c r="G6354" s="139"/>
      <c r="H6354" s="131"/>
      <c r="I6354" s="131"/>
    </row>
    <row r="6355" spans="7:9" ht="15" customHeight="1" x14ac:dyDescent="0.2">
      <c r="G6355" s="139"/>
      <c r="H6355" s="131"/>
      <c r="I6355" s="131"/>
    </row>
    <row r="6356" spans="7:9" ht="15" customHeight="1" x14ac:dyDescent="0.2">
      <c r="G6356" s="139"/>
      <c r="H6356" s="131"/>
      <c r="I6356" s="131"/>
    </row>
    <row r="6357" spans="7:9" ht="15" customHeight="1" x14ac:dyDescent="0.2">
      <c r="G6357" s="139"/>
      <c r="H6357" s="131"/>
      <c r="I6357" s="131"/>
    </row>
    <row r="6358" spans="7:9" ht="15" customHeight="1" x14ac:dyDescent="0.2">
      <c r="G6358" s="139"/>
      <c r="H6358" s="131"/>
      <c r="I6358" s="131"/>
    </row>
    <row r="6359" spans="7:9" ht="15" customHeight="1" x14ac:dyDescent="0.2">
      <c r="G6359" s="139"/>
      <c r="H6359" s="131"/>
      <c r="I6359" s="131"/>
    </row>
    <row r="6360" spans="7:9" ht="15" customHeight="1" x14ac:dyDescent="0.2">
      <c r="G6360" s="139"/>
      <c r="H6360" s="131"/>
      <c r="I6360" s="131"/>
    </row>
    <row r="6361" spans="7:9" ht="15" customHeight="1" x14ac:dyDescent="0.2">
      <c r="G6361" s="139"/>
      <c r="H6361" s="131"/>
      <c r="I6361" s="131"/>
    </row>
    <row r="6362" spans="7:9" ht="15" customHeight="1" x14ac:dyDescent="0.2">
      <c r="G6362" s="139"/>
      <c r="H6362" s="131"/>
      <c r="I6362" s="131"/>
    </row>
    <row r="6363" spans="7:9" ht="15" customHeight="1" x14ac:dyDescent="0.2">
      <c r="G6363" s="139"/>
      <c r="H6363" s="131"/>
      <c r="I6363" s="131"/>
    </row>
    <row r="6364" spans="7:9" ht="15" customHeight="1" x14ac:dyDescent="0.2">
      <c r="G6364" s="139"/>
      <c r="H6364" s="131"/>
      <c r="I6364" s="131"/>
    </row>
    <row r="6365" spans="7:9" ht="15" customHeight="1" x14ac:dyDescent="0.2">
      <c r="G6365" s="139"/>
      <c r="H6365" s="131"/>
      <c r="I6365" s="131"/>
    </row>
    <row r="6366" spans="7:9" ht="15" customHeight="1" x14ac:dyDescent="0.2">
      <c r="G6366" s="139"/>
      <c r="H6366" s="131"/>
      <c r="I6366" s="131"/>
    </row>
    <row r="6367" spans="7:9" ht="15" customHeight="1" x14ac:dyDescent="0.2">
      <c r="G6367" s="139"/>
      <c r="H6367" s="131"/>
      <c r="I6367" s="131"/>
    </row>
    <row r="6368" spans="7:9" ht="15" customHeight="1" x14ac:dyDescent="0.2">
      <c r="G6368" s="139"/>
      <c r="H6368" s="131"/>
      <c r="I6368" s="131"/>
    </row>
    <row r="6369" spans="7:9" ht="15" customHeight="1" x14ac:dyDescent="0.2">
      <c r="G6369" s="139"/>
      <c r="H6369" s="131"/>
      <c r="I6369" s="131"/>
    </row>
    <row r="6370" spans="7:9" ht="15" customHeight="1" x14ac:dyDescent="0.2">
      <c r="G6370" s="139"/>
      <c r="H6370" s="131"/>
      <c r="I6370" s="131"/>
    </row>
    <row r="6371" spans="7:9" ht="15" customHeight="1" x14ac:dyDescent="0.2">
      <c r="G6371" s="139"/>
      <c r="H6371" s="131"/>
      <c r="I6371" s="131"/>
    </row>
    <row r="6372" spans="7:9" ht="15" customHeight="1" x14ac:dyDescent="0.2">
      <c r="G6372" s="139"/>
      <c r="H6372" s="131"/>
      <c r="I6372" s="131"/>
    </row>
    <row r="6373" spans="7:9" ht="15" customHeight="1" x14ac:dyDescent="0.2">
      <c r="G6373" s="139"/>
      <c r="H6373" s="131"/>
      <c r="I6373" s="131"/>
    </row>
    <row r="6374" spans="7:9" ht="15" customHeight="1" x14ac:dyDescent="0.2">
      <c r="G6374" s="139"/>
      <c r="H6374" s="131"/>
      <c r="I6374" s="131"/>
    </row>
    <row r="6375" spans="7:9" ht="15" customHeight="1" x14ac:dyDescent="0.2">
      <c r="G6375" s="139"/>
      <c r="H6375" s="131"/>
      <c r="I6375" s="131"/>
    </row>
    <row r="6376" spans="7:9" ht="15" customHeight="1" x14ac:dyDescent="0.2">
      <c r="G6376" s="139"/>
      <c r="H6376" s="131"/>
      <c r="I6376" s="131"/>
    </row>
    <row r="6377" spans="7:9" ht="15" customHeight="1" x14ac:dyDescent="0.2">
      <c r="G6377" s="139"/>
      <c r="H6377" s="131"/>
      <c r="I6377" s="131"/>
    </row>
    <row r="6378" spans="7:9" ht="15" customHeight="1" x14ac:dyDescent="0.2">
      <c r="G6378" s="139"/>
      <c r="H6378" s="131"/>
      <c r="I6378" s="131"/>
    </row>
    <row r="6379" spans="7:9" ht="15" customHeight="1" x14ac:dyDescent="0.2">
      <c r="G6379" s="139"/>
      <c r="H6379" s="131"/>
      <c r="I6379" s="131"/>
    </row>
    <row r="6380" spans="7:9" ht="15" customHeight="1" x14ac:dyDescent="0.2">
      <c r="G6380" s="139"/>
      <c r="H6380" s="131"/>
      <c r="I6380" s="131"/>
    </row>
    <row r="6381" spans="7:9" ht="15" customHeight="1" x14ac:dyDescent="0.2">
      <c r="G6381" s="139"/>
      <c r="H6381" s="131"/>
      <c r="I6381" s="131"/>
    </row>
    <row r="6382" spans="7:9" ht="15" customHeight="1" x14ac:dyDescent="0.2">
      <c r="G6382" s="139"/>
      <c r="H6382" s="131"/>
      <c r="I6382" s="131"/>
    </row>
    <row r="6383" spans="7:9" ht="15" customHeight="1" x14ac:dyDescent="0.2">
      <c r="G6383" s="139"/>
      <c r="H6383" s="131"/>
      <c r="I6383" s="131"/>
    </row>
    <row r="6384" spans="7:9" ht="15" customHeight="1" x14ac:dyDescent="0.2">
      <c r="G6384" s="139"/>
      <c r="H6384" s="131"/>
      <c r="I6384" s="131"/>
    </row>
    <row r="6385" spans="7:9" ht="15" customHeight="1" x14ac:dyDescent="0.2">
      <c r="G6385" s="139"/>
      <c r="H6385" s="131"/>
      <c r="I6385" s="131"/>
    </row>
    <row r="6386" spans="7:9" ht="15" customHeight="1" x14ac:dyDescent="0.2">
      <c r="G6386" s="139"/>
      <c r="H6386" s="131"/>
      <c r="I6386" s="131"/>
    </row>
    <row r="6387" spans="7:9" ht="15" customHeight="1" x14ac:dyDescent="0.2">
      <c r="G6387" s="139"/>
      <c r="H6387" s="131"/>
      <c r="I6387" s="131"/>
    </row>
    <row r="6388" spans="7:9" ht="15" customHeight="1" x14ac:dyDescent="0.2">
      <c r="G6388" s="139"/>
      <c r="H6388" s="131"/>
      <c r="I6388" s="131"/>
    </row>
    <row r="6389" spans="7:9" ht="15" customHeight="1" x14ac:dyDescent="0.2">
      <c r="G6389" s="139"/>
      <c r="H6389" s="131"/>
      <c r="I6389" s="131"/>
    </row>
    <row r="6390" spans="7:9" ht="15" customHeight="1" x14ac:dyDescent="0.2">
      <c r="G6390" s="139"/>
      <c r="H6390" s="131"/>
      <c r="I6390" s="131"/>
    </row>
    <row r="6391" spans="7:9" ht="15" customHeight="1" x14ac:dyDescent="0.2">
      <c r="G6391" s="139"/>
      <c r="H6391" s="131"/>
      <c r="I6391" s="131"/>
    </row>
    <row r="6392" spans="7:9" ht="15" customHeight="1" x14ac:dyDescent="0.2">
      <c r="G6392" s="139"/>
      <c r="H6392" s="131"/>
      <c r="I6392" s="131"/>
    </row>
    <row r="6393" spans="7:9" ht="15" customHeight="1" x14ac:dyDescent="0.2">
      <c r="G6393" s="139"/>
      <c r="H6393" s="131"/>
      <c r="I6393" s="131"/>
    </row>
    <row r="6394" spans="7:9" ht="15" customHeight="1" x14ac:dyDescent="0.2">
      <c r="G6394" s="139"/>
      <c r="H6394" s="131"/>
      <c r="I6394" s="131"/>
    </row>
    <row r="6395" spans="7:9" ht="15" customHeight="1" x14ac:dyDescent="0.2">
      <c r="G6395" s="139"/>
      <c r="H6395" s="131"/>
      <c r="I6395" s="131"/>
    </row>
    <row r="6396" spans="7:9" ht="15" customHeight="1" x14ac:dyDescent="0.2">
      <c r="G6396" s="139"/>
      <c r="H6396" s="131"/>
      <c r="I6396" s="131"/>
    </row>
    <row r="6397" spans="7:9" ht="15" customHeight="1" x14ac:dyDescent="0.2">
      <c r="G6397" s="139"/>
      <c r="H6397" s="131"/>
      <c r="I6397" s="131"/>
    </row>
    <row r="6398" spans="7:9" ht="15" customHeight="1" x14ac:dyDescent="0.2">
      <c r="G6398" s="139"/>
      <c r="H6398" s="131"/>
      <c r="I6398" s="131"/>
    </row>
    <row r="6399" spans="7:9" ht="15" customHeight="1" x14ac:dyDescent="0.2">
      <c r="G6399" s="139"/>
      <c r="H6399" s="131"/>
      <c r="I6399" s="131"/>
    </row>
    <row r="6400" spans="7:9" ht="15" customHeight="1" x14ac:dyDescent="0.2">
      <c r="G6400" s="139"/>
      <c r="H6400" s="131"/>
      <c r="I6400" s="131"/>
    </row>
    <row r="6401" spans="7:9" ht="15" customHeight="1" x14ac:dyDescent="0.2">
      <c r="G6401" s="139"/>
      <c r="H6401" s="131"/>
      <c r="I6401" s="131"/>
    </row>
    <row r="6402" spans="7:9" ht="15" customHeight="1" x14ac:dyDescent="0.2">
      <c r="G6402" s="139"/>
      <c r="H6402" s="131"/>
      <c r="I6402" s="131"/>
    </row>
    <row r="6403" spans="7:9" ht="15" customHeight="1" x14ac:dyDescent="0.2">
      <c r="G6403" s="139"/>
      <c r="H6403" s="131"/>
      <c r="I6403" s="131"/>
    </row>
    <row r="6404" spans="7:9" ht="15" customHeight="1" x14ac:dyDescent="0.2">
      <c r="G6404" s="139"/>
      <c r="H6404" s="131"/>
      <c r="I6404" s="131"/>
    </row>
    <row r="6405" spans="7:9" ht="15" customHeight="1" x14ac:dyDescent="0.2">
      <c r="G6405" s="139"/>
      <c r="H6405" s="131"/>
      <c r="I6405" s="131"/>
    </row>
    <row r="6406" spans="7:9" ht="15" customHeight="1" x14ac:dyDescent="0.2">
      <c r="G6406" s="139"/>
      <c r="H6406" s="131"/>
      <c r="I6406" s="131"/>
    </row>
    <row r="6407" spans="7:9" ht="15" customHeight="1" x14ac:dyDescent="0.2">
      <c r="G6407" s="139"/>
      <c r="H6407" s="131"/>
      <c r="I6407" s="131"/>
    </row>
    <row r="6408" spans="7:9" ht="15" customHeight="1" x14ac:dyDescent="0.2">
      <c r="G6408" s="139"/>
      <c r="H6408" s="131"/>
      <c r="I6408" s="131"/>
    </row>
    <row r="6409" spans="7:9" ht="15" customHeight="1" x14ac:dyDescent="0.2">
      <c r="G6409" s="139"/>
      <c r="H6409" s="131"/>
      <c r="I6409" s="131"/>
    </row>
    <row r="6410" spans="7:9" ht="15" customHeight="1" x14ac:dyDescent="0.2">
      <c r="G6410" s="139"/>
      <c r="H6410" s="131"/>
      <c r="I6410" s="131"/>
    </row>
    <row r="6411" spans="7:9" ht="15" customHeight="1" x14ac:dyDescent="0.2">
      <c r="G6411" s="139"/>
      <c r="H6411" s="131"/>
      <c r="I6411" s="131"/>
    </row>
    <row r="6412" spans="7:9" ht="15" customHeight="1" x14ac:dyDescent="0.2">
      <c r="G6412" s="139"/>
      <c r="H6412" s="131"/>
      <c r="I6412" s="131"/>
    </row>
    <row r="6413" spans="7:9" ht="15" customHeight="1" x14ac:dyDescent="0.2">
      <c r="G6413" s="139"/>
      <c r="H6413" s="131"/>
      <c r="I6413" s="131"/>
    </row>
    <row r="6414" spans="7:9" ht="15" customHeight="1" x14ac:dyDescent="0.2">
      <c r="G6414" s="139"/>
      <c r="H6414" s="131"/>
      <c r="I6414" s="131"/>
    </row>
    <row r="6415" spans="7:9" ht="15" customHeight="1" x14ac:dyDescent="0.2">
      <c r="G6415" s="139"/>
      <c r="H6415" s="131"/>
      <c r="I6415" s="131"/>
    </row>
    <row r="6416" spans="7:9" ht="15" customHeight="1" x14ac:dyDescent="0.2">
      <c r="G6416" s="139"/>
      <c r="H6416" s="131"/>
      <c r="I6416" s="131"/>
    </row>
    <row r="6417" spans="7:9" ht="15" customHeight="1" x14ac:dyDescent="0.2">
      <c r="G6417" s="139"/>
      <c r="H6417" s="131"/>
      <c r="I6417" s="131"/>
    </row>
    <row r="6418" spans="7:9" ht="15" customHeight="1" x14ac:dyDescent="0.2">
      <c r="G6418" s="139"/>
      <c r="H6418" s="131"/>
      <c r="I6418" s="131"/>
    </row>
    <row r="6419" spans="7:9" ht="15" customHeight="1" x14ac:dyDescent="0.2">
      <c r="G6419" s="139"/>
      <c r="H6419" s="131"/>
      <c r="I6419" s="131"/>
    </row>
    <row r="6420" spans="7:9" ht="15" customHeight="1" x14ac:dyDescent="0.2">
      <c r="G6420" s="139"/>
      <c r="H6420" s="131"/>
      <c r="I6420" s="131"/>
    </row>
    <row r="6421" spans="7:9" ht="15" customHeight="1" x14ac:dyDescent="0.2">
      <c r="G6421" s="139"/>
      <c r="H6421" s="131"/>
      <c r="I6421" s="131"/>
    </row>
    <row r="6422" spans="7:9" ht="15" customHeight="1" x14ac:dyDescent="0.2">
      <c r="G6422" s="139"/>
      <c r="H6422" s="131"/>
      <c r="I6422" s="131"/>
    </row>
    <row r="6423" spans="7:9" ht="15" customHeight="1" x14ac:dyDescent="0.2">
      <c r="G6423" s="139"/>
      <c r="H6423" s="131"/>
      <c r="I6423" s="131"/>
    </row>
    <row r="6424" spans="7:9" ht="15" customHeight="1" x14ac:dyDescent="0.2">
      <c r="G6424" s="139"/>
      <c r="H6424" s="131"/>
      <c r="I6424" s="131"/>
    </row>
    <row r="6425" spans="7:9" ht="15" customHeight="1" x14ac:dyDescent="0.2">
      <c r="G6425" s="139"/>
      <c r="H6425" s="131"/>
      <c r="I6425" s="131"/>
    </row>
    <row r="6426" spans="7:9" ht="15" customHeight="1" x14ac:dyDescent="0.2">
      <c r="G6426" s="139"/>
      <c r="H6426" s="131"/>
      <c r="I6426" s="131"/>
    </row>
    <row r="6427" spans="7:9" ht="15" customHeight="1" x14ac:dyDescent="0.2">
      <c r="G6427" s="139"/>
      <c r="H6427" s="131"/>
      <c r="I6427" s="131"/>
    </row>
    <row r="6428" spans="7:9" ht="15" customHeight="1" x14ac:dyDescent="0.2">
      <c r="G6428" s="139"/>
      <c r="H6428" s="131"/>
      <c r="I6428" s="131"/>
    </row>
    <row r="6429" spans="7:9" ht="15" customHeight="1" x14ac:dyDescent="0.2">
      <c r="G6429" s="139"/>
      <c r="H6429" s="131"/>
      <c r="I6429" s="131"/>
    </row>
    <row r="6430" spans="7:9" ht="15" customHeight="1" x14ac:dyDescent="0.2">
      <c r="G6430" s="139"/>
      <c r="H6430" s="131"/>
      <c r="I6430" s="131"/>
    </row>
    <row r="6431" spans="7:9" ht="15" customHeight="1" x14ac:dyDescent="0.2">
      <c r="G6431" s="139"/>
      <c r="H6431" s="131"/>
      <c r="I6431" s="131"/>
    </row>
    <row r="6432" spans="7:9" ht="15" customHeight="1" x14ac:dyDescent="0.2">
      <c r="G6432" s="139"/>
      <c r="H6432" s="131"/>
      <c r="I6432" s="131"/>
    </row>
    <row r="6433" spans="7:9" ht="15" customHeight="1" x14ac:dyDescent="0.2">
      <c r="G6433" s="139"/>
      <c r="H6433" s="131"/>
      <c r="I6433" s="131"/>
    </row>
    <row r="6434" spans="7:9" ht="15" customHeight="1" x14ac:dyDescent="0.2">
      <c r="G6434" s="139"/>
      <c r="H6434" s="131"/>
      <c r="I6434" s="131"/>
    </row>
    <row r="6435" spans="7:9" ht="15" customHeight="1" x14ac:dyDescent="0.2">
      <c r="G6435" s="139"/>
      <c r="H6435" s="131"/>
      <c r="I6435" s="131"/>
    </row>
    <row r="6436" spans="7:9" ht="15" customHeight="1" x14ac:dyDescent="0.2">
      <c r="G6436" s="139"/>
      <c r="H6436" s="131"/>
      <c r="I6436" s="131"/>
    </row>
    <row r="6437" spans="7:9" ht="15" customHeight="1" x14ac:dyDescent="0.2">
      <c r="G6437" s="139"/>
      <c r="H6437" s="131"/>
      <c r="I6437" s="131"/>
    </row>
    <row r="6438" spans="7:9" ht="15" customHeight="1" x14ac:dyDescent="0.2">
      <c r="G6438" s="139"/>
      <c r="H6438" s="131"/>
      <c r="I6438" s="131"/>
    </row>
    <row r="6439" spans="7:9" ht="15" customHeight="1" x14ac:dyDescent="0.2">
      <c r="G6439" s="139"/>
      <c r="H6439" s="131"/>
      <c r="I6439" s="131"/>
    </row>
    <row r="6440" spans="7:9" ht="15" customHeight="1" x14ac:dyDescent="0.2">
      <c r="G6440" s="139"/>
      <c r="H6440" s="131"/>
      <c r="I6440" s="131"/>
    </row>
    <row r="6441" spans="7:9" ht="15" customHeight="1" x14ac:dyDescent="0.2">
      <c r="G6441" s="139"/>
      <c r="H6441" s="131"/>
      <c r="I6441" s="131"/>
    </row>
    <row r="6442" spans="7:9" ht="15" customHeight="1" x14ac:dyDescent="0.2">
      <c r="G6442" s="139"/>
      <c r="H6442" s="131"/>
      <c r="I6442" s="131"/>
    </row>
    <row r="6443" spans="7:9" ht="15" customHeight="1" x14ac:dyDescent="0.2">
      <c r="G6443" s="139"/>
      <c r="H6443" s="131"/>
      <c r="I6443" s="131"/>
    </row>
    <row r="6444" spans="7:9" ht="15" customHeight="1" x14ac:dyDescent="0.2">
      <c r="G6444" s="139"/>
      <c r="H6444" s="131"/>
      <c r="I6444" s="131"/>
    </row>
    <row r="6445" spans="7:9" ht="15" customHeight="1" x14ac:dyDescent="0.2">
      <c r="G6445" s="139"/>
      <c r="H6445" s="131"/>
      <c r="I6445" s="131"/>
    </row>
    <row r="6446" spans="7:9" ht="15" customHeight="1" x14ac:dyDescent="0.2">
      <c r="G6446" s="139"/>
      <c r="H6446" s="131"/>
      <c r="I6446" s="131"/>
    </row>
    <row r="6447" spans="7:9" ht="15" customHeight="1" x14ac:dyDescent="0.2">
      <c r="G6447" s="139"/>
      <c r="H6447" s="131"/>
      <c r="I6447" s="131"/>
    </row>
    <row r="6448" spans="7:9" ht="15" customHeight="1" x14ac:dyDescent="0.2">
      <c r="G6448" s="139"/>
      <c r="H6448" s="131"/>
      <c r="I6448" s="131"/>
    </row>
    <row r="6449" spans="7:9" ht="15" customHeight="1" x14ac:dyDescent="0.2">
      <c r="G6449" s="139"/>
      <c r="H6449" s="131"/>
      <c r="I6449" s="131"/>
    </row>
    <row r="6450" spans="7:9" ht="15" customHeight="1" x14ac:dyDescent="0.2">
      <c r="G6450" s="139"/>
      <c r="H6450" s="131"/>
      <c r="I6450" s="131"/>
    </row>
    <row r="6451" spans="7:9" ht="15" customHeight="1" x14ac:dyDescent="0.2">
      <c r="G6451" s="139"/>
      <c r="H6451" s="131"/>
      <c r="I6451" s="131"/>
    </row>
    <row r="6452" spans="7:9" ht="15" customHeight="1" x14ac:dyDescent="0.2">
      <c r="G6452" s="139"/>
      <c r="H6452" s="131"/>
      <c r="I6452" s="131"/>
    </row>
    <row r="6453" spans="7:9" ht="15" customHeight="1" x14ac:dyDescent="0.2">
      <c r="G6453" s="139"/>
      <c r="H6453" s="131"/>
      <c r="I6453" s="131"/>
    </row>
    <row r="6454" spans="7:9" ht="15" customHeight="1" x14ac:dyDescent="0.2">
      <c r="G6454" s="139"/>
      <c r="H6454" s="131"/>
      <c r="I6454" s="131"/>
    </row>
    <row r="6455" spans="7:9" ht="15" customHeight="1" x14ac:dyDescent="0.2">
      <c r="G6455" s="139"/>
      <c r="H6455" s="131"/>
      <c r="I6455" s="131"/>
    </row>
    <row r="6456" spans="7:9" ht="15" customHeight="1" x14ac:dyDescent="0.2">
      <c r="G6456" s="139"/>
      <c r="H6456" s="131"/>
      <c r="I6456" s="131"/>
    </row>
    <row r="6457" spans="7:9" ht="15" customHeight="1" x14ac:dyDescent="0.2">
      <c r="G6457" s="139"/>
      <c r="H6457" s="131"/>
      <c r="I6457" s="131"/>
    </row>
    <row r="6458" spans="7:9" ht="15" customHeight="1" x14ac:dyDescent="0.2">
      <c r="G6458" s="139"/>
      <c r="H6458" s="131"/>
      <c r="I6458" s="131"/>
    </row>
    <row r="6459" spans="7:9" ht="15" customHeight="1" x14ac:dyDescent="0.2">
      <c r="G6459" s="139"/>
      <c r="H6459" s="131"/>
      <c r="I6459" s="131"/>
    </row>
    <row r="6460" spans="7:9" ht="15" customHeight="1" x14ac:dyDescent="0.2">
      <c r="G6460" s="139"/>
      <c r="H6460" s="131"/>
      <c r="I6460" s="131"/>
    </row>
    <row r="6461" spans="7:9" ht="15" customHeight="1" x14ac:dyDescent="0.2">
      <c r="G6461" s="139"/>
      <c r="H6461" s="131"/>
      <c r="I6461" s="131"/>
    </row>
    <row r="6462" spans="7:9" ht="15" customHeight="1" x14ac:dyDescent="0.2">
      <c r="G6462" s="139"/>
      <c r="H6462" s="131"/>
      <c r="I6462" s="131"/>
    </row>
    <row r="6463" spans="7:9" ht="15" customHeight="1" x14ac:dyDescent="0.2">
      <c r="G6463" s="139"/>
      <c r="H6463" s="131"/>
      <c r="I6463" s="131"/>
    </row>
    <row r="6464" spans="7:9" ht="15" customHeight="1" x14ac:dyDescent="0.2">
      <c r="G6464" s="139"/>
      <c r="H6464" s="131"/>
      <c r="I6464" s="131"/>
    </row>
    <row r="6465" spans="7:9" ht="15" customHeight="1" x14ac:dyDescent="0.2">
      <c r="G6465" s="139"/>
      <c r="H6465" s="131"/>
      <c r="I6465" s="131"/>
    </row>
    <row r="6466" spans="7:9" ht="15" customHeight="1" x14ac:dyDescent="0.2">
      <c r="G6466" s="139"/>
      <c r="H6466" s="131"/>
      <c r="I6466" s="131"/>
    </row>
    <row r="6467" spans="7:9" ht="15" customHeight="1" x14ac:dyDescent="0.2">
      <c r="G6467" s="139"/>
      <c r="H6467" s="131"/>
      <c r="I6467" s="131"/>
    </row>
    <row r="6468" spans="7:9" ht="15" customHeight="1" x14ac:dyDescent="0.2">
      <c r="G6468" s="139"/>
      <c r="H6468" s="131"/>
      <c r="I6468" s="131"/>
    </row>
    <row r="6469" spans="7:9" ht="15" customHeight="1" x14ac:dyDescent="0.2">
      <c r="G6469" s="139"/>
      <c r="H6469" s="131"/>
      <c r="I6469" s="131"/>
    </row>
    <row r="6470" spans="7:9" ht="15" customHeight="1" x14ac:dyDescent="0.2">
      <c r="G6470" s="139"/>
      <c r="H6470" s="131"/>
      <c r="I6470" s="131"/>
    </row>
    <row r="6471" spans="7:9" ht="15" customHeight="1" x14ac:dyDescent="0.2">
      <c r="G6471" s="139"/>
      <c r="H6471" s="131"/>
      <c r="I6471" s="131"/>
    </row>
    <row r="6472" spans="7:9" ht="15" customHeight="1" x14ac:dyDescent="0.2">
      <c r="G6472" s="139"/>
      <c r="H6472" s="131"/>
      <c r="I6472" s="131"/>
    </row>
    <row r="6473" spans="7:9" ht="15" customHeight="1" x14ac:dyDescent="0.2">
      <c r="G6473" s="139"/>
      <c r="H6473" s="131"/>
      <c r="I6473" s="131"/>
    </row>
    <row r="6474" spans="7:9" ht="15" customHeight="1" x14ac:dyDescent="0.2">
      <c r="G6474" s="139"/>
      <c r="H6474" s="131"/>
      <c r="I6474" s="131"/>
    </row>
    <row r="6475" spans="7:9" ht="15" customHeight="1" x14ac:dyDescent="0.2">
      <c r="G6475" s="139"/>
      <c r="H6475" s="131"/>
      <c r="I6475" s="131"/>
    </row>
    <row r="6476" spans="7:9" ht="15" customHeight="1" x14ac:dyDescent="0.2">
      <c r="G6476" s="139"/>
      <c r="H6476" s="131"/>
      <c r="I6476" s="131"/>
    </row>
    <row r="6477" spans="7:9" ht="15" customHeight="1" x14ac:dyDescent="0.2">
      <c r="G6477" s="139"/>
      <c r="H6477" s="131"/>
      <c r="I6477" s="131"/>
    </row>
    <row r="6478" spans="7:9" ht="15" customHeight="1" x14ac:dyDescent="0.2">
      <c r="G6478" s="139"/>
      <c r="H6478" s="131"/>
      <c r="I6478" s="131"/>
    </row>
    <row r="6479" spans="7:9" ht="15" customHeight="1" x14ac:dyDescent="0.2">
      <c r="G6479" s="139"/>
      <c r="H6479" s="131"/>
      <c r="I6479" s="131"/>
    </row>
    <row r="6480" spans="7:9" ht="15" customHeight="1" x14ac:dyDescent="0.2">
      <c r="G6480" s="139"/>
      <c r="H6480" s="131"/>
      <c r="I6480" s="131"/>
    </row>
    <row r="6481" spans="7:9" ht="15" customHeight="1" x14ac:dyDescent="0.2">
      <c r="G6481" s="139"/>
      <c r="H6481" s="131"/>
      <c r="I6481" s="131"/>
    </row>
    <row r="6482" spans="7:9" ht="15" customHeight="1" x14ac:dyDescent="0.2">
      <c r="G6482" s="139"/>
      <c r="H6482" s="131"/>
      <c r="I6482" s="131"/>
    </row>
    <row r="6483" spans="7:9" ht="15" customHeight="1" x14ac:dyDescent="0.2">
      <c r="G6483" s="139"/>
      <c r="H6483" s="131"/>
      <c r="I6483" s="131"/>
    </row>
    <row r="6484" spans="7:9" ht="15" customHeight="1" x14ac:dyDescent="0.2">
      <c r="G6484" s="139"/>
      <c r="H6484" s="131"/>
      <c r="I6484" s="131"/>
    </row>
    <row r="6485" spans="7:9" ht="15" customHeight="1" x14ac:dyDescent="0.2">
      <c r="G6485" s="139"/>
      <c r="H6485" s="131"/>
      <c r="I6485" s="131"/>
    </row>
    <row r="6486" spans="7:9" ht="15" customHeight="1" x14ac:dyDescent="0.2">
      <c r="G6486" s="139"/>
      <c r="H6486" s="131"/>
      <c r="I6486" s="131"/>
    </row>
    <row r="6487" spans="7:9" ht="15" customHeight="1" x14ac:dyDescent="0.2">
      <c r="G6487" s="139"/>
      <c r="H6487" s="131"/>
      <c r="I6487" s="131"/>
    </row>
    <row r="6488" spans="7:9" ht="15" customHeight="1" x14ac:dyDescent="0.2">
      <c r="G6488" s="139"/>
      <c r="H6488" s="131"/>
      <c r="I6488" s="131"/>
    </row>
    <row r="6489" spans="7:9" ht="15" customHeight="1" x14ac:dyDescent="0.2">
      <c r="G6489" s="139"/>
      <c r="H6489" s="131"/>
      <c r="I6489" s="131"/>
    </row>
    <row r="6490" spans="7:9" ht="15" customHeight="1" x14ac:dyDescent="0.2">
      <c r="G6490" s="139"/>
      <c r="H6490" s="131"/>
      <c r="I6490" s="131"/>
    </row>
    <row r="6491" spans="7:9" ht="15" customHeight="1" x14ac:dyDescent="0.2">
      <c r="G6491" s="139"/>
      <c r="H6491" s="131"/>
      <c r="I6491" s="131"/>
    </row>
    <row r="6492" spans="7:9" ht="15" customHeight="1" x14ac:dyDescent="0.2">
      <c r="G6492" s="139"/>
      <c r="H6492" s="131"/>
      <c r="I6492" s="131"/>
    </row>
    <row r="6493" spans="7:9" ht="15" customHeight="1" x14ac:dyDescent="0.2">
      <c r="G6493" s="139"/>
      <c r="H6493" s="131"/>
      <c r="I6493" s="131"/>
    </row>
    <row r="6494" spans="7:9" ht="15" customHeight="1" x14ac:dyDescent="0.2">
      <c r="G6494" s="139"/>
      <c r="H6494" s="131"/>
      <c r="I6494" s="131"/>
    </row>
    <row r="6495" spans="7:9" ht="15" customHeight="1" x14ac:dyDescent="0.2">
      <c r="G6495" s="139"/>
      <c r="H6495" s="131"/>
      <c r="I6495" s="131"/>
    </row>
    <row r="6496" spans="7:9" ht="15" customHeight="1" x14ac:dyDescent="0.2">
      <c r="G6496" s="139"/>
      <c r="H6496" s="131"/>
      <c r="I6496" s="131"/>
    </row>
    <row r="6497" spans="7:9" ht="15" customHeight="1" x14ac:dyDescent="0.2">
      <c r="G6497" s="139"/>
      <c r="H6497" s="131"/>
      <c r="I6497" s="131"/>
    </row>
    <row r="6498" spans="7:9" ht="15" customHeight="1" x14ac:dyDescent="0.2">
      <c r="G6498" s="139"/>
      <c r="H6498" s="131"/>
      <c r="I6498" s="131"/>
    </row>
    <row r="6499" spans="7:9" ht="15" customHeight="1" x14ac:dyDescent="0.2">
      <c r="G6499" s="139"/>
      <c r="H6499" s="131"/>
      <c r="I6499" s="131"/>
    </row>
    <row r="6500" spans="7:9" ht="15" customHeight="1" x14ac:dyDescent="0.2">
      <c r="G6500" s="139"/>
      <c r="H6500" s="131"/>
      <c r="I6500" s="131"/>
    </row>
    <row r="6501" spans="7:9" ht="15" customHeight="1" x14ac:dyDescent="0.2">
      <c r="G6501" s="139"/>
      <c r="H6501" s="131"/>
      <c r="I6501" s="131"/>
    </row>
    <row r="6502" spans="7:9" ht="15" customHeight="1" x14ac:dyDescent="0.2">
      <c r="G6502" s="139"/>
      <c r="H6502" s="131"/>
      <c r="I6502" s="131"/>
    </row>
    <row r="6503" spans="7:9" ht="15" customHeight="1" x14ac:dyDescent="0.2">
      <c r="G6503" s="139"/>
      <c r="H6503" s="131"/>
      <c r="I6503" s="131"/>
    </row>
    <row r="6504" spans="7:9" ht="15" customHeight="1" x14ac:dyDescent="0.2">
      <c r="G6504" s="139"/>
      <c r="H6504" s="131"/>
      <c r="I6504" s="131"/>
    </row>
    <row r="6505" spans="7:9" ht="15" customHeight="1" x14ac:dyDescent="0.2">
      <c r="G6505" s="139"/>
      <c r="H6505" s="131"/>
      <c r="I6505" s="131"/>
    </row>
    <row r="6506" spans="7:9" ht="15" customHeight="1" x14ac:dyDescent="0.2">
      <c r="G6506" s="139"/>
      <c r="H6506" s="131"/>
      <c r="I6506" s="131"/>
    </row>
    <row r="6507" spans="7:9" ht="15" customHeight="1" x14ac:dyDescent="0.2">
      <c r="G6507" s="139"/>
      <c r="H6507" s="131"/>
      <c r="I6507" s="131"/>
    </row>
    <row r="6508" spans="7:9" ht="15" customHeight="1" x14ac:dyDescent="0.2">
      <c r="G6508" s="139"/>
      <c r="H6508" s="131"/>
      <c r="I6508" s="131"/>
    </row>
    <row r="6509" spans="7:9" ht="15" customHeight="1" x14ac:dyDescent="0.2">
      <c r="G6509" s="139"/>
      <c r="H6509" s="131"/>
      <c r="I6509" s="131"/>
    </row>
    <row r="6510" spans="7:9" ht="15" customHeight="1" x14ac:dyDescent="0.2">
      <c r="G6510" s="139"/>
      <c r="H6510" s="131"/>
      <c r="I6510" s="131"/>
    </row>
    <row r="6511" spans="7:9" ht="15" customHeight="1" x14ac:dyDescent="0.2">
      <c r="G6511" s="139"/>
      <c r="H6511" s="131"/>
      <c r="I6511" s="131"/>
    </row>
    <row r="6512" spans="7:9" ht="15" customHeight="1" x14ac:dyDescent="0.2">
      <c r="G6512" s="139"/>
      <c r="H6512" s="131"/>
      <c r="I6512" s="131"/>
    </row>
    <row r="6513" spans="7:9" ht="15" customHeight="1" x14ac:dyDescent="0.2">
      <c r="G6513" s="139"/>
      <c r="H6513" s="131"/>
      <c r="I6513" s="131"/>
    </row>
    <row r="6514" spans="7:9" ht="15" customHeight="1" x14ac:dyDescent="0.2">
      <c r="G6514" s="139"/>
      <c r="H6514" s="131"/>
      <c r="I6514" s="131"/>
    </row>
    <row r="6515" spans="7:9" ht="15" customHeight="1" x14ac:dyDescent="0.2">
      <c r="G6515" s="139"/>
      <c r="H6515" s="131"/>
      <c r="I6515" s="131"/>
    </row>
    <row r="6516" spans="7:9" ht="15" customHeight="1" x14ac:dyDescent="0.2">
      <c r="G6516" s="139"/>
      <c r="H6516" s="131"/>
      <c r="I6516" s="131"/>
    </row>
    <row r="6517" spans="7:9" ht="15" customHeight="1" x14ac:dyDescent="0.2">
      <c r="G6517" s="139"/>
      <c r="H6517" s="131"/>
      <c r="I6517" s="131"/>
    </row>
    <row r="6518" spans="7:9" ht="15" customHeight="1" x14ac:dyDescent="0.2">
      <c r="G6518" s="139"/>
      <c r="H6518" s="131"/>
      <c r="I6518" s="131"/>
    </row>
    <row r="6519" spans="7:9" ht="15" customHeight="1" x14ac:dyDescent="0.2">
      <c r="G6519" s="139"/>
      <c r="H6519" s="131"/>
      <c r="I6519" s="131"/>
    </row>
    <row r="6520" spans="7:9" ht="15" customHeight="1" x14ac:dyDescent="0.2">
      <c r="G6520" s="139"/>
      <c r="H6520" s="131"/>
      <c r="I6520" s="131"/>
    </row>
    <row r="6521" spans="7:9" ht="15" customHeight="1" x14ac:dyDescent="0.2">
      <c r="G6521" s="139"/>
      <c r="H6521" s="131"/>
      <c r="I6521" s="131"/>
    </row>
    <row r="6522" spans="7:9" ht="15" customHeight="1" x14ac:dyDescent="0.2">
      <c r="G6522" s="139"/>
      <c r="H6522" s="131"/>
      <c r="I6522" s="131"/>
    </row>
    <row r="6523" spans="7:9" ht="15" customHeight="1" x14ac:dyDescent="0.2">
      <c r="G6523" s="139"/>
      <c r="H6523" s="131"/>
      <c r="I6523" s="131"/>
    </row>
    <row r="6524" spans="7:9" ht="15" customHeight="1" x14ac:dyDescent="0.2">
      <c r="G6524" s="139"/>
      <c r="H6524" s="131"/>
      <c r="I6524" s="131"/>
    </row>
    <row r="6525" spans="7:9" ht="15" customHeight="1" x14ac:dyDescent="0.2">
      <c r="G6525" s="139"/>
      <c r="H6525" s="131"/>
      <c r="I6525" s="131"/>
    </row>
    <row r="6526" spans="7:9" ht="15" customHeight="1" x14ac:dyDescent="0.2">
      <c r="G6526" s="139"/>
      <c r="H6526" s="131"/>
      <c r="I6526" s="131"/>
    </row>
    <row r="6527" spans="7:9" ht="15" customHeight="1" x14ac:dyDescent="0.2">
      <c r="G6527" s="139"/>
      <c r="H6527" s="131"/>
      <c r="I6527" s="131"/>
    </row>
    <row r="6528" spans="7:9" ht="15" customHeight="1" x14ac:dyDescent="0.2">
      <c r="G6528" s="139"/>
      <c r="H6528" s="131"/>
      <c r="I6528" s="131"/>
    </row>
    <row r="6529" spans="7:9" ht="15" customHeight="1" x14ac:dyDescent="0.2">
      <c r="G6529" s="139"/>
      <c r="H6529" s="131"/>
      <c r="I6529" s="131"/>
    </row>
    <row r="6530" spans="7:9" ht="15" customHeight="1" x14ac:dyDescent="0.2">
      <c r="G6530" s="139"/>
      <c r="H6530" s="131"/>
      <c r="I6530" s="131"/>
    </row>
    <row r="6531" spans="7:9" ht="15" customHeight="1" x14ac:dyDescent="0.2">
      <c r="G6531" s="139"/>
      <c r="H6531" s="131"/>
      <c r="I6531" s="131"/>
    </row>
    <row r="6532" spans="7:9" ht="15" customHeight="1" x14ac:dyDescent="0.2">
      <c r="G6532" s="139"/>
      <c r="H6532" s="131"/>
      <c r="I6532" s="131"/>
    </row>
    <row r="6533" spans="7:9" ht="15" customHeight="1" x14ac:dyDescent="0.2">
      <c r="G6533" s="139"/>
      <c r="H6533" s="131"/>
      <c r="I6533" s="131"/>
    </row>
    <row r="6534" spans="7:9" ht="15" customHeight="1" x14ac:dyDescent="0.2">
      <c r="G6534" s="139"/>
      <c r="H6534" s="131"/>
      <c r="I6534" s="131"/>
    </row>
    <row r="6535" spans="7:9" ht="15" customHeight="1" x14ac:dyDescent="0.2">
      <c r="G6535" s="139"/>
      <c r="H6535" s="131"/>
      <c r="I6535" s="131"/>
    </row>
    <row r="6536" spans="7:9" ht="15" customHeight="1" x14ac:dyDescent="0.2">
      <c r="G6536" s="139"/>
      <c r="H6536" s="131"/>
      <c r="I6536" s="131"/>
    </row>
    <row r="6537" spans="7:9" ht="15" customHeight="1" x14ac:dyDescent="0.2">
      <c r="G6537" s="139"/>
      <c r="H6537" s="131"/>
      <c r="I6537" s="131"/>
    </row>
    <row r="6538" spans="7:9" ht="15" customHeight="1" x14ac:dyDescent="0.2">
      <c r="G6538" s="139"/>
      <c r="H6538" s="131"/>
      <c r="I6538" s="131"/>
    </row>
    <row r="6539" spans="7:9" ht="15" customHeight="1" x14ac:dyDescent="0.2">
      <c r="G6539" s="139"/>
      <c r="H6539" s="131"/>
      <c r="I6539" s="131"/>
    </row>
    <row r="6540" spans="7:9" ht="15" customHeight="1" x14ac:dyDescent="0.2">
      <c r="G6540" s="139"/>
      <c r="H6540" s="131"/>
      <c r="I6540" s="131"/>
    </row>
    <row r="6541" spans="7:9" ht="15" customHeight="1" x14ac:dyDescent="0.2">
      <c r="G6541" s="139"/>
      <c r="H6541" s="131"/>
      <c r="I6541" s="131"/>
    </row>
    <row r="6542" spans="7:9" ht="15" customHeight="1" x14ac:dyDescent="0.2">
      <c r="G6542" s="139"/>
      <c r="H6542" s="131"/>
      <c r="I6542" s="131"/>
    </row>
    <row r="6543" spans="7:9" ht="15" customHeight="1" x14ac:dyDescent="0.2">
      <c r="G6543" s="139"/>
      <c r="H6543" s="131"/>
      <c r="I6543" s="131"/>
    </row>
    <row r="6544" spans="7:9" ht="15" customHeight="1" x14ac:dyDescent="0.2">
      <c r="G6544" s="139"/>
      <c r="H6544" s="131"/>
      <c r="I6544" s="131"/>
    </row>
    <row r="6545" spans="7:9" ht="15" customHeight="1" x14ac:dyDescent="0.2">
      <c r="G6545" s="139"/>
      <c r="H6545" s="131"/>
      <c r="I6545" s="131"/>
    </row>
    <row r="6546" spans="7:9" ht="15" customHeight="1" x14ac:dyDescent="0.2">
      <c r="G6546" s="139"/>
      <c r="H6546" s="131"/>
      <c r="I6546" s="131"/>
    </row>
    <row r="6547" spans="7:9" ht="15" customHeight="1" x14ac:dyDescent="0.2">
      <c r="G6547" s="139"/>
      <c r="H6547" s="131"/>
      <c r="I6547" s="131"/>
    </row>
    <row r="6548" spans="7:9" ht="15" customHeight="1" x14ac:dyDescent="0.2">
      <c r="G6548" s="139"/>
      <c r="H6548" s="131"/>
      <c r="I6548" s="131"/>
    </row>
    <row r="6549" spans="7:9" ht="15" customHeight="1" x14ac:dyDescent="0.2">
      <c r="G6549" s="139"/>
      <c r="H6549" s="131"/>
      <c r="I6549" s="131"/>
    </row>
    <row r="6550" spans="7:9" ht="15" customHeight="1" x14ac:dyDescent="0.2">
      <c r="G6550" s="139"/>
      <c r="H6550" s="131"/>
      <c r="I6550" s="131"/>
    </row>
    <row r="6551" spans="7:9" ht="15" customHeight="1" x14ac:dyDescent="0.2">
      <c r="G6551" s="139"/>
      <c r="H6551" s="131"/>
      <c r="I6551" s="131"/>
    </row>
    <row r="6552" spans="7:9" ht="15" customHeight="1" x14ac:dyDescent="0.2">
      <c r="G6552" s="139"/>
      <c r="H6552" s="131"/>
      <c r="I6552" s="131"/>
    </row>
    <row r="6553" spans="7:9" ht="15" customHeight="1" x14ac:dyDescent="0.2">
      <c r="G6553" s="139"/>
      <c r="H6553" s="131"/>
      <c r="I6553" s="131"/>
    </row>
    <row r="6554" spans="7:9" ht="15" customHeight="1" x14ac:dyDescent="0.2">
      <c r="G6554" s="139"/>
      <c r="H6554" s="131"/>
      <c r="I6554" s="131"/>
    </row>
    <row r="6555" spans="7:9" ht="15" customHeight="1" x14ac:dyDescent="0.2">
      <c r="G6555" s="139"/>
      <c r="H6555" s="131"/>
      <c r="I6555" s="131"/>
    </row>
    <row r="6556" spans="7:9" ht="15" customHeight="1" x14ac:dyDescent="0.2">
      <c r="G6556" s="139"/>
      <c r="H6556" s="131"/>
      <c r="I6556" s="131"/>
    </row>
    <row r="6557" spans="7:9" ht="15" customHeight="1" x14ac:dyDescent="0.2">
      <c r="G6557" s="139"/>
      <c r="H6557" s="131"/>
      <c r="I6557" s="131"/>
    </row>
    <row r="6558" spans="7:9" ht="15" customHeight="1" x14ac:dyDescent="0.2">
      <c r="G6558" s="139"/>
      <c r="H6558" s="131"/>
      <c r="I6558" s="131"/>
    </row>
    <row r="6559" spans="7:9" ht="15" customHeight="1" x14ac:dyDescent="0.2">
      <c r="G6559" s="139"/>
      <c r="H6559" s="131"/>
      <c r="I6559" s="131"/>
    </row>
    <row r="6560" spans="7:9" ht="15" customHeight="1" x14ac:dyDescent="0.2">
      <c r="G6560" s="139"/>
      <c r="H6560" s="131"/>
      <c r="I6560" s="131"/>
    </row>
    <row r="6561" spans="7:9" ht="15" customHeight="1" x14ac:dyDescent="0.2">
      <c r="G6561" s="139"/>
      <c r="H6561" s="131"/>
      <c r="I6561" s="131"/>
    </row>
    <row r="6562" spans="7:9" ht="15" customHeight="1" x14ac:dyDescent="0.2">
      <c r="G6562" s="139"/>
      <c r="H6562" s="131"/>
      <c r="I6562" s="131"/>
    </row>
    <row r="6563" spans="7:9" ht="15" customHeight="1" x14ac:dyDescent="0.2">
      <c r="G6563" s="139"/>
      <c r="H6563" s="131"/>
      <c r="I6563" s="131"/>
    </row>
    <row r="6564" spans="7:9" ht="15" customHeight="1" x14ac:dyDescent="0.2">
      <c r="G6564" s="139"/>
      <c r="H6564" s="131"/>
      <c r="I6564" s="131"/>
    </row>
    <row r="6565" spans="7:9" ht="15" customHeight="1" x14ac:dyDescent="0.2">
      <c r="G6565" s="139"/>
      <c r="H6565" s="131"/>
      <c r="I6565" s="131"/>
    </row>
    <row r="6566" spans="7:9" ht="15" customHeight="1" x14ac:dyDescent="0.2">
      <c r="G6566" s="139"/>
      <c r="H6566" s="131"/>
      <c r="I6566" s="131"/>
    </row>
    <row r="6567" spans="7:9" ht="15" customHeight="1" x14ac:dyDescent="0.2">
      <c r="G6567" s="139"/>
      <c r="H6567" s="131"/>
      <c r="I6567" s="131"/>
    </row>
    <row r="6568" spans="7:9" ht="15" customHeight="1" x14ac:dyDescent="0.2">
      <c r="G6568" s="139"/>
      <c r="H6568" s="131"/>
      <c r="I6568" s="131"/>
    </row>
    <row r="6569" spans="7:9" ht="15" customHeight="1" x14ac:dyDescent="0.2">
      <c r="G6569" s="139"/>
      <c r="H6569" s="131"/>
      <c r="I6569" s="131"/>
    </row>
    <row r="6570" spans="7:9" ht="15" customHeight="1" x14ac:dyDescent="0.2">
      <c r="G6570" s="139"/>
      <c r="H6570" s="131"/>
      <c r="I6570" s="131"/>
    </row>
    <row r="6571" spans="7:9" ht="15" customHeight="1" x14ac:dyDescent="0.2">
      <c r="G6571" s="139"/>
      <c r="H6571" s="131"/>
      <c r="I6571" s="131"/>
    </row>
    <row r="6572" spans="7:9" ht="15" customHeight="1" x14ac:dyDescent="0.2">
      <c r="G6572" s="139"/>
      <c r="H6572" s="131"/>
      <c r="I6572" s="131"/>
    </row>
    <row r="6573" spans="7:9" ht="15" customHeight="1" x14ac:dyDescent="0.2">
      <c r="G6573" s="139"/>
      <c r="H6573" s="131"/>
      <c r="I6573" s="131"/>
    </row>
    <row r="6574" spans="7:9" ht="15" customHeight="1" x14ac:dyDescent="0.2">
      <c r="G6574" s="139"/>
      <c r="H6574" s="131"/>
      <c r="I6574" s="131"/>
    </row>
    <row r="6575" spans="7:9" ht="15" customHeight="1" x14ac:dyDescent="0.2">
      <c r="G6575" s="139"/>
      <c r="H6575" s="131"/>
      <c r="I6575" s="131"/>
    </row>
    <row r="6576" spans="7:9" ht="15" customHeight="1" x14ac:dyDescent="0.2">
      <c r="G6576" s="139"/>
      <c r="H6576" s="131"/>
      <c r="I6576" s="131"/>
    </row>
    <row r="6577" spans="7:9" ht="15" customHeight="1" x14ac:dyDescent="0.2">
      <c r="G6577" s="139"/>
      <c r="H6577" s="131"/>
      <c r="I6577" s="131"/>
    </row>
    <row r="6578" spans="7:9" ht="15" customHeight="1" x14ac:dyDescent="0.2">
      <c r="G6578" s="139"/>
      <c r="H6578" s="131"/>
      <c r="I6578" s="131"/>
    </row>
    <row r="6579" spans="7:9" ht="15" customHeight="1" x14ac:dyDescent="0.2">
      <c r="G6579" s="139"/>
      <c r="H6579" s="131"/>
      <c r="I6579" s="131"/>
    </row>
    <row r="6580" spans="7:9" ht="15" customHeight="1" x14ac:dyDescent="0.2">
      <c r="G6580" s="139"/>
      <c r="H6580" s="131"/>
      <c r="I6580" s="131"/>
    </row>
    <row r="6581" spans="7:9" ht="15" customHeight="1" x14ac:dyDescent="0.2">
      <c r="G6581" s="139"/>
      <c r="H6581" s="131"/>
      <c r="I6581" s="131"/>
    </row>
    <row r="6582" spans="7:9" ht="15" customHeight="1" x14ac:dyDescent="0.2">
      <c r="G6582" s="139"/>
      <c r="H6582" s="131"/>
      <c r="I6582" s="131"/>
    </row>
    <row r="6583" spans="7:9" ht="15" customHeight="1" x14ac:dyDescent="0.2">
      <c r="G6583" s="139"/>
      <c r="H6583" s="131"/>
      <c r="I6583" s="131"/>
    </row>
    <row r="6584" spans="7:9" ht="15" customHeight="1" x14ac:dyDescent="0.2">
      <c r="G6584" s="139"/>
      <c r="H6584" s="131"/>
      <c r="I6584" s="131"/>
    </row>
    <row r="6585" spans="7:9" ht="15" customHeight="1" x14ac:dyDescent="0.2">
      <c r="G6585" s="139"/>
      <c r="H6585" s="131"/>
      <c r="I6585" s="131"/>
    </row>
    <row r="6586" spans="7:9" ht="15" customHeight="1" x14ac:dyDescent="0.2">
      <c r="G6586" s="139"/>
      <c r="H6586" s="131"/>
      <c r="I6586" s="131"/>
    </row>
    <row r="6587" spans="7:9" ht="15" customHeight="1" x14ac:dyDescent="0.2">
      <c r="G6587" s="139"/>
      <c r="H6587" s="131"/>
      <c r="I6587" s="131"/>
    </row>
    <row r="6588" spans="7:9" ht="15" customHeight="1" x14ac:dyDescent="0.2">
      <c r="G6588" s="139"/>
      <c r="H6588" s="131"/>
      <c r="I6588" s="131"/>
    </row>
    <row r="6589" spans="7:9" ht="15" customHeight="1" x14ac:dyDescent="0.2">
      <c r="G6589" s="139"/>
      <c r="H6589" s="131"/>
      <c r="I6589" s="131"/>
    </row>
    <row r="6590" spans="7:9" ht="15" customHeight="1" x14ac:dyDescent="0.2">
      <c r="G6590" s="139"/>
      <c r="H6590" s="131"/>
      <c r="I6590" s="131"/>
    </row>
    <row r="6591" spans="7:9" ht="15" customHeight="1" x14ac:dyDescent="0.2">
      <c r="G6591" s="139"/>
      <c r="H6591" s="131"/>
      <c r="I6591" s="131"/>
    </row>
    <row r="6592" spans="7:9" ht="15" customHeight="1" x14ac:dyDescent="0.2">
      <c r="G6592" s="139"/>
      <c r="H6592" s="131"/>
      <c r="I6592" s="131"/>
    </row>
    <row r="6593" spans="7:9" ht="15" customHeight="1" x14ac:dyDescent="0.2">
      <c r="G6593" s="139"/>
      <c r="H6593" s="131"/>
      <c r="I6593" s="131"/>
    </row>
    <row r="6594" spans="7:9" ht="15" customHeight="1" x14ac:dyDescent="0.2">
      <c r="G6594" s="139"/>
      <c r="H6594" s="131"/>
      <c r="I6594" s="131"/>
    </row>
    <row r="6595" spans="7:9" ht="15" customHeight="1" x14ac:dyDescent="0.2">
      <c r="G6595" s="139"/>
      <c r="H6595" s="131"/>
      <c r="I6595" s="131"/>
    </row>
    <row r="6596" spans="7:9" ht="15" customHeight="1" x14ac:dyDescent="0.2">
      <c r="G6596" s="139"/>
      <c r="H6596" s="131"/>
      <c r="I6596" s="131"/>
    </row>
    <row r="6597" spans="7:9" ht="15" customHeight="1" x14ac:dyDescent="0.2">
      <c r="G6597" s="139"/>
      <c r="H6597" s="131"/>
      <c r="I6597" s="131"/>
    </row>
    <row r="6598" spans="7:9" ht="15" customHeight="1" x14ac:dyDescent="0.2">
      <c r="G6598" s="139"/>
      <c r="H6598" s="131"/>
      <c r="I6598" s="131"/>
    </row>
    <row r="6599" spans="7:9" ht="15" customHeight="1" x14ac:dyDescent="0.2">
      <c r="G6599" s="139"/>
      <c r="H6599" s="131"/>
      <c r="I6599" s="131"/>
    </row>
    <row r="6600" spans="7:9" ht="15" customHeight="1" x14ac:dyDescent="0.2">
      <c r="G6600" s="139"/>
      <c r="H6600" s="131"/>
      <c r="I6600" s="131"/>
    </row>
    <row r="6601" spans="7:9" ht="15" customHeight="1" x14ac:dyDescent="0.2">
      <c r="G6601" s="139"/>
      <c r="H6601" s="131"/>
      <c r="I6601" s="131"/>
    </row>
    <row r="6602" spans="7:9" ht="15" customHeight="1" x14ac:dyDescent="0.2">
      <c r="G6602" s="139"/>
      <c r="H6602" s="131"/>
      <c r="I6602" s="131"/>
    </row>
    <row r="6603" spans="7:9" ht="15" customHeight="1" x14ac:dyDescent="0.2">
      <c r="G6603" s="139"/>
      <c r="H6603" s="131"/>
      <c r="I6603" s="131"/>
    </row>
    <row r="6604" spans="7:9" ht="15" customHeight="1" x14ac:dyDescent="0.2">
      <c r="G6604" s="139"/>
      <c r="H6604" s="131"/>
      <c r="I6604" s="131"/>
    </row>
    <row r="6605" spans="7:9" ht="15" customHeight="1" x14ac:dyDescent="0.2">
      <c r="G6605" s="139"/>
      <c r="H6605" s="131"/>
      <c r="I6605" s="131"/>
    </row>
    <row r="6606" spans="7:9" ht="15" customHeight="1" x14ac:dyDescent="0.2">
      <c r="G6606" s="139"/>
      <c r="H6606" s="131"/>
      <c r="I6606" s="131"/>
    </row>
    <row r="6607" spans="7:9" ht="15" customHeight="1" x14ac:dyDescent="0.2">
      <c r="G6607" s="139"/>
      <c r="H6607" s="131"/>
      <c r="I6607" s="131"/>
    </row>
    <row r="6608" spans="7:9" ht="15" customHeight="1" x14ac:dyDescent="0.2">
      <c r="G6608" s="139"/>
      <c r="H6608" s="131"/>
      <c r="I6608" s="131"/>
    </row>
    <row r="6609" spans="7:9" ht="15" customHeight="1" x14ac:dyDescent="0.2">
      <c r="G6609" s="139"/>
      <c r="H6609" s="131"/>
      <c r="I6609" s="131"/>
    </row>
    <row r="6610" spans="7:9" ht="15" customHeight="1" x14ac:dyDescent="0.2">
      <c r="G6610" s="139"/>
      <c r="H6610" s="131"/>
      <c r="I6610" s="131"/>
    </row>
    <row r="6611" spans="7:9" ht="15" customHeight="1" x14ac:dyDescent="0.2">
      <c r="G6611" s="139"/>
      <c r="H6611" s="131"/>
      <c r="I6611" s="131"/>
    </row>
    <row r="6612" spans="7:9" ht="15" customHeight="1" x14ac:dyDescent="0.2">
      <c r="G6612" s="139"/>
      <c r="H6612" s="131"/>
      <c r="I6612" s="131"/>
    </row>
    <row r="6613" spans="7:9" ht="15" customHeight="1" x14ac:dyDescent="0.2">
      <c r="G6613" s="139"/>
      <c r="H6613" s="131"/>
      <c r="I6613" s="131"/>
    </row>
    <row r="6614" spans="7:9" ht="15" customHeight="1" x14ac:dyDescent="0.2">
      <c r="G6614" s="139"/>
      <c r="H6614" s="131"/>
      <c r="I6614" s="131"/>
    </row>
    <row r="6615" spans="7:9" ht="15" customHeight="1" x14ac:dyDescent="0.2">
      <c r="G6615" s="139"/>
      <c r="H6615" s="131"/>
      <c r="I6615" s="131"/>
    </row>
    <row r="6616" spans="7:9" ht="15" customHeight="1" x14ac:dyDescent="0.2">
      <c r="G6616" s="139"/>
      <c r="H6616" s="131"/>
      <c r="I6616" s="131"/>
    </row>
    <row r="6617" spans="7:9" ht="15" customHeight="1" x14ac:dyDescent="0.2">
      <c r="G6617" s="139"/>
      <c r="H6617" s="131"/>
      <c r="I6617" s="131"/>
    </row>
    <row r="6618" spans="7:9" ht="15" customHeight="1" x14ac:dyDescent="0.2">
      <c r="G6618" s="139"/>
      <c r="H6618" s="131"/>
      <c r="I6618" s="131"/>
    </row>
    <row r="6619" spans="7:9" ht="15" customHeight="1" x14ac:dyDescent="0.2">
      <c r="G6619" s="139"/>
      <c r="H6619" s="131"/>
      <c r="I6619" s="131"/>
    </row>
    <row r="6620" spans="7:9" ht="15" customHeight="1" x14ac:dyDescent="0.2">
      <c r="G6620" s="139"/>
      <c r="H6620" s="131"/>
      <c r="I6620" s="131"/>
    </row>
    <row r="6621" spans="7:9" ht="15" customHeight="1" x14ac:dyDescent="0.2">
      <c r="G6621" s="139"/>
      <c r="H6621" s="131"/>
      <c r="I6621" s="131"/>
    </row>
    <row r="6622" spans="7:9" ht="15" customHeight="1" x14ac:dyDescent="0.2">
      <c r="G6622" s="139"/>
      <c r="H6622" s="131"/>
      <c r="I6622" s="131"/>
    </row>
    <row r="6623" spans="7:9" ht="15" customHeight="1" x14ac:dyDescent="0.2">
      <c r="G6623" s="139"/>
      <c r="H6623" s="131"/>
      <c r="I6623" s="131"/>
    </row>
    <row r="6624" spans="7:9" ht="15" customHeight="1" x14ac:dyDescent="0.2">
      <c r="G6624" s="139"/>
      <c r="H6624" s="131"/>
      <c r="I6624" s="131"/>
    </row>
    <row r="6625" spans="7:9" ht="15" customHeight="1" x14ac:dyDescent="0.2">
      <c r="G6625" s="139"/>
      <c r="H6625" s="131"/>
      <c r="I6625" s="131"/>
    </row>
    <row r="6626" spans="7:9" ht="15" customHeight="1" x14ac:dyDescent="0.2">
      <c r="G6626" s="139"/>
      <c r="H6626" s="131"/>
      <c r="I6626" s="131"/>
    </row>
    <row r="6627" spans="7:9" ht="15" customHeight="1" x14ac:dyDescent="0.2">
      <c r="G6627" s="139"/>
      <c r="H6627" s="131"/>
      <c r="I6627" s="131"/>
    </row>
    <row r="6628" spans="7:9" ht="15" customHeight="1" x14ac:dyDescent="0.2">
      <c r="G6628" s="139"/>
      <c r="H6628" s="131"/>
      <c r="I6628" s="131"/>
    </row>
    <row r="6629" spans="7:9" ht="15" customHeight="1" x14ac:dyDescent="0.2">
      <c r="G6629" s="139"/>
      <c r="H6629" s="131"/>
      <c r="I6629" s="131"/>
    </row>
    <row r="6630" spans="7:9" ht="15" customHeight="1" x14ac:dyDescent="0.2">
      <c r="G6630" s="139"/>
      <c r="H6630" s="131"/>
      <c r="I6630" s="131"/>
    </row>
    <row r="6631" spans="7:9" ht="15" customHeight="1" x14ac:dyDescent="0.2">
      <c r="G6631" s="139"/>
      <c r="H6631" s="131"/>
      <c r="I6631" s="131"/>
    </row>
    <row r="6632" spans="7:9" ht="15" customHeight="1" x14ac:dyDescent="0.2">
      <c r="G6632" s="139"/>
      <c r="H6632" s="131"/>
      <c r="I6632" s="131"/>
    </row>
    <row r="6633" spans="7:9" ht="15" customHeight="1" x14ac:dyDescent="0.2">
      <c r="G6633" s="139"/>
      <c r="H6633" s="131"/>
      <c r="I6633" s="131"/>
    </row>
    <row r="6634" spans="7:9" ht="15" customHeight="1" x14ac:dyDescent="0.2">
      <c r="G6634" s="139"/>
      <c r="H6634" s="131"/>
      <c r="I6634" s="131"/>
    </row>
    <row r="6635" spans="7:9" ht="15" customHeight="1" x14ac:dyDescent="0.2">
      <c r="G6635" s="139"/>
      <c r="H6635" s="131"/>
      <c r="I6635" s="131"/>
    </row>
    <row r="6636" spans="7:9" ht="15" customHeight="1" x14ac:dyDescent="0.2">
      <c r="G6636" s="139"/>
      <c r="H6636" s="131"/>
      <c r="I6636" s="131"/>
    </row>
    <row r="6637" spans="7:9" ht="15" customHeight="1" x14ac:dyDescent="0.2">
      <c r="G6637" s="139"/>
      <c r="H6637" s="131"/>
      <c r="I6637" s="131"/>
    </row>
    <row r="6638" spans="7:9" ht="15" customHeight="1" x14ac:dyDescent="0.2">
      <c r="G6638" s="139"/>
      <c r="H6638" s="131"/>
      <c r="I6638" s="131"/>
    </row>
    <row r="6639" spans="7:9" ht="15" customHeight="1" x14ac:dyDescent="0.2">
      <c r="G6639" s="139"/>
      <c r="H6639" s="131"/>
      <c r="I6639" s="131"/>
    </row>
    <row r="6640" spans="7:9" ht="15" customHeight="1" x14ac:dyDescent="0.2">
      <c r="G6640" s="139"/>
      <c r="H6640" s="131"/>
      <c r="I6640" s="131"/>
    </row>
    <row r="6641" spans="7:9" ht="15" customHeight="1" x14ac:dyDescent="0.2">
      <c r="G6641" s="139"/>
      <c r="H6641" s="131"/>
      <c r="I6641" s="131"/>
    </row>
    <row r="6642" spans="7:9" ht="15" customHeight="1" x14ac:dyDescent="0.2">
      <c r="G6642" s="139"/>
      <c r="H6642" s="131"/>
      <c r="I6642" s="131"/>
    </row>
    <row r="6643" spans="7:9" ht="15" customHeight="1" x14ac:dyDescent="0.2">
      <c r="G6643" s="139"/>
      <c r="H6643" s="131"/>
      <c r="I6643" s="131"/>
    </row>
    <row r="6644" spans="7:9" ht="15" customHeight="1" x14ac:dyDescent="0.2">
      <c r="G6644" s="139"/>
      <c r="H6644" s="131"/>
      <c r="I6644" s="131"/>
    </row>
    <row r="6645" spans="7:9" ht="15" customHeight="1" x14ac:dyDescent="0.2">
      <c r="G6645" s="139"/>
      <c r="H6645" s="131"/>
      <c r="I6645" s="131"/>
    </row>
    <row r="6646" spans="7:9" ht="15" customHeight="1" x14ac:dyDescent="0.2">
      <c r="G6646" s="139"/>
      <c r="H6646" s="131"/>
      <c r="I6646" s="131"/>
    </row>
    <row r="6647" spans="7:9" ht="15" customHeight="1" x14ac:dyDescent="0.2">
      <c r="G6647" s="139"/>
      <c r="H6647" s="131"/>
      <c r="I6647" s="131"/>
    </row>
    <row r="6648" spans="7:9" ht="15" customHeight="1" x14ac:dyDescent="0.2">
      <c r="G6648" s="139"/>
      <c r="H6648" s="131"/>
      <c r="I6648" s="131"/>
    </row>
    <row r="6649" spans="7:9" ht="15" customHeight="1" x14ac:dyDescent="0.2">
      <c r="G6649" s="139"/>
      <c r="H6649" s="131"/>
      <c r="I6649" s="131"/>
    </row>
    <row r="6650" spans="7:9" ht="15" customHeight="1" x14ac:dyDescent="0.2">
      <c r="G6650" s="139"/>
      <c r="H6650" s="131"/>
      <c r="I6650" s="131"/>
    </row>
    <row r="6651" spans="7:9" ht="15" customHeight="1" x14ac:dyDescent="0.2">
      <c r="G6651" s="139"/>
      <c r="H6651" s="131"/>
      <c r="I6651" s="131"/>
    </row>
    <row r="6652" spans="7:9" ht="15" customHeight="1" x14ac:dyDescent="0.2">
      <c r="G6652" s="139"/>
      <c r="H6652" s="131"/>
      <c r="I6652" s="131"/>
    </row>
    <row r="6653" spans="7:9" ht="15" customHeight="1" x14ac:dyDescent="0.2">
      <c r="G6653" s="139"/>
      <c r="H6653" s="131"/>
      <c r="I6653" s="131"/>
    </row>
    <row r="6654" spans="7:9" ht="15" customHeight="1" x14ac:dyDescent="0.2">
      <c r="G6654" s="139"/>
      <c r="H6654" s="131"/>
      <c r="I6654" s="131"/>
    </row>
    <row r="6655" spans="7:9" ht="15" customHeight="1" x14ac:dyDescent="0.2">
      <c r="G6655" s="139"/>
      <c r="H6655" s="131"/>
      <c r="I6655" s="131"/>
    </row>
    <row r="6656" spans="7:9" ht="15" customHeight="1" x14ac:dyDescent="0.2">
      <c r="G6656" s="139"/>
      <c r="H6656" s="131"/>
      <c r="I6656" s="131"/>
    </row>
    <row r="6657" spans="7:9" ht="15" customHeight="1" x14ac:dyDescent="0.2">
      <c r="G6657" s="139"/>
      <c r="H6657" s="131"/>
      <c r="I6657" s="131"/>
    </row>
    <row r="6658" spans="7:9" ht="15" customHeight="1" x14ac:dyDescent="0.2">
      <c r="G6658" s="139"/>
      <c r="H6658" s="131"/>
      <c r="I6658" s="131"/>
    </row>
    <row r="6659" spans="7:9" ht="15" customHeight="1" x14ac:dyDescent="0.2">
      <c r="G6659" s="139"/>
      <c r="H6659" s="131"/>
      <c r="I6659" s="131"/>
    </row>
    <row r="6660" spans="7:9" ht="15" customHeight="1" x14ac:dyDescent="0.2">
      <c r="G6660" s="139"/>
      <c r="H6660" s="131"/>
      <c r="I6660" s="131"/>
    </row>
    <row r="6661" spans="7:9" ht="15" customHeight="1" x14ac:dyDescent="0.2">
      <c r="G6661" s="139"/>
      <c r="H6661" s="131"/>
      <c r="I6661" s="131"/>
    </row>
    <row r="6662" spans="7:9" ht="15" customHeight="1" x14ac:dyDescent="0.2">
      <c r="G6662" s="139"/>
      <c r="H6662" s="131"/>
      <c r="I6662" s="131"/>
    </row>
    <row r="6663" spans="7:9" ht="15" customHeight="1" x14ac:dyDescent="0.2">
      <c r="G6663" s="139"/>
      <c r="H6663" s="131"/>
      <c r="I6663" s="131"/>
    </row>
    <row r="6664" spans="7:9" ht="15" customHeight="1" x14ac:dyDescent="0.2">
      <c r="G6664" s="139"/>
      <c r="H6664" s="131"/>
      <c r="I6664" s="131"/>
    </row>
    <row r="6665" spans="7:9" ht="15" customHeight="1" x14ac:dyDescent="0.2">
      <c r="G6665" s="139"/>
      <c r="H6665" s="131"/>
      <c r="I6665" s="131"/>
    </row>
    <row r="6666" spans="7:9" ht="15" customHeight="1" x14ac:dyDescent="0.2">
      <c r="G6666" s="139"/>
      <c r="H6666" s="131"/>
      <c r="I6666" s="131"/>
    </row>
    <row r="6667" spans="7:9" ht="15" customHeight="1" x14ac:dyDescent="0.2">
      <c r="G6667" s="139"/>
      <c r="H6667" s="131"/>
      <c r="I6667" s="131"/>
    </row>
    <row r="6668" spans="7:9" ht="15" customHeight="1" x14ac:dyDescent="0.2">
      <c r="G6668" s="139"/>
      <c r="H6668" s="131"/>
      <c r="I6668" s="131"/>
    </row>
    <row r="6669" spans="7:9" ht="15" customHeight="1" x14ac:dyDescent="0.2">
      <c r="G6669" s="139"/>
      <c r="H6669" s="131"/>
      <c r="I6669" s="131"/>
    </row>
    <row r="6670" spans="7:9" ht="15" customHeight="1" x14ac:dyDescent="0.2">
      <c r="G6670" s="139"/>
      <c r="H6670" s="131"/>
      <c r="I6670" s="131"/>
    </row>
    <row r="6671" spans="7:9" ht="15" customHeight="1" x14ac:dyDescent="0.2">
      <c r="G6671" s="139"/>
      <c r="H6671" s="131"/>
      <c r="I6671" s="131"/>
    </row>
    <row r="6672" spans="7:9" ht="15" customHeight="1" x14ac:dyDescent="0.2">
      <c r="G6672" s="139"/>
      <c r="H6672" s="131"/>
      <c r="I6672" s="131"/>
    </row>
    <row r="6673" spans="7:9" ht="15" customHeight="1" x14ac:dyDescent="0.2">
      <c r="G6673" s="139"/>
      <c r="H6673" s="131"/>
      <c r="I6673" s="131"/>
    </row>
    <row r="6674" spans="7:9" ht="15" customHeight="1" x14ac:dyDescent="0.2">
      <c r="G6674" s="139"/>
      <c r="H6674" s="131"/>
      <c r="I6674" s="131"/>
    </row>
    <row r="6675" spans="7:9" ht="15" customHeight="1" x14ac:dyDescent="0.2">
      <c r="G6675" s="139"/>
      <c r="H6675" s="131"/>
      <c r="I6675" s="131"/>
    </row>
    <row r="6676" spans="7:9" ht="15" customHeight="1" x14ac:dyDescent="0.2">
      <c r="G6676" s="139"/>
      <c r="H6676" s="131"/>
      <c r="I6676" s="131"/>
    </row>
    <row r="6677" spans="7:9" ht="15" customHeight="1" x14ac:dyDescent="0.2">
      <c r="G6677" s="139"/>
      <c r="H6677" s="131"/>
      <c r="I6677" s="131"/>
    </row>
    <row r="6678" spans="7:9" ht="15" customHeight="1" x14ac:dyDescent="0.2">
      <c r="G6678" s="139"/>
      <c r="H6678" s="131"/>
      <c r="I6678" s="131"/>
    </row>
    <row r="6679" spans="7:9" ht="15" customHeight="1" x14ac:dyDescent="0.2">
      <c r="G6679" s="139"/>
      <c r="H6679" s="131"/>
      <c r="I6679" s="131"/>
    </row>
    <row r="6680" spans="7:9" ht="15" customHeight="1" x14ac:dyDescent="0.2">
      <c r="G6680" s="139"/>
      <c r="H6680" s="131"/>
      <c r="I6680" s="131"/>
    </row>
    <row r="6681" spans="7:9" ht="15" customHeight="1" x14ac:dyDescent="0.2">
      <c r="G6681" s="139"/>
      <c r="H6681" s="131"/>
      <c r="I6681" s="131"/>
    </row>
    <row r="6682" spans="7:9" ht="15" customHeight="1" x14ac:dyDescent="0.2">
      <c r="G6682" s="139"/>
      <c r="H6682" s="131"/>
      <c r="I6682" s="131"/>
    </row>
    <row r="6683" spans="7:9" ht="15" customHeight="1" x14ac:dyDescent="0.2">
      <c r="G6683" s="139"/>
      <c r="H6683" s="131"/>
      <c r="I6683" s="131"/>
    </row>
    <row r="6684" spans="7:9" ht="15" customHeight="1" x14ac:dyDescent="0.2">
      <c r="G6684" s="139"/>
      <c r="H6684" s="131"/>
      <c r="I6684" s="131"/>
    </row>
    <row r="6685" spans="7:9" ht="15" customHeight="1" x14ac:dyDescent="0.2">
      <c r="G6685" s="139"/>
      <c r="H6685" s="131"/>
      <c r="I6685" s="131"/>
    </row>
    <row r="6686" spans="7:9" ht="15" customHeight="1" x14ac:dyDescent="0.2">
      <c r="G6686" s="139"/>
      <c r="H6686" s="131"/>
      <c r="I6686" s="131"/>
    </row>
    <row r="6687" spans="7:9" ht="15" customHeight="1" x14ac:dyDescent="0.2">
      <c r="G6687" s="139"/>
      <c r="H6687" s="131"/>
      <c r="I6687" s="131"/>
    </row>
    <row r="6688" spans="7:9" ht="15" customHeight="1" x14ac:dyDescent="0.2">
      <c r="G6688" s="139"/>
      <c r="H6688" s="131"/>
      <c r="I6688" s="131"/>
    </row>
    <row r="6689" spans="7:9" ht="15" customHeight="1" x14ac:dyDescent="0.2">
      <c r="G6689" s="139"/>
      <c r="H6689" s="131"/>
      <c r="I6689" s="131"/>
    </row>
    <row r="6690" spans="7:9" ht="15" customHeight="1" x14ac:dyDescent="0.2">
      <c r="G6690" s="139"/>
      <c r="H6690" s="131"/>
      <c r="I6690" s="131"/>
    </row>
    <row r="6691" spans="7:9" ht="15" customHeight="1" x14ac:dyDescent="0.2">
      <c r="G6691" s="139"/>
      <c r="H6691" s="131"/>
      <c r="I6691" s="131"/>
    </row>
    <row r="6692" spans="7:9" ht="15" customHeight="1" x14ac:dyDescent="0.2">
      <c r="G6692" s="139"/>
      <c r="H6692" s="131"/>
      <c r="I6692" s="131"/>
    </row>
    <row r="6693" spans="7:9" ht="15" customHeight="1" x14ac:dyDescent="0.2">
      <c r="G6693" s="139"/>
      <c r="H6693" s="131"/>
      <c r="I6693" s="131"/>
    </row>
    <row r="6694" spans="7:9" ht="15" customHeight="1" x14ac:dyDescent="0.2">
      <c r="G6694" s="139"/>
      <c r="H6694" s="131"/>
      <c r="I6694" s="131"/>
    </row>
    <row r="6695" spans="7:9" ht="15" customHeight="1" x14ac:dyDescent="0.2">
      <c r="G6695" s="139"/>
      <c r="H6695" s="131"/>
      <c r="I6695" s="131"/>
    </row>
    <row r="6696" spans="7:9" ht="15" customHeight="1" x14ac:dyDescent="0.2">
      <c r="G6696" s="139"/>
      <c r="H6696" s="131"/>
      <c r="I6696" s="131"/>
    </row>
    <row r="6697" spans="7:9" ht="15" customHeight="1" x14ac:dyDescent="0.2">
      <c r="G6697" s="139"/>
      <c r="H6697" s="131"/>
      <c r="I6697" s="131"/>
    </row>
    <row r="6698" spans="7:9" ht="15" customHeight="1" x14ac:dyDescent="0.2">
      <c r="G6698" s="139"/>
      <c r="H6698" s="131"/>
      <c r="I6698" s="131"/>
    </row>
    <row r="6699" spans="7:9" ht="15" customHeight="1" x14ac:dyDescent="0.2">
      <c r="G6699" s="139"/>
      <c r="H6699" s="131"/>
      <c r="I6699" s="131"/>
    </row>
    <row r="6700" spans="7:9" ht="15" customHeight="1" x14ac:dyDescent="0.2">
      <c r="G6700" s="139"/>
      <c r="H6700" s="131"/>
      <c r="I6700" s="131"/>
    </row>
    <row r="6701" spans="7:9" ht="15" customHeight="1" x14ac:dyDescent="0.2">
      <c r="G6701" s="139"/>
      <c r="H6701" s="131"/>
      <c r="I6701" s="131"/>
    </row>
    <row r="6702" spans="7:9" ht="15" customHeight="1" x14ac:dyDescent="0.2">
      <c r="G6702" s="139"/>
      <c r="H6702" s="131"/>
      <c r="I6702" s="131"/>
    </row>
    <row r="6703" spans="7:9" ht="15" customHeight="1" x14ac:dyDescent="0.2">
      <c r="G6703" s="139"/>
      <c r="H6703" s="131"/>
      <c r="I6703" s="131"/>
    </row>
    <row r="6704" spans="7:9" ht="15" customHeight="1" x14ac:dyDescent="0.2">
      <c r="G6704" s="139"/>
      <c r="H6704" s="131"/>
      <c r="I6704" s="131"/>
    </row>
    <row r="6705" spans="7:9" ht="15" customHeight="1" x14ac:dyDescent="0.2">
      <c r="G6705" s="139"/>
      <c r="H6705" s="131"/>
      <c r="I6705" s="131"/>
    </row>
    <row r="6706" spans="7:9" ht="15" customHeight="1" x14ac:dyDescent="0.2">
      <c r="G6706" s="139"/>
      <c r="H6706" s="131"/>
      <c r="I6706" s="131"/>
    </row>
    <row r="6707" spans="7:9" ht="15" customHeight="1" x14ac:dyDescent="0.2">
      <c r="G6707" s="139"/>
      <c r="H6707" s="131"/>
      <c r="I6707" s="131"/>
    </row>
    <row r="6708" spans="7:9" ht="15" customHeight="1" x14ac:dyDescent="0.2">
      <c r="G6708" s="139"/>
      <c r="H6708" s="131"/>
      <c r="I6708" s="131"/>
    </row>
    <row r="6709" spans="7:9" ht="15" customHeight="1" x14ac:dyDescent="0.2">
      <c r="G6709" s="139"/>
      <c r="H6709" s="131"/>
      <c r="I6709" s="131"/>
    </row>
    <row r="6710" spans="7:9" ht="15" customHeight="1" x14ac:dyDescent="0.2">
      <c r="G6710" s="139"/>
      <c r="H6710" s="131"/>
      <c r="I6710" s="131"/>
    </row>
    <row r="6711" spans="7:9" ht="15" customHeight="1" x14ac:dyDescent="0.2">
      <c r="G6711" s="139"/>
      <c r="H6711" s="131"/>
      <c r="I6711" s="131"/>
    </row>
    <row r="6712" spans="7:9" ht="15" customHeight="1" x14ac:dyDescent="0.2">
      <c r="G6712" s="139"/>
      <c r="H6712" s="131"/>
      <c r="I6712" s="131"/>
    </row>
    <row r="6713" spans="7:9" ht="15" customHeight="1" x14ac:dyDescent="0.2">
      <c r="G6713" s="139"/>
      <c r="H6713" s="131"/>
      <c r="I6713" s="131"/>
    </row>
    <row r="6714" spans="7:9" ht="15" customHeight="1" x14ac:dyDescent="0.2">
      <c r="G6714" s="139"/>
      <c r="H6714" s="131"/>
      <c r="I6714" s="131"/>
    </row>
    <row r="6715" spans="7:9" ht="15" customHeight="1" x14ac:dyDescent="0.2">
      <c r="G6715" s="139"/>
      <c r="H6715" s="131"/>
      <c r="I6715" s="131"/>
    </row>
    <row r="6716" spans="7:9" ht="15" customHeight="1" x14ac:dyDescent="0.2">
      <c r="G6716" s="139"/>
      <c r="H6716" s="131"/>
      <c r="I6716" s="131"/>
    </row>
    <row r="6717" spans="7:9" ht="15" customHeight="1" x14ac:dyDescent="0.2">
      <c r="G6717" s="139"/>
      <c r="H6717" s="131"/>
      <c r="I6717" s="131"/>
    </row>
    <row r="6718" spans="7:9" ht="15" customHeight="1" x14ac:dyDescent="0.2">
      <c r="G6718" s="139"/>
      <c r="H6718" s="131"/>
      <c r="I6718" s="131"/>
    </row>
    <row r="6719" spans="7:9" ht="15" customHeight="1" x14ac:dyDescent="0.2">
      <c r="G6719" s="139"/>
      <c r="H6719" s="131"/>
      <c r="I6719" s="131"/>
    </row>
    <row r="6720" spans="7:9" ht="15" customHeight="1" x14ac:dyDescent="0.2">
      <c r="G6720" s="139"/>
      <c r="H6720" s="131"/>
      <c r="I6720" s="131"/>
    </row>
    <row r="6721" spans="7:9" ht="15" customHeight="1" x14ac:dyDescent="0.2">
      <c r="G6721" s="139"/>
      <c r="H6721" s="131"/>
      <c r="I6721" s="131"/>
    </row>
    <row r="6722" spans="7:9" ht="15" customHeight="1" x14ac:dyDescent="0.2">
      <c r="G6722" s="139"/>
      <c r="H6722" s="131"/>
      <c r="I6722" s="131"/>
    </row>
    <row r="6723" spans="7:9" ht="15" customHeight="1" x14ac:dyDescent="0.2">
      <c r="G6723" s="139"/>
      <c r="H6723" s="131"/>
      <c r="I6723" s="131"/>
    </row>
    <row r="6724" spans="7:9" ht="15" customHeight="1" x14ac:dyDescent="0.2">
      <c r="G6724" s="139"/>
      <c r="H6724" s="131"/>
      <c r="I6724" s="131"/>
    </row>
    <row r="6725" spans="7:9" ht="15" customHeight="1" x14ac:dyDescent="0.2">
      <c r="G6725" s="139"/>
      <c r="H6725" s="131"/>
      <c r="I6725" s="131"/>
    </row>
    <row r="6726" spans="7:9" ht="15" customHeight="1" x14ac:dyDescent="0.2">
      <c r="G6726" s="139"/>
      <c r="H6726" s="131"/>
      <c r="I6726" s="131"/>
    </row>
    <row r="6727" spans="7:9" ht="15" customHeight="1" x14ac:dyDescent="0.2">
      <c r="G6727" s="139"/>
      <c r="H6727" s="131"/>
      <c r="I6727" s="131"/>
    </row>
    <row r="6728" spans="7:9" ht="15" customHeight="1" x14ac:dyDescent="0.2">
      <c r="G6728" s="139"/>
      <c r="H6728" s="131"/>
      <c r="I6728" s="131"/>
    </row>
    <row r="6729" spans="7:9" ht="15" customHeight="1" x14ac:dyDescent="0.2">
      <c r="G6729" s="139"/>
      <c r="H6729" s="131"/>
      <c r="I6729" s="131"/>
    </row>
    <row r="6730" spans="7:9" ht="15" customHeight="1" x14ac:dyDescent="0.2">
      <c r="G6730" s="139"/>
      <c r="H6730" s="131"/>
      <c r="I6730" s="131"/>
    </row>
    <row r="6731" spans="7:9" ht="15" customHeight="1" x14ac:dyDescent="0.2">
      <c r="G6731" s="139"/>
      <c r="H6731" s="131"/>
      <c r="I6731" s="131"/>
    </row>
    <row r="6732" spans="7:9" ht="15" customHeight="1" x14ac:dyDescent="0.2">
      <c r="G6732" s="139"/>
      <c r="H6732" s="131"/>
      <c r="I6732" s="131"/>
    </row>
    <row r="6733" spans="7:9" ht="15" customHeight="1" x14ac:dyDescent="0.2">
      <c r="G6733" s="139"/>
      <c r="H6733" s="131"/>
      <c r="I6733" s="131"/>
    </row>
    <row r="6734" spans="7:9" ht="15" customHeight="1" x14ac:dyDescent="0.2">
      <c r="G6734" s="139"/>
      <c r="H6734" s="131"/>
      <c r="I6734" s="131"/>
    </row>
    <row r="6735" spans="7:9" ht="15" customHeight="1" x14ac:dyDescent="0.2">
      <c r="G6735" s="139"/>
      <c r="H6735" s="131"/>
      <c r="I6735" s="131"/>
    </row>
    <row r="6736" spans="7:9" ht="15" customHeight="1" x14ac:dyDescent="0.2">
      <c r="G6736" s="139"/>
      <c r="H6736" s="131"/>
      <c r="I6736" s="131"/>
    </row>
    <row r="6737" spans="7:9" ht="15" customHeight="1" x14ac:dyDescent="0.2">
      <c r="G6737" s="139"/>
      <c r="H6737" s="131"/>
      <c r="I6737" s="131"/>
    </row>
    <row r="6738" spans="7:9" ht="15" customHeight="1" x14ac:dyDescent="0.2">
      <c r="G6738" s="139"/>
      <c r="H6738" s="131"/>
      <c r="I6738" s="131"/>
    </row>
    <row r="6739" spans="7:9" ht="15" customHeight="1" x14ac:dyDescent="0.2">
      <c r="G6739" s="139"/>
      <c r="H6739" s="131"/>
      <c r="I6739" s="131"/>
    </row>
    <row r="6740" spans="7:9" ht="15" customHeight="1" x14ac:dyDescent="0.2">
      <c r="G6740" s="139"/>
      <c r="H6740" s="131"/>
      <c r="I6740" s="131"/>
    </row>
    <row r="6741" spans="7:9" ht="15" customHeight="1" x14ac:dyDescent="0.2">
      <c r="G6741" s="139"/>
      <c r="H6741" s="131"/>
      <c r="I6741" s="131"/>
    </row>
    <row r="6742" spans="7:9" ht="15" customHeight="1" x14ac:dyDescent="0.2">
      <c r="G6742" s="139"/>
      <c r="H6742" s="131"/>
      <c r="I6742" s="131"/>
    </row>
    <row r="6743" spans="7:9" ht="15" customHeight="1" x14ac:dyDescent="0.2">
      <c r="G6743" s="139"/>
      <c r="H6743" s="131"/>
      <c r="I6743" s="131"/>
    </row>
    <row r="6744" spans="7:9" ht="15" customHeight="1" x14ac:dyDescent="0.2">
      <c r="G6744" s="139"/>
      <c r="H6744" s="131"/>
      <c r="I6744" s="131"/>
    </row>
    <row r="6745" spans="7:9" ht="15" customHeight="1" x14ac:dyDescent="0.2">
      <c r="G6745" s="139"/>
      <c r="H6745" s="131"/>
      <c r="I6745" s="131"/>
    </row>
    <row r="6746" spans="7:9" ht="15" customHeight="1" x14ac:dyDescent="0.2">
      <c r="G6746" s="139"/>
      <c r="H6746" s="131"/>
      <c r="I6746" s="131"/>
    </row>
    <row r="6747" spans="7:9" ht="15" customHeight="1" x14ac:dyDescent="0.2">
      <c r="G6747" s="139"/>
      <c r="H6747" s="131"/>
      <c r="I6747" s="131"/>
    </row>
    <row r="6748" spans="7:9" ht="15" customHeight="1" x14ac:dyDescent="0.2">
      <c r="G6748" s="139"/>
      <c r="H6748" s="131"/>
      <c r="I6748" s="131"/>
    </row>
    <row r="6749" spans="7:9" ht="15" customHeight="1" x14ac:dyDescent="0.2">
      <c r="G6749" s="139"/>
      <c r="H6749" s="131"/>
      <c r="I6749" s="131"/>
    </row>
    <row r="6750" spans="7:9" ht="15" customHeight="1" x14ac:dyDescent="0.2">
      <c r="G6750" s="139"/>
      <c r="H6750" s="131"/>
      <c r="I6750" s="131"/>
    </row>
    <row r="6751" spans="7:9" ht="15" customHeight="1" x14ac:dyDescent="0.2">
      <c r="G6751" s="139"/>
      <c r="H6751" s="131"/>
      <c r="I6751" s="131"/>
    </row>
    <row r="6752" spans="7:9" ht="15" customHeight="1" x14ac:dyDescent="0.2">
      <c r="G6752" s="139"/>
      <c r="H6752" s="131"/>
      <c r="I6752" s="131"/>
    </row>
    <row r="6753" spans="7:9" ht="15" customHeight="1" x14ac:dyDescent="0.2">
      <c r="G6753" s="139"/>
      <c r="H6753" s="131"/>
      <c r="I6753" s="131"/>
    </row>
    <row r="6754" spans="7:9" ht="15" customHeight="1" x14ac:dyDescent="0.2">
      <c r="G6754" s="139"/>
      <c r="H6754" s="131"/>
      <c r="I6754" s="131"/>
    </row>
    <row r="6755" spans="7:9" ht="15" customHeight="1" x14ac:dyDescent="0.2">
      <c r="G6755" s="139"/>
      <c r="H6755" s="131"/>
      <c r="I6755" s="131"/>
    </row>
    <row r="6756" spans="7:9" ht="15" customHeight="1" x14ac:dyDescent="0.2">
      <c r="G6756" s="139"/>
      <c r="H6756" s="131"/>
      <c r="I6756" s="131"/>
    </row>
    <row r="6757" spans="7:9" ht="15" customHeight="1" x14ac:dyDescent="0.2">
      <c r="G6757" s="139"/>
      <c r="H6757" s="131"/>
      <c r="I6757" s="131"/>
    </row>
    <row r="6758" spans="7:9" ht="15" customHeight="1" x14ac:dyDescent="0.2">
      <c r="G6758" s="139"/>
      <c r="H6758" s="131"/>
      <c r="I6758" s="131"/>
    </row>
    <row r="6759" spans="7:9" ht="15" customHeight="1" x14ac:dyDescent="0.2">
      <c r="G6759" s="139"/>
      <c r="H6759" s="131"/>
      <c r="I6759" s="131"/>
    </row>
    <row r="6760" spans="7:9" ht="15" customHeight="1" x14ac:dyDescent="0.2">
      <c r="G6760" s="139"/>
      <c r="H6760" s="131"/>
      <c r="I6760" s="131"/>
    </row>
    <row r="6761" spans="7:9" ht="15" customHeight="1" x14ac:dyDescent="0.2">
      <c r="G6761" s="139"/>
      <c r="H6761" s="131"/>
      <c r="I6761" s="131"/>
    </row>
    <row r="6762" spans="7:9" ht="15" customHeight="1" x14ac:dyDescent="0.2">
      <c r="G6762" s="139"/>
      <c r="H6762" s="131"/>
      <c r="I6762" s="131"/>
    </row>
    <row r="6763" spans="7:9" ht="15" customHeight="1" x14ac:dyDescent="0.2">
      <c r="G6763" s="139"/>
      <c r="H6763" s="131"/>
      <c r="I6763" s="131"/>
    </row>
    <row r="6764" spans="7:9" ht="15" customHeight="1" x14ac:dyDescent="0.2">
      <c r="G6764" s="139"/>
      <c r="H6764" s="131"/>
      <c r="I6764" s="131"/>
    </row>
    <row r="6765" spans="7:9" ht="15" customHeight="1" x14ac:dyDescent="0.2">
      <c r="G6765" s="139"/>
      <c r="H6765" s="131"/>
      <c r="I6765" s="131"/>
    </row>
    <row r="6766" spans="7:9" ht="15" customHeight="1" x14ac:dyDescent="0.2">
      <c r="G6766" s="139"/>
      <c r="H6766" s="131"/>
      <c r="I6766" s="131"/>
    </row>
    <row r="6767" spans="7:9" ht="15" customHeight="1" x14ac:dyDescent="0.2">
      <c r="G6767" s="139"/>
      <c r="H6767" s="131"/>
      <c r="I6767" s="131"/>
    </row>
    <row r="6768" spans="7:9" ht="15" customHeight="1" x14ac:dyDescent="0.2">
      <c r="G6768" s="139"/>
      <c r="H6768" s="131"/>
      <c r="I6768" s="131"/>
    </row>
    <row r="6769" spans="7:9" ht="15" customHeight="1" x14ac:dyDescent="0.2">
      <c r="G6769" s="139"/>
      <c r="H6769" s="131"/>
      <c r="I6769" s="131"/>
    </row>
    <row r="6770" spans="7:9" ht="15" customHeight="1" x14ac:dyDescent="0.2">
      <c r="G6770" s="139"/>
      <c r="H6770" s="131"/>
      <c r="I6770" s="131"/>
    </row>
    <row r="6771" spans="7:9" ht="15" customHeight="1" x14ac:dyDescent="0.2">
      <c r="G6771" s="139"/>
      <c r="H6771" s="131"/>
      <c r="I6771" s="131"/>
    </row>
    <row r="6772" spans="7:9" ht="15" customHeight="1" x14ac:dyDescent="0.2">
      <c r="G6772" s="139"/>
      <c r="H6772" s="131"/>
      <c r="I6772" s="131"/>
    </row>
    <row r="6773" spans="7:9" ht="15" customHeight="1" x14ac:dyDescent="0.2">
      <c r="G6773" s="139"/>
      <c r="H6773" s="131"/>
      <c r="I6773" s="131"/>
    </row>
    <row r="6774" spans="7:9" ht="15" customHeight="1" x14ac:dyDescent="0.2">
      <c r="G6774" s="139"/>
      <c r="H6774" s="131"/>
      <c r="I6774" s="131"/>
    </row>
    <row r="6775" spans="7:9" ht="15" customHeight="1" x14ac:dyDescent="0.2">
      <c r="G6775" s="139"/>
      <c r="H6775" s="131"/>
      <c r="I6775" s="131"/>
    </row>
    <row r="6776" spans="7:9" ht="15" customHeight="1" x14ac:dyDescent="0.2">
      <c r="G6776" s="139"/>
      <c r="H6776" s="131"/>
      <c r="I6776" s="131"/>
    </row>
    <row r="6777" spans="7:9" ht="15" customHeight="1" x14ac:dyDescent="0.2">
      <c r="G6777" s="139"/>
      <c r="H6777" s="131"/>
      <c r="I6777" s="131"/>
    </row>
    <row r="6778" spans="7:9" ht="15" customHeight="1" x14ac:dyDescent="0.2">
      <c r="G6778" s="139"/>
      <c r="H6778" s="131"/>
      <c r="I6778" s="131"/>
    </row>
    <row r="6779" spans="7:9" ht="15" customHeight="1" x14ac:dyDescent="0.2">
      <c r="G6779" s="139"/>
      <c r="H6779" s="131"/>
      <c r="I6779" s="131"/>
    </row>
    <row r="6780" spans="7:9" ht="15" customHeight="1" x14ac:dyDescent="0.2">
      <c r="G6780" s="139"/>
      <c r="H6780" s="131"/>
      <c r="I6780" s="131"/>
    </row>
    <row r="6781" spans="7:9" ht="15" customHeight="1" x14ac:dyDescent="0.2">
      <c r="G6781" s="139"/>
      <c r="H6781" s="131"/>
      <c r="I6781" s="131"/>
    </row>
    <row r="6782" spans="7:9" ht="15" customHeight="1" x14ac:dyDescent="0.2">
      <c r="G6782" s="139"/>
      <c r="H6782" s="131"/>
      <c r="I6782" s="131"/>
    </row>
    <row r="6783" spans="7:9" ht="15" customHeight="1" x14ac:dyDescent="0.2">
      <c r="G6783" s="139"/>
      <c r="H6783" s="131"/>
      <c r="I6783" s="131"/>
    </row>
    <row r="6784" spans="7:9" ht="15" customHeight="1" x14ac:dyDescent="0.2">
      <c r="G6784" s="139"/>
      <c r="H6784" s="131"/>
      <c r="I6784" s="131"/>
    </row>
    <row r="6785" spans="7:9" ht="15" customHeight="1" x14ac:dyDescent="0.2">
      <c r="G6785" s="139"/>
      <c r="H6785" s="131"/>
      <c r="I6785" s="131"/>
    </row>
    <row r="6786" spans="7:9" ht="15" customHeight="1" x14ac:dyDescent="0.2">
      <c r="G6786" s="139"/>
      <c r="H6786" s="131"/>
      <c r="I6786" s="131"/>
    </row>
    <row r="6787" spans="7:9" ht="15" customHeight="1" x14ac:dyDescent="0.2">
      <c r="G6787" s="139"/>
      <c r="H6787" s="131"/>
      <c r="I6787" s="131"/>
    </row>
    <row r="6788" spans="7:9" ht="15" customHeight="1" x14ac:dyDescent="0.2">
      <c r="G6788" s="139"/>
      <c r="H6788" s="131"/>
      <c r="I6788" s="131"/>
    </row>
    <row r="6789" spans="7:9" ht="15" customHeight="1" x14ac:dyDescent="0.2">
      <c r="G6789" s="139"/>
      <c r="H6789" s="131"/>
      <c r="I6789" s="131"/>
    </row>
    <row r="6790" spans="7:9" ht="15" customHeight="1" x14ac:dyDescent="0.2">
      <c r="G6790" s="139"/>
      <c r="H6790" s="131"/>
      <c r="I6790" s="131"/>
    </row>
    <row r="6791" spans="7:9" ht="15" customHeight="1" x14ac:dyDescent="0.2">
      <c r="G6791" s="139"/>
      <c r="H6791" s="131"/>
      <c r="I6791" s="131"/>
    </row>
    <row r="6792" spans="7:9" ht="15" customHeight="1" x14ac:dyDescent="0.2">
      <c r="G6792" s="139"/>
      <c r="H6792" s="131"/>
      <c r="I6792" s="131"/>
    </row>
    <row r="6793" spans="7:9" ht="15" customHeight="1" x14ac:dyDescent="0.2">
      <c r="G6793" s="139"/>
      <c r="H6793" s="131"/>
      <c r="I6793" s="131"/>
    </row>
    <row r="6794" spans="7:9" ht="15" customHeight="1" x14ac:dyDescent="0.2">
      <c r="G6794" s="139"/>
      <c r="H6794" s="131"/>
      <c r="I6794" s="131"/>
    </row>
    <row r="6795" spans="7:9" ht="15" customHeight="1" x14ac:dyDescent="0.2">
      <c r="G6795" s="139"/>
      <c r="H6795" s="131"/>
      <c r="I6795" s="131"/>
    </row>
    <row r="6796" spans="7:9" ht="15" customHeight="1" x14ac:dyDescent="0.2">
      <c r="G6796" s="139"/>
      <c r="H6796" s="131"/>
      <c r="I6796" s="131"/>
    </row>
    <row r="6797" spans="7:9" ht="15" customHeight="1" x14ac:dyDescent="0.2">
      <c r="G6797" s="139"/>
      <c r="H6797" s="131"/>
      <c r="I6797" s="131"/>
    </row>
    <row r="6798" spans="7:9" ht="15" customHeight="1" x14ac:dyDescent="0.2">
      <c r="G6798" s="139"/>
      <c r="H6798" s="131"/>
      <c r="I6798" s="131"/>
    </row>
    <row r="6799" spans="7:9" ht="15" customHeight="1" x14ac:dyDescent="0.2">
      <c r="G6799" s="139"/>
      <c r="H6799" s="131"/>
      <c r="I6799" s="131"/>
    </row>
    <row r="6800" spans="7:9" ht="15" customHeight="1" x14ac:dyDescent="0.2">
      <c r="G6800" s="139"/>
      <c r="H6800" s="131"/>
      <c r="I6800" s="131"/>
    </row>
    <row r="6801" spans="7:9" ht="15" customHeight="1" x14ac:dyDescent="0.2">
      <c r="G6801" s="139"/>
      <c r="H6801" s="131"/>
      <c r="I6801" s="131"/>
    </row>
    <row r="6802" spans="7:9" ht="15" customHeight="1" x14ac:dyDescent="0.2">
      <c r="G6802" s="139"/>
      <c r="H6802" s="131"/>
      <c r="I6802" s="131"/>
    </row>
    <row r="6803" spans="7:9" ht="15" customHeight="1" x14ac:dyDescent="0.2">
      <c r="G6803" s="139"/>
      <c r="H6803" s="131"/>
      <c r="I6803" s="131"/>
    </row>
    <row r="6804" spans="7:9" ht="15" customHeight="1" x14ac:dyDescent="0.2">
      <c r="G6804" s="139"/>
      <c r="H6804" s="131"/>
      <c r="I6804" s="131"/>
    </row>
    <row r="6805" spans="7:9" ht="15" customHeight="1" x14ac:dyDescent="0.2">
      <c r="G6805" s="139"/>
      <c r="H6805" s="131"/>
      <c r="I6805" s="131"/>
    </row>
    <row r="6806" spans="7:9" ht="15" customHeight="1" x14ac:dyDescent="0.2">
      <c r="G6806" s="139"/>
      <c r="H6806" s="131"/>
      <c r="I6806" s="131"/>
    </row>
    <row r="6807" spans="7:9" ht="15" customHeight="1" x14ac:dyDescent="0.2">
      <c r="G6807" s="139"/>
      <c r="H6807" s="131"/>
      <c r="I6807" s="131"/>
    </row>
    <row r="6808" spans="7:9" ht="15" customHeight="1" x14ac:dyDescent="0.2">
      <c r="G6808" s="139"/>
      <c r="H6808" s="131"/>
      <c r="I6808" s="131"/>
    </row>
    <row r="6809" spans="7:9" ht="15" customHeight="1" x14ac:dyDescent="0.2">
      <c r="G6809" s="139"/>
      <c r="H6809" s="131"/>
      <c r="I6809" s="131"/>
    </row>
    <row r="6810" spans="7:9" ht="15" customHeight="1" x14ac:dyDescent="0.2">
      <c r="G6810" s="139"/>
      <c r="H6810" s="131"/>
      <c r="I6810" s="131"/>
    </row>
    <row r="6811" spans="7:9" ht="15" customHeight="1" x14ac:dyDescent="0.2">
      <c r="G6811" s="139"/>
      <c r="H6811" s="131"/>
      <c r="I6811" s="131"/>
    </row>
    <row r="6812" spans="7:9" ht="15" customHeight="1" x14ac:dyDescent="0.2">
      <c r="G6812" s="139"/>
      <c r="H6812" s="131"/>
      <c r="I6812" s="131"/>
    </row>
    <row r="6813" spans="7:9" ht="15" customHeight="1" x14ac:dyDescent="0.2">
      <c r="G6813" s="139"/>
      <c r="H6813" s="131"/>
      <c r="I6813" s="131"/>
    </row>
    <row r="6814" spans="7:9" ht="15" customHeight="1" x14ac:dyDescent="0.2">
      <c r="G6814" s="139"/>
      <c r="H6814" s="131"/>
      <c r="I6814" s="131"/>
    </row>
    <row r="6815" spans="7:9" ht="15" customHeight="1" x14ac:dyDescent="0.2">
      <c r="G6815" s="139"/>
      <c r="H6815" s="131"/>
      <c r="I6815" s="131"/>
    </row>
    <row r="6816" spans="7:9" ht="15" customHeight="1" x14ac:dyDescent="0.2">
      <c r="G6816" s="139"/>
      <c r="H6816" s="131"/>
      <c r="I6816" s="131"/>
    </row>
    <row r="6817" spans="7:9" ht="15" customHeight="1" x14ac:dyDescent="0.2">
      <c r="G6817" s="139"/>
      <c r="H6817" s="131"/>
      <c r="I6817" s="131"/>
    </row>
    <row r="6818" spans="7:9" ht="15" customHeight="1" x14ac:dyDescent="0.2">
      <c r="G6818" s="139"/>
      <c r="H6818" s="131"/>
      <c r="I6818" s="131"/>
    </row>
    <row r="6819" spans="7:9" ht="15" customHeight="1" x14ac:dyDescent="0.2">
      <c r="G6819" s="139"/>
      <c r="H6819" s="131"/>
      <c r="I6819" s="131"/>
    </row>
    <row r="6820" spans="7:9" ht="15" customHeight="1" x14ac:dyDescent="0.2">
      <c r="G6820" s="139"/>
      <c r="H6820" s="131"/>
      <c r="I6820" s="131"/>
    </row>
    <row r="6821" spans="7:9" ht="15" customHeight="1" x14ac:dyDescent="0.2">
      <c r="G6821" s="139"/>
      <c r="H6821" s="131"/>
      <c r="I6821" s="131"/>
    </row>
    <row r="6822" spans="7:9" ht="15" customHeight="1" x14ac:dyDescent="0.2">
      <c r="G6822" s="139"/>
      <c r="H6822" s="131"/>
      <c r="I6822" s="131"/>
    </row>
    <row r="6823" spans="7:9" ht="15" customHeight="1" x14ac:dyDescent="0.2">
      <c r="G6823" s="139"/>
      <c r="H6823" s="131"/>
      <c r="I6823" s="131"/>
    </row>
    <row r="6824" spans="7:9" ht="15" customHeight="1" x14ac:dyDescent="0.2">
      <c r="G6824" s="139"/>
      <c r="H6824" s="131"/>
      <c r="I6824" s="131"/>
    </row>
    <row r="6825" spans="7:9" ht="15" customHeight="1" x14ac:dyDescent="0.2">
      <c r="G6825" s="139"/>
      <c r="H6825" s="131"/>
      <c r="I6825" s="131"/>
    </row>
    <row r="6826" spans="7:9" ht="15" customHeight="1" x14ac:dyDescent="0.2">
      <c r="G6826" s="139"/>
      <c r="H6826" s="131"/>
      <c r="I6826" s="131"/>
    </row>
    <row r="6827" spans="7:9" ht="15" customHeight="1" x14ac:dyDescent="0.2">
      <c r="G6827" s="139"/>
      <c r="H6827" s="131"/>
      <c r="I6827" s="131"/>
    </row>
    <row r="6828" spans="7:9" ht="15" customHeight="1" x14ac:dyDescent="0.2">
      <c r="G6828" s="139"/>
      <c r="H6828" s="131"/>
      <c r="I6828" s="131"/>
    </row>
    <row r="6829" spans="7:9" ht="15" customHeight="1" x14ac:dyDescent="0.2">
      <c r="G6829" s="139"/>
      <c r="H6829" s="131"/>
      <c r="I6829" s="131"/>
    </row>
    <row r="6830" spans="7:9" ht="15" customHeight="1" x14ac:dyDescent="0.2">
      <c r="G6830" s="139"/>
      <c r="H6830" s="131"/>
      <c r="I6830" s="131"/>
    </row>
    <row r="6831" spans="7:9" ht="15" customHeight="1" x14ac:dyDescent="0.2">
      <c r="G6831" s="139"/>
      <c r="H6831" s="131"/>
      <c r="I6831" s="131"/>
    </row>
    <row r="6832" spans="7:9" ht="15" customHeight="1" x14ac:dyDescent="0.2">
      <c r="G6832" s="139"/>
      <c r="H6832" s="131"/>
      <c r="I6832" s="131"/>
    </row>
    <row r="6833" spans="7:9" ht="15" customHeight="1" x14ac:dyDescent="0.2">
      <c r="G6833" s="139"/>
      <c r="H6833" s="131"/>
      <c r="I6833" s="131"/>
    </row>
    <row r="6834" spans="7:9" ht="15" customHeight="1" x14ac:dyDescent="0.2">
      <c r="G6834" s="139"/>
      <c r="H6834" s="131"/>
      <c r="I6834" s="131"/>
    </row>
    <row r="6835" spans="7:9" ht="15" customHeight="1" x14ac:dyDescent="0.2">
      <c r="G6835" s="139"/>
      <c r="H6835" s="131"/>
      <c r="I6835" s="131"/>
    </row>
    <row r="6836" spans="7:9" ht="15" customHeight="1" x14ac:dyDescent="0.2">
      <c r="G6836" s="139"/>
      <c r="H6836" s="131"/>
      <c r="I6836" s="131"/>
    </row>
    <row r="6837" spans="7:9" ht="15" customHeight="1" x14ac:dyDescent="0.2">
      <c r="G6837" s="139"/>
      <c r="H6837" s="131"/>
      <c r="I6837" s="131"/>
    </row>
    <row r="6838" spans="7:9" ht="15" customHeight="1" x14ac:dyDescent="0.2">
      <c r="G6838" s="139"/>
      <c r="H6838" s="131"/>
      <c r="I6838" s="131"/>
    </row>
    <row r="6839" spans="7:9" ht="15" customHeight="1" x14ac:dyDescent="0.2">
      <c r="G6839" s="139"/>
      <c r="H6839" s="131"/>
      <c r="I6839" s="131"/>
    </row>
    <row r="6840" spans="7:9" ht="15" customHeight="1" x14ac:dyDescent="0.2">
      <c r="G6840" s="139"/>
      <c r="H6840" s="131"/>
      <c r="I6840" s="131"/>
    </row>
    <row r="6841" spans="7:9" ht="15" customHeight="1" x14ac:dyDescent="0.2">
      <c r="G6841" s="139"/>
      <c r="H6841" s="131"/>
      <c r="I6841" s="131"/>
    </row>
    <row r="6842" spans="7:9" ht="15" customHeight="1" x14ac:dyDescent="0.2">
      <c r="G6842" s="139"/>
      <c r="H6842" s="131"/>
      <c r="I6842" s="131"/>
    </row>
    <row r="6843" spans="7:9" ht="15" customHeight="1" x14ac:dyDescent="0.2">
      <c r="G6843" s="139"/>
      <c r="H6843" s="131"/>
      <c r="I6843" s="131"/>
    </row>
    <row r="6844" spans="7:9" ht="15" customHeight="1" x14ac:dyDescent="0.2">
      <c r="G6844" s="139"/>
      <c r="H6844" s="131"/>
      <c r="I6844" s="131"/>
    </row>
    <row r="6845" spans="7:9" ht="15" customHeight="1" x14ac:dyDescent="0.2">
      <c r="G6845" s="139"/>
      <c r="H6845" s="131"/>
      <c r="I6845" s="131"/>
    </row>
    <row r="6846" spans="7:9" ht="15" customHeight="1" x14ac:dyDescent="0.2">
      <c r="G6846" s="139"/>
      <c r="H6846" s="131"/>
      <c r="I6846" s="131"/>
    </row>
    <row r="6847" spans="7:9" ht="15" customHeight="1" x14ac:dyDescent="0.2">
      <c r="G6847" s="139"/>
      <c r="H6847" s="131"/>
      <c r="I6847" s="131"/>
    </row>
    <row r="6848" spans="7:9" ht="15" customHeight="1" x14ac:dyDescent="0.2">
      <c r="G6848" s="139"/>
      <c r="H6848" s="131"/>
      <c r="I6848" s="131"/>
    </row>
    <row r="6849" spans="7:9" ht="15" customHeight="1" x14ac:dyDescent="0.2">
      <c r="G6849" s="139"/>
      <c r="H6849" s="131"/>
      <c r="I6849" s="131"/>
    </row>
    <row r="6850" spans="7:9" ht="15" customHeight="1" x14ac:dyDescent="0.2">
      <c r="G6850" s="139"/>
      <c r="H6850" s="131"/>
      <c r="I6850" s="131"/>
    </row>
    <row r="6851" spans="7:9" ht="15" customHeight="1" x14ac:dyDescent="0.2">
      <c r="G6851" s="139"/>
      <c r="H6851" s="131"/>
      <c r="I6851" s="131"/>
    </row>
    <row r="6852" spans="7:9" ht="15" customHeight="1" x14ac:dyDescent="0.2">
      <c r="G6852" s="139"/>
      <c r="H6852" s="131"/>
      <c r="I6852" s="131"/>
    </row>
    <row r="6853" spans="7:9" ht="15" customHeight="1" x14ac:dyDescent="0.2">
      <c r="G6853" s="139"/>
      <c r="H6853" s="131"/>
      <c r="I6853" s="131"/>
    </row>
    <row r="6854" spans="7:9" ht="15" customHeight="1" x14ac:dyDescent="0.2">
      <c r="G6854" s="139"/>
      <c r="H6854" s="131"/>
      <c r="I6854" s="131"/>
    </row>
    <row r="6855" spans="7:9" ht="15" customHeight="1" x14ac:dyDescent="0.2">
      <c r="G6855" s="139"/>
      <c r="H6855" s="131"/>
      <c r="I6855" s="131"/>
    </row>
    <row r="6856" spans="7:9" ht="15" customHeight="1" x14ac:dyDescent="0.2">
      <c r="G6856" s="139"/>
      <c r="H6856" s="131"/>
      <c r="I6856" s="131"/>
    </row>
    <row r="6857" spans="7:9" ht="15" customHeight="1" x14ac:dyDescent="0.2">
      <c r="G6857" s="139"/>
      <c r="H6857" s="131"/>
      <c r="I6857" s="131"/>
    </row>
    <row r="6858" spans="7:9" ht="15" customHeight="1" x14ac:dyDescent="0.2">
      <c r="G6858" s="139"/>
      <c r="H6858" s="131"/>
      <c r="I6858" s="131"/>
    </row>
    <row r="6859" spans="7:9" ht="15" customHeight="1" x14ac:dyDescent="0.2">
      <c r="G6859" s="139"/>
      <c r="H6859" s="131"/>
      <c r="I6859" s="131"/>
    </row>
    <row r="6860" spans="7:9" ht="15" customHeight="1" x14ac:dyDescent="0.2">
      <c r="G6860" s="139"/>
      <c r="H6860" s="131"/>
      <c r="I6860" s="131"/>
    </row>
    <row r="6861" spans="7:9" ht="15" customHeight="1" x14ac:dyDescent="0.2">
      <c r="G6861" s="139"/>
      <c r="H6861" s="131"/>
      <c r="I6861" s="131"/>
    </row>
    <row r="6862" spans="7:9" ht="15" customHeight="1" x14ac:dyDescent="0.2">
      <c r="G6862" s="139"/>
      <c r="H6862" s="131"/>
      <c r="I6862" s="131"/>
    </row>
    <row r="6863" spans="7:9" ht="15" customHeight="1" x14ac:dyDescent="0.2">
      <c r="G6863" s="139"/>
      <c r="H6863" s="131"/>
      <c r="I6863" s="131"/>
    </row>
    <row r="6864" spans="7:9" ht="15" customHeight="1" x14ac:dyDescent="0.2">
      <c r="G6864" s="139"/>
      <c r="H6864" s="131"/>
      <c r="I6864" s="131"/>
    </row>
    <row r="6865" spans="7:9" ht="15" customHeight="1" x14ac:dyDescent="0.2">
      <c r="G6865" s="139"/>
      <c r="H6865" s="131"/>
      <c r="I6865" s="131"/>
    </row>
    <row r="6866" spans="7:9" ht="15" customHeight="1" x14ac:dyDescent="0.2">
      <c r="G6866" s="139"/>
      <c r="H6866" s="131"/>
      <c r="I6866" s="131"/>
    </row>
    <row r="6867" spans="7:9" ht="15" customHeight="1" x14ac:dyDescent="0.2">
      <c r="G6867" s="139"/>
      <c r="H6867" s="131"/>
      <c r="I6867" s="131"/>
    </row>
    <row r="6868" spans="7:9" ht="15" customHeight="1" x14ac:dyDescent="0.2">
      <c r="G6868" s="139"/>
      <c r="H6868" s="131"/>
      <c r="I6868" s="131"/>
    </row>
    <row r="6869" spans="7:9" ht="15" customHeight="1" x14ac:dyDescent="0.2">
      <c r="G6869" s="139"/>
      <c r="H6869" s="131"/>
      <c r="I6869" s="131"/>
    </row>
    <row r="6870" spans="7:9" ht="15" customHeight="1" x14ac:dyDescent="0.2">
      <c r="G6870" s="139"/>
      <c r="H6870" s="131"/>
      <c r="I6870" s="131"/>
    </row>
    <row r="6871" spans="7:9" ht="15" customHeight="1" x14ac:dyDescent="0.2">
      <c r="G6871" s="139"/>
      <c r="H6871" s="131"/>
      <c r="I6871" s="131"/>
    </row>
    <row r="6872" spans="7:9" ht="15" customHeight="1" x14ac:dyDescent="0.2">
      <c r="G6872" s="139"/>
      <c r="H6872" s="131"/>
      <c r="I6872" s="131"/>
    </row>
    <row r="6873" spans="7:9" ht="15" customHeight="1" x14ac:dyDescent="0.2">
      <c r="G6873" s="139"/>
      <c r="H6873" s="131"/>
      <c r="I6873" s="131"/>
    </row>
    <row r="6874" spans="7:9" ht="15" customHeight="1" x14ac:dyDescent="0.2">
      <c r="G6874" s="139"/>
      <c r="H6874" s="131"/>
      <c r="I6874" s="131"/>
    </row>
    <row r="6875" spans="7:9" ht="15" customHeight="1" x14ac:dyDescent="0.2">
      <c r="G6875" s="139"/>
      <c r="H6875" s="131"/>
      <c r="I6875" s="131"/>
    </row>
    <row r="6876" spans="7:9" ht="15" customHeight="1" x14ac:dyDescent="0.2">
      <c r="G6876" s="139"/>
      <c r="H6876" s="131"/>
      <c r="I6876" s="131"/>
    </row>
    <row r="6877" spans="7:9" ht="15" customHeight="1" x14ac:dyDescent="0.2">
      <c r="G6877" s="139"/>
      <c r="H6877" s="131"/>
      <c r="I6877" s="131"/>
    </row>
    <row r="6878" spans="7:9" ht="15" customHeight="1" x14ac:dyDescent="0.2">
      <c r="G6878" s="139"/>
      <c r="H6878" s="131"/>
      <c r="I6878" s="131"/>
    </row>
    <row r="6879" spans="7:9" ht="15" customHeight="1" x14ac:dyDescent="0.2">
      <c r="G6879" s="139"/>
      <c r="H6879" s="131"/>
      <c r="I6879" s="131"/>
    </row>
    <row r="6880" spans="7:9" ht="15" customHeight="1" x14ac:dyDescent="0.2">
      <c r="G6880" s="139"/>
      <c r="H6880" s="131"/>
      <c r="I6880" s="131"/>
    </row>
    <row r="6881" spans="7:9" ht="15" customHeight="1" x14ac:dyDescent="0.2">
      <c r="G6881" s="139"/>
      <c r="H6881" s="131"/>
      <c r="I6881" s="131"/>
    </row>
    <row r="6882" spans="7:9" ht="15" customHeight="1" x14ac:dyDescent="0.2">
      <c r="G6882" s="139"/>
      <c r="H6882" s="131"/>
      <c r="I6882" s="131"/>
    </row>
    <row r="6883" spans="7:9" ht="15" customHeight="1" x14ac:dyDescent="0.2">
      <c r="G6883" s="139"/>
      <c r="H6883" s="131"/>
      <c r="I6883" s="131"/>
    </row>
    <row r="6884" spans="7:9" ht="15" customHeight="1" x14ac:dyDescent="0.2">
      <c r="G6884" s="139"/>
      <c r="H6884" s="131"/>
      <c r="I6884" s="131"/>
    </row>
    <row r="6885" spans="7:9" ht="15" customHeight="1" x14ac:dyDescent="0.2">
      <c r="G6885" s="139"/>
      <c r="H6885" s="131"/>
      <c r="I6885" s="131"/>
    </row>
    <row r="6886" spans="7:9" ht="15" customHeight="1" x14ac:dyDescent="0.2">
      <c r="G6886" s="139"/>
      <c r="H6886" s="131"/>
      <c r="I6886" s="131"/>
    </row>
    <row r="6887" spans="7:9" ht="15" customHeight="1" x14ac:dyDescent="0.2">
      <c r="G6887" s="139"/>
      <c r="H6887" s="131"/>
      <c r="I6887" s="131"/>
    </row>
    <row r="6888" spans="7:9" ht="15" customHeight="1" x14ac:dyDescent="0.2">
      <c r="G6888" s="139"/>
      <c r="H6888" s="131"/>
      <c r="I6888" s="131"/>
    </row>
    <row r="6889" spans="7:9" ht="15" customHeight="1" x14ac:dyDescent="0.2">
      <c r="G6889" s="139"/>
      <c r="H6889" s="131"/>
      <c r="I6889" s="131"/>
    </row>
    <row r="6890" spans="7:9" ht="15" customHeight="1" x14ac:dyDescent="0.2">
      <c r="G6890" s="139"/>
      <c r="H6890" s="131"/>
      <c r="I6890" s="131"/>
    </row>
    <row r="6891" spans="7:9" ht="15" customHeight="1" x14ac:dyDescent="0.2">
      <c r="G6891" s="139"/>
      <c r="H6891" s="131"/>
      <c r="I6891" s="131"/>
    </row>
    <row r="6892" spans="7:9" ht="15" customHeight="1" x14ac:dyDescent="0.2">
      <c r="G6892" s="139"/>
      <c r="H6892" s="131"/>
      <c r="I6892" s="131"/>
    </row>
    <row r="6893" spans="7:9" ht="15" customHeight="1" x14ac:dyDescent="0.2">
      <c r="G6893" s="139"/>
      <c r="H6893" s="131"/>
      <c r="I6893" s="131"/>
    </row>
    <row r="6894" spans="7:9" ht="15" customHeight="1" x14ac:dyDescent="0.2">
      <c r="G6894" s="139"/>
      <c r="H6894" s="131"/>
      <c r="I6894" s="131"/>
    </row>
    <row r="6895" spans="7:9" ht="15" customHeight="1" x14ac:dyDescent="0.2">
      <c r="G6895" s="139"/>
      <c r="H6895" s="131"/>
      <c r="I6895" s="131"/>
    </row>
    <row r="6896" spans="7:9" ht="15" customHeight="1" x14ac:dyDescent="0.2">
      <c r="G6896" s="139"/>
      <c r="H6896" s="131"/>
      <c r="I6896" s="131"/>
    </row>
    <row r="6897" spans="7:9" ht="15" customHeight="1" x14ac:dyDescent="0.2">
      <c r="G6897" s="139"/>
      <c r="H6897" s="131"/>
      <c r="I6897" s="131"/>
    </row>
    <row r="6898" spans="7:9" ht="15" customHeight="1" x14ac:dyDescent="0.2">
      <c r="G6898" s="139"/>
      <c r="H6898" s="131"/>
      <c r="I6898" s="131"/>
    </row>
    <row r="6899" spans="7:9" ht="15" customHeight="1" x14ac:dyDescent="0.2">
      <c r="G6899" s="139"/>
      <c r="H6899" s="131"/>
      <c r="I6899" s="131"/>
    </row>
    <row r="6900" spans="7:9" ht="15" customHeight="1" x14ac:dyDescent="0.2">
      <c r="G6900" s="139"/>
      <c r="H6900" s="131"/>
      <c r="I6900" s="131"/>
    </row>
    <row r="6901" spans="7:9" ht="15" customHeight="1" x14ac:dyDescent="0.2">
      <c r="G6901" s="139"/>
      <c r="H6901" s="131"/>
      <c r="I6901" s="131"/>
    </row>
    <row r="6902" spans="7:9" ht="15" customHeight="1" x14ac:dyDescent="0.2">
      <c r="G6902" s="139"/>
      <c r="H6902" s="131"/>
      <c r="I6902" s="131"/>
    </row>
    <row r="6903" spans="7:9" ht="15" customHeight="1" x14ac:dyDescent="0.2">
      <c r="G6903" s="139"/>
      <c r="H6903" s="131"/>
      <c r="I6903" s="131"/>
    </row>
    <row r="6904" spans="7:9" ht="15" customHeight="1" x14ac:dyDescent="0.2">
      <c r="G6904" s="139"/>
      <c r="H6904" s="131"/>
      <c r="I6904" s="131"/>
    </row>
    <row r="6905" spans="7:9" ht="15" customHeight="1" x14ac:dyDescent="0.2">
      <c r="G6905" s="139"/>
      <c r="H6905" s="131"/>
      <c r="I6905" s="131"/>
    </row>
    <row r="6906" spans="7:9" ht="15" customHeight="1" x14ac:dyDescent="0.2">
      <c r="G6906" s="139"/>
      <c r="H6906" s="131"/>
      <c r="I6906" s="131"/>
    </row>
    <row r="6907" spans="7:9" ht="15" customHeight="1" x14ac:dyDescent="0.2">
      <c r="G6907" s="139"/>
      <c r="H6907" s="131"/>
      <c r="I6907" s="131"/>
    </row>
    <row r="6908" spans="7:9" ht="15" customHeight="1" x14ac:dyDescent="0.2">
      <c r="G6908" s="139"/>
      <c r="H6908" s="131"/>
      <c r="I6908" s="131"/>
    </row>
    <row r="6909" spans="7:9" ht="15" customHeight="1" x14ac:dyDescent="0.2">
      <c r="G6909" s="139"/>
      <c r="H6909" s="131"/>
      <c r="I6909" s="131"/>
    </row>
    <row r="6910" spans="7:9" ht="15" customHeight="1" x14ac:dyDescent="0.2">
      <c r="G6910" s="139"/>
      <c r="H6910" s="131"/>
      <c r="I6910" s="131"/>
    </row>
    <row r="6911" spans="7:9" ht="15" customHeight="1" x14ac:dyDescent="0.2">
      <c r="G6911" s="139"/>
      <c r="H6911" s="131"/>
      <c r="I6911" s="131"/>
    </row>
    <row r="6912" spans="7:9" ht="15" customHeight="1" x14ac:dyDescent="0.2">
      <c r="G6912" s="139"/>
      <c r="H6912" s="131"/>
      <c r="I6912" s="131"/>
    </row>
    <row r="6913" spans="7:9" ht="15" customHeight="1" x14ac:dyDescent="0.2">
      <c r="G6913" s="139"/>
      <c r="H6913" s="131"/>
      <c r="I6913" s="131"/>
    </row>
    <row r="6914" spans="7:9" ht="15" customHeight="1" x14ac:dyDescent="0.2">
      <c r="G6914" s="139"/>
      <c r="H6914" s="131"/>
      <c r="I6914" s="131"/>
    </row>
    <row r="6915" spans="7:9" ht="15" customHeight="1" x14ac:dyDescent="0.2">
      <c r="G6915" s="139"/>
      <c r="H6915" s="131"/>
      <c r="I6915" s="131"/>
    </row>
    <row r="6916" spans="7:9" ht="15" customHeight="1" x14ac:dyDescent="0.2">
      <c r="G6916" s="139"/>
      <c r="H6916" s="131"/>
      <c r="I6916" s="131"/>
    </row>
    <row r="6917" spans="7:9" ht="15" customHeight="1" x14ac:dyDescent="0.2">
      <c r="G6917" s="139"/>
      <c r="H6917" s="131"/>
      <c r="I6917" s="131"/>
    </row>
    <row r="6918" spans="7:9" ht="15" customHeight="1" x14ac:dyDescent="0.2">
      <c r="G6918" s="139"/>
      <c r="H6918" s="131"/>
      <c r="I6918" s="131"/>
    </row>
    <row r="6919" spans="7:9" ht="15" customHeight="1" x14ac:dyDescent="0.2">
      <c r="G6919" s="139"/>
      <c r="H6919" s="131"/>
      <c r="I6919" s="131"/>
    </row>
    <row r="6920" spans="7:9" ht="15" customHeight="1" x14ac:dyDescent="0.2">
      <c r="G6920" s="139"/>
      <c r="H6920" s="131"/>
      <c r="I6920" s="131"/>
    </row>
    <row r="6921" spans="7:9" ht="15" customHeight="1" x14ac:dyDescent="0.2">
      <c r="G6921" s="139"/>
      <c r="H6921" s="131"/>
      <c r="I6921" s="131"/>
    </row>
    <row r="6922" spans="7:9" ht="15" customHeight="1" x14ac:dyDescent="0.2">
      <c r="G6922" s="139"/>
      <c r="H6922" s="131"/>
      <c r="I6922" s="131"/>
    </row>
    <row r="6923" spans="7:9" ht="15" customHeight="1" x14ac:dyDescent="0.2">
      <c r="G6923" s="139"/>
      <c r="H6923" s="131"/>
      <c r="I6923" s="131"/>
    </row>
    <row r="6924" spans="7:9" ht="15" customHeight="1" x14ac:dyDescent="0.2">
      <c r="G6924" s="139"/>
      <c r="H6924" s="131"/>
      <c r="I6924" s="131"/>
    </row>
    <row r="6925" spans="7:9" ht="15" customHeight="1" x14ac:dyDescent="0.2">
      <c r="G6925" s="139"/>
      <c r="H6925" s="131"/>
      <c r="I6925" s="131"/>
    </row>
    <row r="6926" spans="7:9" ht="15" customHeight="1" x14ac:dyDescent="0.2">
      <c r="G6926" s="139"/>
      <c r="H6926" s="131"/>
      <c r="I6926" s="131"/>
    </row>
    <row r="6927" spans="7:9" ht="15" customHeight="1" x14ac:dyDescent="0.2">
      <c r="G6927" s="139"/>
      <c r="H6927" s="131"/>
      <c r="I6927" s="131"/>
    </row>
    <row r="6928" spans="7:9" ht="15" customHeight="1" x14ac:dyDescent="0.2">
      <c r="G6928" s="139"/>
      <c r="H6928" s="131"/>
      <c r="I6928" s="131"/>
    </row>
    <row r="6929" spans="7:9" ht="15" customHeight="1" x14ac:dyDescent="0.2">
      <c r="G6929" s="139"/>
      <c r="H6929" s="131"/>
      <c r="I6929" s="131"/>
    </row>
    <row r="6930" spans="7:9" ht="15" customHeight="1" x14ac:dyDescent="0.2">
      <c r="G6930" s="139"/>
      <c r="H6930" s="131"/>
      <c r="I6930" s="131"/>
    </row>
    <row r="6931" spans="7:9" ht="15" customHeight="1" x14ac:dyDescent="0.2">
      <c r="G6931" s="139"/>
      <c r="H6931" s="131"/>
      <c r="I6931" s="131"/>
    </row>
    <row r="6932" spans="7:9" ht="15" customHeight="1" x14ac:dyDescent="0.2">
      <c r="G6932" s="139"/>
      <c r="H6932" s="131"/>
      <c r="I6932" s="131"/>
    </row>
    <row r="6933" spans="7:9" ht="15" customHeight="1" x14ac:dyDescent="0.2">
      <c r="G6933" s="139"/>
      <c r="H6933" s="131"/>
      <c r="I6933" s="131"/>
    </row>
    <row r="6934" spans="7:9" ht="15" customHeight="1" x14ac:dyDescent="0.2">
      <c r="G6934" s="139"/>
      <c r="H6934" s="131"/>
      <c r="I6934" s="131"/>
    </row>
    <row r="6935" spans="7:9" ht="15" customHeight="1" x14ac:dyDescent="0.2">
      <c r="G6935" s="139"/>
      <c r="H6935" s="131"/>
      <c r="I6935" s="131"/>
    </row>
    <row r="6936" spans="7:9" ht="15" customHeight="1" x14ac:dyDescent="0.2">
      <c r="G6936" s="139"/>
      <c r="H6936" s="131"/>
      <c r="I6936" s="131"/>
    </row>
    <row r="6937" spans="7:9" ht="15" customHeight="1" x14ac:dyDescent="0.2">
      <c r="G6937" s="139"/>
      <c r="H6937" s="131"/>
      <c r="I6937" s="131"/>
    </row>
    <row r="6938" spans="7:9" ht="15" customHeight="1" x14ac:dyDescent="0.2">
      <c r="G6938" s="139"/>
      <c r="H6938" s="131"/>
      <c r="I6938" s="131"/>
    </row>
    <row r="6939" spans="7:9" ht="15" customHeight="1" x14ac:dyDescent="0.2">
      <c r="G6939" s="139"/>
      <c r="H6939" s="131"/>
      <c r="I6939" s="131"/>
    </row>
    <row r="6940" spans="7:9" ht="15" customHeight="1" x14ac:dyDescent="0.2">
      <c r="G6940" s="139"/>
      <c r="H6940" s="131"/>
      <c r="I6940" s="131"/>
    </row>
    <row r="6941" spans="7:9" ht="15" customHeight="1" x14ac:dyDescent="0.2">
      <c r="G6941" s="139"/>
      <c r="H6941" s="131"/>
      <c r="I6941" s="131"/>
    </row>
    <row r="6942" spans="7:9" ht="15" customHeight="1" x14ac:dyDescent="0.2">
      <c r="G6942" s="139"/>
      <c r="H6942" s="131"/>
      <c r="I6942" s="131"/>
    </row>
    <row r="6943" spans="7:9" ht="15" customHeight="1" x14ac:dyDescent="0.2">
      <c r="G6943" s="139"/>
      <c r="H6943" s="131"/>
      <c r="I6943" s="131"/>
    </row>
    <row r="6944" spans="7:9" ht="15" customHeight="1" x14ac:dyDescent="0.2">
      <c r="G6944" s="139"/>
      <c r="H6944" s="131"/>
      <c r="I6944" s="131"/>
    </row>
    <row r="6945" spans="7:9" ht="15" customHeight="1" x14ac:dyDescent="0.2">
      <c r="G6945" s="139"/>
      <c r="H6945" s="131"/>
      <c r="I6945" s="131"/>
    </row>
    <row r="6946" spans="7:9" ht="15" customHeight="1" x14ac:dyDescent="0.2">
      <c r="G6946" s="139"/>
      <c r="H6946" s="131"/>
      <c r="I6946" s="131"/>
    </row>
    <row r="6947" spans="7:9" ht="15" customHeight="1" x14ac:dyDescent="0.2">
      <c r="G6947" s="139"/>
      <c r="H6947" s="131"/>
      <c r="I6947" s="131"/>
    </row>
    <row r="6948" spans="7:9" ht="15" customHeight="1" x14ac:dyDescent="0.2">
      <c r="G6948" s="139"/>
      <c r="H6948" s="131"/>
      <c r="I6948" s="131"/>
    </row>
    <row r="6949" spans="7:9" ht="15" customHeight="1" x14ac:dyDescent="0.2">
      <c r="G6949" s="139"/>
      <c r="H6949" s="131"/>
      <c r="I6949" s="131"/>
    </row>
    <row r="6950" spans="7:9" ht="15" customHeight="1" x14ac:dyDescent="0.2">
      <c r="G6950" s="139"/>
      <c r="H6950" s="131"/>
      <c r="I6950" s="131"/>
    </row>
    <row r="6951" spans="7:9" ht="15" customHeight="1" x14ac:dyDescent="0.2">
      <c r="G6951" s="139"/>
      <c r="H6951" s="131"/>
      <c r="I6951" s="131"/>
    </row>
    <row r="6952" spans="7:9" ht="15" customHeight="1" x14ac:dyDescent="0.2">
      <c r="G6952" s="139"/>
      <c r="H6952" s="131"/>
      <c r="I6952" s="131"/>
    </row>
    <row r="6953" spans="7:9" ht="15" customHeight="1" x14ac:dyDescent="0.2">
      <c r="G6953" s="139"/>
      <c r="H6953" s="131"/>
      <c r="I6953" s="131"/>
    </row>
    <row r="6954" spans="7:9" ht="15" customHeight="1" x14ac:dyDescent="0.2">
      <c r="G6954" s="139"/>
      <c r="H6954" s="131"/>
      <c r="I6954" s="131"/>
    </row>
    <row r="6955" spans="7:9" ht="15" customHeight="1" x14ac:dyDescent="0.2">
      <c r="G6955" s="139"/>
      <c r="H6955" s="131"/>
      <c r="I6955" s="131"/>
    </row>
    <row r="6956" spans="7:9" ht="15" customHeight="1" x14ac:dyDescent="0.2">
      <c r="G6956" s="139"/>
      <c r="H6956" s="131"/>
      <c r="I6956" s="131"/>
    </row>
    <row r="6957" spans="7:9" ht="15" customHeight="1" x14ac:dyDescent="0.2">
      <c r="G6957" s="139"/>
      <c r="H6957" s="131"/>
      <c r="I6957" s="131"/>
    </row>
    <row r="6958" spans="7:9" ht="15" customHeight="1" x14ac:dyDescent="0.2">
      <c r="G6958" s="139"/>
      <c r="H6958" s="131"/>
      <c r="I6958" s="131"/>
    </row>
    <row r="6959" spans="7:9" ht="15" customHeight="1" x14ac:dyDescent="0.2">
      <c r="G6959" s="139"/>
      <c r="H6959" s="131"/>
      <c r="I6959" s="131"/>
    </row>
    <row r="6960" spans="7:9" ht="15" customHeight="1" x14ac:dyDescent="0.2">
      <c r="G6960" s="139"/>
      <c r="H6960" s="131"/>
      <c r="I6960" s="131"/>
    </row>
    <row r="6961" spans="7:9" ht="15" customHeight="1" x14ac:dyDescent="0.2">
      <c r="G6961" s="139"/>
      <c r="H6961" s="131"/>
      <c r="I6961" s="131"/>
    </row>
    <row r="6962" spans="7:9" ht="15" customHeight="1" x14ac:dyDescent="0.2">
      <c r="G6962" s="139"/>
      <c r="H6962" s="131"/>
      <c r="I6962" s="131"/>
    </row>
    <row r="6963" spans="7:9" ht="15" customHeight="1" x14ac:dyDescent="0.2">
      <c r="G6963" s="139"/>
      <c r="H6963" s="131"/>
      <c r="I6963" s="131"/>
    </row>
    <row r="6964" spans="7:9" ht="15" customHeight="1" x14ac:dyDescent="0.2">
      <c r="G6964" s="139"/>
      <c r="H6964" s="131"/>
      <c r="I6964" s="131"/>
    </row>
    <row r="6965" spans="7:9" ht="15" customHeight="1" x14ac:dyDescent="0.2">
      <c r="G6965" s="139"/>
      <c r="H6965" s="131"/>
      <c r="I6965" s="131"/>
    </row>
    <row r="6966" spans="7:9" ht="15" customHeight="1" x14ac:dyDescent="0.2">
      <c r="G6966" s="139"/>
      <c r="H6966" s="131"/>
      <c r="I6966" s="131"/>
    </row>
    <row r="6967" spans="7:9" ht="15" customHeight="1" x14ac:dyDescent="0.2">
      <c r="G6967" s="139"/>
      <c r="H6967" s="131"/>
      <c r="I6967" s="131"/>
    </row>
    <row r="6968" spans="7:9" ht="15" customHeight="1" x14ac:dyDescent="0.2">
      <c r="G6968" s="139"/>
      <c r="H6968" s="131"/>
      <c r="I6968" s="131"/>
    </row>
    <row r="6969" spans="7:9" ht="15" customHeight="1" x14ac:dyDescent="0.2">
      <c r="G6969" s="139"/>
      <c r="H6969" s="131"/>
      <c r="I6969" s="131"/>
    </row>
    <row r="6970" spans="7:9" ht="15" customHeight="1" x14ac:dyDescent="0.2">
      <c r="G6970" s="139"/>
      <c r="H6970" s="131"/>
      <c r="I6970" s="131"/>
    </row>
    <row r="6971" spans="7:9" ht="15" customHeight="1" x14ac:dyDescent="0.2">
      <c r="G6971" s="139"/>
      <c r="H6971" s="131"/>
      <c r="I6971" s="131"/>
    </row>
    <row r="6972" spans="7:9" ht="15" customHeight="1" x14ac:dyDescent="0.2">
      <c r="G6972" s="139"/>
      <c r="H6972" s="131"/>
      <c r="I6972" s="131"/>
    </row>
    <row r="6973" spans="7:9" ht="15" customHeight="1" x14ac:dyDescent="0.2">
      <c r="G6973" s="139"/>
      <c r="H6973" s="131"/>
      <c r="I6973" s="131"/>
    </row>
    <row r="6974" spans="7:9" ht="15" customHeight="1" x14ac:dyDescent="0.2">
      <c r="G6974" s="139"/>
      <c r="H6974" s="131"/>
      <c r="I6974" s="131"/>
    </row>
    <row r="6975" spans="7:9" ht="15" customHeight="1" x14ac:dyDescent="0.2">
      <c r="G6975" s="139"/>
      <c r="H6975" s="131"/>
      <c r="I6975" s="131"/>
    </row>
    <row r="6976" spans="7:9" ht="15" customHeight="1" x14ac:dyDescent="0.2">
      <c r="G6976" s="139"/>
      <c r="H6976" s="131"/>
      <c r="I6976" s="131"/>
    </row>
    <row r="6977" spans="7:9" ht="15" customHeight="1" x14ac:dyDescent="0.2">
      <c r="G6977" s="139"/>
      <c r="H6977" s="131"/>
      <c r="I6977" s="131"/>
    </row>
    <row r="6978" spans="7:9" ht="15" customHeight="1" x14ac:dyDescent="0.2">
      <c r="G6978" s="139"/>
      <c r="H6978" s="131"/>
      <c r="I6978" s="131"/>
    </row>
    <row r="6979" spans="7:9" ht="15" customHeight="1" x14ac:dyDescent="0.2">
      <c r="G6979" s="139"/>
      <c r="H6979" s="131"/>
      <c r="I6979" s="131"/>
    </row>
    <row r="6980" spans="7:9" ht="15" customHeight="1" x14ac:dyDescent="0.2">
      <c r="G6980" s="139"/>
      <c r="H6980" s="131"/>
      <c r="I6980" s="131"/>
    </row>
    <row r="6981" spans="7:9" ht="15" customHeight="1" x14ac:dyDescent="0.2">
      <c r="G6981" s="139"/>
      <c r="H6981" s="131"/>
      <c r="I6981" s="131"/>
    </row>
    <row r="6982" spans="7:9" ht="15" customHeight="1" x14ac:dyDescent="0.2">
      <c r="G6982" s="139"/>
      <c r="H6982" s="131"/>
      <c r="I6982" s="131"/>
    </row>
    <row r="6983" spans="7:9" ht="15" customHeight="1" x14ac:dyDescent="0.2">
      <c r="G6983" s="139"/>
      <c r="H6983" s="131"/>
      <c r="I6983" s="131"/>
    </row>
    <row r="6984" spans="7:9" ht="15" customHeight="1" x14ac:dyDescent="0.2">
      <c r="G6984" s="139"/>
      <c r="H6984" s="131"/>
      <c r="I6984" s="131"/>
    </row>
    <row r="6985" spans="7:9" ht="15" customHeight="1" x14ac:dyDescent="0.2">
      <c r="G6985" s="139"/>
      <c r="H6985" s="131"/>
      <c r="I6985" s="131"/>
    </row>
    <row r="6986" spans="7:9" ht="15" customHeight="1" x14ac:dyDescent="0.2">
      <c r="G6986" s="139"/>
      <c r="H6986" s="131"/>
      <c r="I6986" s="131"/>
    </row>
    <row r="6987" spans="7:9" ht="15" customHeight="1" x14ac:dyDescent="0.2">
      <c r="G6987" s="139"/>
      <c r="H6987" s="131"/>
      <c r="I6987" s="131"/>
    </row>
    <row r="6988" spans="7:9" ht="15" customHeight="1" x14ac:dyDescent="0.2">
      <c r="G6988" s="139"/>
      <c r="H6988" s="131"/>
      <c r="I6988" s="131"/>
    </row>
    <row r="6989" spans="7:9" ht="15" customHeight="1" x14ac:dyDescent="0.2">
      <c r="G6989" s="139"/>
      <c r="H6989" s="131"/>
      <c r="I6989" s="131"/>
    </row>
    <row r="6990" spans="7:9" ht="15" customHeight="1" x14ac:dyDescent="0.2">
      <c r="G6990" s="139"/>
      <c r="H6990" s="131"/>
      <c r="I6990" s="131"/>
    </row>
    <row r="6991" spans="7:9" ht="15" customHeight="1" x14ac:dyDescent="0.2">
      <c r="G6991" s="139"/>
      <c r="H6991" s="131"/>
      <c r="I6991" s="131"/>
    </row>
    <row r="6992" spans="7:9" ht="15" customHeight="1" x14ac:dyDescent="0.2">
      <c r="G6992" s="139"/>
      <c r="H6992" s="131"/>
      <c r="I6992" s="131"/>
    </row>
    <row r="6993" spans="7:9" ht="15" customHeight="1" x14ac:dyDescent="0.2">
      <c r="G6993" s="139"/>
      <c r="H6993" s="131"/>
      <c r="I6993" s="131"/>
    </row>
    <row r="6994" spans="7:9" ht="15" customHeight="1" x14ac:dyDescent="0.2">
      <c r="G6994" s="139"/>
      <c r="H6994" s="131"/>
      <c r="I6994" s="131"/>
    </row>
    <row r="6995" spans="7:9" ht="15" customHeight="1" x14ac:dyDescent="0.2">
      <c r="G6995" s="139"/>
      <c r="H6995" s="131"/>
      <c r="I6995" s="131"/>
    </row>
    <row r="6996" spans="7:9" ht="15" customHeight="1" x14ac:dyDescent="0.2">
      <c r="G6996" s="139"/>
      <c r="H6996" s="131"/>
      <c r="I6996" s="131"/>
    </row>
    <row r="6997" spans="7:9" ht="15" customHeight="1" x14ac:dyDescent="0.2">
      <c r="G6997" s="139"/>
      <c r="H6997" s="131"/>
      <c r="I6997" s="131"/>
    </row>
    <row r="6998" spans="7:9" ht="15" customHeight="1" x14ac:dyDescent="0.2">
      <c r="G6998" s="139"/>
      <c r="H6998" s="131"/>
      <c r="I6998" s="131"/>
    </row>
    <row r="6999" spans="7:9" ht="15" customHeight="1" x14ac:dyDescent="0.2">
      <c r="G6999" s="139"/>
      <c r="H6999" s="131"/>
      <c r="I6999" s="131"/>
    </row>
    <row r="7000" spans="7:9" ht="15" customHeight="1" x14ac:dyDescent="0.2">
      <c r="G7000" s="139"/>
      <c r="H7000" s="131"/>
      <c r="I7000" s="131"/>
    </row>
    <row r="7001" spans="7:9" ht="15" customHeight="1" x14ac:dyDescent="0.2">
      <c r="G7001" s="139"/>
      <c r="H7001" s="131"/>
      <c r="I7001" s="131"/>
    </row>
    <row r="7002" spans="7:9" ht="15" customHeight="1" x14ac:dyDescent="0.2">
      <c r="G7002" s="139"/>
      <c r="H7002" s="131"/>
      <c r="I7002" s="131"/>
    </row>
    <row r="7003" spans="7:9" ht="15" customHeight="1" x14ac:dyDescent="0.2">
      <c r="G7003" s="139"/>
      <c r="H7003" s="131"/>
      <c r="I7003" s="131"/>
    </row>
    <row r="7004" spans="7:9" ht="15" customHeight="1" x14ac:dyDescent="0.2">
      <c r="G7004" s="139"/>
      <c r="H7004" s="131"/>
      <c r="I7004" s="131"/>
    </row>
    <row r="7005" spans="7:9" ht="15" customHeight="1" x14ac:dyDescent="0.2">
      <c r="G7005" s="139"/>
      <c r="H7005" s="131"/>
      <c r="I7005" s="131"/>
    </row>
    <row r="7006" spans="7:9" ht="15" customHeight="1" x14ac:dyDescent="0.2">
      <c r="G7006" s="139"/>
      <c r="H7006" s="131"/>
      <c r="I7006" s="131"/>
    </row>
    <row r="7007" spans="7:9" ht="15" customHeight="1" x14ac:dyDescent="0.2">
      <c r="G7007" s="139"/>
      <c r="H7007" s="131"/>
      <c r="I7007" s="131"/>
    </row>
    <row r="7008" spans="7:9" ht="15" customHeight="1" x14ac:dyDescent="0.2">
      <c r="G7008" s="139"/>
      <c r="H7008" s="131"/>
      <c r="I7008" s="131"/>
    </row>
    <row r="7009" spans="7:9" ht="15" customHeight="1" x14ac:dyDescent="0.2">
      <c r="G7009" s="139"/>
      <c r="H7009" s="131"/>
      <c r="I7009" s="131"/>
    </row>
    <row r="7010" spans="7:9" ht="15" customHeight="1" x14ac:dyDescent="0.2">
      <c r="G7010" s="139"/>
      <c r="H7010" s="131"/>
      <c r="I7010" s="131"/>
    </row>
    <row r="7011" spans="7:9" ht="15" customHeight="1" x14ac:dyDescent="0.2">
      <c r="G7011" s="139"/>
      <c r="H7011" s="131"/>
      <c r="I7011" s="131"/>
    </row>
    <row r="7012" spans="7:9" ht="15" customHeight="1" x14ac:dyDescent="0.2">
      <c r="G7012" s="139"/>
      <c r="H7012" s="131"/>
      <c r="I7012" s="131"/>
    </row>
    <row r="7013" spans="7:9" ht="15" customHeight="1" x14ac:dyDescent="0.2">
      <c r="G7013" s="139"/>
      <c r="H7013" s="131"/>
      <c r="I7013" s="131"/>
    </row>
    <row r="7014" spans="7:9" ht="15" customHeight="1" x14ac:dyDescent="0.2">
      <c r="G7014" s="139"/>
      <c r="H7014" s="131"/>
      <c r="I7014" s="131"/>
    </row>
    <row r="7015" spans="7:9" ht="15" customHeight="1" x14ac:dyDescent="0.2">
      <c r="G7015" s="139"/>
      <c r="H7015" s="131"/>
      <c r="I7015" s="131"/>
    </row>
    <row r="7016" spans="7:9" ht="15" customHeight="1" x14ac:dyDescent="0.2">
      <c r="G7016" s="139"/>
      <c r="H7016" s="131"/>
      <c r="I7016" s="131"/>
    </row>
    <row r="7017" spans="7:9" ht="15" customHeight="1" x14ac:dyDescent="0.2">
      <c r="G7017" s="139"/>
      <c r="H7017" s="131"/>
      <c r="I7017" s="131"/>
    </row>
    <row r="7018" spans="7:9" ht="15" customHeight="1" x14ac:dyDescent="0.2">
      <c r="G7018" s="139"/>
      <c r="H7018" s="131"/>
      <c r="I7018" s="131"/>
    </row>
    <row r="7019" spans="7:9" ht="15" customHeight="1" x14ac:dyDescent="0.2">
      <c r="G7019" s="139"/>
      <c r="H7019" s="131"/>
      <c r="I7019" s="131"/>
    </row>
    <row r="7020" spans="7:9" ht="15" customHeight="1" x14ac:dyDescent="0.2">
      <c r="G7020" s="139"/>
      <c r="H7020" s="131"/>
      <c r="I7020" s="131"/>
    </row>
    <row r="7021" spans="7:9" ht="15" customHeight="1" x14ac:dyDescent="0.2">
      <c r="G7021" s="139"/>
      <c r="H7021" s="131"/>
      <c r="I7021" s="131"/>
    </row>
    <row r="7022" spans="7:9" ht="15" customHeight="1" x14ac:dyDescent="0.2">
      <c r="G7022" s="139"/>
      <c r="H7022" s="131"/>
      <c r="I7022" s="131"/>
    </row>
    <row r="7023" spans="7:9" ht="15" customHeight="1" x14ac:dyDescent="0.2">
      <c r="G7023" s="139"/>
      <c r="H7023" s="131"/>
      <c r="I7023" s="131"/>
    </row>
    <row r="7024" spans="7:9" ht="15" customHeight="1" x14ac:dyDescent="0.2">
      <c r="G7024" s="139"/>
      <c r="H7024" s="131"/>
      <c r="I7024" s="131"/>
    </row>
    <row r="7025" spans="7:9" ht="15" customHeight="1" x14ac:dyDescent="0.2">
      <c r="G7025" s="139"/>
      <c r="H7025" s="131"/>
      <c r="I7025" s="131"/>
    </row>
    <row r="7026" spans="7:9" ht="15" customHeight="1" x14ac:dyDescent="0.2">
      <c r="G7026" s="139"/>
      <c r="H7026" s="131"/>
      <c r="I7026" s="131"/>
    </row>
    <row r="7027" spans="7:9" ht="15" customHeight="1" x14ac:dyDescent="0.2">
      <c r="G7027" s="139"/>
      <c r="H7027" s="131"/>
      <c r="I7027" s="131"/>
    </row>
    <row r="7028" spans="7:9" ht="15" customHeight="1" x14ac:dyDescent="0.2">
      <c r="G7028" s="139"/>
      <c r="H7028" s="131"/>
      <c r="I7028" s="131"/>
    </row>
    <row r="7029" spans="7:9" ht="15" customHeight="1" x14ac:dyDescent="0.2">
      <c r="G7029" s="139"/>
      <c r="H7029" s="131"/>
      <c r="I7029" s="131"/>
    </row>
    <row r="7030" spans="7:9" ht="15" customHeight="1" x14ac:dyDescent="0.2">
      <c r="G7030" s="139"/>
      <c r="H7030" s="131"/>
      <c r="I7030" s="131"/>
    </row>
    <row r="7031" spans="7:9" ht="15" customHeight="1" x14ac:dyDescent="0.2">
      <c r="G7031" s="139"/>
      <c r="H7031" s="131"/>
      <c r="I7031" s="131"/>
    </row>
    <row r="7032" spans="7:9" ht="15" customHeight="1" x14ac:dyDescent="0.2">
      <c r="G7032" s="139"/>
      <c r="H7032" s="131"/>
      <c r="I7032" s="131"/>
    </row>
    <row r="7033" spans="7:9" ht="15" customHeight="1" x14ac:dyDescent="0.2">
      <c r="G7033" s="139"/>
      <c r="H7033" s="131"/>
      <c r="I7033" s="131"/>
    </row>
    <row r="7034" spans="7:9" ht="15" customHeight="1" x14ac:dyDescent="0.2">
      <c r="G7034" s="139"/>
      <c r="H7034" s="131"/>
      <c r="I7034" s="131"/>
    </row>
    <row r="7035" spans="7:9" ht="15" customHeight="1" x14ac:dyDescent="0.2">
      <c r="G7035" s="139"/>
      <c r="H7035" s="131"/>
      <c r="I7035" s="131"/>
    </row>
    <row r="7036" spans="7:9" ht="15" customHeight="1" x14ac:dyDescent="0.2">
      <c r="G7036" s="139"/>
      <c r="H7036" s="131"/>
      <c r="I7036" s="131"/>
    </row>
    <row r="7037" spans="7:9" ht="15" customHeight="1" x14ac:dyDescent="0.2">
      <c r="G7037" s="139"/>
      <c r="H7037" s="131"/>
      <c r="I7037" s="131"/>
    </row>
    <row r="7038" spans="7:9" ht="15" customHeight="1" x14ac:dyDescent="0.2">
      <c r="G7038" s="139"/>
      <c r="H7038" s="131"/>
      <c r="I7038" s="131"/>
    </row>
    <row r="7039" spans="7:9" ht="15" customHeight="1" x14ac:dyDescent="0.2">
      <c r="G7039" s="139"/>
      <c r="H7039" s="131"/>
      <c r="I7039" s="131"/>
    </row>
    <row r="7040" spans="7:9" ht="15" customHeight="1" x14ac:dyDescent="0.2">
      <c r="G7040" s="139"/>
      <c r="H7040" s="131"/>
      <c r="I7040" s="131"/>
    </row>
    <row r="7041" spans="7:9" ht="15" customHeight="1" x14ac:dyDescent="0.2">
      <c r="G7041" s="139"/>
      <c r="H7041" s="131"/>
      <c r="I7041" s="131"/>
    </row>
    <row r="7042" spans="7:9" ht="15" customHeight="1" x14ac:dyDescent="0.2">
      <c r="G7042" s="139"/>
      <c r="H7042" s="131"/>
      <c r="I7042" s="131"/>
    </row>
    <row r="7043" spans="7:9" ht="15" customHeight="1" x14ac:dyDescent="0.2">
      <c r="G7043" s="139"/>
      <c r="H7043" s="131"/>
      <c r="I7043" s="131"/>
    </row>
    <row r="7044" spans="7:9" ht="15" customHeight="1" x14ac:dyDescent="0.2">
      <c r="G7044" s="139"/>
      <c r="H7044" s="131"/>
      <c r="I7044" s="131"/>
    </row>
    <row r="7045" spans="7:9" ht="15" customHeight="1" x14ac:dyDescent="0.2">
      <c r="G7045" s="139"/>
      <c r="H7045" s="131"/>
      <c r="I7045" s="131"/>
    </row>
    <row r="7046" spans="7:9" ht="15" customHeight="1" x14ac:dyDescent="0.2">
      <c r="G7046" s="139"/>
      <c r="H7046" s="131"/>
      <c r="I7046" s="131"/>
    </row>
    <row r="7047" spans="7:9" ht="15" customHeight="1" x14ac:dyDescent="0.2">
      <c r="G7047" s="139"/>
      <c r="H7047" s="131"/>
      <c r="I7047" s="131"/>
    </row>
    <row r="7048" spans="7:9" ht="15" customHeight="1" x14ac:dyDescent="0.2">
      <c r="G7048" s="139"/>
      <c r="H7048" s="131"/>
      <c r="I7048" s="131"/>
    </row>
    <row r="7049" spans="7:9" ht="15" customHeight="1" x14ac:dyDescent="0.2">
      <c r="G7049" s="139"/>
      <c r="H7049" s="131"/>
      <c r="I7049" s="131"/>
    </row>
    <row r="7050" spans="7:9" ht="15" customHeight="1" x14ac:dyDescent="0.2">
      <c r="G7050" s="139"/>
      <c r="H7050" s="131"/>
      <c r="I7050" s="131"/>
    </row>
    <row r="7051" spans="7:9" ht="15" customHeight="1" x14ac:dyDescent="0.2">
      <c r="G7051" s="139"/>
      <c r="H7051" s="131"/>
      <c r="I7051" s="131"/>
    </row>
    <row r="7052" spans="7:9" ht="15" customHeight="1" x14ac:dyDescent="0.2">
      <c r="G7052" s="139"/>
      <c r="H7052" s="131"/>
      <c r="I7052" s="131"/>
    </row>
    <row r="7053" spans="7:9" ht="15" customHeight="1" x14ac:dyDescent="0.2">
      <c r="G7053" s="139"/>
      <c r="H7053" s="131"/>
      <c r="I7053" s="131"/>
    </row>
    <row r="7054" spans="7:9" ht="15" customHeight="1" x14ac:dyDescent="0.2">
      <c r="G7054" s="139"/>
      <c r="H7054" s="131"/>
      <c r="I7054" s="131"/>
    </row>
    <row r="7055" spans="7:9" ht="15" customHeight="1" x14ac:dyDescent="0.2">
      <c r="G7055" s="139"/>
      <c r="H7055" s="131"/>
      <c r="I7055" s="131"/>
    </row>
    <row r="7056" spans="7:9" ht="15" customHeight="1" x14ac:dyDescent="0.2">
      <c r="G7056" s="139"/>
      <c r="H7056" s="131"/>
      <c r="I7056" s="131"/>
    </row>
    <row r="7057" spans="7:9" ht="15" customHeight="1" x14ac:dyDescent="0.2">
      <c r="G7057" s="139"/>
      <c r="H7057" s="131"/>
      <c r="I7057" s="131"/>
    </row>
    <row r="7058" spans="7:9" ht="15" customHeight="1" x14ac:dyDescent="0.2">
      <c r="G7058" s="139"/>
      <c r="H7058" s="131"/>
      <c r="I7058" s="131"/>
    </row>
    <row r="7059" spans="7:9" ht="15" customHeight="1" x14ac:dyDescent="0.2">
      <c r="G7059" s="139"/>
      <c r="H7059" s="131"/>
      <c r="I7059" s="131"/>
    </row>
    <row r="7060" spans="7:9" ht="15" customHeight="1" x14ac:dyDescent="0.2">
      <c r="G7060" s="139"/>
      <c r="H7060" s="131"/>
      <c r="I7060" s="131"/>
    </row>
    <row r="7061" spans="7:9" ht="15" customHeight="1" x14ac:dyDescent="0.2">
      <c r="G7061" s="139"/>
      <c r="H7061" s="131"/>
      <c r="I7061" s="131"/>
    </row>
    <row r="7062" spans="7:9" ht="15" customHeight="1" x14ac:dyDescent="0.2">
      <c r="G7062" s="139"/>
      <c r="H7062" s="131"/>
      <c r="I7062" s="131"/>
    </row>
    <row r="7063" spans="7:9" ht="15" customHeight="1" x14ac:dyDescent="0.2">
      <c r="G7063" s="139"/>
      <c r="H7063" s="131"/>
      <c r="I7063" s="131"/>
    </row>
    <row r="7064" spans="7:9" ht="15" customHeight="1" x14ac:dyDescent="0.2">
      <c r="G7064" s="139"/>
      <c r="H7064" s="131"/>
      <c r="I7064" s="131"/>
    </row>
    <row r="7065" spans="7:9" ht="15" customHeight="1" x14ac:dyDescent="0.2">
      <c r="G7065" s="139"/>
      <c r="H7065" s="131"/>
      <c r="I7065" s="131"/>
    </row>
    <row r="7066" spans="7:9" ht="15" customHeight="1" x14ac:dyDescent="0.2">
      <c r="G7066" s="139"/>
      <c r="H7066" s="131"/>
      <c r="I7066" s="131"/>
    </row>
    <row r="7067" spans="7:9" ht="15" customHeight="1" x14ac:dyDescent="0.2">
      <c r="G7067" s="139"/>
      <c r="H7067" s="131"/>
      <c r="I7067" s="131"/>
    </row>
    <row r="7068" spans="7:9" ht="15" customHeight="1" x14ac:dyDescent="0.2">
      <c r="G7068" s="139"/>
      <c r="H7068" s="131"/>
      <c r="I7068" s="131"/>
    </row>
    <row r="7069" spans="7:9" ht="15" customHeight="1" x14ac:dyDescent="0.2">
      <c r="G7069" s="139"/>
      <c r="H7069" s="131"/>
      <c r="I7069" s="131"/>
    </row>
    <row r="7070" spans="7:9" ht="15" customHeight="1" x14ac:dyDescent="0.2">
      <c r="G7070" s="139"/>
      <c r="H7070" s="131"/>
      <c r="I7070" s="131"/>
    </row>
    <row r="7071" spans="7:9" ht="15" customHeight="1" x14ac:dyDescent="0.2">
      <c r="G7071" s="139"/>
      <c r="H7071" s="131"/>
      <c r="I7071" s="131"/>
    </row>
    <row r="7072" spans="7:9" ht="15" customHeight="1" x14ac:dyDescent="0.2">
      <c r="G7072" s="139"/>
      <c r="H7072" s="131"/>
      <c r="I7072" s="131"/>
    </row>
    <row r="7073" spans="7:9" ht="15" customHeight="1" x14ac:dyDescent="0.2">
      <c r="G7073" s="139"/>
      <c r="H7073" s="131"/>
      <c r="I7073" s="131"/>
    </row>
    <row r="7074" spans="7:9" ht="15" customHeight="1" x14ac:dyDescent="0.2">
      <c r="G7074" s="139"/>
      <c r="H7074" s="131"/>
      <c r="I7074" s="131"/>
    </row>
    <row r="7075" spans="7:9" ht="15" customHeight="1" x14ac:dyDescent="0.2">
      <c r="G7075" s="139"/>
      <c r="H7075" s="131"/>
      <c r="I7075" s="131"/>
    </row>
    <row r="7076" spans="7:9" ht="15" customHeight="1" x14ac:dyDescent="0.2">
      <c r="G7076" s="139"/>
      <c r="H7076" s="131"/>
      <c r="I7076" s="131"/>
    </row>
    <row r="7077" spans="7:9" ht="15" customHeight="1" x14ac:dyDescent="0.2">
      <c r="G7077" s="139"/>
      <c r="H7077" s="131"/>
      <c r="I7077" s="131"/>
    </row>
    <row r="7078" spans="7:9" ht="15" customHeight="1" x14ac:dyDescent="0.2">
      <c r="G7078" s="139"/>
      <c r="H7078" s="131"/>
      <c r="I7078" s="131"/>
    </row>
    <row r="7079" spans="7:9" ht="15" customHeight="1" x14ac:dyDescent="0.2">
      <c r="G7079" s="139"/>
      <c r="H7079" s="131"/>
      <c r="I7079" s="131"/>
    </row>
    <row r="7080" spans="7:9" ht="15" customHeight="1" x14ac:dyDescent="0.2">
      <c r="G7080" s="139"/>
      <c r="H7080" s="131"/>
      <c r="I7080" s="131"/>
    </row>
    <row r="7081" spans="7:9" ht="15" customHeight="1" x14ac:dyDescent="0.2">
      <c r="G7081" s="139"/>
      <c r="H7081" s="131"/>
      <c r="I7081" s="131"/>
    </row>
    <row r="7082" spans="7:9" ht="15" customHeight="1" x14ac:dyDescent="0.2">
      <c r="G7082" s="139"/>
      <c r="H7082" s="131"/>
      <c r="I7082" s="131"/>
    </row>
    <row r="7083" spans="7:9" ht="15" customHeight="1" x14ac:dyDescent="0.2">
      <c r="G7083" s="139"/>
      <c r="H7083" s="131"/>
      <c r="I7083" s="131"/>
    </row>
    <row r="7084" spans="7:9" ht="15" customHeight="1" x14ac:dyDescent="0.2">
      <c r="G7084" s="139"/>
      <c r="H7084" s="131"/>
      <c r="I7084" s="131"/>
    </row>
    <row r="7085" spans="7:9" ht="15" customHeight="1" x14ac:dyDescent="0.2">
      <c r="G7085" s="139"/>
      <c r="H7085" s="131"/>
      <c r="I7085" s="131"/>
    </row>
    <row r="7086" spans="7:9" ht="15" customHeight="1" x14ac:dyDescent="0.2">
      <c r="G7086" s="139"/>
      <c r="H7086" s="131"/>
      <c r="I7086" s="131"/>
    </row>
    <row r="7087" spans="7:9" ht="15" customHeight="1" x14ac:dyDescent="0.2">
      <c r="G7087" s="139"/>
      <c r="H7087" s="131"/>
      <c r="I7087" s="131"/>
    </row>
    <row r="7088" spans="7:9" ht="15" customHeight="1" x14ac:dyDescent="0.2">
      <c r="G7088" s="139"/>
      <c r="H7088" s="131"/>
      <c r="I7088" s="131"/>
    </row>
    <row r="7089" spans="7:9" ht="15" customHeight="1" x14ac:dyDescent="0.2">
      <c r="G7089" s="139"/>
      <c r="H7089" s="131"/>
      <c r="I7089" s="131"/>
    </row>
    <row r="7090" spans="7:9" ht="15" customHeight="1" x14ac:dyDescent="0.2">
      <c r="G7090" s="139"/>
      <c r="H7090" s="131"/>
      <c r="I7090" s="131"/>
    </row>
    <row r="7091" spans="7:9" ht="15" customHeight="1" x14ac:dyDescent="0.2">
      <c r="G7091" s="139"/>
      <c r="H7091" s="131"/>
      <c r="I7091" s="131"/>
    </row>
    <row r="7092" spans="7:9" ht="15" customHeight="1" x14ac:dyDescent="0.2">
      <c r="G7092" s="139"/>
      <c r="H7092" s="131"/>
      <c r="I7092" s="131"/>
    </row>
    <row r="7093" spans="7:9" ht="15" customHeight="1" x14ac:dyDescent="0.2">
      <c r="G7093" s="139"/>
      <c r="H7093" s="131"/>
      <c r="I7093" s="131"/>
    </row>
    <row r="7094" spans="7:9" ht="15" customHeight="1" x14ac:dyDescent="0.2">
      <c r="G7094" s="139"/>
      <c r="H7094" s="131"/>
      <c r="I7094" s="131"/>
    </row>
    <row r="7095" spans="7:9" ht="15" customHeight="1" x14ac:dyDescent="0.2">
      <c r="G7095" s="139"/>
      <c r="H7095" s="131"/>
      <c r="I7095" s="131"/>
    </row>
    <row r="7096" spans="7:9" ht="15" customHeight="1" x14ac:dyDescent="0.2">
      <c r="G7096" s="139"/>
      <c r="H7096" s="131"/>
      <c r="I7096" s="131"/>
    </row>
    <row r="7097" spans="7:9" ht="15" customHeight="1" x14ac:dyDescent="0.2">
      <c r="G7097" s="139"/>
      <c r="H7097" s="131"/>
      <c r="I7097" s="131"/>
    </row>
    <row r="7098" spans="7:9" ht="15" customHeight="1" x14ac:dyDescent="0.2">
      <c r="G7098" s="139"/>
      <c r="H7098" s="131"/>
      <c r="I7098" s="131"/>
    </row>
    <row r="7099" spans="7:9" ht="15" customHeight="1" x14ac:dyDescent="0.2">
      <c r="G7099" s="139"/>
      <c r="H7099" s="131"/>
      <c r="I7099" s="131"/>
    </row>
    <row r="7100" spans="7:9" ht="15" customHeight="1" x14ac:dyDescent="0.2">
      <c r="G7100" s="139"/>
      <c r="H7100" s="131"/>
      <c r="I7100" s="131"/>
    </row>
    <row r="7101" spans="7:9" ht="15" customHeight="1" x14ac:dyDescent="0.2">
      <c r="G7101" s="139"/>
      <c r="H7101" s="131"/>
      <c r="I7101" s="131"/>
    </row>
    <row r="7102" spans="7:9" ht="15" customHeight="1" x14ac:dyDescent="0.2">
      <c r="G7102" s="139"/>
      <c r="H7102" s="131"/>
      <c r="I7102" s="131"/>
    </row>
    <row r="7103" spans="7:9" ht="15" customHeight="1" x14ac:dyDescent="0.2">
      <c r="G7103" s="139"/>
      <c r="H7103" s="131"/>
      <c r="I7103" s="131"/>
    </row>
    <row r="7104" spans="7:9" ht="15" customHeight="1" x14ac:dyDescent="0.2">
      <c r="G7104" s="139"/>
      <c r="H7104" s="131"/>
      <c r="I7104" s="131"/>
    </row>
    <row r="7105" spans="7:9" ht="15" customHeight="1" x14ac:dyDescent="0.2">
      <c r="G7105" s="139"/>
      <c r="H7105" s="131"/>
      <c r="I7105" s="131"/>
    </row>
    <row r="7106" spans="7:9" ht="15" customHeight="1" x14ac:dyDescent="0.2">
      <c r="G7106" s="139"/>
      <c r="H7106" s="131"/>
      <c r="I7106" s="131"/>
    </row>
    <row r="7107" spans="7:9" ht="15" customHeight="1" x14ac:dyDescent="0.2">
      <c r="G7107" s="139"/>
      <c r="H7107" s="131"/>
      <c r="I7107" s="131"/>
    </row>
    <row r="7108" spans="7:9" ht="15" customHeight="1" x14ac:dyDescent="0.2">
      <c r="G7108" s="139"/>
      <c r="H7108" s="131"/>
      <c r="I7108" s="131"/>
    </row>
    <row r="7109" spans="7:9" ht="15" customHeight="1" x14ac:dyDescent="0.2">
      <c r="G7109" s="139"/>
      <c r="H7109" s="131"/>
      <c r="I7109" s="131"/>
    </row>
    <row r="7110" spans="7:9" ht="15" customHeight="1" x14ac:dyDescent="0.2">
      <c r="G7110" s="139"/>
      <c r="H7110" s="131"/>
      <c r="I7110" s="131"/>
    </row>
    <row r="7111" spans="7:9" ht="15" customHeight="1" x14ac:dyDescent="0.2">
      <c r="G7111" s="139"/>
      <c r="H7111" s="131"/>
      <c r="I7111" s="131"/>
    </row>
    <row r="7112" spans="7:9" ht="15" customHeight="1" x14ac:dyDescent="0.2">
      <c r="G7112" s="139"/>
      <c r="H7112" s="131"/>
      <c r="I7112" s="131"/>
    </row>
    <row r="7113" spans="7:9" ht="15" customHeight="1" x14ac:dyDescent="0.2">
      <c r="G7113" s="139"/>
      <c r="H7113" s="131"/>
      <c r="I7113" s="131"/>
    </row>
    <row r="7114" spans="7:9" ht="15" customHeight="1" x14ac:dyDescent="0.2">
      <c r="G7114" s="139"/>
      <c r="H7114" s="131"/>
      <c r="I7114" s="131"/>
    </row>
    <row r="7115" spans="7:9" ht="15" customHeight="1" x14ac:dyDescent="0.2">
      <c r="G7115" s="139"/>
      <c r="H7115" s="131"/>
      <c r="I7115" s="131"/>
    </row>
    <row r="7116" spans="7:9" ht="15" customHeight="1" x14ac:dyDescent="0.2">
      <c r="G7116" s="139"/>
      <c r="H7116" s="131"/>
      <c r="I7116" s="131"/>
    </row>
    <row r="7117" spans="7:9" ht="15" customHeight="1" x14ac:dyDescent="0.2">
      <c r="G7117" s="139"/>
      <c r="H7117" s="131"/>
      <c r="I7117" s="131"/>
    </row>
    <row r="7118" spans="7:9" ht="15" customHeight="1" x14ac:dyDescent="0.2">
      <c r="G7118" s="139"/>
      <c r="H7118" s="131"/>
      <c r="I7118" s="131"/>
    </row>
    <row r="7119" spans="7:9" ht="15" customHeight="1" x14ac:dyDescent="0.2">
      <c r="G7119" s="139"/>
      <c r="H7119" s="131"/>
      <c r="I7119" s="131"/>
    </row>
    <row r="7120" spans="7:9" ht="15" customHeight="1" x14ac:dyDescent="0.2">
      <c r="G7120" s="139"/>
      <c r="H7120" s="131"/>
      <c r="I7120" s="131"/>
    </row>
    <row r="7121" spans="7:9" ht="15" customHeight="1" x14ac:dyDescent="0.2">
      <c r="G7121" s="139"/>
      <c r="H7121" s="131"/>
      <c r="I7121" s="131"/>
    </row>
    <row r="7122" spans="7:9" ht="15" customHeight="1" x14ac:dyDescent="0.2">
      <c r="G7122" s="139"/>
      <c r="H7122" s="131"/>
      <c r="I7122" s="131"/>
    </row>
    <row r="7123" spans="7:9" ht="15" customHeight="1" x14ac:dyDescent="0.2">
      <c r="G7123" s="139"/>
      <c r="H7123" s="131"/>
      <c r="I7123" s="131"/>
    </row>
    <row r="7124" spans="7:9" ht="15" customHeight="1" x14ac:dyDescent="0.2">
      <c r="G7124" s="139"/>
      <c r="H7124" s="131"/>
      <c r="I7124" s="131"/>
    </row>
    <row r="7125" spans="7:9" ht="15" customHeight="1" x14ac:dyDescent="0.2">
      <c r="G7125" s="139"/>
      <c r="H7125" s="131"/>
      <c r="I7125" s="131"/>
    </row>
    <row r="7126" spans="7:9" ht="15" customHeight="1" x14ac:dyDescent="0.2">
      <c r="G7126" s="139"/>
      <c r="H7126" s="131"/>
      <c r="I7126" s="131"/>
    </row>
    <row r="7127" spans="7:9" ht="15" customHeight="1" x14ac:dyDescent="0.2">
      <c r="G7127" s="139"/>
      <c r="H7127" s="131"/>
      <c r="I7127" s="131"/>
    </row>
    <row r="7128" spans="7:9" ht="15" customHeight="1" x14ac:dyDescent="0.2">
      <c r="G7128" s="139"/>
      <c r="H7128" s="131"/>
      <c r="I7128" s="131"/>
    </row>
    <row r="7129" spans="7:9" ht="15" customHeight="1" x14ac:dyDescent="0.2">
      <c r="G7129" s="139"/>
      <c r="H7129" s="131"/>
      <c r="I7129" s="131"/>
    </row>
    <row r="7130" spans="7:9" ht="15" customHeight="1" x14ac:dyDescent="0.2">
      <c r="G7130" s="139"/>
      <c r="H7130" s="131"/>
      <c r="I7130" s="131"/>
    </row>
    <row r="7131" spans="7:9" ht="15" customHeight="1" x14ac:dyDescent="0.2">
      <c r="G7131" s="139"/>
      <c r="H7131" s="131"/>
      <c r="I7131" s="131"/>
    </row>
    <row r="7132" spans="7:9" ht="15" customHeight="1" x14ac:dyDescent="0.2">
      <c r="G7132" s="139"/>
      <c r="H7132" s="131"/>
      <c r="I7132" s="131"/>
    </row>
    <row r="7133" spans="7:9" ht="15" customHeight="1" x14ac:dyDescent="0.2">
      <c r="G7133" s="139"/>
      <c r="H7133" s="131"/>
      <c r="I7133" s="131"/>
    </row>
    <row r="7134" spans="7:9" ht="15" customHeight="1" x14ac:dyDescent="0.2">
      <c r="G7134" s="139"/>
      <c r="H7134" s="131"/>
      <c r="I7134" s="131"/>
    </row>
    <row r="7135" spans="7:9" ht="15" customHeight="1" x14ac:dyDescent="0.2">
      <c r="G7135" s="139"/>
      <c r="H7135" s="131"/>
      <c r="I7135" s="131"/>
    </row>
    <row r="7136" spans="7:9" ht="15" customHeight="1" x14ac:dyDescent="0.2">
      <c r="G7136" s="139"/>
      <c r="H7136" s="131"/>
      <c r="I7136" s="131"/>
    </row>
    <row r="7137" spans="7:9" ht="15" customHeight="1" x14ac:dyDescent="0.2">
      <c r="G7137" s="139"/>
      <c r="H7137" s="131"/>
      <c r="I7137" s="131"/>
    </row>
    <row r="7138" spans="7:9" ht="15" customHeight="1" x14ac:dyDescent="0.2">
      <c r="G7138" s="139"/>
      <c r="H7138" s="131"/>
      <c r="I7138" s="131"/>
    </row>
    <row r="7139" spans="7:9" ht="15" customHeight="1" x14ac:dyDescent="0.2">
      <c r="G7139" s="139"/>
      <c r="H7139" s="131"/>
      <c r="I7139" s="131"/>
    </row>
    <row r="7140" spans="7:9" ht="15" customHeight="1" x14ac:dyDescent="0.2">
      <c r="G7140" s="139"/>
      <c r="H7140" s="131"/>
      <c r="I7140" s="131"/>
    </row>
    <row r="7141" spans="7:9" ht="15" customHeight="1" x14ac:dyDescent="0.2">
      <c r="G7141" s="139"/>
      <c r="H7141" s="131"/>
      <c r="I7141" s="131"/>
    </row>
    <row r="7142" spans="7:9" ht="15" customHeight="1" x14ac:dyDescent="0.2">
      <c r="G7142" s="139"/>
      <c r="H7142" s="131"/>
      <c r="I7142" s="131"/>
    </row>
    <row r="7143" spans="7:9" ht="15" customHeight="1" x14ac:dyDescent="0.2">
      <c r="G7143" s="139"/>
      <c r="H7143" s="131"/>
      <c r="I7143" s="131"/>
    </row>
    <row r="7144" spans="7:9" ht="15" customHeight="1" x14ac:dyDescent="0.2">
      <c r="G7144" s="139"/>
      <c r="H7144" s="131"/>
      <c r="I7144" s="131"/>
    </row>
    <row r="7145" spans="7:9" ht="15" customHeight="1" x14ac:dyDescent="0.2">
      <c r="G7145" s="139"/>
      <c r="H7145" s="131"/>
      <c r="I7145" s="131"/>
    </row>
    <row r="7146" spans="7:9" ht="15" customHeight="1" x14ac:dyDescent="0.2">
      <c r="G7146" s="139"/>
      <c r="H7146" s="131"/>
      <c r="I7146" s="131"/>
    </row>
    <row r="7147" spans="7:9" ht="15" customHeight="1" x14ac:dyDescent="0.2">
      <c r="G7147" s="139"/>
      <c r="H7147" s="131"/>
      <c r="I7147" s="131"/>
    </row>
    <row r="7148" spans="7:9" ht="15" customHeight="1" x14ac:dyDescent="0.2">
      <c r="G7148" s="139"/>
      <c r="H7148" s="131"/>
      <c r="I7148" s="131"/>
    </row>
    <row r="7149" spans="7:9" ht="15" customHeight="1" x14ac:dyDescent="0.2">
      <c r="G7149" s="139"/>
      <c r="H7149" s="131"/>
      <c r="I7149" s="131"/>
    </row>
    <row r="7150" spans="7:9" ht="15" customHeight="1" x14ac:dyDescent="0.2">
      <c r="G7150" s="139"/>
      <c r="H7150" s="131"/>
      <c r="I7150" s="131"/>
    </row>
    <row r="7151" spans="7:9" ht="15" customHeight="1" x14ac:dyDescent="0.2">
      <c r="G7151" s="139"/>
      <c r="H7151" s="131"/>
      <c r="I7151" s="131"/>
    </row>
    <row r="7152" spans="7:9" ht="15" customHeight="1" x14ac:dyDescent="0.2">
      <c r="G7152" s="139"/>
      <c r="H7152" s="131"/>
      <c r="I7152" s="131"/>
    </row>
    <row r="7153" spans="7:9" ht="15" customHeight="1" x14ac:dyDescent="0.2">
      <c r="G7153" s="139"/>
      <c r="H7153" s="131"/>
      <c r="I7153" s="131"/>
    </row>
    <row r="7154" spans="7:9" ht="15" customHeight="1" x14ac:dyDescent="0.2">
      <c r="G7154" s="139"/>
      <c r="H7154" s="131"/>
      <c r="I7154" s="131"/>
    </row>
    <row r="7155" spans="7:9" ht="15" customHeight="1" x14ac:dyDescent="0.2">
      <c r="G7155" s="139"/>
      <c r="H7155" s="131"/>
      <c r="I7155" s="131"/>
    </row>
    <row r="7156" spans="7:9" ht="15" customHeight="1" x14ac:dyDescent="0.2">
      <c r="G7156" s="139"/>
      <c r="H7156" s="131"/>
      <c r="I7156" s="131"/>
    </row>
    <row r="7157" spans="7:9" ht="15" customHeight="1" x14ac:dyDescent="0.2">
      <c r="G7157" s="139"/>
      <c r="H7157" s="131"/>
      <c r="I7157" s="131"/>
    </row>
    <row r="7158" spans="7:9" ht="15" customHeight="1" x14ac:dyDescent="0.2">
      <c r="G7158" s="139"/>
      <c r="H7158" s="131"/>
      <c r="I7158" s="131"/>
    </row>
    <row r="7159" spans="7:9" ht="15" customHeight="1" x14ac:dyDescent="0.2">
      <c r="G7159" s="139"/>
      <c r="H7159" s="131"/>
      <c r="I7159" s="131"/>
    </row>
    <row r="7160" spans="7:9" ht="15" customHeight="1" x14ac:dyDescent="0.2">
      <c r="G7160" s="139"/>
      <c r="H7160" s="131"/>
      <c r="I7160" s="131"/>
    </row>
    <row r="7161" spans="7:9" ht="15" customHeight="1" x14ac:dyDescent="0.2">
      <c r="G7161" s="139"/>
      <c r="H7161" s="131"/>
      <c r="I7161" s="131"/>
    </row>
    <row r="7162" spans="7:9" ht="15" customHeight="1" x14ac:dyDescent="0.2">
      <c r="G7162" s="139"/>
      <c r="H7162" s="131"/>
      <c r="I7162" s="131"/>
    </row>
    <row r="7163" spans="7:9" ht="15" customHeight="1" x14ac:dyDescent="0.2">
      <c r="G7163" s="139"/>
      <c r="H7163" s="131"/>
      <c r="I7163" s="131"/>
    </row>
    <row r="7164" spans="7:9" ht="15" customHeight="1" x14ac:dyDescent="0.2">
      <c r="G7164" s="139"/>
      <c r="H7164" s="131"/>
      <c r="I7164" s="131"/>
    </row>
    <row r="7165" spans="7:9" ht="15" customHeight="1" x14ac:dyDescent="0.2">
      <c r="G7165" s="139"/>
      <c r="H7165" s="131"/>
      <c r="I7165" s="131"/>
    </row>
    <row r="7166" spans="7:9" ht="15" customHeight="1" x14ac:dyDescent="0.2">
      <c r="G7166" s="139"/>
      <c r="H7166" s="131"/>
      <c r="I7166" s="131"/>
    </row>
    <row r="7167" spans="7:9" ht="15" customHeight="1" x14ac:dyDescent="0.2">
      <c r="G7167" s="139"/>
      <c r="H7167" s="131"/>
      <c r="I7167" s="131"/>
    </row>
    <row r="7168" spans="7:9" ht="15" customHeight="1" x14ac:dyDescent="0.2">
      <c r="G7168" s="139"/>
      <c r="H7168" s="131"/>
      <c r="I7168" s="131"/>
    </row>
    <row r="7169" spans="7:9" ht="15" customHeight="1" x14ac:dyDescent="0.2">
      <c r="G7169" s="139"/>
      <c r="H7169" s="131"/>
      <c r="I7169" s="131"/>
    </row>
    <row r="7170" spans="7:9" ht="15" customHeight="1" x14ac:dyDescent="0.2">
      <c r="G7170" s="139"/>
      <c r="H7170" s="131"/>
      <c r="I7170" s="131"/>
    </row>
    <row r="7171" spans="7:9" ht="15" customHeight="1" x14ac:dyDescent="0.2">
      <c r="G7171" s="139"/>
      <c r="H7171" s="131"/>
      <c r="I7171" s="131"/>
    </row>
    <row r="7172" spans="7:9" ht="15" customHeight="1" x14ac:dyDescent="0.2">
      <c r="G7172" s="139"/>
      <c r="H7172" s="131"/>
      <c r="I7172" s="131"/>
    </row>
    <row r="7173" spans="7:9" ht="15" customHeight="1" x14ac:dyDescent="0.2">
      <c r="G7173" s="139"/>
      <c r="H7173" s="131"/>
      <c r="I7173" s="131"/>
    </row>
    <row r="7174" spans="7:9" ht="15" customHeight="1" x14ac:dyDescent="0.2">
      <c r="G7174" s="139"/>
      <c r="H7174" s="131"/>
      <c r="I7174" s="131"/>
    </row>
    <row r="7175" spans="7:9" ht="15" customHeight="1" x14ac:dyDescent="0.2">
      <c r="G7175" s="139"/>
      <c r="H7175" s="131"/>
      <c r="I7175" s="131"/>
    </row>
    <row r="7176" spans="7:9" ht="15" customHeight="1" x14ac:dyDescent="0.2">
      <c r="G7176" s="139"/>
      <c r="H7176" s="131"/>
      <c r="I7176" s="131"/>
    </row>
    <row r="7177" spans="7:9" ht="15" customHeight="1" x14ac:dyDescent="0.2">
      <c r="G7177" s="139"/>
      <c r="H7177" s="131"/>
      <c r="I7177" s="131"/>
    </row>
    <row r="7178" spans="7:9" ht="15" customHeight="1" x14ac:dyDescent="0.2">
      <c r="G7178" s="139"/>
      <c r="H7178" s="131"/>
      <c r="I7178" s="131"/>
    </row>
    <row r="7179" spans="7:9" ht="15" customHeight="1" x14ac:dyDescent="0.2">
      <c r="G7179" s="139"/>
      <c r="H7179" s="131"/>
      <c r="I7179" s="131"/>
    </row>
    <row r="7180" spans="7:9" ht="15" customHeight="1" x14ac:dyDescent="0.2">
      <c r="G7180" s="139"/>
      <c r="H7180" s="131"/>
      <c r="I7180" s="131"/>
    </row>
    <row r="7181" spans="7:9" ht="15" customHeight="1" x14ac:dyDescent="0.2">
      <c r="G7181" s="139"/>
      <c r="H7181" s="131"/>
      <c r="I7181" s="131"/>
    </row>
    <row r="7182" spans="7:9" ht="15" customHeight="1" x14ac:dyDescent="0.2">
      <c r="G7182" s="139"/>
      <c r="H7182" s="131"/>
      <c r="I7182" s="131"/>
    </row>
    <row r="7183" spans="7:9" ht="15" customHeight="1" x14ac:dyDescent="0.2">
      <c r="G7183" s="139"/>
      <c r="H7183" s="131"/>
      <c r="I7183" s="131"/>
    </row>
    <row r="7184" spans="7:9" ht="15" customHeight="1" x14ac:dyDescent="0.2">
      <c r="G7184" s="139"/>
      <c r="H7184" s="131"/>
      <c r="I7184" s="131"/>
    </row>
    <row r="7185" spans="7:9" ht="15" customHeight="1" x14ac:dyDescent="0.2">
      <c r="G7185" s="139"/>
      <c r="H7185" s="131"/>
      <c r="I7185" s="131"/>
    </row>
    <row r="7186" spans="7:9" ht="15" customHeight="1" x14ac:dyDescent="0.2">
      <c r="G7186" s="139"/>
      <c r="H7186" s="131"/>
      <c r="I7186" s="131"/>
    </row>
    <row r="7187" spans="7:9" ht="15" customHeight="1" x14ac:dyDescent="0.2">
      <c r="G7187" s="139"/>
      <c r="H7187" s="131"/>
      <c r="I7187" s="131"/>
    </row>
    <row r="7188" spans="7:9" ht="15" customHeight="1" x14ac:dyDescent="0.2">
      <c r="G7188" s="139"/>
      <c r="H7188" s="131"/>
      <c r="I7188" s="131"/>
    </row>
    <row r="7189" spans="7:9" ht="15" customHeight="1" x14ac:dyDescent="0.2">
      <c r="G7189" s="139"/>
      <c r="H7189" s="131"/>
      <c r="I7189" s="131"/>
    </row>
    <row r="7190" spans="7:9" ht="15" customHeight="1" x14ac:dyDescent="0.2">
      <c r="G7190" s="139"/>
      <c r="H7190" s="131"/>
      <c r="I7190" s="131"/>
    </row>
    <row r="7191" spans="7:9" ht="15" customHeight="1" x14ac:dyDescent="0.2">
      <c r="G7191" s="139"/>
      <c r="H7191" s="131"/>
      <c r="I7191" s="131"/>
    </row>
    <row r="7192" spans="7:9" ht="15" customHeight="1" x14ac:dyDescent="0.2">
      <c r="G7192" s="139"/>
      <c r="H7192" s="131"/>
      <c r="I7192" s="131"/>
    </row>
    <row r="7193" spans="7:9" ht="15" customHeight="1" x14ac:dyDescent="0.2">
      <c r="G7193" s="139"/>
      <c r="H7193" s="131"/>
      <c r="I7193" s="131"/>
    </row>
    <row r="7194" spans="7:9" ht="15" customHeight="1" x14ac:dyDescent="0.2">
      <c r="G7194" s="139"/>
      <c r="H7194" s="131"/>
      <c r="I7194" s="131"/>
    </row>
    <row r="7195" spans="7:9" ht="15" customHeight="1" x14ac:dyDescent="0.2">
      <c r="G7195" s="139"/>
      <c r="H7195" s="131"/>
      <c r="I7195" s="131"/>
    </row>
    <row r="7196" spans="7:9" ht="15" customHeight="1" x14ac:dyDescent="0.2">
      <c r="G7196" s="139"/>
      <c r="H7196" s="131"/>
      <c r="I7196" s="131"/>
    </row>
    <row r="7197" spans="7:9" ht="15" customHeight="1" x14ac:dyDescent="0.2">
      <c r="G7197" s="139"/>
      <c r="H7197" s="131"/>
      <c r="I7197" s="131"/>
    </row>
    <row r="7198" spans="7:9" ht="15" customHeight="1" x14ac:dyDescent="0.2">
      <c r="G7198" s="139"/>
      <c r="H7198" s="131"/>
      <c r="I7198" s="131"/>
    </row>
    <row r="7199" spans="7:9" ht="15" customHeight="1" x14ac:dyDescent="0.2">
      <c r="G7199" s="139"/>
      <c r="H7199" s="131"/>
      <c r="I7199" s="131"/>
    </row>
    <row r="7200" spans="7:9" ht="15" customHeight="1" x14ac:dyDescent="0.2">
      <c r="G7200" s="139"/>
      <c r="H7200" s="131"/>
      <c r="I7200" s="131"/>
    </row>
    <row r="7201" spans="7:9" ht="15" customHeight="1" x14ac:dyDescent="0.2">
      <c r="G7201" s="139"/>
      <c r="H7201" s="131"/>
      <c r="I7201" s="131"/>
    </row>
    <row r="7202" spans="7:9" ht="15" customHeight="1" x14ac:dyDescent="0.2">
      <c r="G7202" s="139"/>
      <c r="H7202" s="131"/>
      <c r="I7202" s="131"/>
    </row>
    <row r="7203" spans="7:9" ht="15" customHeight="1" x14ac:dyDescent="0.2">
      <c r="G7203" s="139"/>
      <c r="H7203" s="131"/>
      <c r="I7203" s="131"/>
    </row>
    <row r="7204" spans="7:9" ht="15" customHeight="1" x14ac:dyDescent="0.2">
      <c r="G7204" s="139"/>
      <c r="H7204" s="131"/>
      <c r="I7204" s="131"/>
    </row>
    <row r="7205" spans="7:9" ht="15" customHeight="1" x14ac:dyDescent="0.2">
      <c r="G7205" s="139"/>
      <c r="H7205" s="131"/>
      <c r="I7205" s="131"/>
    </row>
    <row r="7206" spans="7:9" ht="15" customHeight="1" x14ac:dyDescent="0.2">
      <c r="G7206" s="139"/>
      <c r="H7206" s="131"/>
      <c r="I7206" s="131"/>
    </row>
    <row r="7207" spans="7:9" ht="15" customHeight="1" x14ac:dyDescent="0.2">
      <c r="G7207" s="139"/>
      <c r="H7207" s="131"/>
      <c r="I7207" s="131"/>
    </row>
    <row r="7208" spans="7:9" ht="15" customHeight="1" x14ac:dyDescent="0.2">
      <c r="G7208" s="139"/>
      <c r="H7208" s="131"/>
      <c r="I7208" s="131"/>
    </row>
    <row r="7209" spans="7:9" ht="15" customHeight="1" x14ac:dyDescent="0.2">
      <c r="G7209" s="139"/>
      <c r="H7209" s="131"/>
      <c r="I7209" s="131"/>
    </row>
    <row r="7210" spans="7:9" ht="15" customHeight="1" x14ac:dyDescent="0.2">
      <c r="G7210" s="139"/>
      <c r="H7210" s="131"/>
      <c r="I7210" s="131"/>
    </row>
    <row r="7211" spans="7:9" ht="15" customHeight="1" x14ac:dyDescent="0.2">
      <c r="G7211" s="139"/>
      <c r="H7211" s="131"/>
      <c r="I7211" s="131"/>
    </row>
    <row r="7212" spans="7:9" ht="15" customHeight="1" x14ac:dyDescent="0.2">
      <c r="G7212" s="139"/>
      <c r="H7212" s="131"/>
      <c r="I7212" s="131"/>
    </row>
    <row r="7213" spans="7:9" ht="15" customHeight="1" x14ac:dyDescent="0.2">
      <c r="G7213" s="139"/>
      <c r="H7213" s="131"/>
      <c r="I7213" s="131"/>
    </row>
    <row r="7214" spans="7:9" ht="15" customHeight="1" x14ac:dyDescent="0.2">
      <c r="G7214" s="139"/>
      <c r="H7214" s="131"/>
      <c r="I7214" s="131"/>
    </row>
    <row r="7215" spans="7:9" ht="15" customHeight="1" x14ac:dyDescent="0.2">
      <c r="G7215" s="139"/>
      <c r="H7215" s="131"/>
      <c r="I7215" s="131"/>
    </row>
    <row r="7216" spans="7:9" ht="15" customHeight="1" x14ac:dyDescent="0.2">
      <c r="G7216" s="139"/>
      <c r="H7216" s="131"/>
      <c r="I7216" s="131"/>
    </row>
    <row r="7217" spans="7:9" ht="15" customHeight="1" x14ac:dyDescent="0.2">
      <c r="G7217" s="139"/>
      <c r="H7217" s="131"/>
      <c r="I7217" s="131"/>
    </row>
    <row r="7218" spans="7:9" ht="15" customHeight="1" x14ac:dyDescent="0.2">
      <c r="G7218" s="139"/>
      <c r="H7218" s="131"/>
      <c r="I7218" s="131"/>
    </row>
    <row r="7219" spans="7:9" ht="15" customHeight="1" x14ac:dyDescent="0.2">
      <c r="G7219" s="139"/>
      <c r="H7219" s="131"/>
      <c r="I7219" s="131"/>
    </row>
    <row r="7220" spans="7:9" ht="15" customHeight="1" x14ac:dyDescent="0.2">
      <c r="G7220" s="139"/>
      <c r="H7220" s="131"/>
      <c r="I7220" s="131"/>
    </row>
    <row r="7221" spans="7:9" ht="15" customHeight="1" x14ac:dyDescent="0.2">
      <c r="G7221" s="139"/>
      <c r="H7221" s="131"/>
      <c r="I7221" s="131"/>
    </row>
    <row r="7222" spans="7:9" ht="15" customHeight="1" x14ac:dyDescent="0.2">
      <c r="G7222" s="139"/>
      <c r="H7222" s="131"/>
      <c r="I7222" s="131"/>
    </row>
    <row r="7223" spans="7:9" ht="15" customHeight="1" x14ac:dyDescent="0.2">
      <c r="G7223" s="139"/>
      <c r="H7223" s="131"/>
      <c r="I7223" s="131"/>
    </row>
    <row r="7224" spans="7:9" ht="15" customHeight="1" x14ac:dyDescent="0.2">
      <c r="G7224" s="139"/>
      <c r="H7224" s="131"/>
      <c r="I7224" s="131"/>
    </row>
    <row r="7225" spans="7:9" ht="15" customHeight="1" x14ac:dyDescent="0.2">
      <c r="G7225" s="139"/>
      <c r="H7225" s="131"/>
      <c r="I7225" s="131"/>
    </row>
    <row r="7226" spans="7:9" ht="15" customHeight="1" x14ac:dyDescent="0.2">
      <c r="G7226" s="139"/>
      <c r="H7226" s="131"/>
      <c r="I7226" s="131"/>
    </row>
    <row r="7227" spans="7:9" ht="15" customHeight="1" x14ac:dyDescent="0.2">
      <c r="G7227" s="139"/>
      <c r="H7227" s="131"/>
      <c r="I7227" s="131"/>
    </row>
    <row r="7228" spans="7:9" ht="15" customHeight="1" x14ac:dyDescent="0.2">
      <c r="G7228" s="139"/>
      <c r="H7228" s="131"/>
      <c r="I7228" s="131"/>
    </row>
    <row r="7229" spans="7:9" ht="15" customHeight="1" x14ac:dyDescent="0.2">
      <c r="G7229" s="139"/>
      <c r="H7229" s="131"/>
      <c r="I7229" s="131"/>
    </row>
    <row r="7230" spans="7:9" ht="15" customHeight="1" x14ac:dyDescent="0.2">
      <c r="G7230" s="139"/>
      <c r="H7230" s="131"/>
      <c r="I7230" s="131"/>
    </row>
    <row r="7231" spans="7:9" ht="15" customHeight="1" x14ac:dyDescent="0.2">
      <c r="G7231" s="139"/>
      <c r="H7231" s="131"/>
      <c r="I7231" s="131"/>
    </row>
    <row r="7232" spans="7:9" ht="15" customHeight="1" x14ac:dyDescent="0.2">
      <c r="G7232" s="139"/>
      <c r="H7232" s="131"/>
      <c r="I7232" s="131"/>
    </row>
    <row r="7233" spans="7:9" ht="15" customHeight="1" x14ac:dyDescent="0.2">
      <c r="G7233" s="139"/>
      <c r="H7233" s="131"/>
      <c r="I7233" s="131"/>
    </row>
    <row r="7234" spans="7:9" ht="15" customHeight="1" x14ac:dyDescent="0.2">
      <c r="G7234" s="139"/>
      <c r="H7234" s="131"/>
      <c r="I7234" s="131"/>
    </row>
    <row r="7235" spans="7:9" ht="15" customHeight="1" x14ac:dyDescent="0.2">
      <c r="G7235" s="139"/>
      <c r="H7235" s="131"/>
      <c r="I7235" s="131"/>
    </row>
    <row r="7236" spans="7:9" ht="15" customHeight="1" x14ac:dyDescent="0.2">
      <c r="G7236" s="139"/>
      <c r="H7236" s="131"/>
      <c r="I7236" s="131"/>
    </row>
    <row r="7237" spans="7:9" ht="15" customHeight="1" x14ac:dyDescent="0.2">
      <c r="G7237" s="139"/>
      <c r="H7237" s="131"/>
      <c r="I7237" s="131"/>
    </row>
    <row r="7238" spans="7:9" ht="15" customHeight="1" x14ac:dyDescent="0.2">
      <c r="G7238" s="139"/>
      <c r="H7238" s="131"/>
      <c r="I7238" s="131"/>
    </row>
    <row r="7239" spans="7:9" ht="15" customHeight="1" x14ac:dyDescent="0.2">
      <c r="G7239" s="139"/>
      <c r="H7239" s="131"/>
      <c r="I7239" s="131"/>
    </row>
    <row r="7240" spans="7:9" ht="15" customHeight="1" x14ac:dyDescent="0.2">
      <c r="G7240" s="139"/>
      <c r="H7240" s="131"/>
      <c r="I7240" s="131"/>
    </row>
    <row r="7241" spans="7:9" ht="15" customHeight="1" x14ac:dyDescent="0.2">
      <c r="G7241" s="139"/>
      <c r="H7241" s="131"/>
      <c r="I7241" s="131"/>
    </row>
    <row r="7242" spans="7:9" ht="15" customHeight="1" x14ac:dyDescent="0.2">
      <c r="G7242" s="139"/>
      <c r="H7242" s="131"/>
      <c r="I7242" s="131"/>
    </row>
    <row r="7243" spans="7:9" ht="15" customHeight="1" x14ac:dyDescent="0.2">
      <c r="G7243" s="139"/>
      <c r="H7243" s="131"/>
      <c r="I7243" s="131"/>
    </row>
    <row r="7244" spans="7:9" ht="15" customHeight="1" x14ac:dyDescent="0.2">
      <c r="G7244" s="139"/>
      <c r="H7244" s="131"/>
      <c r="I7244" s="131"/>
    </row>
    <row r="7245" spans="7:9" ht="15" customHeight="1" x14ac:dyDescent="0.2">
      <c r="G7245" s="139"/>
      <c r="H7245" s="131"/>
      <c r="I7245" s="131"/>
    </row>
    <row r="7246" spans="7:9" ht="15" customHeight="1" x14ac:dyDescent="0.2">
      <c r="G7246" s="139"/>
      <c r="H7246" s="131"/>
      <c r="I7246" s="131"/>
    </row>
    <row r="7247" spans="7:9" ht="15" customHeight="1" x14ac:dyDescent="0.2">
      <c r="G7247" s="139"/>
      <c r="H7247" s="131"/>
      <c r="I7247" s="131"/>
    </row>
    <row r="7248" spans="7:9" ht="15" customHeight="1" x14ac:dyDescent="0.2">
      <c r="G7248" s="139"/>
      <c r="H7248" s="131"/>
      <c r="I7248" s="131"/>
    </row>
    <row r="7249" spans="7:9" ht="15" customHeight="1" x14ac:dyDescent="0.2">
      <c r="G7249" s="139"/>
      <c r="H7249" s="131"/>
      <c r="I7249" s="131"/>
    </row>
    <row r="7250" spans="7:9" ht="15" customHeight="1" x14ac:dyDescent="0.2">
      <c r="G7250" s="139"/>
      <c r="H7250" s="131"/>
      <c r="I7250" s="131"/>
    </row>
    <row r="7251" spans="7:9" ht="15" customHeight="1" x14ac:dyDescent="0.2">
      <c r="G7251" s="139"/>
      <c r="H7251" s="131"/>
      <c r="I7251" s="131"/>
    </row>
    <row r="7252" spans="7:9" ht="15" customHeight="1" x14ac:dyDescent="0.2">
      <c r="G7252" s="139"/>
      <c r="H7252" s="131"/>
      <c r="I7252" s="131"/>
    </row>
    <row r="7253" spans="7:9" ht="15" customHeight="1" x14ac:dyDescent="0.2">
      <c r="G7253" s="139"/>
      <c r="H7253" s="131"/>
      <c r="I7253" s="131"/>
    </row>
    <row r="7254" spans="7:9" ht="15" customHeight="1" x14ac:dyDescent="0.2">
      <c r="G7254" s="139"/>
      <c r="H7254" s="131"/>
      <c r="I7254" s="131"/>
    </row>
    <row r="7255" spans="7:9" ht="15" customHeight="1" x14ac:dyDescent="0.2">
      <c r="G7255" s="139"/>
      <c r="H7255" s="131"/>
      <c r="I7255" s="131"/>
    </row>
    <row r="7256" spans="7:9" ht="15" customHeight="1" x14ac:dyDescent="0.2">
      <c r="G7256" s="139"/>
      <c r="H7256" s="131"/>
      <c r="I7256" s="131"/>
    </row>
    <row r="7257" spans="7:9" ht="15" customHeight="1" x14ac:dyDescent="0.2">
      <c r="G7257" s="139"/>
      <c r="H7257" s="131"/>
      <c r="I7257" s="131"/>
    </row>
    <row r="7258" spans="7:9" ht="15" customHeight="1" x14ac:dyDescent="0.2">
      <c r="G7258" s="139"/>
      <c r="H7258" s="131"/>
      <c r="I7258" s="131"/>
    </row>
    <row r="7259" spans="7:9" ht="15" customHeight="1" x14ac:dyDescent="0.2">
      <c r="G7259" s="139"/>
      <c r="H7259" s="131"/>
      <c r="I7259" s="131"/>
    </row>
    <row r="7260" spans="7:9" ht="15" customHeight="1" x14ac:dyDescent="0.2">
      <c r="G7260" s="139"/>
      <c r="H7260" s="131"/>
      <c r="I7260" s="131"/>
    </row>
    <row r="7261" spans="7:9" ht="15" customHeight="1" x14ac:dyDescent="0.2">
      <c r="G7261" s="139"/>
      <c r="H7261" s="131"/>
      <c r="I7261" s="131"/>
    </row>
    <row r="7262" spans="7:9" ht="15" customHeight="1" x14ac:dyDescent="0.2">
      <c r="G7262" s="139"/>
      <c r="H7262" s="131"/>
      <c r="I7262" s="131"/>
    </row>
    <row r="7263" spans="7:9" ht="15" customHeight="1" x14ac:dyDescent="0.2">
      <c r="G7263" s="139"/>
      <c r="H7263" s="131"/>
      <c r="I7263" s="131"/>
    </row>
    <row r="7264" spans="7:9" ht="15" customHeight="1" x14ac:dyDescent="0.2">
      <c r="G7264" s="139"/>
      <c r="H7264" s="131"/>
      <c r="I7264" s="131"/>
    </row>
    <row r="7265" spans="7:9" ht="15" customHeight="1" x14ac:dyDescent="0.2">
      <c r="G7265" s="139"/>
      <c r="H7265" s="131"/>
      <c r="I7265" s="131"/>
    </row>
    <row r="7266" spans="7:9" ht="15" customHeight="1" x14ac:dyDescent="0.2">
      <c r="G7266" s="139"/>
      <c r="H7266" s="131"/>
      <c r="I7266" s="131"/>
    </row>
    <row r="7267" spans="7:9" ht="15" customHeight="1" x14ac:dyDescent="0.2">
      <c r="G7267" s="139"/>
      <c r="H7267" s="131"/>
      <c r="I7267" s="131"/>
    </row>
    <row r="7268" spans="7:9" ht="15" customHeight="1" x14ac:dyDescent="0.2">
      <c r="G7268" s="139"/>
      <c r="H7268" s="131"/>
      <c r="I7268" s="131"/>
    </row>
    <row r="7269" spans="7:9" ht="15" customHeight="1" x14ac:dyDescent="0.2">
      <c r="G7269" s="139"/>
      <c r="H7269" s="131"/>
      <c r="I7269" s="131"/>
    </row>
    <row r="7270" spans="7:9" ht="15" customHeight="1" x14ac:dyDescent="0.2">
      <c r="G7270" s="139"/>
      <c r="H7270" s="131"/>
      <c r="I7270" s="131"/>
    </row>
    <row r="7271" spans="7:9" ht="15" customHeight="1" x14ac:dyDescent="0.2">
      <c r="G7271" s="139"/>
      <c r="H7271" s="131"/>
      <c r="I7271" s="131"/>
    </row>
    <row r="7272" spans="7:9" ht="15" customHeight="1" x14ac:dyDescent="0.2">
      <c r="G7272" s="139"/>
      <c r="H7272" s="131"/>
      <c r="I7272" s="131"/>
    </row>
    <row r="7273" spans="7:9" ht="15" customHeight="1" x14ac:dyDescent="0.2">
      <c r="G7273" s="139"/>
      <c r="H7273" s="131"/>
      <c r="I7273" s="131"/>
    </row>
    <row r="7274" spans="7:9" ht="15" customHeight="1" x14ac:dyDescent="0.2">
      <c r="G7274" s="139"/>
      <c r="H7274" s="131"/>
      <c r="I7274" s="131"/>
    </row>
    <row r="7275" spans="7:9" ht="15" customHeight="1" x14ac:dyDescent="0.2">
      <c r="G7275" s="139"/>
      <c r="H7275" s="131"/>
      <c r="I7275" s="131"/>
    </row>
    <row r="7276" spans="7:9" ht="15" customHeight="1" x14ac:dyDescent="0.2">
      <c r="G7276" s="139"/>
      <c r="H7276" s="131"/>
      <c r="I7276" s="131"/>
    </row>
    <row r="7277" spans="7:9" ht="15" customHeight="1" x14ac:dyDescent="0.2">
      <c r="G7277" s="139"/>
      <c r="H7277" s="131"/>
      <c r="I7277" s="131"/>
    </row>
    <row r="7278" spans="7:9" ht="15" customHeight="1" x14ac:dyDescent="0.2">
      <c r="G7278" s="139"/>
      <c r="H7278" s="131"/>
      <c r="I7278" s="131"/>
    </row>
    <row r="7279" spans="7:9" ht="15" customHeight="1" x14ac:dyDescent="0.2">
      <c r="G7279" s="139"/>
      <c r="H7279" s="131"/>
      <c r="I7279" s="131"/>
    </row>
    <row r="7280" spans="7:9" ht="15" customHeight="1" x14ac:dyDescent="0.2">
      <c r="G7280" s="139"/>
      <c r="H7280" s="131"/>
      <c r="I7280" s="131"/>
    </row>
    <row r="7281" spans="7:9" ht="15" customHeight="1" x14ac:dyDescent="0.2">
      <c r="G7281" s="139"/>
      <c r="H7281" s="131"/>
      <c r="I7281" s="131"/>
    </row>
    <row r="7282" spans="7:9" ht="15" customHeight="1" x14ac:dyDescent="0.2">
      <c r="G7282" s="139"/>
      <c r="H7282" s="131"/>
      <c r="I7282" s="131"/>
    </row>
    <row r="7283" spans="7:9" ht="15" customHeight="1" x14ac:dyDescent="0.2">
      <c r="G7283" s="139"/>
      <c r="H7283" s="131"/>
      <c r="I7283" s="131"/>
    </row>
    <row r="7284" spans="7:9" ht="15" customHeight="1" x14ac:dyDescent="0.2">
      <c r="G7284" s="139"/>
      <c r="H7284" s="131"/>
      <c r="I7284" s="131"/>
    </row>
    <row r="7285" spans="7:9" ht="15" customHeight="1" x14ac:dyDescent="0.2">
      <c r="G7285" s="139"/>
      <c r="H7285" s="131"/>
      <c r="I7285" s="131"/>
    </row>
    <row r="7286" spans="7:9" ht="15" customHeight="1" x14ac:dyDescent="0.2">
      <c r="G7286" s="139"/>
      <c r="H7286" s="131"/>
      <c r="I7286" s="131"/>
    </row>
    <row r="7287" spans="7:9" ht="15" customHeight="1" x14ac:dyDescent="0.2">
      <c r="G7287" s="139"/>
      <c r="H7287" s="131"/>
      <c r="I7287" s="131"/>
    </row>
    <row r="7288" spans="7:9" ht="15" customHeight="1" x14ac:dyDescent="0.2">
      <c r="G7288" s="139"/>
      <c r="H7288" s="131"/>
      <c r="I7288" s="131"/>
    </row>
    <row r="7289" spans="7:9" ht="15" customHeight="1" x14ac:dyDescent="0.2">
      <c r="G7289" s="139"/>
      <c r="H7289" s="131"/>
      <c r="I7289" s="131"/>
    </row>
    <row r="7290" spans="7:9" ht="15" customHeight="1" x14ac:dyDescent="0.2">
      <c r="G7290" s="139"/>
      <c r="H7290" s="131"/>
      <c r="I7290" s="131"/>
    </row>
    <row r="7291" spans="7:9" ht="15" customHeight="1" x14ac:dyDescent="0.2">
      <c r="G7291" s="139"/>
      <c r="H7291" s="131"/>
      <c r="I7291" s="131"/>
    </row>
    <row r="7292" spans="7:9" ht="15" customHeight="1" x14ac:dyDescent="0.2">
      <c r="G7292" s="139"/>
      <c r="H7292" s="131"/>
      <c r="I7292" s="131"/>
    </row>
    <row r="7293" spans="7:9" ht="15" customHeight="1" x14ac:dyDescent="0.2">
      <c r="G7293" s="139"/>
      <c r="H7293" s="131"/>
      <c r="I7293" s="131"/>
    </row>
    <row r="7294" spans="7:9" ht="15" customHeight="1" x14ac:dyDescent="0.2">
      <c r="G7294" s="139"/>
      <c r="H7294" s="131"/>
      <c r="I7294" s="131"/>
    </row>
    <row r="7295" spans="7:9" ht="15" customHeight="1" x14ac:dyDescent="0.2">
      <c r="G7295" s="139"/>
      <c r="H7295" s="131"/>
      <c r="I7295" s="131"/>
    </row>
    <row r="7296" spans="7:9" ht="15" customHeight="1" x14ac:dyDescent="0.2">
      <c r="G7296" s="139"/>
      <c r="H7296" s="131"/>
      <c r="I7296" s="131"/>
    </row>
    <row r="7297" spans="7:9" ht="15" customHeight="1" x14ac:dyDescent="0.2">
      <c r="G7297" s="139"/>
      <c r="H7297" s="131"/>
      <c r="I7297" s="131"/>
    </row>
    <row r="7298" spans="7:9" ht="15" customHeight="1" x14ac:dyDescent="0.2">
      <c r="G7298" s="139"/>
      <c r="H7298" s="131"/>
      <c r="I7298" s="131"/>
    </row>
    <row r="7299" spans="7:9" ht="15" customHeight="1" x14ac:dyDescent="0.2">
      <c r="G7299" s="139"/>
      <c r="H7299" s="131"/>
      <c r="I7299" s="131"/>
    </row>
    <row r="7300" spans="7:9" ht="15" customHeight="1" x14ac:dyDescent="0.2">
      <c r="G7300" s="139"/>
      <c r="H7300" s="131"/>
      <c r="I7300" s="131"/>
    </row>
    <row r="7301" spans="7:9" ht="15" customHeight="1" x14ac:dyDescent="0.2">
      <c r="G7301" s="139"/>
      <c r="H7301" s="131"/>
      <c r="I7301" s="131"/>
    </row>
    <row r="7302" spans="7:9" ht="15" customHeight="1" x14ac:dyDescent="0.2">
      <c r="G7302" s="139"/>
      <c r="H7302" s="131"/>
      <c r="I7302" s="131"/>
    </row>
    <row r="7303" spans="7:9" ht="15" customHeight="1" x14ac:dyDescent="0.2">
      <c r="G7303" s="139"/>
      <c r="H7303" s="131"/>
      <c r="I7303" s="131"/>
    </row>
    <row r="7304" spans="7:9" ht="15" customHeight="1" x14ac:dyDescent="0.2">
      <c r="G7304" s="139"/>
      <c r="H7304" s="131"/>
      <c r="I7304" s="131"/>
    </row>
    <row r="7305" spans="7:9" ht="15" customHeight="1" x14ac:dyDescent="0.2">
      <c r="G7305" s="139"/>
      <c r="H7305" s="131"/>
      <c r="I7305" s="131"/>
    </row>
    <row r="7306" spans="7:9" ht="15" customHeight="1" x14ac:dyDescent="0.2">
      <c r="G7306" s="139"/>
      <c r="H7306" s="131"/>
      <c r="I7306" s="131"/>
    </row>
    <row r="7307" spans="7:9" ht="15" customHeight="1" x14ac:dyDescent="0.2">
      <c r="G7307" s="139"/>
      <c r="H7307" s="131"/>
      <c r="I7307" s="131"/>
    </row>
    <row r="7308" spans="7:9" ht="15" customHeight="1" x14ac:dyDescent="0.2">
      <c r="G7308" s="139"/>
      <c r="H7308" s="131"/>
      <c r="I7308" s="131"/>
    </row>
    <row r="7309" spans="7:9" ht="15" customHeight="1" x14ac:dyDescent="0.2">
      <c r="G7309" s="139"/>
      <c r="H7309" s="131"/>
      <c r="I7309" s="131"/>
    </row>
    <row r="7310" spans="7:9" ht="15" customHeight="1" x14ac:dyDescent="0.2">
      <c r="G7310" s="139"/>
      <c r="H7310" s="131"/>
      <c r="I7310" s="131"/>
    </row>
    <row r="7311" spans="7:9" ht="15" customHeight="1" x14ac:dyDescent="0.2">
      <c r="G7311" s="139"/>
      <c r="H7311" s="131"/>
      <c r="I7311" s="131"/>
    </row>
    <row r="7312" spans="7:9" ht="15" customHeight="1" x14ac:dyDescent="0.2">
      <c r="G7312" s="139"/>
      <c r="H7312" s="131"/>
      <c r="I7312" s="131"/>
    </row>
    <row r="7313" spans="7:9" ht="15" customHeight="1" x14ac:dyDescent="0.2">
      <c r="G7313" s="139"/>
      <c r="H7313" s="131"/>
      <c r="I7313" s="131"/>
    </row>
    <row r="7314" spans="7:9" ht="15" customHeight="1" x14ac:dyDescent="0.2">
      <c r="G7314" s="139"/>
      <c r="H7314" s="131"/>
      <c r="I7314" s="131"/>
    </row>
    <row r="7315" spans="7:9" ht="15" customHeight="1" x14ac:dyDescent="0.2">
      <c r="G7315" s="139"/>
      <c r="H7315" s="131"/>
      <c r="I7315" s="131"/>
    </row>
    <row r="7316" spans="7:9" ht="15" customHeight="1" x14ac:dyDescent="0.2">
      <c r="G7316" s="139"/>
      <c r="H7316" s="131"/>
      <c r="I7316" s="131"/>
    </row>
    <row r="7317" spans="7:9" ht="15" customHeight="1" x14ac:dyDescent="0.2">
      <c r="G7317" s="139"/>
      <c r="H7317" s="131"/>
      <c r="I7317" s="131"/>
    </row>
    <row r="7318" spans="7:9" ht="15" customHeight="1" x14ac:dyDescent="0.2">
      <c r="G7318" s="139"/>
      <c r="H7318" s="131"/>
      <c r="I7318" s="131"/>
    </row>
    <row r="7319" spans="7:9" ht="15" customHeight="1" x14ac:dyDescent="0.2">
      <c r="G7319" s="139"/>
      <c r="H7319" s="131"/>
      <c r="I7319" s="131"/>
    </row>
    <row r="7320" spans="7:9" ht="15" customHeight="1" x14ac:dyDescent="0.2">
      <c r="G7320" s="139"/>
      <c r="H7320" s="131"/>
      <c r="I7320" s="131"/>
    </row>
    <row r="7321" spans="7:9" ht="15" customHeight="1" x14ac:dyDescent="0.2">
      <c r="G7321" s="139"/>
      <c r="H7321" s="131"/>
      <c r="I7321" s="131"/>
    </row>
    <row r="7322" spans="7:9" ht="15" customHeight="1" x14ac:dyDescent="0.2">
      <c r="G7322" s="139"/>
      <c r="H7322" s="131"/>
      <c r="I7322" s="131"/>
    </row>
    <row r="7323" spans="7:9" ht="15" customHeight="1" x14ac:dyDescent="0.2">
      <c r="G7323" s="139"/>
      <c r="H7323" s="131"/>
      <c r="I7323" s="131"/>
    </row>
    <row r="7324" spans="7:9" ht="15" customHeight="1" x14ac:dyDescent="0.2">
      <c r="G7324" s="139"/>
      <c r="H7324" s="131"/>
      <c r="I7324" s="131"/>
    </row>
    <row r="7325" spans="7:9" ht="15" customHeight="1" x14ac:dyDescent="0.2">
      <c r="G7325" s="139"/>
      <c r="H7325" s="131"/>
      <c r="I7325" s="131"/>
    </row>
    <row r="7326" spans="7:9" ht="15" customHeight="1" x14ac:dyDescent="0.2">
      <c r="G7326" s="139"/>
      <c r="H7326" s="131"/>
      <c r="I7326" s="131"/>
    </row>
    <row r="7327" spans="7:9" ht="15" customHeight="1" x14ac:dyDescent="0.2">
      <c r="G7327" s="139"/>
      <c r="H7327" s="131"/>
      <c r="I7327" s="131"/>
    </row>
    <row r="7328" spans="7:9" ht="15" customHeight="1" x14ac:dyDescent="0.2">
      <c r="G7328" s="139"/>
      <c r="H7328" s="131"/>
      <c r="I7328" s="131"/>
    </row>
    <row r="7329" spans="7:9" ht="15" customHeight="1" x14ac:dyDescent="0.2">
      <c r="G7329" s="139"/>
      <c r="H7329" s="131"/>
      <c r="I7329" s="131"/>
    </row>
    <row r="7330" spans="7:9" ht="15" customHeight="1" x14ac:dyDescent="0.2">
      <c r="G7330" s="139"/>
      <c r="H7330" s="131"/>
      <c r="I7330" s="131"/>
    </row>
    <row r="7331" spans="7:9" ht="15" customHeight="1" x14ac:dyDescent="0.2">
      <c r="G7331" s="139"/>
      <c r="H7331" s="131"/>
      <c r="I7331" s="131"/>
    </row>
    <row r="7332" spans="7:9" ht="15" customHeight="1" x14ac:dyDescent="0.2">
      <c r="G7332" s="139"/>
      <c r="H7332" s="131"/>
      <c r="I7332" s="131"/>
    </row>
    <row r="7333" spans="7:9" ht="15" customHeight="1" x14ac:dyDescent="0.2">
      <c r="G7333" s="139"/>
      <c r="H7333" s="131"/>
      <c r="I7333" s="131"/>
    </row>
    <row r="7334" spans="7:9" ht="15" customHeight="1" x14ac:dyDescent="0.2">
      <c r="G7334" s="139"/>
      <c r="H7334" s="131"/>
      <c r="I7334" s="131"/>
    </row>
    <row r="7335" spans="7:9" ht="15" customHeight="1" x14ac:dyDescent="0.2">
      <c r="G7335" s="139"/>
      <c r="H7335" s="131"/>
      <c r="I7335" s="131"/>
    </row>
    <row r="7336" spans="7:9" ht="15" customHeight="1" x14ac:dyDescent="0.2">
      <c r="G7336" s="139"/>
      <c r="H7336" s="131"/>
      <c r="I7336" s="131"/>
    </row>
    <row r="7337" spans="7:9" ht="15" customHeight="1" x14ac:dyDescent="0.2">
      <c r="G7337" s="139"/>
      <c r="H7337" s="131"/>
      <c r="I7337" s="131"/>
    </row>
    <row r="7338" spans="7:9" ht="15" customHeight="1" x14ac:dyDescent="0.2">
      <c r="G7338" s="139"/>
      <c r="H7338" s="131"/>
      <c r="I7338" s="131"/>
    </row>
    <row r="7339" spans="7:9" ht="15" customHeight="1" x14ac:dyDescent="0.2">
      <c r="G7339" s="139"/>
      <c r="H7339" s="131"/>
      <c r="I7339" s="131"/>
    </row>
    <row r="7340" spans="7:9" ht="15" customHeight="1" x14ac:dyDescent="0.2">
      <c r="G7340" s="139"/>
      <c r="H7340" s="131"/>
      <c r="I7340" s="131"/>
    </row>
    <row r="7341" spans="7:9" ht="15" customHeight="1" x14ac:dyDescent="0.2">
      <c r="G7341" s="139"/>
      <c r="H7341" s="131"/>
      <c r="I7341" s="131"/>
    </row>
    <row r="7342" spans="7:9" ht="15" customHeight="1" x14ac:dyDescent="0.2">
      <c r="G7342" s="139"/>
      <c r="H7342" s="131"/>
      <c r="I7342" s="131"/>
    </row>
    <row r="7343" spans="7:9" ht="15" customHeight="1" x14ac:dyDescent="0.2">
      <c r="G7343" s="139"/>
      <c r="H7343" s="131"/>
      <c r="I7343" s="131"/>
    </row>
    <row r="7344" spans="7:9" ht="15" customHeight="1" x14ac:dyDescent="0.2">
      <c r="G7344" s="139"/>
      <c r="H7344" s="131"/>
      <c r="I7344" s="131"/>
    </row>
    <row r="7345" spans="7:9" ht="15" customHeight="1" x14ac:dyDescent="0.2">
      <c r="G7345" s="139"/>
      <c r="H7345" s="131"/>
      <c r="I7345" s="131"/>
    </row>
    <row r="7346" spans="7:9" ht="15" customHeight="1" x14ac:dyDescent="0.2">
      <c r="G7346" s="139"/>
      <c r="H7346" s="131"/>
      <c r="I7346" s="131"/>
    </row>
    <row r="7347" spans="7:9" ht="15" customHeight="1" x14ac:dyDescent="0.2">
      <c r="G7347" s="139"/>
      <c r="H7347" s="131"/>
      <c r="I7347" s="131"/>
    </row>
    <row r="7348" spans="7:9" ht="15" customHeight="1" x14ac:dyDescent="0.2">
      <c r="G7348" s="139"/>
      <c r="H7348" s="131"/>
      <c r="I7348" s="131"/>
    </row>
    <row r="7349" spans="7:9" ht="15" customHeight="1" x14ac:dyDescent="0.2">
      <c r="G7349" s="139"/>
      <c r="H7349" s="131"/>
      <c r="I7349" s="131"/>
    </row>
    <row r="7350" spans="7:9" ht="15" customHeight="1" x14ac:dyDescent="0.2">
      <c r="G7350" s="139"/>
      <c r="H7350" s="131"/>
      <c r="I7350" s="131"/>
    </row>
    <row r="7351" spans="7:9" ht="15" customHeight="1" x14ac:dyDescent="0.2">
      <c r="G7351" s="139"/>
      <c r="H7351" s="131"/>
      <c r="I7351" s="131"/>
    </row>
    <row r="7352" spans="7:9" ht="15" customHeight="1" x14ac:dyDescent="0.2">
      <c r="G7352" s="139"/>
      <c r="H7352" s="131"/>
      <c r="I7352" s="131"/>
    </row>
    <row r="7353" spans="7:9" ht="15" customHeight="1" x14ac:dyDescent="0.2">
      <c r="G7353" s="139"/>
      <c r="H7353" s="131"/>
      <c r="I7353" s="131"/>
    </row>
    <row r="7354" spans="7:9" ht="15" customHeight="1" x14ac:dyDescent="0.2">
      <c r="G7354" s="139"/>
      <c r="H7354" s="131"/>
      <c r="I7354" s="131"/>
    </row>
    <row r="7355" spans="7:9" ht="15" customHeight="1" x14ac:dyDescent="0.2">
      <c r="G7355" s="139"/>
      <c r="H7355" s="131"/>
      <c r="I7355" s="131"/>
    </row>
    <row r="7356" spans="7:9" ht="15" customHeight="1" x14ac:dyDescent="0.2">
      <c r="G7356" s="139"/>
      <c r="H7356" s="131"/>
      <c r="I7356" s="131"/>
    </row>
    <row r="7357" spans="7:9" ht="15" customHeight="1" x14ac:dyDescent="0.2">
      <c r="G7357" s="139"/>
      <c r="H7357" s="131"/>
      <c r="I7357" s="131"/>
    </row>
    <row r="7358" spans="7:9" ht="15" customHeight="1" x14ac:dyDescent="0.2">
      <c r="G7358" s="139"/>
      <c r="H7358" s="131"/>
      <c r="I7358" s="131"/>
    </row>
    <row r="7359" spans="7:9" ht="15" customHeight="1" x14ac:dyDescent="0.2">
      <c r="G7359" s="139"/>
      <c r="H7359" s="131"/>
      <c r="I7359" s="131"/>
    </row>
    <row r="7360" spans="7:9" ht="15" customHeight="1" x14ac:dyDescent="0.2">
      <c r="G7360" s="139"/>
      <c r="H7360" s="131"/>
      <c r="I7360" s="131"/>
    </row>
    <row r="7361" spans="7:9" ht="15" customHeight="1" x14ac:dyDescent="0.2">
      <c r="G7361" s="139"/>
      <c r="H7361" s="131"/>
      <c r="I7361" s="131"/>
    </row>
    <row r="7362" spans="7:9" ht="15" customHeight="1" x14ac:dyDescent="0.2">
      <c r="G7362" s="139"/>
      <c r="H7362" s="131"/>
      <c r="I7362" s="131"/>
    </row>
    <row r="7363" spans="7:9" ht="15" customHeight="1" x14ac:dyDescent="0.2">
      <c r="G7363" s="139"/>
      <c r="H7363" s="131"/>
      <c r="I7363" s="131"/>
    </row>
    <row r="7364" spans="7:9" ht="15" customHeight="1" x14ac:dyDescent="0.2">
      <c r="G7364" s="139"/>
      <c r="H7364" s="131"/>
      <c r="I7364" s="131"/>
    </row>
    <row r="7365" spans="7:9" ht="15" customHeight="1" x14ac:dyDescent="0.2">
      <c r="G7365" s="139"/>
      <c r="H7365" s="131"/>
      <c r="I7365" s="131"/>
    </row>
    <row r="7366" spans="7:9" ht="15" customHeight="1" x14ac:dyDescent="0.2">
      <c r="G7366" s="139"/>
      <c r="H7366" s="131"/>
      <c r="I7366" s="131"/>
    </row>
    <row r="7367" spans="7:9" ht="15" customHeight="1" x14ac:dyDescent="0.2">
      <c r="G7367" s="139"/>
      <c r="H7367" s="131"/>
      <c r="I7367" s="131"/>
    </row>
    <row r="7368" spans="7:9" ht="15" customHeight="1" x14ac:dyDescent="0.2">
      <c r="G7368" s="139"/>
      <c r="H7368" s="131"/>
      <c r="I7368" s="131"/>
    </row>
    <row r="7369" spans="7:9" ht="15" customHeight="1" x14ac:dyDescent="0.2">
      <c r="G7369" s="139"/>
      <c r="H7369" s="131"/>
      <c r="I7369" s="131"/>
    </row>
    <row r="7370" spans="7:9" ht="15" customHeight="1" x14ac:dyDescent="0.2">
      <c r="G7370" s="139"/>
      <c r="H7370" s="131"/>
      <c r="I7370" s="131"/>
    </row>
    <row r="7371" spans="7:9" ht="15" customHeight="1" x14ac:dyDescent="0.2">
      <c r="G7371" s="139"/>
      <c r="H7371" s="131"/>
      <c r="I7371" s="131"/>
    </row>
    <row r="7372" spans="7:9" ht="15" customHeight="1" x14ac:dyDescent="0.2">
      <c r="G7372" s="139"/>
      <c r="H7372" s="131"/>
      <c r="I7372" s="131"/>
    </row>
    <row r="7373" spans="7:9" ht="15" customHeight="1" x14ac:dyDescent="0.2">
      <c r="G7373" s="139"/>
      <c r="H7373" s="131"/>
      <c r="I7373" s="131"/>
    </row>
    <row r="7374" spans="7:9" ht="15" customHeight="1" x14ac:dyDescent="0.2">
      <c r="G7374" s="139"/>
      <c r="H7374" s="131"/>
      <c r="I7374" s="131"/>
    </row>
    <row r="7375" spans="7:9" ht="15" customHeight="1" x14ac:dyDescent="0.2">
      <c r="G7375" s="139"/>
      <c r="H7375" s="131"/>
      <c r="I7375" s="131"/>
    </row>
    <row r="7376" spans="7:9" ht="15" customHeight="1" x14ac:dyDescent="0.2">
      <c r="G7376" s="139"/>
      <c r="H7376" s="131"/>
      <c r="I7376" s="131"/>
    </row>
    <row r="7377" spans="7:9" ht="15" customHeight="1" x14ac:dyDescent="0.2">
      <c r="G7377" s="139"/>
      <c r="H7377" s="131"/>
      <c r="I7377" s="131"/>
    </row>
    <row r="7378" spans="7:9" ht="15" customHeight="1" x14ac:dyDescent="0.2">
      <c r="G7378" s="139"/>
      <c r="H7378" s="131"/>
      <c r="I7378" s="131"/>
    </row>
    <row r="7379" spans="7:9" ht="15" customHeight="1" x14ac:dyDescent="0.2">
      <c r="G7379" s="139"/>
      <c r="H7379" s="131"/>
      <c r="I7379" s="131"/>
    </row>
    <row r="7380" spans="7:9" ht="15" customHeight="1" x14ac:dyDescent="0.2">
      <c r="G7380" s="139"/>
      <c r="H7380" s="131"/>
      <c r="I7380" s="131"/>
    </row>
    <row r="7381" spans="7:9" ht="15" customHeight="1" x14ac:dyDescent="0.2">
      <c r="G7381" s="139"/>
      <c r="H7381" s="131"/>
      <c r="I7381" s="131"/>
    </row>
    <row r="7382" spans="7:9" ht="15" customHeight="1" x14ac:dyDescent="0.2">
      <c r="G7382" s="139"/>
      <c r="H7382" s="131"/>
      <c r="I7382" s="131"/>
    </row>
    <row r="7383" spans="7:9" ht="15" customHeight="1" x14ac:dyDescent="0.2">
      <c r="G7383" s="139"/>
      <c r="H7383" s="131"/>
      <c r="I7383" s="131"/>
    </row>
    <row r="7384" spans="7:9" ht="15" customHeight="1" x14ac:dyDescent="0.2">
      <c r="G7384" s="139"/>
      <c r="H7384" s="131"/>
      <c r="I7384" s="131"/>
    </row>
    <row r="7385" spans="7:9" ht="15" customHeight="1" x14ac:dyDescent="0.2">
      <c r="G7385" s="139"/>
      <c r="H7385" s="131"/>
      <c r="I7385" s="131"/>
    </row>
    <row r="7386" spans="7:9" ht="15" customHeight="1" x14ac:dyDescent="0.2">
      <c r="G7386" s="139"/>
      <c r="H7386" s="131"/>
      <c r="I7386" s="131"/>
    </row>
    <row r="7387" spans="7:9" ht="15" customHeight="1" x14ac:dyDescent="0.2">
      <c r="G7387" s="139"/>
      <c r="H7387" s="131"/>
      <c r="I7387" s="131"/>
    </row>
    <row r="7388" spans="7:9" ht="15" customHeight="1" x14ac:dyDescent="0.2">
      <c r="G7388" s="139"/>
      <c r="H7388" s="131"/>
      <c r="I7388" s="131"/>
    </row>
    <row r="7389" spans="7:9" ht="15" customHeight="1" x14ac:dyDescent="0.2">
      <c r="G7389" s="139"/>
      <c r="H7389" s="131"/>
      <c r="I7389" s="131"/>
    </row>
    <row r="7390" spans="7:9" ht="15" customHeight="1" x14ac:dyDescent="0.2">
      <c r="G7390" s="139"/>
      <c r="H7390" s="131"/>
      <c r="I7390" s="131"/>
    </row>
    <row r="7391" spans="7:9" ht="15" customHeight="1" x14ac:dyDescent="0.2">
      <c r="G7391" s="139"/>
      <c r="H7391" s="131"/>
      <c r="I7391" s="131"/>
    </row>
    <row r="7392" spans="7:9" ht="15" customHeight="1" x14ac:dyDescent="0.2">
      <c r="G7392" s="139"/>
      <c r="H7392" s="131"/>
      <c r="I7392" s="131"/>
    </row>
    <row r="7393" spans="7:9" ht="15" customHeight="1" x14ac:dyDescent="0.2">
      <c r="G7393" s="139"/>
      <c r="H7393" s="131"/>
      <c r="I7393" s="131"/>
    </row>
    <row r="7394" spans="7:9" ht="15" customHeight="1" x14ac:dyDescent="0.2">
      <c r="G7394" s="139"/>
      <c r="H7394" s="131"/>
      <c r="I7394" s="131"/>
    </row>
    <row r="7395" spans="7:9" ht="15" customHeight="1" x14ac:dyDescent="0.2">
      <c r="G7395" s="139"/>
      <c r="H7395" s="131"/>
      <c r="I7395" s="131"/>
    </row>
    <row r="7396" spans="7:9" ht="15" customHeight="1" x14ac:dyDescent="0.2">
      <c r="G7396" s="139"/>
      <c r="H7396" s="131"/>
      <c r="I7396" s="131"/>
    </row>
    <row r="7397" spans="7:9" ht="15" customHeight="1" x14ac:dyDescent="0.2">
      <c r="G7397" s="139"/>
      <c r="H7397" s="131"/>
      <c r="I7397" s="131"/>
    </row>
    <row r="7398" spans="7:9" ht="15" customHeight="1" x14ac:dyDescent="0.2">
      <c r="G7398" s="139"/>
      <c r="H7398" s="131"/>
      <c r="I7398" s="131"/>
    </row>
    <row r="7399" spans="7:9" ht="15" customHeight="1" x14ac:dyDescent="0.2">
      <c r="G7399" s="139"/>
      <c r="H7399" s="131"/>
      <c r="I7399" s="131"/>
    </row>
    <row r="7400" spans="7:9" ht="15" customHeight="1" x14ac:dyDescent="0.2">
      <c r="G7400" s="139"/>
      <c r="H7400" s="131"/>
      <c r="I7400" s="131"/>
    </row>
    <row r="7401" spans="7:9" ht="15" customHeight="1" x14ac:dyDescent="0.2">
      <c r="G7401" s="139"/>
      <c r="H7401" s="131"/>
      <c r="I7401" s="131"/>
    </row>
    <row r="7402" spans="7:9" ht="15" customHeight="1" x14ac:dyDescent="0.2">
      <c r="G7402" s="139"/>
      <c r="H7402" s="131"/>
      <c r="I7402" s="131"/>
    </row>
    <row r="7403" spans="7:9" ht="15" customHeight="1" x14ac:dyDescent="0.2">
      <c r="G7403" s="139"/>
      <c r="H7403" s="131"/>
      <c r="I7403" s="131"/>
    </row>
    <row r="7404" spans="7:9" ht="15" customHeight="1" x14ac:dyDescent="0.2">
      <c r="G7404" s="139"/>
      <c r="H7404" s="131"/>
      <c r="I7404" s="131"/>
    </row>
    <row r="7405" spans="7:9" ht="15" customHeight="1" x14ac:dyDescent="0.2">
      <c r="G7405" s="139"/>
      <c r="H7405" s="131"/>
      <c r="I7405" s="131"/>
    </row>
    <row r="7406" spans="7:9" ht="15" customHeight="1" x14ac:dyDescent="0.2">
      <c r="G7406" s="139"/>
      <c r="H7406" s="131"/>
      <c r="I7406" s="131"/>
    </row>
    <row r="7407" spans="7:9" ht="15" customHeight="1" x14ac:dyDescent="0.2">
      <c r="G7407" s="139"/>
      <c r="H7407" s="131"/>
      <c r="I7407" s="131"/>
    </row>
    <row r="7408" spans="7:9" ht="15" customHeight="1" x14ac:dyDescent="0.2">
      <c r="G7408" s="139"/>
      <c r="H7408" s="131"/>
      <c r="I7408" s="131"/>
    </row>
    <row r="7409" spans="7:9" ht="15" customHeight="1" x14ac:dyDescent="0.2">
      <c r="G7409" s="139"/>
      <c r="H7409" s="131"/>
      <c r="I7409" s="131"/>
    </row>
    <row r="7410" spans="7:9" ht="15" customHeight="1" x14ac:dyDescent="0.2">
      <c r="G7410" s="139"/>
      <c r="H7410" s="131"/>
      <c r="I7410" s="131"/>
    </row>
    <row r="7411" spans="7:9" ht="15" customHeight="1" x14ac:dyDescent="0.2">
      <c r="G7411" s="139"/>
      <c r="H7411" s="131"/>
      <c r="I7411" s="131"/>
    </row>
    <row r="7412" spans="7:9" ht="15" customHeight="1" x14ac:dyDescent="0.2">
      <c r="G7412" s="139"/>
      <c r="H7412" s="131"/>
      <c r="I7412" s="131"/>
    </row>
    <row r="7413" spans="7:9" ht="15" customHeight="1" x14ac:dyDescent="0.2">
      <c r="G7413" s="139"/>
      <c r="H7413" s="131"/>
      <c r="I7413" s="131"/>
    </row>
    <row r="7414" spans="7:9" ht="15" customHeight="1" x14ac:dyDescent="0.2">
      <c r="G7414" s="139"/>
      <c r="H7414" s="131"/>
      <c r="I7414" s="131"/>
    </row>
    <row r="7415" spans="7:9" ht="15" customHeight="1" x14ac:dyDescent="0.2">
      <c r="G7415" s="139"/>
      <c r="H7415" s="131"/>
      <c r="I7415" s="131"/>
    </row>
    <row r="7416" spans="7:9" ht="15" customHeight="1" x14ac:dyDescent="0.2">
      <c r="G7416" s="139"/>
      <c r="H7416" s="131"/>
      <c r="I7416" s="131"/>
    </row>
    <row r="7417" spans="7:9" ht="15" customHeight="1" x14ac:dyDescent="0.2">
      <c r="G7417" s="139"/>
      <c r="H7417" s="131"/>
      <c r="I7417" s="131"/>
    </row>
    <row r="7418" spans="7:9" ht="15" customHeight="1" x14ac:dyDescent="0.2">
      <c r="G7418" s="139"/>
      <c r="H7418" s="131"/>
      <c r="I7418" s="131"/>
    </row>
    <row r="7419" spans="7:9" ht="15" customHeight="1" x14ac:dyDescent="0.2">
      <c r="G7419" s="139"/>
      <c r="H7419" s="131"/>
      <c r="I7419" s="131"/>
    </row>
    <row r="7420" spans="7:9" ht="15" customHeight="1" x14ac:dyDescent="0.2">
      <c r="G7420" s="139"/>
      <c r="H7420" s="131"/>
      <c r="I7420" s="131"/>
    </row>
    <row r="7421" spans="7:9" ht="15" customHeight="1" x14ac:dyDescent="0.2">
      <c r="G7421" s="139"/>
      <c r="H7421" s="131"/>
      <c r="I7421" s="131"/>
    </row>
    <row r="7422" spans="7:9" ht="15" customHeight="1" x14ac:dyDescent="0.2">
      <c r="G7422" s="139"/>
      <c r="H7422" s="131"/>
      <c r="I7422" s="131"/>
    </row>
    <row r="7423" spans="7:9" ht="15" customHeight="1" x14ac:dyDescent="0.2">
      <c r="G7423" s="139"/>
      <c r="H7423" s="131"/>
      <c r="I7423" s="131"/>
    </row>
    <row r="7424" spans="7:9" ht="15" customHeight="1" x14ac:dyDescent="0.2">
      <c r="G7424" s="139"/>
      <c r="H7424" s="131"/>
      <c r="I7424" s="131"/>
    </row>
    <row r="7425" spans="7:9" ht="15" customHeight="1" x14ac:dyDescent="0.2">
      <c r="G7425" s="139"/>
      <c r="H7425" s="131"/>
      <c r="I7425" s="131"/>
    </row>
    <row r="7426" spans="7:9" ht="15" customHeight="1" x14ac:dyDescent="0.2">
      <c r="G7426" s="139"/>
      <c r="H7426" s="131"/>
      <c r="I7426" s="131"/>
    </row>
    <row r="7427" spans="7:9" ht="15" customHeight="1" x14ac:dyDescent="0.2">
      <c r="G7427" s="139"/>
      <c r="H7427" s="131"/>
      <c r="I7427" s="131"/>
    </row>
    <row r="7428" spans="7:9" ht="15" customHeight="1" x14ac:dyDescent="0.2">
      <c r="G7428" s="139"/>
      <c r="H7428" s="131"/>
      <c r="I7428" s="131"/>
    </row>
    <row r="7429" spans="7:9" ht="15" customHeight="1" x14ac:dyDescent="0.2">
      <c r="G7429" s="139"/>
      <c r="H7429" s="131"/>
      <c r="I7429" s="131"/>
    </row>
    <row r="7430" spans="7:9" ht="15" customHeight="1" x14ac:dyDescent="0.2">
      <c r="G7430" s="139"/>
      <c r="H7430" s="131"/>
      <c r="I7430" s="131"/>
    </row>
    <row r="7431" spans="7:9" ht="15" customHeight="1" x14ac:dyDescent="0.2">
      <c r="G7431" s="139"/>
      <c r="H7431" s="131"/>
      <c r="I7431" s="131"/>
    </row>
    <row r="7432" spans="7:9" ht="15" customHeight="1" x14ac:dyDescent="0.2">
      <c r="G7432" s="139"/>
      <c r="H7432" s="131"/>
      <c r="I7432" s="131"/>
    </row>
    <row r="7433" spans="7:9" ht="15" customHeight="1" x14ac:dyDescent="0.2">
      <c r="G7433" s="139"/>
      <c r="H7433" s="131"/>
      <c r="I7433" s="131"/>
    </row>
    <row r="7434" spans="7:9" ht="15" customHeight="1" x14ac:dyDescent="0.2">
      <c r="G7434" s="139"/>
      <c r="H7434" s="131"/>
      <c r="I7434" s="131"/>
    </row>
    <row r="7435" spans="7:9" ht="15" customHeight="1" x14ac:dyDescent="0.2">
      <c r="G7435" s="139"/>
      <c r="H7435" s="131"/>
      <c r="I7435" s="131"/>
    </row>
    <row r="7436" spans="7:9" ht="15" customHeight="1" x14ac:dyDescent="0.2">
      <c r="G7436" s="139"/>
      <c r="H7436" s="131"/>
      <c r="I7436" s="131"/>
    </row>
    <row r="7437" spans="7:9" ht="15" customHeight="1" x14ac:dyDescent="0.2">
      <c r="G7437" s="139"/>
      <c r="H7437" s="131"/>
      <c r="I7437" s="131"/>
    </row>
    <row r="7438" spans="7:9" ht="15" customHeight="1" x14ac:dyDescent="0.2">
      <c r="G7438" s="139"/>
      <c r="H7438" s="131"/>
      <c r="I7438" s="131"/>
    </row>
    <row r="7439" spans="7:9" ht="15" customHeight="1" x14ac:dyDescent="0.2">
      <c r="G7439" s="139"/>
      <c r="H7439" s="131"/>
      <c r="I7439" s="131"/>
    </row>
    <row r="7440" spans="7:9" ht="15" customHeight="1" x14ac:dyDescent="0.2">
      <c r="G7440" s="139"/>
      <c r="H7440" s="131"/>
      <c r="I7440" s="131"/>
    </row>
    <row r="7441" spans="7:9" ht="15" customHeight="1" x14ac:dyDescent="0.2">
      <c r="G7441" s="139"/>
      <c r="H7441" s="131"/>
      <c r="I7441" s="131"/>
    </row>
    <row r="7442" spans="7:9" ht="15" customHeight="1" x14ac:dyDescent="0.2">
      <c r="G7442" s="139"/>
      <c r="H7442" s="131"/>
      <c r="I7442" s="131"/>
    </row>
    <row r="7443" spans="7:9" ht="15" customHeight="1" x14ac:dyDescent="0.2">
      <c r="G7443" s="139"/>
      <c r="H7443" s="131"/>
      <c r="I7443" s="131"/>
    </row>
    <row r="7444" spans="7:9" ht="15" customHeight="1" x14ac:dyDescent="0.2">
      <c r="G7444" s="139"/>
      <c r="H7444" s="131"/>
      <c r="I7444" s="131"/>
    </row>
    <row r="7445" spans="7:9" ht="15" customHeight="1" x14ac:dyDescent="0.2">
      <c r="G7445" s="139"/>
      <c r="H7445" s="131"/>
      <c r="I7445" s="131"/>
    </row>
    <row r="7446" spans="7:9" ht="15" customHeight="1" x14ac:dyDescent="0.2">
      <c r="G7446" s="139"/>
      <c r="H7446" s="131"/>
      <c r="I7446" s="131"/>
    </row>
    <row r="7447" spans="7:9" ht="15" customHeight="1" x14ac:dyDescent="0.2">
      <c r="G7447" s="139"/>
      <c r="H7447" s="131"/>
      <c r="I7447" s="131"/>
    </row>
    <row r="7448" spans="7:9" ht="15" customHeight="1" x14ac:dyDescent="0.2">
      <c r="G7448" s="139"/>
      <c r="H7448" s="131"/>
      <c r="I7448" s="131"/>
    </row>
    <row r="7449" spans="7:9" ht="15" customHeight="1" x14ac:dyDescent="0.2">
      <c r="G7449" s="139"/>
      <c r="H7449" s="131"/>
      <c r="I7449" s="131"/>
    </row>
    <row r="7450" spans="7:9" ht="15" customHeight="1" x14ac:dyDescent="0.2">
      <c r="G7450" s="139"/>
      <c r="H7450" s="131"/>
      <c r="I7450" s="131"/>
    </row>
    <row r="7451" spans="7:9" ht="15" customHeight="1" x14ac:dyDescent="0.2">
      <c r="G7451" s="139"/>
      <c r="H7451" s="131"/>
      <c r="I7451" s="131"/>
    </row>
    <row r="7452" spans="7:9" ht="15" customHeight="1" x14ac:dyDescent="0.2">
      <c r="G7452" s="139"/>
      <c r="H7452" s="131"/>
      <c r="I7452" s="131"/>
    </row>
    <row r="7453" spans="7:9" ht="15" customHeight="1" x14ac:dyDescent="0.2">
      <c r="G7453" s="139"/>
      <c r="H7453" s="131"/>
      <c r="I7453" s="131"/>
    </row>
    <row r="7454" spans="7:9" ht="15" customHeight="1" x14ac:dyDescent="0.2">
      <c r="G7454" s="139"/>
      <c r="H7454" s="131"/>
      <c r="I7454" s="131"/>
    </row>
    <row r="7455" spans="7:9" ht="15" customHeight="1" x14ac:dyDescent="0.2">
      <c r="G7455" s="139"/>
      <c r="H7455" s="131"/>
      <c r="I7455" s="131"/>
    </row>
    <row r="7456" spans="7:9" ht="15" customHeight="1" x14ac:dyDescent="0.2">
      <c r="G7456" s="139"/>
      <c r="H7456" s="131"/>
      <c r="I7456" s="131"/>
    </row>
    <row r="7457" spans="7:9" ht="15" customHeight="1" x14ac:dyDescent="0.2">
      <c r="G7457" s="139"/>
      <c r="H7457" s="131"/>
      <c r="I7457" s="131"/>
    </row>
    <row r="7458" spans="7:9" ht="15" customHeight="1" x14ac:dyDescent="0.2">
      <c r="G7458" s="139"/>
      <c r="H7458" s="131"/>
      <c r="I7458" s="131"/>
    </row>
    <row r="7459" spans="7:9" ht="15" customHeight="1" x14ac:dyDescent="0.2">
      <c r="G7459" s="139"/>
      <c r="H7459" s="131"/>
      <c r="I7459" s="131"/>
    </row>
    <row r="7460" spans="7:9" ht="15" customHeight="1" x14ac:dyDescent="0.2">
      <c r="G7460" s="139"/>
      <c r="H7460" s="131"/>
      <c r="I7460" s="131"/>
    </row>
    <row r="7461" spans="7:9" ht="15" customHeight="1" x14ac:dyDescent="0.2">
      <c r="G7461" s="139"/>
      <c r="H7461" s="131"/>
      <c r="I7461" s="131"/>
    </row>
    <row r="7462" spans="7:9" ht="15" customHeight="1" x14ac:dyDescent="0.2">
      <c r="G7462" s="139"/>
      <c r="H7462" s="131"/>
      <c r="I7462" s="131"/>
    </row>
    <row r="7463" spans="7:9" ht="15" customHeight="1" x14ac:dyDescent="0.2">
      <c r="G7463" s="139"/>
      <c r="H7463" s="131"/>
      <c r="I7463" s="131"/>
    </row>
    <row r="7464" spans="7:9" ht="15" customHeight="1" x14ac:dyDescent="0.2">
      <c r="G7464" s="139"/>
      <c r="H7464" s="131"/>
      <c r="I7464" s="131"/>
    </row>
    <row r="7465" spans="7:9" ht="15" customHeight="1" x14ac:dyDescent="0.2">
      <c r="G7465" s="139"/>
      <c r="H7465" s="131"/>
      <c r="I7465" s="131"/>
    </row>
    <row r="7466" spans="7:9" ht="15" customHeight="1" x14ac:dyDescent="0.2">
      <c r="G7466" s="139"/>
      <c r="H7466" s="131"/>
      <c r="I7466" s="131"/>
    </row>
    <row r="7467" spans="7:9" ht="15" customHeight="1" x14ac:dyDescent="0.2">
      <c r="G7467" s="139"/>
      <c r="H7467" s="131"/>
      <c r="I7467" s="131"/>
    </row>
    <row r="7468" spans="7:9" ht="15" customHeight="1" x14ac:dyDescent="0.2">
      <c r="G7468" s="139"/>
      <c r="H7468" s="131"/>
      <c r="I7468" s="131"/>
    </row>
    <row r="7469" spans="7:9" ht="15" customHeight="1" x14ac:dyDescent="0.2">
      <c r="G7469" s="139"/>
      <c r="H7469" s="131"/>
      <c r="I7469" s="131"/>
    </row>
    <row r="7470" spans="7:9" ht="15" customHeight="1" x14ac:dyDescent="0.2">
      <c r="G7470" s="139"/>
      <c r="H7470" s="131"/>
      <c r="I7470" s="131"/>
    </row>
    <row r="7471" spans="7:9" ht="15" customHeight="1" x14ac:dyDescent="0.2">
      <c r="G7471" s="139"/>
      <c r="H7471" s="131"/>
      <c r="I7471" s="131"/>
    </row>
    <row r="7472" spans="7:9" ht="15" customHeight="1" x14ac:dyDescent="0.2">
      <c r="G7472" s="139"/>
      <c r="H7472" s="131"/>
      <c r="I7472" s="131"/>
    </row>
    <row r="7473" spans="7:9" ht="15" customHeight="1" x14ac:dyDescent="0.2">
      <c r="G7473" s="139"/>
      <c r="H7473" s="131"/>
      <c r="I7473" s="131"/>
    </row>
    <row r="7474" spans="7:9" ht="15" customHeight="1" x14ac:dyDescent="0.2">
      <c r="G7474" s="139"/>
      <c r="H7474" s="131"/>
      <c r="I7474" s="131"/>
    </row>
    <row r="7475" spans="7:9" ht="15" customHeight="1" x14ac:dyDescent="0.2">
      <c r="G7475" s="139"/>
      <c r="H7475" s="131"/>
      <c r="I7475" s="131"/>
    </row>
    <row r="7476" spans="7:9" ht="15" customHeight="1" x14ac:dyDescent="0.2">
      <c r="G7476" s="139"/>
      <c r="H7476" s="131"/>
      <c r="I7476" s="131"/>
    </row>
    <row r="7477" spans="7:9" ht="15" customHeight="1" x14ac:dyDescent="0.2">
      <c r="G7477" s="139"/>
      <c r="H7477" s="131"/>
      <c r="I7477" s="131"/>
    </row>
    <row r="7478" spans="7:9" ht="15" customHeight="1" x14ac:dyDescent="0.2">
      <c r="G7478" s="139"/>
      <c r="H7478" s="131"/>
      <c r="I7478" s="131"/>
    </row>
    <row r="7479" spans="7:9" ht="15" customHeight="1" x14ac:dyDescent="0.2">
      <c r="G7479" s="139"/>
      <c r="H7479" s="131"/>
      <c r="I7479" s="131"/>
    </row>
    <row r="7480" spans="7:9" ht="15" customHeight="1" x14ac:dyDescent="0.2">
      <c r="G7480" s="139"/>
      <c r="H7480" s="131"/>
      <c r="I7480" s="131"/>
    </row>
    <row r="7481" spans="7:9" ht="15" customHeight="1" x14ac:dyDescent="0.2">
      <c r="G7481" s="139"/>
      <c r="H7481" s="131"/>
      <c r="I7481" s="131"/>
    </row>
    <row r="7482" spans="7:9" ht="15" customHeight="1" x14ac:dyDescent="0.2">
      <c r="G7482" s="139"/>
      <c r="H7482" s="131"/>
      <c r="I7482" s="131"/>
    </row>
    <row r="7483" spans="7:9" ht="15" customHeight="1" x14ac:dyDescent="0.2">
      <c r="G7483" s="139"/>
      <c r="H7483" s="131"/>
      <c r="I7483" s="131"/>
    </row>
    <row r="7484" spans="7:9" ht="15" customHeight="1" x14ac:dyDescent="0.2">
      <c r="G7484" s="139"/>
      <c r="H7484" s="131"/>
      <c r="I7484" s="131"/>
    </row>
    <row r="7485" spans="7:9" ht="15" customHeight="1" x14ac:dyDescent="0.2">
      <c r="G7485" s="139"/>
      <c r="H7485" s="131"/>
      <c r="I7485" s="131"/>
    </row>
    <row r="7486" spans="7:9" ht="15" customHeight="1" x14ac:dyDescent="0.2">
      <c r="G7486" s="139"/>
      <c r="H7486" s="131"/>
      <c r="I7486" s="131"/>
    </row>
    <row r="7487" spans="7:9" ht="15" customHeight="1" x14ac:dyDescent="0.2">
      <c r="G7487" s="139"/>
      <c r="H7487" s="131"/>
      <c r="I7487" s="131"/>
    </row>
    <row r="7488" spans="7:9" ht="15" customHeight="1" x14ac:dyDescent="0.2">
      <c r="G7488" s="139"/>
      <c r="H7488" s="131"/>
      <c r="I7488" s="131"/>
    </row>
    <row r="7489" spans="7:9" ht="15" customHeight="1" x14ac:dyDescent="0.2">
      <c r="G7489" s="139"/>
      <c r="H7489" s="131"/>
      <c r="I7489" s="131"/>
    </row>
    <row r="7490" spans="7:9" ht="15" customHeight="1" x14ac:dyDescent="0.2">
      <c r="G7490" s="139"/>
      <c r="H7490" s="131"/>
      <c r="I7490" s="131"/>
    </row>
    <row r="7491" spans="7:9" ht="15" customHeight="1" x14ac:dyDescent="0.2">
      <c r="G7491" s="139"/>
      <c r="H7491" s="131"/>
      <c r="I7491" s="131"/>
    </row>
    <row r="7492" spans="7:9" ht="15" customHeight="1" x14ac:dyDescent="0.2">
      <c r="G7492" s="139"/>
      <c r="H7492" s="131"/>
      <c r="I7492" s="131"/>
    </row>
    <row r="7493" spans="7:9" ht="15" customHeight="1" x14ac:dyDescent="0.2">
      <c r="G7493" s="139"/>
      <c r="H7493" s="131"/>
      <c r="I7493" s="131"/>
    </row>
    <row r="7494" spans="7:9" ht="15" customHeight="1" x14ac:dyDescent="0.2">
      <c r="G7494" s="139"/>
      <c r="H7494" s="131"/>
      <c r="I7494" s="131"/>
    </row>
    <row r="7495" spans="7:9" ht="15" customHeight="1" x14ac:dyDescent="0.2">
      <c r="G7495" s="139"/>
      <c r="H7495" s="131"/>
      <c r="I7495" s="131"/>
    </row>
    <row r="7496" spans="7:9" ht="15" customHeight="1" x14ac:dyDescent="0.2">
      <c r="G7496" s="139"/>
      <c r="H7496" s="131"/>
      <c r="I7496" s="131"/>
    </row>
    <row r="7497" spans="7:9" ht="15" customHeight="1" x14ac:dyDescent="0.2">
      <c r="G7497" s="139"/>
      <c r="H7497" s="131"/>
      <c r="I7497" s="131"/>
    </row>
    <row r="7498" spans="7:9" ht="15" customHeight="1" x14ac:dyDescent="0.2">
      <c r="G7498" s="139"/>
      <c r="H7498" s="131"/>
      <c r="I7498" s="131"/>
    </row>
    <row r="7499" spans="7:9" ht="15" customHeight="1" x14ac:dyDescent="0.2">
      <c r="G7499" s="139"/>
      <c r="H7499" s="131"/>
      <c r="I7499" s="131"/>
    </row>
    <row r="7500" spans="7:9" ht="15" customHeight="1" x14ac:dyDescent="0.2">
      <c r="G7500" s="139"/>
      <c r="H7500" s="131"/>
      <c r="I7500" s="131"/>
    </row>
    <row r="7501" spans="7:9" ht="15" customHeight="1" x14ac:dyDescent="0.2">
      <c r="G7501" s="139"/>
      <c r="H7501" s="131"/>
      <c r="I7501" s="131"/>
    </row>
    <row r="7502" spans="7:9" ht="15" customHeight="1" x14ac:dyDescent="0.2">
      <c r="G7502" s="139"/>
      <c r="H7502" s="131"/>
      <c r="I7502" s="131"/>
    </row>
    <row r="7503" spans="7:9" ht="15" customHeight="1" x14ac:dyDescent="0.2">
      <c r="G7503" s="139"/>
      <c r="H7503" s="131"/>
      <c r="I7503" s="131"/>
    </row>
    <row r="7504" spans="7:9" ht="15" customHeight="1" x14ac:dyDescent="0.2">
      <c r="G7504" s="139"/>
      <c r="H7504" s="131"/>
      <c r="I7504" s="131"/>
    </row>
    <row r="7505" spans="7:9" ht="15" customHeight="1" x14ac:dyDescent="0.2">
      <c r="G7505" s="139"/>
      <c r="H7505" s="131"/>
      <c r="I7505" s="131"/>
    </row>
    <row r="7506" spans="7:9" ht="15" customHeight="1" x14ac:dyDescent="0.2">
      <c r="G7506" s="139"/>
      <c r="H7506" s="131"/>
      <c r="I7506" s="131"/>
    </row>
    <row r="7507" spans="7:9" ht="15" customHeight="1" x14ac:dyDescent="0.2">
      <c r="G7507" s="139"/>
      <c r="H7507" s="131"/>
      <c r="I7507" s="131"/>
    </row>
    <row r="7508" spans="7:9" ht="15" customHeight="1" x14ac:dyDescent="0.2">
      <c r="G7508" s="139"/>
      <c r="H7508" s="131"/>
      <c r="I7508" s="131"/>
    </row>
    <row r="7509" spans="7:9" ht="15" customHeight="1" x14ac:dyDescent="0.2">
      <c r="G7509" s="139"/>
      <c r="H7509" s="131"/>
      <c r="I7509" s="131"/>
    </row>
    <row r="7510" spans="7:9" ht="15" customHeight="1" x14ac:dyDescent="0.2">
      <c r="G7510" s="139"/>
      <c r="H7510" s="131"/>
      <c r="I7510" s="131"/>
    </row>
    <row r="7511" spans="7:9" ht="15" customHeight="1" x14ac:dyDescent="0.2">
      <c r="G7511" s="139"/>
      <c r="H7511" s="131"/>
      <c r="I7511" s="131"/>
    </row>
    <row r="7512" spans="7:9" ht="15" customHeight="1" x14ac:dyDescent="0.2">
      <c r="G7512" s="139"/>
      <c r="H7512" s="131"/>
      <c r="I7512" s="131"/>
    </row>
    <row r="7513" spans="7:9" ht="15" customHeight="1" x14ac:dyDescent="0.2">
      <c r="G7513" s="139"/>
      <c r="H7513" s="131"/>
      <c r="I7513" s="131"/>
    </row>
    <row r="7514" spans="7:9" ht="15" customHeight="1" x14ac:dyDescent="0.2">
      <c r="G7514" s="139"/>
      <c r="H7514" s="131"/>
      <c r="I7514" s="131"/>
    </row>
    <row r="7515" spans="7:9" ht="15" customHeight="1" x14ac:dyDescent="0.2">
      <c r="G7515" s="139"/>
      <c r="H7515" s="131"/>
      <c r="I7515" s="131"/>
    </row>
    <row r="7516" spans="7:9" ht="15" customHeight="1" x14ac:dyDescent="0.2">
      <c r="G7516" s="139"/>
      <c r="H7516" s="131"/>
      <c r="I7516" s="131"/>
    </row>
    <row r="7517" spans="7:9" ht="15" customHeight="1" x14ac:dyDescent="0.2">
      <c r="G7517" s="139"/>
      <c r="H7517" s="131"/>
      <c r="I7517" s="131"/>
    </row>
    <row r="7518" spans="7:9" ht="15" customHeight="1" x14ac:dyDescent="0.2">
      <c r="G7518" s="139"/>
      <c r="H7518" s="131"/>
      <c r="I7518" s="131"/>
    </row>
    <row r="7519" spans="7:9" ht="15" customHeight="1" x14ac:dyDescent="0.2">
      <c r="G7519" s="139"/>
      <c r="H7519" s="131"/>
      <c r="I7519" s="131"/>
    </row>
    <row r="7520" spans="7:9" ht="15" customHeight="1" x14ac:dyDescent="0.2">
      <c r="G7520" s="139"/>
      <c r="H7520" s="131"/>
      <c r="I7520" s="131"/>
    </row>
    <row r="7521" spans="7:9" ht="15" customHeight="1" x14ac:dyDescent="0.2">
      <c r="G7521" s="139"/>
      <c r="H7521" s="131"/>
      <c r="I7521" s="131"/>
    </row>
    <row r="7522" spans="7:9" ht="15" customHeight="1" x14ac:dyDescent="0.2">
      <c r="G7522" s="139"/>
      <c r="H7522" s="131"/>
      <c r="I7522" s="131"/>
    </row>
    <row r="7523" spans="7:9" ht="15" customHeight="1" x14ac:dyDescent="0.2">
      <c r="G7523" s="139"/>
      <c r="H7523" s="131"/>
      <c r="I7523" s="131"/>
    </row>
    <row r="7524" spans="7:9" ht="15" customHeight="1" x14ac:dyDescent="0.2">
      <c r="G7524" s="139"/>
      <c r="H7524" s="131"/>
      <c r="I7524" s="131"/>
    </row>
    <row r="7525" spans="7:9" ht="15" customHeight="1" x14ac:dyDescent="0.2">
      <c r="G7525" s="139"/>
      <c r="H7525" s="131"/>
      <c r="I7525" s="131"/>
    </row>
    <row r="7526" spans="7:9" ht="15" customHeight="1" x14ac:dyDescent="0.2">
      <c r="G7526" s="139"/>
      <c r="H7526" s="131"/>
      <c r="I7526" s="131"/>
    </row>
    <row r="7527" spans="7:9" ht="15" customHeight="1" x14ac:dyDescent="0.2">
      <c r="G7527" s="139"/>
      <c r="H7527" s="131"/>
      <c r="I7527" s="131"/>
    </row>
    <row r="7528" spans="7:9" ht="15" customHeight="1" x14ac:dyDescent="0.2">
      <c r="G7528" s="139"/>
      <c r="H7528" s="131"/>
      <c r="I7528" s="131"/>
    </row>
    <row r="7529" spans="7:9" ht="15" customHeight="1" x14ac:dyDescent="0.2">
      <c r="G7529" s="139"/>
      <c r="H7529" s="131"/>
      <c r="I7529" s="131"/>
    </row>
    <row r="7530" spans="7:9" ht="15" customHeight="1" x14ac:dyDescent="0.2">
      <c r="G7530" s="139"/>
      <c r="H7530" s="131"/>
      <c r="I7530" s="131"/>
    </row>
    <row r="7531" spans="7:9" ht="15" customHeight="1" x14ac:dyDescent="0.2">
      <c r="G7531" s="139"/>
      <c r="H7531" s="131"/>
      <c r="I7531" s="131"/>
    </row>
    <row r="7532" spans="7:9" ht="15" customHeight="1" x14ac:dyDescent="0.2">
      <c r="G7532" s="139"/>
      <c r="H7532" s="131"/>
      <c r="I7532" s="131"/>
    </row>
    <row r="7533" spans="7:9" ht="15" customHeight="1" x14ac:dyDescent="0.2">
      <c r="G7533" s="139"/>
      <c r="H7533" s="131"/>
      <c r="I7533" s="131"/>
    </row>
    <row r="7534" spans="7:9" ht="15" customHeight="1" x14ac:dyDescent="0.2">
      <c r="G7534" s="139"/>
      <c r="H7534" s="131"/>
      <c r="I7534" s="131"/>
    </row>
    <row r="7535" spans="7:9" ht="15" customHeight="1" x14ac:dyDescent="0.2">
      <c r="G7535" s="139"/>
      <c r="H7535" s="131"/>
      <c r="I7535" s="131"/>
    </row>
    <row r="7536" spans="7:9" ht="15" customHeight="1" x14ac:dyDescent="0.2">
      <c r="G7536" s="139"/>
      <c r="H7536" s="131"/>
      <c r="I7536" s="131"/>
    </row>
    <row r="7537" spans="7:9" ht="15" customHeight="1" x14ac:dyDescent="0.2">
      <c r="G7537" s="139"/>
      <c r="H7537" s="131"/>
      <c r="I7537" s="131"/>
    </row>
    <row r="7538" spans="7:9" ht="15" customHeight="1" x14ac:dyDescent="0.2">
      <c r="G7538" s="139"/>
      <c r="H7538" s="131"/>
      <c r="I7538" s="131"/>
    </row>
    <row r="7539" spans="7:9" ht="15" customHeight="1" x14ac:dyDescent="0.2">
      <c r="G7539" s="139"/>
      <c r="H7539" s="131"/>
      <c r="I7539" s="131"/>
    </row>
    <row r="7540" spans="7:9" ht="15" customHeight="1" x14ac:dyDescent="0.2">
      <c r="G7540" s="139"/>
      <c r="H7540" s="131"/>
      <c r="I7540" s="131"/>
    </row>
    <row r="7541" spans="7:9" ht="15" customHeight="1" x14ac:dyDescent="0.2">
      <c r="G7541" s="139"/>
      <c r="H7541" s="131"/>
      <c r="I7541" s="131"/>
    </row>
    <row r="7542" spans="7:9" ht="15" customHeight="1" x14ac:dyDescent="0.2">
      <c r="G7542" s="139"/>
      <c r="H7542" s="131"/>
      <c r="I7542" s="131"/>
    </row>
    <row r="7543" spans="7:9" ht="15" customHeight="1" x14ac:dyDescent="0.2">
      <c r="G7543" s="139"/>
      <c r="H7543" s="131"/>
      <c r="I7543" s="131"/>
    </row>
    <row r="7544" spans="7:9" ht="15" customHeight="1" x14ac:dyDescent="0.2">
      <c r="G7544" s="139"/>
      <c r="H7544" s="131"/>
      <c r="I7544" s="131"/>
    </row>
    <row r="7545" spans="7:9" ht="15" customHeight="1" x14ac:dyDescent="0.2">
      <c r="G7545" s="139"/>
      <c r="H7545" s="131"/>
      <c r="I7545" s="131"/>
    </row>
    <row r="7546" spans="7:9" ht="15" customHeight="1" x14ac:dyDescent="0.2">
      <c r="G7546" s="139"/>
      <c r="H7546" s="131"/>
      <c r="I7546" s="131"/>
    </row>
    <row r="7547" spans="7:9" ht="15" customHeight="1" x14ac:dyDescent="0.2">
      <c r="G7547" s="139"/>
      <c r="H7547" s="131"/>
      <c r="I7547" s="131"/>
    </row>
    <row r="7548" spans="7:9" ht="15" customHeight="1" x14ac:dyDescent="0.2">
      <c r="G7548" s="139"/>
      <c r="H7548" s="131"/>
      <c r="I7548" s="131"/>
    </row>
    <row r="7549" spans="7:9" ht="15" customHeight="1" x14ac:dyDescent="0.2">
      <c r="G7549" s="139"/>
      <c r="H7549" s="131"/>
      <c r="I7549" s="131"/>
    </row>
    <row r="7550" spans="7:9" ht="15" customHeight="1" x14ac:dyDescent="0.2">
      <c r="G7550" s="139"/>
      <c r="H7550" s="131"/>
      <c r="I7550" s="131"/>
    </row>
    <row r="7551" spans="7:9" ht="15" customHeight="1" x14ac:dyDescent="0.2">
      <c r="G7551" s="139"/>
      <c r="H7551" s="131"/>
      <c r="I7551" s="131"/>
    </row>
    <row r="7552" spans="7:9" ht="15" customHeight="1" x14ac:dyDescent="0.2">
      <c r="G7552" s="139"/>
      <c r="H7552" s="131"/>
      <c r="I7552" s="131"/>
    </row>
    <row r="7553" spans="7:9" ht="15" customHeight="1" x14ac:dyDescent="0.2">
      <c r="G7553" s="139"/>
      <c r="H7553" s="131"/>
      <c r="I7553" s="131"/>
    </row>
    <row r="7554" spans="7:9" ht="15" customHeight="1" x14ac:dyDescent="0.2">
      <c r="G7554" s="139"/>
      <c r="H7554" s="131"/>
      <c r="I7554" s="131"/>
    </row>
    <row r="7555" spans="7:9" ht="15" customHeight="1" x14ac:dyDescent="0.2">
      <c r="G7555" s="139"/>
      <c r="H7555" s="131"/>
      <c r="I7555" s="131"/>
    </row>
    <row r="7556" spans="7:9" ht="15" customHeight="1" x14ac:dyDescent="0.2">
      <c r="G7556" s="139"/>
      <c r="H7556" s="131"/>
      <c r="I7556" s="131"/>
    </row>
    <row r="7557" spans="7:9" ht="15" customHeight="1" x14ac:dyDescent="0.2">
      <c r="G7557" s="139"/>
      <c r="H7557" s="131"/>
      <c r="I7557" s="131"/>
    </row>
    <row r="7558" spans="7:9" ht="15" customHeight="1" x14ac:dyDescent="0.2">
      <c r="G7558" s="139"/>
      <c r="H7558" s="131"/>
      <c r="I7558" s="131"/>
    </row>
    <row r="7559" spans="7:9" ht="15" customHeight="1" x14ac:dyDescent="0.2">
      <c r="G7559" s="139"/>
      <c r="H7559" s="131"/>
      <c r="I7559" s="131"/>
    </row>
    <row r="7560" spans="7:9" ht="15" customHeight="1" x14ac:dyDescent="0.2">
      <c r="G7560" s="139"/>
      <c r="H7560" s="131"/>
      <c r="I7560" s="131"/>
    </row>
    <row r="7561" spans="7:9" ht="15" customHeight="1" x14ac:dyDescent="0.2">
      <c r="G7561" s="139"/>
      <c r="H7561" s="131"/>
      <c r="I7561" s="131"/>
    </row>
    <row r="7562" spans="7:9" ht="15" customHeight="1" x14ac:dyDescent="0.2">
      <c r="G7562" s="139"/>
      <c r="H7562" s="131"/>
      <c r="I7562" s="131"/>
    </row>
    <row r="7563" spans="7:9" ht="15" customHeight="1" x14ac:dyDescent="0.2">
      <c r="G7563" s="139"/>
      <c r="H7563" s="131"/>
      <c r="I7563" s="131"/>
    </row>
    <row r="7564" spans="7:9" ht="15" customHeight="1" x14ac:dyDescent="0.2">
      <c r="G7564" s="139"/>
      <c r="H7564" s="131"/>
      <c r="I7564" s="131"/>
    </row>
    <row r="7565" spans="7:9" ht="15" customHeight="1" x14ac:dyDescent="0.2">
      <c r="G7565" s="139"/>
      <c r="H7565" s="131"/>
      <c r="I7565" s="131"/>
    </row>
    <row r="7566" spans="7:9" ht="15" customHeight="1" x14ac:dyDescent="0.2">
      <c r="G7566" s="139"/>
      <c r="H7566" s="131"/>
      <c r="I7566" s="131"/>
    </row>
    <row r="7567" spans="7:9" ht="15" customHeight="1" x14ac:dyDescent="0.2">
      <c r="G7567" s="139"/>
      <c r="H7567" s="131"/>
      <c r="I7567" s="131"/>
    </row>
    <row r="7568" spans="7:9" ht="15" customHeight="1" x14ac:dyDescent="0.2">
      <c r="G7568" s="139"/>
      <c r="H7568" s="131"/>
      <c r="I7568" s="131"/>
    </row>
    <row r="7569" spans="7:9" ht="15" customHeight="1" x14ac:dyDescent="0.2">
      <c r="G7569" s="139"/>
      <c r="H7569" s="131"/>
      <c r="I7569" s="131"/>
    </row>
    <row r="7570" spans="7:9" ht="15" customHeight="1" x14ac:dyDescent="0.2">
      <c r="G7570" s="139"/>
      <c r="H7570" s="131"/>
      <c r="I7570" s="131"/>
    </row>
    <row r="7571" spans="7:9" ht="15" customHeight="1" x14ac:dyDescent="0.2">
      <c r="G7571" s="139"/>
      <c r="H7571" s="131"/>
      <c r="I7571" s="131"/>
    </row>
    <row r="7572" spans="7:9" ht="15" customHeight="1" x14ac:dyDescent="0.2">
      <c r="G7572" s="139"/>
      <c r="H7572" s="131"/>
      <c r="I7572" s="131"/>
    </row>
    <row r="7573" spans="7:9" ht="15" customHeight="1" x14ac:dyDescent="0.2">
      <c r="G7573" s="139"/>
      <c r="H7573" s="131"/>
      <c r="I7573" s="131"/>
    </row>
    <row r="7574" spans="7:9" ht="15" customHeight="1" x14ac:dyDescent="0.2">
      <c r="G7574" s="139"/>
      <c r="H7574" s="131"/>
      <c r="I7574" s="131"/>
    </row>
    <row r="7575" spans="7:9" ht="15" customHeight="1" x14ac:dyDescent="0.2">
      <c r="G7575" s="139"/>
      <c r="H7575" s="131"/>
      <c r="I7575" s="131"/>
    </row>
    <row r="7576" spans="7:9" ht="15" customHeight="1" x14ac:dyDescent="0.2">
      <c r="G7576" s="139"/>
      <c r="H7576" s="131"/>
      <c r="I7576" s="131"/>
    </row>
    <row r="7577" spans="7:9" ht="15" customHeight="1" x14ac:dyDescent="0.2">
      <c r="G7577" s="139"/>
      <c r="H7577" s="131"/>
      <c r="I7577" s="131"/>
    </row>
    <row r="7578" spans="7:9" ht="15" customHeight="1" x14ac:dyDescent="0.2">
      <c r="G7578" s="139"/>
      <c r="H7578" s="131"/>
      <c r="I7578" s="131"/>
    </row>
    <row r="7579" spans="7:9" ht="15" customHeight="1" x14ac:dyDescent="0.2">
      <c r="G7579" s="139"/>
      <c r="H7579" s="131"/>
      <c r="I7579" s="131"/>
    </row>
    <row r="7580" spans="7:9" ht="15" customHeight="1" x14ac:dyDescent="0.2">
      <c r="G7580" s="139"/>
      <c r="H7580" s="131"/>
      <c r="I7580" s="131"/>
    </row>
    <row r="7581" spans="7:9" ht="15" customHeight="1" x14ac:dyDescent="0.2">
      <c r="G7581" s="139"/>
      <c r="H7581" s="131"/>
      <c r="I7581" s="131"/>
    </row>
    <row r="7582" spans="7:9" ht="15" customHeight="1" x14ac:dyDescent="0.2">
      <c r="G7582" s="139"/>
      <c r="H7582" s="131"/>
      <c r="I7582" s="131"/>
    </row>
    <row r="7583" spans="7:9" ht="15" customHeight="1" x14ac:dyDescent="0.2">
      <c r="G7583" s="139"/>
      <c r="H7583" s="131"/>
      <c r="I7583" s="131"/>
    </row>
    <row r="7584" spans="7:9" ht="15" customHeight="1" x14ac:dyDescent="0.2">
      <c r="G7584" s="139"/>
      <c r="H7584" s="131"/>
      <c r="I7584" s="131"/>
    </row>
    <row r="7585" spans="7:9" ht="15" customHeight="1" x14ac:dyDescent="0.2">
      <c r="G7585" s="139"/>
      <c r="H7585" s="131"/>
      <c r="I7585" s="131"/>
    </row>
    <row r="7586" spans="7:9" ht="15" customHeight="1" x14ac:dyDescent="0.2">
      <c r="G7586" s="139"/>
      <c r="H7586" s="131"/>
      <c r="I7586" s="131"/>
    </row>
    <row r="7587" spans="7:9" ht="15" customHeight="1" x14ac:dyDescent="0.2">
      <c r="G7587" s="139"/>
      <c r="H7587" s="131"/>
      <c r="I7587" s="131"/>
    </row>
    <row r="7588" spans="7:9" ht="15" customHeight="1" x14ac:dyDescent="0.2">
      <c r="G7588" s="139"/>
      <c r="H7588" s="131"/>
      <c r="I7588" s="131"/>
    </row>
    <row r="7589" spans="7:9" ht="15" customHeight="1" x14ac:dyDescent="0.2">
      <c r="G7589" s="139"/>
      <c r="H7589" s="131"/>
      <c r="I7589" s="131"/>
    </row>
    <row r="7590" spans="7:9" ht="15" customHeight="1" x14ac:dyDescent="0.2">
      <c r="G7590" s="139"/>
      <c r="H7590" s="131"/>
      <c r="I7590" s="131"/>
    </row>
    <row r="7591" spans="7:9" ht="15" customHeight="1" x14ac:dyDescent="0.2">
      <c r="G7591" s="139"/>
      <c r="H7591" s="131"/>
      <c r="I7591" s="131"/>
    </row>
    <row r="7592" spans="7:9" ht="15" customHeight="1" x14ac:dyDescent="0.2">
      <c r="G7592" s="139"/>
      <c r="H7592" s="131"/>
      <c r="I7592" s="131"/>
    </row>
    <row r="7593" spans="7:9" ht="15" customHeight="1" x14ac:dyDescent="0.2">
      <c r="G7593" s="139"/>
      <c r="H7593" s="131"/>
      <c r="I7593" s="131"/>
    </row>
    <row r="7594" spans="7:9" ht="15" customHeight="1" x14ac:dyDescent="0.2">
      <c r="G7594" s="139"/>
      <c r="H7594" s="131"/>
      <c r="I7594" s="131"/>
    </row>
    <row r="7595" spans="7:9" ht="15" customHeight="1" x14ac:dyDescent="0.2">
      <c r="G7595" s="139"/>
      <c r="H7595" s="131"/>
      <c r="I7595" s="131"/>
    </row>
    <row r="7596" spans="7:9" ht="15" customHeight="1" x14ac:dyDescent="0.2">
      <c r="G7596" s="139"/>
      <c r="H7596" s="131"/>
      <c r="I7596" s="131"/>
    </row>
    <row r="7597" spans="7:9" ht="15" customHeight="1" x14ac:dyDescent="0.2">
      <c r="G7597" s="139"/>
      <c r="H7597" s="131"/>
      <c r="I7597" s="131"/>
    </row>
    <row r="7598" spans="7:9" ht="15" customHeight="1" x14ac:dyDescent="0.2">
      <c r="G7598" s="139"/>
      <c r="H7598" s="131"/>
      <c r="I7598" s="131"/>
    </row>
    <row r="7599" spans="7:9" ht="15" customHeight="1" x14ac:dyDescent="0.2">
      <c r="G7599" s="139"/>
      <c r="H7599" s="131"/>
      <c r="I7599" s="131"/>
    </row>
    <row r="7600" spans="7:9" ht="15" customHeight="1" x14ac:dyDescent="0.2">
      <c r="G7600" s="139"/>
      <c r="H7600" s="131"/>
      <c r="I7600" s="131"/>
    </row>
    <row r="7601" spans="7:9" ht="15" customHeight="1" x14ac:dyDescent="0.2">
      <c r="G7601" s="139"/>
      <c r="H7601" s="131"/>
      <c r="I7601" s="131"/>
    </row>
    <row r="7602" spans="7:9" ht="15" customHeight="1" x14ac:dyDescent="0.2">
      <c r="G7602" s="139"/>
      <c r="H7602" s="131"/>
      <c r="I7602" s="131"/>
    </row>
    <row r="7603" spans="7:9" ht="15" customHeight="1" x14ac:dyDescent="0.2">
      <c r="G7603" s="139"/>
      <c r="H7603" s="131"/>
      <c r="I7603" s="131"/>
    </row>
    <row r="7604" spans="7:9" ht="15" customHeight="1" x14ac:dyDescent="0.2">
      <c r="G7604" s="139"/>
      <c r="H7604" s="131"/>
      <c r="I7604" s="131"/>
    </row>
    <row r="7605" spans="7:9" ht="15" customHeight="1" x14ac:dyDescent="0.2">
      <c r="G7605" s="139"/>
      <c r="H7605" s="131"/>
      <c r="I7605" s="131"/>
    </row>
    <row r="7606" spans="7:9" ht="15" customHeight="1" x14ac:dyDescent="0.2">
      <c r="G7606" s="139"/>
      <c r="H7606" s="131"/>
      <c r="I7606" s="131"/>
    </row>
    <row r="7607" spans="7:9" ht="15" customHeight="1" x14ac:dyDescent="0.2">
      <c r="G7607" s="139"/>
      <c r="H7607" s="131"/>
      <c r="I7607" s="131"/>
    </row>
    <row r="7608" spans="7:9" ht="15" customHeight="1" x14ac:dyDescent="0.2">
      <c r="G7608" s="139"/>
      <c r="H7608" s="131"/>
      <c r="I7608" s="131"/>
    </row>
    <row r="7609" spans="7:9" ht="15" customHeight="1" x14ac:dyDescent="0.2">
      <c r="G7609" s="139"/>
      <c r="H7609" s="131"/>
      <c r="I7609" s="131"/>
    </row>
    <row r="7610" spans="7:9" ht="15" customHeight="1" x14ac:dyDescent="0.2">
      <c r="G7610" s="139"/>
      <c r="H7610" s="131"/>
      <c r="I7610" s="131"/>
    </row>
    <row r="7611" spans="7:9" ht="15" customHeight="1" x14ac:dyDescent="0.2">
      <c r="G7611" s="139"/>
      <c r="H7611" s="131"/>
      <c r="I7611" s="131"/>
    </row>
    <row r="7612" spans="7:9" ht="15" customHeight="1" x14ac:dyDescent="0.2">
      <c r="G7612" s="139"/>
      <c r="H7612" s="131"/>
      <c r="I7612" s="131"/>
    </row>
    <row r="7613" spans="7:9" ht="15" customHeight="1" x14ac:dyDescent="0.2">
      <c r="G7613" s="139"/>
      <c r="H7613" s="131"/>
      <c r="I7613" s="131"/>
    </row>
    <row r="7614" spans="7:9" ht="15" customHeight="1" x14ac:dyDescent="0.2">
      <c r="G7614" s="139"/>
      <c r="H7614" s="131"/>
      <c r="I7614" s="131"/>
    </row>
    <row r="7615" spans="7:9" ht="15" customHeight="1" x14ac:dyDescent="0.2">
      <c r="G7615" s="139"/>
      <c r="H7615" s="131"/>
      <c r="I7615" s="131"/>
    </row>
    <row r="7616" spans="7:9" ht="15" customHeight="1" x14ac:dyDescent="0.2">
      <c r="G7616" s="139"/>
      <c r="H7616" s="131"/>
      <c r="I7616" s="131"/>
    </row>
    <row r="7617" spans="7:9" ht="15" customHeight="1" x14ac:dyDescent="0.2">
      <c r="G7617" s="139"/>
      <c r="H7617" s="131"/>
      <c r="I7617" s="131"/>
    </row>
    <row r="7618" spans="7:9" ht="15" customHeight="1" x14ac:dyDescent="0.2">
      <c r="G7618" s="139"/>
      <c r="H7618" s="131"/>
      <c r="I7618" s="131"/>
    </row>
    <row r="7619" spans="7:9" ht="15" customHeight="1" x14ac:dyDescent="0.2">
      <c r="G7619" s="139"/>
      <c r="H7619" s="131"/>
      <c r="I7619" s="131"/>
    </row>
    <row r="7620" spans="7:9" ht="15" customHeight="1" x14ac:dyDescent="0.2">
      <c r="G7620" s="139"/>
      <c r="H7620" s="131"/>
      <c r="I7620" s="131"/>
    </row>
    <row r="7621" spans="7:9" ht="15" customHeight="1" x14ac:dyDescent="0.2">
      <c r="G7621" s="139"/>
      <c r="H7621" s="131"/>
      <c r="I7621" s="131"/>
    </row>
    <row r="7622" spans="7:9" ht="15" customHeight="1" x14ac:dyDescent="0.2">
      <c r="G7622" s="139"/>
      <c r="H7622" s="131"/>
      <c r="I7622" s="131"/>
    </row>
    <row r="7623" spans="7:9" ht="15" customHeight="1" x14ac:dyDescent="0.2">
      <c r="G7623" s="139"/>
      <c r="H7623" s="131"/>
      <c r="I7623" s="131"/>
    </row>
    <row r="7624" spans="7:9" ht="15" customHeight="1" x14ac:dyDescent="0.2">
      <c r="G7624" s="139"/>
      <c r="H7624" s="131"/>
      <c r="I7624" s="131"/>
    </row>
    <row r="7625" spans="7:9" ht="15" customHeight="1" x14ac:dyDescent="0.2">
      <c r="G7625" s="139"/>
      <c r="H7625" s="131"/>
      <c r="I7625" s="131"/>
    </row>
    <row r="7626" spans="7:9" ht="15" customHeight="1" x14ac:dyDescent="0.2">
      <c r="G7626" s="139"/>
      <c r="H7626" s="131"/>
      <c r="I7626" s="131"/>
    </row>
    <row r="7627" spans="7:9" ht="15" customHeight="1" x14ac:dyDescent="0.2">
      <c r="G7627" s="139"/>
      <c r="H7627" s="131"/>
      <c r="I7627" s="131"/>
    </row>
    <row r="7628" spans="7:9" ht="15" customHeight="1" x14ac:dyDescent="0.2">
      <c r="G7628" s="139"/>
      <c r="H7628" s="131"/>
      <c r="I7628" s="131"/>
    </row>
    <row r="7629" spans="7:9" ht="15" customHeight="1" x14ac:dyDescent="0.2">
      <c r="G7629" s="139"/>
      <c r="H7629" s="131"/>
      <c r="I7629" s="131"/>
    </row>
    <row r="7630" spans="7:9" ht="15" customHeight="1" x14ac:dyDescent="0.2">
      <c r="G7630" s="139"/>
      <c r="H7630" s="131"/>
      <c r="I7630" s="131"/>
    </row>
    <row r="7631" spans="7:9" ht="15" customHeight="1" x14ac:dyDescent="0.2">
      <c r="G7631" s="139"/>
      <c r="H7631" s="131"/>
      <c r="I7631" s="131"/>
    </row>
    <row r="7632" spans="7:9" ht="15" customHeight="1" x14ac:dyDescent="0.2">
      <c r="G7632" s="139"/>
      <c r="H7632" s="131"/>
      <c r="I7632" s="131"/>
    </row>
    <row r="7633" spans="7:9" ht="15" customHeight="1" x14ac:dyDescent="0.2">
      <c r="G7633" s="139"/>
      <c r="H7633" s="131"/>
      <c r="I7633" s="131"/>
    </row>
    <row r="7634" spans="7:9" ht="15" customHeight="1" x14ac:dyDescent="0.2">
      <c r="G7634" s="139"/>
      <c r="H7634" s="131"/>
      <c r="I7634" s="131"/>
    </row>
    <row r="7635" spans="7:9" ht="15" customHeight="1" x14ac:dyDescent="0.2">
      <c r="G7635" s="139"/>
      <c r="H7635" s="131"/>
      <c r="I7635" s="131"/>
    </row>
    <row r="7636" spans="7:9" ht="15" customHeight="1" x14ac:dyDescent="0.2">
      <c r="G7636" s="139"/>
      <c r="H7636" s="131"/>
      <c r="I7636" s="131"/>
    </row>
    <row r="7637" spans="7:9" ht="15" customHeight="1" x14ac:dyDescent="0.2">
      <c r="G7637" s="139"/>
      <c r="H7637" s="131"/>
      <c r="I7637" s="131"/>
    </row>
    <row r="7638" spans="7:9" ht="15" customHeight="1" x14ac:dyDescent="0.2">
      <c r="G7638" s="139"/>
      <c r="H7638" s="131"/>
      <c r="I7638" s="131"/>
    </row>
    <row r="7639" spans="7:9" ht="15" customHeight="1" x14ac:dyDescent="0.2">
      <c r="G7639" s="139"/>
      <c r="H7639" s="131"/>
      <c r="I7639" s="131"/>
    </row>
    <row r="7640" spans="7:9" ht="15" customHeight="1" x14ac:dyDescent="0.2">
      <c r="G7640" s="139"/>
      <c r="H7640" s="131"/>
      <c r="I7640" s="131"/>
    </row>
    <row r="7641" spans="7:9" ht="15" customHeight="1" x14ac:dyDescent="0.2">
      <c r="G7641" s="139"/>
      <c r="H7641" s="131"/>
      <c r="I7641" s="131"/>
    </row>
    <row r="7642" spans="7:9" ht="15" customHeight="1" x14ac:dyDescent="0.2">
      <c r="G7642" s="139"/>
      <c r="H7642" s="131"/>
      <c r="I7642" s="131"/>
    </row>
    <row r="7643" spans="7:9" ht="15" customHeight="1" x14ac:dyDescent="0.2">
      <c r="G7643" s="139"/>
      <c r="H7643" s="131"/>
      <c r="I7643" s="131"/>
    </row>
    <row r="7644" spans="7:9" ht="15" customHeight="1" x14ac:dyDescent="0.2">
      <c r="G7644" s="139"/>
      <c r="H7644" s="131"/>
      <c r="I7644" s="131"/>
    </row>
    <row r="7645" spans="7:9" ht="15" customHeight="1" x14ac:dyDescent="0.2">
      <c r="G7645" s="139"/>
      <c r="H7645" s="131"/>
      <c r="I7645" s="131"/>
    </row>
    <row r="7646" spans="7:9" ht="15" customHeight="1" x14ac:dyDescent="0.2">
      <c r="G7646" s="139"/>
      <c r="H7646" s="131"/>
      <c r="I7646" s="131"/>
    </row>
    <row r="7647" spans="7:9" ht="15" customHeight="1" x14ac:dyDescent="0.2">
      <c r="G7647" s="139"/>
      <c r="H7647" s="131"/>
      <c r="I7647" s="131"/>
    </row>
    <row r="7648" spans="7:9" ht="15" customHeight="1" x14ac:dyDescent="0.2">
      <c r="G7648" s="139"/>
      <c r="H7648" s="131"/>
      <c r="I7648" s="131"/>
    </row>
    <row r="7649" spans="7:9" ht="15" customHeight="1" x14ac:dyDescent="0.2">
      <c r="G7649" s="139"/>
      <c r="H7649" s="131"/>
      <c r="I7649" s="131"/>
    </row>
    <row r="7650" spans="7:9" ht="15" customHeight="1" x14ac:dyDescent="0.2">
      <c r="G7650" s="139"/>
      <c r="H7650" s="131"/>
      <c r="I7650" s="131"/>
    </row>
    <row r="7651" spans="7:9" ht="15" customHeight="1" x14ac:dyDescent="0.2">
      <c r="G7651" s="139"/>
      <c r="H7651" s="131"/>
      <c r="I7651" s="131"/>
    </row>
    <row r="7652" spans="7:9" ht="15" customHeight="1" x14ac:dyDescent="0.2">
      <c r="G7652" s="139"/>
      <c r="H7652" s="131"/>
      <c r="I7652" s="131"/>
    </row>
    <row r="7653" spans="7:9" ht="15" customHeight="1" x14ac:dyDescent="0.2">
      <c r="G7653" s="139"/>
      <c r="H7653" s="131"/>
      <c r="I7653" s="131"/>
    </row>
    <row r="7654" spans="7:9" ht="15" customHeight="1" x14ac:dyDescent="0.2">
      <c r="G7654" s="139"/>
      <c r="H7654" s="131"/>
      <c r="I7654" s="131"/>
    </row>
    <row r="7655" spans="7:9" ht="15" customHeight="1" x14ac:dyDescent="0.2">
      <c r="G7655" s="139"/>
      <c r="H7655" s="131"/>
      <c r="I7655" s="131"/>
    </row>
    <row r="7656" spans="7:9" ht="15" customHeight="1" x14ac:dyDescent="0.2">
      <c r="G7656" s="139"/>
      <c r="H7656" s="131"/>
      <c r="I7656" s="131"/>
    </row>
    <row r="7657" spans="7:9" ht="15" customHeight="1" x14ac:dyDescent="0.2">
      <c r="G7657" s="139"/>
      <c r="H7657" s="131"/>
      <c r="I7657" s="131"/>
    </row>
    <row r="7658" spans="7:9" ht="15" customHeight="1" x14ac:dyDescent="0.2">
      <c r="G7658" s="139"/>
      <c r="H7658" s="131"/>
      <c r="I7658" s="131"/>
    </row>
    <row r="7659" spans="7:9" ht="15" customHeight="1" x14ac:dyDescent="0.2">
      <c r="G7659" s="139"/>
      <c r="H7659" s="131"/>
      <c r="I7659" s="131"/>
    </row>
    <row r="7660" spans="7:9" ht="15" customHeight="1" x14ac:dyDescent="0.2">
      <c r="G7660" s="139"/>
      <c r="H7660" s="131"/>
      <c r="I7660" s="131"/>
    </row>
    <row r="7661" spans="7:9" ht="15" customHeight="1" x14ac:dyDescent="0.2">
      <c r="G7661" s="139"/>
      <c r="H7661" s="131"/>
      <c r="I7661" s="131"/>
    </row>
    <row r="7662" spans="7:9" ht="15" customHeight="1" x14ac:dyDescent="0.2">
      <c r="G7662" s="139"/>
      <c r="H7662" s="131"/>
      <c r="I7662" s="131"/>
    </row>
    <row r="7663" spans="7:9" ht="15" customHeight="1" x14ac:dyDescent="0.2">
      <c r="G7663" s="139"/>
      <c r="H7663" s="131"/>
      <c r="I7663" s="131"/>
    </row>
    <row r="7664" spans="7:9" ht="15" customHeight="1" x14ac:dyDescent="0.2">
      <c r="G7664" s="139"/>
      <c r="H7664" s="131"/>
      <c r="I7664" s="131"/>
    </row>
    <row r="7665" spans="7:9" ht="15" customHeight="1" x14ac:dyDescent="0.2">
      <c r="G7665" s="139"/>
      <c r="H7665" s="131"/>
      <c r="I7665" s="131"/>
    </row>
    <row r="7666" spans="7:9" ht="15" customHeight="1" x14ac:dyDescent="0.2">
      <c r="G7666" s="139"/>
      <c r="H7666" s="131"/>
      <c r="I7666" s="131"/>
    </row>
    <row r="7667" spans="7:9" ht="15" customHeight="1" x14ac:dyDescent="0.2">
      <c r="G7667" s="139"/>
      <c r="H7667" s="131"/>
      <c r="I7667" s="131"/>
    </row>
    <row r="7668" spans="7:9" ht="15" customHeight="1" x14ac:dyDescent="0.2">
      <c r="G7668" s="139"/>
      <c r="H7668" s="131"/>
      <c r="I7668" s="131"/>
    </row>
    <row r="7669" spans="7:9" ht="15" customHeight="1" x14ac:dyDescent="0.2">
      <c r="G7669" s="139"/>
      <c r="H7669" s="131"/>
      <c r="I7669" s="131"/>
    </row>
    <row r="7670" spans="7:9" ht="15" customHeight="1" x14ac:dyDescent="0.2">
      <c r="G7670" s="139"/>
      <c r="H7670" s="131"/>
      <c r="I7670" s="131"/>
    </row>
    <row r="7671" spans="7:9" ht="15" customHeight="1" x14ac:dyDescent="0.2">
      <c r="G7671" s="139"/>
      <c r="H7671" s="131"/>
      <c r="I7671" s="131"/>
    </row>
    <row r="7672" spans="7:9" ht="15" customHeight="1" x14ac:dyDescent="0.2">
      <c r="G7672" s="139"/>
      <c r="H7672" s="131"/>
      <c r="I7672" s="131"/>
    </row>
    <row r="7673" spans="7:9" ht="15" customHeight="1" x14ac:dyDescent="0.2">
      <c r="G7673" s="139"/>
      <c r="H7673" s="131"/>
      <c r="I7673" s="131"/>
    </row>
    <row r="7674" spans="7:9" ht="15" customHeight="1" x14ac:dyDescent="0.2">
      <c r="G7674" s="139"/>
      <c r="H7674" s="131"/>
      <c r="I7674" s="131"/>
    </row>
    <row r="7675" spans="7:9" ht="15" customHeight="1" x14ac:dyDescent="0.2">
      <c r="G7675" s="139"/>
      <c r="H7675" s="131"/>
      <c r="I7675" s="131"/>
    </row>
    <row r="7676" spans="7:9" ht="15" customHeight="1" x14ac:dyDescent="0.2">
      <c r="G7676" s="139"/>
      <c r="H7676" s="131"/>
      <c r="I7676" s="131"/>
    </row>
    <row r="7677" spans="7:9" ht="15" customHeight="1" x14ac:dyDescent="0.2">
      <c r="G7677" s="139"/>
      <c r="H7677" s="131"/>
      <c r="I7677" s="131"/>
    </row>
    <row r="7678" spans="7:9" ht="15" customHeight="1" x14ac:dyDescent="0.2">
      <c r="G7678" s="139"/>
      <c r="H7678" s="131"/>
      <c r="I7678" s="131"/>
    </row>
    <row r="7679" spans="7:9" ht="15" customHeight="1" x14ac:dyDescent="0.2">
      <c r="G7679" s="139"/>
      <c r="H7679" s="131"/>
      <c r="I7679" s="131"/>
    </row>
    <row r="7680" spans="7:9" ht="15" customHeight="1" x14ac:dyDescent="0.2">
      <c r="G7680" s="139"/>
      <c r="H7680" s="131"/>
      <c r="I7680" s="131"/>
    </row>
    <row r="7681" spans="7:9" ht="15" customHeight="1" x14ac:dyDescent="0.2">
      <c r="G7681" s="139"/>
      <c r="H7681" s="131"/>
      <c r="I7681" s="131"/>
    </row>
    <row r="7682" spans="7:9" ht="15" customHeight="1" x14ac:dyDescent="0.2">
      <c r="G7682" s="139"/>
      <c r="H7682" s="131"/>
      <c r="I7682" s="131"/>
    </row>
    <row r="7683" spans="7:9" ht="15" customHeight="1" x14ac:dyDescent="0.2">
      <c r="G7683" s="139"/>
      <c r="H7683" s="131"/>
      <c r="I7683" s="131"/>
    </row>
    <row r="7684" spans="7:9" ht="15" customHeight="1" x14ac:dyDescent="0.2">
      <c r="G7684" s="139"/>
      <c r="H7684" s="131"/>
      <c r="I7684" s="131"/>
    </row>
    <row r="7685" spans="7:9" ht="15" customHeight="1" x14ac:dyDescent="0.2">
      <c r="G7685" s="139"/>
      <c r="H7685" s="131"/>
      <c r="I7685" s="131"/>
    </row>
    <row r="7686" spans="7:9" ht="15" customHeight="1" x14ac:dyDescent="0.2">
      <c r="G7686" s="139"/>
      <c r="H7686" s="131"/>
      <c r="I7686" s="131"/>
    </row>
    <row r="7687" spans="7:9" ht="15" customHeight="1" x14ac:dyDescent="0.2">
      <c r="G7687" s="139"/>
      <c r="H7687" s="131"/>
      <c r="I7687" s="131"/>
    </row>
    <row r="7688" spans="7:9" ht="15" customHeight="1" x14ac:dyDescent="0.2">
      <c r="G7688" s="139"/>
      <c r="H7688" s="131"/>
      <c r="I7688" s="131"/>
    </row>
    <row r="7689" spans="7:9" ht="15" customHeight="1" x14ac:dyDescent="0.2">
      <c r="G7689" s="139"/>
      <c r="H7689" s="131"/>
      <c r="I7689" s="131"/>
    </row>
    <row r="7690" spans="7:9" ht="15" customHeight="1" x14ac:dyDescent="0.2">
      <c r="G7690" s="139"/>
      <c r="H7690" s="131"/>
      <c r="I7690" s="131"/>
    </row>
    <row r="7691" spans="7:9" ht="15" customHeight="1" x14ac:dyDescent="0.2">
      <c r="G7691" s="139"/>
      <c r="H7691" s="131"/>
      <c r="I7691" s="131"/>
    </row>
    <row r="7692" spans="7:9" ht="15" customHeight="1" x14ac:dyDescent="0.2">
      <c r="G7692" s="139"/>
      <c r="H7692" s="131"/>
      <c r="I7692" s="131"/>
    </row>
    <row r="7693" spans="7:9" ht="15" customHeight="1" x14ac:dyDescent="0.2">
      <c r="G7693" s="139"/>
      <c r="H7693" s="131"/>
      <c r="I7693" s="131"/>
    </row>
    <row r="7694" spans="7:9" ht="15" customHeight="1" x14ac:dyDescent="0.2">
      <c r="G7694" s="139"/>
      <c r="H7694" s="131"/>
      <c r="I7694" s="131"/>
    </row>
    <row r="7695" spans="7:9" ht="15" customHeight="1" x14ac:dyDescent="0.2">
      <c r="G7695" s="139"/>
      <c r="H7695" s="131"/>
      <c r="I7695" s="131"/>
    </row>
    <row r="7696" spans="7:9" ht="15" customHeight="1" x14ac:dyDescent="0.2">
      <c r="G7696" s="139"/>
      <c r="H7696" s="131"/>
      <c r="I7696" s="131"/>
    </row>
    <row r="7697" spans="7:9" ht="15" customHeight="1" x14ac:dyDescent="0.2">
      <c r="G7697" s="139"/>
      <c r="H7697" s="131"/>
      <c r="I7697" s="131"/>
    </row>
    <row r="7698" spans="7:9" ht="15" customHeight="1" x14ac:dyDescent="0.2">
      <c r="G7698" s="139"/>
      <c r="H7698" s="131"/>
      <c r="I7698" s="131"/>
    </row>
    <row r="7699" spans="7:9" ht="15" customHeight="1" x14ac:dyDescent="0.2">
      <c r="G7699" s="139"/>
      <c r="H7699" s="131"/>
      <c r="I7699" s="131"/>
    </row>
    <row r="7700" spans="7:9" ht="15" customHeight="1" x14ac:dyDescent="0.2">
      <c r="G7700" s="139"/>
      <c r="H7700" s="131"/>
      <c r="I7700" s="131"/>
    </row>
    <row r="7701" spans="7:9" ht="15" customHeight="1" x14ac:dyDescent="0.2">
      <c r="G7701" s="139"/>
      <c r="H7701" s="131"/>
      <c r="I7701" s="131"/>
    </row>
    <row r="7702" spans="7:9" ht="15" customHeight="1" x14ac:dyDescent="0.2">
      <c r="G7702" s="139"/>
      <c r="H7702" s="131"/>
      <c r="I7702" s="131"/>
    </row>
    <row r="7703" spans="7:9" ht="15" customHeight="1" x14ac:dyDescent="0.2">
      <c r="G7703" s="139"/>
      <c r="H7703" s="131"/>
      <c r="I7703" s="131"/>
    </row>
    <row r="7704" spans="7:9" ht="15" customHeight="1" x14ac:dyDescent="0.2">
      <c r="G7704" s="139"/>
      <c r="H7704" s="131"/>
      <c r="I7704" s="131"/>
    </row>
    <row r="7705" spans="7:9" ht="15" customHeight="1" x14ac:dyDescent="0.2">
      <c r="G7705" s="139"/>
      <c r="H7705" s="131"/>
      <c r="I7705" s="131"/>
    </row>
    <row r="7706" spans="7:9" ht="15" customHeight="1" x14ac:dyDescent="0.2">
      <c r="G7706" s="139"/>
      <c r="H7706" s="131"/>
      <c r="I7706" s="131"/>
    </row>
    <row r="7707" spans="7:9" ht="15" customHeight="1" x14ac:dyDescent="0.2">
      <c r="G7707" s="139"/>
      <c r="H7707" s="131"/>
      <c r="I7707" s="131"/>
    </row>
    <row r="7708" spans="7:9" ht="15" customHeight="1" x14ac:dyDescent="0.2">
      <c r="G7708" s="139"/>
      <c r="H7708" s="131"/>
      <c r="I7708" s="131"/>
    </row>
    <row r="7709" spans="7:9" ht="15" customHeight="1" x14ac:dyDescent="0.2">
      <c r="G7709" s="139"/>
      <c r="H7709" s="131"/>
      <c r="I7709" s="131"/>
    </row>
    <row r="7710" spans="7:9" ht="15" customHeight="1" x14ac:dyDescent="0.2">
      <c r="G7710" s="139"/>
      <c r="H7710" s="131"/>
      <c r="I7710" s="131"/>
    </row>
    <row r="7711" spans="7:9" ht="15" customHeight="1" x14ac:dyDescent="0.2">
      <c r="G7711" s="139"/>
      <c r="H7711" s="131"/>
      <c r="I7711" s="131"/>
    </row>
    <row r="7712" spans="7:9" ht="15" customHeight="1" x14ac:dyDescent="0.2">
      <c r="G7712" s="139"/>
      <c r="H7712" s="131"/>
      <c r="I7712" s="131"/>
    </row>
    <row r="7713" spans="7:9" ht="15" customHeight="1" x14ac:dyDescent="0.2">
      <c r="G7713" s="139"/>
      <c r="H7713" s="131"/>
      <c r="I7713" s="131"/>
    </row>
    <row r="7714" spans="7:9" ht="15" customHeight="1" x14ac:dyDescent="0.2">
      <c r="G7714" s="139"/>
      <c r="H7714" s="131"/>
      <c r="I7714" s="131"/>
    </row>
    <row r="7715" spans="7:9" ht="15" customHeight="1" x14ac:dyDescent="0.2">
      <c r="G7715" s="139"/>
      <c r="H7715" s="131"/>
      <c r="I7715" s="131"/>
    </row>
    <row r="7716" spans="7:9" ht="15" customHeight="1" x14ac:dyDescent="0.2">
      <c r="G7716" s="139"/>
      <c r="H7716" s="131"/>
      <c r="I7716" s="131"/>
    </row>
    <row r="7717" spans="7:9" ht="15" customHeight="1" x14ac:dyDescent="0.2">
      <c r="G7717" s="139"/>
      <c r="H7717" s="131"/>
      <c r="I7717" s="131"/>
    </row>
    <row r="7718" spans="7:9" ht="15" customHeight="1" x14ac:dyDescent="0.2">
      <c r="G7718" s="139"/>
      <c r="H7718" s="131"/>
      <c r="I7718" s="131"/>
    </row>
    <row r="7719" spans="7:9" ht="15" customHeight="1" x14ac:dyDescent="0.2">
      <c r="G7719" s="139"/>
      <c r="H7719" s="131"/>
      <c r="I7719" s="131"/>
    </row>
    <row r="7720" spans="7:9" ht="15" customHeight="1" x14ac:dyDescent="0.2">
      <c r="G7720" s="139"/>
      <c r="H7720" s="131"/>
      <c r="I7720" s="131"/>
    </row>
    <row r="7721" spans="7:9" ht="15" customHeight="1" x14ac:dyDescent="0.2">
      <c r="G7721" s="139"/>
      <c r="H7721" s="131"/>
      <c r="I7721" s="131"/>
    </row>
    <row r="7722" spans="7:9" ht="15" customHeight="1" x14ac:dyDescent="0.2">
      <c r="G7722" s="139"/>
      <c r="H7722" s="131"/>
      <c r="I7722" s="131"/>
    </row>
    <row r="7723" spans="7:9" ht="15" customHeight="1" x14ac:dyDescent="0.2">
      <c r="G7723" s="139"/>
      <c r="H7723" s="131"/>
      <c r="I7723" s="131"/>
    </row>
    <row r="7724" spans="7:9" ht="15" customHeight="1" x14ac:dyDescent="0.2">
      <c r="G7724" s="139"/>
      <c r="H7724" s="131"/>
      <c r="I7724" s="131"/>
    </row>
    <row r="7725" spans="7:9" ht="15" customHeight="1" x14ac:dyDescent="0.2">
      <c r="G7725" s="139"/>
      <c r="H7725" s="131"/>
      <c r="I7725" s="131"/>
    </row>
    <row r="7726" spans="7:9" ht="15" customHeight="1" x14ac:dyDescent="0.2">
      <c r="G7726" s="139"/>
      <c r="H7726" s="131"/>
      <c r="I7726" s="131"/>
    </row>
    <row r="7727" spans="7:9" ht="15" customHeight="1" x14ac:dyDescent="0.2">
      <c r="G7727" s="139"/>
      <c r="H7727" s="131"/>
      <c r="I7727" s="131"/>
    </row>
    <row r="7728" spans="7:9" ht="15" customHeight="1" x14ac:dyDescent="0.2">
      <c r="G7728" s="139"/>
      <c r="H7728" s="131"/>
      <c r="I7728" s="131"/>
    </row>
    <row r="7729" spans="7:9" ht="15" customHeight="1" x14ac:dyDescent="0.2">
      <c r="G7729" s="139"/>
      <c r="H7729" s="131"/>
      <c r="I7729" s="131"/>
    </row>
    <row r="7730" spans="7:9" ht="15" customHeight="1" x14ac:dyDescent="0.2">
      <c r="G7730" s="139"/>
      <c r="H7730" s="131"/>
      <c r="I7730" s="131"/>
    </row>
    <row r="7731" spans="7:9" ht="15" customHeight="1" x14ac:dyDescent="0.2">
      <c r="G7731" s="139"/>
      <c r="H7731" s="131"/>
      <c r="I7731" s="131"/>
    </row>
    <row r="7732" spans="7:9" ht="15" customHeight="1" x14ac:dyDescent="0.2">
      <c r="G7732" s="139"/>
      <c r="H7732" s="131"/>
      <c r="I7732" s="131"/>
    </row>
    <row r="7733" spans="7:9" ht="15" customHeight="1" x14ac:dyDescent="0.2">
      <c r="G7733" s="139"/>
      <c r="H7733" s="131"/>
      <c r="I7733" s="131"/>
    </row>
    <row r="7734" spans="7:9" ht="15" customHeight="1" x14ac:dyDescent="0.2">
      <c r="G7734" s="139"/>
      <c r="H7734" s="131"/>
      <c r="I7734" s="131"/>
    </row>
    <row r="7735" spans="7:9" ht="15" customHeight="1" x14ac:dyDescent="0.2">
      <c r="G7735" s="139"/>
      <c r="H7735" s="131"/>
      <c r="I7735" s="131"/>
    </row>
    <row r="7736" spans="7:9" ht="15" customHeight="1" x14ac:dyDescent="0.2">
      <c r="G7736" s="139"/>
      <c r="H7736" s="131"/>
      <c r="I7736" s="131"/>
    </row>
    <row r="7737" spans="7:9" ht="15" customHeight="1" x14ac:dyDescent="0.2">
      <c r="G7737" s="139"/>
      <c r="H7737" s="131"/>
      <c r="I7737" s="131"/>
    </row>
    <row r="7738" spans="7:9" ht="15" customHeight="1" x14ac:dyDescent="0.2">
      <c r="G7738" s="139"/>
      <c r="H7738" s="131"/>
      <c r="I7738" s="131"/>
    </row>
    <row r="7739" spans="7:9" ht="15" customHeight="1" x14ac:dyDescent="0.2">
      <c r="G7739" s="139"/>
      <c r="H7739" s="131"/>
      <c r="I7739" s="131"/>
    </row>
    <row r="7740" spans="7:9" ht="15" customHeight="1" x14ac:dyDescent="0.2">
      <c r="G7740" s="139"/>
      <c r="H7740" s="131"/>
      <c r="I7740" s="131"/>
    </row>
    <row r="7741" spans="7:9" ht="15" customHeight="1" x14ac:dyDescent="0.2">
      <c r="G7741" s="139"/>
      <c r="H7741" s="131"/>
      <c r="I7741" s="131"/>
    </row>
    <row r="7742" spans="7:9" ht="15" customHeight="1" x14ac:dyDescent="0.2">
      <c r="G7742" s="139"/>
      <c r="H7742" s="131"/>
      <c r="I7742" s="131"/>
    </row>
    <row r="7743" spans="7:9" ht="15" customHeight="1" x14ac:dyDescent="0.2">
      <c r="G7743" s="139"/>
      <c r="H7743" s="131"/>
      <c r="I7743" s="131"/>
    </row>
    <row r="7744" spans="7:9" ht="15" customHeight="1" x14ac:dyDescent="0.2">
      <c r="G7744" s="139"/>
      <c r="H7744" s="131"/>
      <c r="I7744" s="131"/>
    </row>
    <row r="7745" spans="7:9" ht="15" customHeight="1" x14ac:dyDescent="0.2">
      <c r="G7745" s="139"/>
      <c r="H7745" s="131"/>
      <c r="I7745" s="131"/>
    </row>
    <row r="7746" spans="7:9" ht="15" customHeight="1" x14ac:dyDescent="0.2">
      <c r="G7746" s="139"/>
      <c r="H7746" s="131"/>
      <c r="I7746" s="131"/>
    </row>
    <row r="7747" spans="7:9" ht="15" customHeight="1" x14ac:dyDescent="0.2">
      <c r="G7747" s="139"/>
      <c r="H7747" s="131"/>
      <c r="I7747" s="131"/>
    </row>
    <row r="7748" spans="7:9" ht="15" customHeight="1" x14ac:dyDescent="0.2">
      <c r="G7748" s="139"/>
      <c r="H7748" s="131"/>
      <c r="I7748" s="131"/>
    </row>
    <row r="7749" spans="7:9" ht="15" customHeight="1" x14ac:dyDescent="0.2">
      <c r="G7749" s="139"/>
      <c r="H7749" s="131"/>
      <c r="I7749" s="131"/>
    </row>
    <row r="7750" spans="7:9" ht="15" customHeight="1" x14ac:dyDescent="0.2">
      <c r="G7750" s="139"/>
      <c r="H7750" s="131"/>
      <c r="I7750" s="131"/>
    </row>
    <row r="7751" spans="7:9" ht="15" customHeight="1" x14ac:dyDescent="0.2">
      <c r="G7751" s="139"/>
      <c r="H7751" s="131"/>
      <c r="I7751" s="131"/>
    </row>
    <row r="7752" spans="7:9" ht="15" customHeight="1" x14ac:dyDescent="0.2">
      <c r="G7752" s="139"/>
      <c r="H7752" s="131"/>
      <c r="I7752" s="131"/>
    </row>
    <row r="7753" spans="7:9" ht="15" customHeight="1" x14ac:dyDescent="0.2">
      <c r="G7753" s="139"/>
      <c r="H7753" s="131"/>
      <c r="I7753" s="131"/>
    </row>
    <row r="7754" spans="7:9" ht="15" customHeight="1" x14ac:dyDescent="0.2">
      <c r="G7754" s="139"/>
      <c r="H7754" s="131"/>
      <c r="I7754" s="131"/>
    </row>
    <row r="7755" spans="7:9" ht="15" customHeight="1" x14ac:dyDescent="0.2">
      <c r="G7755" s="139"/>
      <c r="H7755" s="131"/>
      <c r="I7755" s="131"/>
    </row>
    <row r="7756" spans="7:9" ht="15" customHeight="1" x14ac:dyDescent="0.2">
      <c r="G7756" s="139"/>
      <c r="H7756" s="131"/>
      <c r="I7756" s="131"/>
    </row>
    <row r="7757" spans="7:9" ht="15" customHeight="1" x14ac:dyDescent="0.2">
      <c r="G7757" s="139"/>
      <c r="H7757" s="131"/>
      <c r="I7757" s="131"/>
    </row>
    <row r="7758" spans="7:9" ht="15" customHeight="1" x14ac:dyDescent="0.2">
      <c r="G7758" s="139"/>
      <c r="H7758" s="131"/>
      <c r="I7758" s="131"/>
    </row>
    <row r="7759" spans="7:9" ht="15" customHeight="1" x14ac:dyDescent="0.2">
      <c r="G7759" s="139"/>
      <c r="H7759" s="131"/>
      <c r="I7759" s="131"/>
    </row>
    <row r="7760" spans="7:9" ht="15" customHeight="1" x14ac:dyDescent="0.2">
      <c r="G7760" s="139"/>
      <c r="H7760" s="131"/>
      <c r="I7760" s="131"/>
    </row>
    <row r="7761" spans="7:9" ht="15" customHeight="1" x14ac:dyDescent="0.2">
      <c r="G7761" s="139"/>
      <c r="H7761" s="131"/>
      <c r="I7761" s="131"/>
    </row>
    <row r="7762" spans="7:9" ht="15" customHeight="1" x14ac:dyDescent="0.2">
      <c r="G7762" s="139"/>
      <c r="H7762" s="131"/>
      <c r="I7762" s="131"/>
    </row>
    <row r="7763" spans="7:9" ht="15" customHeight="1" x14ac:dyDescent="0.2">
      <c r="G7763" s="139"/>
      <c r="H7763" s="131"/>
      <c r="I7763" s="131"/>
    </row>
    <row r="7764" spans="7:9" ht="15" customHeight="1" x14ac:dyDescent="0.2">
      <c r="G7764" s="139"/>
      <c r="H7764" s="131"/>
      <c r="I7764" s="131"/>
    </row>
    <row r="7765" spans="7:9" ht="15" customHeight="1" x14ac:dyDescent="0.2">
      <c r="G7765" s="139"/>
      <c r="H7765" s="131"/>
      <c r="I7765" s="131"/>
    </row>
    <row r="7766" spans="7:9" ht="15" customHeight="1" x14ac:dyDescent="0.2">
      <c r="G7766" s="139"/>
      <c r="H7766" s="131"/>
      <c r="I7766" s="131"/>
    </row>
    <row r="7767" spans="7:9" ht="15" customHeight="1" x14ac:dyDescent="0.2">
      <c r="G7767" s="139"/>
      <c r="H7767" s="131"/>
      <c r="I7767" s="131"/>
    </row>
    <row r="7768" spans="7:9" ht="15" customHeight="1" x14ac:dyDescent="0.2">
      <c r="G7768" s="139"/>
      <c r="H7768" s="131"/>
      <c r="I7768" s="131"/>
    </row>
    <row r="7769" spans="7:9" ht="15" customHeight="1" x14ac:dyDescent="0.2">
      <c r="G7769" s="139"/>
      <c r="H7769" s="131"/>
      <c r="I7769" s="131"/>
    </row>
    <row r="7770" spans="7:9" ht="15" customHeight="1" x14ac:dyDescent="0.2">
      <c r="G7770" s="139"/>
      <c r="H7770" s="131"/>
      <c r="I7770" s="131"/>
    </row>
    <row r="7771" spans="7:9" ht="15" customHeight="1" x14ac:dyDescent="0.2">
      <c r="G7771" s="139"/>
      <c r="H7771" s="131"/>
      <c r="I7771" s="131"/>
    </row>
    <row r="7772" spans="7:9" ht="15" customHeight="1" x14ac:dyDescent="0.2">
      <c r="G7772" s="139"/>
      <c r="H7772" s="131"/>
      <c r="I7772" s="131"/>
    </row>
    <row r="7773" spans="7:9" ht="15" customHeight="1" x14ac:dyDescent="0.2">
      <c r="G7773" s="139"/>
      <c r="H7773" s="131"/>
      <c r="I7773" s="131"/>
    </row>
    <row r="7774" spans="7:9" ht="15" customHeight="1" x14ac:dyDescent="0.2">
      <c r="G7774" s="139"/>
      <c r="H7774" s="131"/>
      <c r="I7774" s="131"/>
    </row>
    <row r="7775" spans="7:9" ht="15" customHeight="1" x14ac:dyDescent="0.2">
      <c r="G7775" s="139"/>
      <c r="H7775" s="131"/>
      <c r="I7775" s="131"/>
    </row>
    <row r="7776" spans="7:9" ht="15" customHeight="1" x14ac:dyDescent="0.2">
      <c r="G7776" s="139"/>
      <c r="H7776" s="131"/>
      <c r="I7776" s="131"/>
    </row>
    <row r="7777" spans="7:9" ht="15" customHeight="1" x14ac:dyDescent="0.2">
      <c r="G7777" s="139"/>
      <c r="H7777" s="131"/>
      <c r="I7777" s="131"/>
    </row>
    <row r="7778" spans="7:9" ht="15" customHeight="1" x14ac:dyDescent="0.2">
      <c r="G7778" s="139"/>
      <c r="H7778" s="131"/>
      <c r="I7778" s="131"/>
    </row>
    <row r="7779" spans="7:9" ht="15" customHeight="1" x14ac:dyDescent="0.2">
      <c r="G7779" s="139"/>
      <c r="H7779" s="131"/>
      <c r="I7779" s="131"/>
    </row>
    <row r="7780" spans="7:9" ht="15" customHeight="1" x14ac:dyDescent="0.2">
      <c r="G7780" s="139"/>
      <c r="H7780" s="131"/>
      <c r="I7780" s="131"/>
    </row>
    <row r="7781" spans="7:9" ht="15" customHeight="1" x14ac:dyDescent="0.2">
      <c r="G7781" s="139"/>
      <c r="H7781" s="131"/>
      <c r="I7781" s="131"/>
    </row>
    <row r="7782" spans="7:9" ht="15" customHeight="1" x14ac:dyDescent="0.2">
      <c r="G7782" s="139"/>
      <c r="H7782" s="131"/>
      <c r="I7782" s="131"/>
    </row>
    <row r="7783" spans="7:9" ht="15" customHeight="1" x14ac:dyDescent="0.2">
      <c r="G7783" s="139"/>
      <c r="H7783" s="131"/>
      <c r="I7783" s="131"/>
    </row>
    <row r="7784" spans="7:9" ht="15" customHeight="1" x14ac:dyDescent="0.2">
      <c r="G7784" s="139"/>
      <c r="H7784" s="131"/>
      <c r="I7784" s="131"/>
    </row>
    <row r="7785" spans="7:9" ht="15" customHeight="1" x14ac:dyDescent="0.2">
      <c r="G7785" s="139"/>
      <c r="H7785" s="131"/>
      <c r="I7785" s="131"/>
    </row>
    <row r="7786" spans="7:9" ht="15" customHeight="1" x14ac:dyDescent="0.2">
      <c r="G7786" s="139"/>
      <c r="H7786" s="131"/>
      <c r="I7786" s="131"/>
    </row>
    <row r="7787" spans="7:9" ht="15" customHeight="1" x14ac:dyDescent="0.2">
      <c r="G7787" s="139"/>
      <c r="H7787" s="131"/>
      <c r="I7787" s="131"/>
    </row>
    <row r="7788" spans="7:9" ht="15" customHeight="1" x14ac:dyDescent="0.2">
      <c r="G7788" s="139"/>
      <c r="H7788" s="131"/>
      <c r="I7788" s="131"/>
    </row>
    <row r="7789" spans="7:9" ht="15" customHeight="1" x14ac:dyDescent="0.2">
      <c r="G7789" s="139"/>
      <c r="H7789" s="131"/>
      <c r="I7789" s="131"/>
    </row>
    <row r="7790" spans="7:9" ht="15" customHeight="1" x14ac:dyDescent="0.2">
      <c r="G7790" s="139"/>
      <c r="H7790" s="131"/>
      <c r="I7790" s="131"/>
    </row>
    <row r="7791" spans="7:9" ht="15" customHeight="1" x14ac:dyDescent="0.2">
      <c r="G7791" s="139"/>
      <c r="H7791" s="131"/>
      <c r="I7791" s="131"/>
    </row>
    <row r="7792" spans="7:9" ht="15" customHeight="1" x14ac:dyDescent="0.2">
      <c r="G7792" s="139"/>
      <c r="H7792" s="131"/>
      <c r="I7792" s="131"/>
    </row>
    <row r="7793" spans="7:9" ht="15" customHeight="1" x14ac:dyDescent="0.2">
      <c r="G7793" s="139"/>
      <c r="H7793" s="131"/>
      <c r="I7793" s="131"/>
    </row>
    <row r="7794" spans="7:9" ht="15" customHeight="1" x14ac:dyDescent="0.2">
      <c r="G7794" s="139"/>
      <c r="H7794" s="131"/>
      <c r="I7794" s="131"/>
    </row>
    <row r="7795" spans="7:9" ht="15" customHeight="1" x14ac:dyDescent="0.2">
      <c r="G7795" s="139"/>
      <c r="H7795" s="131"/>
      <c r="I7795" s="131"/>
    </row>
    <row r="7796" spans="7:9" ht="15" customHeight="1" x14ac:dyDescent="0.2">
      <c r="G7796" s="139"/>
      <c r="H7796" s="131"/>
      <c r="I7796" s="131"/>
    </row>
    <row r="7797" spans="7:9" ht="15" customHeight="1" x14ac:dyDescent="0.2">
      <c r="G7797" s="139"/>
      <c r="H7797" s="131"/>
      <c r="I7797" s="131"/>
    </row>
    <row r="7798" spans="7:9" ht="15" customHeight="1" x14ac:dyDescent="0.2">
      <c r="G7798" s="139"/>
      <c r="H7798" s="131"/>
      <c r="I7798" s="131"/>
    </row>
    <row r="7799" spans="7:9" ht="15" customHeight="1" x14ac:dyDescent="0.2">
      <c r="G7799" s="139"/>
      <c r="H7799" s="131"/>
      <c r="I7799" s="131"/>
    </row>
    <row r="7800" spans="7:9" ht="15" customHeight="1" x14ac:dyDescent="0.2">
      <c r="G7800" s="139"/>
      <c r="H7800" s="131"/>
      <c r="I7800" s="131"/>
    </row>
    <row r="7801" spans="7:9" ht="15" customHeight="1" x14ac:dyDescent="0.2">
      <c r="G7801" s="139"/>
      <c r="H7801" s="131"/>
      <c r="I7801" s="131"/>
    </row>
    <row r="7802" spans="7:9" ht="15" customHeight="1" x14ac:dyDescent="0.2">
      <c r="G7802" s="139"/>
      <c r="H7802" s="131"/>
      <c r="I7802" s="131"/>
    </row>
    <row r="7803" spans="7:9" ht="15" customHeight="1" x14ac:dyDescent="0.2">
      <c r="G7803" s="139"/>
      <c r="H7803" s="131"/>
      <c r="I7803" s="131"/>
    </row>
    <row r="7804" spans="7:9" ht="15" customHeight="1" x14ac:dyDescent="0.2">
      <c r="G7804" s="139"/>
      <c r="H7804" s="131"/>
      <c r="I7804" s="131"/>
    </row>
    <row r="7805" spans="7:9" ht="15" customHeight="1" x14ac:dyDescent="0.2">
      <c r="G7805" s="139"/>
      <c r="H7805" s="131"/>
      <c r="I7805" s="131"/>
    </row>
    <row r="7806" spans="7:9" ht="15" customHeight="1" x14ac:dyDescent="0.2">
      <c r="G7806" s="139"/>
      <c r="H7806" s="131"/>
      <c r="I7806" s="131"/>
    </row>
    <row r="7807" spans="7:9" ht="15" customHeight="1" x14ac:dyDescent="0.2">
      <c r="G7807" s="139"/>
      <c r="H7807" s="131"/>
      <c r="I7807" s="131"/>
    </row>
    <row r="7808" spans="7:9" ht="15" customHeight="1" x14ac:dyDescent="0.2">
      <c r="G7808" s="139"/>
      <c r="H7808" s="131"/>
      <c r="I7808" s="131"/>
    </row>
    <row r="7809" spans="7:9" ht="15" customHeight="1" x14ac:dyDescent="0.2">
      <c r="G7809" s="139"/>
      <c r="H7809" s="131"/>
      <c r="I7809" s="131"/>
    </row>
    <row r="7810" spans="7:9" ht="15" customHeight="1" x14ac:dyDescent="0.2">
      <c r="G7810" s="139"/>
      <c r="H7810" s="131"/>
      <c r="I7810" s="131"/>
    </row>
    <row r="7811" spans="7:9" ht="15" customHeight="1" x14ac:dyDescent="0.2">
      <c r="G7811" s="139"/>
      <c r="H7811" s="131"/>
      <c r="I7811" s="131"/>
    </row>
    <row r="7812" spans="7:9" ht="15" customHeight="1" x14ac:dyDescent="0.2">
      <c r="G7812" s="139"/>
      <c r="H7812" s="131"/>
      <c r="I7812" s="131"/>
    </row>
    <row r="7813" spans="7:9" ht="15" customHeight="1" x14ac:dyDescent="0.2">
      <c r="G7813" s="139"/>
      <c r="H7813" s="131"/>
      <c r="I7813" s="131"/>
    </row>
    <row r="7814" spans="7:9" ht="15" customHeight="1" x14ac:dyDescent="0.2">
      <c r="G7814" s="139"/>
      <c r="H7814" s="131"/>
      <c r="I7814" s="131"/>
    </row>
    <row r="7815" spans="7:9" ht="15" customHeight="1" x14ac:dyDescent="0.2">
      <c r="G7815" s="139"/>
      <c r="H7815" s="131"/>
      <c r="I7815" s="131"/>
    </row>
    <row r="7816" spans="7:9" ht="15" customHeight="1" x14ac:dyDescent="0.2">
      <c r="G7816" s="139"/>
      <c r="H7816" s="131"/>
      <c r="I7816" s="131"/>
    </row>
    <row r="7817" spans="7:9" ht="15" customHeight="1" x14ac:dyDescent="0.2">
      <c r="G7817" s="139"/>
      <c r="H7817" s="131"/>
      <c r="I7817" s="131"/>
    </row>
    <row r="7818" spans="7:9" ht="15" customHeight="1" x14ac:dyDescent="0.2">
      <c r="G7818" s="139"/>
      <c r="H7818" s="131"/>
      <c r="I7818" s="131"/>
    </row>
    <row r="7819" spans="7:9" ht="15" customHeight="1" x14ac:dyDescent="0.2">
      <c r="G7819" s="139"/>
      <c r="H7819" s="131"/>
      <c r="I7819" s="131"/>
    </row>
    <row r="7820" spans="7:9" ht="15" customHeight="1" x14ac:dyDescent="0.2">
      <c r="G7820" s="139"/>
      <c r="H7820" s="131"/>
      <c r="I7820" s="131"/>
    </row>
    <row r="7821" spans="7:9" ht="15" customHeight="1" x14ac:dyDescent="0.2">
      <c r="G7821" s="139"/>
      <c r="H7821" s="131"/>
      <c r="I7821" s="131"/>
    </row>
    <row r="7822" spans="7:9" ht="15" customHeight="1" x14ac:dyDescent="0.2">
      <c r="G7822" s="139"/>
      <c r="H7822" s="131"/>
      <c r="I7822" s="131"/>
    </row>
    <row r="7823" spans="7:9" ht="15" customHeight="1" x14ac:dyDescent="0.2">
      <c r="G7823" s="139"/>
      <c r="H7823" s="131"/>
      <c r="I7823" s="131"/>
    </row>
    <row r="7824" spans="7:9" ht="15" customHeight="1" x14ac:dyDescent="0.2">
      <c r="G7824" s="139"/>
      <c r="H7824" s="131"/>
      <c r="I7824" s="131"/>
    </row>
    <row r="7825" spans="7:9" ht="15" customHeight="1" x14ac:dyDescent="0.2">
      <c r="G7825" s="139"/>
      <c r="H7825" s="131"/>
      <c r="I7825" s="131"/>
    </row>
    <row r="7826" spans="7:9" ht="15" customHeight="1" x14ac:dyDescent="0.2">
      <c r="G7826" s="139"/>
      <c r="H7826" s="131"/>
      <c r="I7826" s="131"/>
    </row>
    <row r="7827" spans="7:9" ht="15" customHeight="1" x14ac:dyDescent="0.2">
      <c r="G7827" s="139"/>
      <c r="H7827" s="131"/>
      <c r="I7827" s="131"/>
    </row>
    <row r="7828" spans="7:9" ht="15" customHeight="1" x14ac:dyDescent="0.2">
      <c r="G7828" s="139"/>
      <c r="H7828" s="131"/>
      <c r="I7828" s="131"/>
    </row>
    <row r="7829" spans="7:9" ht="15" customHeight="1" x14ac:dyDescent="0.2">
      <c r="G7829" s="139"/>
      <c r="H7829" s="131"/>
      <c r="I7829" s="131"/>
    </row>
    <row r="7830" spans="7:9" ht="15" customHeight="1" x14ac:dyDescent="0.2">
      <c r="G7830" s="139"/>
      <c r="H7830" s="131"/>
      <c r="I7830" s="131"/>
    </row>
    <row r="7831" spans="7:9" ht="15" customHeight="1" x14ac:dyDescent="0.2">
      <c r="G7831" s="139"/>
      <c r="H7831" s="131"/>
      <c r="I7831" s="131"/>
    </row>
    <row r="7832" spans="7:9" ht="15" customHeight="1" x14ac:dyDescent="0.2">
      <c r="G7832" s="139"/>
      <c r="H7832" s="131"/>
      <c r="I7832" s="131"/>
    </row>
    <row r="7833" spans="7:9" ht="15" customHeight="1" x14ac:dyDescent="0.2">
      <c r="G7833" s="139"/>
      <c r="H7833" s="131"/>
      <c r="I7833" s="131"/>
    </row>
    <row r="7834" spans="7:9" ht="15" customHeight="1" x14ac:dyDescent="0.2">
      <c r="G7834" s="139"/>
      <c r="H7834" s="131"/>
      <c r="I7834" s="131"/>
    </row>
    <row r="7835" spans="7:9" ht="15" customHeight="1" x14ac:dyDescent="0.2">
      <c r="G7835" s="139"/>
      <c r="H7835" s="131"/>
      <c r="I7835" s="131"/>
    </row>
    <row r="7836" spans="7:9" ht="15" customHeight="1" x14ac:dyDescent="0.2">
      <c r="G7836" s="139"/>
      <c r="H7836" s="131"/>
      <c r="I7836" s="131"/>
    </row>
    <row r="7837" spans="7:9" ht="15" customHeight="1" x14ac:dyDescent="0.2">
      <c r="G7837" s="139"/>
      <c r="H7837" s="131"/>
      <c r="I7837" s="131"/>
    </row>
    <row r="7838" spans="7:9" ht="15" customHeight="1" x14ac:dyDescent="0.2">
      <c r="G7838" s="139"/>
      <c r="H7838" s="131"/>
      <c r="I7838" s="131"/>
    </row>
    <row r="7839" spans="7:9" ht="15" customHeight="1" x14ac:dyDescent="0.2">
      <c r="G7839" s="139"/>
      <c r="H7839" s="131"/>
      <c r="I7839" s="131"/>
    </row>
    <row r="7840" spans="7:9" ht="15" customHeight="1" x14ac:dyDescent="0.2">
      <c r="G7840" s="139"/>
      <c r="H7840" s="131"/>
      <c r="I7840" s="131"/>
    </row>
    <row r="7841" spans="7:9" ht="15" customHeight="1" x14ac:dyDescent="0.2">
      <c r="G7841" s="139"/>
      <c r="H7841" s="131"/>
      <c r="I7841" s="131"/>
    </row>
    <row r="7842" spans="7:9" ht="15" customHeight="1" x14ac:dyDescent="0.2">
      <c r="G7842" s="139"/>
      <c r="H7842" s="131"/>
      <c r="I7842" s="131"/>
    </row>
    <row r="7843" spans="7:9" ht="15" customHeight="1" x14ac:dyDescent="0.2">
      <c r="G7843" s="139"/>
      <c r="H7843" s="131"/>
      <c r="I7843" s="131"/>
    </row>
    <row r="7844" spans="7:9" ht="15" customHeight="1" x14ac:dyDescent="0.2">
      <c r="G7844" s="139"/>
      <c r="H7844" s="131"/>
      <c r="I7844" s="131"/>
    </row>
    <row r="7845" spans="7:9" ht="15" customHeight="1" x14ac:dyDescent="0.2">
      <c r="G7845" s="139"/>
      <c r="H7845" s="131"/>
      <c r="I7845" s="131"/>
    </row>
    <row r="7846" spans="7:9" ht="15" customHeight="1" x14ac:dyDescent="0.2">
      <c r="G7846" s="139"/>
      <c r="H7846" s="131"/>
      <c r="I7846" s="131"/>
    </row>
    <row r="7847" spans="7:9" ht="15" customHeight="1" x14ac:dyDescent="0.2">
      <c r="G7847" s="139"/>
      <c r="H7847" s="131"/>
      <c r="I7847" s="131"/>
    </row>
    <row r="7848" spans="7:9" ht="15" customHeight="1" x14ac:dyDescent="0.2">
      <c r="G7848" s="139"/>
      <c r="H7848" s="131"/>
      <c r="I7848" s="131"/>
    </row>
    <row r="7849" spans="7:9" ht="15" customHeight="1" x14ac:dyDescent="0.2">
      <c r="G7849" s="139"/>
      <c r="H7849" s="131"/>
      <c r="I7849" s="131"/>
    </row>
    <row r="7850" spans="7:9" ht="15" customHeight="1" x14ac:dyDescent="0.2">
      <c r="G7850" s="139"/>
      <c r="H7850" s="131"/>
      <c r="I7850" s="131"/>
    </row>
    <row r="7851" spans="7:9" ht="15" customHeight="1" x14ac:dyDescent="0.2">
      <c r="G7851" s="139"/>
      <c r="H7851" s="131"/>
      <c r="I7851" s="131"/>
    </row>
    <row r="7852" spans="7:9" ht="15" customHeight="1" x14ac:dyDescent="0.2">
      <c r="G7852" s="139"/>
      <c r="H7852" s="131"/>
      <c r="I7852" s="131"/>
    </row>
    <row r="7853" spans="7:9" ht="15" customHeight="1" x14ac:dyDescent="0.2">
      <c r="G7853" s="139"/>
      <c r="H7853" s="131"/>
      <c r="I7853" s="131"/>
    </row>
    <row r="7854" spans="7:9" ht="15" customHeight="1" x14ac:dyDescent="0.2">
      <c r="G7854" s="139"/>
      <c r="H7854" s="131"/>
      <c r="I7854" s="131"/>
    </row>
    <row r="7855" spans="7:9" ht="15" customHeight="1" x14ac:dyDescent="0.2">
      <c r="G7855" s="139"/>
      <c r="H7855" s="131"/>
      <c r="I7855" s="131"/>
    </row>
    <row r="7856" spans="7:9" ht="15" customHeight="1" x14ac:dyDescent="0.2">
      <c r="G7856" s="139"/>
      <c r="H7856" s="131"/>
      <c r="I7856" s="131"/>
    </row>
    <row r="7857" spans="7:9" ht="15" customHeight="1" x14ac:dyDescent="0.2">
      <c r="G7857" s="139"/>
      <c r="H7857" s="131"/>
      <c r="I7857" s="131"/>
    </row>
    <row r="7858" spans="7:9" ht="15" customHeight="1" x14ac:dyDescent="0.2">
      <c r="G7858" s="139"/>
      <c r="H7858" s="131"/>
      <c r="I7858" s="131"/>
    </row>
    <row r="7859" spans="7:9" ht="15" customHeight="1" x14ac:dyDescent="0.2">
      <c r="G7859" s="139"/>
      <c r="H7859" s="131"/>
      <c r="I7859" s="131"/>
    </row>
    <row r="7860" spans="7:9" ht="15" customHeight="1" x14ac:dyDescent="0.2">
      <c r="G7860" s="139"/>
      <c r="H7860" s="131"/>
      <c r="I7860" s="131"/>
    </row>
    <row r="7861" spans="7:9" ht="15" customHeight="1" x14ac:dyDescent="0.2">
      <c r="G7861" s="139"/>
      <c r="H7861" s="131"/>
      <c r="I7861" s="131"/>
    </row>
    <row r="7862" spans="7:9" ht="15" customHeight="1" x14ac:dyDescent="0.2">
      <c r="G7862" s="139"/>
      <c r="H7862" s="131"/>
      <c r="I7862" s="131"/>
    </row>
    <row r="7863" spans="7:9" ht="15" customHeight="1" x14ac:dyDescent="0.2">
      <c r="G7863" s="139"/>
      <c r="H7863" s="131"/>
      <c r="I7863" s="131"/>
    </row>
    <row r="7864" spans="7:9" ht="15" customHeight="1" x14ac:dyDescent="0.2">
      <c r="G7864" s="139"/>
      <c r="H7864" s="131"/>
      <c r="I7864" s="131"/>
    </row>
    <row r="7865" spans="7:9" ht="15" customHeight="1" x14ac:dyDescent="0.2">
      <c r="G7865" s="139"/>
      <c r="H7865" s="131"/>
      <c r="I7865" s="131"/>
    </row>
    <row r="7866" spans="7:9" ht="15" customHeight="1" x14ac:dyDescent="0.2">
      <c r="G7866" s="139"/>
      <c r="H7866" s="131"/>
      <c r="I7866" s="131"/>
    </row>
    <row r="7867" spans="7:9" ht="15" customHeight="1" x14ac:dyDescent="0.2">
      <c r="G7867" s="139"/>
      <c r="H7867" s="131"/>
      <c r="I7867" s="131"/>
    </row>
    <row r="7868" spans="7:9" ht="15" customHeight="1" x14ac:dyDescent="0.2">
      <c r="G7868" s="139"/>
      <c r="H7868" s="131"/>
      <c r="I7868" s="131"/>
    </row>
    <row r="7869" spans="7:9" ht="15" customHeight="1" x14ac:dyDescent="0.2">
      <c r="G7869" s="139"/>
      <c r="H7869" s="131"/>
      <c r="I7869" s="131"/>
    </row>
    <row r="7870" spans="7:9" ht="15" customHeight="1" x14ac:dyDescent="0.2">
      <c r="G7870" s="139"/>
      <c r="H7870" s="131"/>
      <c r="I7870" s="131"/>
    </row>
    <row r="7871" spans="7:9" ht="15" customHeight="1" x14ac:dyDescent="0.2">
      <c r="G7871" s="139"/>
      <c r="H7871" s="131"/>
      <c r="I7871" s="131"/>
    </row>
    <row r="7872" spans="7:9" ht="15" customHeight="1" x14ac:dyDescent="0.2">
      <c r="G7872" s="139"/>
      <c r="H7872" s="131"/>
      <c r="I7872" s="131"/>
    </row>
    <row r="7873" spans="7:9" ht="15" customHeight="1" x14ac:dyDescent="0.2">
      <c r="G7873" s="139"/>
      <c r="H7873" s="131"/>
      <c r="I7873" s="131"/>
    </row>
    <row r="7874" spans="7:9" ht="15" customHeight="1" x14ac:dyDescent="0.2">
      <c r="G7874" s="139"/>
      <c r="H7874" s="131"/>
      <c r="I7874" s="131"/>
    </row>
    <row r="7875" spans="7:9" ht="15" customHeight="1" x14ac:dyDescent="0.2">
      <c r="G7875" s="139"/>
      <c r="H7875" s="131"/>
      <c r="I7875" s="131"/>
    </row>
    <row r="7876" spans="7:9" ht="15" customHeight="1" x14ac:dyDescent="0.2">
      <c r="G7876" s="139"/>
      <c r="H7876" s="131"/>
      <c r="I7876" s="131"/>
    </row>
    <row r="7877" spans="7:9" ht="15" customHeight="1" x14ac:dyDescent="0.2">
      <c r="G7877" s="139"/>
      <c r="H7877" s="131"/>
      <c r="I7877" s="131"/>
    </row>
    <row r="7878" spans="7:9" ht="15" customHeight="1" x14ac:dyDescent="0.2">
      <c r="G7878" s="139"/>
      <c r="H7878" s="131"/>
      <c r="I7878" s="131"/>
    </row>
    <row r="7879" spans="7:9" ht="15" customHeight="1" x14ac:dyDescent="0.2">
      <c r="G7879" s="139"/>
      <c r="H7879" s="131"/>
      <c r="I7879" s="131"/>
    </row>
    <row r="7880" spans="7:9" ht="15" customHeight="1" x14ac:dyDescent="0.2">
      <c r="G7880" s="139"/>
      <c r="H7880" s="131"/>
      <c r="I7880" s="131"/>
    </row>
    <row r="7881" spans="7:9" ht="15" customHeight="1" x14ac:dyDescent="0.2">
      <c r="G7881" s="139"/>
      <c r="H7881" s="131"/>
      <c r="I7881" s="131"/>
    </row>
    <row r="7882" spans="7:9" ht="15" customHeight="1" x14ac:dyDescent="0.2">
      <c r="G7882" s="139"/>
      <c r="H7882" s="131"/>
      <c r="I7882" s="131"/>
    </row>
    <row r="7883" spans="7:9" ht="15" customHeight="1" x14ac:dyDescent="0.2">
      <c r="G7883" s="139"/>
      <c r="H7883" s="131"/>
      <c r="I7883" s="131"/>
    </row>
    <row r="7884" spans="7:9" ht="15" customHeight="1" x14ac:dyDescent="0.2">
      <c r="G7884" s="139"/>
      <c r="H7884" s="131"/>
      <c r="I7884" s="131"/>
    </row>
    <row r="7885" spans="7:9" ht="15" customHeight="1" x14ac:dyDescent="0.2">
      <c r="G7885" s="139"/>
      <c r="H7885" s="131"/>
      <c r="I7885" s="131"/>
    </row>
    <row r="7886" spans="7:9" ht="15" customHeight="1" x14ac:dyDescent="0.2">
      <c r="G7886" s="139"/>
      <c r="H7886" s="131"/>
      <c r="I7886" s="131"/>
    </row>
    <row r="7887" spans="7:9" ht="15" customHeight="1" x14ac:dyDescent="0.2">
      <c r="G7887" s="139"/>
      <c r="H7887" s="131"/>
      <c r="I7887" s="131"/>
    </row>
    <row r="7888" spans="7:9" ht="15" customHeight="1" x14ac:dyDescent="0.2">
      <c r="G7888" s="139"/>
      <c r="H7888" s="131"/>
      <c r="I7888" s="131"/>
    </row>
    <row r="7889" spans="7:9" ht="15" customHeight="1" x14ac:dyDescent="0.2">
      <c r="G7889" s="139"/>
      <c r="H7889" s="131"/>
      <c r="I7889" s="131"/>
    </row>
    <row r="7890" spans="7:9" ht="15" customHeight="1" x14ac:dyDescent="0.2">
      <c r="G7890" s="139"/>
      <c r="H7890" s="131"/>
      <c r="I7890" s="131"/>
    </row>
    <row r="7891" spans="7:9" ht="15" customHeight="1" x14ac:dyDescent="0.2">
      <c r="G7891" s="139"/>
      <c r="H7891" s="131"/>
      <c r="I7891" s="131"/>
    </row>
    <row r="7892" spans="7:9" ht="15" customHeight="1" x14ac:dyDescent="0.2">
      <c r="G7892" s="139"/>
      <c r="H7892" s="131"/>
      <c r="I7892" s="131"/>
    </row>
    <row r="7893" spans="7:9" ht="15" customHeight="1" x14ac:dyDescent="0.2">
      <c r="G7893" s="139"/>
      <c r="H7893" s="131"/>
      <c r="I7893" s="131"/>
    </row>
    <row r="7894" spans="7:9" ht="15" customHeight="1" x14ac:dyDescent="0.2">
      <c r="G7894" s="139"/>
      <c r="H7894" s="131"/>
      <c r="I7894" s="131"/>
    </row>
    <row r="7895" spans="7:9" ht="15" customHeight="1" x14ac:dyDescent="0.2">
      <c r="G7895" s="139"/>
      <c r="H7895" s="131"/>
      <c r="I7895" s="131"/>
    </row>
    <row r="7896" spans="7:9" ht="15" customHeight="1" x14ac:dyDescent="0.2">
      <c r="G7896" s="139"/>
      <c r="H7896" s="131"/>
      <c r="I7896" s="131"/>
    </row>
    <row r="7897" spans="7:9" ht="15" customHeight="1" x14ac:dyDescent="0.2">
      <c r="G7897" s="139"/>
      <c r="H7897" s="131"/>
      <c r="I7897" s="131"/>
    </row>
    <row r="7898" spans="7:9" ht="15" customHeight="1" x14ac:dyDescent="0.2">
      <c r="G7898" s="139"/>
      <c r="H7898" s="131"/>
      <c r="I7898" s="131"/>
    </row>
    <row r="7899" spans="7:9" ht="15" customHeight="1" x14ac:dyDescent="0.2">
      <c r="G7899" s="139"/>
      <c r="H7899" s="131"/>
      <c r="I7899" s="131"/>
    </row>
    <row r="7900" spans="7:9" ht="15" customHeight="1" x14ac:dyDescent="0.2">
      <c r="G7900" s="139"/>
      <c r="H7900" s="131"/>
      <c r="I7900" s="131"/>
    </row>
    <row r="7901" spans="7:9" ht="15" customHeight="1" x14ac:dyDescent="0.2">
      <c r="G7901" s="139"/>
      <c r="H7901" s="131"/>
      <c r="I7901" s="131"/>
    </row>
    <row r="7902" spans="7:9" ht="15" customHeight="1" x14ac:dyDescent="0.2">
      <c r="G7902" s="139"/>
      <c r="H7902" s="131"/>
      <c r="I7902" s="131"/>
    </row>
    <row r="7903" spans="7:9" ht="15" customHeight="1" x14ac:dyDescent="0.2">
      <c r="G7903" s="139"/>
      <c r="H7903" s="131"/>
      <c r="I7903" s="131"/>
    </row>
    <row r="7904" spans="7:9" ht="15" customHeight="1" x14ac:dyDescent="0.2">
      <c r="G7904" s="139"/>
      <c r="H7904" s="131"/>
      <c r="I7904" s="131"/>
    </row>
    <row r="7905" spans="7:9" ht="15" customHeight="1" x14ac:dyDescent="0.2">
      <c r="G7905" s="139"/>
      <c r="H7905" s="131"/>
      <c r="I7905" s="131"/>
    </row>
    <row r="7906" spans="7:9" ht="15" customHeight="1" x14ac:dyDescent="0.2">
      <c r="G7906" s="139"/>
      <c r="H7906" s="131"/>
      <c r="I7906" s="131"/>
    </row>
    <row r="7907" spans="7:9" ht="15" customHeight="1" x14ac:dyDescent="0.2">
      <c r="G7907" s="139"/>
      <c r="H7907" s="131"/>
      <c r="I7907" s="131"/>
    </row>
    <row r="7908" spans="7:9" ht="15" customHeight="1" x14ac:dyDescent="0.2">
      <c r="G7908" s="139"/>
      <c r="H7908" s="131"/>
      <c r="I7908" s="131"/>
    </row>
    <row r="7909" spans="7:9" ht="15" customHeight="1" x14ac:dyDescent="0.2">
      <c r="G7909" s="139"/>
      <c r="H7909" s="131"/>
      <c r="I7909" s="131"/>
    </row>
    <row r="7910" spans="7:9" ht="15" customHeight="1" x14ac:dyDescent="0.2">
      <c r="G7910" s="139"/>
      <c r="H7910" s="131"/>
      <c r="I7910" s="131"/>
    </row>
    <row r="7911" spans="7:9" ht="15" customHeight="1" x14ac:dyDescent="0.2">
      <c r="G7911" s="139"/>
      <c r="H7911" s="131"/>
      <c r="I7911" s="131"/>
    </row>
    <row r="7912" spans="7:9" ht="15" customHeight="1" x14ac:dyDescent="0.2">
      <c r="G7912" s="139"/>
      <c r="H7912" s="131"/>
      <c r="I7912" s="131"/>
    </row>
    <row r="7913" spans="7:9" ht="15" customHeight="1" x14ac:dyDescent="0.2">
      <c r="G7913" s="139"/>
      <c r="H7913" s="131"/>
      <c r="I7913" s="131"/>
    </row>
    <row r="7914" spans="7:9" ht="15" customHeight="1" x14ac:dyDescent="0.2">
      <c r="G7914" s="139"/>
      <c r="H7914" s="131"/>
      <c r="I7914" s="131"/>
    </row>
    <row r="7915" spans="7:9" ht="15" customHeight="1" x14ac:dyDescent="0.2">
      <c r="G7915" s="139"/>
      <c r="H7915" s="131"/>
      <c r="I7915" s="131"/>
    </row>
    <row r="7916" spans="7:9" ht="15" customHeight="1" x14ac:dyDescent="0.2">
      <c r="G7916" s="139"/>
      <c r="H7916" s="131"/>
      <c r="I7916" s="131"/>
    </row>
    <row r="7917" spans="7:9" ht="15" customHeight="1" x14ac:dyDescent="0.2">
      <c r="G7917" s="139"/>
      <c r="H7917" s="131"/>
      <c r="I7917" s="131"/>
    </row>
    <row r="7918" spans="7:9" ht="15" customHeight="1" x14ac:dyDescent="0.2">
      <c r="G7918" s="139"/>
      <c r="H7918" s="131"/>
      <c r="I7918" s="131"/>
    </row>
    <row r="7919" spans="7:9" ht="15" customHeight="1" x14ac:dyDescent="0.2">
      <c r="G7919" s="139"/>
      <c r="H7919" s="131"/>
      <c r="I7919" s="131"/>
    </row>
    <row r="7920" spans="7:9" ht="15" customHeight="1" x14ac:dyDescent="0.2">
      <c r="G7920" s="139"/>
      <c r="H7920" s="131"/>
      <c r="I7920" s="131"/>
    </row>
    <row r="7921" spans="7:9" ht="15" customHeight="1" x14ac:dyDescent="0.2">
      <c r="G7921" s="139"/>
      <c r="H7921" s="131"/>
      <c r="I7921" s="131"/>
    </row>
    <row r="7922" spans="7:9" ht="15" customHeight="1" x14ac:dyDescent="0.2">
      <c r="G7922" s="139"/>
      <c r="H7922" s="131"/>
      <c r="I7922" s="131"/>
    </row>
    <row r="7923" spans="7:9" ht="15" customHeight="1" x14ac:dyDescent="0.2">
      <c r="G7923" s="139"/>
      <c r="H7923" s="131"/>
      <c r="I7923" s="131"/>
    </row>
    <row r="7924" spans="7:9" ht="15" customHeight="1" x14ac:dyDescent="0.2">
      <c r="G7924" s="139"/>
      <c r="H7924" s="131"/>
      <c r="I7924" s="131"/>
    </row>
    <row r="7925" spans="7:9" ht="15" customHeight="1" x14ac:dyDescent="0.2">
      <c r="G7925" s="139"/>
      <c r="H7925" s="131"/>
      <c r="I7925" s="131"/>
    </row>
    <row r="7926" spans="7:9" ht="15" customHeight="1" x14ac:dyDescent="0.2">
      <c r="G7926" s="139"/>
      <c r="H7926" s="131"/>
      <c r="I7926" s="131"/>
    </row>
    <row r="7927" spans="7:9" ht="15" customHeight="1" x14ac:dyDescent="0.2">
      <c r="G7927" s="139"/>
      <c r="H7927" s="131"/>
      <c r="I7927" s="131"/>
    </row>
    <row r="7928" spans="7:9" ht="15" customHeight="1" x14ac:dyDescent="0.2">
      <c r="G7928" s="139"/>
      <c r="H7928" s="131"/>
      <c r="I7928" s="131"/>
    </row>
    <row r="7929" spans="7:9" ht="15" customHeight="1" x14ac:dyDescent="0.2">
      <c r="G7929" s="139"/>
      <c r="H7929" s="131"/>
      <c r="I7929" s="131"/>
    </row>
    <row r="7930" spans="7:9" ht="15" customHeight="1" x14ac:dyDescent="0.2">
      <c r="G7930" s="139"/>
      <c r="H7930" s="131"/>
      <c r="I7930" s="131"/>
    </row>
    <row r="7931" spans="7:9" ht="15" customHeight="1" x14ac:dyDescent="0.2">
      <c r="G7931" s="139"/>
      <c r="H7931" s="131"/>
      <c r="I7931" s="131"/>
    </row>
    <row r="7932" spans="7:9" ht="15" customHeight="1" x14ac:dyDescent="0.2">
      <c r="G7932" s="139"/>
      <c r="H7932" s="131"/>
      <c r="I7932" s="131"/>
    </row>
    <row r="7933" spans="7:9" ht="15" customHeight="1" x14ac:dyDescent="0.2">
      <c r="G7933" s="139"/>
      <c r="H7933" s="131"/>
      <c r="I7933" s="131"/>
    </row>
    <row r="7934" spans="7:9" ht="15" customHeight="1" x14ac:dyDescent="0.2">
      <c r="G7934" s="139"/>
      <c r="H7934" s="131"/>
      <c r="I7934" s="131"/>
    </row>
    <row r="7935" spans="7:9" ht="15" customHeight="1" x14ac:dyDescent="0.2">
      <c r="G7935" s="139"/>
      <c r="H7935" s="131"/>
      <c r="I7935" s="131"/>
    </row>
    <row r="7936" spans="7:9" ht="15" customHeight="1" x14ac:dyDescent="0.2">
      <c r="G7936" s="139"/>
      <c r="H7936" s="131"/>
      <c r="I7936" s="131"/>
    </row>
    <row r="7937" spans="7:9" ht="15" customHeight="1" x14ac:dyDescent="0.2">
      <c r="G7937" s="139"/>
      <c r="H7937" s="131"/>
      <c r="I7937" s="131"/>
    </row>
    <row r="7938" spans="7:9" ht="15" customHeight="1" x14ac:dyDescent="0.2">
      <c r="G7938" s="139"/>
      <c r="H7938" s="131"/>
      <c r="I7938" s="131"/>
    </row>
    <row r="7939" spans="7:9" ht="15" customHeight="1" x14ac:dyDescent="0.2">
      <c r="G7939" s="139"/>
      <c r="H7939" s="131"/>
      <c r="I7939" s="131"/>
    </row>
    <row r="7940" spans="7:9" ht="15" customHeight="1" x14ac:dyDescent="0.2">
      <c r="G7940" s="139"/>
      <c r="H7940" s="131"/>
      <c r="I7940" s="131"/>
    </row>
    <row r="7941" spans="7:9" ht="15" customHeight="1" x14ac:dyDescent="0.2">
      <c r="G7941" s="139"/>
      <c r="H7941" s="131"/>
      <c r="I7941" s="131"/>
    </row>
    <row r="7942" spans="7:9" ht="15" customHeight="1" x14ac:dyDescent="0.2">
      <c r="G7942" s="139"/>
      <c r="H7942" s="131"/>
      <c r="I7942" s="131"/>
    </row>
    <row r="7943" spans="7:9" ht="15" customHeight="1" x14ac:dyDescent="0.2">
      <c r="G7943" s="139"/>
      <c r="H7943" s="131"/>
      <c r="I7943" s="131"/>
    </row>
    <row r="7944" spans="7:9" ht="15" customHeight="1" x14ac:dyDescent="0.2">
      <c r="G7944" s="139"/>
      <c r="H7944" s="131"/>
      <c r="I7944" s="131"/>
    </row>
    <row r="7945" spans="7:9" ht="15" customHeight="1" x14ac:dyDescent="0.2">
      <c r="G7945" s="139"/>
      <c r="H7945" s="131"/>
      <c r="I7945" s="131"/>
    </row>
    <row r="7946" spans="7:9" ht="15" customHeight="1" x14ac:dyDescent="0.2">
      <c r="G7946" s="139"/>
      <c r="H7946" s="131"/>
      <c r="I7946" s="131"/>
    </row>
    <row r="7947" spans="7:9" ht="15" customHeight="1" x14ac:dyDescent="0.2">
      <c r="G7947" s="139"/>
      <c r="H7947" s="131"/>
      <c r="I7947" s="131"/>
    </row>
    <row r="7948" spans="7:9" ht="15" customHeight="1" x14ac:dyDescent="0.2">
      <c r="G7948" s="139"/>
      <c r="H7948" s="131"/>
      <c r="I7948" s="131"/>
    </row>
    <row r="7949" spans="7:9" ht="15" customHeight="1" x14ac:dyDescent="0.2">
      <c r="G7949" s="139"/>
      <c r="H7949" s="131"/>
      <c r="I7949" s="131"/>
    </row>
    <row r="7950" spans="7:9" ht="15" customHeight="1" x14ac:dyDescent="0.2">
      <c r="G7950" s="139"/>
      <c r="H7950" s="131"/>
      <c r="I7950" s="131"/>
    </row>
    <row r="7951" spans="7:9" ht="15" customHeight="1" x14ac:dyDescent="0.2">
      <c r="G7951" s="139"/>
      <c r="H7951" s="131"/>
      <c r="I7951" s="131"/>
    </row>
    <row r="7952" spans="7:9" ht="15" customHeight="1" x14ac:dyDescent="0.2">
      <c r="G7952" s="139"/>
      <c r="H7952" s="131"/>
      <c r="I7952" s="131"/>
    </row>
    <row r="7953" spans="7:9" ht="15" customHeight="1" x14ac:dyDescent="0.2">
      <c r="G7953" s="139"/>
      <c r="H7953" s="131"/>
      <c r="I7953" s="131"/>
    </row>
    <row r="7954" spans="7:9" ht="15" customHeight="1" x14ac:dyDescent="0.2">
      <c r="G7954" s="139"/>
      <c r="H7954" s="131"/>
      <c r="I7954" s="131"/>
    </row>
    <row r="7955" spans="7:9" ht="15" customHeight="1" x14ac:dyDescent="0.2">
      <c r="G7955" s="139"/>
      <c r="H7955" s="131"/>
      <c r="I7955" s="131"/>
    </row>
    <row r="7956" spans="7:9" ht="15" customHeight="1" x14ac:dyDescent="0.2">
      <c r="G7956" s="139"/>
      <c r="H7956" s="131"/>
      <c r="I7956" s="131"/>
    </row>
    <row r="7957" spans="7:9" ht="15" customHeight="1" x14ac:dyDescent="0.2">
      <c r="G7957" s="139"/>
      <c r="H7957" s="131"/>
      <c r="I7957" s="131"/>
    </row>
    <row r="7958" spans="7:9" ht="15" customHeight="1" x14ac:dyDescent="0.2">
      <c r="G7958" s="139"/>
      <c r="H7958" s="131"/>
      <c r="I7958" s="131"/>
    </row>
    <row r="7959" spans="7:9" ht="15" customHeight="1" x14ac:dyDescent="0.2">
      <c r="G7959" s="139"/>
      <c r="H7959" s="131"/>
      <c r="I7959" s="131"/>
    </row>
    <row r="7960" spans="7:9" ht="15" customHeight="1" x14ac:dyDescent="0.2">
      <c r="G7960" s="139"/>
      <c r="H7960" s="131"/>
      <c r="I7960" s="131"/>
    </row>
    <row r="7961" spans="7:9" ht="15" customHeight="1" x14ac:dyDescent="0.2">
      <c r="G7961" s="139"/>
      <c r="H7961" s="131"/>
      <c r="I7961" s="131"/>
    </row>
    <row r="7962" spans="7:9" ht="15" customHeight="1" x14ac:dyDescent="0.2">
      <c r="G7962" s="139"/>
      <c r="H7962" s="131"/>
      <c r="I7962" s="131"/>
    </row>
    <row r="7963" spans="7:9" ht="15" customHeight="1" x14ac:dyDescent="0.2">
      <c r="G7963" s="139"/>
      <c r="H7963" s="131"/>
      <c r="I7963" s="131"/>
    </row>
    <row r="7964" spans="7:9" ht="15" customHeight="1" x14ac:dyDescent="0.2">
      <c r="G7964" s="139"/>
      <c r="H7964" s="131"/>
      <c r="I7964" s="131"/>
    </row>
    <row r="7965" spans="7:9" ht="15" customHeight="1" x14ac:dyDescent="0.2">
      <c r="G7965" s="139"/>
      <c r="H7965" s="131"/>
      <c r="I7965" s="131"/>
    </row>
    <row r="7966" spans="7:9" ht="15" customHeight="1" x14ac:dyDescent="0.2">
      <c r="G7966" s="139"/>
      <c r="H7966" s="131"/>
      <c r="I7966" s="131"/>
    </row>
    <row r="7967" spans="7:9" ht="15" customHeight="1" x14ac:dyDescent="0.2">
      <c r="G7967" s="139"/>
      <c r="H7967" s="131"/>
      <c r="I7967" s="131"/>
    </row>
    <row r="7968" spans="7:9" ht="15" customHeight="1" x14ac:dyDescent="0.2">
      <c r="G7968" s="139"/>
      <c r="H7968" s="131"/>
      <c r="I7968" s="131"/>
    </row>
    <row r="7969" spans="7:9" ht="15" customHeight="1" x14ac:dyDescent="0.2">
      <c r="G7969" s="139"/>
      <c r="H7969" s="131"/>
      <c r="I7969" s="131"/>
    </row>
    <row r="7970" spans="7:9" ht="15" customHeight="1" x14ac:dyDescent="0.2">
      <c r="G7970" s="139"/>
      <c r="H7970" s="131"/>
      <c r="I7970" s="131"/>
    </row>
    <row r="7971" spans="7:9" ht="15" customHeight="1" x14ac:dyDescent="0.2">
      <c r="G7971" s="139"/>
      <c r="H7971" s="131"/>
      <c r="I7971" s="131"/>
    </row>
    <row r="7972" spans="7:9" ht="15" customHeight="1" x14ac:dyDescent="0.2">
      <c r="G7972" s="139"/>
      <c r="H7972" s="131"/>
      <c r="I7972" s="131"/>
    </row>
    <row r="7973" spans="7:9" ht="15" customHeight="1" x14ac:dyDescent="0.2">
      <c r="G7973" s="139"/>
      <c r="H7973" s="131"/>
      <c r="I7973" s="131"/>
    </row>
    <row r="7974" spans="7:9" ht="15" customHeight="1" x14ac:dyDescent="0.2">
      <c r="G7974" s="139"/>
      <c r="H7974" s="131"/>
      <c r="I7974" s="131"/>
    </row>
    <row r="7975" spans="7:9" ht="15" customHeight="1" x14ac:dyDescent="0.2">
      <c r="G7975" s="139"/>
      <c r="H7975" s="131"/>
      <c r="I7975" s="131"/>
    </row>
    <row r="7976" spans="7:9" ht="15" customHeight="1" x14ac:dyDescent="0.2">
      <c r="G7976" s="139"/>
      <c r="H7976" s="131"/>
      <c r="I7976" s="131"/>
    </row>
    <row r="7977" spans="7:9" ht="15" customHeight="1" x14ac:dyDescent="0.2">
      <c r="G7977" s="139"/>
      <c r="H7977" s="131"/>
      <c r="I7977" s="131"/>
    </row>
    <row r="7978" spans="7:9" ht="15" customHeight="1" x14ac:dyDescent="0.2">
      <c r="G7978" s="139"/>
      <c r="H7978" s="131"/>
      <c r="I7978" s="131"/>
    </row>
    <row r="7979" spans="7:9" ht="15" customHeight="1" x14ac:dyDescent="0.2">
      <c r="G7979" s="139"/>
      <c r="H7979" s="131"/>
      <c r="I7979" s="131"/>
    </row>
    <row r="7980" spans="7:9" ht="15" customHeight="1" x14ac:dyDescent="0.2">
      <c r="G7980" s="139"/>
      <c r="H7980" s="131"/>
      <c r="I7980" s="131"/>
    </row>
    <row r="7981" spans="7:9" ht="15" customHeight="1" x14ac:dyDescent="0.2">
      <c r="G7981" s="139"/>
      <c r="H7981" s="131"/>
      <c r="I7981" s="131"/>
    </row>
    <row r="7982" spans="7:9" ht="15" customHeight="1" x14ac:dyDescent="0.2">
      <c r="G7982" s="139"/>
      <c r="H7982" s="131"/>
      <c r="I7982" s="131"/>
    </row>
    <row r="7983" spans="7:9" ht="15" customHeight="1" x14ac:dyDescent="0.2">
      <c r="G7983" s="139"/>
      <c r="H7983" s="131"/>
      <c r="I7983" s="131"/>
    </row>
    <row r="7984" spans="7:9" ht="15" customHeight="1" x14ac:dyDescent="0.2">
      <c r="G7984" s="139"/>
      <c r="H7984" s="131"/>
      <c r="I7984" s="131"/>
    </row>
    <row r="7985" spans="7:9" ht="15" customHeight="1" x14ac:dyDescent="0.2">
      <c r="G7985" s="139"/>
      <c r="H7985" s="131"/>
      <c r="I7985" s="131"/>
    </row>
    <row r="7986" spans="7:9" ht="15" customHeight="1" x14ac:dyDescent="0.2">
      <c r="G7986" s="139"/>
      <c r="H7986" s="131"/>
      <c r="I7986" s="131"/>
    </row>
    <row r="7987" spans="7:9" ht="15" customHeight="1" x14ac:dyDescent="0.2">
      <c r="G7987" s="139"/>
      <c r="H7987" s="131"/>
      <c r="I7987" s="131"/>
    </row>
    <row r="7988" spans="7:9" ht="15" customHeight="1" x14ac:dyDescent="0.2">
      <c r="G7988" s="139"/>
      <c r="H7988" s="131"/>
      <c r="I7988" s="131"/>
    </row>
    <row r="7989" spans="7:9" ht="15" customHeight="1" x14ac:dyDescent="0.2">
      <c r="G7989" s="139"/>
      <c r="H7989" s="131"/>
      <c r="I7989" s="131"/>
    </row>
    <row r="7990" spans="7:9" ht="15" customHeight="1" x14ac:dyDescent="0.2">
      <c r="G7990" s="139"/>
      <c r="H7990" s="131"/>
      <c r="I7990" s="131"/>
    </row>
    <row r="7991" spans="7:9" ht="15" customHeight="1" x14ac:dyDescent="0.2">
      <c r="G7991" s="139"/>
      <c r="H7991" s="131"/>
      <c r="I7991" s="131"/>
    </row>
    <row r="7992" spans="7:9" ht="15" customHeight="1" x14ac:dyDescent="0.2">
      <c r="G7992" s="139"/>
      <c r="H7992" s="131"/>
      <c r="I7992" s="131"/>
    </row>
    <row r="7993" spans="7:9" ht="15" customHeight="1" x14ac:dyDescent="0.2">
      <c r="G7993" s="139"/>
      <c r="H7993" s="131"/>
      <c r="I7993" s="131"/>
    </row>
    <row r="7994" spans="7:9" ht="15" customHeight="1" x14ac:dyDescent="0.2">
      <c r="G7994" s="139"/>
      <c r="H7994" s="131"/>
      <c r="I7994" s="131"/>
    </row>
    <row r="7995" spans="7:9" ht="15" customHeight="1" x14ac:dyDescent="0.2">
      <c r="G7995" s="139"/>
      <c r="H7995" s="131"/>
      <c r="I7995" s="131"/>
    </row>
    <row r="7996" spans="7:9" ht="15" customHeight="1" x14ac:dyDescent="0.2">
      <c r="G7996" s="139"/>
      <c r="H7996" s="131"/>
      <c r="I7996" s="131"/>
    </row>
    <row r="7997" spans="7:9" ht="15" customHeight="1" x14ac:dyDescent="0.2">
      <c r="G7997" s="139"/>
      <c r="H7997" s="131"/>
      <c r="I7997" s="131"/>
    </row>
    <row r="7998" spans="7:9" ht="15" customHeight="1" x14ac:dyDescent="0.2">
      <c r="G7998" s="139"/>
      <c r="H7998" s="131"/>
      <c r="I7998" s="131"/>
    </row>
    <row r="7999" spans="7:9" ht="15" customHeight="1" x14ac:dyDescent="0.2">
      <c r="G7999" s="139"/>
      <c r="H7999" s="131"/>
      <c r="I7999" s="131"/>
    </row>
    <row r="8000" spans="7:9" ht="15" customHeight="1" x14ac:dyDescent="0.2">
      <c r="G8000" s="139"/>
      <c r="H8000" s="131"/>
      <c r="I8000" s="131"/>
    </row>
    <row r="8001" spans="7:9" ht="15" customHeight="1" x14ac:dyDescent="0.2">
      <c r="G8001" s="139"/>
      <c r="H8001" s="131"/>
      <c r="I8001" s="131"/>
    </row>
    <row r="8002" spans="7:9" ht="15" customHeight="1" x14ac:dyDescent="0.2">
      <c r="G8002" s="139"/>
      <c r="H8002" s="131"/>
      <c r="I8002" s="131"/>
    </row>
    <row r="8003" spans="7:9" ht="15" customHeight="1" x14ac:dyDescent="0.2">
      <c r="G8003" s="139"/>
      <c r="H8003" s="131"/>
      <c r="I8003" s="131"/>
    </row>
    <row r="8004" spans="7:9" ht="15" customHeight="1" x14ac:dyDescent="0.2">
      <c r="G8004" s="139"/>
      <c r="H8004" s="131"/>
      <c r="I8004" s="131"/>
    </row>
    <row r="8005" spans="7:9" ht="15" customHeight="1" x14ac:dyDescent="0.2">
      <c r="G8005" s="139"/>
      <c r="H8005" s="131"/>
      <c r="I8005" s="131"/>
    </row>
    <row r="8006" spans="7:9" ht="15" customHeight="1" x14ac:dyDescent="0.2">
      <c r="G8006" s="139"/>
      <c r="H8006" s="131"/>
      <c r="I8006" s="131"/>
    </row>
    <row r="8007" spans="7:9" ht="15" customHeight="1" x14ac:dyDescent="0.2">
      <c r="G8007" s="139"/>
      <c r="H8007" s="131"/>
      <c r="I8007" s="131"/>
    </row>
    <row r="8008" spans="7:9" ht="15" customHeight="1" x14ac:dyDescent="0.2">
      <c r="G8008" s="139"/>
      <c r="H8008" s="131"/>
      <c r="I8008" s="131"/>
    </row>
    <row r="8009" spans="7:9" ht="15" customHeight="1" x14ac:dyDescent="0.2">
      <c r="G8009" s="139"/>
      <c r="H8009" s="131"/>
      <c r="I8009" s="131"/>
    </row>
    <row r="8010" spans="7:9" ht="15" customHeight="1" x14ac:dyDescent="0.2">
      <c r="G8010" s="139"/>
      <c r="H8010" s="131"/>
      <c r="I8010" s="131"/>
    </row>
    <row r="8011" spans="7:9" ht="15" customHeight="1" x14ac:dyDescent="0.2">
      <c r="G8011" s="139"/>
      <c r="H8011" s="131"/>
      <c r="I8011" s="131"/>
    </row>
    <row r="8012" spans="7:9" ht="15" customHeight="1" x14ac:dyDescent="0.2">
      <c r="G8012" s="139"/>
      <c r="H8012" s="131"/>
      <c r="I8012" s="131"/>
    </row>
    <row r="8013" spans="7:9" ht="15" customHeight="1" x14ac:dyDescent="0.2">
      <c r="G8013" s="139"/>
      <c r="H8013" s="131"/>
      <c r="I8013" s="131"/>
    </row>
    <row r="8014" spans="7:9" ht="15" customHeight="1" x14ac:dyDescent="0.2">
      <c r="G8014" s="139"/>
      <c r="H8014" s="131"/>
      <c r="I8014" s="131"/>
    </row>
    <row r="8015" spans="7:9" ht="15" customHeight="1" x14ac:dyDescent="0.2">
      <c r="G8015" s="139"/>
      <c r="H8015" s="131"/>
      <c r="I8015" s="131"/>
    </row>
    <row r="8016" spans="7:9" ht="15" customHeight="1" x14ac:dyDescent="0.2">
      <c r="G8016" s="139"/>
      <c r="H8016" s="131"/>
      <c r="I8016" s="131"/>
    </row>
    <row r="8017" spans="7:9" ht="15" customHeight="1" x14ac:dyDescent="0.2">
      <c r="G8017" s="139"/>
      <c r="H8017" s="131"/>
      <c r="I8017" s="131"/>
    </row>
    <row r="8018" spans="7:9" ht="15" customHeight="1" x14ac:dyDescent="0.2">
      <c r="G8018" s="139"/>
      <c r="H8018" s="131"/>
      <c r="I8018" s="131"/>
    </row>
    <row r="8019" spans="7:9" ht="15" customHeight="1" x14ac:dyDescent="0.2">
      <c r="G8019" s="139"/>
      <c r="H8019" s="131"/>
      <c r="I8019" s="131"/>
    </row>
    <row r="8020" spans="7:9" ht="15" customHeight="1" x14ac:dyDescent="0.2">
      <c r="G8020" s="139"/>
      <c r="H8020" s="131"/>
      <c r="I8020" s="131"/>
    </row>
    <row r="8021" spans="7:9" ht="15" customHeight="1" x14ac:dyDescent="0.2">
      <c r="G8021" s="139"/>
      <c r="H8021" s="131"/>
      <c r="I8021" s="131"/>
    </row>
    <row r="8022" spans="7:9" ht="15" customHeight="1" x14ac:dyDescent="0.2">
      <c r="G8022" s="139"/>
      <c r="H8022" s="131"/>
      <c r="I8022" s="131"/>
    </row>
    <row r="8023" spans="7:9" ht="15" customHeight="1" x14ac:dyDescent="0.2">
      <c r="G8023" s="139"/>
      <c r="H8023" s="131"/>
      <c r="I8023" s="131"/>
    </row>
    <row r="8024" spans="7:9" ht="15" customHeight="1" x14ac:dyDescent="0.2">
      <c r="G8024" s="139"/>
      <c r="H8024" s="131"/>
      <c r="I8024" s="131"/>
    </row>
    <row r="8025" spans="7:9" ht="15" customHeight="1" x14ac:dyDescent="0.2">
      <c r="G8025" s="139"/>
      <c r="H8025" s="131"/>
      <c r="I8025" s="131"/>
    </row>
    <row r="8026" spans="7:9" ht="15" customHeight="1" x14ac:dyDescent="0.2">
      <c r="G8026" s="139"/>
      <c r="H8026" s="131"/>
      <c r="I8026" s="131"/>
    </row>
    <row r="8027" spans="7:9" ht="15" customHeight="1" x14ac:dyDescent="0.2">
      <c r="G8027" s="139"/>
      <c r="H8027" s="131"/>
      <c r="I8027" s="131"/>
    </row>
    <row r="8028" spans="7:9" ht="15" customHeight="1" x14ac:dyDescent="0.2">
      <c r="G8028" s="139"/>
      <c r="H8028" s="131"/>
      <c r="I8028" s="131"/>
    </row>
    <row r="8029" spans="7:9" ht="15" customHeight="1" x14ac:dyDescent="0.2">
      <c r="G8029" s="139"/>
      <c r="H8029" s="131"/>
      <c r="I8029" s="131"/>
    </row>
    <row r="8030" spans="7:9" ht="15" customHeight="1" x14ac:dyDescent="0.2">
      <c r="G8030" s="139"/>
      <c r="H8030" s="131"/>
      <c r="I8030" s="131"/>
    </row>
    <row r="8031" spans="7:9" ht="15" customHeight="1" x14ac:dyDescent="0.2">
      <c r="G8031" s="139"/>
      <c r="H8031" s="131"/>
      <c r="I8031" s="131"/>
    </row>
    <row r="8032" spans="7:9" ht="15" customHeight="1" x14ac:dyDescent="0.2">
      <c r="G8032" s="139"/>
      <c r="H8032" s="131"/>
      <c r="I8032" s="131"/>
    </row>
    <row r="8033" spans="7:9" ht="15" customHeight="1" x14ac:dyDescent="0.2">
      <c r="G8033" s="139"/>
      <c r="H8033" s="131"/>
      <c r="I8033" s="131"/>
    </row>
    <row r="8034" spans="7:9" ht="15" customHeight="1" x14ac:dyDescent="0.2">
      <c r="G8034" s="139"/>
      <c r="H8034" s="131"/>
      <c r="I8034" s="131"/>
    </row>
    <row r="8035" spans="7:9" ht="15" customHeight="1" x14ac:dyDescent="0.2">
      <c r="G8035" s="139"/>
      <c r="H8035" s="131"/>
      <c r="I8035" s="131"/>
    </row>
    <row r="8036" spans="7:9" ht="15" customHeight="1" x14ac:dyDescent="0.2">
      <c r="G8036" s="139"/>
      <c r="H8036" s="131"/>
      <c r="I8036" s="131"/>
    </row>
    <row r="8037" spans="7:9" ht="15" customHeight="1" x14ac:dyDescent="0.2">
      <c r="G8037" s="139"/>
      <c r="H8037" s="131"/>
      <c r="I8037" s="131"/>
    </row>
    <row r="8038" spans="7:9" ht="15" customHeight="1" x14ac:dyDescent="0.2">
      <c r="G8038" s="139"/>
      <c r="H8038" s="131"/>
      <c r="I8038" s="131"/>
    </row>
    <row r="8039" spans="7:9" ht="15" customHeight="1" x14ac:dyDescent="0.2">
      <c r="G8039" s="139"/>
      <c r="H8039" s="131"/>
      <c r="I8039" s="131"/>
    </row>
    <row r="8040" spans="7:9" ht="15" customHeight="1" x14ac:dyDescent="0.2">
      <c r="G8040" s="139"/>
      <c r="H8040" s="131"/>
      <c r="I8040" s="131"/>
    </row>
    <row r="8041" spans="7:9" ht="15" customHeight="1" x14ac:dyDescent="0.2">
      <c r="G8041" s="139"/>
      <c r="H8041" s="131"/>
      <c r="I8041" s="131"/>
    </row>
    <row r="8042" spans="7:9" ht="15" customHeight="1" x14ac:dyDescent="0.2">
      <c r="G8042" s="139"/>
      <c r="H8042" s="131"/>
      <c r="I8042" s="131"/>
    </row>
    <row r="8043" spans="7:9" ht="15" customHeight="1" x14ac:dyDescent="0.2">
      <c r="G8043" s="139"/>
      <c r="H8043" s="131"/>
      <c r="I8043" s="131"/>
    </row>
    <row r="8044" spans="7:9" ht="15" customHeight="1" x14ac:dyDescent="0.2">
      <c r="G8044" s="139"/>
      <c r="H8044" s="131"/>
      <c r="I8044" s="131"/>
    </row>
    <row r="8045" spans="7:9" ht="15" customHeight="1" x14ac:dyDescent="0.2">
      <c r="G8045" s="139"/>
      <c r="H8045" s="131"/>
      <c r="I8045" s="131"/>
    </row>
    <row r="8046" spans="7:9" ht="15" customHeight="1" x14ac:dyDescent="0.2">
      <c r="G8046" s="139"/>
      <c r="H8046" s="131"/>
      <c r="I8046" s="131"/>
    </row>
    <row r="8047" spans="7:9" ht="15" customHeight="1" x14ac:dyDescent="0.2">
      <c r="G8047" s="139"/>
      <c r="H8047" s="131"/>
      <c r="I8047" s="131"/>
    </row>
    <row r="8048" spans="7:9" ht="15" customHeight="1" x14ac:dyDescent="0.2">
      <c r="G8048" s="139"/>
      <c r="H8048" s="131"/>
      <c r="I8048" s="131"/>
    </row>
    <row r="8049" spans="7:9" ht="15" customHeight="1" x14ac:dyDescent="0.2">
      <c r="G8049" s="139"/>
      <c r="H8049" s="131"/>
      <c r="I8049" s="131"/>
    </row>
    <row r="8050" spans="7:9" ht="15" customHeight="1" x14ac:dyDescent="0.2">
      <c r="G8050" s="139"/>
      <c r="H8050" s="131"/>
      <c r="I8050" s="131"/>
    </row>
    <row r="8051" spans="7:9" ht="15" customHeight="1" x14ac:dyDescent="0.2">
      <c r="G8051" s="139"/>
      <c r="H8051" s="131"/>
      <c r="I8051" s="131"/>
    </row>
    <row r="8052" spans="7:9" ht="15" customHeight="1" x14ac:dyDescent="0.2">
      <c r="G8052" s="139"/>
      <c r="H8052" s="131"/>
      <c r="I8052" s="131"/>
    </row>
    <row r="8053" spans="7:9" ht="15" customHeight="1" x14ac:dyDescent="0.2">
      <c r="G8053" s="139"/>
      <c r="H8053" s="131"/>
      <c r="I8053" s="131"/>
    </row>
    <row r="8054" spans="7:9" ht="15" customHeight="1" x14ac:dyDescent="0.2">
      <c r="G8054" s="139"/>
      <c r="H8054" s="131"/>
      <c r="I8054" s="131"/>
    </row>
    <row r="8055" spans="7:9" ht="15" customHeight="1" x14ac:dyDescent="0.2">
      <c r="G8055" s="139"/>
      <c r="H8055" s="131"/>
      <c r="I8055" s="131"/>
    </row>
    <row r="8056" spans="7:9" ht="15" customHeight="1" x14ac:dyDescent="0.2">
      <c r="G8056" s="139"/>
      <c r="H8056" s="131"/>
      <c r="I8056" s="131"/>
    </row>
    <row r="8057" spans="7:9" ht="15" customHeight="1" x14ac:dyDescent="0.2">
      <c r="G8057" s="139"/>
      <c r="H8057" s="131"/>
      <c r="I8057" s="131"/>
    </row>
    <row r="8058" spans="7:9" ht="15" customHeight="1" x14ac:dyDescent="0.2">
      <c r="G8058" s="139"/>
      <c r="H8058" s="131"/>
      <c r="I8058" s="131"/>
    </row>
    <row r="8059" spans="7:9" ht="15" customHeight="1" x14ac:dyDescent="0.2">
      <c r="G8059" s="139"/>
      <c r="H8059" s="131"/>
      <c r="I8059" s="131"/>
    </row>
    <row r="8060" spans="7:9" ht="15" customHeight="1" x14ac:dyDescent="0.2">
      <c r="G8060" s="139"/>
      <c r="H8060" s="131"/>
      <c r="I8060" s="131"/>
    </row>
    <row r="8061" spans="7:9" ht="15" customHeight="1" x14ac:dyDescent="0.2">
      <c r="G8061" s="139"/>
      <c r="H8061" s="131"/>
      <c r="I8061" s="131"/>
    </row>
    <row r="8062" spans="7:9" ht="15" customHeight="1" x14ac:dyDescent="0.2">
      <c r="G8062" s="139"/>
      <c r="H8062" s="131"/>
      <c r="I8062" s="131"/>
    </row>
    <row r="8063" spans="7:9" ht="15" customHeight="1" x14ac:dyDescent="0.2">
      <c r="G8063" s="139"/>
      <c r="H8063" s="131"/>
      <c r="I8063" s="131"/>
    </row>
    <row r="8064" spans="7:9" ht="15" customHeight="1" x14ac:dyDescent="0.2">
      <c r="G8064" s="139"/>
      <c r="H8064" s="131"/>
      <c r="I8064" s="131"/>
    </row>
    <row r="8065" spans="7:9" ht="15" customHeight="1" x14ac:dyDescent="0.2">
      <c r="G8065" s="139"/>
      <c r="H8065" s="131"/>
      <c r="I8065" s="131"/>
    </row>
    <row r="8066" spans="7:9" ht="15" customHeight="1" x14ac:dyDescent="0.2">
      <c r="G8066" s="139"/>
      <c r="H8066" s="131"/>
      <c r="I8066" s="131"/>
    </row>
    <row r="8067" spans="7:9" ht="15" customHeight="1" x14ac:dyDescent="0.2">
      <c r="G8067" s="139"/>
      <c r="H8067" s="131"/>
      <c r="I8067" s="131"/>
    </row>
    <row r="8068" spans="7:9" ht="15" customHeight="1" x14ac:dyDescent="0.2">
      <c r="G8068" s="139"/>
      <c r="H8068" s="131"/>
      <c r="I8068" s="131"/>
    </row>
    <row r="8069" spans="7:9" ht="15" customHeight="1" x14ac:dyDescent="0.2">
      <c r="G8069" s="139"/>
      <c r="H8069" s="131"/>
      <c r="I8069" s="131"/>
    </row>
    <row r="8070" spans="7:9" ht="15" customHeight="1" x14ac:dyDescent="0.2">
      <c r="G8070" s="139"/>
      <c r="H8070" s="131"/>
      <c r="I8070" s="131"/>
    </row>
    <row r="8071" spans="7:9" ht="15" customHeight="1" x14ac:dyDescent="0.2">
      <c r="G8071" s="139"/>
      <c r="H8071" s="131"/>
      <c r="I8071" s="131"/>
    </row>
    <row r="8072" spans="7:9" ht="15" customHeight="1" x14ac:dyDescent="0.2">
      <c r="G8072" s="139"/>
      <c r="H8072" s="131"/>
      <c r="I8072" s="131"/>
    </row>
    <row r="8073" spans="7:9" ht="15" customHeight="1" x14ac:dyDescent="0.2">
      <c r="G8073" s="139"/>
      <c r="H8073" s="131"/>
      <c r="I8073" s="131"/>
    </row>
    <row r="8074" spans="7:9" ht="15" customHeight="1" x14ac:dyDescent="0.2">
      <c r="G8074" s="139"/>
      <c r="H8074" s="131"/>
      <c r="I8074" s="131"/>
    </row>
    <row r="8075" spans="7:9" ht="15" customHeight="1" x14ac:dyDescent="0.2">
      <c r="G8075" s="139"/>
      <c r="H8075" s="131"/>
      <c r="I8075" s="131"/>
    </row>
    <row r="8076" spans="7:9" ht="15" customHeight="1" x14ac:dyDescent="0.2">
      <c r="G8076" s="139"/>
      <c r="H8076" s="131"/>
      <c r="I8076" s="131"/>
    </row>
    <row r="8077" spans="7:9" ht="15" customHeight="1" x14ac:dyDescent="0.2">
      <c r="G8077" s="139"/>
      <c r="H8077" s="131"/>
      <c r="I8077" s="131"/>
    </row>
    <row r="8078" spans="7:9" ht="15" customHeight="1" x14ac:dyDescent="0.2">
      <c r="G8078" s="139"/>
      <c r="H8078" s="131"/>
      <c r="I8078" s="131"/>
    </row>
    <row r="8079" spans="7:9" ht="15" customHeight="1" x14ac:dyDescent="0.2">
      <c r="G8079" s="139"/>
      <c r="H8079" s="131"/>
      <c r="I8079" s="131"/>
    </row>
    <row r="8080" spans="7:9" ht="15" customHeight="1" x14ac:dyDescent="0.2">
      <c r="G8080" s="139"/>
      <c r="H8080" s="131"/>
      <c r="I8080" s="131"/>
    </row>
    <row r="8081" spans="7:9" ht="15" customHeight="1" x14ac:dyDescent="0.2">
      <c r="G8081" s="139"/>
      <c r="H8081" s="131"/>
      <c r="I8081" s="131"/>
    </row>
    <row r="8082" spans="7:9" ht="15" customHeight="1" x14ac:dyDescent="0.2">
      <c r="G8082" s="139"/>
      <c r="H8082" s="131"/>
      <c r="I8082" s="131"/>
    </row>
    <row r="8083" spans="7:9" ht="15" customHeight="1" x14ac:dyDescent="0.2">
      <c r="G8083" s="139"/>
      <c r="H8083" s="131"/>
      <c r="I8083" s="131"/>
    </row>
    <row r="8084" spans="7:9" ht="15" customHeight="1" x14ac:dyDescent="0.2">
      <c r="G8084" s="139"/>
      <c r="H8084" s="131"/>
      <c r="I8084" s="131"/>
    </row>
    <row r="8085" spans="7:9" ht="15" customHeight="1" x14ac:dyDescent="0.2">
      <c r="G8085" s="139"/>
      <c r="H8085" s="131"/>
      <c r="I8085" s="131"/>
    </row>
    <row r="8086" spans="7:9" ht="15" customHeight="1" x14ac:dyDescent="0.2">
      <c r="G8086" s="139"/>
      <c r="H8086" s="131"/>
      <c r="I8086" s="131"/>
    </row>
    <row r="8087" spans="7:9" ht="15" customHeight="1" x14ac:dyDescent="0.2">
      <c r="G8087" s="139"/>
      <c r="H8087" s="131"/>
      <c r="I8087" s="131"/>
    </row>
    <row r="8088" spans="7:9" ht="15" customHeight="1" x14ac:dyDescent="0.2">
      <c r="G8088" s="139"/>
      <c r="H8088" s="131"/>
      <c r="I8088" s="131"/>
    </row>
    <row r="8089" spans="7:9" ht="15" customHeight="1" x14ac:dyDescent="0.2">
      <c r="G8089" s="139"/>
      <c r="H8089" s="131"/>
      <c r="I8089" s="131"/>
    </row>
    <row r="8090" spans="7:9" ht="15" customHeight="1" x14ac:dyDescent="0.2">
      <c r="G8090" s="139"/>
      <c r="H8090" s="131"/>
      <c r="I8090" s="131"/>
    </row>
    <row r="8091" spans="7:9" ht="15" customHeight="1" x14ac:dyDescent="0.2">
      <c r="G8091" s="139"/>
      <c r="H8091" s="131"/>
      <c r="I8091" s="131"/>
    </row>
    <row r="8092" spans="7:9" ht="15" customHeight="1" x14ac:dyDescent="0.2">
      <c r="G8092" s="139"/>
      <c r="H8092" s="131"/>
      <c r="I8092" s="131"/>
    </row>
    <row r="8093" spans="7:9" ht="15" customHeight="1" x14ac:dyDescent="0.2">
      <c r="G8093" s="139"/>
      <c r="H8093" s="131"/>
      <c r="I8093" s="131"/>
    </row>
    <row r="8094" spans="7:9" ht="15" customHeight="1" x14ac:dyDescent="0.2">
      <c r="G8094" s="139"/>
      <c r="H8094" s="131"/>
      <c r="I8094" s="131"/>
    </row>
    <row r="8095" spans="7:9" ht="15" customHeight="1" x14ac:dyDescent="0.2">
      <c r="G8095" s="139"/>
      <c r="H8095" s="131"/>
      <c r="I8095" s="131"/>
    </row>
    <row r="8096" spans="7:9" ht="15" customHeight="1" x14ac:dyDescent="0.2">
      <c r="G8096" s="139"/>
      <c r="H8096" s="131"/>
      <c r="I8096" s="131"/>
    </row>
    <row r="8097" spans="7:9" ht="15" customHeight="1" x14ac:dyDescent="0.2">
      <c r="G8097" s="139"/>
      <c r="H8097" s="131"/>
      <c r="I8097" s="131"/>
    </row>
    <row r="8098" spans="7:9" ht="15" customHeight="1" x14ac:dyDescent="0.2">
      <c r="G8098" s="139"/>
      <c r="H8098" s="131"/>
      <c r="I8098" s="131"/>
    </row>
    <row r="8099" spans="7:9" ht="15" customHeight="1" x14ac:dyDescent="0.2">
      <c r="G8099" s="139"/>
      <c r="H8099" s="131"/>
      <c r="I8099" s="131"/>
    </row>
    <row r="8100" spans="7:9" ht="15" customHeight="1" x14ac:dyDescent="0.2">
      <c r="G8100" s="139"/>
      <c r="H8100" s="131"/>
      <c r="I8100" s="131"/>
    </row>
    <row r="8101" spans="7:9" ht="15" customHeight="1" x14ac:dyDescent="0.2">
      <c r="G8101" s="139"/>
      <c r="H8101" s="131"/>
      <c r="I8101" s="131"/>
    </row>
    <row r="8102" spans="7:9" ht="15" customHeight="1" x14ac:dyDescent="0.2">
      <c r="G8102" s="139"/>
      <c r="H8102" s="131"/>
      <c r="I8102" s="131"/>
    </row>
    <row r="8103" spans="7:9" ht="15" customHeight="1" x14ac:dyDescent="0.2">
      <c r="G8103" s="139"/>
      <c r="H8103" s="131"/>
      <c r="I8103" s="131"/>
    </row>
    <row r="8104" spans="7:9" ht="15" customHeight="1" x14ac:dyDescent="0.2">
      <c r="G8104" s="139"/>
      <c r="H8104" s="131"/>
      <c r="I8104" s="131"/>
    </row>
    <row r="8105" spans="7:9" ht="15" customHeight="1" x14ac:dyDescent="0.2">
      <c r="G8105" s="139"/>
      <c r="H8105" s="131"/>
      <c r="I8105" s="131"/>
    </row>
    <row r="8106" spans="7:9" ht="15" customHeight="1" x14ac:dyDescent="0.2">
      <c r="G8106" s="139"/>
      <c r="H8106" s="131"/>
      <c r="I8106" s="131"/>
    </row>
    <row r="8107" spans="7:9" ht="15" customHeight="1" x14ac:dyDescent="0.2">
      <c r="G8107" s="139"/>
      <c r="H8107" s="131"/>
      <c r="I8107" s="131"/>
    </row>
    <row r="8108" spans="7:9" ht="15" customHeight="1" x14ac:dyDescent="0.2">
      <c r="G8108" s="139"/>
      <c r="H8108" s="131"/>
      <c r="I8108" s="131"/>
    </row>
    <row r="8109" spans="7:9" ht="15" customHeight="1" x14ac:dyDescent="0.2">
      <c r="G8109" s="139"/>
      <c r="H8109" s="131"/>
      <c r="I8109" s="131"/>
    </row>
    <row r="8110" spans="7:9" ht="15" customHeight="1" x14ac:dyDescent="0.2">
      <c r="G8110" s="139"/>
      <c r="H8110" s="131"/>
      <c r="I8110" s="131"/>
    </row>
    <row r="8111" spans="7:9" ht="15" customHeight="1" x14ac:dyDescent="0.2">
      <c r="G8111" s="139"/>
      <c r="H8111" s="131"/>
      <c r="I8111" s="131"/>
    </row>
    <row r="8112" spans="7:9" ht="15" customHeight="1" x14ac:dyDescent="0.2">
      <c r="G8112" s="139"/>
      <c r="H8112" s="131"/>
      <c r="I8112" s="131"/>
    </row>
    <row r="8113" spans="7:9" ht="15" customHeight="1" x14ac:dyDescent="0.2">
      <c r="G8113" s="139"/>
      <c r="H8113" s="131"/>
      <c r="I8113" s="131"/>
    </row>
    <row r="8114" spans="7:9" ht="15" customHeight="1" x14ac:dyDescent="0.2">
      <c r="G8114" s="139"/>
      <c r="H8114" s="131"/>
      <c r="I8114" s="131"/>
    </row>
    <row r="8115" spans="7:9" ht="15" customHeight="1" x14ac:dyDescent="0.2">
      <c r="G8115" s="139"/>
      <c r="H8115" s="131"/>
      <c r="I8115" s="131"/>
    </row>
    <row r="8116" spans="7:9" ht="15" customHeight="1" x14ac:dyDescent="0.2">
      <c r="G8116" s="139"/>
      <c r="H8116" s="131"/>
      <c r="I8116" s="131"/>
    </row>
    <row r="8117" spans="7:9" ht="15" customHeight="1" x14ac:dyDescent="0.2">
      <c r="G8117" s="139"/>
      <c r="H8117" s="131"/>
      <c r="I8117" s="131"/>
    </row>
    <row r="8118" spans="7:9" ht="15" customHeight="1" x14ac:dyDescent="0.2">
      <c r="G8118" s="139"/>
      <c r="H8118" s="131"/>
      <c r="I8118" s="131"/>
    </row>
    <row r="8119" spans="7:9" ht="15" customHeight="1" x14ac:dyDescent="0.2">
      <c r="G8119" s="139"/>
      <c r="H8119" s="131"/>
      <c r="I8119" s="131"/>
    </row>
    <row r="8120" spans="7:9" ht="15" customHeight="1" x14ac:dyDescent="0.2">
      <c r="G8120" s="139"/>
      <c r="H8120" s="131"/>
      <c r="I8120" s="131"/>
    </row>
    <row r="8121" spans="7:9" ht="15" customHeight="1" x14ac:dyDescent="0.2">
      <c r="G8121" s="139"/>
      <c r="H8121" s="131"/>
      <c r="I8121" s="131"/>
    </row>
    <row r="8122" spans="7:9" ht="15" customHeight="1" x14ac:dyDescent="0.2">
      <c r="G8122" s="139"/>
      <c r="H8122" s="131"/>
      <c r="I8122" s="131"/>
    </row>
    <row r="8123" spans="7:9" ht="15" customHeight="1" x14ac:dyDescent="0.2">
      <c r="G8123" s="139"/>
      <c r="H8123" s="131"/>
      <c r="I8123" s="131"/>
    </row>
    <row r="8124" spans="7:9" ht="15" customHeight="1" x14ac:dyDescent="0.2">
      <c r="G8124" s="139"/>
      <c r="H8124" s="131"/>
      <c r="I8124" s="131"/>
    </row>
    <row r="8125" spans="7:9" ht="15" customHeight="1" x14ac:dyDescent="0.2">
      <c r="G8125" s="139"/>
      <c r="H8125" s="131"/>
      <c r="I8125" s="131"/>
    </row>
    <row r="8126" spans="7:9" ht="15" customHeight="1" x14ac:dyDescent="0.2">
      <c r="G8126" s="139"/>
      <c r="H8126" s="131"/>
      <c r="I8126" s="131"/>
    </row>
    <row r="8127" spans="7:9" ht="15" customHeight="1" x14ac:dyDescent="0.2">
      <c r="G8127" s="139"/>
      <c r="H8127" s="131"/>
      <c r="I8127" s="131"/>
    </row>
    <row r="8128" spans="7:9" ht="15" customHeight="1" x14ac:dyDescent="0.2">
      <c r="G8128" s="139"/>
      <c r="H8128" s="131"/>
      <c r="I8128" s="131"/>
    </row>
    <row r="8129" spans="7:9" ht="15" customHeight="1" x14ac:dyDescent="0.2">
      <c r="G8129" s="139"/>
      <c r="H8129" s="131"/>
      <c r="I8129" s="131"/>
    </row>
    <row r="8130" spans="7:9" ht="15" customHeight="1" x14ac:dyDescent="0.2">
      <c r="G8130" s="139"/>
      <c r="H8130" s="131"/>
      <c r="I8130" s="131"/>
    </row>
    <row r="8131" spans="7:9" ht="15" customHeight="1" x14ac:dyDescent="0.2">
      <c r="G8131" s="139"/>
      <c r="H8131" s="131"/>
      <c r="I8131" s="131"/>
    </row>
    <row r="8132" spans="7:9" ht="15" customHeight="1" x14ac:dyDescent="0.2">
      <c r="G8132" s="139"/>
      <c r="H8132" s="131"/>
      <c r="I8132" s="131"/>
    </row>
    <row r="8133" spans="7:9" ht="15" customHeight="1" x14ac:dyDescent="0.2">
      <c r="G8133" s="139"/>
      <c r="H8133" s="131"/>
      <c r="I8133" s="131"/>
    </row>
    <row r="8134" spans="7:9" ht="15" customHeight="1" x14ac:dyDescent="0.2">
      <c r="G8134" s="139"/>
      <c r="H8134" s="131"/>
      <c r="I8134" s="131"/>
    </row>
    <row r="8135" spans="7:9" ht="15" customHeight="1" x14ac:dyDescent="0.2">
      <c r="G8135" s="139"/>
      <c r="H8135" s="131"/>
      <c r="I8135" s="131"/>
    </row>
    <row r="8136" spans="7:9" ht="15" customHeight="1" x14ac:dyDescent="0.2">
      <c r="G8136" s="139"/>
      <c r="H8136" s="131"/>
      <c r="I8136" s="131"/>
    </row>
    <row r="8137" spans="7:9" ht="15" customHeight="1" x14ac:dyDescent="0.2">
      <c r="G8137" s="139"/>
      <c r="H8137" s="131"/>
      <c r="I8137" s="131"/>
    </row>
    <row r="8138" spans="7:9" ht="15" customHeight="1" x14ac:dyDescent="0.2">
      <c r="G8138" s="139"/>
      <c r="H8138" s="131"/>
      <c r="I8138" s="131"/>
    </row>
    <row r="8139" spans="7:9" ht="15" customHeight="1" x14ac:dyDescent="0.2">
      <c r="G8139" s="139"/>
      <c r="H8139" s="131"/>
      <c r="I8139" s="131"/>
    </row>
    <row r="8140" spans="7:9" ht="15" customHeight="1" x14ac:dyDescent="0.2">
      <c r="G8140" s="139"/>
      <c r="H8140" s="131"/>
      <c r="I8140" s="131"/>
    </row>
    <row r="8141" spans="7:9" ht="15" customHeight="1" x14ac:dyDescent="0.2">
      <c r="G8141" s="139"/>
      <c r="H8141" s="131"/>
      <c r="I8141" s="131"/>
    </row>
    <row r="8142" spans="7:9" ht="15" customHeight="1" x14ac:dyDescent="0.2">
      <c r="G8142" s="139"/>
      <c r="H8142" s="131"/>
      <c r="I8142" s="131"/>
    </row>
    <row r="8143" spans="7:9" ht="15" customHeight="1" x14ac:dyDescent="0.2">
      <c r="G8143" s="139"/>
      <c r="H8143" s="131"/>
      <c r="I8143" s="131"/>
    </row>
    <row r="8144" spans="7:9" ht="15" customHeight="1" x14ac:dyDescent="0.2">
      <c r="G8144" s="139"/>
      <c r="H8144" s="131"/>
      <c r="I8144" s="131"/>
    </row>
    <row r="8145" spans="7:9" ht="15" customHeight="1" x14ac:dyDescent="0.2">
      <c r="G8145" s="139"/>
      <c r="H8145" s="131"/>
      <c r="I8145" s="131"/>
    </row>
    <row r="8146" spans="7:9" ht="15" customHeight="1" x14ac:dyDescent="0.2">
      <c r="G8146" s="139"/>
      <c r="H8146" s="131"/>
      <c r="I8146" s="131"/>
    </row>
    <row r="8147" spans="7:9" ht="15" customHeight="1" x14ac:dyDescent="0.2">
      <c r="G8147" s="139"/>
      <c r="H8147" s="131"/>
      <c r="I8147" s="131"/>
    </row>
    <row r="8148" spans="7:9" ht="15" customHeight="1" x14ac:dyDescent="0.2">
      <c r="G8148" s="139"/>
      <c r="H8148" s="131"/>
      <c r="I8148" s="131"/>
    </row>
    <row r="8149" spans="7:9" ht="15" customHeight="1" x14ac:dyDescent="0.2">
      <c r="G8149" s="139"/>
      <c r="H8149" s="131"/>
      <c r="I8149" s="131"/>
    </row>
    <row r="8150" spans="7:9" ht="15" customHeight="1" x14ac:dyDescent="0.2">
      <c r="G8150" s="139"/>
      <c r="H8150" s="131"/>
      <c r="I8150" s="131"/>
    </row>
    <row r="8151" spans="7:9" ht="15" customHeight="1" x14ac:dyDescent="0.2">
      <c r="G8151" s="139"/>
      <c r="H8151" s="131"/>
      <c r="I8151" s="131"/>
    </row>
    <row r="8152" spans="7:9" ht="15" customHeight="1" x14ac:dyDescent="0.2">
      <c r="G8152" s="139"/>
      <c r="H8152" s="131"/>
      <c r="I8152" s="131"/>
    </row>
    <row r="8153" spans="7:9" ht="15" customHeight="1" x14ac:dyDescent="0.2">
      <c r="G8153" s="139"/>
      <c r="H8153" s="131"/>
      <c r="I8153" s="131"/>
    </row>
    <row r="8154" spans="7:9" ht="15" customHeight="1" x14ac:dyDescent="0.2">
      <c r="G8154" s="139"/>
      <c r="H8154" s="131"/>
      <c r="I8154" s="131"/>
    </row>
    <row r="8155" spans="7:9" ht="15" customHeight="1" x14ac:dyDescent="0.2">
      <c r="G8155" s="139"/>
      <c r="H8155" s="131"/>
      <c r="I8155" s="131"/>
    </row>
    <row r="8156" spans="7:9" ht="15" customHeight="1" x14ac:dyDescent="0.2">
      <c r="G8156" s="139"/>
      <c r="H8156" s="131"/>
      <c r="I8156" s="131"/>
    </row>
    <row r="8157" spans="7:9" ht="15" customHeight="1" x14ac:dyDescent="0.2">
      <c r="G8157" s="139"/>
      <c r="H8157" s="131"/>
      <c r="I8157" s="131"/>
    </row>
    <row r="8158" spans="7:9" ht="15" customHeight="1" x14ac:dyDescent="0.2">
      <c r="G8158" s="139"/>
      <c r="H8158" s="131"/>
      <c r="I8158" s="131"/>
    </row>
    <row r="8159" spans="7:9" ht="15" customHeight="1" x14ac:dyDescent="0.2">
      <c r="G8159" s="139"/>
      <c r="H8159" s="131"/>
      <c r="I8159" s="131"/>
    </row>
    <row r="8160" spans="7:9" ht="15" customHeight="1" x14ac:dyDescent="0.2">
      <c r="G8160" s="139"/>
      <c r="H8160" s="131"/>
      <c r="I8160" s="131"/>
    </row>
    <row r="8161" spans="7:9" ht="15" customHeight="1" x14ac:dyDescent="0.2">
      <c r="G8161" s="139"/>
      <c r="H8161" s="131"/>
      <c r="I8161" s="131"/>
    </row>
    <row r="8162" spans="7:9" ht="15" customHeight="1" x14ac:dyDescent="0.2">
      <c r="G8162" s="139"/>
      <c r="H8162" s="131"/>
      <c r="I8162" s="131"/>
    </row>
    <row r="8163" spans="7:9" ht="15" customHeight="1" x14ac:dyDescent="0.2">
      <c r="G8163" s="139"/>
      <c r="H8163" s="131"/>
      <c r="I8163" s="131"/>
    </row>
    <row r="8164" spans="7:9" ht="15" customHeight="1" x14ac:dyDescent="0.2">
      <c r="G8164" s="139"/>
      <c r="H8164" s="131"/>
      <c r="I8164" s="131"/>
    </row>
    <row r="8165" spans="7:9" ht="15" customHeight="1" x14ac:dyDescent="0.2">
      <c r="G8165" s="139"/>
      <c r="H8165" s="131"/>
      <c r="I8165" s="131"/>
    </row>
    <row r="8166" spans="7:9" ht="15" customHeight="1" x14ac:dyDescent="0.2">
      <c r="G8166" s="139"/>
      <c r="H8166" s="131"/>
      <c r="I8166" s="131"/>
    </row>
    <row r="8167" spans="7:9" ht="15" customHeight="1" x14ac:dyDescent="0.2">
      <c r="G8167" s="139"/>
      <c r="H8167" s="131"/>
      <c r="I8167" s="131"/>
    </row>
    <row r="8168" spans="7:9" ht="15" customHeight="1" x14ac:dyDescent="0.2">
      <c r="G8168" s="139"/>
      <c r="H8168" s="131"/>
      <c r="I8168" s="131"/>
    </row>
    <row r="8169" spans="7:9" ht="15" customHeight="1" x14ac:dyDescent="0.2">
      <c r="G8169" s="139"/>
      <c r="H8169" s="131"/>
      <c r="I8169" s="131"/>
    </row>
    <row r="8170" spans="7:9" ht="15" customHeight="1" x14ac:dyDescent="0.2">
      <c r="G8170" s="139"/>
      <c r="H8170" s="131"/>
      <c r="I8170" s="131"/>
    </row>
    <row r="8171" spans="7:9" ht="15" customHeight="1" x14ac:dyDescent="0.2">
      <c r="G8171" s="139"/>
      <c r="H8171" s="131"/>
      <c r="I8171" s="131"/>
    </row>
    <row r="8172" spans="7:9" ht="15" customHeight="1" x14ac:dyDescent="0.2">
      <c r="G8172" s="139"/>
      <c r="H8172" s="131"/>
      <c r="I8172" s="131"/>
    </row>
    <row r="8173" spans="7:9" ht="15" customHeight="1" x14ac:dyDescent="0.2">
      <c r="G8173" s="139"/>
      <c r="H8173" s="131"/>
      <c r="I8173" s="131"/>
    </row>
    <row r="8174" spans="7:9" ht="15" customHeight="1" x14ac:dyDescent="0.2">
      <c r="G8174" s="139"/>
      <c r="H8174" s="131"/>
      <c r="I8174" s="131"/>
    </row>
    <row r="8175" spans="7:9" ht="15" customHeight="1" x14ac:dyDescent="0.2">
      <c r="G8175" s="139"/>
      <c r="H8175" s="131"/>
      <c r="I8175" s="131"/>
    </row>
    <row r="8176" spans="7:9" ht="15" customHeight="1" x14ac:dyDescent="0.2">
      <c r="G8176" s="139"/>
      <c r="H8176" s="131"/>
      <c r="I8176" s="131"/>
    </row>
    <row r="8177" spans="7:9" ht="15" customHeight="1" x14ac:dyDescent="0.2">
      <c r="G8177" s="139"/>
      <c r="H8177" s="131"/>
      <c r="I8177" s="131"/>
    </row>
    <row r="8178" spans="7:9" ht="15" customHeight="1" x14ac:dyDescent="0.2">
      <c r="G8178" s="139"/>
      <c r="H8178" s="131"/>
      <c r="I8178" s="131"/>
    </row>
    <row r="8179" spans="7:9" ht="15" customHeight="1" x14ac:dyDescent="0.2">
      <c r="G8179" s="139"/>
      <c r="H8179" s="131"/>
      <c r="I8179" s="131"/>
    </row>
    <row r="8180" spans="7:9" ht="15" customHeight="1" x14ac:dyDescent="0.2">
      <c r="G8180" s="139"/>
      <c r="H8180" s="131"/>
      <c r="I8180" s="131"/>
    </row>
    <row r="8181" spans="7:9" ht="15" customHeight="1" x14ac:dyDescent="0.2">
      <c r="G8181" s="139"/>
      <c r="H8181" s="131"/>
      <c r="I8181" s="131"/>
    </row>
    <row r="8182" spans="7:9" ht="15" customHeight="1" x14ac:dyDescent="0.2">
      <c r="G8182" s="139"/>
      <c r="H8182" s="131"/>
      <c r="I8182" s="131"/>
    </row>
    <row r="8183" spans="7:9" ht="15" customHeight="1" x14ac:dyDescent="0.2">
      <c r="G8183" s="139"/>
      <c r="H8183" s="131"/>
      <c r="I8183" s="131"/>
    </row>
    <row r="8184" spans="7:9" ht="15" customHeight="1" x14ac:dyDescent="0.2">
      <c r="G8184" s="139"/>
      <c r="H8184" s="131"/>
      <c r="I8184" s="131"/>
    </row>
    <row r="8185" spans="7:9" ht="15" customHeight="1" x14ac:dyDescent="0.2">
      <c r="G8185" s="139"/>
      <c r="H8185" s="131"/>
      <c r="I8185" s="131"/>
    </row>
    <row r="8186" spans="7:9" ht="15" customHeight="1" x14ac:dyDescent="0.2">
      <c r="G8186" s="139"/>
      <c r="H8186" s="131"/>
      <c r="I8186" s="131"/>
    </row>
    <row r="8187" spans="7:9" ht="15" customHeight="1" x14ac:dyDescent="0.2">
      <c r="G8187" s="139"/>
      <c r="H8187" s="131"/>
      <c r="I8187" s="131"/>
    </row>
    <row r="8188" spans="7:9" ht="15" customHeight="1" x14ac:dyDescent="0.2">
      <c r="G8188" s="139"/>
      <c r="H8188" s="131"/>
      <c r="I8188" s="131"/>
    </row>
    <row r="8189" spans="7:9" ht="15" customHeight="1" x14ac:dyDescent="0.2">
      <c r="G8189" s="139"/>
      <c r="H8189" s="131"/>
      <c r="I8189" s="131"/>
    </row>
    <row r="8190" spans="7:9" ht="15" customHeight="1" x14ac:dyDescent="0.2">
      <c r="G8190" s="139"/>
      <c r="H8190" s="131"/>
      <c r="I8190" s="131"/>
    </row>
    <row r="8191" spans="7:9" ht="15" customHeight="1" x14ac:dyDescent="0.2">
      <c r="G8191" s="139"/>
      <c r="H8191" s="131"/>
      <c r="I8191" s="131"/>
    </row>
    <row r="8192" spans="7:9" ht="15" customHeight="1" x14ac:dyDescent="0.2">
      <c r="G8192" s="139"/>
      <c r="H8192" s="131"/>
      <c r="I8192" s="131"/>
    </row>
    <row r="8193" spans="7:9" ht="15" customHeight="1" x14ac:dyDescent="0.2">
      <c r="G8193" s="139"/>
      <c r="H8193" s="131"/>
      <c r="I8193" s="131"/>
    </row>
    <row r="8194" spans="7:9" ht="15" customHeight="1" x14ac:dyDescent="0.2">
      <c r="G8194" s="139"/>
      <c r="H8194" s="131"/>
      <c r="I8194" s="131"/>
    </row>
    <row r="8195" spans="7:9" ht="15" customHeight="1" x14ac:dyDescent="0.2">
      <c r="G8195" s="139"/>
      <c r="H8195" s="131"/>
      <c r="I8195" s="131"/>
    </row>
    <row r="8196" spans="7:9" ht="15" customHeight="1" x14ac:dyDescent="0.2">
      <c r="G8196" s="139"/>
      <c r="H8196" s="131"/>
      <c r="I8196" s="131"/>
    </row>
    <row r="8197" spans="7:9" ht="15" customHeight="1" x14ac:dyDescent="0.2">
      <c r="G8197" s="139"/>
      <c r="H8197" s="131"/>
      <c r="I8197" s="131"/>
    </row>
    <row r="8198" spans="7:9" ht="15" customHeight="1" x14ac:dyDescent="0.2">
      <c r="G8198" s="139"/>
      <c r="H8198" s="131"/>
      <c r="I8198" s="131"/>
    </row>
    <row r="8199" spans="7:9" ht="15" customHeight="1" x14ac:dyDescent="0.2">
      <c r="G8199" s="139"/>
      <c r="H8199" s="131"/>
      <c r="I8199" s="131"/>
    </row>
    <row r="8200" spans="7:9" ht="15" customHeight="1" x14ac:dyDescent="0.2">
      <c r="G8200" s="139"/>
      <c r="H8200" s="131"/>
      <c r="I8200" s="131"/>
    </row>
    <row r="8201" spans="7:9" ht="15" customHeight="1" x14ac:dyDescent="0.2">
      <c r="G8201" s="139"/>
      <c r="H8201" s="131"/>
      <c r="I8201" s="131"/>
    </row>
    <row r="8202" spans="7:9" ht="15" customHeight="1" x14ac:dyDescent="0.2">
      <c r="G8202" s="139"/>
      <c r="H8202" s="131"/>
      <c r="I8202" s="131"/>
    </row>
    <row r="8203" spans="7:9" ht="15" customHeight="1" x14ac:dyDescent="0.2">
      <c r="G8203" s="139"/>
      <c r="H8203" s="131"/>
      <c r="I8203" s="131"/>
    </row>
    <row r="8204" spans="7:9" ht="15" customHeight="1" x14ac:dyDescent="0.2">
      <c r="G8204" s="139"/>
      <c r="H8204" s="131"/>
      <c r="I8204" s="131"/>
    </row>
    <row r="8205" spans="7:9" ht="15" customHeight="1" x14ac:dyDescent="0.2">
      <c r="G8205" s="139"/>
      <c r="H8205" s="131"/>
      <c r="I8205" s="131"/>
    </row>
    <row r="8206" spans="7:9" ht="15" customHeight="1" x14ac:dyDescent="0.2">
      <c r="G8206" s="139"/>
      <c r="H8206" s="131"/>
      <c r="I8206" s="131"/>
    </row>
    <row r="8207" spans="7:9" ht="15" customHeight="1" x14ac:dyDescent="0.2">
      <c r="G8207" s="139"/>
      <c r="H8207" s="131"/>
      <c r="I8207" s="131"/>
    </row>
    <row r="8208" spans="7:9" ht="15" customHeight="1" x14ac:dyDescent="0.2">
      <c r="G8208" s="139"/>
      <c r="H8208" s="131"/>
      <c r="I8208" s="131"/>
    </row>
    <row r="8209" spans="7:9" ht="15" customHeight="1" x14ac:dyDescent="0.2">
      <c r="G8209" s="139"/>
      <c r="H8209" s="131"/>
      <c r="I8209" s="131"/>
    </row>
    <row r="8210" spans="7:9" ht="15" customHeight="1" x14ac:dyDescent="0.2">
      <c r="G8210" s="139"/>
      <c r="H8210" s="131"/>
      <c r="I8210" s="131"/>
    </row>
    <row r="8211" spans="7:9" ht="15" customHeight="1" x14ac:dyDescent="0.2">
      <c r="G8211" s="139"/>
      <c r="H8211" s="131"/>
      <c r="I8211" s="131"/>
    </row>
    <row r="8212" spans="7:9" ht="15" customHeight="1" x14ac:dyDescent="0.2">
      <c r="G8212" s="139"/>
      <c r="H8212" s="131"/>
      <c r="I8212" s="131"/>
    </row>
    <row r="8213" spans="7:9" ht="15" customHeight="1" x14ac:dyDescent="0.2">
      <c r="G8213" s="139"/>
      <c r="H8213" s="131"/>
      <c r="I8213" s="131"/>
    </row>
    <row r="8214" spans="7:9" ht="15" customHeight="1" x14ac:dyDescent="0.2">
      <c r="G8214" s="139"/>
      <c r="H8214" s="131"/>
      <c r="I8214" s="131"/>
    </row>
    <row r="8215" spans="7:9" ht="15" customHeight="1" x14ac:dyDescent="0.2">
      <c r="G8215" s="139"/>
      <c r="H8215" s="131"/>
      <c r="I8215" s="131"/>
    </row>
    <row r="8216" spans="7:9" ht="15" customHeight="1" x14ac:dyDescent="0.2">
      <c r="G8216" s="139"/>
      <c r="H8216" s="131"/>
      <c r="I8216" s="131"/>
    </row>
    <row r="8217" spans="7:9" ht="15" customHeight="1" x14ac:dyDescent="0.2">
      <c r="G8217" s="139"/>
      <c r="H8217" s="131"/>
      <c r="I8217" s="131"/>
    </row>
    <row r="8218" spans="7:9" ht="15" customHeight="1" x14ac:dyDescent="0.2">
      <c r="G8218" s="139"/>
      <c r="H8218" s="131"/>
      <c r="I8218" s="131"/>
    </row>
    <row r="8219" spans="7:9" ht="15" customHeight="1" x14ac:dyDescent="0.2">
      <c r="G8219" s="139"/>
      <c r="H8219" s="131"/>
      <c r="I8219" s="131"/>
    </row>
    <row r="8220" spans="7:9" ht="15" customHeight="1" x14ac:dyDescent="0.2">
      <c r="G8220" s="139"/>
      <c r="H8220" s="131"/>
      <c r="I8220" s="131"/>
    </row>
    <row r="8221" spans="7:9" ht="15" customHeight="1" x14ac:dyDescent="0.2">
      <c r="G8221" s="139"/>
      <c r="H8221" s="131"/>
      <c r="I8221" s="131"/>
    </row>
    <row r="8222" spans="7:9" ht="15" customHeight="1" x14ac:dyDescent="0.2">
      <c r="G8222" s="139"/>
      <c r="H8222" s="131"/>
      <c r="I8222" s="131"/>
    </row>
    <row r="8223" spans="7:9" ht="15" customHeight="1" x14ac:dyDescent="0.2">
      <c r="G8223" s="139"/>
      <c r="H8223" s="131"/>
      <c r="I8223" s="131"/>
    </row>
    <row r="8224" spans="7:9" ht="15" customHeight="1" x14ac:dyDescent="0.2">
      <c r="G8224" s="139"/>
      <c r="H8224" s="131"/>
      <c r="I8224" s="131"/>
    </row>
    <row r="8225" spans="7:9" ht="15" customHeight="1" x14ac:dyDescent="0.2">
      <c r="G8225" s="139"/>
      <c r="H8225" s="131"/>
      <c r="I8225" s="131"/>
    </row>
    <row r="8226" spans="7:9" ht="15" customHeight="1" x14ac:dyDescent="0.2">
      <c r="G8226" s="139"/>
      <c r="H8226" s="131"/>
      <c r="I8226" s="131"/>
    </row>
    <row r="8227" spans="7:9" ht="15" customHeight="1" x14ac:dyDescent="0.2">
      <c r="G8227" s="139"/>
      <c r="H8227" s="131"/>
      <c r="I8227" s="131"/>
    </row>
    <row r="8228" spans="7:9" ht="15" customHeight="1" x14ac:dyDescent="0.2">
      <c r="G8228" s="139"/>
      <c r="H8228" s="131"/>
      <c r="I8228" s="131"/>
    </row>
    <row r="8229" spans="7:9" ht="15" customHeight="1" x14ac:dyDescent="0.2">
      <c r="G8229" s="139"/>
      <c r="H8229" s="131"/>
      <c r="I8229" s="131"/>
    </row>
    <row r="8230" spans="7:9" ht="15" customHeight="1" x14ac:dyDescent="0.2">
      <c r="G8230" s="139"/>
      <c r="H8230" s="131"/>
      <c r="I8230" s="131"/>
    </row>
    <row r="8231" spans="7:9" ht="15" customHeight="1" x14ac:dyDescent="0.2">
      <c r="G8231" s="139"/>
      <c r="H8231" s="131"/>
      <c r="I8231" s="131"/>
    </row>
    <row r="8232" spans="7:9" ht="15" customHeight="1" x14ac:dyDescent="0.2">
      <c r="G8232" s="139"/>
      <c r="H8232" s="131"/>
      <c r="I8232" s="131"/>
    </row>
    <row r="8233" spans="7:9" ht="15" customHeight="1" x14ac:dyDescent="0.2">
      <c r="G8233" s="139"/>
      <c r="H8233" s="131"/>
      <c r="I8233" s="131"/>
    </row>
    <row r="8234" spans="7:9" ht="15" customHeight="1" x14ac:dyDescent="0.2">
      <c r="G8234" s="139"/>
      <c r="H8234" s="131"/>
      <c r="I8234" s="131"/>
    </row>
    <row r="8235" spans="7:9" ht="15" customHeight="1" x14ac:dyDescent="0.2">
      <c r="G8235" s="139"/>
      <c r="H8235" s="131"/>
      <c r="I8235" s="131"/>
    </row>
    <row r="8236" spans="7:9" ht="15" customHeight="1" x14ac:dyDescent="0.2">
      <c r="G8236" s="139"/>
      <c r="H8236" s="131"/>
      <c r="I8236" s="131"/>
    </row>
    <row r="8237" spans="7:9" ht="15" customHeight="1" x14ac:dyDescent="0.2">
      <c r="G8237" s="139"/>
      <c r="H8237" s="131"/>
      <c r="I8237" s="131"/>
    </row>
    <row r="8238" spans="7:9" ht="15" customHeight="1" x14ac:dyDescent="0.2">
      <c r="G8238" s="139"/>
      <c r="H8238" s="131"/>
      <c r="I8238" s="131"/>
    </row>
    <row r="8239" spans="7:9" ht="15" customHeight="1" x14ac:dyDescent="0.2">
      <c r="G8239" s="139"/>
      <c r="H8239" s="131"/>
      <c r="I8239" s="131"/>
    </row>
    <row r="8240" spans="7:9" ht="15" customHeight="1" x14ac:dyDescent="0.2">
      <c r="G8240" s="139"/>
      <c r="H8240" s="131"/>
      <c r="I8240" s="131"/>
    </row>
    <row r="8241" spans="7:9" ht="15" customHeight="1" x14ac:dyDescent="0.2">
      <c r="G8241" s="139"/>
      <c r="H8241" s="131"/>
      <c r="I8241" s="131"/>
    </row>
    <row r="8242" spans="7:9" ht="15" customHeight="1" x14ac:dyDescent="0.2">
      <c r="G8242" s="139"/>
      <c r="H8242" s="131"/>
      <c r="I8242" s="131"/>
    </row>
    <row r="8243" spans="7:9" ht="15" customHeight="1" x14ac:dyDescent="0.2">
      <c r="G8243" s="139"/>
      <c r="H8243" s="131"/>
      <c r="I8243" s="131"/>
    </row>
    <row r="8244" spans="7:9" ht="15" customHeight="1" x14ac:dyDescent="0.2">
      <c r="G8244" s="139"/>
      <c r="H8244" s="131"/>
      <c r="I8244" s="131"/>
    </row>
    <row r="8245" spans="7:9" ht="15" customHeight="1" x14ac:dyDescent="0.2">
      <c r="G8245" s="139"/>
      <c r="H8245" s="131"/>
      <c r="I8245" s="131"/>
    </row>
    <row r="8246" spans="7:9" ht="15" customHeight="1" x14ac:dyDescent="0.2">
      <c r="G8246" s="139"/>
      <c r="H8246" s="131"/>
      <c r="I8246" s="131"/>
    </row>
    <row r="8247" spans="7:9" ht="15" customHeight="1" x14ac:dyDescent="0.2">
      <c r="G8247" s="139"/>
      <c r="H8247" s="131"/>
      <c r="I8247" s="131"/>
    </row>
    <row r="8248" spans="7:9" ht="15" customHeight="1" x14ac:dyDescent="0.2">
      <c r="G8248" s="139"/>
      <c r="H8248" s="131"/>
      <c r="I8248" s="131"/>
    </row>
    <row r="8249" spans="7:9" ht="15" customHeight="1" x14ac:dyDescent="0.2">
      <c r="G8249" s="139"/>
      <c r="H8249" s="131"/>
      <c r="I8249" s="131"/>
    </row>
    <row r="8250" spans="7:9" ht="15" customHeight="1" x14ac:dyDescent="0.2">
      <c r="G8250" s="139"/>
      <c r="H8250" s="131"/>
      <c r="I8250" s="131"/>
    </row>
    <row r="8251" spans="7:9" ht="15" customHeight="1" x14ac:dyDescent="0.2">
      <c r="G8251" s="139"/>
      <c r="H8251" s="131"/>
      <c r="I8251" s="131"/>
    </row>
    <row r="8252" spans="7:9" ht="15" customHeight="1" x14ac:dyDescent="0.2">
      <c r="G8252" s="139"/>
      <c r="H8252" s="131"/>
      <c r="I8252" s="131"/>
    </row>
    <row r="8253" spans="7:9" ht="15" customHeight="1" x14ac:dyDescent="0.2">
      <c r="G8253" s="139"/>
      <c r="H8253" s="131"/>
      <c r="I8253" s="131"/>
    </row>
    <row r="8254" spans="7:9" ht="15" customHeight="1" x14ac:dyDescent="0.2">
      <c r="G8254" s="139"/>
      <c r="H8254" s="131"/>
      <c r="I8254" s="131"/>
    </row>
    <row r="8255" spans="7:9" ht="15" customHeight="1" x14ac:dyDescent="0.2">
      <c r="G8255" s="139"/>
      <c r="H8255" s="131"/>
      <c r="I8255" s="131"/>
    </row>
    <row r="8256" spans="7:9" ht="15" customHeight="1" x14ac:dyDescent="0.2">
      <c r="G8256" s="139"/>
      <c r="H8256" s="131"/>
      <c r="I8256" s="131"/>
    </row>
    <row r="8257" spans="7:9" ht="15" customHeight="1" x14ac:dyDescent="0.2">
      <c r="G8257" s="139"/>
      <c r="H8257" s="131"/>
      <c r="I8257" s="131"/>
    </row>
    <row r="8258" spans="7:9" ht="15" customHeight="1" x14ac:dyDescent="0.2">
      <c r="G8258" s="139"/>
      <c r="H8258" s="131"/>
      <c r="I8258" s="131"/>
    </row>
    <row r="8259" spans="7:9" ht="15" customHeight="1" x14ac:dyDescent="0.2">
      <c r="G8259" s="139"/>
      <c r="H8259" s="131"/>
      <c r="I8259" s="131"/>
    </row>
    <row r="8260" spans="7:9" ht="15" customHeight="1" x14ac:dyDescent="0.2">
      <c r="G8260" s="139"/>
      <c r="H8260" s="131"/>
      <c r="I8260" s="131"/>
    </row>
    <row r="8261" spans="7:9" ht="15" customHeight="1" x14ac:dyDescent="0.2">
      <c r="G8261" s="139"/>
      <c r="H8261" s="131"/>
      <c r="I8261" s="131"/>
    </row>
    <row r="8262" spans="7:9" ht="15" customHeight="1" x14ac:dyDescent="0.2">
      <c r="G8262" s="139"/>
      <c r="H8262" s="131"/>
      <c r="I8262" s="131"/>
    </row>
    <row r="8263" spans="7:9" ht="15" customHeight="1" x14ac:dyDescent="0.2">
      <c r="G8263" s="139"/>
      <c r="H8263" s="131"/>
      <c r="I8263" s="131"/>
    </row>
    <row r="8264" spans="7:9" ht="15" customHeight="1" x14ac:dyDescent="0.2">
      <c r="G8264" s="139"/>
      <c r="H8264" s="131"/>
      <c r="I8264" s="131"/>
    </row>
    <row r="8265" spans="7:9" ht="15" customHeight="1" x14ac:dyDescent="0.2">
      <c r="G8265" s="139"/>
      <c r="H8265" s="131"/>
      <c r="I8265" s="131"/>
    </row>
    <row r="8266" spans="7:9" ht="15" customHeight="1" x14ac:dyDescent="0.2">
      <c r="G8266" s="139"/>
      <c r="H8266" s="131"/>
      <c r="I8266" s="131"/>
    </row>
    <row r="8267" spans="7:9" ht="15" customHeight="1" x14ac:dyDescent="0.2">
      <c r="G8267" s="139"/>
      <c r="H8267" s="131"/>
      <c r="I8267" s="131"/>
    </row>
    <row r="8268" spans="7:9" ht="15" customHeight="1" x14ac:dyDescent="0.2">
      <c r="G8268" s="139"/>
      <c r="H8268" s="131"/>
      <c r="I8268" s="131"/>
    </row>
    <row r="8269" spans="7:9" ht="15" customHeight="1" x14ac:dyDescent="0.2">
      <c r="G8269" s="139"/>
      <c r="H8269" s="131"/>
      <c r="I8269" s="131"/>
    </row>
    <row r="8270" spans="7:9" ht="15" customHeight="1" x14ac:dyDescent="0.2">
      <c r="G8270" s="139"/>
      <c r="H8270" s="131"/>
      <c r="I8270" s="131"/>
    </row>
    <row r="8271" spans="7:9" ht="15" customHeight="1" x14ac:dyDescent="0.2">
      <c r="G8271" s="139"/>
      <c r="H8271" s="131"/>
      <c r="I8271" s="131"/>
    </row>
    <row r="8272" spans="7:9" ht="15" customHeight="1" x14ac:dyDescent="0.2">
      <c r="G8272" s="139"/>
      <c r="H8272" s="131"/>
      <c r="I8272" s="131"/>
    </row>
    <row r="8273" spans="7:9" ht="15" customHeight="1" x14ac:dyDescent="0.2">
      <c r="G8273" s="139"/>
      <c r="H8273" s="131"/>
      <c r="I8273" s="131"/>
    </row>
    <row r="8274" spans="7:9" ht="15" customHeight="1" x14ac:dyDescent="0.2">
      <c r="G8274" s="139"/>
      <c r="H8274" s="131"/>
      <c r="I8274" s="131"/>
    </row>
    <row r="8275" spans="7:9" ht="15" customHeight="1" x14ac:dyDescent="0.2">
      <c r="G8275" s="139"/>
      <c r="H8275" s="131"/>
      <c r="I8275" s="131"/>
    </row>
    <row r="8276" spans="7:9" ht="15" customHeight="1" x14ac:dyDescent="0.2">
      <c r="G8276" s="139"/>
      <c r="H8276" s="131"/>
      <c r="I8276" s="131"/>
    </row>
    <row r="8277" spans="7:9" ht="15" customHeight="1" x14ac:dyDescent="0.2">
      <c r="G8277" s="139"/>
      <c r="H8277" s="131"/>
      <c r="I8277" s="131"/>
    </row>
    <row r="8278" spans="7:9" ht="15" customHeight="1" x14ac:dyDescent="0.2">
      <c r="G8278" s="139"/>
      <c r="H8278" s="131"/>
      <c r="I8278" s="131"/>
    </row>
    <row r="8279" spans="7:9" ht="15" customHeight="1" x14ac:dyDescent="0.2">
      <c r="G8279" s="139"/>
      <c r="H8279" s="131"/>
      <c r="I8279" s="131"/>
    </row>
    <row r="8280" spans="7:9" ht="15" customHeight="1" x14ac:dyDescent="0.2">
      <c r="G8280" s="139"/>
      <c r="H8280" s="131"/>
      <c r="I8280" s="131"/>
    </row>
    <row r="8281" spans="7:9" ht="15" customHeight="1" x14ac:dyDescent="0.2">
      <c r="G8281" s="139"/>
      <c r="H8281" s="131"/>
      <c r="I8281" s="131"/>
    </row>
    <row r="8282" spans="7:9" ht="15" customHeight="1" x14ac:dyDescent="0.2">
      <c r="G8282" s="139"/>
      <c r="H8282" s="131"/>
      <c r="I8282" s="131"/>
    </row>
    <row r="8283" spans="7:9" ht="15" customHeight="1" x14ac:dyDescent="0.2">
      <c r="G8283" s="139"/>
      <c r="H8283" s="131"/>
      <c r="I8283" s="131"/>
    </row>
    <row r="8284" spans="7:9" ht="15" customHeight="1" x14ac:dyDescent="0.2">
      <c r="G8284" s="139"/>
      <c r="H8284" s="131"/>
      <c r="I8284" s="131"/>
    </row>
    <row r="8285" spans="7:9" ht="15" customHeight="1" x14ac:dyDescent="0.2">
      <c r="G8285" s="139"/>
      <c r="H8285" s="131"/>
      <c r="I8285" s="131"/>
    </row>
    <row r="8286" spans="7:9" ht="15" customHeight="1" x14ac:dyDescent="0.2">
      <c r="G8286" s="139"/>
      <c r="H8286" s="131"/>
      <c r="I8286" s="131"/>
    </row>
    <row r="8287" spans="7:9" ht="15" customHeight="1" x14ac:dyDescent="0.2">
      <c r="G8287" s="139"/>
      <c r="H8287" s="131"/>
      <c r="I8287" s="131"/>
    </row>
    <row r="8288" spans="7:9" ht="15" customHeight="1" x14ac:dyDescent="0.2">
      <c r="G8288" s="139"/>
      <c r="H8288" s="131"/>
      <c r="I8288" s="131"/>
    </row>
    <row r="8289" spans="7:9" ht="15" customHeight="1" x14ac:dyDescent="0.2">
      <c r="G8289" s="139"/>
      <c r="H8289" s="131"/>
      <c r="I8289" s="131"/>
    </row>
    <row r="8290" spans="7:9" ht="15" customHeight="1" x14ac:dyDescent="0.2">
      <c r="G8290" s="139"/>
      <c r="H8290" s="131"/>
      <c r="I8290" s="131"/>
    </row>
    <row r="8291" spans="7:9" ht="15" customHeight="1" x14ac:dyDescent="0.2">
      <c r="G8291" s="139"/>
      <c r="H8291" s="131"/>
      <c r="I8291" s="131"/>
    </row>
    <row r="8292" spans="7:9" ht="15" customHeight="1" x14ac:dyDescent="0.2">
      <c r="G8292" s="139"/>
      <c r="H8292" s="131"/>
      <c r="I8292" s="131"/>
    </row>
    <row r="8293" spans="7:9" ht="15" customHeight="1" x14ac:dyDescent="0.2">
      <c r="G8293" s="139"/>
      <c r="H8293" s="131"/>
      <c r="I8293" s="131"/>
    </row>
    <row r="8294" spans="7:9" ht="15" customHeight="1" x14ac:dyDescent="0.2">
      <c r="G8294" s="139"/>
      <c r="H8294" s="131"/>
      <c r="I8294" s="131"/>
    </row>
    <row r="8295" spans="7:9" ht="15" customHeight="1" x14ac:dyDescent="0.2">
      <c r="G8295" s="139"/>
      <c r="H8295" s="131"/>
      <c r="I8295" s="131"/>
    </row>
    <row r="8296" spans="7:9" ht="15" customHeight="1" x14ac:dyDescent="0.2">
      <c r="G8296" s="139"/>
      <c r="H8296" s="131"/>
      <c r="I8296" s="131"/>
    </row>
    <row r="8297" spans="7:9" ht="15" customHeight="1" x14ac:dyDescent="0.2">
      <c r="G8297" s="139"/>
      <c r="H8297" s="131"/>
      <c r="I8297" s="131"/>
    </row>
    <row r="8298" spans="7:9" ht="15" customHeight="1" x14ac:dyDescent="0.2">
      <c r="G8298" s="139"/>
      <c r="H8298" s="131"/>
      <c r="I8298" s="131"/>
    </row>
    <row r="8299" spans="7:9" ht="15" customHeight="1" x14ac:dyDescent="0.2">
      <c r="G8299" s="139"/>
      <c r="H8299" s="131"/>
      <c r="I8299" s="131"/>
    </row>
    <row r="8300" spans="7:9" ht="15" customHeight="1" x14ac:dyDescent="0.2">
      <c r="G8300" s="139"/>
      <c r="H8300" s="131"/>
      <c r="I8300" s="131"/>
    </row>
    <row r="8301" spans="7:9" ht="15" customHeight="1" x14ac:dyDescent="0.2">
      <c r="G8301" s="139"/>
      <c r="H8301" s="131"/>
      <c r="I8301" s="131"/>
    </row>
    <row r="8302" spans="7:9" ht="15" customHeight="1" x14ac:dyDescent="0.2">
      <c r="G8302" s="139"/>
      <c r="H8302" s="131"/>
      <c r="I8302" s="131"/>
    </row>
    <row r="8303" spans="7:9" ht="15" customHeight="1" x14ac:dyDescent="0.2">
      <c r="G8303" s="139"/>
      <c r="H8303" s="131"/>
      <c r="I8303" s="131"/>
    </row>
    <row r="8304" spans="7:9" ht="15" customHeight="1" x14ac:dyDescent="0.2">
      <c r="G8304" s="139"/>
      <c r="H8304" s="131"/>
      <c r="I8304" s="131"/>
    </row>
    <row r="8305" spans="7:9" ht="15" customHeight="1" x14ac:dyDescent="0.2">
      <c r="G8305" s="139"/>
      <c r="H8305" s="131"/>
      <c r="I8305" s="131"/>
    </row>
    <row r="8306" spans="7:9" ht="15" customHeight="1" x14ac:dyDescent="0.2">
      <c r="G8306" s="139"/>
      <c r="H8306" s="131"/>
      <c r="I8306" s="131"/>
    </row>
    <row r="8307" spans="7:9" ht="15" customHeight="1" x14ac:dyDescent="0.2">
      <c r="G8307" s="139"/>
      <c r="H8307" s="131"/>
      <c r="I8307" s="131"/>
    </row>
    <row r="8308" spans="7:9" ht="15" customHeight="1" x14ac:dyDescent="0.2">
      <c r="G8308" s="139"/>
      <c r="H8308" s="131"/>
      <c r="I8308" s="131"/>
    </row>
    <row r="8309" spans="7:9" ht="15" customHeight="1" x14ac:dyDescent="0.2">
      <c r="G8309" s="139"/>
      <c r="H8309" s="131"/>
      <c r="I8309" s="131"/>
    </row>
    <row r="8310" spans="7:9" ht="15" customHeight="1" x14ac:dyDescent="0.2">
      <c r="G8310" s="139"/>
      <c r="H8310" s="131"/>
      <c r="I8310" s="131"/>
    </row>
    <row r="8311" spans="7:9" ht="15" customHeight="1" x14ac:dyDescent="0.2">
      <c r="G8311" s="139"/>
      <c r="H8311" s="131"/>
      <c r="I8311" s="131"/>
    </row>
    <row r="8312" spans="7:9" ht="15" customHeight="1" x14ac:dyDescent="0.2">
      <c r="G8312" s="139"/>
      <c r="H8312" s="131"/>
      <c r="I8312" s="131"/>
    </row>
    <row r="8313" spans="7:9" ht="15" customHeight="1" x14ac:dyDescent="0.2">
      <c r="G8313" s="139"/>
      <c r="H8313" s="131"/>
      <c r="I8313" s="131"/>
    </row>
    <row r="8314" spans="7:9" ht="15" customHeight="1" x14ac:dyDescent="0.2">
      <c r="G8314" s="139"/>
      <c r="H8314" s="131"/>
      <c r="I8314" s="131"/>
    </row>
    <row r="8315" spans="7:9" ht="15" customHeight="1" x14ac:dyDescent="0.2">
      <c r="G8315" s="139"/>
      <c r="H8315" s="131"/>
      <c r="I8315" s="131"/>
    </row>
    <row r="8316" spans="7:9" ht="15" customHeight="1" x14ac:dyDescent="0.2">
      <c r="G8316" s="139"/>
      <c r="H8316" s="131"/>
      <c r="I8316" s="131"/>
    </row>
    <row r="8317" spans="7:9" ht="15" customHeight="1" x14ac:dyDescent="0.2">
      <c r="G8317" s="139"/>
      <c r="H8317" s="131"/>
      <c r="I8317" s="131"/>
    </row>
    <row r="8318" spans="7:9" ht="15" customHeight="1" x14ac:dyDescent="0.2">
      <c r="G8318" s="139"/>
      <c r="H8318" s="131"/>
      <c r="I8318" s="131"/>
    </row>
    <row r="8319" spans="7:9" ht="15" customHeight="1" x14ac:dyDescent="0.2">
      <c r="G8319" s="139"/>
      <c r="H8319" s="131"/>
      <c r="I8319" s="131"/>
    </row>
    <row r="8320" spans="7:9" ht="15" customHeight="1" x14ac:dyDescent="0.2">
      <c r="G8320" s="139"/>
      <c r="H8320" s="131"/>
      <c r="I8320" s="131"/>
    </row>
    <row r="8321" spans="7:9" ht="15" customHeight="1" x14ac:dyDescent="0.2">
      <c r="G8321" s="139"/>
      <c r="H8321" s="131"/>
      <c r="I8321" s="131"/>
    </row>
    <row r="8322" spans="7:9" ht="15" customHeight="1" x14ac:dyDescent="0.2">
      <c r="G8322" s="139"/>
      <c r="H8322" s="131"/>
      <c r="I8322" s="131"/>
    </row>
    <row r="8323" spans="7:9" ht="15" customHeight="1" x14ac:dyDescent="0.2">
      <c r="G8323" s="139"/>
      <c r="H8323" s="131"/>
      <c r="I8323" s="131"/>
    </row>
    <row r="8324" spans="7:9" ht="15" customHeight="1" x14ac:dyDescent="0.2">
      <c r="G8324" s="139"/>
      <c r="H8324" s="131"/>
      <c r="I8324" s="131"/>
    </row>
    <row r="8325" spans="7:9" ht="15" customHeight="1" x14ac:dyDescent="0.2">
      <c r="G8325" s="139"/>
      <c r="H8325" s="131"/>
      <c r="I8325" s="131"/>
    </row>
    <row r="8326" spans="7:9" ht="15" customHeight="1" x14ac:dyDescent="0.2">
      <c r="G8326" s="139"/>
      <c r="H8326" s="131"/>
      <c r="I8326" s="131"/>
    </row>
    <row r="8327" spans="7:9" ht="15" customHeight="1" x14ac:dyDescent="0.2">
      <c r="G8327" s="139"/>
      <c r="H8327" s="131"/>
      <c r="I8327" s="131"/>
    </row>
    <row r="8328" spans="7:9" ht="15" customHeight="1" x14ac:dyDescent="0.2">
      <c r="G8328" s="139"/>
      <c r="H8328" s="131"/>
      <c r="I8328" s="131"/>
    </row>
    <row r="8329" spans="7:9" ht="15" customHeight="1" x14ac:dyDescent="0.2">
      <c r="G8329" s="139"/>
      <c r="H8329" s="131"/>
      <c r="I8329" s="131"/>
    </row>
    <row r="8330" spans="7:9" ht="15" customHeight="1" x14ac:dyDescent="0.2">
      <c r="G8330" s="139"/>
      <c r="H8330" s="131"/>
      <c r="I8330" s="131"/>
    </row>
    <row r="8331" spans="7:9" ht="15" customHeight="1" x14ac:dyDescent="0.2">
      <c r="G8331" s="139"/>
      <c r="H8331" s="131"/>
      <c r="I8331" s="131"/>
    </row>
    <row r="8332" spans="7:9" ht="15" customHeight="1" x14ac:dyDescent="0.2">
      <c r="G8332" s="139"/>
      <c r="H8332" s="131"/>
      <c r="I8332" s="131"/>
    </row>
    <row r="8333" spans="7:9" ht="15" customHeight="1" x14ac:dyDescent="0.2">
      <c r="G8333" s="139"/>
      <c r="H8333" s="131"/>
      <c r="I8333" s="131"/>
    </row>
    <row r="8334" spans="7:9" ht="15" customHeight="1" x14ac:dyDescent="0.2">
      <c r="G8334" s="139"/>
      <c r="H8334" s="131"/>
      <c r="I8334" s="131"/>
    </row>
    <row r="8335" spans="7:9" ht="15" customHeight="1" x14ac:dyDescent="0.2">
      <c r="G8335" s="139"/>
      <c r="H8335" s="131"/>
      <c r="I8335" s="131"/>
    </row>
    <row r="8336" spans="7:9" ht="15" customHeight="1" x14ac:dyDescent="0.2">
      <c r="G8336" s="139"/>
      <c r="H8336" s="131"/>
      <c r="I8336" s="131"/>
    </row>
    <row r="8337" spans="7:9" ht="15" customHeight="1" x14ac:dyDescent="0.2">
      <c r="G8337" s="139"/>
      <c r="H8337" s="131"/>
      <c r="I8337" s="131"/>
    </row>
    <row r="8338" spans="7:9" ht="15" customHeight="1" x14ac:dyDescent="0.2">
      <c r="G8338" s="139"/>
      <c r="H8338" s="131"/>
      <c r="I8338" s="131"/>
    </row>
    <row r="8339" spans="7:9" ht="15" customHeight="1" x14ac:dyDescent="0.2">
      <c r="G8339" s="139"/>
      <c r="H8339" s="131"/>
      <c r="I8339" s="131"/>
    </row>
    <row r="8340" spans="7:9" ht="15" customHeight="1" x14ac:dyDescent="0.2">
      <c r="G8340" s="139"/>
      <c r="H8340" s="131"/>
      <c r="I8340" s="131"/>
    </row>
    <row r="8341" spans="7:9" ht="15" customHeight="1" x14ac:dyDescent="0.2">
      <c r="G8341" s="139"/>
      <c r="H8341" s="131"/>
      <c r="I8341" s="131"/>
    </row>
    <row r="8342" spans="7:9" ht="15" customHeight="1" x14ac:dyDescent="0.2">
      <c r="G8342" s="139"/>
      <c r="H8342" s="131"/>
      <c r="I8342" s="131"/>
    </row>
    <row r="8343" spans="7:9" ht="15" customHeight="1" x14ac:dyDescent="0.2">
      <c r="G8343" s="139"/>
      <c r="H8343" s="131"/>
      <c r="I8343" s="131"/>
    </row>
    <row r="8344" spans="7:9" ht="15" customHeight="1" x14ac:dyDescent="0.2">
      <c r="G8344" s="139"/>
      <c r="H8344" s="131"/>
      <c r="I8344" s="131"/>
    </row>
    <row r="8345" spans="7:9" ht="15" customHeight="1" x14ac:dyDescent="0.2">
      <c r="G8345" s="139"/>
      <c r="H8345" s="131"/>
      <c r="I8345" s="131"/>
    </row>
    <row r="8346" spans="7:9" ht="15" customHeight="1" x14ac:dyDescent="0.2">
      <c r="G8346" s="139"/>
      <c r="H8346" s="131"/>
      <c r="I8346" s="131"/>
    </row>
    <row r="8347" spans="7:9" ht="15" customHeight="1" x14ac:dyDescent="0.2">
      <c r="G8347" s="139"/>
      <c r="H8347" s="131"/>
      <c r="I8347" s="131"/>
    </row>
    <row r="8348" spans="7:9" ht="15" customHeight="1" x14ac:dyDescent="0.2">
      <c r="G8348" s="139"/>
      <c r="H8348" s="131"/>
      <c r="I8348" s="131"/>
    </row>
    <row r="8349" spans="7:9" ht="15" customHeight="1" x14ac:dyDescent="0.2">
      <c r="G8349" s="139"/>
      <c r="H8349" s="131"/>
      <c r="I8349" s="131"/>
    </row>
    <row r="8350" spans="7:9" ht="15" customHeight="1" x14ac:dyDescent="0.2">
      <c r="G8350" s="139"/>
      <c r="H8350" s="131"/>
      <c r="I8350" s="131"/>
    </row>
    <row r="8351" spans="7:9" ht="15" customHeight="1" x14ac:dyDescent="0.2">
      <c r="G8351" s="139"/>
      <c r="H8351" s="131"/>
      <c r="I8351" s="131"/>
    </row>
    <row r="8352" spans="7:9" ht="15" customHeight="1" x14ac:dyDescent="0.2">
      <c r="G8352" s="139"/>
      <c r="H8352" s="131"/>
      <c r="I8352" s="131"/>
    </row>
    <row r="8353" spans="7:9" ht="15" customHeight="1" x14ac:dyDescent="0.2">
      <c r="G8353" s="139"/>
      <c r="H8353" s="131"/>
      <c r="I8353" s="131"/>
    </row>
    <row r="8354" spans="7:9" ht="15" customHeight="1" x14ac:dyDescent="0.2">
      <c r="G8354" s="139"/>
      <c r="H8354" s="131"/>
      <c r="I8354" s="131"/>
    </row>
    <row r="8355" spans="7:9" ht="15" customHeight="1" x14ac:dyDescent="0.2">
      <c r="G8355" s="139"/>
      <c r="H8355" s="131"/>
      <c r="I8355" s="131"/>
    </row>
    <row r="8356" spans="7:9" ht="15" customHeight="1" x14ac:dyDescent="0.2">
      <c r="G8356" s="139"/>
      <c r="H8356" s="131"/>
      <c r="I8356" s="131"/>
    </row>
    <row r="8357" spans="7:9" ht="15" customHeight="1" x14ac:dyDescent="0.2">
      <c r="G8357" s="139"/>
      <c r="H8357" s="131"/>
      <c r="I8357" s="131"/>
    </row>
    <row r="8358" spans="7:9" ht="15" customHeight="1" x14ac:dyDescent="0.2">
      <c r="G8358" s="139"/>
      <c r="H8358" s="131"/>
      <c r="I8358" s="131"/>
    </row>
    <row r="8359" spans="7:9" ht="15" customHeight="1" x14ac:dyDescent="0.2">
      <c r="G8359" s="139"/>
      <c r="H8359" s="131"/>
      <c r="I8359" s="131"/>
    </row>
    <row r="8360" spans="7:9" ht="15" customHeight="1" x14ac:dyDescent="0.2">
      <c r="G8360" s="139"/>
      <c r="H8360" s="131"/>
      <c r="I8360" s="131"/>
    </row>
    <row r="8361" spans="7:9" ht="15" customHeight="1" x14ac:dyDescent="0.2">
      <c r="G8361" s="139"/>
      <c r="H8361" s="131"/>
      <c r="I8361" s="131"/>
    </row>
    <row r="8362" spans="7:9" ht="15" customHeight="1" x14ac:dyDescent="0.2">
      <c r="G8362" s="139"/>
      <c r="H8362" s="131"/>
      <c r="I8362" s="131"/>
    </row>
    <row r="8363" spans="7:9" ht="15" customHeight="1" x14ac:dyDescent="0.2">
      <c r="G8363" s="139"/>
      <c r="H8363" s="131"/>
      <c r="I8363" s="131"/>
    </row>
    <row r="8364" spans="7:9" ht="15" customHeight="1" x14ac:dyDescent="0.2">
      <c r="G8364" s="139"/>
      <c r="H8364" s="131"/>
      <c r="I8364" s="131"/>
    </row>
    <row r="8365" spans="7:9" ht="15" customHeight="1" x14ac:dyDescent="0.2">
      <c r="G8365" s="139"/>
      <c r="H8365" s="131"/>
      <c r="I8365" s="131"/>
    </row>
    <row r="8366" spans="7:9" ht="15" customHeight="1" x14ac:dyDescent="0.2">
      <c r="G8366" s="139"/>
      <c r="H8366" s="131"/>
      <c r="I8366" s="131"/>
    </row>
    <row r="8367" spans="7:9" ht="15" customHeight="1" x14ac:dyDescent="0.2">
      <c r="G8367" s="139"/>
      <c r="H8367" s="131"/>
      <c r="I8367" s="131"/>
    </row>
    <row r="8368" spans="7:9" ht="15" customHeight="1" x14ac:dyDescent="0.2">
      <c r="G8368" s="139"/>
      <c r="H8368" s="131"/>
      <c r="I8368" s="131"/>
    </row>
    <row r="8369" spans="7:9" ht="15" customHeight="1" x14ac:dyDescent="0.2">
      <c r="G8369" s="139"/>
      <c r="H8369" s="131"/>
      <c r="I8369" s="131"/>
    </row>
    <row r="8370" spans="7:9" ht="15" customHeight="1" x14ac:dyDescent="0.2">
      <c r="G8370" s="139"/>
      <c r="H8370" s="131"/>
      <c r="I8370" s="131"/>
    </row>
    <row r="8371" spans="7:9" ht="15" customHeight="1" x14ac:dyDescent="0.2">
      <c r="G8371" s="139"/>
      <c r="H8371" s="131"/>
      <c r="I8371" s="131"/>
    </row>
    <row r="8372" spans="7:9" ht="15" customHeight="1" x14ac:dyDescent="0.2">
      <c r="G8372" s="139"/>
      <c r="H8372" s="131"/>
      <c r="I8372" s="131"/>
    </row>
    <row r="8373" spans="7:9" ht="15" customHeight="1" x14ac:dyDescent="0.2">
      <c r="G8373" s="139"/>
      <c r="H8373" s="131"/>
      <c r="I8373" s="131"/>
    </row>
    <row r="8374" spans="7:9" ht="15" customHeight="1" x14ac:dyDescent="0.2">
      <c r="G8374" s="139"/>
      <c r="H8374" s="131"/>
      <c r="I8374" s="131"/>
    </row>
    <row r="8375" spans="7:9" ht="15" customHeight="1" x14ac:dyDescent="0.2">
      <c r="G8375" s="139"/>
      <c r="H8375" s="131"/>
      <c r="I8375" s="131"/>
    </row>
    <row r="8376" spans="7:9" ht="15" customHeight="1" x14ac:dyDescent="0.2">
      <c r="G8376" s="139"/>
      <c r="H8376" s="131"/>
      <c r="I8376" s="131"/>
    </row>
    <row r="8377" spans="7:9" ht="15" customHeight="1" x14ac:dyDescent="0.2">
      <c r="G8377" s="139"/>
      <c r="H8377" s="131"/>
      <c r="I8377" s="131"/>
    </row>
    <row r="8378" spans="7:9" ht="15" customHeight="1" x14ac:dyDescent="0.2">
      <c r="G8378" s="139"/>
      <c r="H8378" s="131"/>
      <c r="I8378" s="131"/>
    </row>
    <row r="8379" spans="7:9" ht="15" customHeight="1" x14ac:dyDescent="0.2">
      <c r="G8379" s="139"/>
      <c r="H8379" s="131"/>
      <c r="I8379" s="131"/>
    </row>
    <row r="8380" spans="7:9" ht="15" customHeight="1" x14ac:dyDescent="0.2">
      <c r="G8380" s="139"/>
      <c r="H8380" s="131"/>
      <c r="I8380" s="131"/>
    </row>
    <row r="8381" spans="7:9" ht="15" customHeight="1" x14ac:dyDescent="0.2">
      <c r="G8381" s="139"/>
      <c r="H8381" s="131"/>
      <c r="I8381" s="131"/>
    </row>
    <row r="8382" spans="7:9" ht="15" customHeight="1" x14ac:dyDescent="0.2">
      <c r="G8382" s="139"/>
      <c r="H8382" s="131"/>
      <c r="I8382" s="131"/>
    </row>
    <row r="8383" spans="7:9" ht="15" customHeight="1" x14ac:dyDescent="0.2">
      <c r="G8383" s="139"/>
      <c r="H8383" s="131"/>
      <c r="I8383" s="131"/>
    </row>
    <row r="8384" spans="7:9" ht="15" customHeight="1" x14ac:dyDescent="0.2">
      <c r="G8384" s="139"/>
      <c r="H8384" s="131"/>
      <c r="I8384" s="131"/>
    </row>
    <row r="8385" spans="7:9" ht="15" customHeight="1" x14ac:dyDescent="0.2">
      <c r="G8385" s="139"/>
      <c r="H8385" s="131"/>
      <c r="I8385" s="131"/>
    </row>
    <row r="8386" spans="7:9" ht="15" customHeight="1" x14ac:dyDescent="0.2">
      <c r="G8386" s="139"/>
      <c r="H8386" s="131"/>
      <c r="I8386" s="131"/>
    </row>
    <row r="8387" spans="7:9" ht="15" customHeight="1" x14ac:dyDescent="0.2">
      <c r="G8387" s="139"/>
      <c r="H8387" s="131"/>
      <c r="I8387" s="131"/>
    </row>
    <row r="8388" spans="7:9" ht="15" customHeight="1" x14ac:dyDescent="0.2">
      <c r="G8388" s="139"/>
      <c r="H8388" s="131"/>
      <c r="I8388" s="131"/>
    </row>
    <row r="8389" spans="7:9" ht="15" customHeight="1" x14ac:dyDescent="0.2">
      <c r="G8389" s="139"/>
      <c r="H8389" s="131"/>
      <c r="I8389" s="131"/>
    </row>
    <row r="8390" spans="7:9" ht="15" customHeight="1" x14ac:dyDescent="0.2">
      <c r="G8390" s="139"/>
      <c r="H8390" s="131"/>
      <c r="I8390" s="131"/>
    </row>
    <row r="8391" spans="7:9" ht="15" customHeight="1" x14ac:dyDescent="0.2">
      <c r="G8391" s="139"/>
      <c r="H8391" s="131"/>
      <c r="I8391" s="131"/>
    </row>
    <row r="8392" spans="7:9" ht="15" customHeight="1" x14ac:dyDescent="0.2">
      <c r="G8392" s="139"/>
      <c r="H8392" s="131"/>
      <c r="I8392" s="131"/>
    </row>
    <row r="8393" spans="7:9" ht="15" customHeight="1" x14ac:dyDescent="0.2">
      <c r="G8393" s="139"/>
      <c r="H8393" s="131"/>
      <c r="I8393" s="131"/>
    </row>
    <row r="8394" spans="7:9" ht="15" customHeight="1" x14ac:dyDescent="0.2">
      <c r="G8394" s="139"/>
      <c r="H8394" s="131"/>
      <c r="I8394" s="131"/>
    </row>
    <row r="8395" spans="7:9" ht="15" customHeight="1" x14ac:dyDescent="0.2">
      <c r="G8395" s="139"/>
      <c r="H8395" s="131"/>
      <c r="I8395" s="131"/>
    </row>
    <row r="8396" spans="7:9" ht="15" customHeight="1" x14ac:dyDescent="0.2">
      <c r="G8396" s="139"/>
      <c r="H8396" s="131"/>
      <c r="I8396" s="131"/>
    </row>
    <row r="8397" spans="7:9" ht="15" customHeight="1" x14ac:dyDescent="0.2">
      <c r="G8397" s="139"/>
      <c r="H8397" s="131"/>
      <c r="I8397" s="131"/>
    </row>
    <row r="8398" spans="7:9" ht="15" customHeight="1" x14ac:dyDescent="0.2">
      <c r="G8398" s="139"/>
      <c r="H8398" s="131"/>
      <c r="I8398" s="131"/>
    </row>
    <row r="8399" spans="7:9" ht="15" customHeight="1" x14ac:dyDescent="0.2">
      <c r="G8399" s="139"/>
      <c r="H8399" s="131"/>
      <c r="I8399" s="131"/>
    </row>
    <row r="8400" spans="7:9" ht="15" customHeight="1" x14ac:dyDescent="0.2">
      <c r="G8400" s="139"/>
      <c r="H8400" s="131"/>
      <c r="I8400" s="131"/>
    </row>
    <row r="8401" spans="7:9" ht="15" customHeight="1" x14ac:dyDescent="0.2">
      <c r="G8401" s="139"/>
      <c r="H8401" s="131"/>
      <c r="I8401" s="131"/>
    </row>
    <row r="8402" spans="7:9" ht="15" customHeight="1" x14ac:dyDescent="0.2">
      <c r="G8402" s="139"/>
      <c r="H8402" s="131"/>
      <c r="I8402" s="131"/>
    </row>
    <row r="8403" spans="7:9" ht="15" customHeight="1" x14ac:dyDescent="0.2">
      <c r="G8403" s="139"/>
      <c r="H8403" s="131"/>
      <c r="I8403" s="131"/>
    </row>
    <row r="8404" spans="7:9" ht="15" customHeight="1" x14ac:dyDescent="0.2">
      <c r="G8404" s="139"/>
      <c r="H8404" s="131"/>
      <c r="I8404" s="131"/>
    </row>
    <row r="8405" spans="7:9" ht="15" customHeight="1" x14ac:dyDescent="0.2">
      <c r="G8405" s="139"/>
      <c r="H8405" s="131"/>
      <c r="I8405" s="131"/>
    </row>
    <row r="8406" spans="7:9" ht="15" customHeight="1" x14ac:dyDescent="0.2">
      <c r="G8406" s="139"/>
      <c r="H8406" s="131"/>
      <c r="I8406" s="131"/>
    </row>
    <row r="8407" spans="7:9" ht="15" customHeight="1" x14ac:dyDescent="0.2">
      <c r="G8407" s="139"/>
      <c r="H8407" s="131"/>
      <c r="I8407" s="131"/>
    </row>
    <row r="8408" spans="7:9" ht="15" customHeight="1" x14ac:dyDescent="0.2">
      <c r="G8408" s="139"/>
      <c r="H8408" s="131"/>
      <c r="I8408" s="131"/>
    </row>
    <row r="8409" spans="7:9" ht="15" customHeight="1" x14ac:dyDescent="0.2">
      <c r="G8409" s="139"/>
      <c r="H8409" s="131"/>
      <c r="I8409" s="131"/>
    </row>
    <row r="8410" spans="7:9" ht="15" customHeight="1" x14ac:dyDescent="0.2">
      <c r="G8410" s="139"/>
      <c r="H8410" s="131"/>
      <c r="I8410" s="131"/>
    </row>
    <row r="8411" spans="7:9" ht="15" customHeight="1" x14ac:dyDescent="0.2">
      <c r="G8411" s="139"/>
      <c r="H8411" s="131"/>
      <c r="I8411" s="131"/>
    </row>
    <row r="8412" spans="7:9" ht="15" customHeight="1" x14ac:dyDescent="0.2">
      <c r="G8412" s="139"/>
      <c r="H8412" s="131"/>
      <c r="I8412" s="131"/>
    </row>
    <row r="8413" spans="7:9" ht="15" customHeight="1" x14ac:dyDescent="0.2">
      <c r="G8413" s="139"/>
      <c r="H8413" s="131"/>
      <c r="I8413" s="131"/>
    </row>
    <row r="8414" spans="7:9" ht="15" customHeight="1" x14ac:dyDescent="0.2">
      <c r="G8414" s="139"/>
      <c r="H8414" s="131"/>
      <c r="I8414" s="131"/>
    </row>
    <row r="8415" spans="7:9" ht="15" customHeight="1" x14ac:dyDescent="0.2">
      <c r="G8415" s="139"/>
      <c r="H8415" s="131"/>
      <c r="I8415" s="131"/>
    </row>
    <row r="8416" spans="7:9" ht="15" customHeight="1" x14ac:dyDescent="0.2">
      <c r="G8416" s="139"/>
      <c r="H8416" s="131"/>
      <c r="I8416" s="131"/>
    </row>
    <row r="8417" spans="7:9" ht="15" customHeight="1" x14ac:dyDescent="0.2">
      <c r="G8417" s="139"/>
      <c r="H8417" s="131"/>
      <c r="I8417" s="131"/>
    </row>
    <row r="8418" spans="7:9" ht="15" customHeight="1" x14ac:dyDescent="0.2">
      <c r="G8418" s="139"/>
      <c r="H8418" s="131"/>
      <c r="I8418" s="131"/>
    </row>
    <row r="8419" spans="7:9" ht="15" customHeight="1" x14ac:dyDescent="0.2">
      <c r="G8419" s="139"/>
      <c r="H8419" s="131"/>
      <c r="I8419" s="131"/>
    </row>
    <row r="8420" spans="7:9" ht="15" customHeight="1" x14ac:dyDescent="0.2">
      <c r="G8420" s="139"/>
      <c r="H8420" s="131"/>
      <c r="I8420" s="131"/>
    </row>
    <row r="8421" spans="7:9" ht="15" customHeight="1" x14ac:dyDescent="0.2">
      <c r="G8421" s="139"/>
      <c r="H8421" s="131"/>
      <c r="I8421" s="131"/>
    </row>
    <row r="8422" spans="7:9" ht="15" customHeight="1" x14ac:dyDescent="0.2">
      <c r="G8422" s="139"/>
      <c r="H8422" s="131"/>
      <c r="I8422" s="131"/>
    </row>
    <row r="8423" spans="7:9" ht="15" customHeight="1" x14ac:dyDescent="0.2">
      <c r="G8423" s="139"/>
      <c r="H8423" s="131"/>
      <c r="I8423" s="131"/>
    </row>
    <row r="8424" spans="7:9" ht="15" customHeight="1" x14ac:dyDescent="0.2">
      <c r="G8424" s="139"/>
      <c r="H8424" s="131"/>
      <c r="I8424" s="131"/>
    </row>
    <row r="8425" spans="7:9" ht="15" customHeight="1" x14ac:dyDescent="0.2">
      <c r="G8425" s="139"/>
      <c r="H8425" s="131"/>
      <c r="I8425" s="131"/>
    </row>
    <row r="8426" spans="7:9" ht="15" customHeight="1" x14ac:dyDescent="0.2">
      <c r="G8426" s="139"/>
      <c r="H8426" s="131"/>
      <c r="I8426" s="131"/>
    </row>
    <row r="8427" spans="7:9" ht="15" customHeight="1" x14ac:dyDescent="0.2">
      <c r="G8427" s="139"/>
      <c r="H8427" s="131"/>
      <c r="I8427" s="131"/>
    </row>
    <row r="8428" spans="7:9" ht="15" customHeight="1" x14ac:dyDescent="0.2">
      <c r="G8428" s="139"/>
      <c r="H8428" s="131"/>
      <c r="I8428" s="131"/>
    </row>
    <row r="8429" spans="7:9" ht="15" customHeight="1" x14ac:dyDescent="0.2">
      <c r="G8429" s="139"/>
      <c r="H8429" s="131"/>
      <c r="I8429" s="131"/>
    </row>
    <row r="8430" spans="7:9" ht="15" customHeight="1" x14ac:dyDescent="0.2">
      <c r="G8430" s="139"/>
      <c r="H8430" s="131"/>
      <c r="I8430" s="131"/>
    </row>
    <row r="8431" spans="7:9" ht="15" customHeight="1" x14ac:dyDescent="0.2">
      <c r="G8431" s="139"/>
      <c r="H8431" s="131"/>
      <c r="I8431" s="131"/>
    </row>
    <row r="8432" spans="7:9" ht="15" customHeight="1" x14ac:dyDescent="0.2">
      <c r="G8432" s="139"/>
      <c r="H8432" s="131"/>
      <c r="I8432" s="131"/>
    </row>
    <row r="8433" spans="7:9" ht="15" customHeight="1" x14ac:dyDescent="0.2">
      <c r="G8433" s="139"/>
      <c r="H8433" s="131"/>
      <c r="I8433" s="131"/>
    </row>
    <row r="8434" spans="7:9" ht="15" customHeight="1" x14ac:dyDescent="0.2">
      <c r="G8434" s="139"/>
      <c r="H8434" s="131"/>
      <c r="I8434" s="131"/>
    </row>
    <row r="8435" spans="7:9" ht="15" customHeight="1" x14ac:dyDescent="0.2">
      <c r="G8435" s="139"/>
      <c r="H8435" s="131"/>
      <c r="I8435" s="131"/>
    </row>
    <row r="8436" spans="7:9" ht="15" customHeight="1" x14ac:dyDescent="0.2">
      <c r="G8436" s="139"/>
      <c r="H8436" s="131"/>
      <c r="I8436" s="131"/>
    </row>
    <row r="8437" spans="7:9" ht="15" customHeight="1" x14ac:dyDescent="0.2">
      <c r="G8437" s="139"/>
      <c r="H8437" s="131"/>
      <c r="I8437" s="131"/>
    </row>
    <row r="8438" spans="7:9" ht="15" customHeight="1" x14ac:dyDescent="0.2">
      <c r="G8438" s="139"/>
      <c r="H8438" s="131"/>
      <c r="I8438" s="131"/>
    </row>
    <row r="8439" spans="7:9" ht="15" customHeight="1" x14ac:dyDescent="0.2">
      <c r="G8439" s="139"/>
      <c r="H8439" s="131"/>
      <c r="I8439" s="131"/>
    </row>
    <row r="8440" spans="7:9" ht="15" customHeight="1" x14ac:dyDescent="0.2">
      <c r="G8440" s="139"/>
      <c r="H8440" s="131"/>
      <c r="I8440" s="131"/>
    </row>
    <row r="8441" spans="7:9" ht="15" customHeight="1" x14ac:dyDescent="0.2">
      <c r="G8441" s="139"/>
      <c r="H8441" s="131"/>
      <c r="I8441" s="131"/>
    </row>
    <row r="8442" spans="7:9" ht="15" customHeight="1" x14ac:dyDescent="0.2">
      <c r="G8442" s="139"/>
      <c r="H8442" s="131"/>
      <c r="I8442" s="131"/>
    </row>
    <row r="8443" spans="7:9" ht="15" customHeight="1" x14ac:dyDescent="0.2">
      <c r="G8443" s="139"/>
      <c r="H8443" s="131"/>
      <c r="I8443" s="131"/>
    </row>
    <row r="8444" spans="7:9" ht="15" customHeight="1" x14ac:dyDescent="0.2">
      <c r="G8444" s="139"/>
      <c r="H8444" s="131"/>
      <c r="I8444" s="131"/>
    </row>
    <row r="8445" spans="7:9" ht="15" customHeight="1" x14ac:dyDescent="0.2">
      <c r="G8445" s="139"/>
      <c r="H8445" s="131"/>
      <c r="I8445" s="131"/>
    </row>
    <row r="8446" spans="7:9" ht="15" customHeight="1" x14ac:dyDescent="0.2">
      <c r="G8446" s="139"/>
      <c r="H8446" s="131"/>
      <c r="I8446" s="131"/>
    </row>
    <row r="8447" spans="7:9" ht="15" customHeight="1" x14ac:dyDescent="0.2">
      <c r="G8447" s="139"/>
      <c r="H8447" s="131"/>
      <c r="I8447" s="131"/>
    </row>
    <row r="8448" spans="7:9" ht="15" customHeight="1" x14ac:dyDescent="0.2">
      <c r="G8448" s="139"/>
      <c r="H8448" s="131"/>
      <c r="I8448" s="131"/>
    </row>
    <row r="8449" spans="7:9" ht="15" customHeight="1" x14ac:dyDescent="0.2">
      <c r="G8449" s="139"/>
      <c r="H8449" s="131"/>
      <c r="I8449" s="131"/>
    </row>
    <row r="8450" spans="7:9" ht="15" customHeight="1" x14ac:dyDescent="0.2">
      <c r="G8450" s="139"/>
      <c r="H8450" s="131"/>
      <c r="I8450" s="131"/>
    </row>
    <row r="8451" spans="7:9" ht="15" customHeight="1" x14ac:dyDescent="0.2">
      <c r="G8451" s="139"/>
      <c r="H8451" s="131"/>
      <c r="I8451" s="131"/>
    </row>
    <row r="8452" spans="7:9" ht="15" customHeight="1" x14ac:dyDescent="0.2">
      <c r="G8452" s="139"/>
      <c r="H8452" s="131"/>
      <c r="I8452" s="131"/>
    </row>
    <row r="8453" spans="7:9" ht="15" customHeight="1" x14ac:dyDescent="0.2">
      <c r="G8453" s="139"/>
      <c r="H8453" s="131"/>
      <c r="I8453" s="131"/>
    </row>
    <row r="8454" spans="7:9" ht="15" customHeight="1" x14ac:dyDescent="0.2">
      <c r="G8454" s="139"/>
      <c r="H8454" s="131"/>
      <c r="I8454" s="131"/>
    </row>
    <row r="8455" spans="7:9" ht="15" customHeight="1" x14ac:dyDescent="0.2">
      <c r="G8455" s="139"/>
      <c r="H8455" s="131"/>
      <c r="I8455" s="131"/>
    </row>
    <row r="8456" spans="7:9" ht="15" customHeight="1" x14ac:dyDescent="0.2">
      <c r="G8456" s="139"/>
      <c r="H8456" s="131"/>
      <c r="I8456" s="131"/>
    </row>
    <row r="8457" spans="7:9" ht="15" customHeight="1" x14ac:dyDescent="0.2">
      <c r="G8457" s="139"/>
      <c r="H8457" s="131"/>
      <c r="I8457" s="131"/>
    </row>
    <row r="8458" spans="7:9" ht="15" customHeight="1" x14ac:dyDescent="0.2">
      <c r="G8458" s="139"/>
      <c r="H8458" s="131"/>
      <c r="I8458" s="131"/>
    </row>
    <row r="8459" spans="7:9" ht="15" customHeight="1" x14ac:dyDescent="0.2">
      <c r="G8459" s="139"/>
      <c r="H8459" s="131"/>
      <c r="I8459" s="131"/>
    </row>
    <row r="8460" spans="7:9" ht="15" customHeight="1" x14ac:dyDescent="0.2">
      <c r="G8460" s="139"/>
      <c r="H8460" s="131"/>
      <c r="I8460" s="131"/>
    </row>
    <row r="8461" spans="7:9" ht="15" customHeight="1" x14ac:dyDescent="0.2">
      <c r="G8461" s="139"/>
      <c r="H8461" s="131"/>
      <c r="I8461" s="131"/>
    </row>
    <row r="8462" spans="7:9" ht="15" customHeight="1" x14ac:dyDescent="0.2">
      <c r="G8462" s="139"/>
      <c r="H8462" s="131"/>
      <c r="I8462" s="131"/>
    </row>
    <row r="8463" spans="7:9" ht="15" customHeight="1" x14ac:dyDescent="0.2">
      <c r="G8463" s="139"/>
      <c r="H8463" s="131"/>
      <c r="I8463" s="131"/>
    </row>
    <row r="8464" spans="7:9" ht="15" customHeight="1" x14ac:dyDescent="0.2">
      <c r="G8464" s="139"/>
      <c r="H8464" s="131"/>
      <c r="I8464" s="131"/>
    </row>
    <row r="8465" spans="7:9" ht="15" customHeight="1" x14ac:dyDescent="0.2">
      <c r="G8465" s="139"/>
      <c r="H8465" s="131"/>
      <c r="I8465" s="131"/>
    </row>
    <row r="8466" spans="7:9" ht="15" customHeight="1" x14ac:dyDescent="0.2">
      <c r="G8466" s="139"/>
      <c r="H8466" s="131"/>
      <c r="I8466" s="131"/>
    </row>
    <row r="8467" spans="7:9" ht="15" customHeight="1" x14ac:dyDescent="0.2">
      <c r="G8467" s="139"/>
      <c r="H8467" s="131"/>
      <c r="I8467" s="131"/>
    </row>
    <row r="8468" spans="7:9" ht="15" customHeight="1" x14ac:dyDescent="0.2">
      <c r="G8468" s="139"/>
      <c r="H8468" s="131"/>
      <c r="I8468" s="131"/>
    </row>
    <row r="8469" spans="7:9" ht="15" customHeight="1" x14ac:dyDescent="0.2">
      <c r="G8469" s="139"/>
      <c r="H8469" s="131"/>
      <c r="I8469" s="131"/>
    </row>
    <row r="8470" spans="7:9" ht="15" customHeight="1" x14ac:dyDescent="0.2">
      <c r="G8470" s="139"/>
      <c r="H8470" s="131"/>
      <c r="I8470" s="131"/>
    </row>
    <row r="8471" spans="7:9" ht="15" customHeight="1" x14ac:dyDescent="0.2">
      <c r="G8471" s="139"/>
      <c r="H8471" s="131"/>
      <c r="I8471" s="131"/>
    </row>
    <row r="8472" spans="7:9" ht="15" customHeight="1" x14ac:dyDescent="0.2">
      <c r="G8472" s="139"/>
      <c r="H8472" s="131"/>
      <c r="I8472" s="131"/>
    </row>
    <row r="8473" spans="7:9" ht="15" customHeight="1" x14ac:dyDescent="0.2">
      <c r="G8473" s="139"/>
      <c r="H8473" s="131"/>
      <c r="I8473" s="131"/>
    </row>
    <row r="8474" spans="7:9" ht="15" customHeight="1" x14ac:dyDescent="0.2">
      <c r="G8474" s="139"/>
      <c r="H8474" s="131"/>
      <c r="I8474" s="131"/>
    </row>
    <row r="8475" spans="7:9" ht="15" customHeight="1" x14ac:dyDescent="0.2">
      <c r="G8475" s="139"/>
      <c r="H8475" s="131"/>
      <c r="I8475" s="131"/>
    </row>
    <row r="8476" spans="7:9" ht="15" customHeight="1" x14ac:dyDescent="0.2">
      <c r="G8476" s="139"/>
      <c r="H8476" s="131"/>
      <c r="I8476" s="131"/>
    </row>
    <row r="8477" spans="7:9" ht="15" customHeight="1" x14ac:dyDescent="0.2">
      <c r="G8477" s="139"/>
      <c r="H8477" s="131"/>
      <c r="I8477" s="131"/>
    </row>
    <row r="8478" spans="7:9" ht="15" customHeight="1" x14ac:dyDescent="0.2">
      <c r="G8478" s="139"/>
      <c r="H8478" s="131"/>
      <c r="I8478" s="131"/>
    </row>
    <row r="8479" spans="7:9" ht="15" customHeight="1" x14ac:dyDescent="0.2">
      <c r="G8479" s="139"/>
      <c r="H8479" s="131"/>
      <c r="I8479" s="131"/>
    </row>
    <row r="8480" spans="7:9" ht="15" customHeight="1" x14ac:dyDescent="0.2">
      <c r="G8480" s="139"/>
      <c r="H8480" s="131"/>
      <c r="I8480" s="131"/>
    </row>
    <row r="8481" spans="7:9" ht="15" customHeight="1" x14ac:dyDescent="0.2">
      <c r="G8481" s="139"/>
      <c r="H8481" s="131"/>
      <c r="I8481" s="131"/>
    </row>
    <row r="8482" spans="7:9" ht="15" customHeight="1" x14ac:dyDescent="0.2">
      <c r="G8482" s="139"/>
      <c r="H8482" s="131"/>
      <c r="I8482" s="131"/>
    </row>
    <row r="8483" spans="7:9" ht="15" customHeight="1" x14ac:dyDescent="0.2">
      <c r="G8483" s="139"/>
      <c r="H8483" s="131"/>
      <c r="I8483" s="131"/>
    </row>
    <row r="8484" spans="7:9" ht="15" customHeight="1" x14ac:dyDescent="0.2">
      <c r="G8484" s="139"/>
      <c r="H8484" s="131"/>
      <c r="I8484" s="131"/>
    </row>
    <row r="8485" spans="7:9" ht="15" customHeight="1" x14ac:dyDescent="0.2">
      <c r="G8485" s="139"/>
      <c r="H8485" s="131"/>
      <c r="I8485" s="131"/>
    </row>
    <row r="8486" spans="7:9" ht="15" customHeight="1" x14ac:dyDescent="0.2">
      <c r="G8486" s="139"/>
      <c r="H8486" s="131"/>
      <c r="I8486" s="131"/>
    </row>
    <row r="8487" spans="7:9" ht="15" customHeight="1" x14ac:dyDescent="0.2">
      <c r="G8487" s="139"/>
      <c r="H8487" s="131"/>
      <c r="I8487" s="131"/>
    </row>
    <row r="8488" spans="7:9" ht="15" customHeight="1" x14ac:dyDescent="0.2">
      <c r="G8488" s="139"/>
      <c r="H8488" s="131"/>
      <c r="I8488" s="131"/>
    </row>
    <row r="8489" spans="7:9" ht="15" customHeight="1" x14ac:dyDescent="0.2">
      <c r="G8489" s="139"/>
      <c r="H8489" s="131"/>
      <c r="I8489" s="131"/>
    </row>
    <row r="8490" spans="7:9" ht="15" customHeight="1" x14ac:dyDescent="0.2">
      <c r="G8490" s="139"/>
      <c r="H8490" s="131"/>
      <c r="I8490" s="131"/>
    </row>
    <row r="8491" spans="7:9" ht="15" customHeight="1" x14ac:dyDescent="0.2">
      <c r="G8491" s="139"/>
      <c r="H8491" s="131"/>
      <c r="I8491" s="131"/>
    </row>
    <row r="8492" spans="7:9" ht="15" customHeight="1" x14ac:dyDescent="0.2">
      <c r="G8492" s="139"/>
      <c r="H8492" s="131"/>
      <c r="I8492" s="131"/>
    </row>
    <row r="8493" spans="7:9" ht="15" customHeight="1" x14ac:dyDescent="0.2">
      <c r="G8493" s="139"/>
      <c r="H8493" s="131"/>
      <c r="I8493" s="131"/>
    </row>
    <row r="8494" spans="7:9" ht="15" customHeight="1" x14ac:dyDescent="0.2">
      <c r="G8494" s="139"/>
      <c r="H8494" s="131"/>
      <c r="I8494" s="131"/>
    </row>
    <row r="8495" spans="7:9" ht="15" customHeight="1" x14ac:dyDescent="0.2">
      <c r="G8495" s="139"/>
      <c r="H8495" s="131"/>
      <c r="I8495" s="131"/>
    </row>
    <row r="8496" spans="7:9" ht="15" customHeight="1" x14ac:dyDescent="0.2">
      <c r="G8496" s="139"/>
      <c r="H8496" s="131"/>
      <c r="I8496" s="131"/>
    </row>
    <row r="8497" spans="7:9" ht="15" customHeight="1" x14ac:dyDescent="0.2">
      <c r="G8497" s="139"/>
      <c r="H8497" s="131"/>
      <c r="I8497" s="131"/>
    </row>
    <row r="8498" spans="7:9" ht="15" customHeight="1" x14ac:dyDescent="0.2">
      <c r="G8498" s="139"/>
      <c r="H8498" s="131"/>
      <c r="I8498" s="131"/>
    </row>
    <row r="8499" spans="7:9" ht="15" customHeight="1" x14ac:dyDescent="0.2">
      <c r="G8499" s="139"/>
      <c r="H8499" s="131"/>
      <c r="I8499" s="131"/>
    </row>
    <row r="8500" spans="7:9" ht="15" customHeight="1" x14ac:dyDescent="0.2">
      <c r="G8500" s="139"/>
      <c r="H8500" s="131"/>
      <c r="I8500" s="131"/>
    </row>
    <row r="8501" spans="7:9" ht="15" customHeight="1" x14ac:dyDescent="0.2">
      <c r="G8501" s="139"/>
      <c r="H8501" s="131"/>
      <c r="I8501" s="131"/>
    </row>
    <row r="8502" spans="7:9" ht="15" customHeight="1" x14ac:dyDescent="0.2">
      <c r="G8502" s="139"/>
      <c r="H8502" s="131"/>
      <c r="I8502" s="131"/>
    </row>
    <row r="8503" spans="7:9" ht="15" customHeight="1" x14ac:dyDescent="0.2">
      <c r="G8503" s="139"/>
      <c r="H8503" s="131"/>
      <c r="I8503" s="131"/>
    </row>
    <row r="8504" spans="7:9" ht="15" customHeight="1" x14ac:dyDescent="0.2">
      <c r="G8504" s="139"/>
      <c r="H8504" s="131"/>
      <c r="I8504" s="131"/>
    </row>
    <row r="8505" spans="7:9" ht="15" customHeight="1" x14ac:dyDescent="0.2">
      <c r="G8505" s="139"/>
      <c r="H8505" s="131"/>
      <c r="I8505" s="131"/>
    </row>
    <row r="8506" spans="7:9" ht="15" customHeight="1" x14ac:dyDescent="0.2">
      <c r="G8506" s="139"/>
      <c r="H8506" s="131"/>
      <c r="I8506" s="131"/>
    </row>
    <row r="8507" spans="7:9" ht="15" customHeight="1" x14ac:dyDescent="0.2">
      <c r="G8507" s="139"/>
      <c r="H8507" s="131"/>
      <c r="I8507" s="131"/>
    </row>
    <row r="8508" spans="7:9" ht="15" customHeight="1" x14ac:dyDescent="0.2">
      <c r="G8508" s="139"/>
      <c r="H8508" s="131"/>
      <c r="I8508" s="131"/>
    </row>
    <row r="8509" spans="7:9" ht="15" customHeight="1" x14ac:dyDescent="0.2">
      <c r="G8509" s="139"/>
      <c r="H8509" s="131"/>
      <c r="I8509" s="131"/>
    </row>
    <row r="8510" spans="7:9" ht="15" customHeight="1" x14ac:dyDescent="0.2">
      <c r="G8510" s="139"/>
      <c r="H8510" s="131"/>
      <c r="I8510" s="131"/>
    </row>
    <row r="8511" spans="7:9" ht="15" customHeight="1" x14ac:dyDescent="0.2">
      <c r="G8511" s="139"/>
      <c r="H8511" s="131"/>
      <c r="I8511" s="131"/>
    </row>
    <row r="8512" spans="7:9" ht="15" customHeight="1" x14ac:dyDescent="0.2">
      <c r="G8512" s="139"/>
      <c r="H8512" s="131"/>
      <c r="I8512" s="131"/>
    </row>
    <row r="8513" spans="7:9" ht="15" customHeight="1" x14ac:dyDescent="0.2">
      <c r="G8513" s="139"/>
      <c r="H8513" s="131"/>
      <c r="I8513" s="131"/>
    </row>
    <row r="8514" spans="7:9" ht="15" customHeight="1" x14ac:dyDescent="0.2">
      <c r="G8514" s="139"/>
      <c r="H8514" s="131"/>
      <c r="I8514" s="131"/>
    </row>
    <row r="8515" spans="7:9" ht="15" customHeight="1" x14ac:dyDescent="0.2">
      <c r="G8515" s="139"/>
      <c r="H8515" s="131"/>
      <c r="I8515" s="131"/>
    </row>
    <row r="8516" spans="7:9" ht="15" customHeight="1" x14ac:dyDescent="0.2">
      <c r="G8516" s="139"/>
      <c r="H8516" s="131"/>
      <c r="I8516" s="131"/>
    </row>
    <row r="8517" spans="7:9" ht="15" customHeight="1" x14ac:dyDescent="0.2">
      <c r="G8517" s="139"/>
      <c r="H8517" s="131"/>
      <c r="I8517" s="131"/>
    </row>
    <row r="8518" spans="7:9" ht="15" customHeight="1" x14ac:dyDescent="0.2">
      <c r="G8518" s="139"/>
      <c r="H8518" s="131"/>
      <c r="I8518" s="131"/>
    </row>
    <row r="8519" spans="7:9" ht="15" customHeight="1" x14ac:dyDescent="0.2">
      <c r="G8519" s="139"/>
      <c r="H8519" s="131"/>
      <c r="I8519" s="131"/>
    </row>
    <row r="8520" spans="7:9" ht="15" customHeight="1" x14ac:dyDescent="0.2">
      <c r="G8520" s="139"/>
      <c r="H8520" s="131"/>
      <c r="I8520" s="131"/>
    </row>
    <row r="8521" spans="7:9" ht="15" customHeight="1" x14ac:dyDescent="0.2">
      <c r="G8521" s="139"/>
      <c r="H8521" s="131"/>
      <c r="I8521" s="131"/>
    </row>
    <row r="8522" spans="7:9" ht="15" customHeight="1" x14ac:dyDescent="0.2">
      <c r="G8522" s="139"/>
      <c r="H8522" s="131"/>
      <c r="I8522" s="131"/>
    </row>
    <row r="8523" spans="7:9" ht="15" customHeight="1" x14ac:dyDescent="0.2">
      <c r="G8523" s="139"/>
      <c r="H8523" s="131"/>
      <c r="I8523" s="131"/>
    </row>
    <row r="8524" spans="7:9" ht="15" customHeight="1" x14ac:dyDescent="0.2">
      <c r="G8524" s="139"/>
      <c r="H8524" s="131"/>
      <c r="I8524" s="131"/>
    </row>
    <row r="8525" spans="7:9" ht="15" customHeight="1" x14ac:dyDescent="0.2">
      <c r="G8525" s="139"/>
      <c r="H8525" s="131"/>
      <c r="I8525" s="131"/>
    </row>
    <row r="8526" spans="7:9" ht="15" customHeight="1" x14ac:dyDescent="0.2">
      <c r="G8526" s="139"/>
      <c r="H8526" s="131"/>
      <c r="I8526" s="131"/>
    </row>
    <row r="8527" spans="7:9" ht="15" customHeight="1" x14ac:dyDescent="0.2">
      <c r="G8527" s="139"/>
      <c r="H8527" s="131"/>
      <c r="I8527" s="131"/>
    </row>
    <row r="8528" spans="7:9" ht="15" customHeight="1" x14ac:dyDescent="0.2">
      <c r="G8528" s="139"/>
      <c r="H8528" s="131"/>
      <c r="I8528" s="131"/>
    </row>
    <row r="8529" spans="7:9" ht="15" customHeight="1" x14ac:dyDescent="0.2">
      <c r="G8529" s="139"/>
      <c r="H8529" s="131"/>
      <c r="I8529" s="131"/>
    </row>
    <row r="8530" spans="7:9" ht="15" customHeight="1" x14ac:dyDescent="0.2">
      <c r="G8530" s="139"/>
      <c r="H8530" s="131"/>
      <c r="I8530" s="131"/>
    </row>
    <row r="8531" spans="7:9" ht="15" customHeight="1" x14ac:dyDescent="0.2">
      <c r="G8531" s="139"/>
      <c r="H8531" s="131"/>
      <c r="I8531" s="131"/>
    </row>
    <row r="8532" spans="7:9" ht="15" customHeight="1" x14ac:dyDescent="0.2">
      <c r="G8532" s="139"/>
      <c r="H8532" s="131"/>
      <c r="I8532" s="131"/>
    </row>
    <row r="8533" spans="7:9" ht="15" customHeight="1" x14ac:dyDescent="0.2">
      <c r="G8533" s="139"/>
      <c r="H8533" s="131"/>
      <c r="I8533" s="131"/>
    </row>
    <row r="8534" spans="7:9" ht="15" customHeight="1" x14ac:dyDescent="0.2">
      <c r="G8534" s="139"/>
      <c r="H8534" s="131"/>
      <c r="I8534" s="131"/>
    </row>
    <row r="8535" spans="7:9" ht="15" customHeight="1" x14ac:dyDescent="0.2">
      <c r="G8535" s="139"/>
      <c r="H8535" s="131"/>
      <c r="I8535" s="131"/>
    </row>
    <row r="8536" spans="7:9" ht="15" customHeight="1" x14ac:dyDescent="0.2">
      <c r="G8536" s="139"/>
      <c r="H8536" s="131"/>
      <c r="I8536" s="131"/>
    </row>
    <row r="8537" spans="7:9" ht="15" customHeight="1" x14ac:dyDescent="0.2">
      <c r="G8537" s="139"/>
      <c r="H8537" s="131"/>
      <c r="I8537" s="131"/>
    </row>
    <row r="8538" spans="7:9" ht="15" customHeight="1" x14ac:dyDescent="0.2">
      <c r="G8538" s="139"/>
      <c r="H8538" s="131"/>
      <c r="I8538" s="131"/>
    </row>
    <row r="8539" spans="7:9" ht="15" customHeight="1" x14ac:dyDescent="0.2">
      <c r="G8539" s="139"/>
      <c r="H8539" s="131"/>
      <c r="I8539" s="131"/>
    </row>
    <row r="8540" spans="7:9" ht="15" customHeight="1" x14ac:dyDescent="0.2">
      <c r="G8540" s="139"/>
      <c r="H8540" s="131"/>
      <c r="I8540" s="131"/>
    </row>
    <row r="8541" spans="7:9" ht="15" customHeight="1" x14ac:dyDescent="0.2">
      <c r="G8541" s="139"/>
      <c r="H8541" s="131"/>
      <c r="I8541" s="131"/>
    </row>
    <row r="8542" spans="7:9" ht="15" customHeight="1" x14ac:dyDescent="0.2">
      <c r="G8542" s="139"/>
      <c r="H8542" s="131"/>
      <c r="I8542" s="131"/>
    </row>
    <row r="8543" spans="7:9" ht="15" customHeight="1" x14ac:dyDescent="0.2">
      <c r="G8543" s="139"/>
      <c r="H8543" s="131"/>
      <c r="I8543" s="131"/>
    </row>
    <row r="8544" spans="7:9" ht="15" customHeight="1" x14ac:dyDescent="0.2">
      <c r="G8544" s="139"/>
      <c r="H8544" s="131"/>
      <c r="I8544" s="131"/>
    </row>
    <row r="8545" spans="7:9" ht="15" customHeight="1" x14ac:dyDescent="0.2">
      <c r="G8545" s="139"/>
      <c r="H8545" s="131"/>
      <c r="I8545" s="131"/>
    </row>
    <row r="8546" spans="7:9" ht="15" customHeight="1" x14ac:dyDescent="0.2">
      <c r="G8546" s="139"/>
      <c r="H8546" s="131"/>
      <c r="I8546" s="131"/>
    </row>
    <row r="8547" spans="7:9" ht="15" customHeight="1" x14ac:dyDescent="0.2">
      <c r="G8547" s="139"/>
      <c r="H8547" s="131"/>
      <c r="I8547" s="131"/>
    </row>
    <row r="8548" spans="7:9" ht="15" customHeight="1" x14ac:dyDescent="0.2">
      <c r="G8548" s="139"/>
      <c r="H8548" s="131"/>
      <c r="I8548" s="131"/>
    </row>
    <row r="8549" spans="7:9" ht="15" customHeight="1" x14ac:dyDescent="0.2">
      <c r="G8549" s="139"/>
      <c r="H8549" s="131"/>
      <c r="I8549" s="131"/>
    </row>
    <row r="8550" spans="7:9" ht="15" customHeight="1" x14ac:dyDescent="0.2">
      <c r="G8550" s="139"/>
      <c r="H8550" s="131"/>
      <c r="I8550" s="131"/>
    </row>
    <row r="8551" spans="7:9" ht="15" customHeight="1" x14ac:dyDescent="0.2">
      <c r="G8551" s="139"/>
      <c r="H8551" s="131"/>
      <c r="I8551" s="131"/>
    </row>
    <row r="8552" spans="7:9" ht="15" customHeight="1" x14ac:dyDescent="0.2">
      <c r="G8552" s="139"/>
      <c r="H8552" s="131"/>
      <c r="I8552" s="131"/>
    </row>
    <row r="8553" spans="7:9" ht="15" customHeight="1" x14ac:dyDescent="0.2">
      <c r="G8553" s="139"/>
      <c r="H8553" s="131"/>
      <c r="I8553" s="131"/>
    </row>
    <row r="8554" spans="7:9" ht="15" customHeight="1" x14ac:dyDescent="0.2">
      <c r="G8554" s="139"/>
      <c r="H8554" s="131"/>
      <c r="I8554" s="131"/>
    </row>
    <row r="8555" spans="7:9" ht="15" customHeight="1" x14ac:dyDescent="0.2">
      <c r="G8555" s="139"/>
      <c r="H8555" s="131"/>
      <c r="I8555" s="131"/>
    </row>
    <row r="8556" spans="7:9" ht="15" customHeight="1" x14ac:dyDescent="0.2">
      <c r="G8556" s="139"/>
      <c r="H8556" s="131"/>
      <c r="I8556" s="131"/>
    </row>
    <row r="8557" spans="7:9" ht="15" customHeight="1" x14ac:dyDescent="0.2">
      <c r="G8557" s="139"/>
      <c r="H8557" s="131"/>
      <c r="I8557" s="131"/>
    </row>
    <row r="8558" spans="7:9" ht="15" customHeight="1" x14ac:dyDescent="0.2">
      <c r="G8558" s="139"/>
      <c r="H8558" s="131"/>
      <c r="I8558" s="131"/>
    </row>
    <row r="8559" spans="7:9" ht="15" customHeight="1" x14ac:dyDescent="0.2">
      <c r="G8559" s="139"/>
      <c r="H8559" s="131"/>
      <c r="I8559" s="131"/>
    </row>
    <row r="8560" spans="7:9" ht="15" customHeight="1" x14ac:dyDescent="0.2">
      <c r="G8560" s="139"/>
      <c r="H8560" s="131"/>
      <c r="I8560" s="131"/>
    </row>
    <row r="8561" spans="7:9" ht="15" customHeight="1" x14ac:dyDescent="0.2">
      <c r="G8561" s="139"/>
      <c r="H8561" s="131"/>
      <c r="I8561" s="131"/>
    </row>
    <row r="8562" spans="7:9" ht="15" customHeight="1" x14ac:dyDescent="0.2">
      <c r="G8562" s="139"/>
      <c r="H8562" s="131"/>
      <c r="I8562" s="131"/>
    </row>
    <row r="8563" spans="7:9" ht="15" customHeight="1" x14ac:dyDescent="0.2">
      <c r="G8563" s="139"/>
      <c r="H8563" s="131"/>
      <c r="I8563" s="131"/>
    </row>
    <row r="8564" spans="7:9" ht="15" customHeight="1" x14ac:dyDescent="0.2">
      <c r="G8564" s="139"/>
      <c r="H8564" s="131"/>
      <c r="I8564" s="131"/>
    </row>
    <row r="8565" spans="7:9" ht="15" customHeight="1" x14ac:dyDescent="0.2">
      <c r="G8565" s="139"/>
      <c r="H8565" s="131"/>
      <c r="I8565" s="131"/>
    </row>
    <row r="8566" spans="7:9" ht="15" customHeight="1" x14ac:dyDescent="0.2">
      <c r="G8566" s="139"/>
      <c r="H8566" s="131"/>
      <c r="I8566" s="131"/>
    </row>
    <row r="8567" spans="7:9" ht="15" customHeight="1" x14ac:dyDescent="0.2">
      <c r="G8567" s="139"/>
      <c r="H8567" s="131"/>
      <c r="I8567" s="131"/>
    </row>
    <row r="8568" spans="7:9" ht="15" customHeight="1" x14ac:dyDescent="0.2">
      <c r="G8568" s="139"/>
      <c r="H8568" s="131"/>
      <c r="I8568" s="131"/>
    </row>
    <row r="8569" spans="7:9" ht="15" customHeight="1" x14ac:dyDescent="0.2">
      <c r="G8569" s="139"/>
      <c r="H8569" s="131"/>
      <c r="I8569" s="131"/>
    </row>
    <row r="8570" spans="7:9" ht="15" customHeight="1" x14ac:dyDescent="0.2">
      <c r="G8570" s="139"/>
      <c r="H8570" s="131"/>
      <c r="I8570" s="131"/>
    </row>
    <row r="8571" spans="7:9" ht="15" customHeight="1" x14ac:dyDescent="0.2">
      <c r="G8571" s="139"/>
      <c r="H8571" s="131"/>
      <c r="I8571" s="131"/>
    </row>
    <row r="8572" spans="7:9" ht="15" customHeight="1" x14ac:dyDescent="0.2">
      <c r="G8572" s="139"/>
      <c r="H8572" s="131"/>
      <c r="I8572" s="131"/>
    </row>
    <row r="8573" spans="7:9" ht="15" customHeight="1" x14ac:dyDescent="0.2">
      <c r="G8573" s="139"/>
      <c r="H8573" s="131"/>
      <c r="I8573" s="131"/>
    </row>
    <row r="8574" spans="7:9" ht="15" customHeight="1" x14ac:dyDescent="0.2">
      <c r="G8574" s="139"/>
      <c r="H8574" s="131"/>
      <c r="I8574" s="131"/>
    </row>
    <row r="8575" spans="7:9" ht="15" customHeight="1" x14ac:dyDescent="0.2">
      <c r="G8575" s="139"/>
      <c r="H8575" s="131"/>
      <c r="I8575" s="131"/>
    </row>
    <row r="8576" spans="7:9" ht="15" customHeight="1" x14ac:dyDescent="0.2">
      <c r="G8576" s="139"/>
      <c r="H8576" s="131"/>
      <c r="I8576" s="131"/>
    </row>
    <row r="8577" spans="7:9" ht="15" customHeight="1" x14ac:dyDescent="0.2">
      <c r="G8577" s="139"/>
      <c r="H8577" s="131"/>
      <c r="I8577" s="131"/>
    </row>
    <row r="8578" spans="7:9" ht="15" customHeight="1" x14ac:dyDescent="0.2">
      <c r="G8578" s="139"/>
      <c r="H8578" s="131"/>
      <c r="I8578" s="131"/>
    </row>
    <row r="8579" spans="7:9" ht="15" customHeight="1" x14ac:dyDescent="0.2">
      <c r="G8579" s="139"/>
      <c r="H8579" s="131"/>
      <c r="I8579" s="131"/>
    </row>
    <row r="8580" spans="7:9" ht="15" customHeight="1" x14ac:dyDescent="0.2">
      <c r="G8580" s="139"/>
      <c r="H8580" s="131"/>
      <c r="I8580" s="131"/>
    </row>
    <row r="8581" spans="7:9" ht="15" customHeight="1" x14ac:dyDescent="0.2">
      <c r="G8581" s="139"/>
      <c r="H8581" s="131"/>
      <c r="I8581" s="131"/>
    </row>
    <row r="8582" spans="7:9" ht="15" customHeight="1" x14ac:dyDescent="0.2">
      <c r="G8582" s="139"/>
      <c r="H8582" s="131"/>
      <c r="I8582" s="131"/>
    </row>
    <row r="8583" spans="7:9" ht="15" customHeight="1" x14ac:dyDescent="0.2">
      <c r="G8583" s="139"/>
      <c r="H8583" s="131"/>
      <c r="I8583" s="131"/>
    </row>
    <row r="8584" spans="7:9" ht="15" customHeight="1" x14ac:dyDescent="0.2">
      <c r="G8584" s="139"/>
      <c r="H8584" s="131"/>
      <c r="I8584" s="131"/>
    </row>
    <row r="8585" spans="7:9" ht="15" customHeight="1" x14ac:dyDescent="0.2">
      <c r="G8585" s="139"/>
      <c r="H8585" s="131"/>
      <c r="I8585" s="131"/>
    </row>
    <row r="8586" spans="7:9" ht="15" customHeight="1" x14ac:dyDescent="0.2">
      <c r="G8586" s="139"/>
      <c r="H8586" s="131"/>
      <c r="I8586" s="131"/>
    </row>
    <row r="8587" spans="7:9" ht="15" customHeight="1" x14ac:dyDescent="0.2">
      <c r="G8587" s="139"/>
      <c r="H8587" s="131"/>
      <c r="I8587" s="131"/>
    </row>
    <row r="8588" spans="7:9" ht="15" customHeight="1" x14ac:dyDescent="0.2">
      <c r="G8588" s="139"/>
      <c r="H8588" s="131"/>
      <c r="I8588" s="131"/>
    </row>
    <row r="8589" spans="7:9" ht="15" customHeight="1" x14ac:dyDescent="0.2">
      <c r="G8589" s="139"/>
      <c r="H8589" s="131"/>
      <c r="I8589" s="131"/>
    </row>
    <row r="8590" spans="7:9" ht="15" customHeight="1" x14ac:dyDescent="0.2">
      <c r="G8590" s="139"/>
      <c r="H8590" s="131"/>
      <c r="I8590" s="131"/>
    </row>
    <row r="8591" spans="7:9" ht="15" customHeight="1" x14ac:dyDescent="0.2">
      <c r="G8591" s="139"/>
      <c r="H8591" s="131"/>
      <c r="I8591" s="131"/>
    </row>
    <row r="8592" spans="7:9" ht="15" customHeight="1" x14ac:dyDescent="0.2">
      <c r="G8592" s="139"/>
      <c r="H8592" s="131"/>
      <c r="I8592" s="131"/>
    </row>
    <row r="8593" spans="7:9" ht="15" customHeight="1" x14ac:dyDescent="0.2">
      <c r="G8593" s="139"/>
      <c r="H8593" s="131"/>
      <c r="I8593" s="131"/>
    </row>
    <row r="8594" spans="7:9" ht="15" customHeight="1" x14ac:dyDescent="0.2">
      <c r="G8594" s="139"/>
      <c r="H8594" s="131"/>
      <c r="I8594" s="131"/>
    </row>
    <row r="8595" spans="7:9" ht="15" customHeight="1" x14ac:dyDescent="0.2">
      <c r="G8595" s="139"/>
      <c r="H8595" s="131"/>
      <c r="I8595" s="131"/>
    </row>
    <row r="8596" spans="7:9" ht="15" customHeight="1" x14ac:dyDescent="0.2">
      <c r="G8596" s="139"/>
      <c r="H8596" s="131"/>
      <c r="I8596" s="131"/>
    </row>
    <row r="8597" spans="7:9" ht="15" customHeight="1" x14ac:dyDescent="0.2">
      <c r="G8597" s="139"/>
      <c r="H8597" s="131"/>
      <c r="I8597" s="131"/>
    </row>
    <row r="8598" spans="7:9" ht="15" customHeight="1" x14ac:dyDescent="0.2">
      <c r="G8598" s="139"/>
      <c r="H8598" s="131"/>
      <c r="I8598" s="131"/>
    </row>
    <row r="8599" spans="7:9" ht="15" customHeight="1" x14ac:dyDescent="0.2">
      <c r="G8599" s="139"/>
      <c r="H8599" s="131"/>
      <c r="I8599" s="131"/>
    </row>
    <row r="8600" spans="7:9" ht="15" customHeight="1" x14ac:dyDescent="0.2">
      <c r="G8600" s="139"/>
      <c r="H8600" s="131"/>
      <c r="I8600" s="131"/>
    </row>
    <row r="8601" spans="7:9" ht="15" customHeight="1" x14ac:dyDescent="0.2">
      <c r="G8601" s="139"/>
      <c r="H8601" s="131"/>
      <c r="I8601" s="131"/>
    </row>
    <row r="8602" spans="7:9" ht="15" customHeight="1" x14ac:dyDescent="0.2">
      <c r="G8602" s="139"/>
      <c r="H8602" s="131"/>
      <c r="I8602" s="131"/>
    </row>
    <row r="8603" spans="7:9" ht="15" customHeight="1" x14ac:dyDescent="0.2">
      <c r="G8603" s="139"/>
      <c r="H8603" s="131"/>
      <c r="I8603" s="131"/>
    </row>
    <row r="8604" spans="7:9" ht="15" customHeight="1" x14ac:dyDescent="0.2">
      <c r="G8604" s="139"/>
      <c r="H8604" s="131"/>
      <c r="I8604" s="131"/>
    </row>
    <row r="8605" spans="7:9" ht="15" customHeight="1" x14ac:dyDescent="0.2">
      <c r="G8605" s="139"/>
      <c r="H8605" s="131"/>
      <c r="I8605" s="131"/>
    </row>
    <row r="8606" spans="7:9" ht="15" customHeight="1" x14ac:dyDescent="0.2">
      <c r="G8606" s="139"/>
      <c r="H8606" s="131"/>
      <c r="I8606" s="131"/>
    </row>
    <row r="8607" spans="7:9" ht="15" customHeight="1" x14ac:dyDescent="0.2">
      <c r="G8607" s="139"/>
      <c r="H8607" s="131"/>
      <c r="I8607" s="131"/>
    </row>
    <row r="8608" spans="7:9" ht="15" customHeight="1" x14ac:dyDescent="0.2">
      <c r="G8608" s="139"/>
      <c r="H8608" s="131"/>
      <c r="I8608" s="131"/>
    </row>
    <row r="8609" spans="7:9" ht="15" customHeight="1" x14ac:dyDescent="0.2">
      <c r="G8609" s="139"/>
      <c r="H8609" s="131"/>
      <c r="I8609" s="131"/>
    </row>
    <row r="8610" spans="7:9" ht="15" customHeight="1" x14ac:dyDescent="0.2">
      <c r="G8610" s="139"/>
      <c r="H8610" s="131"/>
      <c r="I8610" s="131"/>
    </row>
    <row r="8611" spans="7:9" ht="15" customHeight="1" x14ac:dyDescent="0.2">
      <c r="G8611" s="139"/>
      <c r="H8611" s="131"/>
      <c r="I8611" s="131"/>
    </row>
    <row r="8612" spans="7:9" ht="15" customHeight="1" x14ac:dyDescent="0.2">
      <c r="G8612" s="139"/>
      <c r="H8612" s="131"/>
      <c r="I8612" s="131"/>
    </row>
    <row r="8613" spans="7:9" ht="15" customHeight="1" x14ac:dyDescent="0.2">
      <c r="G8613" s="139"/>
      <c r="H8613" s="131"/>
      <c r="I8613" s="131"/>
    </row>
    <row r="8614" spans="7:9" ht="15" customHeight="1" x14ac:dyDescent="0.2">
      <c r="G8614" s="139"/>
      <c r="H8614" s="131"/>
      <c r="I8614" s="131"/>
    </row>
    <row r="8615" spans="7:9" ht="15" customHeight="1" x14ac:dyDescent="0.2">
      <c r="G8615" s="139"/>
      <c r="H8615" s="131"/>
      <c r="I8615" s="131"/>
    </row>
    <row r="8616" spans="7:9" ht="15" customHeight="1" x14ac:dyDescent="0.2">
      <c r="G8616" s="139"/>
      <c r="H8616" s="131"/>
      <c r="I8616" s="131"/>
    </row>
    <row r="8617" spans="7:9" ht="15" customHeight="1" x14ac:dyDescent="0.2">
      <c r="G8617" s="139"/>
      <c r="H8617" s="131"/>
      <c r="I8617" s="131"/>
    </row>
    <row r="8618" spans="7:9" ht="15" customHeight="1" x14ac:dyDescent="0.2">
      <c r="G8618" s="139"/>
      <c r="H8618" s="131"/>
      <c r="I8618" s="131"/>
    </row>
    <row r="8619" spans="7:9" ht="15" customHeight="1" x14ac:dyDescent="0.2">
      <c r="G8619" s="139"/>
      <c r="H8619" s="131"/>
      <c r="I8619" s="131"/>
    </row>
    <row r="8620" spans="7:9" ht="15" customHeight="1" x14ac:dyDescent="0.2">
      <c r="G8620" s="139"/>
      <c r="H8620" s="131"/>
      <c r="I8620" s="131"/>
    </row>
    <row r="8621" spans="7:9" ht="15" customHeight="1" x14ac:dyDescent="0.2">
      <c r="G8621" s="139"/>
      <c r="H8621" s="131"/>
      <c r="I8621" s="131"/>
    </row>
    <row r="8622" spans="7:9" ht="15" customHeight="1" x14ac:dyDescent="0.2">
      <c r="G8622" s="139"/>
      <c r="H8622" s="131"/>
      <c r="I8622" s="131"/>
    </row>
    <row r="8623" spans="7:9" ht="15" customHeight="1" x14ac:dyDescent="0.2">
      <c r="G8623" s="139"/>
      <c r="H8623" s="131"/>
      <c r="I8623" s="131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J57" sqref="J57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8" customWidth="1"/>
    <col min="9" max="9" width="10.33203125" style="18" customWidth="1"/>
    <col min="10" max="10" width="22.6640625" style="58" customWidth="1"/>
    <col min="11" max="11" width="24.6640625" style="58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05" t="s">
        <v>139</v>
      </c>
      <c r="K1" s="205"/>
    </row>
    <row r="2" spans="1:14" ht="15" customHeight="1" x14ac:dyDescent="0.2">
      <c r="A2" s="124" t="s">
        <v>134</v>
      </c>
      <c r="B2" s="58" t="s">
        <v>135</v>
      </c>
      <c r="D2" s="118" t="s">
        <v>0</v>
      </c>
      <c r="E2" s="119" t="s">
        <v>22</v>
      </c>
      <c r="G2" s="118" t="s">
        <v>0</v>
      </c>
      <c r="H2" s="119" t="s">
        <v>22</v>
      </c>
      <c r="I2" s="128"/>
      <c r="J2" s="54" t="s">
        <v>0</v>
      </c>
      <c r="K2" s="129" t="s">
        <v>22</v>
      </c>
    </row>
    <row r="3" spans="1:14" ht="15" customHeight="1" x14ac:dyDescent="0.2">
      <c r="A3" s="120">
        <v>42005</v>
      </c>
      <c r="B3" s="14">
        <v>16.32330812</v>
      </c>
      <c r="D3" s="121">
        <v>42005</v>
      </c>
      <c r="E3" s="122">
        <v>16.32330812</v>
      </c>
      <c r="G3" s="130">
        <f ca="1">OFFSET(D3,7,0,1,1)</f>
        <v>42012</v>
      </c>
      <c r="H3" s="131">
        <f ca="1">IF(OFFSET(E3,7,0,1,1),MAX(OFFSET(E3,7,0,1,1),OFFSET(E3,6,0,1,1),OFFSET(E3,5,0,1,1),OFFSET(E3,4,0,1,1),OFFSET(E3,3,0,1,1),OFFSET(E3,2,0,1,1),OFFSET(E3,1,0,1,1),OFFSET(E3,0,0,1,1)))</f>
        <v>16.32330812</v>
      </c>
      <c r="I3" s="131"/>
      <c r="J3" s="130">
        <f ca="1">G3</f>
        <v>42012</v>
      </c>
      <c r="K3" s="132">
        <f ca="1">VLOOKUP(J3,$G$3:$H$363,2,FALSE)</f>
        <v>16.32330812</v>
      </c>
      <c r="M3" s="55"/>
      <c r="N3" s="133"/>
    </row>
    <row r="4" spans="1:14" ht="15" customHeight="1" x14ac:dyDescent="0.2">
      <c r="A4" s="120">
        <v>42006</v>
      </c>
      <c r="B4" s="14">
        <v>16.32330812</v>
      </c>
      <c r="D4" s="121">
        <v>42006</v>
      </c>
      <c r="E4" s="122">
        <v>16.32330812</v>
      </c>
      <c r="G4" s="130">
        <f t="shared" ref="G4:G67" ca="1" si="0">OFFSET(D4,7,0,1,1)</f>
        <v>42013</v>
      </c>
      <c r="H4" s="131">
        <f t="shared" ref="H4:H67" ca="1" si="1">IF(OFFSET(E4,7,0,1,1),MAX(OFFSET(E4,7,0,1,1),OFFSET(E4,6,0,1,1),OFFSET(E4,5,0,1,1),OFFSET(E4,4,0,1,1),OFFSET(E4,3,0,1,1),OFFSET(E4,2,0,1,1),OFFSET(E4,1,0,1,1),OFFSET(E4,0,0,1,1)))</f>
        <v>16.32330812</v>
      </c>
      <c r="I4" s="131"/>
      <c r="J4" s="130">
        <f ca="1">J3+8</f>
        <v>42020</v>
      </c>
      <c r="K4" s="132">
        <f t="shared" ref="K4:K47" ca="1" si="2">VLOOKUP(J4,$G$3:$H$363,2,FALSE)</f>
        <v>19.759794039999999</v>
      </c>
      <c r="N4" s="58"/>
    </row>
    <row r="5" spans="1:14" ht="15" customHeight="1" x14ac:dyDescent="0.2">
      <c r="A5" s="120">
        <v>42007</v>
      </c>
      <c r="B5" s="14">
        <v>14.605065159999999</v>
      </c>
      <c r="D5" s="121">
        <v>42007</v>
      </c>
      <c r="E5" s="122">
        <v>14.605065159999999</v>
      </c>
      <c r="G5" s="130">
        <f t="shared" ca="1" si="0"/>
        <v>42014</v>
      </c>
      <c r="H5" s="131">
        <f t="shared" ca="1" si="1"/>
        <v>17.182429599999999</v>
      </c>
      <c r="I5" s="131"/>
      <c r="J5" s="130">
        <f t="shared" ref="J5:J47" ca="1" si="3">J4+8</f>
        <v>42028</v>
      </c>
      <c r="K5" s="132">
        <f t="shared" ca="1" si="2"/>
        <v>18.90067256</v>
      </c>
    </row>
    <row r="6" spans="1:14" ht="15" customHeight="1" x14ac:dyDescent="0.2">
      <c r="A6" s="120">
        <v>42008</v>
      </c>
      <c r="B6" s="14">
        <v>15.464186639999999</v>
      </c>
      <c r="D6" s="121">
        <v>42008</v>
      </c>
      <c r="E6" s="122">
        <v>15.464186639999999</v>
      </c>
      <c r="G6" s="130">
        <f t="shared" ca="1" si="0"/>
        <v>42015</v>
      </c>
      <c r="H6" s="131">
        <f t="shared" ca="1" si="1"/>
        <v>19.759794039999999</v>
      </c>
      <c r="I6" s="131"/>
      <c r="J6" s="130">
        <f t="shared" ca="1" si="3"/>
        <v>42036</v>
      </c>
      <c r="K6" s="132">
        <f t="shared" ca="1" si="2"/>
        <v>17.182429599999999</v>
      </c>
    </row>
    <row r="7" spans="1:14" ht="15" customHeight="1" x14ac:dyDescent="0.2">
      <c r="A7" s="120">
        <v>42009</v>
      </c>
      <c r="B7" s="14">
        <v>14.605065159999999</v>
      </c>
      <c r="D7" s="121">
        <v>42009</v>
      </c>
      <c r="E7" s="122">
        <v>14.605065159999999</v>
      </c>
      <c r="G7" s="130">
        <f t="shared" ca="1" si="0"/>
        <v>42016</v>
      </c>
      <c r="H7" s="131">
        <f t="shared" ca="1" si="1"/>
        <v>19.759794039999999</v>
      </c>
      <c r="I7" s="131"/>
      <c r="J7" s="130">
        <f t="shared" ca="1" si="3"/>
        <v>42044</v>
      </c>
      <c r="K7" s="132">
        <f t="shared" ca="1" si="2"/>
        <v>19.759794039999999</v>
      </c>
      <c r="M7" s="133"/>
    </row>
    <row r="8" spans="1:14" ht="15" customHeight="1" x14ac:dyDescent="0.2">
      <c r="A8" s="120">
        <v>42010</v>
      </c>
      <c r="B8" s="14">
        <v>12.886822199999999</v>
      </c>
      <c r="D8" s="121">
        <v>42010</v>
      </c>
      <c r="E8" s="122">
        <v>12.886822199999999</v>
      </c>
      <c r="G8" s="130">
        <f t="shared" ca="1" si="0"/>
        <v>42017</v>
      </c>
      <c r="H8" s="131">
        <f t="shared" ca="1" si="1"/>
        <v>19.759794039999999</v>
      </c>
      <c r="I8" s="131"/>
      <c r="J8" s="130">
        <f t="shared" ca="1" si="3"/>
        <v>42052</v>
      </c>
      <c r="K8" s="132">
        <f t="shared" ca="1" si="2"/>
        <v>18.041551079999998</v>
      </c>
    </row>
    <row r="9" spans="1:14" ht="15" customHeight="1" x14ac:dyDescent="0.2">
      <c r="A9" s="120">
        <v>42011</v>
      </c>
      <c r="B9" s="14">
        <v>13.74594368</v>
      </c>
      <c r="D9" s="121">
        <v>42011</v>
      </c>
      <c r="E9" s="122">
        <v>13.74594368</v>
      </c>
      <c r="G9" s="130">
        <f t="shared" ca="1" si="0"/>
        <v>42018</v>
      </c>
      <c r="H9" s="131">
        <f t="shared" ca="1" si="1"/>
        <v>19.759794039999999</v>
      </c>
      <c r="I9" s="131"/>
      <c r="J9" s="130">
        <f t="shared" ca="1" si="3"/>
        <v>42060</v>
      </c>
      <c r="K9" s="132">
        <f t="shared" ca="1" si="2"/>
        <v>17.182429599999999</v>
      </c>
    </row>
    <row r="10" spans="1:14" ht="15" customHeight="1" x14ac:dyDescent="0.2">
      <c r="A10" s="120">
        <v>42012</v>
      </c>
      <c r="B10" s="14">
        <v>14.605065159999999</v>
      </c>
      <c r="D10" s="121">
        <v>42012</v>
      </c>
      <c r="E10" s="122">
        <v>14.605065159999999</v>
      </c>
      <c r="G10" s="130">
        <f t="shared" ca="1" si="0"/>
        <v>42019</v>
      </c>
      <c r="H10" s="131">
        <f t="shared" ca="1" si="1"/>
        <v>19.759794039999999</v>
      </c>
      <c r="I10" s="131"/>
      <c r="J10" s="130">
        <f t="shared" ca="1" si="3"/>
        <v>42068</v>
      </c>
      <c r="K10" s="132">
        <f t="shared" ca="1" si="2"/>
        <v>12.886822199999999</v>
      </c>
      <c r="M10" s="134"/>
    </row>
    <row r="11" spans="1:14" ht="15" customHeight="1" x14ac:dyDescent="0.2">
      <c r="A11" s="120">
        <v>42013</v>
      </c>
      <c r="B11" s="14">
        <v>14.605065159999999</v>
      </c>
      <c r="D11" s="121">
        <v>42013</v>
      </c>
      <c r="E11" s="122">
        <v>14.605065159999999</v>
      </c>
      <c r="G11" s="130">
        <f t="shared" ca="1" si="0"/>
        <v>42020</v>
      </c>
      <c r="H11" s="131">
        <f t="shared" ca="1" si="1"/>
        <v>19.759794039999999</v>
      </c>
      <c r="I11" s="131"/>
      <c r="J11" s="130">
        <f t="shared" ca="1" si="3"/>
        <v>42076</v>
      </c>
      <c r="K11" s="132">
        <f t="shared" ca="1" si="2"/>
        <v>16.32330812</v>
      </c>
    </row>
    <row r="12" spans="1:14" ht="15" customHeight="1" x14ac:dyDescent="0.2">
      <c r="A12" s="120">
        <v>42014</v>
      </c>
      <c r="B12" s="14">
        <v>17.182429599999999</v>
      </c>
      <c r="D12" s="121">
        <v>42014</v>
      </c>
      <c r="E12" s="122">
        <v>17.182429599999999</v>
      </c>
      <c r="G12" s="130">
        <f t="shared" ca="1" si="0"/>
        <v>42021</v>
      </c>
      <c r="H12" s="131">
        <f t="shared" ca="1" si="1"/>
        <v>19.759794039999999</v>
      </c>
      <c r="I12" s="131"/>
      <c r="J12" s="130">
        <f t="shared" ca="1" si="3"/>
        <v>42084</v>
      </c>
      <c r="K12" s="132">
        <f t="shared" ca="1" si="2"/>
        <v>13.74594368</v>
      </c>
    </row>
    <row r="13" spans="1:14" ht="15" customHeight="1" x14ac:dyDescent="0.2">
      <c r="A13" s="120">
        <v>42015</v>
      </c>
      <c r="B13" s="14">
        <v>19.759794039999999</v>
      </c>
      <c r="D13" s="121">
        <v>42015</v>
      </c>
      <c r="E13" s="122">
        <v>19.759794039999999</v>
      </c>
      <c r="G13" s="130">
        <f t="shared" ca="1" si="0"/>
        <v>42022</v>
      </c>
      <c r="H13" s="131">
        <f t="shared" ca="1" si="1"/>
        <v>19.759794039999999</v>
      </c>
      <c r="I13" s="131"/>
      <c r="J13" s="130">
        <f t="shared" ca="1" si="3"/>
        <v>42092</v>
      </c>
      <c r="K13" s="132">
        <f t="shared" ca="1" si="2"/>
        <v>14.605065159999999</v>
      </c>
    </row>
    <row r="14" spans="1:14" ht="15" customHeight="1" x14ac:dyDescent="0.2">
      <c r="A14" s="120">
        <v>42016</v>
      </c>
      <c r="B14" s="14">
        <v>18.90067256</v>
      </c>
      <c r="D14" s="121">
        <v>42016</v>
      </c>
      <c r="E14" s="122">
        <v>18.90067256</v>
      </c>
      <c r="G14" s="130">
        <f t="shared" ca="1" si="0"/>
        <v>42023</v>
      </c>
      <c r="H14" s="131">
        <f t="shared" ca="1" si="1"/>
        <v>18.90067256</v>
      </c>
      <c r="I14" s="131"/>
      <c r="J14" s="130">
        <f t="shared" ca="1" si="3"/>
        <v>42100</v>
      </c>
      <c r="K14" s="132">
        <f t="shared" ca="1" si="2"/>
        <v>14.605065159999999</v>
      </c>
    </row>
    <row r="15" spans="1:14" ht="15" customHeight="1" x14ac:dyDescent="0.2">
      <c r="A15" s="120">
        <v>42017</v>
      </c>
      <c r="B15" s="14">
        <v>17.182429599999999</v>
      </c>
      <c r="D15" s="121">
        <v>42017</v>
      </c>
      <c r="E15" s="122">
        <v>17.182429599999999</v>
      </c>
      <c r="G15" s="130">
        <f t="shared" ca="1" si="0"/>
        <v>42024</v>
      </c>
      <c r="H15" s="131">
        <f t="shared" ca="1" si="1"/>
        <v>18.90067256</v>
      </c>
      <c r="I15" s="131"/>
      <c r="J15" s="130">
        <f t="shared" ca="1" si="3"/>
        <v>42108</v>
      </c>
      <c r="K15" s="132">
        <f t="shared" ca="1" si="2"/>
        <v>19.759794039999999</v>
      </c>
    </row>
    <row r="16" spans="1:14" ht="15" customHeight="1" x14ac:dyDescent="0.2">
      <c r="A16" s="120">
        <v>42018</v>
      </c>
      <c r="B16" s="14">
        <v>16.32330812</v>
      </c>
      <c r="D16" s="121">
        <v>42018</v>
      </c>
      <c r="E16" s="122">
        <v>16.32330812</v>
      </c>
      <c r="G16" s="130">
        <f t="shared" ca="1" si="0"/>
        <v>42025</v>
      </c>
      <c r="H16" s="131">
        <f t="shared" ca="1" si="1"/>
        <v>18.90067256</v>
      </c>
      <c r="I16" s="131"/>
      <c r="J16" s="130">
        <f t="shared" ca="1" si="3"/>
        <v>42116</v>
      </c>
      <c r="K16" s="132">
        <f t="shared" ca="1" si="2"/>
        <v>13.74594368</v>
      </c>
    </row>
    <row r="17" spans="1:11" ht="15" customHeight="1" x14ac:dyDescent="0.2">
      <c r="A17" s="120">
        <v>42019</v>
      </c>
      <c r="B17" s="14">
        <v>17.182429599999999</v>
      </c>
      <c r="D17" s="121">
        <v>42019</v>
      </c>
      <c r="E17" s="122">
        <v>17.182429599999999</v>
      </c>
      <c r="G17" s="130">
        <f t="shared" ca="1" si="0"/>
        <v>42026</v>
      </c>
      <c r="H17" s="131">
        <f t="shared" ca="1" si="1"/>
        <v>18.90067256</v>
      </c>
      <c r="I17" s="131"/>
      <c r="J17" s="130">
        <f t="shared" ca="1" si="3"/>
        <v>42124</v>
      </c>
      <c r="K17" s="132">
        <f t="shared" ca="1" si="2"/>
        <v>25.773644399999998</v>
      </c>
    </row>
    <row r="18" spans="1:11" ht="15" customHeight="1" x14ac:dyDescent="0.2">
      <c r="A18" s="120">
        <v>42020</v>
      </c>
      <c r="B18" s="14">
        <v>15.464186639999999</v>
      </c>
      <c r="D18" s="121">
        <v>42020</v>
      </c>
      <c r="E18" s="122">
        <v>15.464186639999999</v>
      </c>
      <c r="G18" s="130">
        <f t="shared" ca="1" si="0"/>
        <v>42027</v>
      </c>
      <c r="H18" s="131">
        <f t="shared" ca="1" si="1"/>
        <v>18.90067256</v>
      </c>
      <c r="I18" s="131"/>
      <c r="J18" s="130">
        <f t="shared" ca="1" si="3"/>
        <v>42132</v>
      </c>
      <c r="K18" s="132">
        <f t="shared" ca="1" si="2"/>
        <v>14.605065159999999</v>
      </c>
    </row>
    <row r="19" spans="1:11" ht="15" customHeight="1" x14ac:dyDescent="0.2">
      <c r="A19" s="120">
        <v>42021</v>
      </c>
      <c r="B19" s="14">
        <v>17.182429599999999</v>
      </c>
      <c r="D19" s="121">
        <v>42021</v>
      </c>
      <c r="E19" s="122">
        <v>17.182429599999999</v>
      </c>
      <c r="G19" s="130">
        <f t="shared" ca="1" si="0"/>
        <v>42028</v>
      </c>
      <c r="H19" s="131">
        <f t="shared" ca="1" si="1"/>
        <v>18.90067256</v>
      </c>
      <c r="I19" s="131"/>
      <c r="J19" s="130">
        <f t="shared" ca="1" si="3"/>
        <v>42140</v>
      </c>
      <c r="K19" s="132">
        <f t="shared" ca="1" si="2"/>
        <v>15.464186639999999</v>
      </c>
    </row>
    <row r="20" spans="1:11" ht="15" customHeight="1" x14ac:dyDescent="0.2">
      <c r="A20" s="120">
        <v>42022</v>
      </c>
      <c r="B20" s="14">
        <v>18.90067256</v>
      </c>
      <c r="D20" s="121">
        <v>42022</v>
      </c>
      <c r="E20" s="122">
        <v>18.90067256</v>
      </c>
      <c r="G20" s="130">
        <f t="shared" ca="1" si="0"/>
        <v>42029</v>
      </c>
      <c r="H20" s="131">
        <f t="shared" ca="1" si="1"/>
        <v>18.90067256</v>
      </c>
      <c r="I20" s="131"/>
      <c r="J20" s="130">
        <f t="shared" ca="1" si="3"/>
        <v>42148</v>
      </c>
      <c r="K20" s="132">
        <f t="shared" ca="1" si="2"/>
        <v>11.16857924</v>
      </c>
    </row>
    <row r="21" spans="1:11" ht="15" customHeight="1" x14ac:dyDescent="0.2">
      <c r="A21" s="120">
        <v>42023</v>
      </c>
      <c r="B21" s="14">
        <v>15.464186639999999</v>
      </c>
      <c r="D21" s="121">
        <v>42023</v>
      </c>
      <c r="E21" s="122">
        <v>15.464186639999999</v>
      </c>
      <c r="G21" s="130">
        <f t="shared" ca="1" si="0"/>
        <v>42030</v>
      </c>
      <c r="H21" s="131">
        <f t="shared" ca="1" si="1"/>
        <v>18.041551079999998</v>
      </c>
      <c r="I21" s="131"/>
      <c r="J21" s="130">
        <f t="shared" ca="1" si="3"/>
        <v>42156</v>
      </c>
      <c r="K21" s="132">
        <f t="shared" ca="1" si="2"/>
        <v>16.32330812</v>
      </c>
    </row>
    <row r="22" spans="1:11" ht="15" customHeight="1" x14ac:dyDescent="0.2">
      <c r="A22" s="120">
        <v>42024</v>
      </c>
      <c r="B22" s="14">
        <v>18.041551079999998</v>
      </c>
      <c r="D22" s="121">
        <v>42024</v>
      </c>
      <c r="E22" s="122">
        <v>18.041551079999998</v>
      </c>
      <c r="G22" s="130">
        <f t="shared" ca="1" si="0"/>
        <v>42031</v>
      </c>
      <c r="H22" s="131">
        <f t="shared" ca="1" si="1"/>
        <v>18.041551079999998</v>
      </c>
      <c r="I22" s="131"/>
      <c r="J22" s="130">
        <f t="shared" ca="1" si="3"/>
        <v>42164</v>
      </c>
      <c r="K22" s="132">
        <f t="shared" ca="1" si="2"/>
        <v>10.309457759999999</v>
      </c>
    </row>
    <row r="23" spans="1:11" ht="15" customHeight="1" x14ac:dyDescent="0.2">
      <c r="A23" s="120">
        <v>42025</v>
      </c>
      <c r="B23" s="14">
        <v>17.182429599999999</v>
      </c>
      <c r="D23" s="121">
        <v>42025</v>
      </c>
      <c r="E23" s="122">
        <v>17.182429599999999</v>
      </c>
      <c r="G23" s="130">
        <f t="shared" ca="1" si="0"/>
        <v>42032</v>
      </c>
      <c r="H23" s="131">
        <f t="shared" ca="1" si="1"/>
        <v>17.182429599999999</v>
      </c>
      <c r="I23" s="131"/>
      <c r="J23" s="130">
        <f t="shared" ca="1" si="3"/>
        <v>42172</v>
      </c>
      <c r="K23" s="132">
        <f t="shared" ca="1" si="2"/>
        <v>17.182429599999999</v>
      </c>
    </row>
    <row r="24" spans="1:11" ht="15" customHeight="1" x14ac:dyDescent="0.2">
      <c r="A24" s="120">
        <v>42026</v>
      </c>
      <c r="B24" s="14">
        <v>16.32330812</v>
      </c>
      <c r="D24" s="121">
        <v>42026</v>
      </c>
      <c r="E24" s="122">
        <v>16.32330812</v>
      </c>
      <c r="G24" s="130">
        <f t="shared" ca="1" si="0"/>
        <v>42033</v>
      </c>
      <c r="H24" s="131">
        <f t="shared" ca="1" si="1"/>
        <v>17.182429599999999</v>
      </c>
      <c r="I24" s="131"/>
      <c r="J24" s="130">
        <f t="shared" ca="1" si="3"/>
        <v>42180</v>
      </c>
      <c r="K24" s="132">
        <f t="shared" ca="1" si="2"/>
        <v>16.32330812</v>
      </c>
    </row>
    <row r="25" spans="1:11" ht="15" customHeight="1" x14ac:dyDescent="0.2">
      <c r="A25" s="120">
        <v>42027</v>
      </c>
      <c r="B25" s="14">
        <v>15.464186639999999</v>
      </c>
      <c r="D25" s="121">
        <v>42027</v>
      </c>
      <c r="E25" s="122">
        <v>15.464186639999999</v>
      </c>
      <c r="G25" s="130">
        <f t="shared" ca="1" si="0"/>
        <v>42034</v>
      </c>
      <c r="H25" s="131">
        <f t="shared" ca="1" si="1"/>
        <v>17.182429599999999</v>
      </c>
      <c r="I25" s="131"/>
      <c r="J25" s="130">
        <f t="shared" ca="1" si="3"/>
        <v>42188</v>
      </c>
      <c r="K25" s="132">
        <f t="shared" ca="1" si="2"/>
        <v>12.027700719999999</v>
      </c>
    </row>
    <row r="26" spans="1:11" ht="15" customHeight="1" x14ac:dyDescent="0.2">
      <c r="A26" s="120">
        <v>42028</v>
      </c>
      <c r="B26" s="14">
        <v>14.605065159999999</v>
      </c>
      <c r="D26" s="121">
        <v>42028</v>
      </c>
      <c r="E26" s="122">
        <v>14.605065159999999</v>
      </c>
      <c r="G26" s="130">
        <f t="shared" ca="1" si="0"/>
        <v>42035</v>
      </c>
      <c r="H26" s="131">
        <f t="shared" ca="1" si="1"/>
        <v>17.182429599999999</v>
      </c>
      <c r="I26" s="131"/>
      <c r="J26" s="130">
        <f t="shared" ca="1" si="3"/>
        <v>42196</v>
      </c>
      <c r="K26" s="132">
        <f t="shared" ca="1" si="2"/>
        <v>15.464186639999999</v>
      </c>
    </row>
    <row r="27" spans="1:11" ht="15" customHeight="1" x14ac:dyDescent="0.2">
      <c r="A27" s="120">
        <v>42029</v>
      </c>
      <c r="B27" s="14">
        <v>14.605065159999999</v>
      </c>
      <c r="D27" s="121">
        <v>42029</v>
      </c>
      <c r="E27" s="122">
        <v>14.605065159999999</v>
      </c>
      <c r="G27" s="130">
        <f t="shared" ca="1" si="0"/>
        <v>42036</v>
      </c>
      <c r="H27" s="131">
        <f t="shared" ca="1" si="1"/>
        <v>17.182429599999999</v>
      </c>
      <c r="I27" s="131"/>
      <c r="J27" s="130">
        <f t="shared" ca="1" si="3"/>
        <v>42204</v>
      </c>
      <c r="K27" s="132">
        <f t="shared" ca="1" si="2"/>
        <v>12.027700719999999</v>
      </c>
    </row>
    <row r="28" spans="1:11" ht="15" customHeight="1" x14ac:dyDescent="0.2">
      <c r="A28" s="120">
        <v>42030</v>
      </c>
      <c r="B28" s="14">
        <v>16.32330812</v>
      </c>
      <c r="D28" s="121">
        <v>42030</v>
      </c>
      <c r="E28" s="122">
        <v>16.32330812</v>
      </c>
      <c r="G28" s="130">
        <f t="shared" ca="1" si="0"/>
        <v>42037</v>
      </c>
      <c r="H28" s="131">
        <f t="shared" ca="1" si="1"/>
        <v>19.759794039999999</v>
      </c>
      <c r="I28" s="131"/>
      <c r="J28" s="130">
        <f t="shared" ca="1" si="3"/>
        <v>42212</v>
      </c>
      <c r="K28" s="132">
        <f t="shared" ca="1" si="2"/>
        <v>14.605065159999999</v>
      </c>
    </row>
    <row r="29" spans="1:11" ht="15" customHeight="1" x14ac:dyDescent="0.2">
      <c r="A29" s="120">
        <v>42031</v>
      </c>
      <c r="B29" s="14">
        <v>15.464186639999999</v>
      </c>
      <c r="D29" s="121">
        <v>42031</v>
      </c>
      <c r="E29" s="122">
        <v>15.464186639999999</v>
      </c>
      <c r="G29" s="130">
        <f t="shared" ca="1" si="0"/>
        <v>42038</v>
      </c>
      <c r="H29" s="131">
        <f t="shared" ca="1" si="1"/>
        <v>19.759794039999999</v>
      </c>
      <c r="I29" s="131"/>
      <c r="J29" s="130">
        <f t="shared" ca="1" si="3"/>
        <v>42220</v>
      </c>
      <c r="K29" s="132">
        <f t="shared" ca="1" si="2"/>
        <v>12.886822199999999</v>
      </c>
    </row>
    <row r="30" spans="1:11" ht="15" customHeight="1" x14ac:dyDescent="0.2">
      <c r="A30" s="120">
        <v>42032</v>
      </c>
      <c r="B30" s="14">
        <v>17.182429599999999</v>
      </c>
      <c r="D30" s="121">
        <v>42032</v>
      </c>
      <c r="E30" s="122">
        <v>17.182429599999999</v>
      </c>
      <c r="G30" s="130">
        <f t="shared" ca="1" si="0"/>
        <v>42039</v>
      </c>
      <c r="H30" s="131">
        <f t="shared" ca="1" si="1"/>
        <v>19.759794039999999</v>
      </c>
      <c r="I30" s="131"/>
      <c r="J30" s="130">
        <f t="shared" ca="1" si="3"/>
        <v>42228</v>
      </c>
      <c r="K30" s="132">
        <f t="shared" ca="1" si="2"/>
        <v>14.605065159999999</v>
      </c>
    </row>
    <row r="31" spans="1:11" ht="15" customHeight="1" x14ac:dyDescent="0.2">
      <c r="A31" s="120">
        <v>42033</v>
      </c>
      <c r="B31" s="14">
        <v>15.464186639999999</v>
      </c>
      <c r="D31" s="121">
        <v>42033</v>
      </c>
      <c r="E31" s="122">
        <v>15.464186639999999</v>
      </c>
      <c r="G31" s="130">
        <f t="shared" ca="1" si="0"/>
        <v>42040</v>
      </c>
      <c r="H31" s="131">
        <f t="shared" ca="1" si="1"/>
        <v>19.759794039999999</v>
      </c>
      <c r="I31" s="131"/>
      <c r="J31" s="130">
        <f t="shared" ca="1" si="3"/>
        <v>42236</v>
      </c>
      <c r="K31" s="132">
        <f t="shared" ca="1" si="2"/>
        <v>12.027700719999999</v>
      </c>
    </row>
    <row r="32" spans="1:11" ht="15" customHeight="1" x14ac:dyDescent="0.2">
      <c r="A32" s="120">
        <v>42034</v>
      </c>
      <c r="B32" s="14">
        <v>15.464186639999999</v>
      </c>
      <c r="D32" s="121">
        <v>42034</v>
      </c>
      <c r="E32" s="122">
        <v>15.464186639999999</v>
      </c>
      <c r="G32" s="130">
        <f t="shared" ca="1" si="0"/>
        <v>42041</v>
      </c>
      <c r="H32" s="131">
        <f t="shared" ca="1" si="1"/>
        <v>19.759794039999999</v>
      </c>
      <c r="I32" s="131"/>
      <c r="J32" s="130">
        <f t="shared" ca="1" si="3"/>
        <v>42244</v>
      </c>
      <c r="K32" s="132">
        <f t="shared" ca="1" si="2"/>
        <v>13.74594368</v>
      </c>
    </row>
    <row r="33" spans="1:11" ht="15" customHeight="1" x14ac:dyDescent="0.2">
      <c r="A33" s="120">
        <v>42035</v>
      </c>
      <c r="B33" s="14">
        <v>13.74594368</v>
      </c>
      <c r="D33" s="121">
        <v>42035</v>
      </c>
      <c r="E33" s="122">
        <v>13.74594368</v>
      </c>
      <c r="F33" s="32"/>
      <c r="G33" s="130">
        <f t="shared" ca="1" si="0"/>
        <v>42042</v>
      </c>
      <c r="H33" s="131">
        <f t="shared" ca="1" si="1"/>
        <v>19.759794039999999</v>
      </c>
      <c r="I33" s="131"/>
      <c r="J33" s="130">
        <f t="shared" ca="1" si="3"/>
        <v>42252</v>
      </c>
      <c r="K33" s="132">
        <f t="shared" ca="1" si="2"/>
        <v>17.182429599999999</v>
      </c>
    </row>
    <row r="34" spans="1:11" ht="15" customHeight="1" x14ac:dyDescent="0.2">
      <c r="A34" s="120">
        <v>42036</v>
      </c>
      <c r="B34" s="14">
        <v>15.464186639999999</v>
      </c>
      <c r="D34" s="121">
        <v>42036</v>
      </c>
      <c r="E34" s="122">
        <v>15.464186639999999</v>
      </c>
      <c r="G34" s="130">
        <f t="shared" ca="1" si="0"/>
        <v>42043</v>
      </c>
      <c r="H34" s="131">
        <f t="shared" ca="1" si="1"/>
        <v>19.759794039999999</v>
      </c>
      <c r="I34" s="131"/>
      <c r="J34" s="130">
        <f t="shared" ca="1" si="3"/>
        <v>42260</v>
      </c>
      <c r="K34" s="132">
        <f t="shared" ca="1" si="2"/>
        <v>17.182429599999999</v>
      </c>
    </row>
    <row r="35" spans="1:11" ht="15" customHeight="1" x14ac:dyDescent="0.2">
      <c r="A35" s="120">
        <v>42037</v>
      </c>
      <c r="B35" s="14">
        <v>19.759794039999999</v>
      </c>
      <c r="D35" s="121">
        <v>42037</v>
      </c>
      <c r="E35" s="122">
        <v>19.759794039999999</v>
      </c>
      <c r="G35" s="130">
        <f t="shared" ca="1" si="0"/>
        <v>42044</v>
      </c>
      <c r="H35" s="131">
        <f t="shared" ca="1" si="1"/>
        <v>19.759794039999999</v>
      </c>
      <c r="I35" s="131"/>
      <c r="J35" s="130">
        <f t="shared" ca="1" si="3"/>
        <v>42268</v>
      </c>
      <c r="K35" s="132">
        <f t="shared" ca="1" si="2"/>
        <v>18.041551079999998</v>
      </c>
    </row>
    <row r="36" spans="1:11" ht="15" customHeight="1" x14ac:dyDescent="0.2">
      <c r="A36" s="120">
        <v>42038</v>
      </c>
      <c r="B36" s="14">
        <v>16.32330812</v>
      </c>
      <c r="D36" s="121">
        <v>42038</v>
      </c>
      <c r="E36" s="122">
        <v>16.32330812</v>
      </c>
      <c r="G36" s="130">
        <f t="shared" ca="1" si="0"/>
        <v>42045</v>
      </c>
      <c r="H36" s="131">
        <f t="shared" ca="1" si="1"/>
        <v>16.32330812</v>
      </c>
      <c r="I36" s="131"/>
      <c r="J36" s="130">
        <f t="shared" ca="1" si="3"/>
        <v>42276</v>
      </c>
      <c r="K36" s="132">
        <f t="shared" ca="1" si="2"/>
        <v>18.90067256</v>
      </c>
    </row>
    <row r="37" spans="1:11" ht="15" customHeight="1" x14ac:dyDescent="0.2">
      <c r="A37" s="120">
        <v>42039</v>
      </c>
      <c r="B37" s="14">
        <v>16.32330812</v>
      </c>
      <c r="D37" s="121">
        <v>42039</v>
      </c>
      <c r="E37" s="122">
        <v>16.32330812</v>
      </c>
      <c r="G37" s="130">
        <f t="shared" ca="1" si="0"/>
        <v>42046</v>
      </c>
      <c r="H37" s="131">
        <f t="shared" ca="1" si="1"/>
        <v>16.32330812</v>
      </c>
      <c r="I37" s="131"/>
      <c r="J37" s="130">
        <f t="shared" ca="1" si="3"/>
        <v>42284</v>
      </c>
      <c r="K37" s="132">
        <f t="shared" ca="1" si="2"/>
        <v>17.182429599999999</v>
      </c>
    </row>
    <row r="38" spans="1:11" ht="15" customHeight="1" x14ac:dyDescent="0.2">
      <c r="A38" s="120">
        <v>42040</v>
      </c>
      <c r="B38" s="14">
        <v>10.309457759999999</v>
      </c>
      <c r="D38" s="121">
        <v>42040</v>
      </c>
      <c r="E38" s="122">
        <v>10.309457759999999</v>
      </c>
      <c r="G38" s="130">
        <f t="shared" ca="1" si="0"/>
        <v>42047</v>
      </c>
      <c r="H38" s="131">
        <f t="shared" ca="1" si="1"/>
        <v>14.605065159999999</v>
      </c>
      <c r="I38" s="131"/>
      <c r="J38" s="130">
        <f t="shared" ca="1" si="3"/>
        <v>42292</v>
      </c>
      <c r="K38" s="132">
        <f t="shared" ca="1" si="2"/>
        <v>19.759794039999999</v>
      </c>
    </row>
    <row r="39" spans="1:11" ht="15" customHeight="1" x14ac:dyDescent="0.2">
      <c r="A39" s="120">
        <v>42041</v>
      </c>
      <c r="B39" s="14">
        <v>13.74594368</v>
      </c>
      <c r="D39" s="121">
        <v>42041</v>
      </c>
      <c r="E39" s="122">
        <v>13.74594368</v>
      </c>
      <c r="G39" s="130">
        <f t="shared" ca="1" si="0"/>
        <v>42048</v>
      </c>
      <c r="H39" s="131">
        <f t="shared" ca="1" si="1"/>
        <v>15.464186639999999</v>
      </c>
      <c r="I39" s="131"/>
      <c r="J39" s="130">
        <f t="shared" ca="1" si="3"/>
        <v>42300</v>
      </c>
      <c r="K39" s="132">
        <f t="shared" ca="1" si="2"/>
        <v>19.759794039999999</v>
      </c>
    </row>
    <row r="40" spans="1:11" ht="15" customHeight="1" x14ac:dyDescent="0.2">
      <c r="A40" s="120">
        <v>42042</v>
      </c>
      <c r="B40" s="14">
        <v>12.886822199999999</v>
      </c>
      <c r="D40" s="121">
        <v>42042</v>
      </c>
      <c r="E40" s="122">
        <v>12.886822199999999</v>
      </c>
      <c r="G40" s="130">
        <f t="shared" ca="1" si="0"/>
        <v>42049</v>
      </c>
      <c r="H40" s="131">
        <f t="shared" ca="1" si="1"/>
        <v>17.182429599999999</v>
      </c>
      <c r="I40" s="131"/>
      <c r="J40" s="130">
        <f t="shared" ca="1" si="3"/>
        <v>42308</v>
      </c>
      <c r="K40" s="132">
        <f t="shared" ca="1" si="2"/>
        <v>18.041551079999998</v>
      </c>
    </row>
    <row r="41" spans="1:11" ht="15" customHeight="1" x14ac:dyDescent="0.2">
      <c r="A41" s="120">
        <v>42043</v>
      </c>
      <c r="B41" s="14">
        <v>10.309457759999999</v>
      </c>
      <c r="D41" s="121">
        <v>42043</v>
      </c>
      <c r="E41" s="122">
        <v>10.309457759999999</v>
      </c>
      <c r="G41" s="130">
        <f t="shared" ca="1" si="0"/>
        <v>42050</v>
      </c>
      <c r="H41" s="131">
        <f t="shared" ca="1" si="1"/>
        <v>17.182429599999999</v>
      </c>
      <c r="I41" s="131"/>
      <c r="J41" s="130">
        <f t="shared" ca="1" si="3"/>
        <v>42316</v>
      </c>
      <c r="K41" s="132">
        <f t="shared" ca="1" si="2"/>
        <v>18.90067256</v>
      </c>
    </row>
    <row r="42" spans="1:11" ht="15" customHeight="1" x14ac:dyDescent="0.2">
      <c r="A42" s="120">
        <v>42044</v>
      </c>
      <c r="B42" s="14">
        <v>14.605065159999999</v>
      </c>
      <c r="D42" s="121">
        <v>42044</v>
      </c>
      <c r="E42" s="122">
        <v>14.605065159999999</v>
      </c>
      <c r="G42" s="130">
        <f t="shared" ca="1" si="0"/>
        <v>42051</v>
      </c>
      <c r="H42" s="131">
        <f t="shared" ca="1" si="1"/>
        <v>17.182429599999999</v>
      </c>
      <c r="I42" s="131"/>
      <c r="J42" s="130">
        <f t="shared" ca="1" si="3"/>
        <v>42324</v>
      </c>
      <c r="K42" s="132">
        <f t="shared" ca="1" si="2"/>
        <v>16.32330812</v>
      </c>
    </row>
    <row r="43" spans="1:11" ht="15" customHeight="1" x14ac:dyDescent="0.2">
      <c r="A43" s="120">
        <v>42045</v>
      </c>
      <c r="B43" s="14">
        <v>13.74594368</v>
      </c>
      <c r="D43" s="121">
        <v>42045</v>
      </c>
      <c r="E43" s="122">
        <v>13.74594368</v>
      </c>
      <c r="G43" s="130">
        <f t="shared" ca="1" si="0"/>
        <v>42052</v>
      </c>
      <c r="H43" s="131">
        <f t="shared" ca="1" si="1"/>
        <v>18.041551079999998</v>
      </c>
      <c r="I43" s="131"/>
      <c r="J43" s="130">
        <f t="shared" ca="1" si="3"/>
        <v>42332</v>
      </c>
      <c r="K43" s="132">
        <f t="shared" ca="1" si="2"/>
        <v>19.759794039999999</v>
      </c>
    </row>
    <row r="44" spans="1:11" ht="15" customHeight="1" x14ac:dyDescent="0.2">
      <c r="A44" s="120">
        <v>42046</v>
      </c>
      <c r="B44" s="14">
        <v>13.74594368</v>
      </c>
      <c r="D44" s="121">
        <v>42046</v>
      </c>
      <c r="E44" s="122">
        <v>13.74594368</v>
      </c>
      <c r="G44" s="130">
        <f t="shared" ca="1" si="0"/>
        <v>42053</v>
      </c>
      <c r="H44" s="131">
        <f t="shared" ca="1" si="1"/>
        <v>18.041551079999998</v>
      </c>
      <c r="I44" s="131"/>
      <c r="J44" s="130">
        <f t="shared" ca="1" si="3"/>
        <v>42340</v>
      </c>
      <c r="K44" s="132">
        <f t="shared" ca="1" si="2"/>
        <v>16.32330812</v>
      </c>
    </row>
    <row r="45" spans="1:11" ht="15" customHeight="1" x14ac:dyDescent="0.2">
      <c r="A45" s="120">
        <v>42047</v>
      </c>
      <c r="B45" s="14">
        <v>14.605065159999999</v>
      </c>
      <c r="D45" s="121">
        <v>42047</v>
      </c>
      <c r="E45" s="122">
        <v>14.605065159999999</v>
      </c>
      <c r="G45" s="130">
        <f t="shared" ca="1" si="0"/>
        <v>42054</v>
      </c>
      <c r="H45" s="131">
        <f t="shared" ca="1" si="1"/>
        <v>18.041551079999998</v>
      </c>
      <c r="I45" s="131"/>
      <c r="J45" s="130">
        <f t="shared" ca="1" si="3"/>
        <v>42348</v>
      </c>
      <c r="K45" s="132">
        <f t="shared" ca="1" si="2"/>
        <v>17.182429599999999</v>
      </c>
    </row>
    <row r="46" spans="1:11" ht="15" customHeight="1" x14ac:dyDescent="0.2">
      <c r="A46" s="120">
        <v>42048</v>
      </c>
      <c r="B46" s="14">
        <v>15.464186639999999</v>
      </c>
      <c r="D46" s="121">
        <v>42048</v>
      </c>
      <c r="E46" s="122">
        <v>15.464186639999999</v>
      </c>
      <c r="G46" s="130">
        <f t="shared" ca="1" si="0"/>
        <v>42055</v>
      </c>
      <c r="H46" s="131">
        <f t="shared" ca="1" si="1"/>
        <v>18.041551079999998</v>
      </c>
      <c r="I46" s="131"/>
      <c r="J46" s="130">
        <f t="shared" ca="1" si="3"/>
        <v>42356</v>
      </c>
      <c r="K46" s="132">
        <f t="shared" ca="1" si="2"/>
        <v>18.90067256</v>
      </c>
    </row>
    <row r="47" spans="1:11" ht="15" customHeight="1" x14ac:dyDescent="0.2">
      <c r="A47" s="120">
        <v>42049</v>
      </c>
      <c r="B47" s="14">
        <v>17.182429599999999</v>
      </c>
      <c r="D47" s="121">
        <v>42049</v>
      </c>
      <c r="E47" s="122">
        <v>17.182429599999999</v>
      </c>
      <c r="G47" s="130">
        <f t="shared" ca="1" si="0"/>
        <v>42056</v>
      </c>
      <c r="H47" s="131">
        <f t="shared" ca="1" si="1"/>
        <v>18.041551079999998</v>
      </c>
      <c r="I47" s="131"/>
      <c r="J47" s="130">
        <f t="shared" ca="1" si="3"/>
        <v>42364</v>
      </c>
      <c r="K47" s="132">
        <f t="shared" ca="1" si="2"/>
        <v>18.90067256</v>
      </c>
    </row>
    <row r="48" spans="1:11" ht="15" customHeight="1" x14ac:dyDescent="0.2">
      <c r="A48" s="120">
        <v>42050</v>
      </c>
      <c r="B48" s="14">
        <v>17.182429599999999</v>
      </c>
      <c r="D48" s="121">
        <v>42050</v>
      </c>
      <c r="E48" s="122">
        <v>17.182429599999999</v>
      </c>
      <c r="G48" s="130">
        <f t="shared" ca="1" si="0"/>
        <v>42057</v>
      </c>
      <c r="H48" s="131">
        <f t="shared" ca="1" si="1"/>
        <v>18.041551079999998</v>
      </c>
      <c r="I48" s="131"/>
      <c r="J48" s="130"/>
      <c r="K48" s="135"/>
    </row>
    <row r="49" spans="1:11" ht="15" customHeight="1" x14ac:dyDescent="0.2">
      <c r="A49" s="120">
        <v>42051</v>
      </c>
      <c r="B49" s="14">
        <v>14.605065159999999</v>
      </c>
      <c r="D49" s="121">
        <v>42051</v>
      </c>
      <c r="E49" s="122">
        <v>14.605065159999999</v>
      </c>
      <c r="G49" s="130">
        <f t="shared" ca="1" si="0"/>
        <v>42058</v>
      </c>
      <c r="H49" s="131">
        <f t="shared" ca="1" si="1"/>
        <v>18.041551079999998</v>
      </c>
      <c r="I49" s="131"/>
      <c r="J49" s="130"/>
      <c r="K49" s="135"/>
    </row>
    <row r="50" spans="1:11" ht="15" customHeight="1" x14ac:dyDescent="0.2">
      <c r="A50" s="120">
        <v>42052</v>
      </c>
      <c r="B50" s="14">
        <v>18.041551079999998</v>
      </c>
      <c r="D50" s="121">
        <v>42052</v>
      </c>
      <c r="E50" s="122">
        <v>18.041551079999998</v>
      </c>
      <c r="G50" s="130">
        <f t="shared" ca="1" si="0"/>
        <v>42059</v>
      </c>
      <c r="H50" s="131">
        <f t="shared" ca="1" si="1"/>
        <v>18.041551079999998</v>
      </c>
      <c r="I50" s="131"/>
      <c r="J50" s="130"/>
      <c r="K50" s="135"/>
    </row>
    <row r="51" spans="1:11" ht="15" customHeight="1" x14ac:dyDescent="0.2">
      <c r="A51" s="120">
        <v>42053</v>
      </c>
      <c r="B51" s="14">
        <v>17.182429599999999</v>
      </c>
      <c r="D51" s="121">
        <v>42053</v>
      </c>
      <c r="E51" s="122">
        <v>17.182429599999999</v>
      </c>
      <c r="G51" s="130">
        <f t="shared" ca="1" si="0"/>
        <v>42060</v>
      </c>
      <c r="H51" s="131">
        <f t="shared" ca="1" si="1"/>
        <v>17.182429599999999</v>
      </c>
      <c r="I51" s="131"/>
      <c r="J51" s="130"/>
      <c r="K51" s="135"/>
    </row>
    <row r="52" spans="1:11" ht="15" customHeight="1" x14ac:dyDescent="0.2">
      <c r="A52" s="120">
        <v>42054</v>
      </c>
      <c r="B52" s="14">
        <v>15.464186639999999</v>
      </c>
      <c r="D52" s="121">
        <v>42054</v>
      </c>
      <c r="E52" s="122">
        <v>15.464186639999999</v>
      </c>
      <c r="G52" s="130">
        <f t="shared" ca="1" si="0"/>
        <v>42061</v>
      </c>
      <c r="H52" s="131">
        <f t="shared" ca="1" si="1"/>
        <v>15.464186639999999</v>
      </c>
      <c r="I52" s="131"/>
      <c r="J52" s="130"/>
      <c r="K52" s="135"/>
    </row>
    <row r="53" spans="1:11" ht="15" customHeight="1" x14ac:dyDescent="0.2">
      <c r="A53" s="120">
        <v>42055</v>
      </c>
      <c r="B53" s="14">
        <v>14.605065159999999</v>
      </c>
      <c r="D53" s="121">
        <v>42055</v>
      </c>
      <c r="E53" s="122">
        <v>14.605065159999999</v>
      </c>
      <c r="G53" s="130">
        <f t="shared" ca="1" si="0"/>
        <v>42062</v>
      </c>
      <c r="H53" s="131">
        <f t="shared" ca="1" si="1"/>
        <v>14.605065159999999</v>
      </c>
      <c r="I53" s="131"/>
      <c r="J53" s="130"/>
      <c r="K53" s="135"/>
    </row>
    <row r="54" spans="1:11" ht="15" customHeight="1" x14ac:dyDescent="0.2">
      <c r="A54" s="120">
        <v>42056</v>
      </c>
      <c r="B54" s="14">
        <v>10.309457759999999</v>
      </c>
      <c r="D54" s="121">
        <v>42056</v>
      </c>
      <c r="E54" s="122">
        <v>10.309457759999999</v>
      </c>
      <c r="G54" s="130">
        <f t="shared" ca="1" si="0"/>
        <v>42063</v>
      </c>
      <c r="H54" s="131">
        <f t="shared" ca="1" si="1"/>
        <v>14.605065159999999</v>
      </c>
      <c r="I54" s="131"/>
      <c r="J54" s="130"/>
      <c r="K54" s="135"/>
    </row>
    <row r="55" spans="1:11" ht="15" customHeight="1" x14ac:dyDescent="0.2">
      <c r="A55" s="120">
        <v>42057</v>
      </c>
      <c r="B55" s="14">
        <v>10.309457759999999</v>
      </c>
      <c r="D55" s="121">
        <v>42057</v>
      </c>
      <c r="E55" s="122">
        <v>10.309457759999999</v>
      </c>
      <c r="G55" s="130">
        <f t="shared" ca="1" si="0"/>
        <v>42064</v>
      </c>
      <c r="H55" s="131">
        <f t="shared" ca="1" si="1"/>
        <v>14.605065159999999</v>
      </c>
      <c r="I55" s="131"/>
      <c r="J55" s="130"/>
      <c r="K55" s="135"/>
    </row>
    <row r="56" spans="1:11" ht="15" customHeight="1" x14ac:dyDescent="0.2">
      <c r="A56" s="120">
        <v>42058</v>
      </c>
      <c r="B56" s="14">
        <v>10.309457759999999</v>
      </c>
      <c r="D56" s="121">
        <v>42058</v>
      </c>
      <c r="E56" s="122">
        <v>10.309457759999999</v>
      </c>
      <c r="G56" s="130">
        <f t="shared" ca="1" si="0"/>
        <v>42065</v>
      </c>
      <c r="H56" s="131">
        <f t="shared" ca="1" si="1"/>
        <v>14.605065159999999</v>
      </c>
      <c r="I56" s="131"/>
      <c r="J56" s="130"/>
      <c r="K56" s="135"/>
    </row>
    <row r="57" spans="1:11" ht="15" customHeight="1" x14ac:dyDescent="0.2">
      <c r="A57" s="120">
        <v>42059</v>
      </c>
      <c r="B57" s="14">
        <v>10.309457759999999</v>
      </c>
      <c r="D57" s="121">
        <v>42059</v>
      </c>
      <c r="E57" s="122">
        <v>10.309457759999999</v>
      </c>
      <c r="G57" s="130">
        <f t="shared" ca="1" si="0"/>
        <v>42066</v>
      </c>
      <c r="H57" s="131">
        <f t="shared" ca="1" si="1"/>
        <v>14.605065159999999</v>
      </c>
      <c r="I57" s="131"/>
      <c r="J57" s="130"/>
      <c r="K57" s="135"/>
    </row>
    <row r="58" spans="1:11" ht="15" customHeight="1" x14ac:dyDescent="0.2">
      <c r="A58" s="120">
        <v>42060</v>
      </c>
      <c r="B58" s="14">
        <v>14.605065159999999</v>
      </c>
      <c r="D58" s="121">
        <v>42060</v>
      </c>
      <c r="E58" s="122">
        <v>14.605065159999999</v>
      </c>
      <c r="G58" s="130">
        <f t="shared" ca="1" si="0"/>
        <v>42067</v>
      </c>
      <c r="H58" s="131">
        <f t="shared" ca="1" si="1"/>
        <v>14.605065159999999</v>
      </c>
      <c r="I58" s="131"/>
      <c r="J58" s="130"/>
      <c r="K58" s="135"/>
    </row>
    <row r="59" spans="1:11" ht="15" customHeight="1" x14ac:dyDescent="0.2">
      <c r="A59" s="120">
        <v>42061</v>
      </c>
      <c r="B59" s="14">
        <v>12.886822199999999</v>
      </c>
      <c r="D59" s="121">
        <v>42061</v>
      </c>
      <c r="E59" s="122">
        <v>12.886822199999999</v>
      </c>
      <c r="G59" s="130">
        <f t="shared" ca="1" si="0"/>
        <v>42068</v>
      </c>
      <c r="H59" s="131">
        <f t="shared" ca="1" si="1"/>
        <v>12.886822199999999</v>
      </c>
      <c r="I59" s="131"/>
      <c r="J59" s="130"/>
      <c r="K59" s="135"/>
    </row>
    <row r="60" spans="1:11" ht="15" customHeight="1" x14ac:dyDescent="0.2">
      <c r="A60" s="120">
        <v>42062</v>
      </c>
      <c r="B60" s="14">
        <v>9.4503362800000001</v>
      </c>
      <c r="D60" s="121">
        <v>42062</v>
      </c>
      <c r="E60" s="122">
        <v>9.4503362800000001</v>
      </c>
      <c r="G60" s="130">
        <f t="shared" ca="1" si="0"/>
        <v>42069</v>
      </c>
      <c r="H60" s="131">
        <f t="shared" ca="1" si="1"/>
        <v>15.464186639999999</v>
      </c>
      <c r="I60" s="131"/>
      <c r="J60" s="130"/>
      <c r="K60" s="135"/>
    </row>
    <row r="61" spans="1:11" ht="15" customHeight="1" x14ac:dyDescent="0.2">
      <c r="A61" s="120">
        <v>42063</v>
      </c>
      <c r="B61" s="14">
        <v>11.16857924</v>
      </c>
      <c r="D61" s="121">
        <v>42063</v>
      </c>
      <c r="E61" s="122">
        <v>11.16857924</v>
      </c>
      <c r="G61" s="130">
        <f t="shared" ca="1" si="0"/>
        <v>42070</v>
      </c>
      <c r="H61" s="131">
        <f t="shared" ca="1" si="1"/>
        <v>16.32330812</v>
      </c>
      <c r="I61" s="131"/>
      <c r="J61" s="130"/>
      <c r="K61" s="135"/>
    </row>
    <row r="62" spans="1:11" ht="15" customHeight="1" x14ac:dyDescent="0.2">
      <c r="A62" s="120">
        <v>42064</v>
      </c>
      <c r="B62" s="14">
        <v>12.027700719999999</v>
      </c>
      <c r="D62" s="121">
        <v>42064</v>
      </c>
      <c r="E62" s="122">
        <v>12.027700719999999</v>
      </c>
      <c r="G62" s="130">
        <f t="shared" ca="1" si="0"/>
        <v>42071</v>
      </c>
      <c r="H62" s="131">
        <f t="shared" ca="1" si="1"/>
        <v>16.32330812</v>
      </c>
      <c r="I62" s="131"/>
      <c r="J62" s="130"/>
      <c r="K62" s="135"/>
    </row>
    <row r="63" spans="1:11" ht="15" customHeight="1" x14ac:dyDescent="0.2">
      <c r="A63" s="120">
        <v>42065</v>
      </c>
      <c r="B63" s="14">
        <v>12.886822199999999</v>
      </c>
      <c r="D63" s="121">
        <v>42065</v>
      </c>
      <c r="E63" s="122">
        <v>12.886822199999999</v>
      </c>
      <c r="F63" s="32"/>
      <c r="G63" s="130">
        <f t="shared" ca="1" si="0"/>
        <v>42072</v>
      </c>
      <c r="H63" s="131">
        <f t="shared" ca="1" si="1"/>
        <v>16.32330812</v>
      </c>
      <c r="I63" s="131"/>
      <c r="J63" s="130"/>
      <c r="K63" s="135"/>
    </row>
    <row r="64" spans="1:11" ht="15" customHeight="1" x14ac:dyDescent="0.2">
      <c r="A64" s="120">
        <v>42066</v>
      </c>
      <c r="B64" s="14">
        <v>9.4503362800000001</v>
      </c>
      <c r="D64" s="121">
        <v>42066</v>
      </c>
      <c r="E64" s="122">
        <v>9.4503362800000001</v>
      </c>
      <c r="G64" s="130">
        <f t="shared" ca="1" si="0"/>
        <v>42073</v>
      </c>
      <c r="H64" s="131">
        <f t="shared" ca="1" si="1"/>
        <v>16.32330812</v>
      </c>
      <c r="I64" s="131"/>
      <c r="J64" s="130"/>
      <c r="K64" s="135"/>
    </row>
    <row r="65" spans="1:11" ht="15" customHeight="1" x14ac:dyDescent="0.2">
      <c r="A65" s="120">
        <v>42067</v>
      </c>
      <c r="B65" s="14">
        <v>10.309457759999999</v>
      </c>
      <c r="D65" s="121">
        <v>42067</v>
      </c>
      <c r="E65" s="122">
        <v>10.309457759999999</v>
      </c>
      <c r="G65" s="130">
        <f t="shared" ca="1" si="0"/>
        <v>42074</v>
      </c>
      <c r="H65" s="131">
        <f t="shared" ca="1" si="1"/>
        <v>16.32330812</v>
      </c>
      <c r="I65" s="131"/>
      <c r="J65" s="130"/>
      <c r="K65" s="135"/>
    </row>
    <row r="66" spans="1:11" ht="15" customHeight="1" x14ac:dyDescent="0.2">
      <c r="A66" s="120">
        <v>42068</v>
      </c>
      <c r="B66" s="14">
        <v>8.5912147999999995</v>
      </c>
      <c r="D66" s="121">
        <v>42068</v>
      </c>
      <c r="E66" s="122">
        <v>8.5912147999999995</v>
      </c>
      <c r="G66" s="130">
        <f t="shared" ca="1" si="0"/>
        <v>42075</v>
      </c>
      <c r="H66" s="131">
        <f t="shared" ca="1" si="1"/>
        <v>16.32330812</v>
      </c>
      <c r="I66" s="131"/>
      <c r="J66" s="130"/>
      <c r="K66" s="135"/>
    </row>
    <row r="67" spans="1:11" ht="15" customHeight="1" x14ac:dyDescent="0.2">
      <c r="A67" s="120">
        <v>42069</v>
      </c>
      <c r="B67" s="14">
        <v>15.464186639999999</v>
      </c>
      <c r="D67" s="121">
        <v>42069</v>
      </c>
      <c r="E67" s="122">
        <v>15.464186639999999</v>
      </c>
      <c r="G67" s="130">
        <f t="shared" ca="1" si="0"/>
        <v>42076</v>
      </c>
      <c r="H67" s="131">
        <f t="shared" ca="1" si="1"/>
        <v>16.32330812</v>
      </c>
      <c r="I67" s="131"/>
      <c r="J67" s="130"/>
      <c r="K67" s="135"/>
    </row>
    <row r="68" spans="1:11" ht="15" customHeight="1" x14ac:dyDescent="0.2">
      <c r="A68" s="120">
        <v>42070</v>
      </c>
      <c r="B68" s="14">
        <v>16.32330812</v>
      </c>
      <c r="D68" s="121">
        <v>42070</v>
      </c>
      <c r="E68" s="122">
        <v>16.32330812</v>
      </c>
      <c r="G68" s="130">
        <f t="shared" ref="G68:G131" ca="1" si="4">OFFSET(D68,7,0,1,1)</f>
        <v>42077</v>
      </c>
      <c r="H68" s="131">
        <f t="shared" ref="H68:H131" ca="1" si="5">IF(OFFSET(E68,7,0,1,1),MAX(OFFSET(E68,7,0,1,1),OFFSET(E68,6,0,1,1),OFFSET(E68,5,0,1,1),OFFSET(E68,4,0,1,1),OFFSET(E68,3,0,1,1),OFFSET(E68,2,0,1,1),OFFSET(E68,1,0,1,1),OFFSET(E68,0,0,1,1)))</f>
        <v>16.32330812</v>
      </c>
      <c r="I68" s="131"/>
      <c r="J68" s="130"/>
      <c r="K68" s="135"/>
    </row>
    <row r="69" spans="1:11" ht="15" customHeight="1" x14ac:dyDescent="0.2">
      <c r="A69" s="120">
        <v>42071</v>
      </c>
      <c r="B69" s="14">
        <v>15.464186639999999</v>
      </c>
      <c r="D69" s="121">
        <v>42071</v>
      </c>
      <c r="E69" s="122">
        <v>15.464186639999999</v>
      </c>
      <c r="G69" s="130">
        <f t="shared" ca="1" si="4"/>
        <v>42078</v>
      </c>
      <c r="H69" s="131">
        <f t="shared" ca="1" si="5"/>
        <v>16.32330812</v>
      </c>
      <c r="I69" s="131"/>
      <c r="J69" s="130"/>
      <c r="K69" s="135"/>
    </row>
    <row r="70" spans="1:11" ht="15" customHeight="1" x14ac:dyDescent="0.2">
      <c r="A70" s="120">
        <v>42072</v>
      </c>
      <c r="B70" s="14">
        <v>16.32330812</v>
      </c>
      <c r="D70" s="121">
        <v>42072</v>
      </c>
      <c r="E70" s="122">
        <v>16.32330812</v>
      </c>
      <c r="G70" s="130">
        <f t="shared" ca="1" si="4"/>
        <v>42079</v>
      </c>
      <c r="H70" s="131">
        <f t="shared" ca="1" si="5"/>
        <v>16.32330812</v>
      </c>
      <c r="I70" s="131"/>
      <c r="J70" s="130"/>
      <c r="K70" s="135"/>
    </row>
    <row r="71" spans="1:11" ht="15" customHeight="1" x14ac:dyDescent="0.2">
      <c r="A71" s="120">
        <v>42073</v>
      </c>
      <c r="B71" s="14">
        <v>13.74594368</v>
      </c>
      <c r="D71" s="121">
        <v>42073</v>
      </c>
      <c r="E71" s="122">
        <v>13.74594368</v>
      </c>
      <c r="G71" s="130">
        <f t="shared" ca="1" si="4"/>
        <v>42080</v>
      </c>
      <c r="H71" s="131">
        <f t="shared" ca="1" si="5"/>
        <v>15.464186639999999</v>
      </c>
      <c r="I71" s="131"/>
      <c r="J71" s="130"/>
      <c r="K71" s="135"/>
    </row>
    <row r="72" spans="1:11" ht="15" customHeight="1" x14ac:dyDescent="0.2">
      <c r="A72" s="120">
        <v>42074</v>
      </c>
      <c r="B72" s="14">
        <v>15.464186639999999</v>
      </c>
      <c r="D72" s="121">
        <v>42074</v>
      </c>
      <c r="E72" s="122">
        <v>15.464186639999999</v>
      </c>
      <c r="G72" s="130">
        <f t="shared" ca="1" si="4"/>
        <v>42081</v>
      </c>
      <c r="H72" s="131">
        <f t="shared" ca="1" si="5"/>
        <v>15.464186639999999</v>
      </c>
      <c r="I72" s="131"/>
      <c r="J72" s="130"/>
      <c r="K72" s="135"/>
    </row>
    <row r="73" spans="1:11" ht="15" customHeight="1" x14ac:dyDescent="0.2">
      <c r="A73" s="120">
        <v>42075</v>
      </c>
      <c r="B73" s="14">
        <v>14.605065159999999</v>
      </c>
      <c r="D73" s="121">
        <v>42075</v>
      </c>
      <c r="E73" s="122">
        <v>14.605065159999999</v>
      </c>
      <c r="G73" s="130">
        <f t="shared" ca="1" si="4"/>
        <v>42082</v>
      </c>
      <c r="H73" s="131">
        <f t="shared" ca="1" si="5"/>
        <v>14.605065159999999</v>
      </c>
      <c r="I73" s="131"/>
      <c r="J73" s="130"/>
      <c r="K73" s="135"/>
    </row>
    <row r="74" spans="1:11" ht="15" customHeight="1" x14ac:dyDescent="0.2">
      <c r="A74" s="120">
        <v>42076</v>
      </c>
      <c r="B74" s="14">
        <v>12.886822199999999</v>
      </c>
      <c r="D74" s="121">
        <v>42076</v>
      </c>
      <c r="E74" s="122">
        <v>12.886822199999999</v>
      </c>
      <c r="G74" s="130">
        <f t="shared" ca="1" si="4"/>
        <v>42083</v>
      </c>
      <c r="H74" s="131">
        <f t="shared" ca="1" si="5"/>
        <v>13.74594368</v>
      </c>
      <c r="I74" s="131"/>
      <c r="J74" s="130"/>
      <c r="K74" s="135"/>
    </row>
    <row r="75" spans="1:11" ht="15" customHeight="1" x14ac:dyDescent="0.2">
      <c r="A75" s="120">
        <v>42077</v>
      </c>
      <c r="B75" s="14">
        <v>12.886822199999999</v>
      </c>
      <c r="D75" s="121">
        <v>42077</v>
      </c>
      <c r="E75" s="122">
        <v>12.886822199999999</v>
      </c>
      <c r="G75" s="130">
        <f t="shared" ca="1" si="4"/>
        <v>42084</v>
      </c>
      <c r="H75" s="131">
        <f t="shared" ca="1" si="5"/>
        <v>13.74594368</v>
      </c>
      <c r="I75" s="131"/>
      <c r="J75" s="130"/>
      <c r="K75" s="135"/>
    </row>
    <row r="76" spans="1:11" ht="15" customHeight="1" x14ac:dyDescent="0.2">
      <c r="A76" s="120">
        <v>42078</v>
      </c>
      <c r="B76" s="14">
        <v>12.027700719999999</v>
      </c>
      <c r="D76" s="121">
        <v>42078</v>
      </c>
      <c r="E76" s="122">
        <v>12.027700719999999</v>
      </c>
      <c r="G76" s="130">
        <f t="shared" ca="1" si="4"/>
        <v>42085</v>
      </c>
      <c r="H76" s="131">
        <f t="shared" ca="1" si="5"/>
        <v>13.74594368</v>
      </c>
      <c r="I76" s="131"/>
      <c r="J76" s="130"/>
      <c r="K76" s="135"/>
    </row>
    <row r="77" spans="1:11" ht="15" customHeight="1" x14ac:dyDescent="0.2">
      <c r="A77" s="120">
        <v>42079</v>
      </c>
      <c r="B77" s="14">
        <v>12.027700719999999</v>
      </c>
      <c r="D77" s="121">
        <v>42079</v>
      </c>
      <c r="E77" s="122">
        <v>12.027700719999999</v>
      </c>
      <c r="G77" s="130">
        <f t="shared" ca="1" si="4"/>
        <v>42086</v>
      </c>
      <c r="H77" s="131">
        <f t="shared" ca="1" si="5"/>
        <v>13.74594368</v>
      </c>
      <c r="I77" s="131"/>
      <c r="J77" s="130"/>
      <c r="K77" s="135"/>
    </row>
    <row r="78" spans="1:11" ht="15" customHeight="1" x14ac:dyDescent="0.2">
      <c r="A78" s="120">
        <v>42080</v>
      </c>
      <c r="B78" s="14">
        <v>13.74594368</v>
      </c>
      <c r="D78" s="121">
        <v>42080</v>
      </c>
      <c r="E78" s="122">
        <v>13.74594368</v>
      </c>
      <c r="G78" s="130">
        <f t="shared" ca="1" si="4"/>
        <v>42087</v>
      </c>
      <c r="H78" s="131">
        <f t="shared" ca="1" si="5"/>
        <v>13.74594368</v>
      </c>
      <c r="I78" s="131"/>
      <c r="J78" s="130"/>
      <c r="K78" s="135"/>
    </row>
    <row r="79" spans="1:11" ht="15" customHeight="1" x14ac:dyDescent="0.2">
      <c r="A79" s="120">
        <v>42081</v>
      </c>
      <c r="B79" s="14">
        <v>12.027700719999999</v>
      </c>
      <c r="D79" s="121">
        <v>42081</v>
      </c>
      <c r="E79" s="122">
        <v>12.027700719999999</v>
      </c>
      <c r="G79" s="130">
        <f t="shared" ca="1" si="4"/>
        <v>42088</v>
      </c>
      <c r="H79" s="131">
        <f t="shared" ca="1" si="5"/>
        <v>14.605065159999999</v>
      </c>
      <c r="I79" s="131"/>
      <c r="J79" s="130"/>
      <c r="K79" s="135"/>
    </row>
    <row r="80" spans="1:11" ht="15" customHeight="1" x14ac:dyDescent="0.2">
      <c r="A80" s="120">
        <v>42082</v>
      </c>
      <c r="B80" s="14">
        <v>12.027700719999999</v>
      </c>
      <c r="D80" s="121">
        <v>42082</v>
      </c>
      <c r="E80" s="122">
        <v>12.027700719999999</v>
      </c>
      <c r="G80" s="130">
        <f t="shared" ca="1" si="4"/>
        <v>42089</v>
      </c>
      <c r="H80" s="131">
        <f t="shared" ca="1" si="5"/>
        <v>14.605065159999999</v>
      </c>
      <c r="I80" s="131"/>
      <c r="J80" s="130"/>
      <c r="K80" s="135"/>
    </row>
    <row r="81" spans="1:11" ht="15" customHeight="1" x14ac:dyDescent="0.2">
      <c r="A81" s="120">
        <v>42083</v>
      </c>
      <c r="B81" s="14">
        <v>11.16857924</v>
      </c>
      <c r="D81" s="121">
        <v>42083</v>
      </c>
      <c r="E81" s="122">
        <v>11.16857924</v>
      </c>
      <c r="G81" s="130">
        <f t="shared" ca="1" si="4"/>
        <v>42090</v>
      </c>
      <c r="H81" s="131">
        <f t="shared" ca="1" si="5"/>
        <v>14.605065159999999</v>
      </c>
      <c r="I81" s="131"/>
      <c r="J81" s="130"/>
      <c r="K81" s="135"/>
    </row>
    <row r="82" spans="1:11" ht="15" customHeight="1" x14ac:dyDescent="0.2">
      <c r="A82" s="120">
        <v>42084</v>
      </c>
      <c r="B82" s="14">
        <v>12.886822199999999</v>
      </c>
      <c r="D82" s="121">
        <v>42084</v>
      </c>
      <c r="E82" s="122">
        <v>12.886822199999999</v>
      </c>
      <c r="G82" s="130">
        <f t="shared" ca="1" si="4"/>
        <v>42091</v>
      </c>
      <c r="H82" s="131">
        <f t="shared" ca="1" si="5"/>
        <v>14.605065159999999</v>
      </c>
      <c r="I82" s="131"/>
      <c r="J82" s="130"/>
      <c r="K82" s="135"/>
    </row>
    <row r="83" spans="1:11" ht="15" customHeight="1" x14ac:dyDescent="0.2">
      <c r="A83" s="120">
        <v>42085</v>
      </c>
      <c r="B83" s="14">
        <v>12.027700719999999</v>
      </c>
      <c r="D83" s="121">
        <v>42085</v>
      </c>
      <c r="E83" s="122">
        <v>12.027700719999999</v>
      </c>
      <c r="G83" s="130">
        <f t="shared" ca="1" si="4"/>
        <v>42092</v>
      </c>
      <c r="H83" s="131">
        <f t="shared" ca="1" si="5"/>
        <v>14.605065159999999</v>
      </c>
      <c r="I83" s="131"/>
      <c r="J83" s="130"/>
      <c r="K83" s="135"/>
    </row>
    <row r="84" spans="1:11" ht="15" customHeight="1" x14ac:dyDescent="0.2">
      <c r="A84" s="120">
        <v>42086</v>
      </c>
      <c r="B84" s="14">
        <v>11.16857924</v>
      </c>
      <c r="D84" s="121">
        <v>42086</v>
      </c>
      <c r="E84" s="122">
        <v>11.16857924</v>
      </c>
      <c r="G84" s="130">
        <f t="shared" ca="1" si="4"/>
        <v>42093</v>
      </c>
      <c r="H84" s="131">
        <f t="shared" ca="1" si="5"/>
        <v>14.605065159999999</v>
      </c>
      <c r="I84" s="131"/>
      <c r="J84" s="130"/>
      <c r="K84" s="135"/>
    </row>
    <row r="85" spans="1:11" ht="15" customHeight="1" x14ac:dyDescent="0.2">
      <c r="A85" s="120">
        <v>42087</v>
      </c>
      <c r="B85" s="14">
        <v>12.886822199999999</v>
      </c>
      <c r="D85" s="121">
        <v>42087</v>
      </c>
      <c r="E85" s="122">
        <v>12.886822199999999</v>
      </c>
      <c r="G85" s="130">
        <f t="shared" ca="1" si="4"/>
        <v>42094</v>
      </c>
      <c r="H85" s="131">
        <f t="shared" ca="1" si="5"/>
        <v>14.605065159999999</v>
      </c>
      <c r="I85" s="131"/>
      <c r="J85" s="130"/>
      <c r="K85" s="135"/>
    </row>
    <row r="86" spans="1:11" ht="15" customHeight="1" x14ac:dyDescent="0.2">
      <c r="A86" s="120">
        <v>42088</v>
      </c>
      <c r="B86" s="14">
        <v>14.605065159999999</v>
      </c>
      <c r="D86" s="121">
        <v>42088</v>
      </c>
      <c r="E86" s="122">
        <v>14.605065159999999</v>
      </c>
      <c r="G86" s="130">
        <f t="shared" ca="1" si="4"/>
        <v>42095</v>
      </c>
      <c r="H86" s="131">
        <f t="shared" ca="1" si="5"/>
        <v>14.605065159999999</v>
      </c>
      <c r="I86" s="131"/>
      <c r="J86" s="130"/>
      <c r="K86" s="135"/>
    </row>
    <row r="87" spans="1:11" ht="15" customHeight="1" x14ac:dyDescent="0.2">
      <c r="A87" s="120">
        <v>42089</v>
      </c>
      <c r="B87" s="14">
        <v>10.309457759999999</v>
      </c>
      <c r="D87" s="121">
        <v>42089</v>
      </c>
      <c r="E87" s="122">
        <v>10.309457759999999</v>
      </c>
      <c r="G87" s="130">
        <f t="shared" ca="1" si="4"/>
        <v>42096</v>
      </c>
      <c r="H87" s="131">
        <f t="shared" ca="1" si="5"/>
        <v>14.605065159999999</v>
      </c>
      <c r="I87" s="131"/>
      <c r="J87" s="130"/>
      <c r="K87" s="135"/>
    </row>
    <row r="88" spans="1:11" ht="15" customHeight="1" x14ac:dyDescent="0.2">
      <c r="A88" s="120">
        <v>42090</v>
      </c>
      <c r="B88" s="14">
        <v>8.5912147999999995</v>
      </c>
      <c r="D88" s="121">
        <v>42090</v>
      </c>
      <c r="E88" s="122">
        <v>8.5912147999999995</v>
      </c>
      <c r="G88" s="130">
        <f t="shared" ca="1" si="4"/>
        <v>42097</v>
      </c>
      <c r="H88" s="131">
        <f t="shared" ca="1" si="5"/>
        <v>14.605065159999999</v>
      </c>
      <c r="I88" s="131"/>
      <c r="J88" s="130"/>
      <c r="K88" s="135"/>
    </row>
    <row r="89" spans="1:11" ht="15" customHeight="1" x14ac:dyDescent="0.2">
      <c r="A89" s="120">
        <v>42091</v>
      </c>
      <c r="B89" s="14">
        <v>9.4503362800000001</v>
      </c>
      <c r="D89" s="121">
        <v>42091</v>
      </c>
      <c r="E89" s="122">
        <v>9.4503362800000001</v>
      </c>
      <c r="G89" s="130">
        <f t="shared" ca="1" si="4"/>
        <v>42098</v>
      </c>
      <c r="H89" s="131">
        <f t="shared" ca="1" si="5"/>
        <v>14.605065159999999</v>
      </c>
      <c r="I89" s="131"/>
      <c r="J89" s="130"/>
      <c r="K89" s="135"/>
    </row>
    <row r="90" spans="1:11" ht="15" customHeight="1" x14ac:dyDescent="0.2">
      <c r="A90" s="120">
        <v>42092</v>
      </c>
      <c r="B90" s="14">
        <v>12.027700719999999</v>
      </c>
      <c r="D90" s="121">
        <v>42092</v>
      </c>
      <c r="E90" s="122">
        <v>12.027700719999999</v>
      </c>
      <c r="G90" s="130">
        <f t="shared" ca="1" si="4"/>
        <v>42099</v>
      </c>
      <c r="H90" s="131">
        <f t="shared" ca="1" si="5"/>
        <v>14.605065159999999</v>
      </c>
      <c r="I90" s="131"/>
      <c r="J90" s="130"/>
      <c r="K90" s="135"/>
    </row>
    <row r="91" spans="1:11" ht="15" customHeight="1" x14ac:dyDescent="0.2">
      <c r="A91" s="120">
        <v>42093</v>
      </c>
      <c r="B91" s="14">
        <v>14.605065159999999</v>
      </c>
      <c r="D91" s="121">
        <v>42093</v>
      </c>
      <c r="E91" s="122">
        <v>14.605065159999999</v>
      </c>
      <c r="G91" s="130">
        <f t="shared" ca="1" si="4"/>
        <v>42100</v>
      </c>
      <c r="H91" s="131">
        <f t="shared" ca="1" si="5"/>
        <v>14.605065159999999</v>
      </c>
      <c r="I91" s="131"/>
      <c r="J91" s="130"/>
      <c r="K91" s="135"/>
    </row>
    <row r="92" spans="1:11" ht="15" customHeight="1" x14ac:dyDescent="0.2">
      <c r="A92" s="120">
        <v>42094</v>
      </c>
      <c r="B92" s="14">
        <v>10.309457759999999</v>
      </c>
      <c r="D92" s="121">
        <v>42094</v>
      </c>
      <c r="E92" s="122">
        <v>10.309457759999999</v>
      </c>
      <c r="G92" s="130">
        <f t="shared" ca="1" si="4"/>
        <v>42101</v>
      </c>
      <c r="H92" s="131">
        <f t="shared" ca="1" si="5"/>
        <v>19.759794039999999</v>
      </c>
      <c r="I92" s="131"/>
      <c r="J92" s="130"/>
      <c r="K92" s="135"/>
    </row>
    <row r="93" spans="1:11" ht="15" customHeight="1" x14ac:dyDescent="0.2">
      <c r="A93" s="120">
        <v>42095</v>
      </c>
      <c r="B93" s="14">
        <v>12.886822199999999</v>
      </c>
      <c r="D93" s="121">
        <v>42095</v>
      </c>
      <c r="E93" s="122">
        <v>12.886822199999999</v>
      </c>
      <c r="F93" s="32"/>
      <c r="G93" s="130">
        <f t="shared" ca="1" si="4"/>
        <v>42102</v>
      </c>
      <c r="H93" s="131">
        <f t="shared" ca="1" si="5"/>
        <v>19.759794039999999</v>
      </c>
      <c r="I93" s="131"/>
      <c r="J93" s="130"/>
      <c r="K93" s="135"/>
    </row>
    <row r="94" spans="1:11" ht="15" customHeight="1" x14ac:dyDescent="0.2">
      <c r="A94" s="120">
        <v>42096</v>
      </c>
      <c r="B94" s="14">
        <v>12.886822199999999</v>
      </c>
      <c r="D94" s="121">
        <v>42096</v>
      </c>
      <c r="E94" s="122">
        <v>12.886822199999999</v>
      </c>
      <c r="G94" s="130">
        <f t="shared" ca="1" si="4"/>
        <v>42103</v>
      </c>
      <c r="H94" s="131">
        <f t="shared" ca="1" si="5"/>
        <v>19.759794039999999</v>
      </c>
      <c r="I94" s="131"/>
      <c r="J94" s="130"/>
      <c r="K94" s="135"/>
    </row>
    <row r="95" spans="1:11" ht="15" customHeight="1" x14ac:dyDescent="0.2">
      <c r="A95" s="120">
        <v>42097</v>
      </c>
      <c r="B95" s="14">
        <v>12.886822199999999</v>
      </c>
      <c r="D95" s="121">
        <v>42097</v>
      </c>
      <c r="E95" s="122">
        <v>12.886822199999999</v>
      </c>
      <c r="G95" s="130">
        <f t="shared" ca="1" si="4"/>
        <v>42104</v>
      </c>
      <c r="H95" s="131">
        <f t="shared" ca="1" si="5"/>
        <v>19.759794039999999</v>
      </c>
      <c r="I95" s="131"/>
      <c r="J95" s="130"/>
      <c r="K95" s="135"/>
    </row>
    <row r="96" spans="1:11" ht="15" customHeight="1" x14ac:dyDescent="0.2">
      <c r="A96" s="120">
        <v>42098</v>
      </c>
      <c r="B96" s="14">
        <v>9.4503362800000001</v>
      </c>
      <c r="D96" s="121">
        <v>42098</v>
      </c>
      <c r="E96" s="122">
        <v>9.4503362800000001</v>
      </c>
      <c r="G96" s="130">
        <f t="shared" ca="1" si="4"/>
        <v>42105</v>
      </c>
      <c r="H96" s="131">
        <f t="shared" ca="1" si="5"/>
        <v>19.759794039999999</v>
      </c>
      <c r="I96" s="131"/>
      <c r="J96" s="130"/>
      <c r="K96" s="135"/>
    </row>
    <row r="97" spans="1:11" ht="15" customHeight="1" x14ac:dyDescent="0.2">
      <c r="A97" s="120">
        <v>42099</v>
      </c>
      <c r="B97" s="14">
        <v>12.027700719999999</v>
      </c>
      <c r="D97" s="121">
        <v>42099</v>
      </c>
      <c r="E97" s="122">
        <v>12.027700719999999</v>
      </c>
      <c r="G97" s="130">
        <f t="shared" ca="1" si="4"/>
        <v>42106</v>
      </c>
      <c r="H97" s="131">
        <f t="shared" ca="1" si="5"/>
        <v>19.759794039999999</v>
      </c>
      <c r="I97" s="131"/>
      <c r="J97" s="130"/>
      <c r="K97" s="135"/>
    </row>
    <row r="98" spans="1:11" ht="15" customHeight="1" x14ac:dyDescent="0.2">
      <c r="A98" s="120">
        <v>42100</v>
      </c>
      <c r="B98" s="14">
        <v>8.5912147999999995</v>
      </c>
      <c r="D98" s="121">
        <v>42100</v>
      </c>
      <c r="E98" s="122">
        <v>8.5912147999999995</v>
      </c>
      <c r="G98" s="130">
        <f t="shared" ca="1" si="4"/>
        <v>42107</v>
      </c>
      <c r="H98" s="131">
        <f t="shared" ca="1" si="5"/>
        <v>19.759794039999999</v>
      </c>
      <c r="I98" s="131"/>
      <c r="J98" s="130"/>
      <c r="K98" s="135"/>
    </row>
    <row r="99" spans="1:11" ht="15" customHeight="1" x14ac:dyDescent="0.2">
      <c r="A99" s="120">
        <v>42101</v>
      </c>
      <c r="B99" s="14">
        <v>19.759794039999999</v>
      </c>
      <c r="D99" s="121">
        <v>42101</v>
      </c>
      <c r="E99" s="122">
        <v>19.759794039999999</v>
      </c>
      <c r="G99" s="130">
        <f t="shared" ca="1" si="4"/>
        <v>42108</v>
      </c>
      <c r="H99" s="131">
        <f t="shared" ca="1" si="5"/>
        <v>19.759794039999999</v>
      </c>
      <c r="I99" s="131"/>
      <c r="J99" s="130"/>
      <c r="K99" s="135"/>
    </row>
    <row r="100" spans="1:11" ht="15" customHeight="1" x14ac:dyDescent="0.2">
      <c r="A100" s="120">
        <v>42102</v>
      </c>
      <c r="B100" s="14">
        <v>11.16857924</v>
      </c>
      <c r="D100" s="121">
        <v>42102</v>
      </c>
      <c r="E100" s="122">
        <v>11.16857924</v>
      </c>
      <c r="G100" s="130">
        <f t="shared" ca="1" si="4"/>
        <v>42109</v>
      </c>
      <c r="H100" s="131">
        <f t="shared" ca="1" si="5"/>
        <v>12.886822199999999</v>
      </c>
      <c r="I100" s="131"/>
      <c r="J100" s="130"/>
      <c r="K100" s="135"/>
    </row>
    <row r="101" spans="1:11" ht="15" customHeight="1" x14ac:dyDescent="0.2">
      <c r="A101" s="120">
        <v>42103</v>
      </c>
      <c r="B101" s="14">
        <v>12.027700719999999</v>
      </c>
      <c r="D101" s="121">
        <v>42103</v>
      </c>
      <c r="E101" s="122">
        <v>12.027700719999999</v>
      </c>
      <c r="G101" s="130">
        <f t="shared" ca="1" si="4"/>
        <v>42110</v>
      </c>
      <c r="H101" s="131">
        <f t="shared" ca="1" si="5"/>
        <v>12.886822199999999</v>
      </c>
      <c r="I101" s="131"/>
      <c r="J101" s="130"/>
      <c r="K101" s="135"/>
    </row>
    <row r="102" spans="1:11" ht="15" customHeight="1" x14ac:dyDescent="0.2">
      <c r="A102" s="120">
        <v>42104</v>
      </c>
      <c r="B102" s="14">
        <v>8.5912147999999995</v>
      </c>
      <c r="D102" s="121">
        <v>42104</v>
      </c>
      <c r="E102" s="122">
        <v>8.5912147999999995</v>
      </c>
      <c r="G102" s="130">
        <f t="shared" ca="1" si="4"/>
        <v>42111</v>
      </c>
      <c r="H102" s="131">
        <f t="shared" ca="1" si="5"/>
        <v>12.886822199999999</v>
      </c>
      <c r="I102" s="131"/>
      <c r="J102" s="130"/>
      <c r="K102" s="135"/>
    </row>
    <row r="103" spans="1:11" ht="15" customHeight="1" x14ac:dyDescent="0.2">
      <c r="A103" s="120">
        <v>42105</v>
      </c>
      <c r="B103" s="14">
        <v>9.4503362800000001</v>
      </c>
      <c r="D103" s="121">
        <v>42105</v>
      </c>
      <c r="E103" s="122">
        <v>9.4503362800000001</v>
      </c>
      <c r="G103" s="130">
        <f t="shared" ca="1" si="4"/>
        <v>42112</v>
      </c>
      <c r="H103" s="131">
        <f t="shared" ca="1" si="5"/>
        <v>12.886822199999999</v>
      </c>
      <c r="I103" s="131"/>
      <c r="J103" s="130"/>
      <c r="K103" s="135"/>
    </row>
    <row r="104" spans="1:11" ht="15" customHeight="1" x14ac:dyDescent="0.2">
      <c r="A104" s="120">
        <v>42106</v>
      </c>
      <c r="B104" s="14">
        <v>9.4503362800000001</v>
      </c>
      <c r="D104" s="121">
        <v>42106</v>
      </c>
      <c r="E104" s="122">
        <v>9.4503362800000001</v>
      </c>
      <c r="G104" s="130">
        <f t="shared" ca="1" si="4"/>
        <v>42113</v>
      </c>
      <c r="H104" s="131">
        <f t="shared" ca="1" si="5"/>
        <v>12.886822199999999</v>
      </c>
      <c r="I104" s="131"/>
      <c r="J104" s="130"/>
      <c r="K104" s="135"/>
    </row>
    <row r="105" spans="1:11" ht="15" customHeight="1" x14ac:dyDescent="0.2">
      <c r="A105" s="120">
        <v>42107</v>
      </c>
      <c r="B105" s="14">
        <v>8.5912147999999995</v>
      </c>
      <c r="D105" s="121">
        <v>42107</v>
      </c>
      <c r="E105" s="122">
        <v>8.5912147999999995</v>
      </c>
      <c r="G105" s="130">
        <f t="shared" ca="1" si="4"/>
        <v>42114</v>
      </c>
      <c r="H105" s="131">
        <f t="shared" ca="1" si="5"/>
        <v>12.886822199999999</v>
      </c>
      <c r="I105" s="131"/>
      <c r="J105" s="130"/>
      <c r="K105" s="135"/>
    </row>
    <row r="106" spans="1:11" ht="15" customHeight="1" x14ac:dyDescent="0.2">
      <c r="A106" s="120">
        <v>42108</v>
      </c>
      <c r="B106" s="14">
        <v>7.7320933199999997</v>
      </c>
      <c r="D106" s="121">
        <v>42108</v>
      </c>
      <c r="E106" s="122">
        <v>7.7320933199999997</v>
      </c>
      <c r="G106" s="130">
        <f t="shared" ca="1" si="4"/>
        <v>42115</v>
      </c>
      <c r="H106" s="131">
        <f t="shared" ca="1" si="5"/>
        <v>12.886822199999999</v>
      </c>
      <c r="I106" s="131"/>
      <c r="J106" s="130"/>
      <c r="K106" s="135"/>
    </row>
    <row r="107" spans="1:11" ht="15" customHeight="1" x14ac:dyDescent="0.2">
      <c r="A107" s="120">
        <v>42109</v>
      </c>
      <c r="B107" s="14">
        <v>12.886822199999999</v>
      </c>
      <c r="D107" s="121">
        <v>42109</v>
      </c>
      <c r="E107" s="122">
        <v>12.886822199999999</v>
      </c>
      <c r="G107" s="130">
        <f t="shared" ca="1" si="4"/>
        <v>42116</v>
      </c>
      <c r="H107" s="131">
        <f t="shared" ca="1" si="5"/>
        <v>13.74594368</v>
      </c>
      <c r="I107" s="131"/>
      <c r="J107" s="130"/>
      <c r="K107" s="135"/>
    </row>
    <row r="108" spans="1:11" ht="15" customHeight="1" x14ac:dyDescent="0.2">
      <c r="A108" s="120">
        <v>42110</v>
      </c>
      <c r="B108" s="14">
        <v>12.027700719999999</v>
      </c>
      <c r="D108" s="121">
        <v>42110</v>
      </c>
      <c r="E108" s="122">
        <v>12.027700719999999</v>
      </c>
      <c r="G108" s="130">
        <f t="shared" ca="1" si="4"/>
        <v>42117</v>
      </c>
      <c r="H108" s="131">
        <f t="shared" ca="1" si="5"/>
        <v>13.74594368</v>
      </c>
      <c r="I108" s="131"/>
      <c r="J108" s="130"/>
      <c r="K108" s="135"/>
    </row>
    <row r="109" spans="1:11" ht="15" customHeight="1" x14ac:dyDescent="0.2">
      <c r="A109" s="120">
        <v>42111</v>
      </c>
      <c r="B109" s="14">
        <v>10.309457759999999</v>
      </c>
      <c r="D109" s="121">
        <v>42111</v>
      </c>
      <c r="E109" s="122">
        <v>10.309457759999999</v>
      </c>
      <c r="G109" s="130">
        <f t="shared" ca="1" si="4"/>
        <v>42118</v>
      </c>
      <c r="H109" s="131">
        <f t="shared" ca="1" si="5"/>
        <v>13.74594368</v>
      </c>
      <c r="I109" s="131"/>
      <c r="J109" s="130"/>
      <c r="K109" s="135"/>
    </row>
    <row r="110" spans="1:11" ht="15" customHeight="1" x14ac:dyDescent="0.2">
      <c r="A110" s="120">
        <v>42112</v>
      </c>
      <c r="B110" s="14">
        <v>12.886822199999999</v>
      </c>
      <c r="D110" s="121">
        <v>42112</v>
      </c>
      <c r="E110" s="122">
        <v>12.886822199999999</v>
      </c>
      <c r="G110" s="130">
        <f t="shared" ca="1" si="4"/>
        <v>42119</v>
      </c>
      <c r="H110" s="131">
        <f t="shared" ca="1" si="5"/>
        <v>25.773644399999998</v>
      </c>
      <c r="I110" s="131"/>
      <c r="J110" s="130"/>
      <c r="K110" s="135"/>
    </row>
    <row r="111" spans="1:11" ht="15" customHeight="1" x14ac:dyDescent="0.2">
      <c r="A111" s="120">
        <v>42113</v>
      </c>
      <c r="B111" s="14">
        <v>8.5912147999999995</v>
      </c>
      <c r="D111" s="121">
        <v>42113</v>
      </c>
      <c r="E111" s="122">
        <v>8.5912147999999995</v>
      </c>
      <c r="G111" s="130">
        <f t="shared" ca="1" si="4"/>
        <v>42120</v>
      </c>
      <c r="H111" s="131">
        <f t="shared" ca="1" si="5"/>
        <v>25.773644399999998</v>
      </c>
      <c r="I111" s="131"/>
      <c r="J111" s="130"/>
      <c r="K111" s="135"/>
    </row>
    <row r="112" spans="1:11" ht="15" customHeight="1" x14ac:dyDescent="0.2">
      <c r="A112" s="120">
        <v>42114</v>
      </c>
      <c r="B112" s="14">
        <v>10.309457759999999</v>
      </c>
      <c r="D112" s="121">
        <v>42114</v>
      </c>
      <c r="E112" s="122">
        <v>10.309457759999999</v>
      </c>
      <c r="G112" s="130">
        <f t="shared" ca="1" si="4"/>
        <v>42121</v>
      </c>
      <c r="H112" s="131">
        <f t="shared" ca="1" si="5"/>
        <v>25.773644399999998</v>
      </c>
      <c r="I112" s="131"/>
      <c r="J112" s="130"/>
      <c r="K112" s="135"/>
    </row>
    <row r="113" spans="1:11" ht="15" customHeight="1" x14ac:dyDescent="0.2">
      <c r="A113" s="120">
        <v>42115</v>
      </c>
      <c r="B113" s="14">
        <v>11.16857924</v>
      </c>
      <c r="D113" s="121">
        <v>42115</v>
      </c>
      <c r="E113" s="122">
        <v>11.16857924</v>
      </c>
      <c r="G113" s="130">
        <f t="shared" ca="1" si="4"/>
        <v>42122</v>
      </c>
      <c r="H113" s="131">
        <f t="shared" ca="1" si="5"/>
        <v>25.773644399999998</v>
      </c>
      <c r="I113" s="131"/>
      <c r="J113" s="130"/>
      <c r="K113" s="135"/>
    </row>
    <row r="114" spans="1:11" ht="15" customHeight="1" x14ac:dyDescent="0.2">
      <c r="A114" s="120">
        <v>42116</v>
      </c>
      <c r="B114" s="14">
        <v>13.74594368</v>
      </c>
      <c r="D114" s="121">
        <v>42116</v>
      </c>
      <c r="E114" s="122">
        <v>13.74594368</v>
      </c>
      <c r="G114" s="130">
        <f t="shared" ca="1" si="4"/>
        <v>42123</v>
      </c>
      <c r="H114" s="131">
        <f t="shared" ca="1" si="5"/>
        <v>25.773644399999998</v>
      </c>
      <c r="I114" s="131"/>
      <c r="J114" s="130"/>
      <c r="K114" s="135"/>
    </row>
    <row r="115" spans="1:11" ht="15" customHeight="1" x14ac:dyDescent="0.2">
      <c r="A115" s="120">
        <v>42117</v>
      </c>
      <c r="B115" s="14">
        <v>10.309457759999999</v>
      </c>
      <c r="D115" s="121">
        <v>42117</v>
      </c>
      <c r="E115" s="122">
        <v>10.309457759999999</v>
      </c>
      <c r="G115" s="130">
        <f t="shared" ca="1" si="4"/>
        <v>42124</v>
      </c>
      <c r="H115" s="131">
        <f t="shared" ca="1" si="5"/>
        <v>25.773644399999998</v>
      </c>
      <c r="I115" s="131"/>
      <c r="J115" s="130"/>
      <c r="K115" s="135"/>
    </row>
    <row r="116" spans="1:11" ht="15" customHeight="1" x14ac:dyDescent="0.2">
      <c r="A116" s="120">
        <v>42118</v>
      </c>
      <c r="B116" s="14">
        <v>8.5912147999999995</v>
      </c>
      <c r="D116" s="121">
        <v>42118</v>
      </c>
      <c r="E116" s="122">
        <v>8.5912147999999995</v>
      </c>
      <c r="G116" s="130">
        <f t="shared" ca="1" si="4"/>
        <v>42125</v>
      </c>
      <c r="H116" s="131">
        <f t="shared" ca="1" si="5"/>
        <v>25.773644399999998</v>
      </c>
      <c r="I116" s="131"/>
      <c r="J116" s="130"/>
      <c r="K116" s="135"/>
    </row>
    <row r="117" spans="1:11" ht="15" customHeight="1" x14ac:dyDescent="0.2">
      <c r="A117" s="120">
        <v>42119</v>
      </c>
      <c r="B117" s="14">
        <v>25.773644399999998</v>
      </c>
      <c r="D117" s="121">
        <v>42119</v>
      </c>
      <c r="E117" s="122">
        <v>25.773644399999998</v>
      </c>
      <c r="G117" s="130">
        <f t="shared" ca="1" si="4"/>
        <v>42126</v>
      </c>
      <c r="H117" s="131">
        <f t="shared" ca="1" si="5"/>
        <v>25.773644399999998</v>
      </c>
      <c r="I117" s="131"/>
      <c r="J117" s="130"/>
      <c r="K117" s="135"/>
    </row>
    <row r="118" spans="1:11" ht="15" customHeight="1" x14ac:dyDescent="0.2">
      <c r="A118" s="120">
        <v>42120</v>
      </c>
      <c r="B118" s="14">
        <v>15.464186639999999</v>
      </c>
      <c r="D118" s="121">
        <v>42120</v>
      </c>
      <c r="E118" s="122">
        <v>15.464186639999999</v>
      </c>
      <c r="G118" s="130">
        <f t="shared" ca="1" si="4"/>
        <v>42127</v>
      </c>
      <c r="H118" s="131">
        <f t="shared" ca="1" si="5"/>
        <v>15.464186639999999</v>
      </c>
      <c r="I118" s="131"/>
      <c r="J118" s="130"/>
      <c r="K118" s="135"/>
    </row>
    <row r="119" spans="1:11" ht="15" customHeight="1" x14ac:dyDescent="0.2">
      <c r="A119" s="120">
        <v>42121</v>
      </c>
      <c r="B119" s="14">
        <v>10.309457759999999</v>
      </c>
      <c r="D119" s="121">
        <v>42121</v>
      </c>
      <c r="E119" s="122">
        <v>10.309457759999999</v>
      </c>
      <c r="G119" s="130">
        <f t="shared" ca="1" si="4"/>
        <v>42128</v>
      </c>
      <c r="H119" s="131">
        <f t="shared" ca="1" si="5"/>
        <v>13.74594368</v>
      </c>
      <c r="I119" s="131"/>
      <c r="J119" s="130"/>
      <c r="K119" s="135"/>
    </row>
    <row r="120" spans="1:11" ht="15" customHeight="1" x14ac:dyDescent="0.2">
      <c r="A120" s="120">
        <v>42122</v>
      </c>
      <c r="B120" s="14">
        <v>11.16857924</v>
      </c>
      <c r="D120" s="121">
        <v>42122</v>
      </c>
      <c r="E120" s="122">
        <v>11.16857924</v>
      </c>
      <c r="G120" s="130">
        <f t="shared" ca="1" si="4"/>
        <v>42129</v>
      </c>
      <c r="H120" s="131">
        <f t="shared" ca="1" si="5"/>
        <v>14.605065159999999</v>
      </c>
      <c r="I120" s="131"/>
      <c r="J120" s="130"/>
      <c r="K120" s="135"/>
    </row>
    <row r="121" spans="1:11" ht="15" customHeight="1" x14ac:dyDescent="0.2">
      <c r="A121" s="120">
        <v>42123</v>
      </c>
      <c r="B121" s="14">
        <v>10.309457759999999</v>
      </c>
      <c r="D121" s="121">
        <v>42123</v>
      </c>
      <c r="E121" s="122">
        <v>10.309457759999999</v>
      </c>
      <c r="G121" s="130">
        <f t="shared" ca="1" si="4"/>
        <v>42130</v>
      </c>
      <c r="H121" s="131">
        <f t="shared" ca="1" si="5"/>
        <v>14.605065159999999</v>
      </c>
      <c r="I121" s="131"/>
      <c r="J121" s="130"/>
      <c r="K121" s="135"/>
    </row>
    <row r="122" spans="1:11" ht="15" customHeight="1" x14ac:dyDescent="0.2">
      <c r="A122" s="120">
        <v>42124</v>
      </c>
      <c r="B122" s="14">
        <v>13.74594368</v>
      </c>
      <c r="D122" s="121">
        <v>42124</v>
      </c>
      <c r="E122" s="122">
        <v>13.74594368</v>
      </c>
      <c r="G122" s="130">
        <f t="shared" ca="1" si="4"/>
        <v>42131</v>
      </c>
      <c r="H122" s="131">
        <f t="shared" ca="1" si="5"/>
        <v>14.605065159999999</v>
      </c>
      <c r="I122" s="131"/>
      <c r="J122" s="130"/>
      <c r="K122" s="135"/>
    </row>
    <row r="123" spans="1:11" ht="15" customHeight="1" x14ac:dyDescent="0.2">
      <c r="A123" s="120">
        <v>42125</v>
      </c>
      <c r="B123" s="14">
        <v>12.027700719999999</v>
      </c>
      <c r="D123" s="121">
        <v>42125</v>
      </c>
      <c r="E123" s="122">
        <v>12.027700719999999</v>
      </c>
      <c r="G123" s="130">
        <f t="shared" ca="1" si="4"/>
        <v>42132</v>
      </c>
      <c r="H123" s="131">
        <f t="shared" ca="1" si="5"/>
        <v>14.605065159999999</v>
      </c>
      <c r="I123" s="131"/>
      <c r="J123" s="130"/>
      <c r="K123" s="135"/>
    </row>
    <row r="124" spans="1:11" ht="15" customHeight="1" x14ac:dyDescent="0.2">
      <c r="A124" s="120">
        <v>42126</v>
      </c>
      <c r="B124" s="14">
        <v>8.5912147999999995</v>
      </c>
      <c r="D124" s="121">
        <v>42126</v>
      </c>
      <c r="E124" s="122">
        <v>8.5912147999999995</v>
      </c>
      <c r="G124" s="130">
        <f t="shared" ca="1" si="4"/>
        <v>42133</v>
      </c>
      <c r="H124" s="131">
        <f t="shared" ca="1" si="5"/>
        <v>14.605065159999999</v>
      </c>
      <c r="I124" s="131"/>
      <c r="J124" s="130"/>
      <c r="K124" s="135"/>
    </row>
    <row r="125" spans="1:11" ht="15" customHeight="1" x14ac:dyDescent="0.2">
      <c r="A125" s="120">
        <v>42127</v>
      </c>
      <c r="B125" s="14">
        <v>12.886822199999999</v>
      </c>
      <c r="D125" s="121">
        <v>42127</v>
      </c>
      <c r="E125" s="122">
        <v>12.886822199999999</v>
      </c>
      <c r="G125" s="130">
        <f t="shared" ca="1" si="4"/>
        <v>42134</v>
      </c>
      <c r="H125" s="131">
        <f t="shared" ca="1" si="5"/>
        <v>14.605065159999999</v>
      </c>
      <c r="I125" s="131"/>
      <c r="J125" s="130"/>
      <c r="K125" s="135"/>
    </row>
    <row r="126" spans="1:11" ht="15" customHeight="1" x14ac:dyDescent="0.2">
      <c r="A126" s="120">
        <v>42128</v>
      </c>
      <c r="B126" s="14">
        <v>12.886822199999999</v>
      </c>
      <c r="D126" s="121">
        <v>42128</v>
      </c>
      <c r="E126" s="122">
        <v>12.886822199999999</v>
      </c>
      <c r="G126" s="130">
        <f t="shared" ca="1" si="4"/>
        <v>42135</v>
      </c>
      <c r="H126" s="131">
        <f t="shared" ca="1" si="5"/>
        <v>14.605065159999999</v>
      </c>
      <c r="I126" s="131"/>
      <c r="J126" s="130"/>
      <c r="K126" s="135"/>
    </row>
    <row r="127" spans="1:11" ht="15" customHeight="1" x14ac:dyDescent="0.2">
      <c r="A127" s="120">
        <v>42129</v>
      </c>
      <c r="B127" s="14">
        <v>14.605065159999999</v>
      </c>
      <c r="D127" s="121">
        <v>42129</v>
      </c>
      <c r="E127" s="122">
        <v>14.605065159999999</v>
      </c>
      <c r="G127" s="130">
        <f t="shared" ca="1" si="4"/>
        <v>42136</v>
      </c>
      <c r="H127" s="131">
        <f t="shared" ca="1" si="5"/>
        <v>14.605065159999999</v>
      </c>
      <c r="I127" s="131"/>
      <c r="J127" s="130"/>
      <c r="K127" s="135"/>
    </row>
    <row r="128" spans="1:11" ht="15" customHeight="1" x14ac:dyDescent="0.2">
      <c r="A128" s="120">
        <v>42130</v>
      </c>
      <c r="B128" s="14">
        <v>11.16857924</v>
      </c>
      <c r="D128" s="121">
        <v>42130</v>
      </c>
      <c r="E128" s="122">
        <v>11.16857924</v>
      </c>
      <c r="G128" s="130">
        <f t="shared" ca="1" si="4"/>
        <v>42137</v>
      </c>
      <c r="H128" s="131">
        <f t="shared" ca="1" si="5"/>
        <v>15.464186639999999</v>
      </c>
      <c r="I128" s="131"/>
      <c r="J128" s="130"/>
      <c r="K128" s="135"/>
    </row>
    <row r="129" spans="1:11" ht="15" customHeight="1" x14ac:dyDescent="0.2">
      <c r="A129" s="120">
        <v>42131</v>
      </c>
      <c r="B129" s="14">
        <v>10.309457759999999</v>
      </c>
      <c r="D129" s="121">
        <v>42131</v>
      </c>
      <c r="E129" s="122">
        <v>10.309457759999999</v>
      </c>
      <c r="G129" s="130">
        <f t="shared" ca="1" si="4"/>
        <v>42138</v>
      </c>
      <c r="H129" s="131">
        <f t="shared" ca="1" si="5"/>
        <v>15.464186639999999</v>
      </c>
      <c r="I129" s="131"/>
      <c r="J129" s="130"/>
      <c r="K129" s="135"/>
    </row>
    <row r="130" spans="1:11" ht="15" customHeight="1" x14ac:dyDescent="0.2">
      <c r="A130" s="120">
        <v>42132</v>
      </c>
      <c r="B130" s="14">
        <v>14.605065159999999</v>
      </c>
      <c r="D130" s="121">
        <v>42132</v>
      </c>
      <c r="E130" s="122">
        <v>14.605065159999999</v>
      </c>
      <c r="G130" s="130">
        <f t="shared" ca="1" si="4"/>
        <v>42139</v>
      </c>
      <c r="H130" s="131">
        <f t="shared" ca="1" si="5"/>
        <v>15.464186639999999</v>
      </c>
      <c r="I130" s="131"/>
      <c r="J130" s="130"/>
      <c r="K130" s="135"/>
    </row>
    <row r="131" spans="1:11" ht="15" customHeight="1" x14ac:dyDescent="0.2">
      <c r="A131" s="120">
        <v>42133</v>
      </c>
      <c r="B131" s="14">
        <v>7.7320933199999997</v>
      </c>
      <c r="D131" s="121">
        <v>42133</v>
      </c>
      <c r="E131" s="122">
        <v>7.7320933199999997</v>
      </c>
      <c r="G131" s="130">
        <f t="shared" ca="1" si="4"/>
        <v>42140</v>
      </c>
      <c r="H131" s="131">
        <f t="shared" ca="1" si="5"/>
        <v>15.464186639999999</v>
      </c>
      <c r="I131" s="131"/>
      <c r="J131" s="130"/>
      <c r="K131" s="135"/>
    </row>
    <row r="132" spans="1:11" ht="15" customHeight="1" x14ac:dyDescent="0.2">
      <c r="A132" s="120">
        <v>42134</v>
      </c>
      <c r="B132" s="14">
        <v>8.5912147999999995</v>
      </c>
      <c r="D132" s="121">
        <v>42134</v>
      </c>
      <c r="E132" s="122">
        <v>8.5912147999999995</v>
      </c>
      <c r="G132" s="130">
        <f t="shared" ref="G132:G195" ca="1" si="6">OFFSET(D132,7,0,1,1)</f>
        <v>42141</v>
      </c>
      <c r="H132" s="131">
        <f t="shared" ref="H132:H195" ca="1" si="7">IF(OFFSET(E132,7,0,1,1),MAX(OFFSET(E132,7,0,1,1),OFFSET(E132,6,0,1,1),OFFSET(E132,5,0,1,1),OFFSET(E132,4,0,1,1),OFFSET(E132,3,0,1,1),OFFSET(E132,2,0,1,1),OFFSET(E132,1,0,1,1),OFFSET(E132,0,0,1,1)))</f>
        <v>15.464186639999999</v>
      </c>
      <c r="I132" s="131"/>
      <c r="J132" s="130"/>
      <c r="K132" s="135"/>
    </row>
    <row r="133" spans="1:11" ht="15" customHeight="1" x14ac:dyDescent="0.2">
      <c r="A133" s="120">
        <v>42135</v>
      </c>
      <c r="B133" s="14">
        <v>10.309457759999999</v>
      </c>
      <c r="D133" s="121">
        <v>42135</v>
      </c>
      <c r="E133" s="122">
        <v>10.309457759999999</v>
      </c>
      <c r="G133" s="130">
        <f t="shared" ca="1" si="6"/>
        <v>42142</v>
      </c>
      <c r="H133" s="131">
        <f t="shared" ca="1" si="7"/>
        <v>15.464186639999999</v>
      </c>
      <c r="I133" s="131"/>
      <c r="J133" s="130"/>
      <c r="K133" s="135"/>
    </row>
    <row r="134" spans="1:11" ht="15" customHeight="1" x14ac:dyDescent="0.2">
      <c r="A134" s="120">
        <v>42136</v>
      </c>
      <c r="B134" s="14">
        <v>9.4503362800000001</v>
      </c>
      <c r="D134" s="121">
        <v>42136</v>
      </c>
      <c r="E134" s="122">
        <v>9.4503362800000001</v>
      </c>
      <c r="G134" s="130">
        <f t="shared" ca="1" si="6"/>
        <v>42143</v>
      </c>
      <c r="H134" s="131">
        <f t="shared" ca="1" si="7"/>
        <v>15.464186639999999</v>
      </c>
      <c r="I134" s="131"/>
      <c r="J134" s="130"/>
      <c r="K134" s="135"/>
    </row>
    <row r="135" spans="1:11" ht="15" customHeight="1" x14ac:dyDescent="0.2">
      <c r="A135" s="120">
        <v>42137</v>
      </c>
      <c r="B135" s="14">
        <v>15.464186639999999</v>
      </c>
      <c r="D135" s="121">
        <v>42137</v>
      </c>
      <c r="E135" s="122">
        <v>15.464186639999999</v>
      </c>
      <c r="G135" s="130">
        <f t="shared" ca="1" si="6"/>
        <v>42144</v>
      </c>
      <c r="H135" s="131">
        <f t="shared" ca="1" si="7"/>
        <v>15.464186639999999</v>
      </c>
      <c r="I135" s="131"/>
      <c r="J135" s="130"/>
      <c r="K135" s="135"/>
    </row>
    <row r="136" spans="1:11" ht="15" customHeight="1" x14ac:dyDescent="0.2">
      <c r="A136" s="120">
        <v>42138</v>
      </c>
      <c r="B136" s="14">
        <v>10.309457759999999</v>
      </c>
      <c r="D136" s="121">
        <v>42138</v>
      </c>
      <c r="E136" s="122">
        <v>10.309457759999999</v>
      </c>
      <c r="G136" s="130">
        <f t="shared" ca="1" si="6"/>
        <v>42145</v>
      </c>
      <c r="H136" s="131">
        <f t="shared" ca="1" si="7"/>
        <v>12.027700719999999</v>
      </c>
      <c r="I136" s="131"/>
      <c r="J136" s="130"/>
      <c r="K136" s="135"/>
    </row>
    <row r="137" spans="1:11" ht="15" customHeight="1" x14ac:dyDescent="0.2">
      <c r="A137" s="120">
        <v>42139</v>
      </c>
      <c r="B137" s="14">
        <v>12.027700719999999</v>
      </c>
      <c r="D137" s="121">
        <v>42139</v>
      </c>
      <c r="E137" s="122">
        <v>12.027700719999999</v>
      </c>
      <c r="G137" s="130">
        <f t="shared" ca="1" si="6"/>
        <v>42146</v>
      </c>
      <c r="H137" s="131">
        <f t="shared" ca="1" si="7"/>
        <v>12.027700719999999</v>
      </c>
      <c r="I137" s="131"/>
      <c r="J137" s="130"/>
      <c r="K137" s="135"/>
    </row>
    <row r="138" spans="1:11" ht="15" customHeight="1" x14ac:dyDescent="0.2">
      <c r="A138" s="120">
        <v>42140</v>
      </c>
      <c r="B138" s="14">
        <v>8.5912147999999995</v>
      </c>
      <c r="D138" s="121">
        <v>42140</v>
      </c>
      <c r="E138" s="122">
        <v>8.5912147999999995</v>
      </c>
      <c r="G138" s="130">
        <f t="shared" ca="1" si="6"/>
        <v>42147</v>
      </c>
      <c r="H138" s="131">
        <f t="shared" ca="1" si="7"/>
        <v>8.5912147999999995</v>
      </c>
      <c r="I138" s="131"/>
      <c r="J138" s="130"/>
      <c r="K138" s="135"/>
    </row>
    <row r="139" spans="1:11" ht="15" customHeight="1" x14ac:dyDescent="0.2">
      <c r="A139" s="120">
        <v>42141</v>
      </c>
      <c r="B139" s="14">
        <v>6.8729718399999999</v>
      </c>
      <c r="D139" s="121">
        <v>42141</v>
      </c>
      <c r="E139" s="122">
        <v>6.8729718399999999</v>
      </c>
      <c r="G139" s="130">
        <f t="shared" ca="1" si="6"/>
        <v>42148</v>
      </c>
      <c r="H139" s="131">
        <f t="shared" ca="1" si="7"/>
        <v>11.16857924</v>
      </c>
      <c r="I139" s="131"/>
      <c r="J139" s="130"/>
      <c r="K139" s="135"/>
    </row>
    <row r="140" spans="1:11" ht="15" customHeight="1" x14ac:dyDescent="0.2">
      <c r="A140" s="120">
        <v>42142</v>
      </c>
      <c r="B140" s="14">
        <v>6.8729718399999999</v>
      </c>
      <c r="D140" s="121">
        <v>42142</v>
      </c>
      <c r="E140" s="122">
        <v>6.8729718399999999</v>
      </c>
      <c r="G140" s="130">
        <f t="shared" ca="1" si="6"/>
        <v>42149</v>
      </c>
      <c r="H140" s="131">
        <f t="shared" ca="1" si="7"/>
        <v>11.16857924</v>
      </c>
      <c r="I140" s="131"/>
      <c r="J140" s="130"/>
      <c r="K140" s="135"/>
    </row>
    <row r="141" spans="1:11" ht="15" customHeight="1" x14ac:dyDescent="0.2">
      <c r="A141" s="120">
        <v>42143</v>
      </c>
      <c r="B141" s="14">
        <v>8.5912147999999995</v>
      </c>
      <c r="D141" s="121">
        <v>42143</v>
      </c>
      <c r="E141" s="122">
        <v>8.5912147999999995</v>
      </c>
      <c r="G141" s="130">
        <f t="shared" ca="1" si="6"/>
        <v>42150</v>
      </c>
      <c r="H141" s="131">
        <f t="shared" ca="1" si="7"/>
        <v>11.16857924</v>
      </c>
      <c r="I141" s="131"/>
      <c r="J141" s="130"/>
      <c r="K141" s="135"/>
    </row>
    <row r="142" spans="1:11" ht="15" customHeight="1" x14ac:dyDescent="0.2">
      <c r="A142" s="120">
        <v>42144</v>
      </c>
      <c r="B142" s="14">
        <v>6.0138503599999993</v>
      </c>
      <c r="D142" s="121">
        <v>42144</v>
      </c>
      <c r="E142" s="122">
        <v>6.0138503599999993</v>
      </c>
      <c r="G142" s="130">
        <f t="shared" ca="1" si="6"/>
        <v>42151</v>
      </c>
      <c r="H142" s="131">
        <f t="shared" ca="1" si="7"/>
        <v>11.16857924</v>
      </c>
      <c r="I142" s="131"/>
      <c r="J142" s="130"/>
      <c r="K142" s="135"/>
    </row>
    <row r="143" spans="1:11" ht="15" customHeight="1" x14ac:dyDescent="0.2">
      <c r="A143" s="120">
        <v>42145</v>
      </c>
      <c r="B143" s="14">
        <v>6.8729718399999999</v>
      </c>
      <c r="D143" s="121">
        <v>42145</v>
      </c>
      <c r="E143" s="122">
        <v>6.8729718399999999</v>
      </c>
      <c r="G143" s="130">
        <f t="shared" ca="1" si="6"/>
        <v>42152</v>
      </c>
      <c r="H143" s="131">
        <f t="shared" ca="1" si="7"/>
        <v>12.886822199999999</v>
      </c>
      <c r="I143" s="131"/>
      <c r="J143" s="130"/>
      <c r="K143" s="135"/>
    </row>
    <row r="144" spans="1:11" ht="15" customHeight="1" x14ac:dyDescent="0.2">
      <c r="A144" s="120">
        <v>42146</v>
      </c>
      <c r="B144" s="14">
        <v>8.5912147999999995</v>
      </c>
      <c r="D144" s="121">
        <v>42146</v>
      </c>
      <c r="E144" s="122">
        <v>8.5912147999999995</v>
      </c>
      <c r="G144" s="130">
        <f t="shared" ca="1" si="6"/>
        <v>42153</v>
      </c>
      <c r="H144" s="131">
        <f t="shared" ca="1" si="7"/>
        <v>16.32330812</v>
      </c>
      <c r="I144" s="131"/>
      <c r="J144" s="130"/>
      <c r="K144" s="135"/>
    </row>
    <row r="145" spans="1:11" ht="15" customHeight="1" x14ac:dyDescent="0.2">
      <c r="A145" s="120">
        <v>42147</v>
      </c>
      <c r="B145" s="14">
        <v>8.5912147999999995</v>
      </c>
      <c r="D145" s="121">
        <v>42147</v>
      </c>
      <c r="E145" s="122">
        <v>8.5912147999999995</v>
      </c>
      <c r="G145" s="130">
        <f t="shared" ca="1" si="6"/>
        <v>42154</v>
      </c>
      <c r="H145" s="131">
        <f t="shared" ca="1" si="7"/>
        <v>16.32330812</v>
      </c>
      <c r="I145" s="131"/>
      <c r="J145" s="130"/>
      <c r="K145" s="135"/>
    </row>
    <row r="146" spans="1:11" ht="15" customHeight="1" x14ac:dyDescent="0.2">
      <c r="A146" s="120">
        <v>42148</v>
      </c>
      <c r="B146" s="14">
        <v>11.16857924</v>
      </c>
      <c r="D146" s="121">
        <v>42148</v>
      </c>
      <c r="E146" s="122">
        <v>11.16857924</v>
      </c>
      <c r="G146" s="130">
        <f t="shared" ca="1" si="6"/>
        <v>42155</v>
      </c>
      <c r="H146" s="131">
        <f t="shared" ca="1" si="7"/>
        <v>16.32330812</v>
      </c>
      <c r="I146" s="131"/>
      <c r="J146" s="130"/>
      <c r="K146" s="135"/>
    </row>
    <row r="147" spans="1:11" ht="15" customHeight="1" x14ac:dyDescent="0.2">
      <c r="A147" s="120">
        <v>42149</v>
      </c>
      <c r="B147" s="14">
        <v>9.4503362800000001</v>
      </c>
      <c r="D147" s="121">
        <v>42149</v>
      </c>
      <c r="E147" s="122">
        <v>9.4503362800000001</v>
      </c>
      <c r="G147" s="130">
        <f t="shared" ca="1" si="6"/>
        <v>42156</v>
      </c>
      <c r="H147" s="131">
        <f t="shared" ca="1" si="7"/>
        <v>16.32330812</v>
      </c>
      <c r="I147" s="131"/>
      <c r="J147" s="130"/>
      <c r="K147" s="135"/>
    </row>
    <row r="148" spans="1:11" ht="15" customHeight="1" x14ac:dyDescent="0.2">
      <c r="A148" s="120">
        <v>42150</v>
      </c>
      <c r="B148" s="14">
        <v>6.8729718399999999</v>
      </c>
      <c r="D148" s="121">
        <v>42150</v>
      </c>
      <c r="E148" s="122">
        <v>6.8729718399999999</v>
      </c>
      <c r="G148" s="130">
        <f t="shared" ca="1" si="6"/>
        <v>42157</v>
      </c>
      <c r="H148" s="131">
        <f t="shared" ca="1" si="7"/>
        <v>16.32330812</v>
      </c>
      <c r="I148" s="131"/>
      <c r="J148" s="130"/>
      <c r="K148" s="135"/>
    </row>
    <row r="149" spans="1:11" ht="15" customHeight="1" x14ac:dyDescent="0.2">
      <c r="A149" s="120">
        <v>42151</v>
      </c>
      <c r="B149" s="14">
        <v>10.309457759999999</v>
      </c>
      <c r="D149" s="121">
        <v>42151</v>
      </c>
      <c r="E149" s="122">
        <v>10.309457759999999</v>
      </c>
      <c r="G149" s="130">
        <f t="shared" ca="1" si="6"/>
        <v>42158</v>
      </c>
      <c r="H149" s="131">
        <f t="shared" ca="1" si="7"/>
        <v>16.32330812</v>
      </c>
      <c r="I149" s="131"/>
      <c r="J149" s="130"/>
      <c r="K149" s="135"/>
    </row>
    <row r="150" spans="1:11" ht="15" customHeight="1" x14ac:dyDescent="0.2">
      <c r="A150" s="120">
        <v>42152</v>
      </c>
      <c r="B150" s="14">
        <v>12.886822199999999</v>
      </c>
      <c r="D150" s="121">
        <v>42152</v>
      </c>
      <c r="E150" s="122">
        <v>12.886822199999999</v>
      </c>
      <c r="G150" s="130">
        <f t="shared" ca="1" si="6"/>
        <v>42159</v>
      </c>
      <c r="H150" s="131">
        <f t="shared" ca="1" si="7"/>
        <v>16.32330812</v>
      </c>
      <c r="I150" s="131"/>
      <c r="J150" s="130"/>
      <c r="K150" s="135"/>
    </row>
    <row r="151" spans="1:11" ht="15" customHeight="1" x14ac:dyDescent="0.2">
      <c r="A151" s="120">
        <v>42153</v>
      </c>
      <c r="B151" s="14">
        <v>16.32330812</v>
      </c>
      <c r="D151" s="121">
        <v>42153</v>
      </c>
      <c r="E151" s="122">
        <v>16.32330812</v>
      </c>
      <c r="G151" s="130">
        <f t="shared" ca="1" si="6"/>
        <v>42160</v>
      </c>
      <c r="H151" s="131">
        <f t="shared" ca="1" si="7"/>
        <v>16.32330812</v>
      </c>
      <c r="I151" s="131"/>
      <c r="J151" s="130"/>
      <c r="K151" s="135"/>
    </row>
    <row r="152" spans="1:11" ht="15" customHeight="1" x14ac:dyDescent="0.2">
      <c r="A152" s="120">
        <v>42154</v>
      </c>
      <c r="B152" s="14">
        <v>9.4503362800000001</v>
      </c>
      <c r="D152" s="121">
        <v>42154</v>
      </c>
      <c r="E152" s="122">
        <v>9.4503362800000001</v>
      </c>
      <c r="G152" s="130">
        <f t="shared" ca="1" si="6"/>
        <v>42161</v>
      </c>
      <c r="H152" s="131">
        <f t="shared" ca="1" si="7"/>
        <v>12.027700719999999</v>
      </c>
      <c r="I152" s="131"/>
      <c r="J152" s="130"/>
      <c r="K152" s="135"/>
    </row>
    <row r="153" spans="1:11" ht="15" customHeight="1" x14ac:dyDescent="0.2">
      <c r="A153" s="120">
        <v>42155</v>
      </c>
      <c r="B153" s="14">
        <v>6.8729718399999999</v>
      </c>
      <c r="D153" s="121">
        <v>42155</v>
      </c>
      <c r="E153" s="122">
        <v>6.8729718399999999</v>
      </c>
      <c r="G153" s="130">
        <f t="shared" ca="1" si="6"/>
        <v>42162</v>
      </c>
      <c r="H153" s="131">
        <f t="shared" ca="1" si="7"/>
        <v>12.027700719999999</v>
      </c>
      <c r="I153" s="131"/>
      <c r="J153" s="130"/>
      <c r="K153" s="135"/>
    </row>
    <row r="154" spans="1:11" ht="15" customHeight="1" x14ac:dyDescent="0.2">
      <c r="A154" s="120">
        <v>42156</v>
      </c>
      <c r="B154" s="14">
        <v>12.027700719999999</v>
      </c>
      <c r="D154" s="121">
        <v>42156</v>
      </c>
      <c r="E154" s="122">
        <v>12.027700719999999</v>
      </c>
      <c r="G154" s="130">
        <f t="shared" ca="1" si="6"/>
        <v>42163</v>
      </c>
      <c r="H154" s="131">
        <f t="shared" ca="1" si="7"/>
        <v>12.027700719999999</v>
      </c>
      <c r="I154" s="131"/>
      <c r="J154" s="130"/>
      <c r="K154" s="135"/>
    </row>
    <row r="155" spans="1:11" ht="15" customHeight="1" x14ac:dyDescent="0.2">
      <c r="A155" s="120">
        <v>42157</v>
      </c>
      <c r="B155" s="14">
        <v>10.309457759999999</v>
      </c>
      <c r="D155" s="121">
        <v>42157</v>
      </c>
      <c r="E155" s="122">
        <v>10.309457759999999</v>
      </c>
      <c r="G155" s="130">
        <f t="shared" ca="1" si="6"/>
        <v>42164</v>
      </c>
      <c r="H155" s="131">
        <f t="shared" ca="1" si="7"/>
        <v>10.309457759999999</v>
      </c>
      <c r="I155" s="131"/>
      <c r="J155" s="130"/>
      <c r="K155" s="135"/>
    </row>
    <row r="156" spans="1:11" ht="15" customHeight="1" x14ac:dyDescent="0.2">
      <c r="A156" s="120">
        <v>42158</v>
      </c>
      <c r="B156" s="14">
        <v>8.5912147999999995</v>
      </c>
      <c r="D156" s="121">
        <v>42158</v>
      </c>
      <c r="E156" s="122">
        <v>8.5912147999999995</v>
      </c>
      <c r="G156" s="130">
        <f t="shared" ca="1" si="6"/>
        <v>42165</v>
      </c>
      <c r="H156" s="131">
        <f t="shared" ca="1" si="7"/>
        <v>11.16857924</v>
      </c>
      <c r="I156" s="131"/>
      <c r="J156" s="130"/>
      <c r="K156" s="135"/>
    </row>
    <row r="157" spans="1:11" ht="15" customHeight="1" x14ac:dyDescent="0.2">
      <c r="A157" s="120">
        <v>42159</v>
      </c>
      <c r="B157" s="14">
        <v>8.5912147999999995</v>
      </c>
      <c r="D157" s="121">
        <v>42159</v>
      </c>
      <c r="E157" s="122">
        <v>8.5912147999999995</v>
      </c>
      <c r="G157" s="130">
        <f t="shared" ca="1" si="6"/>
        <v>42166</v>
      </c>
      <c r="H157" s="131">
        <f t="shared" ca="1" si="7"/>
        <v>12.027700719999999</v>
      </c>
      <c r="I157" s="131"/>
      <c r="J157" s="130"/>
      <c r="K157" s="135"/>
    </row>
    <row r="158" spans="1:11" ht="15" customHeight="1" x14ac:dyDescent="0.2">
      <c r="A158" s="120">
        <v>42160</v>
      </c>
      <c r="B158" s="14">
        <v>6.8729718399999999</v>
      </c>
      <c r="D158" s="121">
        <v>42160</v>
      </c>
      <c r="E158" s="122">
        <v>6.8729718399999999</v>
      </c>
      <c r="G158" s="130">
        <f t="shared" ca="1" si="6"/>
        <v>42167</v>
      </c>
      <c r="H158" s="131">
        <f t="shared" ca="1" si="7"/>
        <v>12.027700719999999</v>
      </c>
      <c r="I158" s="131"/>
      <c r="J158" s="130"/>
      <c r="K158" s="135"/>
    </row>
    <row r="159" spans="1:11" ht="15" customHeight="1" x14ac:dyDescent="0.2">
      <c r="A159" s="120">
        <v>42161</v>
      </c>
      <c r="B159" s="14">
        <v>8.5912147999999995</v>
      </c>
      <c r="D159" s="121">
        <v>42161</v>
      </c>
      <c r="E159" s="122">
        <v>8.5912147999999995</v>
      </c>
      <c r="G159" s="130">
        <f t="shared" ca="1" si="6"/>
        <v>42168</v>
      </c>
      <c r="H159" s="131">
        <f t="shared" ca="1" si="7"/>
        <v>12.027700719999999</v>
      </c>
      <c r="I159" s="131"/>
      <c r="J159" s="130"/>
      <c r="K159" s="135"/>
    </row>
    <row r="160" spans="1:11" ht="15" customHeight="1" x14ac:dyDescent="0.2">
      <c r="A160" s="120">
        <v>42162</v>
      </c>
      <c r="B160" s="14">
        <v>9.4503362800000001</v>
      </c>
      <c r="D160" s="121">
        <v>42162</v>
      </c>
      <c r="E160" s="122">
        <v>9.4503362800000001</v>
      </c>
      <c r="G160" s="130">
        <f t="shared" ca="1" si="6"/>
        <v>42169</v>
      </c>
      <c r="H160" s="131">
        <f t="shared" ca="1" si="7"/>
        <v>12.027700719999999</v>
      </c>
      <c r="I160" s="131"/>
      <c r="J160" s="130"/>
      <c r="K160" s="135"/>
    </row>
    <row r="161" spans="1:11" ht="15" customHeight="1" x14ac:dyDescent="0.2">
      <c r="A161" s="120">
        <v>42163</v>
      </c>
      <c r="B161" s="14">
        <v>8.5912147999999995</v>
      </c>
      <c r="D161" s="121">
        <v>42163</v>
      </c>
      <c r="E161" s="122">
        <v>8.5912147999999995</v>
      </c>
      <c r="G161" s="130">
        <f t="shared" ca="1" si="6"/>
        <v>42170</v>
      </c>
      <c r="H161" s="131">
        <f t="shared" ca="1" si="7"/>
        <v>17.182429599999999</v>
      </c>
      <c r="I161" s="131"/>
      <c r="J161" s="130"/>
      <c r="K161" s="135"/>
    </row>
    <row r="162" spans="1:11" ht="15" customHeight="1" x14ac:dyDescent="0.2">
      <c r="A162" s="120">
        <v>42164</v>
      </c>
      <c r="B162" s="14">
        <v>10.309457759999999</v>
      </c>
      <c r="D162" s="121">
        <v>42164</v>
      </c>
      <c r="E162" s="122">
        <v>10.309457759999999</v>
      </c>
      <c r="G162" s="130">
        <f t="shared" ca="1" si="6"/>
        <v>42171</v>
      </c>
      <c r="H162" s="131">
        <f t="shared" ca="1" si="7"/>
        <v>17.182429599999999</v>
      </c>
      <c r="I162" s="131"/>
      <c r="J162" s="130"/>
      <c r="K162" s="135"/>
    </row>
    <row r="163" spans="1:11" ht="15" customHeight="1" x14ac:dyDescent="0.2">
      <c r="A163" s="120">
        <v>42165</v>
      </c>
      <c r="B163" s="14">
        <v>11.16857924</v>
      </c>
      <c r="D163" s="121">
        <v>42165</v>
      </c>
      <c r="E163" s="122">
        <v>11.16857924</v>
      </c>
      <c r="G163" s="130">
        <f t="shared" ca="1" si="6"/>
        <v>42172</v>
      </c>
      <c r="H163" s="131">
        <f t="shared" ca="1" si="7"/>
        <v>17.182429599999999</v>
      </c>
      <c r="I163" s="131"/>
      <c r="J163" s="136"/>
      <c r="K163" s="135"/>
    </row>
    <row r="164" spans="1:11" ht="15" customHeight="1" x14ac:dyDescent="0.2">
      <c r="A164" s="120">
        <v>42166</v>
      </c>
      <c r="B164" s="14">
        <v>12.027700719999999</v>
      </c>
      <c r="D164" s="121">
        <v>42166</v>
      </c>
      <c r="E164" s="122">
        <v>12.027700719999999</v>
      </c>
      <c r="G164" s="130">
        <f t="shared" ca="1" si="6"/>
        <v>42173</v>
      </c>
      <c r="H164" s="131">
        <f t="shared" ca="1" si="7"/>
        <v>17.182429599999999</v>
      </c>
      <c r="I164" s="131"/>
      <c r="J164" s="136"/>
      <c r="K164" s="135"/>
    </row>
    <row r="165" spans="1:11" ht="15" customHeight="1" x14ac:dyDescent="0.2">
      <c r="A165" s="120">
        <v>42167</v>
      </c>
      <c r="B165" s="14">
        <v>7.7320933199999997</v>
      </c>
      <c r="D165" s="121">
        <v>42167</v>
      </c>
      <c r="E165" s="122">
        <v>7.7320933199999997</v>
      </c>
      <c r="G165" s="130">
        <f t="shared" ca="1" si="6"/>
        <v>42174</v>
      </c>
      <c r="H165" s="131">
        <f t="shared" ca="1" si="7"/>
        <v>17.182429599999999</v>
      </c>
      <c r="I165" s="131"/>
      <c r="J165" s="136"/>
      <c r="K165" s="135"/>
    </row>
    <row r="166" spans="1:11" ht="15" customHeight="1" x14ac:dyDescent="0.2">
      <c r="A166" s="120">
        <v>42168</v>
      </c>
      <c r="B166" s="14">
        <v>11.16857924</v>
      </c>
      <c r="D166" s="121">
        <v>42168</v>
      </c>
      <c r="E166" s="122">
        <v>11.16857924</v>
      </c>
      <c r="G166" s="130">
        <f t="shared" ca="1" si="6"/>
        <v>42175</v>
      </c>
      <c r="H166" s="131">
        <f t="shared" ca="1" si="7"/>
        <v>17.182429599999999</v>
      </c>
      <c r="I166" s="131"/>
      <c r="J166" s="136"/>
      <c r="K166" s="135"/>
    </row>
    <row r="167" spans="1:11" ht="15" customHeight="1" x14ac:dyDescent="0.2">
      <c r="A167" s="120">
        <v>42169</v>
      </c>
      <c r="B167" s="14">
        <v>11.16857924</v>
      </c>
      <c r="D167" s="121">
        <v>42169</v>
      </c>
      <c r="E167" s="122">
        <v>11.16857924</v>
      </c>
      <c r="G167" s="130">
        <f t="shared" ca="1" si="6"/>
        <v>42176</v>
      </c>
      <c r="H167" s="131">
        <f t="shared" ca="1" si="7"/>
        <v>17.182429599999999</v>
      </c>
      <c r="I167" s="131"/>
      <c r="J167" s="136"/>
      <c r="K167" s="135"/>
    </row>
    <row r="168" spans="1:11" ht="15" customHeight="1" x14ac:dyDescent="0.2">
      <c r="A168" s="120">
        <v>42170</v>
      </c>
      <c r="B168" s="14">
        <v>17.182429599999999</v>
      </c>
      <c r="D168" s="121">
        <v>42170</v>
      </c>
      <c r="E168" s="122">
        <v>17.182429599999999</v>
      </c>
      <c r="G168" s="130">
        <f t="shared" ca="1" si="6"/>
        <v>42177</v>
      </c>
      <c r="H168" s="131">
        <f t="shared" ca="1" si="7"/>
        <v>17.182429599999999</v>
      </c>
      <c r="I168" s="131"/>
      <c r="J168" s="136"/>
      <c r="K168" s="135"/>
    </row>
    <row r="169" spans="1:11" ht="15" customHeight="1" x14ac:dyDescent="0.2">
      <c r="A169" s="120">
        <v>42171</v>
      </c>
      <c r="B169" s="14">
        <v>11.16857924</v>
      </c>
      <c r="D169" s="121">
        <v>42171</v>
      </c>
      <c r="E169" s="122">
        <v>11.16857924</v>
      </c>
      <c r="G169" s="130">
        <f t="shared" ca="1" si="6"/>
        <v>42178</v>
      </c>
      <c r="H169" s="131">
        <f t="shared" ca="1" si="7"/>
        <v>16.32330812</v>
      </c>
      <c r="I169" s="131"/>
      <c r="J169" s="136"/>
      <c r="K169" s="135"/>
    </row>
    <row r="170" spans="1:11" ht="15" customHeight="1" x14ac:dyDescent="0.2">
      <c r="A170" s="120">
        <v>42172</v>
      </c>
      <c r="B170" s="14">
        <v>3.43648592</v>
      </c>
      <c r="D170" s="121">
        <v>42172</v>
      </c>
      <c r="E170" s="122">
        <v>3.43648592</v>
      </c>
      <c r="G170" s="130">
        <f t="shared" ca="1" si="6"/>
        <v>42179</v>
      </c>
      <c r="H170" s="131">
        <f t="shared" ca="1" si="7"/>
        <v>16.32330812</v>
      </c>
      <c r="I170" s="131"/>
      <c r="J170" s="136"/>
      <c r="K170" s="135"/>
    </row>
    <row r="171" spans="1:11" ht="15" customHeight="1" x14ac:dyDescent="0.2">
      <c r="A171" s="120">
        <v>42173</v>
      </c>
      <c r="B171" s="14">
        <v>10.309457759999999</v>
      </c>
      <c r="D171" s="121">
        <v>42173</v>
      </c>
      <c r="E171" s="122">
        <v>10.309457759999999</v>
      </c>
      <c r="G171" s="130">
        <f t="shared" ca="1" si="6"/>
        <v>42180</v>
      </c>
      <c r="H171" s="131">
        <f t="shared" ca="1" si="7"/>
        <v>16.32330812</v>
      </c>
      <c r="I171" s="131"/>
      <c r="J171" s="136"/>
      <c r="K171" s="135"/>
    </row>
    <row r="172" spans="1:11" ht="15" customHeight="1" x14ac:dyDescent="0.2">
      <c r="A172" s="120">
        <v>42174</v>
      </c>
      <c r="B172" s="14">
        <v>14.605065159999999</v>
      </c>
      <c r="D172" s="121">
        <v>42174</v>
      </c>
      <c r="E172" s="122">
        <v>14.605065159999999</v>
      </c>
      <c r="G172" s="130">
        <f t="shared" ca="1" si="6"/>
        <v>42181</v>
      </c>
      <c r="H172" s="131">
        <f t="shared" ca="1" si="7"/>
        <v>16.32330812</v>
      </c>
      <c r="I172" s="131"/>
      <c r="J172" s="136"/>
      <c r="K172" s="135"/>
    </row>
    <row r="173" spans="1:11" ht="15" customHeight="1" x14ac:dyDescent="0.2">
      <c r="A173" s="120">
        <v>42175</v>
      </c>
      <c r="B173" s="14">
        <v>16.32330812</v>
      </c>
      <c r="D173" s="121">
        <v>42175</v>
      </c>
      <c r="E173" s="122">
        <v>16.32330812</v>
      </c>
      <c r="G173" s="130">
        <f t="shared" ca="1" si="6"/>
        <v>42182</v>
      </c>
      <c r="H173" s="131">
        <f t="shared" ca="1" si="7"/>
        <v>16.32330812</v>
      </c>
      <c r="I173" s="131"/>
      <c r="J173" s="136"/>
      <c r="K173" s="135"/>
    </row>
    <row r="174" spans="1:11" ht="15" customHeight="1" x14ac:dyDescent="0.2">
      <c r="A174" s="120">
        <v>42176</v>
      </c>
      <c r="B174" s="14">
        <v>10.309457759999999</v>
      </c>
      <c r="D174" s="121">
        <v>42176</v>
      </c>
      <c r="E174" s="122">
        <v>10.309457759999999</v>
      </c>
      <c r="G174" s="130">
        <f t="shared" ca="1" si="6"/>
        <v>42183</v>
      </c>
      <c r="H174" s="131">
        <f t="shared" ca="1" si="7"/>
        <v>14.605065159999999</v>
      </c>
      <c r="I174" s="131"/>
      <c r="J174" s="136"/>
      <c r="K174" s="135"/>
    </row>
    <row r="175" spans="1:11" ht="15" customHeight="1" x14ac:dyDescent="0.2">
      <c r="A175" s="120">
        <v>42177</v>
      </c>
      <c r="B175" s="14">
        <v>8.5912147999999995</v>
      </c>
      <c r="D175" s="121">
        <v>42177</v>
      </c>
      <c r="E175" s="122">
        <v>8.5912147999999995</v>
      </c>
      <c r="G175" s="130">
        <f t="shared" ca="1" si="6"/>
        <v>42184</v>
      </c>
      <c r="H175" s="131">
        <f t="shared" ca="1" si="7"/>
        <v>14.605065159999999</v>
      </c>
      <c r="I175" s="131"/>
      <c r="J175" s="136"/>
      <c r="K175" s="135"/>
    </row>
    <row r="176" spans="1:11" ht="15" customHeight="1" x14ac:dyDescent="0.2">
      <c r="A176" s="120">
        <v>42178</v>
      </c>
      <c r="B176" s="14">
        <v>8.5912147999999995</v>
      </c>
      <c r="D176" s="121">
        <v>42178</v>
      </c>
      <c r="E176" s="122">
        <v>8.5912147999999995</v>
      </c>
      <c r="G176" s="130">
        <f t="shared" ca="1" si="6"/>
        <v>42185</v>
      </c>
      <c r="H176" s="131">
        <f t="shared" ca="1" si="7"/>
        <v>14.605065159999999</v>
      </c>
      <c r="I176" s="131"/>
      <c r="J176" s="136"/>
      <c r="K176" s="135"/>
    </row>
    <row r="177" spans="1:11" ht="15" customHeight="1" x14ac:dyDescent="0.2">
      <c r="A177" s="120">
        <v>42179</v>
      </c>
      <c r="B177" s="14">
        <v>14.605065159999999</v>
      </c>
      <c r="D177" s="121">
        <v>42179</v>
      </c>
      <c r="E177" s="122">
        <v>14.605065159999999</v>
      </c>
      <c r="G177" s="130">
        <f t="shared" ca="1" si="6"/>
        <v>42186</v>
      </c>
      <c r="H177" s="131">
        <f t="shared" ca="1" si="7"/>
        <v>14.605065159999999</v>
      </c>
      <c r="I177" s="131"/>
      <c r="J177" s="136"/>
      <c r="K177" s="135"/>
    </row>
    <row r="178" spans="1:11" ht="15" customHeight="1" x14ac:dyDescent="0.2">
      <c r="A178" s="120">
        <v>42180</v>
      </c>
      <c r="B178" s="14">
        <v>13.74594368</v>
      </c>
      <c r="D178" s="121">
        <v>42180</v>
      </c>
      <c r="E178" s="122">
        <v>13.74594368</v>
      </c>
      <c r="G178" s="130">
        <f t="shared" ca="1" si="6"/>
        <v>42187</v>
      </c>
      <c r="H178" s="131">
        <f t="shared" ca="1" si="7"/>
        <v>13.74594368</v>
      </c>
      <c r="I178" s="131"/>
      <c r="J178" s="136"/>
      <c r="K178" s="135"/>
    </row>
    <row r="179" spans="1:11" ht="15" customHeight="1" x14ac:dyDescent="0.2">
      <c r="A179" s="120">
        <v>42181</v>
      </c>
      <c r="B179" s="14">
        <v>12.027700719999999</v>
      </c>
      <c r="D179" s="121">
        <v>42181</v>
      </c>
      <c r="E179" s="122">
        <v>12.027700719999999</v>
      </c>
      <c r="G179" s="130">
        <f t="shared" ca="1" si="6"/>
        <v>42188</v>
      </c>
      <c r="H179" s="131">
        <f t="shared" ca="1" si="7"/>
        <v>12.027700719999999</v>
      </c>
      <c r="I179" s="131"/>
      <c r="J179" s="136"/>
      <c r="K179" s="135"/>
    </row>
    <row r="180" spans="1:11" ht="15" customHeight="1" x14ac:dyDescent="0.2">
      <c r="A180" s="120">
        <v>42182</v>
      </c>
      <c r="B180" s="14">
        <v>11.16857924</v>
      </c>
      <c r="D180" s="121">
        <v>42182</v>
      </c>
      <c r="E180" s="122">
        <v>11.16857924</v>
      </c>
      <c r="G180" s="130">
        <f t="shared" ca="1" si="6"/>
        <v>42189</v>
      </c>
      <c r="H180" s="131">
        <f t="shared" ca="1" si="7"/>
        <v>11.16857924</v>
      </c>
      <c r="I180" s="131"/>
      <c r="J180" s="136"/>
      <c r="K180" s="135"/>
    </row>
    <row r="181" spans="1:11" ht="15" customHeight="1" x14ac:dyDescent="0.2">
      <c r="A181" s="120">
        <v>42183</v>
      </c>
      <c r="B181" s="14">
        <v>8.5912147999999995</v>
      </c>
      <c r="D181" s="121">
        <v>42183</v>
      </c>
      <c r="E181" s="122">
        <v>8.5912147999999995</v>
      </c>
      <c r="G181" s="130">
        <f t="shared" ca="1" si="6"/>
        <v>42190</v>
      </c>
      <c r="H181" s="131">
        <f t="shared" ca="1" si="7"/>
        <v>15.464186639999999</v>
      </c>
      <c r="I181" s="131"/>
      <c r="J181" s="136"/>
      <c r="K181" s="135"/>
    </row>
    <row r="182" spans="1:11" ht="15" customHeight="1" x14ac:dyDescent="0.2">
      <c r="A182" s="120">
        <v>42184</v>
      </c>
      <c r="B182" s="14">
        <v>8.5912147999999995</v>
      </c>
      <c r="D182" s="121">
        <v>42184</v>
      </c>
      <c r="E182" s="122">
        <v>8.5912147999999995</v>
      </c>
      <c r="G182" s="130">
        <f t="shared" ca="1" si="6"/>
        <v>42191</v>
      </c>
      <c r="H182" s="131">
        <f t="shared" ca="1" si="7"/>
        <v>15.464186639999999</v>
      </c>
      <c r="I182" s="131"/>
      <c r="J182" s="136"/>
      <c r="K182" s="135"/>
    </row>
    <row r="183" spans="1:11" ht="15" customHeight="1" x14ac:dyDescent="0.2">
      <c r="A183" s="120">
        <v>42185</v>
      </c>
      <c r="B183" s="14">
        <v>10.309457759999999</v>
      </c>
      <c r="D183" s="121">
        <v>42185</v>
      </c>
      <c r="E183" s="122">
        <v>10.309457759999999</v>
      </c>
      <c r="G183" s="130">
        <f t="shared" ca="1" si="6"/>
        <v>42192</v>
      </c>
      <c r="H183" s="131">
        <f t="shared" ca="1" si="7"/>
        <v>15.464186639999999</v>
      </c>
      <c r="I183" s="131"/>
      <c r="J183" s="136"/>
      <c r="K183" s="135"/>
    </row>
    <row r="184" spans="1:11" ht="15" customHeight="1" x14ac:dyDescent="0.2">
      <c r="A184" s="120">
        <v>42186</v>
      </c>
      <c r="B184" s="14">
        <v>11.16857924</v>
      </c>
      <c r="D184" s="121">
        <v>42186</v>
      </c>
      <c r="E184" s="122">
        <v>11.16857924</v>
      </c>
      <c r="G184" s="130">
        <f t="shared" ca="1" si="6"/>
        <v>42193</v>
      </c>
      <c r="H184" s="131">
        <f t="shared" ca="1" si="7"/>
        <v>15.464186639999999</v>
      </c>
      <c r="I184" s="131"/>
      <c r="J184" s="136"/>
      <c r="K184" s="135"/>
    </row>
    <row r="185" spans="1:11" ht="15" customHeight="1" x14ac:dyDescent="0.2">
      <c r="A185" s="120">
        <v>42187</v>
      </c>
      <c r="B185" s="14">
        <v>8.5912147999999995</v>
      </c>
      <c r="D185" s="121">
        <v>42187</v>
      </c>
      <c r="E185" s="122">
        <v>8.5912147999999995</v>
      </c>
      <c r="G185" s="130">
        <f t="shared" ca="1" si="6"/>
        <v>42194</v>
      </c>
      <c r="H185" s="131">
        <f t="shared" ca="1" si="7"/>
        <v>15.464186639999999</v>
      </c>
      <c r="I185" s="131"/>
      <c r="J185" s="136"/>
      <c r="K185" s="135"/>
    </row>
    <row r="186" spans="1:11" ht="15" customHeight="1" x14ac:dyDescent="0.2">
      <c r="A186" s="120">
        <v>42188</v>
      </c>
      <c r="B186" s="14">
        <v>9.4503362800000001</v>
      </c>
      <c r="D186" s="121">
        <v>42188</v>
      </c>
      <c r="E186" s="122">
        <v>9.4503362800000001</v>
      </c>
      <c r="G186" s="130">
        <f t="shared" ca="1" si="6"/>
        <v>42195</v>
      </c>
      <c r="H186" s="131">
        <f t="shared" ca="1" si="7"/>
        <v>15.464186639999999</v>
      </c>
      <c r="I186" s="131"/>
      <c r="J186" s="136"/>
      <c r="K186" s="135"/>
    </row>
    <row r="187" spans="1:11" ht="15" customHeight="1" x14ac:dyDescent="0.2">
      <c r="A187" s="120">
        <v>42189</v>
      </c>
      <c r="B187" s="14">
        <v>9.4503362800000001</v>
      </c>
      <c r="D187" s="121">
        <v>42189</v>
      </c>
      <c r="E187" s="122">
        <v>9.4503362800000001</v>
      </c>
      <c r="G187" s="130">
        <f t="shared" ca="1" si="6"/>
        <v>42196</v>
      </c>
      <c r="H187" s="131">
        <f t="shared" ca="1" si="7"/>
        <v>15.464186639999999</v>
      </c>
      <c r="I187" s="131"/>
      <c r="J187" s="136"/>
      <c r="K187" s="135"/>
    </row>
    <row r="188" spans="1:11" ht="15" customHeight="1" x14ac:dyDescent="0.2">
      <c r="A188" s="120">
        <v>42190</v>
      </c>
      <c r="B188" s="14">
        <v>15.464186639999999</v>
      </c>
      <c r="D188" s="121">
        <v>42190</v>
      </c>
      <c r="E188" s="122">
        <v>15.464186639999999</v>
      </c>
      <c r="G188" s="130">
        <f t="shared" ca="1" si="6"/>
        <v>42197</v>
      </c>
      <c r="H188" s="131">
        <f t="shared" ca="1" si="7"/>
        <v>15.464186639999999</v>
      </c>
      <c r="I188" s="131"/>
      <c r="J188" s="136"/>
      <c r="K188" s="135"/>
    </row>
    <row r="189" spans="1:11" ht="15" customHeight="1" x14ac:dyDescent="0.2">
      <c r="A189" s="120">
        <v>42191</v>
      </c>
      <c r="B189" s="14">
        <v>10.309457759999999</v>
      </c>
      <c r="D189" s="121">
        <v>42191</v>
      </c>
      <c r="E189" s="122">
        <v>10.309457759999999</v>
      </c>
      <c r="G189" s="130">
        <f t="shared" ca="1" si="6"/>
        <v>42198</v>
      </c>
      <c r="H189" s="131">
        <f t="shared" ca="1" si="7"/>
        <v>12.027700719999999</v>
      </c>
      <c r="I189" s="131"/>
      <c r="J189" s="136"/>
      <c r="K189" s="135"/>
    </row>
    <row r="190" spans="1:11" ht="15" customHeight="1" x14ac:dyDescent="0.2">
      <c r="A190" s="120">
        <v>42192</v>
      </c>
      <c r="B190" s="14">
        <v>5.1547288799999995</v>
      </c>
      <c r="D190" s="121">
        <v>42192</v>
      </c>
      <c r="E190" s="122">
        <v>5.1547288799999995</v>
      </c>
      <c r="G190" s="130">
        <f t="shared" ca="1" si="6"/>
        <v>42199</v>
      </c>
      <c r="H190" s="131">
        <f t="shared" ca="1" si="7"/>
        <v>12.027700719999999</v>
      </c>
      <c r="I190" s="131"/>
      <c r="J190" s="136"/>
      <c r="K190" s="135"/>
    </row>
    <row r="191" spans="1:11" ht="15" customHeight="1" x14ac:dyDescent="0.2">
      <c r="A191" s="120">
        <v>42193</v>
      </c>
      <c r="B191" s="14">
        <v>8.5912147999999995</v>
      </c>
      <c r="D191" s="121">
        <v>42193</v>
      </c>
      <c r="E191" s="122">
        <v>8.5912147999999995</v>
      </c>
      <c r="G191" s="130">
        <f t="shared" ca="1" si="6"/>
        <v>42200</v>
      </c>
      <c r="H191" s="131">
        <f t="shared" ca="1" si="7"/>
        <v>12.027700719999999</v>
      </c>
      <c r="I191" s="131"/>
      <c r="J191" s="136"/>
      <c r="K191" s="135"/>
    </row>
    <row r="192" spans="1:11" ht="15" customHeight="1" x14ac:dyDescent="0.2">
      <c r="A192" s="120">
        <v>42194</v>
      </c>
      <c r="B192" s="14">
        <v>7.7320933199999997</v>
      </c>
      <c r="D192" s="121">
        <v>42194</v>
      </c>
      <c r="E192" s="122">
        <v>7.7320933199999997</v>
      </c>
      <c r="G192" s="130">
        <f t="shared" ca="1" si="6"/>
        <v>42201</v>
      </c>
      <c r="H192" s="131">
        <f t="shared" ca="1" si="7"/>
        <v>12.027700719999999</v>
      </c>
      <c r="I192" s="131"/>
      <c r="J192" s="136"/>
      <c r="K192" s="135"/>
    </row>
    <row r="193" spans="1:11" ht="15" customHeight="1" x14ac:dyDescent="0.2">
      <c r="A193" s="120">
        <v>42195</v>
      </c>
      <c r="B193" s="14">
        <v>10.309457759999999</v>
      </c>
      <c r="D193" s="121">
        <v>42195</v>
      </c>
      <c r="E193" s="122">
        <v>10.309457759999999</v>
      </c>
      <c r="G193" s="130">
        <f t="shared" ca="1" si="6"/>
        <v>42202</v>
      </c>
      <c r="H193" s="131">
        <f t="shared" ca="1" si="7"/>
        <v>12.027700719999999</v>
      </c>
      <c r="I193" s="131"/>
      <c r="J193" s="136"/>
      <c r="K193" s="135"/>
    </row>
    <row r="194" spans="1:11" ht="15" customHeight="1" x14ac:dyDescent="0.2">
      <c r="A194" s="120">
        <v>42196</v>
      </c>
      <c r="B194" s="14">
        <v>12.027700719999999</v>
      </c>
      <c r="D194" s="121">
        <v>42196</v>
      </c>
      <c r="E194" s="122">
        <v>12.027700719999999</v>
      </c>
      <c r="G194" s="130">
        <f t="shared" ca="1" si="6"/>
        <v>42203</v>
      </c>
      <c r="H194" s="131">
        <f t="shared" ca="1" si="7"/>
        <v>12.027700719999999</v>
      </c>
      <c r="I194" s="131"/>
      <c r="J194" s="136"/>
      <c r="K194" s="135"/>
    </row>
    <row r="195" spans="1:11" ht="15" customHeight="1" x14ac:dyDescent="0.2">
      <c r="A195" s="120">
        <v>42197</v>
      </c>
      <c r="B195" s="14">
        <v>9.4503362800000001</v>
      </c>
      <c r="D195" s="121">
        <v>42197</v>
      </c>
      <c r="E195" s="122">
        <v>9.4503362800000001</v>
      </c>
      <c r="G195" s="130">
        <f t="shared" ca="1" si="6"/>
        <v>42204</v>
      </c>
      <c r="H195" s="131">
        <f t="shared" ca="1" si="7"/>
        <v>12.027700719999999</v>
      </c>
      <c r="I195" s="131"/>
      <c r="J195" s="136"/>
      <c r="K195" s="135"/>
    </row>
    <row r="196" spans="1:11" ht="15" customHeight="1" x14ac:dyDescent="0.2">
      <c r="A196" s="120">
        <v>42198</v>
      </c>
      <c r="B196" s="14">
        <v>10.309457759999999</v>
      </c>
      <c r="D196" s="121">
        <v>42198</v>
      </c>
      <c r="E196" s="122">
        <v>10.309457759999999</v>
      </c>
      <c r="G196" s="130">
        <f t="shared" ref="G196:G259" ca="1" si="8">OFFSET(D196,7,0,1,1)</f>
        <v>42205</v>
      </c>
      <c r="H196" s="131">
        <f t="shared" ref="H196:H259" ca="1" si="9">IF(OFFSET(E196,7,0,1,1),MAX(OFFSET(E196,7,0,1,1),OFFSET(E196,6,0,1,1),OFFSET(E196,5,0,1,1),OFFSET(E196,4,0,1,1),OFFSET(E196,3,0,1,1),OFFSET(E196,2,0,1,1),OFFSET(E196,1,0,1,1),OFFSET(E196,0,0,1,1)))</f>
        <v>12.027700719999999</v>
      </c>
      <c r="I196" s="131"/>
      <c r="J196" s="136"/>
      <c r="K196" s="135"/>
    </row>
    <row r="197" spans="1:11" ht="15" customHeight="1" x14ac:dyDescent="0.2">
      <c r="A197" s="120">
        <v>42199</v>
      </c>
      <c r="B197" s="14">
        <v>12.027700719999999</v>
      </c>
      <c r="D197" s="121">
        <v>42199</v>
      </c>
      <c r="E197" s="122">
        <v>12.027700719999999</v>
      </c>
      <c r="G197" s="130">
        <f t="shared" ca="1" si="8"/>
        <v>42206</v>
      </c>
      <c r="H197" s="131">
        <f t="shared" ca="1" si="9"/>
        <v>12.027700719999999</v>
      </c>
      <c r="I197" s="131"/>
      <c r="J197" s="136"/>
      <c r="K197" s="135"/>
    </row>
    <row r="198" spans="1:11" ht="15" customHeight="1" x14ac:dyDescent="0.2">
      <c r="A198" s="120">
        <v>42200</v>
      </c>
      <c r="B198" s="14">
        <v>11.16857924</v>
      </c>
      <c r="D198" s="121">
        <v>42200</v>
      </c>
      <c r="E198" s="122">
        <v>11.16857924</v>
      </c>
      <c r="G198" s="130">
        <f t="shared" ca="1" si="8"/>
        <v>42207</v>
      </c>
      <c r="H198" s="131">
        <f t="shared" ca="1" si="9"/>
        <v>14.605065159999999</v>
      </c>
      <c r="I198" s="131"/>
      <c r="J198" s="136"/>
      <c r="K198" s="135"/>
    </row>
    <row r="199" spans="1:11" ht="15" customHeight="1" x14ac:dyDescent="0.2">
      <c r="A199" s="120">
        <v>42201</v>
      </c>
      <c r="B199" s="14">
        <v>12.027700719999999</v>
      </c>
      <c r="D199" s="121">
        <v>42201</v>
      </c>
      <c r="E199" s="122">
        <v>12.027700719999999</v>
      </c>
      <c r="G199" s="130">
        <f t="shared" ca="1" si="8"/>
        <v>42208</v>
      </c>
      <c r="H199" s="131">
        <f t="shared" ca="1" si="9"/>
        <v>14.605065159999999</v>
      </c>
      <c r="I199" s="131"/>
      <c r="J199" s="136"/>
      <c r="K199" s="135"/>
    </row>
    <row r="200" spans="1:11" ht="15" customHeight="1" x14ac:dyDescent="0.2">
      <c r="A200" s="120">
        <v>42202</v>
      </c>
      <c r="B200" s="14">
        <v>9.4503362800000001</v>
      </c>
      <c r="D200" s="121">
        <v>42202</v>
      </c>
      <c r="E200" s="122">
        <v>9.4503362800000001</v>
      </c>
      <c r="G200" s="130">
        <f t="shared" ca="1" si="8"/>
        <v>42209</v>
      </c>
      <c r="H200" s="131">
        <f t="shared" ca="1" si="9"/>
        <v>14.605065159999999</v>
      </c>
      <c r="I200" s="131"/>
      <c r="J200" s="136"/>
      <c r="K200" s="135"/>
    </row>
    <row r="201" spans="1:11" ht="15" customHeight="1" x14ac:dyDescent="0.2">
      <c r="A201" s="120">
        <v>42203</v>
      </c>
      <c r="B201" s="14">
        <v>8.5912147999999995</v>
      </c>
      <c r="D201" s="121">
        <v>42203</v>
      </c>
      <c r="E201" s="122">
        <v>8.5912147999999995</v>
      </c>
      <c r="G201" s="130">
        <f t="shared" ca="1" si="8"/>
        <v>42210</v>
      </c>
      <c r="H201" s="131">
        <f t="shared" ca="1" si="9"/>
        <v>14.605065159999999</v>
      </c>
      <c r="I201" s="131"/>
      <c r="J201" s="136"/>
      <c r="K201" s="135"/>
    </row>
    <row r="202" spans="1:11" ht="15" customHeight="1" x14ac:dyDescent="0.2">
      <c r="A202" s="120">
        <v>42204</v>
      </c>
      <c r="B202" s="14">
        <v>9.4503362800000001</v>
      </c>
      <c r="D202" s="121">
        <v>42204</v>
      </c>
      <c r="E202" s="122">
        <v>9.4503362800000001</v>
      </c>
      <c r="G202" s="130">
        <f t="shared" ca="1" si="8"/>
        <v>42211</v>
      </c>
      <c r="H202" s="131">
        <f t="shared" ca="1" si="9"/>
        <v>14.605065159999999</v>
      </c>
      <c r="I202" s="131"/>
      <c r="J202" s="136"/>
      <c r="K202" s="135"/>
    </row>
    <row r="203" spans="1:11" ht="15" customHeight="1" x14ac:dyDescent="0.2">
      <c r="A203" s="120">
        <v>42205</v>
      </c>
      <c r="B203" s="14">
        <v>6.8729718399999999</v>
      </c>
      <c r="D203" s="121">
        <v>42205</v>
      </c>
      <c r="E203" s="122">
        <v>6.8729718399999999</v>
      </c>
      <c r="G203" s="130">
        <f t="shared" ca="1" si="8"/>
        <v>42212</v>
      </c>
      <c r="H203" s="131">
        <f t="shared" ca="1" si="9"/>
        <v>14.605065159999999</v>
      </c>
      <c r="I203" s="131"/>
      <c r="J203" s="136"/>
      <c r="K203" s="135"/>
    </row>
    <row r="204" spans="1:11" ht="15" customHeight="1" x14ac:dyDescent="0.2">
      <c r="A204" s="120">
        <v>42206</v>
      </c>
      <c r="B204" s="14">
        <v>12.027700719999999</v>
      </c>
      <c r="D204" s="121">
        <v>42206</v>
      </c>
      <c r="E204" s="122">
        <v>12.027700719999999</v>
      </c>
      <c r="G204" s="130">
        <f t="shared" ca="1" si="8"/>
        <v>42213</v>
      </c>
      <c r="H204" s="131">
        <f t="shared" ca="1" si="9"/>
        <v>14.605065159999999</v>
      </c>
      <c r="I204" s="131"/>
      <c r="J204" s="136"/>
      <c r="K204" s="135"/>
    </row>
    <row r="205" spans="1:11" ht="15" customHeight="1" x14ac:dyDescent="0.2">
      <c r="A205" s="120">
        <v>42207</v>
      </c>
      <c r="B205" s="14">
        <v>14.605065159999999</v>
      </c>
      <c r="D205" s="121">
        <v>42207</v>
      </c>
      <c r="E205" s="122">
        <v>14.605065159999999</v>
      </c>
      <c r="G205" s="130">
        <f t="shared" ca="1" si="8"/>
        <v>42214</v>
      </c>
      <c r="H205" s="131">
        <f t="shared" ca="1" si="9"/>
        <v>14.605065159999999</v>
      </c>
      <c r="I205" s="131"/>
      <c r="J205" s="136"/>
      <c r="K205" s="135"/>
    </row>
    <row r="206" spans="1:11" ht="15" customHeight="1" x14ac:dyDescent="0.2">
      <c r="A206" s="120">
        <v>42208</v>
      </c>
      <c r="B206" s="14">
        <v>11.16857924</v>
      </c>
      <c r="D206" s="121">
        <v>42208</v>
      </c>
      <c r="E206" s="122">
        <v>11.16857924</v>
      </c>
      <c r="G206" s="130">
        <f t="shared" ca="1" si="8"/>
        <v>42215</v>
      </c>
      <c r="H206" s="131">
        <f t="shared" ca="1" si="9"/>
        <v>13.74594368</v>
      </c>
      <c r="I206" s="131"/>
      <c r="J206" s="136"/>
      <c r="K206" s="135"/>
    </row>
    <row r="207" spans="1:11" ht="15" customHeight="1" x14ac:dyDescent="0.2">
      <c r="A207" s="120">
        <v>42209</v>
      </c>
      <c r="B207" s="14">
        <v>7.7320933199999997</v>
      </c>
      <c r="D207" s="121">
        <v>42209</v>
      </c>
      <c r="E207" s="122">
        <v>7.7320933199999997</v>
      </c>
      <c r="G207" s="130">
        <f t="shared" ca="1" si="8"/>
        <v>42216</v>
      </c>
      <c r="H207" s="131">
        <f t="shared" ca="1" si="9"/>
        <v>13.74594368</v>
      </c>
      <c r="I207" s="131"/>
      <c r="J207" s="136"/>
      <c r="K207" s="135"/>
    </row>
    <row r="208" spans="1:11" ht="15" customHeight="1" x14ac:dyDescent="0.2">
      <c r="A208" s="120">
        <v>42210</v>
      </c>
      <c r="B208" s="14">
        <v>13.74594368</v>
      </c>
      <c r="D208" s="121">
        <v>42210</v>
      </c>
      <c r="E208" s="122">
        <v>13.74594368</v>
      </c>
      <c r="G208" s="130">
        <f t="shared" ca="1" si="8"/>
        <v>42217</v>
      </c>
      <c r="H208" s="131">
        <f t="shared" ca="1" si="9"/>
        <v>13.74594368</v>
      </c>
      <c r="I208" s="131"/>
      <c r="J208" s="136"/>
      <c r="K208" s="135"/>
    </row>
    <row r="209" spans="1:11" ht="15" customHeight="1" x14ac:dyDescent="0.2">
      <c r="A209" s="120">
        <v>42211</v>
      </c>
      <c r="B209" s="14">
        <v>12.027700719999999</v>
      </c>
      <c r="D209" s="121">
        <v>42211</v>
      </c>
      <c r="E209" s="122">
        <v>12.027700719999999</v>
      </c>
      <c r="G209" s="130">
        <f t="shared" ca="1" si="8"/>
        <v>42218</v>
      </c>
      <c r="H209" s="131">
        <f t="shared" ca="1" si="9"/>
        <v>12.886822199999999</v>
      </c>
      <c r="I209" s="131"/>
      <c r="J209" s="136"/>
      <c r="K209" s="135"/>
    </row>
    <row r="210" spans="1:11" ht="15" customHeight="1" x14ac:dyDescent="0.2">
      <c r="A210" s="120">
        <v>42212</v>
      </c>
      <c r="B210" s="14">
        <v>12.027700719999999</v>
      </c>
      <c r="D210" s="121">
        <v>42212</v>
      </c>
      <c r="E210" s="122">
        <v>12.027700719999999</v>
      </c>
      <c r="G210" s="130">
        <f t="shared" ca="1" si="8"/>
        <v>42219</v>
      </c>
      <c r="H210" s="131">
        <f t="shared" ca="1" si="9"/>
        <v>12.886822199999999</v>
      </c>
      <c r="I210" s="131"/>
      <c r="J210" s="136"/>
      <c r="K210" s="135"/>
    </row>
    <row r="211" spans="1:11" ht="15" customHeight="1" x14ac:dyDescent="0.2">
      <c r="A211" s="120">
        <v>42213</v>
      </c>
      <c r="B211" s="14">
        <v>12.886822199999999</v>
      </c>
      <c r="D211" s="121">
        <v>42213</v>
      </c>
      <c r="E211" s="122">
        <v>12.886822199999999</v>
      </c>
      <c r="G211" s="130">
        <f t="shared" ca="1" si="8"/>
        <v>42220</v>
      </c>
      <c r="H211" s="131">
        <f t="shared" ca="1" si="9"/>
        <v>12.886822199999999</v>
      </c>
      <c r="I211" s="131"/>
      <c r="J211" s="136"/>
      <c r="K211" s="135"/>
    </row>
    <row r="212" spans="1:11" ht="15" customHeight="1" x14ac:dyDescent="0.2">
      <c r="A212" s="120">
        <v>42214</v>
      </c>
      <c r="B212" s="14">
        <v>11.16857924</v>
      </c>
      <c r="D212" s="121">
        <v>42214</v>
      </c>
      <c r="E212" s="122">
        <v>11.16857924</v>
      </c>
      <c r="G212" s="130">
        <f t="shared" ca="1" si="8"/>
        <v>42221</v>
      </c>
      <c r="H212" s="131">
        <f t="shared" ca="1" si="9"/>
        <v>12.886822199999999</v>
      </c>
      <c r="I212" s="131"/>
      <c r="J212" s="136"/>
      <c r="K212" s="135"/>
    </row>
    <row r="213" spans="1:11" ht="15" customHeight="1" x14ac:dyDescent="0.2">
      <c r="A213" s="120">
        <v>42215</v>
      </c>
      <c r="B213" s="14">
        <v>10.309457759999999</v>
      </c>
      <c r="D213" s="121">
        <v>42215</v>
      </c>
      <c r="E213" s="122">
        <v>10.309457759999999</v>
      </c>
      <c r="G213" s="130">
        <f t="shared" ca="1" si="8"/>
        <v>42222</v>
      </c>
      <c r="H213" s="131">
        <f t="shared" ca="1" si="9"/>
        <v>14.605065159999999</v>
      </c>
      <c r="I213" s="131"/>
      <c r="J213" s="136"/>
      <c r="K213" s="135"/>
    </row>
    <row r="214" spans="1:11" ht="15" customHeight="1" x14ac:dyDescent="0.2">
      <c r="A214" s="120">
        <v>42216</v>
      </c>
      <c r="B214" s="14">
        <v>10.309457759999999</v>
      </c>
      <c r="D214" s="121">
        <v>42216</v>
      </c>
      <c r="E214" s="122">
        <v>10.309457759999999</v>
      </c>
      <c r="G214" s="130">
        <f t="shared" ca="1" si="8"/>
        <v>42223</v>
      </c>
      <c r="H214" s="131">
        <f t="shared" ca="1" si="9"/>
        <v>14.605065159999999</v>
      </c>
      <c r="I214" s="131"/>
      <c r="J214" s="136"/>
      <c r="K214" s="135"/>
    </row>
    <row r="215" spans="1:11" ht="15" customHeight="1" x14ac:dyDescent="0.2">
      <c r="A215" s="120">
        <v>42217</v>
      </c>
      <c r="B215" s="14">
        <v>10.309457759999999</v>
      </c>
      <c r="D215" s="121">
        <v>42217</v>
      </c>
      <c r="E215" s="122">
        <v>10.309457759999999</v>
      </c>
      <c r="G215" s="130">
        <f t="shared" ca="1" si="8"/>
        <v>42224</v>
      </c>
      <c r="H215" s="131">
        <f t="shared" ca="1" si="9"/>
        <v>14.605065159999999</v>
      </c>
      <c r="I215" s="131"/>
      <c r="J215" s="136"/>
      <c r="K215" s="135"/>
    </row>
    <row r="216" spans="1:11" ht="15" customHeight="1" x14ac:dyDescent="0.2">
      <c r="A216" s="120">
        <v>42218</v>
      </c>
      <c r="B216" s="14">
        <v>12.886822199999999</v>
      </c>
      <c r="D216" s="121">
        <v>42218</v>
      </c>
      <c r="E216" s="122">
        <v>12.886822199999999</v>
      </c>
      <c r="G216" s="130">
        <f t="shared" ca="1" si="8"/>
        <v>42225</v>
      </c>
      <c r="H216" s="131">
        <f t="shared" ca="1" si="9"/>
        <v>14.605065159999999</v>
      </c>
      <c r="I216" s="131"/>
      <c r="J216" s="136"/>
      <c r="K216" s="135"/>
    </row>
    <row r="217" spans="1:11" ht="15" customHeight="1" x14ac:dyDescent="0.2">
      <c r="A217" s="120">
        <v>42219</v>
      </c>
      <c r="B217" s="14">
        <v>12.027700719999999</v>
      </c>
      <c r="D217" s="121">
        <v>42219</v>
      </c>
      <c r="E217" s="122">
        <v>12.027700719999999</v>
      </c>
      <c r="G217" s="130">
        <f t="shared" ca="1" si="8"/>
        <v>42226</v>
      </c>
      <c r="H217" s="131">
        <f t="shared" ca="1" si="9"/>
        <v>14.605065159999999</v>
      </c>
      <c r="I217" s="131"/>
      <c r="J217" s="136"/>
      <c r="K217" s="135"/>
    </row>
    <row r="218" spans="1:11" ht="15" customHeight="1" x14ac:dyDescent="0.2">
      <c r="A218" s="120">
        <v>42220</v>
      </c>
      <c r="B218" s="14">
        <v>7.7320933199999997</v>
      </c>
      <c r="D218" s="121">
        <v>42220</v>
      </c>
      <c r="E218" s="122">
        <v>7.7320933199999997</v>
      </c>
      <c r="G218" s="130">
        <f t="shared" ca="1" si="8"/>
        <v>42227</v>
      </c>
      <c r="H218" s="131">
        <f t="shared" ca="1" si="9"/>
        <v>14.605065159999999</v>
      </c>
      <c r="I218" s="131"/>
      <c r="J218" s="136"/>
      <c r="K218" s="135"/>
    </row>
    <row r="219" spans="1:11" ht="15" customHeight="1" x14ac:dyDescent="0.2">
      <c r="A219" s="120">
        <v>42221</v>
      </c>
      <c r="B219" s="14">
        <v>12.027700719999999</v>
      </c>
      <c r="D219" s="121">
        <v>42221</v>
      </c>
      <c r="E219" s="122">
        <v>12.027700719999999</v>
      </c>
      <c r="G219" s="130">
        <f t="shared" ca="1" si="8"/>
        <v>42228</v>
      </c>
      <c r="H219" s="131">
        <f t="shared" ca="1" si="9"/>
        <v>14.605065159999999</v>
      </c>
      <c r="I219" s="131"/>
      <c r="J219" s="136"/>
      <c r="K219" s="135"/>
    </row>
    <row r="220" spans="1:11" ht="15" customHeight="1" x14ac:dyDescent="0.2">
      <c r="A220" s="120">
        <v>42222</v>
      </c>
      <c r="B220" s="14">
        <v>14.605065159999999</v>
      </c>
      <c r="D220" s="121">
        <v>42222</v>
      </c>
      <c r="E220" s="122">
        <v>14.605065159999999</v>
      </c>
      <c r="G220" s="130">
        <f t="shared" ca="1" si="8"/>
        <v>42229</v>
      </c>
      <c r="H220" s="131">
        <f t="shared" ca="1" si="9"/>
        <v>14.605065159999999</v>
      </c>
      <c r="I220" s="131"/>
      <c r="J220" s="136"/>
      <c r="K220" s="135"/>
    </row>
    <row r="221" spans="1:11" ht="15" customHeight="1" x14ac:dyDescent="0.2">
      <c r="A221" s="120">
        <v>42223</v>
      </c>
      <c r="B221" s="14">
        <v>12.886822199999999</v>
      </c>
      <c r="D221" s="121">
        <v>42223</v>
      </c>
      <c r="E221" s="122">
        <v>12.886822199999999</v>
      </c>
      <c r="G221" s="130">
        <f t="shared" ca="1" si="8"/>
        <v>42230</v>
      </c>
      <c r="H221" s="131">
        <f t="shared" ca="1" si="9"/>
        <v>12.886822199999999</v>
      </c>
      <c r="I221" s="131"/>
      <c r="J221" s="136"/>
      <c r="K221" s="135"/>
    </row>
    <row r="222" spans="1:11" ht="15" customHeight="1" x14ac:dyDescent="0.2">
      <c r="A222" s="120">
        <v>42224</v>
      </c>
      <c r="B222" s="14">
        <v>9.4503362800000001</v>
      </c>
      <c r="D222" s="121">
        <v>42224</v>
      </c>
      <c r="E222" s="122">
        <v>9.4503362800000001</v>
      </c>
      <c r="G222" s="130">
        <f t="shared" ca="1" si="8"/>
        <v>42231</v>
      </c>
      <c r="H222" s="131">
        <f t="shared" ca="1" si="9"/>
        <v>10.309457759999999</v>
      </c>
      <c r="I222" s="131"/>
      <c r="J222" s="136"/>
      <c r="K222" s="135"/>
    </row>
    <row r="223" spans="1:11" ht="15" customHeight="1" x14ac:dyDescent="0.2">
      <c r="A223" s="120">
        <v>42225</v>
      </c>
      <c r="B223" s="14">
        <v>9.4503362800000001</v>
      </c>
      <c r="D223" s="121">
        <v>42225</v>
      </c>
      <c r="E223" s="122">
        <v>9.4503362800000001</v>
      </c>
      <c r="G223" s="130">
        <f t="shared" ca="1" si="8"/>
        <v>42232</v>
      </c>
      <c r="H223" s="131">
        <f t="shared" ca="1" si="9"/>
        <v>11.16857924</v>
      </c>
      <c r="I223" s="131"/>
      <c r="J223" s="136"/>
      <c r="K223" s="135"/>
    </row>
    <row r="224" spans="1:11" ht="15" customHeight="1" x14ac:dyDescent="0.2">
      <c r="A224" s="120">
        <v>42226</v>
      </c>
      <c r="B224" s="14">
        <v>10.309457759999999</v>
      </c>
      <c r="D224" s="121">
        <v>42226</v>
      </c>
      <c r="E224" s="122">
        <v>10.309457759999999</v>
      </c>
      <c r="G224" s="130">
        <f t="shared" ca="1" si="8"/>
        <v>42233</v>
      </c>
      <c r="H224" s="131">
        <f t="shared" ca="1" si="9"/>
        <v>11.16857924</v>
      </c>
      <c r="I224" s="131"/>
      <c r="J224" s="136"/>
      <c r="K224" s="135"/>
    </row>
    <row r="225" spans="1:11" ht="15" customHeight="1" x14ac:dyDescent="0.2">
      <c r="A225" s="120">
        <v>42227</v>
      </c>
      <c r="B225" s="14">
        <v>7.7320933199999997</v>
      </c>
      <c r="D225" s="121">
        <v>42227</v>
      </c>
      <c r="E225" s="122">
        <v>7.7320933199999997</v>
      </c>
      <c r="G225" s="130">
        <f t="shared" ca="1" si="8"/>
        <v>42234</v>
      </c>
      <c r="H225" s="131">
        <f t="shared" ca="1" si="9"/>
        <v>11.16857924</v>
      </c>
      <c r="I225" s="131"/>
      <c r="J225" s="136"/>
      <c r="K225" s="135"/>
    </row>
    <row r="226" spans="1:11" ht="15" customHeight="1" x14ac:dyDescent="0.2">
      <c r="A226" s="120">
        <v>42228</v>
      </c>
      <c r="B226" s="14">
        <v>8.5912147999999995</v>
      </c>
      <c r="D226" s="121">
        <v>42228</v>
      </c>
      <c r="E226" s="122">
        <v>8.5912147999999995</v>
      </c>
      <c r="G226" s="130">
        <f t="shared" ca="1" si="8"/>
        <v>42235</v>
      </c>
      <c r="H226" s="131">
        <f t="shared" ca="1" si="9"/>
        <v>12.027700719999999</v>
      </c>
      <c r="I226" s="131"/>
      <c r="J226" s="136"/>
      <c r="K226" s="135"/>
    </row>
    <row r="227" spans="1:11" ht="15" customHeight="1" x14ac:dyDescent="0.2">
      <c r="A227" s="120">
        <v>42229</v>
      </c>
      <c r="B227" s="14">
        <v>5.1547288799999995</v>
      </c>
      <c r="D227" s="121">
        <v>42229</v>
      </c>
      <c r="E227" s="122">
        <v>5.1547288799999995</v>
      </c>
      <c r="G227" s="130">
        <f t="shared" ca="1" si="8"/>
        <v>42236</v>
      </c>
      <c r="H227" s="131">
        <f t="shared" ca="1" si="9"/>
        <v>12.027700719999999</v>
      </c>
      <c r="I227" s="131"/>
      <c r="J227" s="136"/>
      <c r="K227" s="135"/>
    </row>
    <row r="228" spans="1:11" ht="15" customHeight="1" x14ac:dyDescent="0.2">
      <c r="A228" s="120">
        <v>42230</v>
      </c>
      <c r="B228" s="14">
        <v>10.309457759999999</v>
      </c>
      <c r="D228" s="121">
        <v>42230</v>
      </c>
      <c r="E228" s="122">
        <v>10.309457759999999</v>
      </c>
      <c r="G228" s="130">
        <f t="shared" ca="1" si="8"/>
        <v>42237</v>
      </c>
      <c r="H228" s="131">
        <f t="shared" ca="1" si="9"/>
        <v>13.74594368</v>
      </c>
      <c r="I228" s="131"/>
      <c r="J228" s="136"/>
      <c r="K228" s="135"/>
    </row>
    <row r="229" spans="1:11" ht="15" customHeight="1" x14ac:dyDescent="0.2">
      <c r="A229" s="120">
        <v>42231</v>
      </c>
      <c r="B229" s="14">
        <v>8.5912147999999995</v>
      </c>
      <c r="D229" s="121">
        <v>42231</v>
      </c>
      <c r="E229" s="122">
        <v>8.5912147999999995</v>
      </c>
      <c r="G229" s="130">
        <f t="shared" ca="1" si="8"/>
        <v>42238</v>
      </c>
      <c r="H229" s="131">
        <f t="shared" ca="1" si="9"/>
        <v>13.74594368</v>
      </c>
      <c r="I229" s="131"/>
      <c r="J229" s="136"/>
      <c r="K229" s="135"/>
    </row>
    <row r="230" spans="1:11" ht="15" customHeight="1" x14ac:dyDescent="0.2">
      <c r="A230" s="120">
        <v>42232</v>
      </c>
      <c r="B230" s="14">
        <v>11.16857924</v>
      </c>
      <c r="D230" s="121">
        <v>42232</v>
      </c>
      <c r="E230" s="122">
        <v>11.16857924</v>
      </c>
      <c r="G230" s="130">
        <f t="shared" ca="1" si="8"/>
        <v>42239</v>
      </c>
      <c r="H230" s="131">
        <f t="shared" ca="1" si="9"/>
        <v>13.74594368</v>
      </c>
      <c r="I230" s="131"/>
      <c r="J230" s="136"/>
      <c r="K230" s="135"/>
    </row>
    <row r="231" spans="1:11" ht="15" customHeight="1" x14ac:dyDescent="0.2">
      <c r="A231" s="120">
        <v>42233</v>
      </c>
      <c r="B231" s="14">
        <v>9.4503362800000001</v>
      </c>
      <c r="D231" s="121">
        <v>42233</v>
      </c>
      <c r="E231" s="122">
        <v>9.4503362800000001</v>
      </c>
      <c r="G231" s="130">
        <f t="shared" ca="1" si="8"/>
        <v>42240</v>
      </c>
      <c r="H231" s="131">
        <f t="shared" ca="1" si="9"/>
        <v>13.74594368</v>
      </c>
      <c r="I231" s="131"/>
      <c r="J231" s="136"/>
      <c r="K231" s="135"/>
    </row>
    <row r="232" spans="1:11" ht="15" customHeight="1" x14ac:dyDescent="0.2">
      <c r="A232" s="120">
        <v>42234</v>
      </c>
      <c r="B232" s="14">
        <v>8.5912147999999995</v>
      </c>
      <c r="D232" s="121">
        <v>42234</v>
      </c>
      <c r="E232" s="122">
        <v>8.5912147999999995</v>
      </c>
      <c r="G232" s="130">
        <f t="shared" ca="1" si="8"/>
        <v>42241</v>
      </c>
      <c r="H232" s="131">
        <f t="shared" ca="1" si="9"/>
        <v>13.74594368</v>
      </c>
      <c r="I232" s="131"/>
      <c r="J232" s="136"/>
      <c r="K232" s="135"/>
    </row>
    <row r="233" spans="1:11" ht="15" customHeight="1" x14ac:dyDescent="0.2">
      <c r="A233" s="120">
        <v>42235</v>
      </c>
      <c r="B233" s="14">
        <v>12.027700719999999</v>
      </c>
      <c r="D233" s="121">
        <v>42235</v>
      </c>
      <c r="E233" s="122">
        <v>12.027700719999999</v>
      </c>
      <c r="G233" s="130">
        <f t="shared" ca="1" si="8"/>
        <v>42242</v>
      </c>
      <c r="H233" s="131">
        <f t="shared" ca="1" si="9"/>
        <v>13.74594368</v>
      </c>
      <c r="I233" s="131"/>
      <c r="J233" s="136"/>
      <c r="K233" s="135"/>
    </row>
    <row r="234" spans="1:11" ht="15" customHeight="1" x14ac:dyDescent="0.2">
      <c r="A234" s="120">
        <v>42236</v>
      </c>
      <c r="B234" s="14">
        <v>12.027700719999999</v>
      </c>
      <c r="D234" s="121">
        <v>42236</v>
      </c>
      <c r="E234" s="122">
        <v>12.027700719999999</v>
      </c>
      <c r="G234" s="130">
        <f t="shared" ca="1" si="8"/>
        <v>42243</v>
      </c>
      <c r="H234" s="131">
        <f t="shared" ca="1" si="9"/>
        <v>13.74594368</v>
      </c>
      <c r="I234" s="131"/>
      <c r="J234" s="136"/>
      <c r="K234" s="135"/>
    </row>
    <row r="235" spans="1:11" ht="15" customHeight="1" x14ac:dyDescent="0.2">
      <c r="A235" s="120">
        <v>42237</v>
      </c>
      <c r="B235" s="14">
        <v>13.74594368</v>
      </c>
      <c r="D235" s="121">
        <v>42237</v>
      </c>
      <c r="E235" s="122">
        <v>13.74594368</v>
      </c>
      <c r="G235" s="130">
        <f t="shared" ca="1" si="8"/>
        <v>42244</v>
      </c>
      <c r="H235" s="131">
        <f t="shared" ca="1" si="9"/>
        <v>13.74594368</v>
      </c>
      <c r="I235" s="131"/>
      <c r="J235" s="136"/>
      <c r="K235" s="135"/>
    </row>
    <row r="236" spans="1:11" ht="15" customHeight="1" x14ac:dyDescent="0.2">
      <c r="A236" s="120">
        <v>42238</v>
      </c>
      <c r="B236" s="14">
        <v>6.0138503599999993</v>
      </c>
      <c r="D236" s="121">
        <v>42238</v>
      </c>
      <c r="E236" s="122">
        <v>6.0138503599999993</v>
      </c>
      <c r="G236" s="130">
        <f t="shared" ca="1" si="8"/>
        <v>42245</v>
      </c>
      <c r="H236" s="131">
        <f t="shared" ca="1" si="9"/>
        <v>13.74594368</v>
      </c>
      <c r="I236" s="131"/>
      <c r="J236" s="136"/>
      <c r="K236" s="135"/>
    </row>
    <row r="237" spans="1:11" ht="15" customHeight="1" x14ac:dyDescent="0.2">
      <c r="A237" s="120">
        <v>42239</v>
      </c>
      <c r="B237" s="14">
        <v>10.309457759999999</v>
      </c>
      <c r="D237" s="121">
        <v>42239</v>
      </c>
      <c r="E237" s="122">
        <v>10.309457759999999</v>
      </c>
      <c r="G237" s="130">
        <f t="shared" ca="1" si="8"/>
        <v>42246</v>
      </c>
      <c r="H237" s="131">
        <f t="shared" ca="1" si="9"/>
        <v>13.74594368</v>
      </c>
      <c r="I237" s="131"/>
      <c r="J237" s="136"/>
      <c r="K237" s="135"/>
    </row>
    <row r="238" spans="1:11" ht="15" customHeight="1" x14ac:dyDescent="0.2">
      <c r="A238" s="120">
        <v>42240</v>
      </c>
      <c r="B238" s="14">
        <v>13.74594368</v>
      </c>
      <c r="D238" s="121">
        <v>42240</v>
      </c>
      <c r="E238" s="122">
        <v>13.74594368</v>
      </c>
      <c r="G238" s="130">
        <f t="shared" ca="1" si="8"/>
        <v>42247</v>
      </c>
      <c r="H238" s="131">
        <f t="shared" ca="1" si="9"/>
        <v>15.464186639999999</v>
      </c>
      <c r="I238" s="131"/>
      <c r="J238" s="136"/>
      <c r="K238" s="135"/>
    </row>
    <row r="239" spans="1:11" ht="15" customHeight="1" x14ac:dyDescent="0.2">
      <c r="A239" s="120">
        <v>42241</v>
      </c>
      <c r="B239" s="14">
        <v>10.309457759999999</v>
      </c>
      <c r="D239" s="121">
        <v>42241</v>
      </c>
      <c r="E239" s="122">
        <v>10.309457759999999</v>
      </c>
      <c r="G239" s="130">
        <f t="shared" ca="1" si="8"/>
        <v>42248</v>
      </c>
      <c r="H239" s="131">
        <f t="shared" ca="1" si="9"/>
        <v>15.464186639999999</v>
      </c>
      <c r="I239" s="131"/>
      <c r="J239" s="136"/>
      <c r="K239" s="135"/>
    </row>
    <row r="240" spans="1:11" ht="15" customHeight="1" x14ac:dyDescent="0.2">
      <c r="A240" s="120">
        <v>42242</v>
      </c>
      <c r="B240" s="14">
        <v>9.4503362800000001</v>
      </c>
      <c r="D240" s="121">
        <v>42242</v>
      </c>
      <c r="E240" s="122">
        <v>9.4503362800000001</v>
      </c>
      <c r="G240" s="130">
        <f t="shared" ca="1" si="8"/>
        <v>42249</v>
      </c>
      <c r="H240" s="131">
        <f t="shared" ca="1" si="9"/>
        <v>17.182429599999999</v>
      </c>
      <c r="I240" s="131"/>
      <c r="J240" s="136"/>
      <c r="K240" s="135"/>
    </row>
    <row r="241" spans="1:11" ht="15" customHeight="1" x14ac:dyDescent="0.2">
      <c r="A241" s="120">
        <v>42243</v>
      </c>
      <c r="B241" s="14">
        <v>8.5912147999999995</v>
      </c>
      <c r="D241" s="121">
        <v>42243</v>
      </c>
      <c r="E241" s="122">
        <v>8.5912147999999995</v>
      </c>
      <c r="G241" s="130">
        <f t="shared" ca="1" si="8"/>
        <v>42250</v>
      </c>
      <c r="H241" s="131">
        <f t="shared" ca="1" si="9"/>
        <v>17.182429599999999</v>
      </c>
      <c r="I241" s="131"/>
      <c r="J241" s="136"/>
      <c r="K241" s="135"/>
    </row>
    <row r="242" spans="1:11" ht="15" customHeight="1" x14ac:dyDescent="0.2">
      <c r="A242" s="120">
        <v>42244</v>
      </c>
      <c r="B242" s="14">
        <v>12.886822199999999</v>
      </c>
      <c r="D242" s="121">
        <v>42244</v>
      </c>
      <c r="E242" s="122">
        <v>12.886822199999999</v>
      </c>
      <c r="G242" s="130">
        <f t="shared" ca="1" si="8"/>
        <v>42251</v>
      </c>
      <c r="H242" s="131">
        <f t="shared" ca="1" si="9"/>
        <v>17.182429599999999</v>
      </c>
      <c r="I242" s="131"/>
      <c r="J242" s="136"/>
      <c r="K242" s="135"/>
    </row>
    <row r="243" spans="1:11" ht="15" customHeight="1" x14ac:dyDescent="0.2">
      <c r="A243" s="120">
        <v>42245</v>
      </c>
      <c r="B243" s="14">
        <v>12.027700719999999</v>
      </c>
      <c r="D243" s="121">
        <v>42245</v>
      </c>
      <c r="E243" s="122">
        <v>12.027700719999999</v>
      </c>
      <c r="G243" s="130">
        <f t="shared" ca="1" si="8"/>
        <v>42252</v>
      </c>
      <c r="H243" s="131">
        <f t="shared" ca="1" si="9"/>
        <v>17.182429599999999</v>
      </c>
      <c r="I243" s="131"/>
      <c r="J243" s="136"/>
      <c r="K243" s="135"/>
    </row>
    <row r="244" spans="1:11" ht="15" customHeight="1" x14ac:dyDescent="0.2">
      <c r="A244" s="120">
        <v>42246</v>
      </c>
      <c r="B244" s="14">
        <v>10.309457759999999</v>
      </c>
      <c r="D244" s="121">
        <v>42246</v>
      </c>
      <c r="E244" s="122">
        <v>10.309457759999999</v>
      </c>
      <c r="G244" s="130">
        <f t="shared" ca="1" si="8"/>
        <v>42253</v>
      </c>
      <c r="H244" s="131">
        <f t="shared" ca="1" si="9"/>
        <v>17.182429599999999</v>
      </c>
      <c r="I244" s="131"/>
      <c r="J244" s="136"/>
      <c r="K244" s="135"/>
    </row>
    <row r="245" spans="1:11" ht="15" customHeight="1" x14ac:dyDescent="0.2">
      <c r="A245" s="120">
        <v>42247</v>
      </c>
      <c r="B245" s="14">
        <v>15.464186639999999</v>
      </c>
      <c r="D245" s="121">
        <v>42247</v>
      </c>
      <c r="E245" s="122">
        <v>15.464186639999999</v>
      </c>
      <c r="G245" s="130">
        <f t="shared" ca="1" si="8"/>
        <v>42254</v>
      </c>
      <c r="H245" s="131">
        <f t="shared" ca="1" si="9"/>
        <v>17.182429599999999</v>
      </c>
      <c r="I245" s="131"/>
      <c r="J245" s="136"/>
      <c r="K245" s="135"/>
    </row>
    <row r="246" spans="1:11" ht="15" customHeight="1" x14ac:dyDescent="0.2">
      <c r="A246" s="120">
        <v>42248</v>
      </c>
      <c r="B246" s="14">
        <v>9.4503362800000001</v>
      </c>
      <c r="D246" s="121">
        <v>42248</v>
      </c>
      <c r="E246" s="122">
        <v>9.4503362800000001</v>
      </c>
      <c r="G246" s="130">
        <f t="shared" ca="1" si="8"/>
        <v>42255</v>
      </c>
      <c r="H246" s="131">
        <f t="shared" ca="1" si="9"/>
        <v>17.182429599999999</v>
      </c>
      <c r="I246" s="131"/>
      <c r="J246" s="136"/>
      <c r="K246" s="135"/>
    </row>
    <row r="247" spans="1:11" ht="15" customHeight="1" x14ac:dyDescent="0.2">
      <c r="A247" s="120">
        <v>42249</v>
      </c>
      <c r="B247" s="14">
        <v>17.182429599999999</v>
      </c>
      <c r="D247" s="121">
        <v>42249</v>
      </c>
      <c r="E247" s="122">
        <v>17.182429599999999</v>
      </c>
      <c r="G247" s="130">
        <f t="shared" ca="1" si="8"/>
        <v>42256</v>
      </c>
      <c r="H247" s="131">
        <f t="shared" ca="1" si="9"/>
        <v>17.182429599999999</v>
      </c>
      <c r="I247" s="131"/>
      <c r="J247" s="136"/>
      <c r="K247" s="135"/>
    </row>
    <row r="248" spans="1:11" ht="15" customHeight="1" x14ac:dyDescent="0.2">
      <c r="A248" s="120">
        <v>42250</v>
      </c>
      <c r="B248" s="14">
        <v>13.74594368</v>
      </c>
      <c r="D248" s="121">
        <v>42250</v>
      </c>
      <c r="E248" s="122">
        <v>13.74594368</v>
      </c>
      <c r="G248" s="130">
        <f t="shared" ca="1" si="8"/>
        <v>42257</v>
      </c>
      <c r="H248" s="131">
        <f t="shared" ca="1" si="9"/>
        <v>17.182429599999999</v>
      </c>
      <c r="I248" s="131"/>
      <c r="J248" s="136"/>
      <c r="K248" s="135"/>
    </row>
    <row r="249" spans="1:11" ht="15" customHeight="1" x14ac:dyDescent="0.2">
      <c r="A249" s="120">
        <v>42251</v>
      </c>
      <c r="B249" s="14">
        <v>15.464186639999999</v>
      </c>
      <c r="D249" s="121">
        <v>42251</v>
      </c>
      <c r="E249" s="122">
        <v>15.464186639999999</v>
      </c>
      <c r="G249" s="130">
        <f t="shared" ca="1" si="8"/>
        <v>42258</v>
      </c>
      <c r="H249" s="131">
        <f t="shared" ca="1" si="9"/>
        <v>17.182429599999999</v>
      </c>
      <c r="I249" s="131"/>
      <c r="J249" s="136"/>
      <c r="K249" s="135"/>
    </row>
    <row r="250" spans="1:11" ht="15" customHeight="1" x14ac:dyDescent="0.2">
      <c r="A250" s="120">
        <v>42252</v>
      </c>
      <c r="B250" s="14">
        <v>13.74594368</v>
      </c>
      <c r="D250" s="121">
        <v>42252</v>
      </c>
      <c r="E250" s="122">
        <v>13.74594368</v>
      </c>
      <c r="G250" s="130">
        <f t="shared" ca="1" si="8"/>
        <v>42259</v>
      </c>
      <c r="H250" s="131">
        <f t="shared" ca="1" si="9"/>
        <v>17.182429599999999</v>
      </c>
      <c r="I250" s="131"/>
      <c r="J250" s="136"/>
      <c r="K250" s="135"/>
    </row>
    <row r="251" spans="1:11" ht="15" customHeight="1" x14ac:dyDescent="0.2">
      <c r="A251" s="120">
        <v>42253</v>
      </c>
      <c r="B251" s="14">
        <v>8.5912147999999995</v>
      </c>
      <c r="D251" s="121">
        <v>42253</v>
      </c>
      <c r="E251" s="122">
        <v>8.5912147999999995</v>
      </c>
      <c r="G251" s="130">
        <f t="shared" ca="1" si="8"/>
        <v>42260</v>
      </c>
      <c r="H251" s="131">
        <f t="shared" ca="1" si="9"/>
        <v>17.182429599999999</v>
      </c>
      <c r="I251" s="131"/>
      <c r="J251" s="136"/>
      <c r="K251" s="135"/>
    </row>
    <row r="252" spans="1:11" ht="15" customHeight="1" x14ac:dyDescent="0.2">
      <c r="A252" s="120">
        <v>42254</v>
      </c>
      <c r="B252" s="14">
        <v>17.182429599999999</v>
      </c>
      <c r="D252" s="121">
        <v>42254</v>
      </c>
      <c r="E252" s="122">
        <v>17.182429599999999</v>
      </c>
      <c r="G252" s="130">
        <f t="shared" ca="1" si="8"/>
        <v>42261</v>
      </c>
      <c r="H252" s="131">
        <f t="shared" ca="1" si="9"/>
        <v>17.182429599999999</v>
      </c>
      <c r="I252" s="131"/>
      <c r="J252" s="136"/>
      <c r="K252" s="135"/>
    </row>
    <row r="253" spans="1:11" ht="15" customHeight="1" x14ac:dyDescent="0.2">
      <c r="A253" s="120">
        <v>42255</v>
      </c>
      <c r="B253" s="14">
        <v>15.464186639999999</v>
      </c>
      <c r="D253" s="121">
        <v>42255</v>
      </c>
      <c r="E253" s="122">
        <v>15.464186639999999</v>
      </c>
      <c r="G253" s="130">
        <f t="shared" ca="1" si="8"/>
        <v>42262</v>
      </c>
      <c r="H253" s="131">
        <f t="shared" ca="1" si="9"/>
        <v>15.464186639999999</v>
      </c>
      <c r="I253" s="131"/>
      <c r="J253" s="136"/>
      <c r="K253" s="135"/>
    </row>
    <row r="254" spans="1:11" ht="15" customHeight="1" x14ac:dyDescent="0.2">
      <c r="A254" s="120">
        <v>42256</v>
      </c>
      <c r="B254" s="14">
        <v>12.886822199999999</v>
      </c>
      <c r="D254" s="121">
        <v>42256</v>
      </c>
      <c r="E254" s="122">
        <v>12.886822199999999</v>
      </c>
      <c r="G254" s="130">
        <f t="shared" ca="1" si="8"/>
        <v>42263</v>
      </c>
      <c r="H254" s="131">
        <f t="shared" ca="1" si="9"/>
        <v>14.605065159999999</v>
      </c>
      <c r="I254" s="131"/>
      <c r="J254" s="136"/>
      <c r="K254" s="135"/>
    </row>
    <row r="255" spans="1:11" ht="15" customHeight="1" x14ac:dyDescent="0.2">
      <c r="A255" s="120">
        <v>42257</v>
      </c>
      <c r="B255" s="14">
        <v>10.309457759999999</v>
      </c>
      <c r="D255" s="121">
        <v>42257</v>
      </c>
      <c r="E255" s="122">
        <v>10.309457759999999</v>
      </c>
      <c r="G255" s="130">
        <f t="shared" ca="1" si="8"/>
        <v>42264</v>
      </c>
      <c r="H255" s="131">
        <f t="shared" ca="1" si="9"/>
        <v>17.182429599999999</v>
      </c>
      <c r="I255" s="131"/>
      <c r="J255" s="136"/>
      <c r="K255" s="135"/>
    </row>
    <row r="256" spans="1:11" ht="15" customHeight="1" x14ac:dyDescent="0.2">
      <c r="A256" s="120">
        <v>42258</v>
      </c>
      <c r="B256" s="14">
        <v>13.74594368</v>
      </c>
      <c r="D256" s="121">
        <v>42258</v>
      </c>
      <c r="E256" s="122">
        <v>13.74594368</v>
      </c>
      <c r="G256" s="130">
        <f t="shared" ca="1" si="8"/>
        <v>42265</v>
      </c>
      <c r="H256" s="131">
        <f t="shared" ca="1" si="9"/>
        <v>18.041551079999998</v>
      </c>
      <c r="I256" s="131"/>
      <c r="J256" s="136"/>
      <c r="K256" s="135"/>
    </row>
    <row r="257" spans="1:11" ht="15" customHeight="1" x14ac:dyDescent="0.2">
      <c r="A257" s="120">
        <v>42259</v>
      </c>
      <c r="B257" s="14">
        <v>12.027700719999999</v>
      </c>
      <c r="D257" s="121">
        <v>42259</v>
      </c>
      <c r="E257" s="122">
        <v>12.027700719999999</v>
      </c>
      <c r="G257" s="130">
        <f t="shared" ca="1" si="8"/>
        <v>42266</v>
      </c>
      <c r="H257" s="131">
        <f t="shared" ca="1" si="9"/>
        <v>18.041551079999998</v>
      </c>
      <c r="I257" s="131"/>
      <c r="J257" s="136"/>
      <c r="K257" s="135"/>
    </row>
    <row r="258" spans="1:11" ht="15" customHeight="1" x14ac:dyDescent="0.2">
      <c r="A258" s="120">
        <v>42260</v>
      </c>
      <c r="B258" s="14">
        <v>10.309457759999999</v>
      </c>
      <c r="D258" s="121">
        <v>42260</v>
      </c>
      <c r="E258" s="122">
        <v>10.309457759999999</v>
      </c>
      <c r="G258" s="130">
        <f t="shared" ca="1" si="8"/>
        <v>42267</v>
      </c>
      <c r="H258" s="131">
        <f t="shared" ca="1" si="9"/>
        <v>18.041551079999998</v>
      </c>
      <c r="I258" s="131"/>
      <c r="J258" s="136"/>
      <c r="K258" s="135"/>
    </row>
    <row r="259" spans="1:11" ht="15" customHeight="1" x14ac:dyDescent="0.2">
      <c r="A259" s="120">
        <v>42261</v>
      </c>
      <c r="B259" s="14">
        <v>8.5912147999999995</v>
      </c>
      <c r="D259" s="121">
        <v>42261</v>
      </c>
      <c r="E259" s="122">
        <v>8.5912147999999995</v>
      </c>
      <c r="G259" s="130">
        <f t="shared" ca="1" si="8"/>
        <v>42268</v>
      </c>
      <c r="H259" s="131">
        <f t="shared" ca="1" si="9"/>
        <v>18.041551079999998</v>
      </c>
      <c r="I259" s="131"/>
      <c r="J259" s="136"/>
      <c r="K259" s="135"/>
    </row>
    <row r="260" spans="1:11" ht="15" customHeight="1" x14ac:dyDescent="0.2">
      <c r="A260" s="120">
        <v>42262</v>
      </c>
      <c r="B260" s="14">
        <v>14.605065159999999</v>
      </c>
      <c r="D260" s="121">
        <v>42262</v>
      </c>
      <c r="E260" s="122">
        <v>14.605065159999999</v>
      </c>
      <c r="G260" s="130">
        <f t="shared" ref="G260:G323" ca="1" si="10">OFFSET(D260,7,0,1,1)</f>
        <v>42269</v>
      </c>
      <c r="H260" s="131">
        <f t="shared" ref="H260:H323" ca="1" si="11">IF(OFFSET(E260,7,0,1,1),MAX(OFFSET(E260,7,0,1,1),OFFSET(E260,6,0,1,1),OFFSET(E260,5,0,1,1),OFFSET(E260,4,0,1,1),OFFSET(E260,3,0,1,1),OFFSET(E260,2,0,1,1),OFFSET(E260,1,0,1,1),OFFSET(E260,0,0,1,1)))</f>
        <v>18.041551079999998</v>
      </c>
      <c r="I260" s="131"/>
      <c r="J260" s="136"/>
      <c r="K260" s="135"/>
    </row>
    <row r="261" spans="1:11" ht="15" customHeight="1" x14ac:dyDescent="0.2">
      <c r="A261" s="120">
        <v>42263</v>
      </c>
      <c r="B261" s="14">
        <v>13.74594368</v>
      </c>
      <c r="D261" s="121">
        <v>42263</v>
      </c>
      <c r="E261" s="122">
        <v>13.74594368</v>
      </c>
      <c r="G261" s="130">
        <f t="shared" ca="1" si="10"/>
        <v>42270</v>
      </c>
      <c r="H261" s="131">
        <f t="shared" ca="1" si="11"/>
        <v>18.041551079999998</v>
      </c>
      <c r="I261" s="131"/>
      <c r="J261" s="136"/>
      <c r="K261" s="135"/>
    </row>
    <row r="262" spans="1:11" ht="15" customHeight="1" x14ac:dyDescent="0.2">
      <c r="A262" s="120">
        <v>42264</v>
      </c>
      <c r="B262" s="14">
        <v>17.182429599999999</v>
      </c>
      <c r="D262" s="121">
        <v>42264</v>
      </c>
      <c r="E262" s="122">
        <v>17.182429599999999</v>
      </c>
      <c r="G262" s="130">
        <f t="shared" ca="1" si="10"/>
        <v>42271</v>
      </c>
      <c r="H262" s="131">
        <f t="shared" ca="1" si="11"/>
        <v>18.041551079999998</v>
      </c>
      <c r="I262" s="131"/>
      <c r="J262" s="136"/>
      <c r="K262" s="135"/>
    </row>
    <row r="263" spans="1:11" ht="15" customHeight="1" x14ac:dyDescent="0.2">
      <c r="A263" s="120">
        <v>42265</v>
      </c>
      <c r="B263" s="14">
        <v>18.041551079999998</v>
      </c>
      <c r="D263" s="121">
        <v>42265</v>
      </c>
      <c r="E263" s="122">
        <v>18.041551079999998</v>
      </c>
      <c r="G263" s="130">
        <f t="shared" ca="1" si="10"/>
        <v>42272</v>
      </c>
      <c r="H263" s="131">
        <f t="shared" ca="1" si="11"/>
        <v>18.041551079999998</v>
      </c>
      <c r="I263" s="131"/>
      <c r="J263" s="136"/>
      <c r="K263" s="135"/>
    </row>
    <row r="264" spans="1:11" ht="15" customHeight="1" x14ac:dyDescent="0.2">
      <c r="A264" s="120">
        <v>42266</v>
      </c>
      <c r="B264" s="14">
        <v>18.041551079999998</v>
      </c>
      <c r="D264" s="121">
        <v>42266</v>
      </c>
      <c r="E264" s="122">
        <v>18.041551079999998</v>
      </c>
      <c r="G264" s="130">
        <f t="shared" ca="1" si="10"/>
        <v>42273</v>
      </c>
      <c r="H264" s="131">
        <f t="shared" ca="1" si="11"/>
        <v>18.041551079999998</v>
      </c>
      <c r="I264" s="131"/>
      <c r="J264" s="136"/>
      <c r="K264" s="135"/>
    </row>
    <row r="265" spans="1:11" ht="15" customHeight="1" x14ac:dyDescent="0.2">
      <c r="A265" s="120">
        <v>42267</v>
      </c>
      <c r="B265" s="14">
        <v>16.32330812</v>
      </c>
      <c r="D265" s="121">
        <v>42267</v>
      </c>
      <c r="E265" s="122">
        <v>16.32330812</v>
      </c>
      <c r="G265" s="130">
        <f t="shared" ca="1" si="10"/>
        <v>42274</v>
      </c>
      <c r="H265" s="131">
        <f t="shared" ca="1" si="11"/>
        <v>18.90067256</v>
      </c>
      <c r="I265" s="131"/>
      <c r="J265" s="136"/>
      <c r="K265" s="135"/>
    </row>
    <row r="266" spans="1:11" ht="15" customHeight="1" x14ac:dyDescent="0.2">
      <c r="A266" s="120">
        <v>42268</v>
      </c>
      <c r="B266" s="14">
        <v>16.32330812</v>
      </c>
      <c r="D266" s="121">
        <v>42268</v>
      </c>
      <c r="E266" s="122">
        <v>16.32330812</v>
      </c>
      <c r="G266" s="130">
        <f t="shared" ca="1" si="10"/>
        <v>42275</v>
      </c>
      <c r="H266" s="131">
        <f t="shared" ca="1" si="11"/>
        <v>18.90067256</v>
      </c>
      <c r="I266" s="131"/>
      <c r="J266" s="136"/>
      <c r="K266" s="135"/>
    </row>
    <row r="267" spans="1:11" ht="15" customHeight="1" x14ac:dyDescent="0.2">
      <c r="A267" s="120">
        <v>42269</v>
      </c>
      <c r="B267" s="14">
        <v>16.32330812</v>
      </c>
      <c r="D267" s="121">
        <v>42269</v>
      </c>
      <c r="E267" s="122">
        <v>16.32330812</v>
      </c>
      <c r="G267" s="130">
        <f t="shared" ca="1" si="10"/>
        <v>42276</v>
      </c>
      <c r="H267" s="131">
        <f t="shared" ca="1" si="11"/>
        <v>18.90067256</v>
      </c>
      <c r="I267" s="131"/>
      <c r="J267" s="136"/>
      <c r="K267" s="135"/>
    </row>
    <row r="268" spans="1:11" ht="15" customHeight="1" x14ac:dyDescent="0.2">
      <c r="A268" s="120">
        <v>42270</v>
      </c>
      <c r="B268" s="14">
        <v>18.041551079999998</v>
      </c>
      <c r="D268" s="121">
        <v>42270</v>
      </c>
      <c r="E268" s="122">
        <v>18.041551079999998</v>
      </c>
      <c r="G268" s="130">
        <f t="shared" ca="1" si="10"/>
        <v>42277</v>
      </c>
      <c r="H268" s="131">
        <f t="shared" ca="1" si="11"/>
        <v>18.90067256</v>
      </c>
      <c r="I268" s="131"/>
      <c r="J268" s="136"/>
      <c r="K268" s="135"/>
    </row>
    <row r="269" spans="1:11" ht="15" customHeight="1" x14ac:dyDescent="0.2">
      <c r="A269" s="120">
        <v>42271</v>
      </c>
      <c r="B269" s="14">
        <v>15.464186639999999</v>
      </c>
      <c r="D269" s="121">
        <v>42271</v>
      </c>
      <c r="E269" s="122">
        <v>15.464186639999999</v>
      </c>
      <c r="G269" s="130">
        <f t="shared" ca="1" si="10"/>
        <v>42278</v>
      </c>
      <c r="H269" s="131">
        <f t="shared" ca="1" si="11"/>
        <v>18.90067256</v>
      </c>
      <c r="I269" s="131"/>
      <c r="J269" s="136"/>
      <c r="K269" s="135"/>
    </row>
    <row r="270" spans="1:11" ht="15" customHeight="1" x14ac:dyDescent="0.2">
      <c r="A270" s="120">
        <v>42272</v>
      </c>
      <c r="B270" s="14">
        <v>18.041551079999998</v>
      </c>
      <c r="D270" s="121">
        <v>42272</v>
      </c>
      <c r="E270" s="122">
        <v>18.041551079999998</v>
      </c>
      <c r="G270" s="130">
        <f t="shared" ca="1" si="10"/>
        <v>42279</v>
      </c>
      <c r="H270" s="131">
        <f t="shared" ca="1" si="11"/>
        <v>18.90067256</v>
      </c>
      <c r="I270" s="131"/>
      <c r="J270" s="136"/>
      <c r="K270" s="135"/>
    </row>
    <row r="271" spans="1:11" ht="15" customHeight="1" x14ac:dyDescent="0.2">
      <c r="A271" s="120">
        <v>42273</v>
      </c>
      <c r="B271" s="14">
        <v>13.74594368</v>
      </c>
      <c r="D271" s="121">
        <v>42273</v>
      </c>
      <c r="E271" s="122">
        <v>13.74594368</v>
      </c>
      <c r="G271" s="130">
        <f t="shared" ca="1" si="10"/>
        <v>42280</v>
      </c>
      <c r="H271" s="131">
        <f t="shared" ca="1" si="11"/>
        <v>18.90067256</v>
      </c>
      <c r="I271" s="131"/>
      <c r="J271" s="136"/>
      <c r="K271" s="135"/>
    </row>
    <row r="272" spans="1:11" ht="15" customHeight="1" x14ac:dyDescent="0.2">
      <c r="A272" s="120">
        <v>42274</v>
      </c>
      <c r="B272" s="14">
        <v>18.90067256</v>
      </c>
      <c r="D272" s="121">
        <v>42274</v>
      </c>
      <c r="E272" s="122">
        <v>18.90067256</v>
      </c>
      <c r="G272" s="130">
        <f t="shared" ca="1" si="10"/>
        <v>42281</v>
      </c>
      <c r="H272" s="131">
        <f t="shared" ca="1" si="11"/>
        <v>18.90067256</v>
      </c>
      <c r="I272" s="131"/>
      <c r="J272" s="136"/>
      <c r="K272" s="135"/>
    </row>
    <row r="273" spans="1:11" ht="15" customHeight="1" x14ac:dyDescent="0.2">
      <c r="A273" s="120">
        <v>42275</v>
      </c>
      <c r="B273" s="14">
        <v>17.182429599999999</v>
      </c>
      <c r="D273" s="121">
        <v>42275</v>
      </c>
      <c r="E273" s="122">
        <v>17.182429599999999</v>
      </c>
      <c r="G273" s="130">
        <f t="shared" ca="1" si="10"/>
        <v>42282</v>
      </c>
      <c r="H273" s="131">
        <f t="shared" ca="1" si="11"/>
        <v>17.182429599999999</v>
      </c>
      <c r="I273" s="131"/>
      <c r="J273" s="136"/>
      <c r="K273" s="135"/>
    </row>
    <row r="274" spans="1:11" ht="15" customHeight="1" x14ac:dyDescent="0.2">
      <c r="A274" s="120">
        <v>42276</v>
      </c>
      <c r="B274" s="14">
        <v>13.74594368</v>
      </c>
      <c r="D274" s="121">
        <v>42276</v>
      </c>
      <c r="E274" s="122">
        <v>13.74594368</v>
      </c>
      <c r="G274" s="130">
        <f t="shared" ca="1" si="10"/>
        <v>42283</v>
      </c>
      <c r="H274" s="131">
        <f t="shared" ca="1" si="11"/>
        <v>17.182429599999999</v>
      </c>
      <c r="I274" s="131"/>
      <c r="J274" s="136"/>
      <c r="K274" s="135"/>
    </row>
    <row r="275" spans="1:11" ht="15" customHeight="1" x14ac:dyDescent="0.2">
      <c r="A275" s="120">
        <v>42277</v>
      </c>
      <c r="B275" s="14">
        <v>15.464186639999999</v>
      </c>
      <c r="D275" s="121">
        <v>42277</v>
      </c>
      <c r="E275" s="122">
        <v>15.464186639999999</v>
      </c>
      <c r="G275" s="130">
        <f t="shared" ca="1" si="10"/>
        <v>42284</v>
      </c>
      <c r="H275" s="131">
        <f t="shared" ca="1" si="11"/>
        <v>17.182429599999999</v>
      </c>
      <c r="I275" s="131"/>
      <c r="J275" s="136"/>
      <c r="K275" s="135"/>
    </row>
    <row r="276" spans="1:11" ht="15" customHeight="1" x14ac:dyDescent="0.2">
      <c r="A276" s="120">
        <v>42278</v>
      </c>
      <c r="B276" s="14">
        <v>14.605065159999999</v>
      </c>
      <c r="D276" s="121">
        <v>42278</v>
      </c>
      <c r="E276" s="122">
        <v>14.605065159999999</v>
      </c>
      <c r="G276" s="130">
        <f t="shared" ca="1" si="10"/>
        <v>42285</v>
      </c>
      <c r="H276" s="131">
        <f t="shared" ca="1" si="11"/>
        <v>17.182429599999999</v>
      </c>
      <c r="I276" s="131"/>
      <c r="J276" s="136"/>
      <c r="K276" s="135"/>
    </row>
    <row r="277" spans="1:11" ht="15" customHeight="1" x14ac:dyDescent="0.2">
      <c r="A277" s="120">
        <v>42279</v>
      </c>
      <c r="B277" s="14">
        <v>17.182429599999999</v>
      </c>
      <c r="D277" s="121">
        <v>42279</v>
      </c>
      <c r="E277" s="122">
        <v>17.182429599999999</v>
      </c>
      <c r="G277" s="130">
        <f t="shared" ca="1" si="10"/>
        <v>42286</v>
      </c>
      <c r="H277" s="131">
        <f t="shared" ca="1" si="11"/>
        <v>18.90067256</v>
      </c>
      <c r="I277" s="131"/>
      <c r="J277" s="136"/>
      <c r="K277" s="135"/>
    </row>
    <row r="278" spans="1:11" ht="15" customHeight="1" x14ac:dyDescent="0.2">
      <c r="A278" s="120">
        <v>42280</v>
      </c>
      <c r="B278" s="14">
        <v>17.182429599999999</v>
      </c>
      <c r="D278" s="121">
        <v>42280</v>
      </c>
      <c r="E278" s="122">
        <v>17.182429599999999</v>
      </c>
      <c r="G278" s="130">
        <f t="shared" ca="1" si="10"/>
        <v>42287</v>
      </c>
      <c r="H278" s="131">
        <f t="shared" ca="1" si="11"/>
        <v>18.90067256</v>
      </c>
      <c r="I278" s="131"/>
      <c r="J278" s="136"/>
      <c r="K278" s="135"/>
    </row>
    <row r="279" spans="1:11" ht="15" customHeight="1" x14ac:dyDescent="0.2">
      <c r="A279" s="120">
        <v>42281</v>
      </c>
      <c r="B279" s="14">
        <v>12.027700719999999</v>
      </c>
      <c r="D279" s="121">
        <v>42281</v>
      </c>
      <c r="E279" s="122">
        <v>12.027700719999999</v>
      </c>
      <c r="G279" s="130">
        <f t="shared" ca="1" si="10"/>
        <v>42288</v>
      </c>
      <c r="H279" s="131">
        <f t="shared" ca="1" si="11"/>
        <v>18.90067256</v>
      </c>
      <c r="I279" s="131"/>
      <c r="J279" s="136"/>
      <c r="K279" s="135"/>
    </row>
    <row r="280" spans="1:11" ht="15" customHeight="1" x14ac:dyDescent="0.2">
      <c r="A280" s="120">
        <v>42282</v>
      </c>
      <c r="B280" s="14">
        <v>12.886822199999999</v>
      </c>
      <c r="D280" s="121">
        <v>42282</v>
      </c>
      <c r="E280" s="122">
        <v>12.886822199999999</v>
      </c>
      <c r="G280" s="130">
        <f t="shared" ca="1" si="10"/>
        <v>42289</v>
      </c>
      <c r="H280" s="131">
        <f t="shared" ca="1" si="11"/>
        <v>18.90067256</v>
      </c>
      <c r="I280" s="131"/>
      <c r="J280" s="136"/>
      <c r="K280" s="135"/>
    </row>
    <row r="281" spans="1:11" ht="15" customHeight="1" x14ac:dyDescent="0.2">
      <c r="A281" s="120">
        <v>42283</v>
      </c>
      <c r="B281" s="14">
        <v>12.886822199999999</v>
      </c>
      <c r="D281" s="121">
        <v>42283</v>
      </c>
      <c r="E281" s="122">
        <v>12.886822199999999</v>
      </c>
      <c r="G281" s="130">
        <f t="shared" ca="1" si="10"/>
        <v>42290</v>
      </c>
      <c r="H281" s="131">
        <f t="shared" ca="1" si="11"/>
        <v>19.759794039999999</v>
      </c>
      <c r="I281" s="131"/>
      <c r="J281" s="136"/>
      <c r="K281" s="135"/>
    </row>
    <row r="282" spans="1:11" ht="15" customHeight="1" x14ac:dyDescent="0.2">
      <c r="A282" s="120">
        <v>42284</v>
      </c>
      <c r="B282" s="14">
        <v>10.309457759999999</v>
      </c>
      <c r="D282" s="121">
        <v>42284</v>
      </c>
      <c r="E282" s="122">
        <v>10.309457759999999</v>
      </c>
      <c r="G282" s="130">
        <f t="shared" ca="1" si="10"/>
        <v>42291</v>
      </c>
      <c r="H282" s="131">
        <f t="shared" ca="1" si="11"/>
        <v>19.759794039999999</v>
      </c>
      <c r="I282" s="131"/>
      <c r="J282" s="136"/>
      <c r="K282" s="135"/>
    </row>
    <row r="283" spans="1:11" ht="15" customHeight="1" x14ac:dyDescent="0.2">
      <c r="A283" s="120">
        <v>42285</v>
      </c>
      <c r="B283" s="14">
        <v>17.182429599999999</v>
      </c>
      <c r="D283" s="121">
        <v>42285</v>
      </c>
      <c r="E283" s="122">
        <v>17.182429599999999</v>
      </c>
      <c r="G283" s="130">
        <f t="shared" ca="1" si="10"/>
        <v>42292</v>
      </c>
      <c r="H283" s="131">
        <f t="shared" ca="1" si="11"/>
        <v>19.759794039999999</v>
      </c>
      <c r="I283" s="131"/>
      <c r="J283" s="136"/>
      <c r="K283" s="135"/>
    </row>
    <row r="284" spans="1:11" ht="15" customHeight="1" x14ac:dyDescent="0.2">
      <c r="A284" s="120">
        <v>42286</v>
      </c>
      <c r="B284" s="14">
        <v>18.90067256</v>
      </c>
      <c r="D284" s="121">
        <v>42286</v>
      </c>
      <c r="E284" s="122">
        <v>18.90067256</v>
      </c>
      <c r="G284" s="130">
        <f t="shared" ca="1" si="10"/>
        <v>42293</v>
      </c>
      <c r="H284" s="131">
        <f t="shared" ca="1" si="11"/>
        <v>19.759794039999999</v>
      </c>
      <c r="I284" s="131"/>
      <c r="J284" s="136"/>
      <c r="K284" s="135"/>
    </row>
    <row r="285" spans="1:11" ht="15" customHeight="1" x14ac:dyDescent="0.2">
      <c r="A285" s="120">
        <v>42287</v>
      </c>
      <c r="B285" s="14">
        <v>16.32330812</v>
      </c>
      <c r="D285" s="121">
        <v>42287</v>
      </c>
      <c r="E285" s="122">
        <v>16.32330812</v>
      </c>
      <c r="G285" s="130">
        <f t="shared" ca="1" si="10"/>
        <v>42294</v>
      </c>
      <c r="H285" s="131">
        <f t="shared" ca="1" si="11"/>
        <v>19.759794039999999</v>
      </c>
      <c r="I285" s="131"/>
      <c r="J285" s="136"/>
      <c r="K285" s="135"/>
    </row>
    <row r="286" spans="1:11" ht="15" customHeight="1" x14ac:dyDescent="0.2">
      <c r="A286" s="120">
        <v>42288</v>
      </c>
      <c r="B286" s="14">
        <v>18.041551079999998</v>
      </c>
      <c r="D286" s="121">
        <v>42288</v>
      </c>
      <c r="E286" s="122">
        <v>18.041551079999998</v>
      </c>
      <c r="G286" s="130">
        <f t="shared" ca="1" si="10"/>
        <v>42295</v>
      </c>
      <c r="H286" s="131">
        <f t="shared" ca="1" si="11"/>
        <v>19.759794039999999</v>
      </c>
      <c r="I286" s="131"/>
      <c r="J286" s="136"/>
      <c r="K286" s="135"/>
    </row>
    <row r="287" spans="1:11" ht="15" customHeight="1" x14ac:dyDescent="0.2">
      <c r="A287" s="120">
        <v>42289</v>
      </c>
      <c r="B287" s="14">
        <v>16.32330812</v>
      </c>
      <c r="D287" s="121">
        <v>42289</v>
      </c>
      <c r="E287" s="122">
        <v>16.32330812</v>
      </c>
      <c r="G287" s="130">
        <f t="shared" ca="1" si="10"/>
        <v>42296</v>
      </c>
      <c r="H287" s="131">
        <f t="shared" ca="1" si="11"/>
        <v>19.759794039999999</v>
      </c>
      <c r="I287" s="131"/>
      <c r="J287" s="136"/>
      <c r="K287" s="135"/>
    </row>
    <row r="288" spans="1:11" ht="15" customHeight="1" x14ac:dyDescent="0.2">
      <c r="A288" s="120">
        <v>42290</v>
      </c>
      <c r="B288" s="14">
        <v>19.759794039999999</v>
      </c>
      <c r="D288" s="121">
        <v>42290</v>
      </c>
      <c r="E288" s="122">
        <v>19.759794039999999</v>
      </c>
      <c r="G288" s="130">
        <f t="shared" ca="1" si="10"/>
        <v>42297</v>
      </c>
      <c r="H288" s="131">
        <f t="shared" ca="1" si="11"/>
        <v>19.759794039999999</v>
      </c>
      <c r="I288" s="131"/>
      <c r="J288" s="136"/>
      <c r="K288" s="135"/>
    </row>
    <row r="289" spans="1:11" ht="15" customHeight="1" x14ac:dyDescent="0.2">
      <c r="A289" s="120">
        <v>42291</v>
      </c>
      <c r="B289" s="14">
        <v>17.182429599999999</v>
      </c>
      <c r="D289" s="121">
        <v>42291</v>
      </c>
      <c r="E289" s="122">
        <v>17.182429599999999</v>
      </c>
      <c r="G289" s="130">
        <f t="shared" ca="1" si="10"/>
        <v>42298</v>
      </c>
      <c r="H289" s="131">
        <f t="shared" ca="1" si="11"/>
        <v>19.759794039999999</v>
      </c>
      <c r="I289" s="131"/>
      <c r="J289" s="136"/>
      <c r="K289" s="135"/>
    </row>
    <row r="290" spans="1:11" ht="15" customHeight="1" x14ac:dyDescent="0.2">
      <c r="A290" s="120">
        <v>42292</v>
      </c>
      <c r="B290" s="14">
        <v>18.90067256</v>
      </c>
      <c r="D290" s="121">
        <v>42292</v>
      </c>
      <c r="E290" s="122">
        <v>18.90067256</v>
      </c>
      <c r="G290" s="130">
        <f t="shared" ca="1" si="10"/>
        <v>42299</v>
      </c>
      <c r="H290" s="131">
        <f t="shared" ca="1" si="11"/>
        <v>19.759794039999999</v>
      </c>
      <c r="I290" s="131"/>
      <c r="J290" s="136"/>
      <c r="K290" s="135"/>
    </row>
    <row r="291" spans="1:11" ht="15" customHeight="1" x14ac:dyDescent="0.2">
      <c r="A291" s="120">
        <v>42293</v>
      </c>
      <c r="B291" s="14">
        <v>19.759794039999999</v>
      </c>
      <c r="D291" s="121">
        <v>42293</v>
      </c>
      <c r="E291" s="122">
        <v>19.759794039999999</v>
      </c>
      <c r="G291" s="130">
        <f t="shared" ca="1" si="10"/>
        <v>42300</v>
      </c>
      <c r="H291" s="131">
        <f t="shared" ca="1" si="11"/>
        <v>19.759794039999999</v>
      </c>
      <c r="I291" s="131"/>
      <c r="J291" s="136"/>
      <c r="K291" s="135"/>
    </row>
    <row r="292" spans="1:11" ht="15" customHeight="1" x14ac:dyDescent="0.2">
      <c r="A292" s="120">
        <v>42294</v>
      </c>
      <c r="B292" s="14">
        <v>13.74594368</v>
      </c>
      <c r="D292" s="121">
        <v>42294</v>
      </c>
      <c r="E292" s="122">
        <v>13.74594368</v>
      </c>
      <c r="G292" s="130">
        <f t="shared" ca="1" si="10"/>
        <v>42301</v>
      </c>
      <c r="H292" s="131">
        <f t="shared" ca="1" si="11"/>
        <v>17.182429599999999</v>
      </c>
      <c r="I292" s="131"/>
      <c r="J292" s="136"/>
      <c r="K292" s="135"/>
    </row>
    <row r="293" spans="1:11" ht="15" customHeight="1" x14ac:dyDescent="0.2">
      <c r="A293" s="120">
        <v>42295</v>
      </c>
      <c r="B293" s="14">
        <v>15.464186639999999</v>
      </c>
      <c r="D293" s="121">
        <v>42295</v>
      </c>
      <c r="E293" s="122">
        <v>15.464186639999999</v>
      </c>
      <c r="G293" s="130">
        <f t="shared" ca="1" si="10"/>
        <v>42302</v>
      </c>
      <c r="H293" s="131">
        <f t="shared" ca="1" si="11"/>
        <v>17.182429599999999</v>
      </c>
      <c r="I293" s="131"/>
      <c r="J293" s="136"/>
      <c r="K293" s="137"/>
    </row>
    <row r="294" spans="1:11" ht="15" customHeight="1" x14ac:dyDescent="0.2">
      <c r="A294" s="120">
        <v>42296</v>
      </c>
      <c r="B294" s="14">
        <v>10.309457759999999</v>
      </c>
      <c r="D294" s="121">
        <v>42296</v>
      </c>
      <c r="E294" s="122">
        <v>10.309457759999999</v>
      </c>
      <c r="G294" s="130">
        <f t="shared" ca="1" si="10"/>
        <v>42303</v>
      </c>
      <c r="H294" s="131">
        <f t="shared" ca="1" si="11"/>
        <v>17.182429599999999</v>
      </c>
      <c r="I294" s="131"/>
      <c r="J294" s="138"/>
      <c r="K294" s="122"/>
    </row>
    <row r="295" spans="1:11" ht="15" customHeight="1" x14ac:dyDescent="0.2">
      <c r="A295" s="120">
        <v>42297</v>
      </c>
      <c r="B295" s="14">
        <v>12.886822199999999</v>
      </c>
      <c r="D295" s="121">
        <v>42297</v>
      </c>
      <c r="E295" s="122">
        <v>12.886822199999999</v>
      </c>
      <c r="G295" s="130">
        <f t="shared" ca="1" si="10"/>
        <v>42304</v>
      </c>
      <c r="H295" s="131">
        <f t="shared" ca="1" si="11"/>
        <v>17.182429599999999</v>
      </c>
      <c r="I295" s="131"/>
      <c r="J295" s="138"/>
      <c r="K295" s="122"/>
    </row>
    <row r="296" spans="1:11" ht="15" customHeight="1" x14ac:dyDescent="0.2">
      <c r="A296" s="120">
        <v>42298</v>
      </c>
      <c r="B296" s="14">
        <v>17.182429599999999</v>
      </c>
      <c r="D296" s="121">
        <v>42298</v>
      </c>
      <c r="E296" s="122">
        <v>17.182429599999999</v>
      </c>
      <c r="G296" s="130">
        <f t="shared" ca="1" si="10"/>
        <v>42305</v>
      </c>
      <c r="H296" s="131">
        <f t="shared" ca="1" si="11"/>
        <v>17.182429599999999</v>
      </c>
      <c r="I296" s="131"/>
      <c r="J296" s="138"/>
      <c r="K296" s="122"/>
    </row>
    <row r="297" spans="1:11" ht="15" customHeight="1" x14ac:dyDescent="0.2">
      <c r="A297" s="120">
        <v>42299</v>
      </c>
      <c r="B297" s="14">
        <v>17.182429599999999</v>
      </c>
      <c r="D297" s="121">
        <v>42299</v>
      </c>
      <c r="E297" s="122">
        <v>17.182429599999999</v>
      </c>
      <c r="G297" s="130">
        <f t="shared" ca="1" si="10"/>
        <v>42306</v>
      </c>
      <c r="H297" s="131">
        <f t="shared" ca="1" si="11"/>
        <v>18.041551079999998</v>
      </c>
      <c r="I297" s="131"/>
      <c r="J297" s="138"/>
      <c r="K297" s="122"/>
    </row>
    <row r="298" spans="1:11" ht="15" customHeight="1" x14ac:dyDescent="0.2">
      <c r="A298" s="120">
        <v>42300</v>
      </c>
      <c r="B298" s="14">
        <v>13.74594368</v>
      </c>
      <c r="D298" s="121">
        <v>42300</v>
      </c>
      <c r="E298" s="122">
        <v>13.74594368</v>
      </c>
      <c r="G298" s="130">
        <f t="shared" ca="1" si="10"/>
        <v>42307</v>
      </c>
      <c r="H298" s="131">
        <f t="shared" ca="1" si="11"/>
        <v>18.041551079999998</v>
      </c>
      <c r="I298" s="131"/>
      <c r="J298" s="138"/>
      <c r="K298" s="122"/>
    </row>
    <row r="299" spans="1:11" ht="15" customHeight="1" x14ac:dyDescent="0.2">
      <c r="A299" s="120">
        <v>42301</v>
      </c>
      <c r="B299" s="14">
        <v>15.464186639999999</v>
      </c>
      <c r="D299" s="121">
        <v>42301</v>
      </c>
      <c r="E299" s="122">
        <v>15.464186639999999</v>
      </c>
      <c r="G299" s="130">
        <f t="shared" ca="1" si="10"/>
        <v>42308</v>
      </c>
      <c r="H299" s="131">
        <f t="shared" ca="1" si="11"/>
        <v>18.041551079999998</v>
      </c>
      <c r="I299" s="131"/>
      <c r="J299" s="138"/>
      <c r="K299" s="122"/>
    </row>
    <row r="300" spans="1:11" ht="15" customHeight="1" x14ac:dyDescent="0.2">
      <c r="A300" s="120">
        <v>42302</v>
      </c>
      <c r="B300" s="14">
        <v>12.886822199999999</v>
      </c>
      <c r="D300" s="121">
        <v>42302</v>
      </c>
      <c r="E300" s="122">
        <v>12.886822199999999</v>
      </c>
      <c r="G300" s="130">
        <f t="shared" ca="1" si="10"/>
        <v>42309</v>
      </c>
      <c r="H300" s="131">
        <f t="shared" ca="1" si="11"/>
        <v>18.041551079999998</v>
      </c>
      <c r="I300" s="131"/>
      <c r="J300" s="138"/>
      <c r="K300" s="122"/>
    </row>
    <row r="301" spans="1:11" ht="15" customHeight="1" x14ac:dyDescent="0.2">
      <c r="A301" s="120">
        <v>42303</v>
      </c>
      <c r="B301" s="14">
        <v>7.7320933199999997</v>
      </c>
      <c r="D301" s="121">
        <v>42303</v>
      </c>
      <c r="E301" s="122">
        <v>7.7320933199999997</v>
      </c>
      <c r="G301" s="130">
        <f t="shared" ca="1" si="10"/>
        <v>42310</v>
      </c>
      <c r="H301" s="131">
        <f t="shared" ca="1" si="11"/>
        <v>18.90067256</v>
      </c>
      <c r="I301" s="131"/>
      <c r="J301" s="138"/>
      <c r="K301" s="122"/>
    </row>
    <row r="302" spans="1:11" ht="15" customHeight="1" x14ac:dyDescent="0.2">
      <c r="A302" s="120">
        <v>42304</v>
      </c>
      <c r="B302" s="14">
        <v>13.74594368</v>
      </c>
      <c r="D302" s="121">
        <v>42304</v>
      </c>
      <c r="E302" s="122">
        <v>13.74594368</v>
      </c>
      <c r="G302" s="130">
        <f t="shared" ca="1" si="10"/>
        <v>42311</v>
      </c>
      <c r="H302" s="131">
        <f t="shared" ca="1" si="11"/>
        <v>18.90067256</v>
      </c>
      <c r="I302" s="131"/>
      <c r="J302" s="138"/>
      <c r="K302" s="122"/>
    </row>
    <row r="303" spans="1:11" ht="15" customHeight="1" x14ac:dyDescent="0.2">
      <c r="A303" s="120">
        <v>42305</v>
      </c>
      <c r="B303" s="14">
        <v>13.74594368</v>
      </c>
      <c r="D303" s="121">
        <v>42305</v>
      </c>
      <c r="E303" s="122">
        <v>13.74594368</v>
      </c>
      <c r="G303" s="130">
        <f t="shared" ca="1" si="10"/>
        <v>42312</v>
      </c>
      <c r="H303" s="131">
        <f t="shared" ca="1" si="11"/>
        <v>18.90067256</v>
      </c>
      <c r="I303" s="131"/>
      <c r="J303" s="138"/>
      <c r="K303" s="122"/>
    </row>
    <row r="304" spans="1:11" ht="15" customHeight="1" x14ac:dyDescent="0.2">
      <c r="A304" s="120">
        <v>42306</v>
      </c>
      <c r="B304" s="14">
        <v>18.041551079999998</v>
      </c>
      <c r="D304" s="121">
        <v>42306</v>
      </c>
      <c r="E304" s="122">
        <v>18.041551079999998</v>
      </c>
      <c r="G304" s="130">
        <f t="shared" ca="1" si="10"/>
        <v>42313</v>
      </c>
      <c r="H304" s="131">
        <f t="shared" ca="1" si="11"/>
        <v>18.90067256</v>
      </c>
      <c r="I304" s="131"/>
      <c r="J304" s="138"/>
      <c r="K304" s="122"/>
    </row>
    <row r="305" spans="1:11" ht="15" customHeight="1" x14ac:dyDescent="0.2">
      <c r="A305" s="120">
        <v>42307</v>
      </c>
      <c r="B305" s="14">
        <v>13.74594368</v>
      </c>
      <c r="D305" s="121">
        <v>42307</v>
      </c>
      <c r="E305" s="122">
        <v>13.74594368</v>
      </c>
      <c r="G305" s="130">
        <f t="shared" ca="1" si="10"/>
        <v>42314</v>
      </c>
      <c r="H305" s="131">
        <f t="shared" ca="1" si="11"/>
        <v>18.90067256</v>
      </c>
      <c r="I305" s="131"/>
      <c r="J305" s="138"/>
      <c r="K305" s="122"/>
    </row>
    <row r="306" spans="1:11" ht="15" customHeight="1" x14ac:dyDescent="0.2">
      <c r="A306" s="120">
        <v>42308</v>
      </c>
      <c r="B306" s="14">
        <v>12.027700719999999</v>
      </c>
      <c r="D306" s="121">
        <v>42308</v>
      </c>
      <c r="E306" s="122">
        <v>12.027700719999999</v>
      </c>
      <c r="G306" s="130">
        <f t="shared" ca="1" si="10"/>
        <v>42315</v>
      </c>
      <c r="H306" s="131">
        <f t="shared" ca="1" si="11"/>
        <v>18.90067256</v>
      </c>
      <c r="I306" s="131"/>
      <c r="J306" s="138"/>
      <c r="K306" s="122"/>
    </row>
    <row r="307" spans="1:11" ht="15" customHeight="1" x14ac:dyDescent="0.2">
      <c r="A307" s="120">
        <v>42309</v>
      </c>
      <c r="B307" s="14">
        <v>16.32330812</v>
      </c>
      <c r="D307" s="121">
        <v>42309</v>
      </c>
      <c r="E307" s="122">
        <v>16.32330812</v>
      </c>
      <c r="G307" s="130">
        <f t="shared" ca="1" si="10"/>
        <v>42316</v>
      </c>
      <c r="H307" s="131">
        <f t="shared" ca="1" si="11"/>
        <v>18.90067256</v>
      </c>
      <c r="I307" s="131"/>
      <c r="J307" s="138"/>
      <c r="K307" s="122"/>
    </row>
    <row r="308" spans="1:11" ht="15" customHeight="1" x14ac:dyDescent="0.2">
      <c r="A308" s="120">
        <v>42310</v>
      </c>
      <c r="B308" s="14">
        <v>18.90067256</v>
      </c>
      <c r="D308" s="121">
        <v>42310</v>
      </c>
      <c r="E308" s="122">
        <v>18.90067256</v>
      </c>
      <c r="G308" s="130">
        <f t="shared" ca="1" si="10"/>
        <v>42317</v>
      </c>
      <c r="H308" s="131">
        <f t="shared" ca="1" si="11"/>
        <v>18.90067256</v>
      </c>
      <c r="I308" s="131"/>
      <c r="J308" s="138"/>
      <c r="K308" s="122"/>
    </row>
    <row r="309" spans="1:11" ht="15" customHeight="1" x14ac:dyDescent="0.2">
      <c r="A309" s="120">
        <v>42311</v>
      </c>
      <c r="B309" s="14">
        <v>17.182429599999999</v>
      </c>
      <c r="D309" s="121">
        <v>42311</v>
      </c>
      <c r="E309" s="122">
        <v>17.182429599999999</v>
      </c>
      <c r="G309" s="130">
        <f t="shared" ca="1" si="10"/>
        <v>42318</v>
      </c>
      <c r="H309" s="131">
        <f t="shared" ca="1" si="11"/>
        <v>17.182429599999999</v>
      </c>
      <c r="I309" s="131"/>
      <c r="K309" s="122"/>
    </row>
    <row r="310" spans="1:11" ht="15" customHeight="1" x14ac:dyDescent="0.2">
      <c r="A310" s="120">
        <v>42312</v>
      </c>
      <c r="B310" s="14">
        <v>15.464186639999999</v>
      </c>
      <c r="D310" s="121">
        <v>42312</v>
      </c>
      <c r="E310" s="122">
        <v>15.464186639999999</v>
      </c>
      <c r="G310" s="130">
        <f t="shared" ca="1" si="10"/>
        <v>42319</v>
      </c>
      <c r="H310" s="131">
        <f t="shared" ca="1" si="11"/>
        <v>17.182429599999999</v>
      </c>
      <c r="I310" s="131"/>
      <c r="K310" s="122"/>
    </row>
    <row r="311" spans="1:11" ht="15" customHeight="1" x14ac:dyDescent="0.2">
      <c r="A311" s="120">
        <v>42313</v>
      </c>
      <c r="B311" s="14">
        <v>12.027700719999999</v>
      </c>
      <c r="D311" s="121">
        <v>42313</v>
      </c>
      <c r="E311" s="122">
        <v>12.027700719999999</v>
      </c>
      <c r="G311" s="130">
        <f t="shared" ca="1" si="10"/>
        <v>42320</v>
      </c>
      <c r="H311" s="131">
        <f t="shared" ca="1" si="11"/>
        <v>17.182429599999999</v>
      </c>
      <c r="I311" s="131"/>
      <c r="K311" s="122"/>
    </row>
    <row r="312" spans="1:11" ht="15" customHeight="1" x14ac:dyDescent="0.2">
      <c r="A312" s="120">
        <v>42314</v>
      </c>
      <c r="B312" s="14">
        <v>9.4503362800000001</v>
      </c>
      <c r="D312" s="121">
        <v>42314</v>
      </c>
      <c r="E312" s="122">
        <v>9.4503362800000001</v>
      </c>
      <c r="G312" s="130">
        <f t="shared" ca="1" si="10"/>
        <v>42321</v>
      </c>
      <c r="H312" s="131">
        <f t="shared" ca="1" si="11"/>
        <v>17.182429599999999</v>
      </c>
      <c r="I312" s="131"/>
      <c r="K312" s="122"/>
    </row>
    <row r="313" spans="1:11" ht="15" customHeight="1" x14ac:dyDescent="0.2">
      <c r="A313" s="120">
        <v>42315</v>
      </c>
      <c r="B313" s="14">
        <v>13.74594368</v>
      </c>
      <c r="D313" s="121">
        <v>42315</v>
      </c>
      <c r="E313" s="122">
        <v>13.74594368</v>
      </c>
      <c r="G313" s="130">
        <f t="shared" ca="1" si="10"/>
        <v>42322</v>
      </c>
      <c r="H313" s="131">
        <f t="shared" ca="1" si="11"/>
        <v>17.182429599999999</v>
      </c>
      <c r="I313" s="131"/>
      <c r="K313" s="122"/>
    </row>
    <row r="314" spans="1:11" ht="15" customHeight="1" x14ac:dyDescent="0.2">
      <c r="A314" s="120">
        <v>42316</v>
      </c>
      <c r="B314" s="14">
        <v>17.182429599999999</v>
      </c>
      <c r="D314" s="121">
        <v>42316</v>
      </c>
      <c r="E314" s="122">
        <v>17.182429599999999</v>
      </c>
      <c r="G314" s="130">
        <f t="shared" ca="1" si="10"/>
        <v>42323</v>
      </c>
      <c r="H314" s="131">
        <f t="shared" ca="1" si="11"/>
        <v>17.182429599999999</v>
      </c>
      <c r="I314" s="131"/>
      <c r="K314" s="122"/>
    </row>
    <row r="315" spans="1:11" ht="15" customHeight="1" x14ac:dyDescent="0.2">
      <c r="A315" s="120">
        <v>42317</v>
      </c>
      <c r="B315" s="14">
        <v>16.32330812</v>
      </c>
      <c r="D315" s="121">
        <v>42317</v>
      </c>
      <c r="E315" s="122">
        <v>16.32330812</v>
      </c>
      <c r="G315" s="130">
        <f t="shared" ca="1" si="10"/>
        <v>42324</v>
      </c>
      <c r="H315" s="131">
        <f t="shared" ca="1" si="11"/>
        <v>16.32330812</v>
      </c>
      <c r="I315" s="131"/>
      <c r="K315" s="122"/>
    </row>
    <row r="316" spans="1:11" ht="15" customHeight="1" x14ac:dyDescent="0.2">
      <c r="A316" s="120">
        <v>42318</v>
      </c>
      <c r="B316" s="14">
        <v>15.464186639999999</v>
      </c>
      <c r="D316" s="121">
        <v>42318</v>
      </c>
      <c r="E316" s="122">
        <v>15.464186639999999</v>
      </c>
      <c r="G316" s="130">
        <f t="shared" ca="1" si="10"/>
        <v>42325</v>
      </c>
      <c r="H316" s="131">
        <f t="shared" ca="1" si="11"/>
        <v>16.32330812</v>
      </c>
      <c r="I316" s="131"/>
      <c r="K316" s="122"/>
    </row>
    <row r="317" spans="1:11" ht="15" customHeight="1" x14ac:dyDescent="0.2">
      <c r="A317" s="120">
        <v>42319</v>
      </c>
      <c r="B317" s="14">
        <v>16.32330812</v>
      </c>
      <c r="D317" s="121">
        <v>42319</v>
      </c>
      <c r="E317" s="122">
        <v>16.32330812</v>
      </c>
      <c r="G317" s="130">
        <f t="shared" ca="1" si="10"/>
        <v>42326</v>
      </c>
      <c r="H317" s="131">
        <f t="shared" ca="1" si="11"/>
        <v>16.32330812</v>
      </c>
      <c r="I317" s="131"/>
      <c r="K317" s="122"/>
    </row>
    <row r="318" spans="1:11" ht="15" customHeight="1" x14ac:dyDescent="0.2">
      <c r="A318" s="120">
        <v>42320</v>
      </c>
      <c r="B318" s="14">
        <v>11.16857924</v>
      </c>
      <c r="D318" s="121">
        <v>42320</v>
      </c>
      <c r="E318" s="122">
        <v>11.16857924</v>
      </c>
      <c r="G318" s="130">
        <f t="shared" ca="1" si="10"/>
        <v>42327</v>
      </c>
      <c r="H318" s="131">
        <f t="shared" ca="1" si="11"/>
        <v>15.464186639999999</v>
      </c>
      <c r="I318" s="131"/>
      <c r="K318" s="122"/>
    </row>
    <row r="319" spans="1:11" ht="15" customHeight="1" x14ac:dyDescent="0.2">
      <c r="A319" s="120">
        <v>42321</v>
      </c>
      <c r="B319" s="14">
        <v>10.309457759999999</v>
      </c>
      <c r="D319" s="121">
        <v>42321</v>
      </c>
      <c r="E319" s="122">
        <v>10.309457759999999</v>
      </c>
      <c r="G319" s="130">
        <f t="shared" ca="1" si="10"/>
        <v>42328</v>
      </c>
      <c r="H319" s="131">
        <f t="shared" ca="1" si="11"/>
        <v>15.464186639999999</v>
      </c>
      <c r="I319" s="131"/>
      <c r="K319" s="122"/>
    </row>
    <row r="320" spans="1:11" ht="15" customHeight="1" x14ac:dyDescent="0.2">
      <c r="A320" s="120">
        <v>42322</v>
      </c>
      <c r="B320" s="14">
        <v>14.605065159999999</v>
      </c>
      <c r="D320" s="121">
        <v>42322</v>
      </c>
      <c r="E320" s="122">
        <v>14.605065159999999</v>
      </c>
      <c r="G320" s="130">
        <f t="shared" ca="1" si="10"/>
        <v>42329</v>
      </c>
      <c r="H320" s="131">
        <f t="shared" ca="1" si="11"/>
        <v>19.759794039999999</v>
      </c>
      <c r="I320" s="131"/>
      <c r="K320" s="122"/>
    </row>
    <row r="321" spans="1:11" ht="15" customHeight="1" x14ac:dyDescent="0.2">
      <c r="A321" s="120">
        <v>42323</v>
      </c>
      <c r="B321" s="14">
        <v>12.886822199999999</v>
      </c>
      <c r="D321" s="121">
        <v>42323</v>
      </c>
      <c r="E321" s="122">
        <v>12.886822199999999</v>
      </c>
      <c r="G321" s="130">
        <f t="shared" ca="1" si="10"/>
        <v>42330</v>
      </c>
      <c r="H321" s="131">
        <f t="shared" ca="1" si="11"/>
        <v>19.759794039999999</v>
      </c>
      <c r="I321" s="131"/>
      <c r="K321" s="122"/>
    </row>
    <row r="322" spans="1:11" ht="15" customHeight="1" x14ac:dyDescent="0.2">
      <c r="A322" s="120">
        <v>42324</v>
      </c>
      <c r="B322" s="14">
        <v>9.4503362800000001</v>
      </c>
      <c r="D322" s="121">
        <v>42324</v>
      </c>
      <c r="E322" s="122">
        <v>9.4503362800000001</v>
      </c>
      <c r="G322" s="130">
        <f t="shared" ca="1" si="10"/>
        <v>42331</v>
      </c>
      <c r="H322" s="131">
        <f t="shared" ca="1" si="11"/>
        <v>19.759794039999999</v>
      </c>
      <c r="I322" s="131"/>
      <c r="K322" s="122"/>
    </row>
    <row r="323" spans="1:11" ht="15" customHeight="1" x14ac:dyDescent="0.2">
      <c r="A323" s="120">
        <v>42325</v>
      </c>
      <c r="B323" s="14">
        <v>8.5912147999999995</v>
      </c>
      <c r="D323" s="121">
        <v>42325</v>
      </c>
      <c r="E323" s="122">
        <v>8.5912147999999995</v>
      </c>
      <c r="G323" s="130">
        <f t="shared" ca="1" si="10"/>
        <v>42332</v>
      </c>
      <c r="H323" s="131">
        <f t="shared" ca="1" si="11"/>
        <v>19.759794039999999</v>
      </c>
      <c r="I323" s="131"/>
      <c r="K323" s="122"/>
    </row>
    <row r="324" spans="1:11" ht="15" customHeight="1" x14ac:dyDescent="0.2">
      <c r="A324" s="120">
        <v>42326</v>
      </c>
      <c r="B324" s="14">
        <v>14.605065159999999</v>
      </c>
      <c r="D324" s="121">
        <v>42326</v>
      </c>
      <c r="E324" s="122">
        <v>14.605065159999999</v>
      </c>
      <c r="G324" s="130">
        <f t="shared" ref="G324:G363" ca="1" si="12">OFFSET(D324,7,0,1,1)</f>
        <v>42333</v>
      </c>
      <c r="H324" s="131">
        <f t="shared" ref="H324:H363" ca="1" si="13">IF(OFFSET(E324,7,0,1,1),MAX(OFFSET(E324,7,0,1,1),OFFSET(E324,6,0,1,1),OFFSET(E324,5,0,1,1),OFFSET(E324,4,0,1,1),OFFSET(E324,3,0,1,1),OFFSET(E324,2,0,1,1),OFFSET(E324,1,0,1,1),OFFSET(E324,0,0,1,1)))</f>
        <v>19.759794039999999</v>
      </c>
      <c r="I324" s="131"/>
      <c r="K324" s="122"/>
    </row>
    <row r="325" spans="1:11" ht="15" customHeight="1" x14ac:dyDescent="0.2">
      <c r="A325" s="120">
        <v>42327</v>
      </c>
      <c r="B325" s="14">
        <v>15.464186639999999</v>
      </c>
      <c r="D325" s="121">
        <v>42327</v>
      </c>
      <c r="E325" s="122">
        <v>15.464186639999999</v>
      </c>
      <c r="G325" s="130">
        <f t="shared" ca="1" si="12"/>
        <v>42334</v>
      </c>
      <c r="H325" s="131">
        <f t="shared" ca="1" si="13"/>
        <v>19.759794039999999</v>
      </c>
      <c r="I325" s="131"/>
      <c r="K325" s="122"/>
    </row>
    <row r="326" spans="1:11" ht="15" customHeight="1" x14ac:dyDescent="0.2">
      <c r="A326" s="120">
        <v>42328</v>
      </c>
      <c r="B326" s="14">
        <v>13.74594368</v>
      </c>
      <c r="D326" s="121">
        <v>42328</v>
      </c>
      <c r="E326" s="122">
        <v>13.74594368</v>
      </c>
      <c r="G326" s="130">
        <f t="shared" ca="1" si="12"/>
        <v>42335</v>
      </c>
      <c r="H326" s="131">
        <f t="shared" ca="1" si="13"/>
        <v>19.759794039999999</v>
      </c>
      <c r="I326" s="131"/>
      <c r="K326" s="122"/>
    </row>
    <row r="327" spans="1:11" ht="15" customHeight="1" x14ac:dyDescent="0.2">
      <c r="A327" s="120">
        <v>42329</v>
      </c>
      <c r="B327" s="14">
        <v>19.759794039999999</v>
      </c>
      <c r="D327" s="121">
        <v>42329</v>
      </c>
      <c r="E327" s="122">
        <v>19.759794039999999</v>
      </c>
      <c r="G327" s="130">
        <f t="shared" ca="1" si="12"/>
        <v>42336</v>
      </c>
      <c r="H327" s="131">
        <f t="shared" ca="1" si="13"/>
        <v>19.759794039999999</v>
      </c>
      <c r="I327" s="131"/>
      <c r="K327" s="122"/>
    </row>
    <row r="328" spans="1:11" ht="15" customHeight="1" x14ac:dyDescent="0.2">
      <c r="A328" s="120">
        <v>42330</v>
      </c>
      <c r="B328" s="14">
        <v>11.16857924</v>
      </c>
      <c r="D328" s="121">
        <v>42330</v>
      </c>
      <c r="E328" s="122">
        <v>11.16857924</v>
      </c>
      <c r="G328" s="130">
        <f t="shared" ca="1" si="12"/>
        <v>42337</v>
      </c>
      <c r="H328" s="131">
        <f t="shared" ca="1" si="13"/>
        <v>16.32330812</v>
      </c>
      <c r="I328" s="131"/>
      <c r="K328" s="122"/>
    </row>
    <row r="329" spans="1:11" ht="15" customHeight="1" x14ac:dyDescent="0.2">
      <c r="A329" s="120">
        <v>42331</v>
      </c>
      <c r="B329" s="14">
        <v>10.309457759999999</v>
      </c>
      <c r="D329" s="121">
        <v>42331</v>
      </c>
      <c r="E329" s="122">
        <v>10.309457759999999</v>
      </c>
      <c r="G329" s="130">
        <f t="shared" ca="1" si="12"/>
        <v>42338</v>
      </c>
      <c r="H329" s="131">
        <f t="shared" ca="1" si="13"/>
        <v>16.32330812</v>
      </c>
      <c r="I329" s="131"/>
      <c r="K329" s="122"/>
    </row>
    <row r="330" spans="1:11" ht="15" customHeight="1" x14ac:dyDescent="0.2">
      <c r="A330" s="120">
        <v>42332</v>
      </c>
      <c r="B330" s="14">
        <v>12.886822199999999</v>
      </c>
      <c r="D330" s="121">
        <v>42332</v>
      </c>
      <c r="E330" s="122">
        <v>12.886822199999999</v>
      </c>
      <c r="G330" s="130">
        <f t="shared" ca="1" si="12"/>
        <v>42339</v>
      </c>
      <c r="H330" s="131">
        <f t="shared" ca="1" si="13"/>
        <v>16.32330812</v>
      </c>
      <c r="I330" s="131"/>
      <c r="K330" s="122"/>
    </row>
    <row r="331" spans="1:11" ht="15" customHeight="1" x14ac:dyDescent="0.2">
      <c r="A331" s="120">
        <v>42333</v>
      </c>
      <c r="B331" s="14">
        <v>12.027700719999999</v>
      </c>
      <c r="D331" s="121">
        <v>42333</v>
      </c>
      <c r="E331" s="122">
        <v>12.027700719999999</v>
      </c>
      <c r="G331" s="130">
        <f t="shared" ca="1" si="12"/>
        <v>42340</v>
      </c>
      <c r="H331" s="131">
        <f t="shared" ca="1" si="13"/>
        <v>16.32330812</v>
      </c>
      <c r="I331" s="131"/>
      <c r="K331" s="122"/>
    </row>
    <row r="332" spans="1:11" ht="15" customHeight="1" x14ac:dyDescent="0.2">
      <c r="A332" s="120">
        <v>42334</v>
      </c>
      <c r="B332" s="14">
        <v>9.4503362800000001</v>
      </c>
      <c r="D332" s="121">
        <v>42334</v>
      </c>
      <c r="E332" s="122">
        <v>9.4503362800000001</v>
      </c>
      <c r="G332" s="130">
        <f t="shared" ca="1" si="12"/>
        <v>42341</v>
      </c>
      <c r="H332" s="131">
        <f t="shared" ca="1" si="13"/>
        <v>16.32330812</v>
      </c>
      <c r="I332" s="131"/>
      <c r="K332" s="122"/>
    </row>
    <row r="333" spans="1:11" ht="15" customHeight="1" x14ac:dyDescent="0.2">
      <c r="A333" s="120">
        <v>42335</v>
      </c>
      <c r="B333" s="14">
        <v>9.4503362800000001</v>
      </c>
      <c r="D333" s="121">
        <v>42335</v>
      </c>
      <c r="E333" s="122">
        <v>9.4503362800000001</v>
      </c>
      <c r="G333" s="130">
        <f t="shared" ca="1" si="12"/>
        <v>42342</v>
      </c>
      <c r="H333" s="131">
        <f t="shared" ca="1" si="13"/>
        <v>16.32330812</v>
      </c>
      <c r="I333" s="131"/>
      <c r="K333" s="122"/>
    </row>
    <row r="334" spans="1:11" ht="15" customHeight="1" x14ac:dyDescent="0.2">
      <c r="A334" s="120">
        <v>42336</v>
      </c>
      <c r="B334" s="14">
        <v>14.605065159999999</v>
      </c>
      <c r="D334" s="121">
        <v>42336</v>
      </c>
      <c r="E334" s="122">
        <v>14.605065159999999</v>
      </c>
      <c r="G334" s="130">
        <f t="shared" ca="1" si="12"/>
        <v>42343</v>
      </c>
      <c r="H334" s="131">
        <f t="shared" ca="1" si="13"/>
        <v>17.182429599999999</v>
      </c>
      <c r="I334" s="131"/>
      <c r="K334" s="122"/>
    </row>
    <row r="335" spans="1:11" ht="15" customHeight="1" x14ac:dyDescent="0.2">
      <c r="A335" s="120">
        <v>42337</v>
      </c>
      <c r="B335" s="14">
        <v>16.32330812</v>
      </c>
      <c r="D335" s="121">
        <v>42337</v>
      </c>
      <c r="E335" s="122">
        <v>16.32330812</v>
      </c>
      <c r="G335" s="130">
        <f t="shared" ca="1" si="12"/>
        <v>42344</v>
      </c>
      <c r="H335" s="131">
        <f t="shared" ca="1" si="13"/>
        <v>17.182429599999999</v>
      </c>
      <c r="I335" s="131"/>
      <c r="K335" s="122"/>
    </row>
    <row r="336" spans="1:11" ht="15" customHeight="1" x14ac:dyDescent="0.2">
      <c r="A336" s="120">
        <v>42338</v>
      </c>
      <c r="B336" s="14">
        <v>15.464186639999999</v>
      </c>
      <c r="D336" s="121">
        <v>42338</v>
      </c>
      <c r="E336" s="122">
        <v>15.464186639999999</v>
      </c>
      <c r="G336" s="130">
        <f t="shared" ca="1" si="12"/>
        <v>42345</v>
      </c>
      <c r="H336" s="131">
        <f t="shared" ca="1" si="13"/>
        <v>17.182429599999999</v>
      </c>
      <c r="I336" s="131"/>
      <c r="K336" s="122"/>
    </row>
    <row r="337" spans="1:11" ht="15" customHeight="1" x14ac:dyDescent="0.2">
      <c r="A337" s="120">
        <v>42339</v>
      </c>
      <c r="B337" s="14">
        <v>12.027700719999999</v>
      </c>
      <c r="D337" s="121">
        <v>42339</v>
      </c>
      <c r="E337" s="122">
        <v>12.027700719999999</v>
      </c>
      <c r="G337" s="130">
        <f t="shared" ca="1" si="12"/>
        <v>42346</v>
      </c>
      <c r="H337" s="131">
        <f t="shared" ca="1" si="13"/>
        <v>17.182429599999999</v>
      </c>
      <c r="I337" s="131"/>
      <c r="K337" s="122"/>
    </row>
    <row r="338" spans="1:11" ht="15" customHeight="1" x14ac:dyDescent="0.2">
      <c r="A338" s="120">
        <v>42340</v>
      </c>
      <c r="B338" s="14">
        <v>12.886822199999999</v>
      </c>
      <c r="D338" s="121">
        <v>42340</v>
      </c>
      <c r="E338" s="122">
        <v>12.886822199999999</v>
      </c>
      <c r="G338" s="130">
        <f t="shared" ca="1" si="12"/>
        <v>42347</v>
      </c>
      <c r="H338" s="131">
        <f t="shared" ca="1" si="13"/>
        <v>17.182429599999999</v>
      </c>
      <c r="I338" s="131"/>
      <c r="K338" s="122"/>
    </row>
    <row r="339" spans="1:11" ht="15" customHeight="1" x14ac:dyDescent="0.2">
      <c r="A339" s="120">
        <v>42341</v>
      </c>
      <c r="B339" s="14">
        <v>11.16857924</v>
      </c>
      <c r="D339" s="121">
        <v>42341</v>
      </c>
      <c r="E339" s="122">
        <v>11.16857924</v>
      </c>
      <c r="G339" s="130">
        <f t="shared" ca="1" si="12"/>
        <v>42348</v>
      </c>
      <c r="H339" s="131">
        <f t="shared" ca="1" si="13"/>
        <v>17.182429599999999</v>
      </c>
      <c r="I339" s="131"/>
      <c r="K339" s="122"/>
    </row>
    <row r="340" spans="1:11" ht="15" customHeight="1" x14ac:dyDescent="0.2">
      <c r="A340" s="120">
        <v>42342</v>
      </c>
      <c r="B340" s="14">
        <v>12.027700719999999</v>
      </c>
      <c r="D340" s="121">
        <v>42342</v>
      </c>
      <c r="E340" s="122">
        <v>12.027700719999999</v>
      </c>
      <c r="G340" s="130">
        <f t="shared" ca="1" si="12"/>
        <v>42349</v>
      </c>
      <c r="H340" s="131">
        <f t="shared" ca="1" si="13"/>
        <v>17.182429599999999</v>
      </c>
      <c r="I340" s="131"/>
      <c r="K340" s="122"/>
    </row>
    <row r="341" spans="1:11" ht="15" customHeight="1" x14ac:dyDescent="0.2">
      <c r="A341" s="120">
        <v>42343</v>
      </c>
      <c r="B341" s="14">
        <v>17.182429599999999</v>
      </c>
      <c r="D341" s="121">
        <v>42343</v>
      </c>
      <c r="E341" s="122">
        <v>17.182429599999999</v>
      </c>
      <c r="G341" s="130">
        <f t="shared" ca="1" si="12"/>
        <v>42350</v>
      </c>
      <c r="H341" s="131">
        <f t="shared" ca="1" si="13"/>
        <v>17.182429599999999</v>
      </c>
      <c r="I341" s="131"/>
      <c r="K341" s="122"/>
    </row>
    <row r="342" spans="1:11" ht="15" customHeight="1" x14ac:dyDescent="0.2">
      <c r="A342" s="120">
        <v>42344</v>
      </c>
      <c r="B342" s="14">
        <v>13.74594368</v>
      </c>
      <c r="D342" s="121">
        <v>42344</v>
      </c>
      <c r="E342" s="122">
        <v>13.74594368</v>
      </c>
      <c r="G342" s="130">
        <f t="shared" ca="1" si="12"/>
        <v>42351</v>
      </c>
      <c r="H342" s="131">
        <f t="shared" ca="1" si="13"/>
        <v>17.182429599999999</v>
      </c>
      <c r="I342" s="131"/>
      <c r="K342" s="122"/>
    </row>
    <row r="343" spans="1:11" ht="15" customHeight="1" x14ac:dyDescent="0.2">
      <c r="A343" s="120">
        <v>42345</v>
      </c>
      <c r="B343" s="14">
        <v>17.182429599999999</v>
      </c>
      <c r="D343" s="121">
        <v>42345</v>
      </c>
      <c r="E343" s="122">
        <v>17.182429599999999</v>
      </c>
      <c r="G343" s="130">
        <f t="shared" ca="1" si="12"/>
        <v>42352</v>
      </c>
      <c r="H343" s="131">
        <f t="shared" ca="1" si="13"/>
        <v>17.182429599999999</v>
      </c>
      <c r="I343" s="131"/>
      <c r="K343" s="122"/>
    </row>
    <row r="344" spans="1:11" ht="15" customHeight="1" x14ac:dyDescent="0.2">
      <c r="A344" s="120">
        <v>42346</v>
      </c>
      <c r="B344" s="14">
        <v>8.5912147999999995</v>
      </c>
      <c r="D344" s="121">
        <v>42346</v>
      </c>
      <c r="E344" s="122">
        <v>8.5912147999999995</v>
      </c>
      <c r="G344" s="130">
        <f t="shared" ca="1" si="12"/>
        <v>42353</v>
      </c>
      <c r="H344" s="131">
        <f t="shared" ca="1" si="13"/>
        <v>17.182429599999999</v>
      </c>
      <c r="I344" s="131"/>
      <c r="K344" s="122"/>
    </row>
    <row r="345" spans="1:11" ht="15" customHeight="1" x14ac:dyDescent="0.2">
      <c r="A345" s="120">
        <v>42347</v>
      </c>
      <c r="B345" s="14">
        <v>12.027700719999999</v>
      </c>
      <c r="D345" s="121">
        <v>42347</v>
      </c>
      <c r="E345" s="122">
        <v>12.027700719999999</v>
      </c>
      <c r="G345" s="130">
        <f t="shared" ca="1" si="12"/>
        <v>42354</v>
      </c>
      <c r="H345" s="131">
        <f t="shared" ca="1" si="13"/>
        <v>17.182429599999999</v>
      </c>
      <c r="I345" s="131"/>
      <c r="K345" s="122"/>
    </row>
    <row r="346" spans="1:11" ht="15" customHeight="1" x14ac:dyDescent="0.2">
      <c r="A346" s="120">
        <v>42348</v>
      </c>
      <c r="B346" s="14">
        <v>16.32330812</v>
      </c>
      <c r="D346" s="121">
        <v>42348</v>
      </c>
      <c r="E346" s="122">
        <v>16.32330812</v>
      </c>
      <c r="G346" s="130">
        <f t="shared" ca="1" si="12"/>
        <v>42355</v>
      </c>
      <c r="H346" s="131">
        <f t="shared" ca="1" si="13"/>
        <v>17.182429599999999</v>
      </c>
      <c r="I346" s="131"/>
      <c r="K346" s="122"/>
    </row>
    <row r="347" spans="1:11" ht="15" customHeight="1" x14ac:dyDescent="0.2">
      <c r="A347" s="120">
        <v>42349</v>
      </c>
      <c r="B347" s="14">
        <v>9.4503362800000001</v>
      </c>
      <c r="D347" s="121">
        <v>42349</v>
      </c>
      <c r="E347" s="122">
        <v>9.4503362800000001</v>
      </c>
      <c r="G347" s="130">
        <f t="shared" ca="1" si="12"/>
        <v>42356</v>
      </c>
      <c r="H347" s="131">
        <f t="shared" ca="1" si="13"/>
        <v>18.90067256</v>
      </c>
      <c r="I347" s="131"/>
      <c r="K347" s="122"/>
    </row>
    <row r="348" spans="1:11" ht="15" customHeight="1" x14ac:dyDescent="0.2">
      <c r="A348" s="120">
        <v>42350</v>
      </c>
      <c r="B348" s="14">
        <v>15.464186639999999</v>
      </c>
      <c r="D348" s="121">
        <v>42350</v>
      </c>
      <c r="E348" s="122">
        <v>15.464186639999999</v>
      </c>
      <c r="G348" s="130">
        <f t="shared" ca="1" si="12"/>
        <v>42357</v>
      </c>
      <c r="H348" s="131">
        <f t="shared" ca="1" si="13"/>
        <v>18.90067256</v>
      </c>
      <c r="I348" s="131"/>
      <c r="K348" s="122"/>
    </row>
    <row r="349" spans="1:11" ht="15" customHeight="1" x14ac:dyDescent="0.2">
      <c r="A349" s="120">
        <v>42351</v>
      </c>
      <c r="B349" s="14">
        <v>17.182429599999999</v>
      </c>
      <c r="D349" s="121">
        <v>42351</v>
      </c>
      <c r="E349" s="122">
        <v>17.182429599999999</v>
      </c>
      <c r="G349" s="130">
        <f t="shared" ca="1" si="12"/>
        <v>42358</v>
      </c>
      <c r="H349" s="131">
        <f t="shared" ca="1" si="13"/>
        <v>18.90067256</v>
      </c>
      <c r="I349" s="131"/>
      <c r="K349" s="122"/>
    </row>
    <row r="350" spans="1:11" ht="15" customHeight="1" x14ac:dyDescent="0.2">
      <c r="A350" s="120">
        <v>42352</v>
      </c>
      <c r="B350" s="14">
        <v>15.464186639999999</v>
      </c>
      <c r="D350" s="121">
        <v>42352</v>
      </c>
      <c r="E350" s="122">
        <v>15.464186639999999</v>
      </c>
      <c r="G350" s="130">
        <f t="shared" ca="1" si="12"/>
        <v>42359</v>
      </c>
      <c r="H350" s="131">
        <f t="shared" ca="1" si="13"/>
        <v>18.90067256</v>
      </c>
      <c r="I350" s="131"/>
      <c r="K350" s="122"/>
    </row>
    <row r="351" spans="1:11" ht="15" customHeight="1" x14ac:dyDescent="0.2">
      <c r="A351" s="120">
        <v>42353</v>
      </c>
      <c r="B351" s="14">
        <v>16.32330812</v>
      </c>
      <c r="D351" s="121">
        <v>42353</v>
      </c>
      <c r="E351" s="122">
        <v>16.32330812</v>
      </c>
      <c r="G351" s="130">
        <f t="shared" ca="1" si="12"/>
        <v>42360</v>
      </c>
      <c r="H351" s="131">
        <f t="shared" ca="1" si="13"/>
        <v>18.90067256</v>
      </c>
      <c r="I351" s="131"/>
      <c r="K351" s="122"/>
    </row>
    <row r="352" spans="1:11" ht="15" customHeight="1" x14ac:dyDescent="0.2">
      <c r="A352" s="120">
        <v>42354</v>
      </c>
      <c r="B352" s="14">
        <v>15.464186639999999</v>
      </c>
      <c r="D352" s="121">
        <v>42354</v>
      </c>
      <c r="E352" s="122">
        <v>15.464186639999999</v>
      </c>
      <c r="G352" s="130">
        <f t="shared" ca="1" si="12"/>
        <v>42361</v>
      </c>
      <c r="H352" s="131">
        <f t="shared" ca="1" si="13"/>
        <v>18.90067256</v>
      </c>
      <c r="I352" s="131"/>
      <c r="K352" s="122"/>
    </row>
    <row r="353" spans="1:11" ht="15" customHeight="1" x14ac:dyDescent="0.2">
      <c r="A353" s="120">
        <v>42355</v>
      </c>
      <c r="B353" s="14">
        <v>17.182429599999999</v>
      </c>
      <c r="D353" s="121">
        <v>42355</v>
      </c>
      <c r="E353" s="122">
        <v>17.182429599999999</v>
      </c>
      <c r="G353" s="130">
        <f t="shared" ca="1" si="12"/>
        <v>42362</v>
      </c>
      <c r="H353" s="131">
        <f t="shared" ca="1" si="13"/>
        <v>18.90067256</v>
      </c>
      <c r="I353" s="131"/>
      <c r="K353" s="122"/>
    </row>
    <row r="354" spans="1:11" ht="15" customHeight="1" x14ac:dyDescent="0.2">
      <c r="A354" s="120">
        <v>42356</v>
      </c>
      <c r="B354" s="14">
        <v>18.90067256</v>
      </c>
      <c r="D354" s="121">
        <v>42356</v>
      </c>
      <c r="E354" s="122">
        <v>18.90067256</v>
      </c>
      <c r="G354" s="130">
        <f t="shared" ca="1" si="12"/>
        <v>42363</v>
      </c>
      <c r="H354" s="131">
        <f t="shared" ca="1" si="13"/>
        <v>18.90067256</v>
      </c>
      <c r="I354" s="131"/>
      <c r="K354" s="122"/>
    </row>
    <row r="355" spans="1:11" ht="15" customHeight="1" x14ac:dyDescent="0.2">
      <c r="A355" s="120">
        <v>42357</v>
      </c>
      <c r="B355" s="14">
        <v>18.041551079999998</v>
      </c>
      <c r="D355" s="121">
        <v>42357</v>
      </c>
      <c r="E355" s="122">
        <v>18.041551079999998</v>
      </c>
      <c r="G355" s="130">
        <f t="shared" ca="1" si="12"/>
        <v>42364</v>
      </c>
      <c r="H355" s="131">
        <f t="shared" ca="1" si="13"/>
        <v>18.90067256</v>
      </c>
      <c r="I355" s="131"/>
      <c r="K355" s="122"/>
    </row>
    <row r="356" spans="1:11" ht="15" customHeight="1" x14ac:dyDescent="0.2">
      <c r="A356" s="120">
        <v>42358</v>
      </c>
      <c r="B356" s="14">
        <v>17.182429599999999</v>
      </c>
      <c r="D356" s="121">
        <v>42358</v>
      </c>
      <c r="E356" s="122">
        <v>17.182429599999999</v>
      </c>
      <c r="G356" s="130">
        <f t="shared" ca="1" si="12"/>
        <v>42365</v>
      </c>
      <c r="H356" s="131">
        <f t="shared" ca="1" si="13"/>
        <v>18.90067256</v>
      </c>
      <c r="I356" s="131"/>
      <c r="K356" s="122"/>
    </row>
    <row r="357" spans="1:11" ht="15" customHeight="1" x14ac:dyDescent="0.2">
      <c r="A357" s="120">
        <v>42359</v>
      </c>
      <c r="B357" s="14">
        <v>16.32330812</v>
      </c>
      <c r="D357" s="121">
        <v>42359</v>
      </c>
      <c r="E357" s="122">
        <v>16.32330812</v>
      </c>
      <c r="G357" s="130">
        <f t="shared" ca="1" si="12"/>
        <v>42366</v>
      </c>
      <c r="H357" s="131">
        <f t="shared" ca="1" si="13"/>
        <v>18.90067256</v>
      </c>
      <c r="I357" s="131"/>
      <c r="K357" s="122"/>
    </row>
    <row r="358" spans="1:11" ht="15" customHeight="1" x14ac:dyDescent="0.2">
      <c r="A358" s="120">
        <v>42360</v>
      </c>
      <c r="B358" s="14">
        <v>16.32330812</v>
      </c>
      <c r="D358" s="121">
        <v>42360</v>
      </c>
      <c r="E358" s="122">
        <v>16.32330812</v>
      </c>
      <c r="G358" s="130">
        <f t="shared" ca="1" si="12"/>
        <v>42367</v>
      </c>
      <c r="H358" s="131">
        <f t="shared" ca="1" si="13"/>
        <v>18.90067256</v>
      </c>
      <c r="I358" s="131"/>
      <c r="K358" s="122"/>
    </row>
    <row r="359" spans="1:11" ht="15" customHeight="1" x14ac:dyDescent="0.2">
      <c r="A359" s="120">
        <v>42361</v>
      </c>
      <c r="B359" s="14">
        <v>16.32330812</v>
      </c>
      <c r="D359" s="121">
        <v>42361</v>
      </c>
      <c r="E359" s="122">
        <v>16.32330812</v>
      </c>
      <c r="G359" s="130">
        <f t="shared" ca="1" si="12"/>
        <v>42368</v>
      </c>
      <c r="H359" s="131">
        <f t="shared" ca="1" si="13"/>
        <v>18.90067256</v>
      </c>
      <c r="I359" s="131"/>
      <c r="K359" s="122"/>
    </row>
    <row r="360" spans="1:11" ht="15" customHeight="1" x14ac:dyDescent="0.2">
      <c r="A360" s="120">
        <v>42362</v>
      </c>
      <c r="B360" s="14">
        <v>18.90067256</v>
      </c>
      <c r="D360" s="121">
        <v>42362</v>
      </c>
      <c r="E360" s="122">
        <v>18.90067256</v>
      </c>
      <c r="G360" s="130">
        <f t="shared" ca="1" si="12"/>
        <v>42369</v>
      </c>
      <c r="H360" s="131">
        <f t="shared" ca="1" si="13"/>
        <v>18.90067256</v>
      </c>
      <c r="I360" s="131"/>
      <c r="K360" s="122"/>
    </row>
    <row r="361" spans="1:11" ht="15" customHeight="1" x14ac:dyDescent="0.2">
      <c r="A361" s="120">
        <v>42363</v>
      </c>
      <c r="B361" s="14">
        <v>16.32330812</v>
      </c>
      <c r="D361" s="121">
        <v>42363</v>
      </c>
      <c r="E361" s="122">
        <v>16.32330812</v>
      </c>
      <c r="G361" s="130">
        <f t="shared" ca="1" si="12"/>
        <v>0</v>
      </c>
      <c r="H361" s="131" t="b">
        <f t="shared" ca="1" si="13"/>
        <v>0</v>
      </c>
      <c r="I361" s="131"/>
      <c r="K361" s="122"/>
    </row>
    <row r="362" spans="1:11" ht="15" customHeight="1" x14ac:dyDescent="0.2">
      <c r="A362" s="120">
        <v>42364</v>
      </c>
      <c r="B362" s="14">
        <v>17.182429599999999</v>
      </c>
      <c r="D362" s="121">
        <v>42364</v>
      </c>
      <c r="E362" s="122">
        <v>17.182429599999999</v>
      </c>
      <c r="G362" s="130">
        <f t="shared" ca="1" si="12"/>
        <v>0</v>
      </c>
      <c r="H362" s="131" t="b">
        <f t="shared" ca="1" si="13"/>
        <v>0</v>
      </c>
      <c r="I362" s="131"/>
      <c r="K362" s="122"/>
    </row>
    <row r="363" spans="1:11" ht="15" customHeight="1" x14ac:dyDescent="0.2">
      <c r="A363" s="120">
        <v>42365</v>
      </c>
      <c r="B363" s="14">
        <v>18.041551079999998</v>
      </c>
      <c r="D363" s="121">
        <v>42365</v>
      </c>
      <c r="E363" s="122">
        <v>18.041551079999998</v>
      </c>
      <c r="G363" s="130">
        <f t="shared" ca="1" si="12"/>
        <v>0</v>
      </c>
      <c r="H363" s="131" t="b">
        <f t="shared" ca="1" si="13"/>
        <v>0</v>
      </c>
      <c r="I363" s="131"/>
      <c r="K363" s="122"/>
    </row>
    <row r="364" spans="1:11" ht="15" customHeight="1" x14ac:dyDescent="0.2">
      <c r="A364" s="120">
        <v>42366</v>
      </c>
      <c r="B364" s="14">
        <v>18.041551079999998</v>
      </c>
      <c r="D364" s="121">
        <v>42366</v>
      </c>
      <c r="E364" s="122">
        <v>18.041551079999998</v>
      </c>
      <c r="G364" s="139"/>
      <c r="H364" s="131"/>
      <c r="I364" s="131"/>
      <c r="K364" s="122"/>
    </row>
    <row r="365" spans="1:11" ht="15" customHeight="1" x14ac:dyDescent="0.2">
      <c r="A365" s="120">
        <v>42367</v>
      </c>
      <c r="B365" s="14">
        <v>15.464186639999999</v>
      </c>
      <c r="D365" s="121">
        <v>42367</v>
      </c>
      <c r="E365" s="122">
        <v>15.464186639999999</v>
      </c>
      <c r="G365" s="139"/>
      <c r="H365" s="131"/>
      <c r="I365" s="131"/>
      <c r="K365" s="122"/>
    </row>
    <row r="366" spans="1:11" ht="15" customHeight="1" x14ac:dyDescent="0.2">
      <c r="A366" s="120">
        <v>42368</v>
      </c>
      <c r="B366" s="14">
        <v>17.182429599999999</v>
      </c>
      <c r="D366" s="121">
        <v>42368</v>
      </c>
      <c r="E366" s="122">
        <v>17.182429599999999</v>
      </c>
      <c r="G366" s="139"/>
      <c r="H366" s="131"/>
      <c r="I366" s="131"/>
      <c r="K366" s="122"/>
    </row>
    <row r="367" spans="1:11" ht="15" customHeight="1" x14ac:dyDescent="0.2">
      <c r="A367" s="120">
        <v>42369</v>
      </c>
      <c r="B367" s="14">
        <v>18.041551079999998</v>
      </c>
      <c r="D367" s="121">
        <v>42369</v>
      </c>
      <c r="E367" s="122">
        <v>18.041551079999998</v>
      </c>
      <c r="G367" s="139"/>
      <c r="H367" s="131"/>
      <c r="I367" s="131"/>
      <c r="K367" s="122"/>
    </row>
    <row r="368" spans="1:11" ht="15" customHeight="1" x14ac:dyDescent="0.2">
      <c r="A368" s="1" t="s">
        <v>136</v>
      </c>
      <c r="B368" s="123"/>
      <c r="G368" s="139"/>
      <c r="H368" s="131"/>
      <c r="I368" s="131"/>
      <c r="K368" s="122"/>
    </row>
    <row r="369" spans="1:9" ht="15" customHeight="1" x14ac:dyDescent="0.2">
      <c r="A369" s="1" t="s">
        <v>137</v>
      </c>
      <c r="B369" s="122">
        <v>25.773644399999998</v>
      </c>
      <c r="G369" s="139"/>
      <c r="H369" s="131"/>
      <c r="I369" s="131"/>
    </row>
    <row r="370" spans="1:9" ht="15" customHeight="1" x14ac:dyDescent="0.2">
      <c r="G370" s="139"/>
      <c r="H370" s="131"/>
      <c r="I370" s="131"/>
    </row>
    <row r="371" spans="1:9" ht="15" customHeight="1" x14ac:dyDescent="0.2">
      <c r="G371" s="139"/>
      <c r="H371" s="131"/>
      <c r="I371" s="131"/>
    </row>
    <row r="372" spans="1:9" ht="15" customHeight="1" x14ac:dyDescent="0.2">
      <c r="G372" s="139"/>
      <c r="H372" s="131"/>
      <c r="I372" s="131"/>
    </row>
    <row r="373" spans="1:9" ht="15" customHeight="1" x14ac:dyDescent="0.2">
      <c r="G373" s="139"/>
      <c r="H373" s="131"/>
      <c r="I373" s="131"/>
    </row>
    <row r="374" spans="1:9" ht="15" customHeight="1" x14ac:dyDescent="0.2">
      <c r="G374" s="139"/>
      <c r="H374" s="131"/>
      <c r="I374" s="131"/>
    </row>
    <row r="375" spans="1:9" ht="15" customHeight="1" x14ac:dyDescent="0.2">
      <c r="G375" s="139"/>
      <c r="H375" s="131"/>
      <c r="I375" s="131"/>
    </row>
    <row r="376" spans="1:9" ht="15" customHeight="1" x14ac:dyDescent="0.2">
      <c r="G376" s="139"/>
      <c r="H376" s="131"/>
      <c r="I376" s="131"/>
    </row>
    <row r="377" spans="1:9" ht="15" customHeight="1" x14ac:dyDescent="0.2">
      <c r="G377" s="139"/>
      <c r="H377" s="131"/>
      <c r="I377" s="131"/>
    </row>
    <row r="378" spans="1:9" ht="15" customHeight="1" x14ac:dyDescent="0.2">
      <c r="G378" s="139"/>
      <c r="H378" s="131"/>
      <c r="I378" s="131"/>
    </row>
    <row r="379" spans="1:9" ht="15" customHeight="1" x14ac:dyDescent="0.2">
      <c r="G379" s="139"/>
      <c r="H379" s="131"/>
      <c r="I379" s="131"/>
    </row>
    <row r="380" spans="1:9" ht="15" customHeight="1" x14ac:dyDescent="0.2">
      <c r="G380" s="139"/>
      <c r="H380" s="131"/>
      <c r="I380" s="131"/>
    </row>
    <row r="381" spans="1:9" ht="15" customHeight="1" x14ac:dyDescent="0.2">
      <c r="G381" s="139"/>
      <c r="H381" s="131"/>
      <c r="I381" s="131"/>
    </row>
    <row r="382" spans="1:9" ht="15" customHeight="1" x14ac:dyDescent="0.2">
      <c r="G382" s="139"/>
      <c r="H382" s="131"/>
      <c r="I382" s="131"/>
    </row>
    <row r="383" spans="1:9" ht="15" customHeight="1" x14ac:dyDescent="0.2">
      <c r="G383" s="139"/>
      <c r="H383" s="131"/>
      <c r="I383" s="131"/>
    </row>
    <row r="384" spans="1:9" ht="15" customHeight="1" x14ac:dyDescent="0.2">
      <c r="G384" s="139"/>
      <c r="H384" s="131"/>
      <c r="I384" s="131"/>
    </row>
    <row r="385" spans="7:9" ht="15" customHeight="1" x14ac:dyDescent="0.2">
      <c r="G385" s="139"/>
      <c r="H385" s="131"/>
      <c r="I385" s="131"/>
    </row>
    <row r="386" spans="7:9" ht="15" customHeight="1" x14ac:dyDescent="0.2">
      <c r="G386" s="139"/>
      <c r="H386" s="131"/>
      <c r="I386" s="131"/>
    </row>
    <row r="387" spans="7:9" ht="15" customHeight="1" x14ac:dyDescent="0.2">
      <c r="G387" s="139"/>
      <c r="H387" s="131"/>
      <c r="I387" s="131"/>
    </row>
    <row r="388" spans="7:9" ht="15" customHeight="1" x14ac:dyDescent="0.2">
      <c r="G388" s="139"/>
      <c r="H388" s="131"/>
      <c r="I388" s="131"/>
    </row>
    <row r="389" spans="7:9" ht="15" customHeight="1" x14ac:dyDescent="0.2">
      <c r="G389" s="139"/>
      <c r="H389" s="131"/>
      <c r="I389" s="131"/>
    </row>
    <row r="390" spans="7:9" ht="15" customHeight="1" x14ac:dyDescent="0.2">
      <c r="G390" s="139"/>
      <c r="H390" s="131"/>
      <c r="I390" s="131"/>
    </row>
    <row r="391" spans="7:9" ht="15" customHeight="1" x14ac:dyDescent="0.2">
      <c r="G391" s="139"/>
      <c r="H391" s="131"/>
      <c r="I391" s="131"/>
    </row>
    <row r="392" spans="7:9" ht="15" customHeight="1" x14ac:dyDescent="0.2">
      <c r="G392" s="139"/>
      <c r="H392" s="131"/>
      <c r="I392" s="131"/>
    </row>
    <row r="393" spans="7:9" ht="15" customHeight="1" x14ac:dyDescent="0.2">
      <c r="G393" s="139"/>
      <c r="H393" s="131"/>
      <c r="I393" s="131"/>
    </row>
    <row r="394" spans="7:9" ht="15" customHeight="1" x14ac:dyDescent="0.2">
      <c r="G394" s="139"/>
      <c r="H394" s="131"/>
      <c r="I394" s="131"/>
    </row>
    <row r="395" spans="7:9" ht="15" customHeight="1" x14ac:dyDescent="0.2">
      <c r="G395" s="139"/>
      <c r="H395" s="131"/>
      <c r="I395" s="131"/>
    </row>
    <row r="396" spans="7:9" ht="15" customHeight="1" x14ac:dyDescent="0.2">
      <c r="G396" s="139"/>
      <c r="H396" s="131"/>
      <c r="I396" s="131"/>
    </row>
    <row r="397" spans="7:9" ht="15" customHeight="1" x14ac:dyDescent="0.2">
      <c r="G397" s="139"/>
      <c r="H397" s="131"/>
      <c r="I397" s="131"/>
    </row>
    <row r="398" spans="7:9" ht="15" customHeight="1" x14ac:dyDescent="0.2">
      <c r="G398" s="139"/>
      <c r="H398" s="131"/>
      <c r="I398" s="131"/>
    </row>
    <row r="399" spans="7:9" ht="15" customHeight="1" x14ac:dyDescent="0.2">
      <c r="G399" s="139"/>
      <c r="H399" s="131"/>
      <c r="I399" s="131"/>
    </row>
    <row r="400" spans="7:9" ht="15" customHeight="1" x14ac:dyDescent="0.2">
      <c r="G400" s="139"/>
      <c r="H400" s="131"/>
      <c r="I400" s="131"/>
    </row>
    <row r="401" spans="7:9" ht="15" customHeight="1" x14ac:dyDescent="0.2">
      <c r="G401" s="139"/>
      <c r="H401" s="131"/>
      <c r="I401" s="131"/>
    </row>
    <row r="402" spans="7:9" ht="15" customHeight="1" x14ac:dyDescent="0.2">
      <c r="G402" s="139"/>
      <c r="H402" s="131"/>
      <c r="I402" s="131"/>
    </row>
    <row r="403" spans="7:9" ht="15" customHeight="1" x14ac:dyDescent="0.2">
      <c r="G403" s="139"/>
      <c r="H403" s="131"/>
      <c r="I403" s="131"/>
    </row>
    <row r="404" spans="7:9" ht="15" customHeight="1" x14ac:dyDescent="0.2">
      <c r="G404" s="139"/>
      <c r="H404" s="131"/>
      <c r="I404" s="131"/>
    </row>
    <row r="405" spans="7:9" ht="15" customHeight="1" x14ac:dyDescent="0.2">
      <c r="G405" s="139"/>
      <c r="H405" s="131"/>
      <c r="I405" s="131"/>
    </row>
    <row r="406" spans="7:9" ht="15" customHeight="1" x14ac:dyDescent="0.2">
      <c r="G406" s="139"/>
      <c r="H406" s="131"/>
      <c r="I406" s="131"/>
    </row>
    <row r="407" spans="7:9" ht="15" customHeight="1" x14ac:dyDescent="0.2">
      <c r="G407" s="139"/>
      <c r="H407" s="131"/>
      <c r="I407" s="131"/>
    </row>
    <row r="408" spans="7:9" ht="15" customHeight="1" x14ac:dyDescent="0.2">
      <c r="G408" s="139"/>
      <c r="H408" s="131"/>
      <c r="I408" s="131"/>
    </row>
    <row r="409" spans="7:9" ht="15" customHeight="1" x14ac:dyDescent="0.2">
      <c r="G409" s="139"/>
      <c r="H409" s="131"/>
      <c r="I409" s="131"/>
    </row>
    <row r="410" spans="7:9" ht="15" customHeight="1" x14ac:dyDescent="0.2">
      <c r="G410" s="139"/>
      <c r="H410" s="131"/>
      <c r="I410" s="131"/>
    </row>
    <row r="411" spans="7:9" ht="15" customHeight="1" x14ac:dyDescent="0.2">
      <c r="G411" s="139"/>
      <c r="H411" s="131"/>
      <c r="I411" s="131"/>
    </row>
    <row r="412" spans="7:9" ht="15" customHeight="1" x14ac:dyDescent="0.2">
      <c r="G412" s="139"/>
      <c r="H412" s="131"/>
      <c r="I412" s="131"/>
    </row>
    <row r="413" spans="7:9" ht="15" customHeight="1" x14ac:dyDescent="0.2">
      <c r="G413" s="139"/>
      <c r="H413" s="131"/>
      <c r="I413" s="131"/>
    </row>
    <row r="414" spans="7:9" ht="15" customHeight="1" x14ac:dyDescent="0.2">
      <c r="G414" s="139"/>
      <c r="H414" s="131"/>
      <c r="I414" s="131"/>
    </row>
    <row r="415" spans="7:9" ht="15" customHeight="1" x14ac:dyDescent="0.2">
      <c r="G415" s="139"/>
      <c r="H415" s="131"/>
      <c r="I415" s="131"/>
    </row>
    <row r="416" spans="7:9" ht="15" customHeight="1" x14ac:dyDescent="0.2">
      <c r="G416" s="139"/>
      <c r="H416" s="131"/>
      <c r="I416" s="131"/>
    </row>
    <row r="417" spans="7:9" ht="15" customHeight="1" x14ac:dyDescent="0.2">
      <c r="G417" s="139"/>
      <c r="H417" s="131"/>
      <c r="I417" s="131"/>
    </row>
    <row r="418" spans="7:9" ht="15" customHeight="1" x14ac:dyDescent="0.2">
      <c r="G418" s="139"/>
      <c r="H418" s="131"/>
      <c r="I418" s="131"/>
    </row>
    <row r="419" spans="7:9" ht="15" customHeight="1" x14ac:dyDescent="0.2">
      <c r="G419" s="139"/>
      <c r="H419" s="131"/>
      <c r="I419" s="131"/>
    </row>
    <row r="420" spans="7:9" ht="15" customHeight="1" x14ac:dyDescent="0.2">
      <c r="G420" s="139"/>
      <c r="H420" s="131"/>
      <c r="I420" s="131"/>
    </row>
    <row r="421" spans="7:9" ht="15" customHeight="1" x14ac:dyDescent="0.2">
      <c r="G421" s="139"/>
      <c r="H421" s="131"/>
      <c r="I421" s="131"/>
    </row>
    <row r="422" spans="7:9" ht="15" customHeight="1" x14ac:dyDescent="0.2">
      <c r="G422" s="139"/>
      <c r="H422" s="131"/>
      <c r="I422" s="131"/>
    </row>
    <row r="423" spans="7:9" ht="15" customHeight="1" x14ac:dyDescent="0.2">
      <c r="G423" s="139"/>
      <c r="H423" s="131"/>
      <c r="I423" s="131"/>
    </row>
    <row r="424" spans="7:9" ht="15" customHeight="1" x14ac:dyDescent="0.2">
      <c r="G424" s="139"/>
      <c r="H424" s="131"/>
      <c r="I424" s="131"/>
    </row>
    <row r="425" spans="7:9" ht="15" customHeight="1" x14ac:dyDescent="0.2">
      <c r="G425" s="139"/>
      <c r="H425" s="131"/>
      <c r="I425" s="131"/>
    </row>
    <row r="426" spans="7:9" ht="15" customHeight="1" x14ac:dyDescent="0.2">
      <c r="G426" s="139"/>
      <c r="H426" s="131"/>
      <c r="I426" s="131"/>
    </row>
    <row r="427" spans="7:9" ht="15" customHeight="1" x14ac:dyDescent="0.2">
      <c r="G427" s="139"/>
      <c r="H427" s="131"/>
      <c r="I427" s="131"/>
    </row>
    <row r="428" spans="7:9" ht="15" customHeight="1" x14ac:dyDescent="0.2">
      <c r="G428" s="139"/>
      <c r="H428" s="131"/>
      <c r="I428" s="131"/>
    </row>
    <row r="429" spans="7:9" ht="15" customHeight="1" x14ac:dyDescent="0.2">
      <c r="G429" s="139"/>
      <c r="H429" s="131"/>
      <c r="I429" s="131"/>
    </row>
    <row r="430" spans="7:9" ht="15" customHeight="1" x14ac:dyDescent="0.2">
      <c r="G430" s="139"/>
      <c r="H430" s="131"/>
      <c r="I430" s="131"/>
    </row>
    <row r="431" spans="7:9" ht="15" customHeight="1" x14ac:dyDescent="0.2">
      <c r="G431" s="139"/>
      <c r="H431" s="131"/>
      <c r="I431" s="131"/>
    </row>
    <row r="432" spans="7:9" ht="15" customHeight="1" x14ac:dyDescent="0.2">
      <c r="G432" s="139"/>
      <c r="H432" s="131"/>
      <c r="I432" s="131"/>
    </row>
    <row r="433" spans="7:9" ht="15" customHeight="1" x14ac:dyDescent="0.2">
      <c r="G433" s="139"/>
      <c r="H433" s="131"/>
      <c r="I433" s="131"/>
    </row>
    <row r="434" spans="7:9" ht="15" customHeight="1" x14ac:dyDescent="0.2">
      <c r="G434" s="139"/>
      <c r="H434" s="131"/>
      <c r="I434" s="131"/>
    </row>
    <row r="435" spans="7:9" ht="15" customHeight="1" x14ac:dyDescent="0.2">
      <c r="G435" s="139"/>
      <c r="H435" s="131"/>
      <c r="I435" s="131"/>
    </row>
    <row r="436" spans="7:9" ht="15" customHeight="1" x14ac:dyDescent="0.2">
      <c r="G436" s="139"/>
      <c r="H436" s="131"/>
      <c r="I436" s="131"/>
    </row>
    <row r="437" spans="7:9" ht="15" customHeight="1" x14ac:dyDescent="0.2">
      <c r="G437" s="139"/>
      <c r="H437" s="131"/>
      <c r="I437" s="131"/>
    </row>
    <row r="438" spans="7:9" ht="15" customHeight="1" x14ac:dyDescent="0.2">
      <c r="G438" s="139"/>
      <c r="H438" s="131"/>
      <c r="I438" s="131"/>
    </row>
    <row r="439" spans="7:9" ht="15" customHeight="1" x14ac:dyDescent="0.2">
      <c r="G439" s="139"/>
      <c r="H439" s="131"/>
      <c r="I439" s="131"/>
    </row>
    <row r="440" spans="7:9" ht="15" customHeight="1" x14ac:dyDescent="0.2">
      <c r="G440" s="139"/>
      <c r="H440" s="131"/>
      <c r="I440" s="131"/>
    </row>
    <row r="441" spans="7:9" ht="15" customHeight="1" x14ac:dyDescent="0.2">
      <c r="G441" s="139"/>
      <c r="H441" s="131"/>
      <c r="I441" s="131"/>
    </row>
    <row r="442" spans="7:9" ht="15" customHeight="1" x14ac:dyDescent="0.2">
      <c r="G442" s="139"/>
      <c r="H442" s="131"/>
      <c r="I442" s="131"/>
    </row>
    <row r="443" spans="7:9" ht="15" customHeight="1" x14ac:dyDescent="0.2">
      <c r="G443" s="139"/>
      <c r="H443" s="131"/>
      <c r="I443" s="131"/>
    </row>
    <row r="444" spans="7:9" ht="15" customHeight="1" x14ac:dyDescent="0.2">
      <c r="G444" s="139"/>
      <c r="H444" s="131"/>
      <c r="I444" s="131"/>
    </row>
    <row r="445" spans="7:9" ht="15" customHeight="1" x14ac:dyDescent="0.2">
      <c r="G445" s="139"/>
      <c r="H445" s="131"/>
      <c r="I445" s="131"/>
    </row>
    <row r="446" spans="7:9" ht="15" customHeight="1" x14ac:dyDescent="0.2">
      <c r="G446" s="139"/>
      <c r="H446" s="131"/>
      <c r="I446" s="131"/>
    </row>
    <row r="447" spans="7:9" ht="15" customHeight="1" x14ac:dyDescent="0.2">
      <c r="G447" s="139"/>
      <c r="H447" s="131"/>
      <c r="I447" s="131"/>
    </row>
    <row r="448" spans="7:9" ht="15" customHeight="1" x14ac:dyDescent="0.2">
      <c r="G448" s="139"/>
      <c r="H448" s="131"/>
      <c r="I448" s="131"/>
    </row>
    <row r="449" spans="7:9" ht="15" customHeight="1" x14ac:dyDescent="0.2">
      <c r="G449" s="139"/>
      <c r="H449" s="131"/>
      <c r="I449" s="131"/>
    </row>
    <row r="450" spans="7:9" ht="15" customHeight="1" x14ac:dyDescent="0.2">
      <c r="G450" s="139"/>
      <c r="H450" s="131"/>
      <c r="I450" s="131"/>
    </row>
    <row r="451" spans="7:9" ht="15" customHeight="1" x14ac:dyDescent="0.2">
      <c r="G451" s="139"/>
      <c r="H451" s="131"/>
      <c r="I451" s="131"/>
    </row>
    <row r="452" spans="7:9" ht="15" customHeight="1" x14ac:dyDescent="0.2">
      <c r="G452" s="139"/>
      <c r="H452" s="131"/>
      <c r="I452" s="131"/>
    </row>
    <row r="453" spans="7:9" ht="15" customHeight="1" x14ac:dyDescent="0.2">
      <c r="G453" s="139"/>
      <c r="H453" s="131"/>
      <c r="I453" s="131"/>
    </row>
    <row r="454" spans="7:9" ht="15" customHeight="1" x14ac:dyDescent="0.2">
      <c r="G454" s="139"/>
      <c r="H454" s="131"/>
      <c r="I454" s="131"/>
    </row>
    <row r="455" spans="7:9" ht="15" customHeight="1" x14ac:dyDescent="0.2">
      <c r="G455" s="139"/>
      <c r="H455" s="131"/>
      <c r="I455" s="131"/>
    </row>
    <row r="456" spans="7:9" ht="15" customHeight="1" x14ac:dyDescent="0.2">
      <c r="G456" s="139"/>
      <c r="H456" s="131"/>
      <c r="I456" s="131"/>
    </row>
    <row r="457" spans="7:9" ht="15" customHeight="1" x14ac:dyDescent="0.2">
      <c r="G457" s="139"/>
      <c r="H457" s="131"/>
      <c r="I457" s="131"/>
    </row>
    <row r="458" spans="7:9" ht="15" customHeight="1" x14ac:dyDescent="0.2">
      <c r="G458" s="139"/>
      <c r="H458" s="131"/>
      <c r="I458" s="131"/>
    </row>
    <row r="459" spans="7:9" ht="15" customHeight="1" x14ac:dyDescent="0.2">
      <c r="G459" s="139"/>
      <c r="H459" s="131"/>
      <c r="I459" s="131"/>
    </row>
    <row r="460" spans="7:9" ht="15" customHeight="1" x14ac:dyDescent="0.2">
      <c r="G460" s="139"/>
      <c r="H460" s="131"/>
      <c r="I460" s="131"/>
    </row>
    <row r="461" spans="7:9" ht="15" customHeight="1" x14ac:dyDescent="0.2">
      <c r="G461" s="139"/>
      <c r="H461" s="131"/>
      <c r="I461" s="131"/>
    </row>
    <row r="462" spans="7:9" ht="15" customHeight="1" x14ac:dyDescent="0.2">
      <c r="G462" s="139"/>
      <c r="H462" s="131"/>
      <c r="I462" s="131"/>
    </row>
    <row r="463" spans="7:9" ht="15" customHeight="1" x14ac:dyDescent="0.2">
      <c r="G463" s="139"/>
      <c r="H463" s="131"/>
      <c r="I463" s="131"/>
    </row>
    <row r="464" spans="7:9" ht="15" customHeight="1" x14ac:dyDescent="0.2">
      <c r="G464" s="139"/>
      <c r="H464" s="131"/>
      <c r="I464" s="131"/>
    </row>
    <row r="465" spans="7:9" ht="15" customHeight="1" x14ac:dyDescent="0.2">
      <c r="G465" s="139"/>
      <c r="H465" s="131"/>
      <c r="I465" s="131"/>
    </row>
    <row r="466" spans="7:9" ht="15" customHeight="1" x14ac:dyDescent="0.2">
      <c r="G466" s="139"/>
      <c r="H466" s="131"/>
      <c r="I466" s="131"/>
    </row>
    <row r="467" spans="7:9" ht="15" customHeight="1" x14ac:dyDescent="0.2">
      <c r="G467" s="139"/>
      <c r="H467" s="131"/>
      <c r="I467" s="131"/>
    </row>
    <row r="468" spans="7:9" ht="15" customHeight="1" x14ac:dyDescent="0.2">
      <c r="G468" s="139"/>
      <c r="H468" s="131"/>
      <c r="I468" s="131"/>
    </row>
    <row r="469" spans="7:9" ht="15" customHeight="1" x14ac:dyDescent="0.2">
      <c r="G469" s="139"/>
      <c r="H469" s="131"/>
      <c r="I469" s="131"/>
    </row>
    <row r="470" spans="7:9" ht="15" customHeight="1" x14ac:dyDescent="0.2">
      <c r="G470" s="139"/>
      <c r="H470" s="131"/>
      <c r="I470" s="131"/>
    </row>
    <row r="471" spans="7:9" ht="15" customHeight="1" x14ac:dyDescent="0.2">
      <c r="G471" s="139"/>
      <c r="H471" s="131"/>
      <c r="I471" s="131"/>
    </row>
    <row r="472" spans="7:9" ht="15" customHeight="1" x14ac:dyDescent="0.2">
      <c r="G472" s="139"/>
      <c r="H472" s="131"/>
      <c r="I472" s="131"/>
    </row>
    <row r="473" spans="7:9" ht="15" customHeight="1" x14ac:dyDescent="0.2">
      <c r="G473" s="139"/>
      <c r="H473" s="131"/>
      <c r="I473" s="131"/>
    </row>
    <row r="474" spans="7:9" ht="15" customHeight="1" x14ac:dyDescent="0.2">
      <c r="G474" s="139"/>
      <c r="H474" s="131"/>
      <c r="I474" s="131"/>
    </row>
    <row r="475" spans="7:9" ht="15" customHeight="1" x14ac:dyDescent="0.2">
      <c r="G475" s="139"/>
      <c r="H475" s="131"/>
      <c r="I475" s="131"/>
    </row>
    <row r="476" spans="7:9" ht="15" customHeight="1" x14ac:dyDescent="0.2">
      <c r="G476" s="139"/>
      <c r="H476" s="131"/>
      <c r="I476" s="131"/>
    </row>
    <row r="477" spans="7:9" ht="15" customHeight="1" x14ac:dyDescent="0.2">
      <c r="G477" s="139"/>
      <c r="H477" s="131"/>
      <c r="I477" s="131"/>
    </row>
    <row r="478" spans="7:9" ht="15" customHeight="1" x14ac:dyDescent="0.2">
      <c r="G478" s="139"/>
      <c r="H478" s="131"/>
      <c r="I478" s="131"/>
    </row>
    <row r="479" spans="7:9" ht="15" customHeight="1" x14ac:dyDescent="0.2">
      <c r="G479" s="139"/>
      <c r="H479" s="131"/>
      <c r="I479" s="131"/>
    </row>
    <row r="480" spans="7:9" ht="15" customHeight="1" x14ac:dyDescent="0.2">
      <c r="G480" s="139"/>
      <c r="H480" s="131"/>
      <c r="I480" s="131"/>
    </row>
    <row r="481" spans="7:9" ht="15" customHeight="1" x14ac:dyDescent="0.2">
      <c r="G481" s="139"/>
      <c r="H481" s="131"/>
      <c r="I481" s="131"/>
    </row>
    <row r="482" spans="7:9" ht="15" customHeight="1" x14ac:dyDescent="0.2">
      <c r="G482" s="139"/>
      <c r="H482" s="131"/>
      <c r="I482" s="131"/>
    </row>
    <row r="483" spans="7:9" ht="15" customHeight="1" x14ac:dyDescent="0.2">
      <c r="G483" s="139"/>
      <c r="H483" s="131"/>
      <c r="I483" s="131"/>
    </row>
    <row r="484" spans="7:9" ht="15" customHeight="1" x14ac:dyDescent="0.2">
      <c r="G484" s="139"/>
      <c r="H484" s="131"/>
      <c r="I484" s="131"/>
    </row>
    <row r="485" spans="7:9" ht="15" customHeight="1" x14ac:dyDescent="0.2">
      <c r="G485" s="139"/>
      <c r="H485" s="131"/>
      <c r="I485" s="131"/>
    </row>
    <row r="486" spans="7:9" ht="15" customHeight="1" x14ac:dyDescent="0.2">
      <c r="G486" s="139"/>
      <c r="H486" s="131"/>
      <c r="I486" s="131"/>
    </row>
    <row r="487" spans="7:9" ht="15" customHeight="1" x14ac:dyDescent="0.2">
      <c r="G487" s="139"/>
      <c r="H487" s="131"/>
      <c r="I487" s="131"/>
    </row>
    <row r="488" spans="7:9" ht="15" customHeight="1" x14ac:dyDescent="0.2">
      <c r="G488" s="139"/>
      <c r="H488" s="131"/>
      <c r="I488" s="131"/>
    </row>
    <row r="489" spans="7:9" ht="15" customHeight="1" x14ac:dyDescent="0.2">
      <c r="G489" s="139"/>
      <c r="H489" s="131"/>
      <c r="I489" s="131"/>
    </row>
    <row r="490" spans="7:9" ht="15" customHeight="1" x14ac:dyDescent="0.2">
      <c r="G490" s="139"/>
      <c r="H490" s="131"/>
      <c r="I490" s="131"/>
    </row>
    <row r="491" spans="7:9" ht="15" customHeight="1" x14ac:dyDescent="0.2">
      <c r="G491" s="139"/>
      <c r="H491" s="131"/>
      <c r="I491" s="131"/>
    </row>
    <row r="492" spans="7:9" ht="15" customHeight="1" x14ac:dyDescent="0.2">
      <c r="G492" s="139"/>
      <c r="H492" s="131"/>
      <c r="I492" s="131"/>
    </row>
    <row r="493" spans="7:9" ht="15" customHeight="1" x14ac:dyDescent="0.2">
      <c r="G493" s="139"/>
      <c r="H493" s="131"/>
      <c r="I493" s="131"/>
    </row>
    <row r="494" spans="7:9" ht="15" customHeight="1" x14ac:dyDescent="0.2">
      <c r="G494" s="139"/>
      <c r="H494" s="131"/>
      <c r="I494" s="131"/>
    </row>
    <row r="495" spans="7:9" ht="15" customHeight="1" x14ac:dyDescent="0.2">
      <c r="G495" s="139"/>
      <c r="H495" s="131"/>
      <c r="I495" s="131"/>
    </row>
    <row r="496" spans="7:9" ht="15" customHeight="1" x14ac:dyDescent="0.2">
      <c r="G496" s="139"/>
      <c r="H496" s="131"/>
      <c r="I496" s="131"/>
    </row>
    <row r="497" spans="7:9" ht="15" customHeight="1" x14ac:dyDescent="0.2">
      <c r="G497" s="139"/>
      <c r="H497" s="131"/>
      <c r="I497" s="131"/>
    </row>
    <row r="498" spans="7:9" ht="15" customHeight="1" x14ac:dyDescent="0.2">
      <c r="G498" s="139"/>
      <c r="H498" s="131"/>
      <c r="I498" s="131"/>
    </row>
    <row r="499" spans="7:9" ht="15" customHeight="1" x14ac:dyDescent="0.2">
      <c r="G499" s="139"/>
      <c r="H499" s="131"/>
      <c r="I499" s="131"/>
    </row>
    <row r="500" spans="7:9" ht="15" customHeight="1" x14ac:dyDescent="0.2">
      <c r="G500" s="139"/>
      <c r="H500" s="131"/>
      <c r="I500" s="131"/>
    </row>
    <row r="501" spans="7:9" ht="15" customHeight="1" x14ac:dyDescent="0.2">
      <c r="G501" s="139"/>
      <c r="H501" s="131"/>
      <c r="I501" s="131"/>
    </row>
    <row r="502" spans="7:9" ht="15" customHeight="1" x14ac:dyDescent="0.2">
      <c r="G502" s="139"/>
      <c r="H502" s="131"/>
      <c r="I502" s="131"/>
    </row>
    <row r="503" spans="7:9" ht="15" customHeight="1" x14ac:dyDescent="0.2">
      <c r="G503" s="139"/>
      <c r="H503" s="131"/>
      <c r="I503" s="131"/>
    </row>
    <row r="504" spans="7:9" ht="15" customHeight="1" x14ac:dyDescent="0.2">
      <c r="G504" s="139"/>
      <c r="H504" s="131"/>
      <c r="I504" s="131"/>
    </row>
    <row r="505" spans="7:9" ht="15" customHeight="1" x14ac:dyDescent="0.2">
      <c r="G505" s="139"/>
      <c r="H505" s="131"/>
      <c r="I505" s="131"/>
    </row>
    <row r="506" spans="7:9" ht="15" customHeight="1" x14ac:dyDescent="0.2">
      <c r="G506" s="139"/>
      <c r="H506" s="131"/>
      <c r="I506" s="131"/>
    </row>
    <row r="507" spans="7:9" ht="15" customHeight="1" x14ac:dyDescent="0.2">
      <c r="G507" s="139"/>
      <c r="H507" s="131"/>
      <c r="I507" s="131"/>
    </row>
    <row r="508" spans="7:9" ht="15" customHeight="1" x14ac:dyDescent="0.2">
      <c r="G508" s="139"/>
      <c r="H508" s="131"/>
      <c r="I508" s="131"/>
    </row>
    <row r="509" spans="7:9" ht="15" customHeight="1" x14ac:dyDescent="0.2">
      <c r="G509" s="139"/>
      <c r="H509" s="131"/>
      <c r="I509" s="131"/>
    </row>
    <row r="510" spans="7:9" ht="15" customHeight="1" x14ac:dyDescent="0.2">
      <c r="G510" s="139"/>
      <c r="H510" s="131"/>
      <c r="I510" s="131"/>
    </row>
    <row r="511" spans="7:9" ht="15" customHeight="1" x14ac:dyDescent="0.2">
      <c r="G511" s="139"/>
      <c r="H511" s="131"/>
      <c r="I511" s="131"/>
    </row>
    <row r="512" spans="7:9" ht="15" customHeight="1" x14ac:dyDescent="0.2">
      <c r="G512" s="139"/>
      <c r="H512" s="131"/>
      <c r="I512" s="131"/>
    </row>
    <row r="513" spans="7:9" ht="15" customHeight="1" x14ac:dyDescent="0.2">
      <c r="G513" s="139"/>
      <c r="H513" s="131"/>
      <c r="I513" s="131"/>
    </row>
    <row r="514" spans="7:9" ht="15" customHeight="1" x14ac:dyDescent="0.2">
      <c r="G514" s="139"/>
      <c r="H514" s="131"/>
      <c r="I514" s="131"/>
    </row>
    <row r="515" spans="7:9" ht="15" customHeight="1" x14ac:dyDescent="0.2">
      <c r="G515" s="139"/>
      <c r="H515" s="131"/>
      <c r="I515" s="131"/>
    </row>
    <row r="516" spans="7:9" ht="15" customHeight="1" x14ac:dyDescent="0.2">
      <c r="G516" s="139"/>
      <c r="H516" s="131"/>
      <c r="I516" s="131"/>
    </row>
    <row r="517" spans="7:9" ht="15" customHeight="1" x14ac:dyDescent="0.2">
      <c r="G517" s="139"/>
      <c r="H517" s="131"/>
      <c r="I517" s="131"/>
    </row>
    <row r="518" spans="7:9" ht="15" customHeight="1" x14ac:dyDescent="0.2">
      <c r="G518" s="139"/>
      <c r="H518" s="131"/>
      <c r="I518" s="131"/>
    </row>
    <row r="519" spans="7:9" ht="15" customHeight="1" x14ac:dyDescent="0.2">
      <c r="G519" s="139"/>
      <c r="H519" s="131"/>
      <c r="I519" s="131"/>
    </row>
    <row r="520" spans="7:9" ht="15" customHeight="1" x14ac:dyDescent="0.2">
      <c r="G520" s="139"/>
      <c r="H520" s="131"/>
      <c r="I520" s="131"/>
    </row>
    <row r="521" spans="7:9" ht="15" customHeight="1" x14ac:dyDescent="0.2">
      <c r="G521" s="139"/>
      <c r="H521" s="131"/>
      <c r="I521" s="131"/>
    </row>
    <row r="522" spans="7:9" ht="15" customHeight="1" x14ac:dyDescent="0.2">
      <c r="G522" s="139"/>
      <c r="H522" s="131"/>
      <c r="I522" s="131"/>
    </row>
    <row r="523" spans="7:9" ht="15" customHeight="1" x14ac:dyDescent="0.2">
      <c r="G523" s="139"/>
      <c r="H523" s="131"/>
      <c r="I523" s="131"/>
    </row>
    <row r="524" spans="7:9" ht="15" customHeight="1" x14ac:dyDescent="0.2">
      <c r="G524" s="139"/>
      <c r="H524" s="131"/>
      <c r="I524" s="131"/>
    </row>
    <row r="525" spans="7:9" ht="15" customHeight="1" x14ac:dyDescent="0.2">
      <c r="G525" s="139"/>
      <c r="H525" s="131"/>
      <c r="I525" s="131"/>
    </row>
    <row r="526" spans="7:9" ht="15" customHeight="1" x14ac:dyDescent="0.2">
      <c r="G526" s="139"/>
      <c r="H526" s="131"/>
      <c r="I526" s="131"/>
    </row>
    <row r="527" spans="7:9" ht="15" customHeight="1" x14ac:dyDescent="0.2">
      <c r="G527" s="139"/>
      <c r="H527" s="131"/>
      <c r="I527" s="131"/>
    </row>
    <row r="528" spans="7:9" ht="15" customHeight="1" x14ac:dyDescent="0.2">
      <c r="G528" s="139"/>
      <c r="H528" s="131"/>
      <c r="I528" s="131"/>
    </row>
    <row r="529" spans="7:9" ht="15" customHeight="1" x14ac:dyDescent="0.2">
      <c r="G529" s="139"/>
      <c r="H529" s="131"/>
      <c r="I529" s="131"/>
    </row>
    <row r="530" spans="7:9" ht="15" customHeight="1" x14ac:dyDescent="0.2">
      <c r="G530" s="139"/>
      <c r="H530" s="131"/>
      <c r="I530" s="131"/>
    </row>
    <row r="531" spans="7:9" ht="15" customHeight="1" x14ac:dyDescent="0.2">
      <c r="G531" s="139"/>
      <c r="H531" s="131"/>
      <c r="I531" s="131"/>
    </row>
    <row r="532" spans="7:9" ht="15" customHeight="1" x14ac:dyDescent="0.2">
      <c r="G532" s="139"/>
      <c r="H532" s="131"/>
      <c r="I532" s="131"/>
    </row>
    <row r="533" spans="7:9" ht="15" customHeight="1" x14ac:dyDescent="0.2">
      <c r="G533" s="139"/>
      <c r="H533" s="131"/>
      <c r="I533" s="131"/>
    </row>
    <row r="534" spans="7:9" ht="15" customHeight="1" x14ac:dyDescent="0.2">
      <c r="G534" s="139"/>
      <c r="H534" s="131"/>
      <c r="I534" s="131"/>
    </row>
    <row r="535" spans="7:9" ht="15" customHeight="1" x14ac:dyDescent="0.2">
      <c r="G535" s="139"/>
      <c r="H535" s="131"/>
      <c r="I535" s="131"/>
    </row>
    <row r="536" spans="7:9" ht="15" customHeight="1" x14ac:dyDescent="0.2">
      <c r="G536" s="139"/>
      <c r="H536" s="131"/>
      <c r="I536" s="131"/>
    </row>
    <row r="537" spans="7:9" ht="15" customHeight="1" x14ac:dyDescent="0.2">
      <c r="G537" s="139"/>
      <c r="H537" s="131"/>
      <c r="I537" s="131"/>
    </row>
    <row r="538" spans="7:9" ht="15" customHeight="1" x14ac:dyDescent="0.2">
      <c r="G538" s="139"/>
      <c r="H538" s="131"/>
      <c r="I538" s="131"/>
    </row>
    <row r="539" spans="7:9" ht="15" customHeight="1" x14ac:dyDescent="0.2">
      <c r="G539" s="139"/>
      <c r="H539" s="131"/>
      <c r="I539" s="131"/>
    </row>
    <row r="540" spans="7:9" ht="15" customHeight="1" x14ac:dyDescent="0.2">
      <c r="G540" s="139"/>
      <c r="H540" s="131"/>
      <c r="I540" s="131"/>
    </row>
    <row r="541" spans="7:9" ht="15" customHeight="1" x14ac:dyDescent="0.2">
      <c r="G541" s="139"/>
      <c r="H541" s="131"/>
      <c r="I541" s="131"/>
    </row>
    <row r="542" spans="7:9" ht="15" customHeight="1" x14ac:dyDescent="0.2">
      <c r="G542" s="139"/>
      <c r="H542" s="131"/>
      <c r="I542" s="131"/>
    </row>
    <row r="543" spans="7:9" ht="15" customHeight="1" x14ac:dyDescent="0.2">
      <c r="G543" s="139"/>
      <c r="H543" s="131"/>
      <c r="I543" s="131"/>
    </row>
    <row r="544" spans="7:9" ht="15" customHeight="1" x14ac:dyDescent="0.2">
      <c r="G544" s="139"/>
      <c r="H544" s="131"/>
      <c r="I544" s="131"/>
    </row>
    <row r="545" spans="7:9" ht="15" customHeight="1" x14ac:dyDescent="0.2">
      <c r="G545" s="139"/>
      <c r="H545" s="131"/>
      <c r="I545" s="131"/>
    </row>
    <row r="546" spans="7:9" ht="15" customHeight="1" x14ac:dyDescent="0.2">
      <c r="G546" s="139"/>
      <c r="H546" s="131"/>
      <c r="I546" s="131"/>
    </row>
    <row r="547" spans="7:9" ht="15" customHeight="1" x14ac:dyDescent="0.2">
      <c r="G547" s="139"/>
      <c r="H547" s="131"/>
      <c r="I547" s="131"/>
    </row>
    <row r="548" spans="7:9" ht="15" customHeight="1" x14ac:dyDescent="0.2">
      <c r="G548" s="139"/>
      <c r="H548" s="131"/>
      <c r="I548" s="131"/>
    </row>
    <row r="549" spans="7:9" ht="15" customHeight="1" x14ac:dyDescent="0.2">
      <c r="G549" s="139"/>
      <c r="H549" s="131"/>
      <c r="I549" s="131"/>
    </row>
    <row r="550" spans="7:9" ht="15" customHeight="1" x14ac:dyDescent="0.2">
      <c r="G550" s="139"/>
      <c r="H550" s="131"/>
      <c r="I550" s="131"/>
    </row>
    <row r="551" spans="7:9" ht="15" customHeight="1" x14ac:dyDescent="0.2">
      <c r="G551" s="139"/>
      <c r="H551" s="131"/>
      <c r="I551" s="131"/>
    </row>
    <row r="552" spans="7:9" ht="15" customHeight="1" x14ac:dyDescent="0.2">
      <c r="G552" s="139"/>
      <c r="H552" s="131"/>
      <c r="I552" s="131"/>
    </row>
    <row r="553" spans="7:9" ht="15" customHeight="1" x14ac:dyDescent="0.2">
      <c r="G553" s="139"/>
      <c r="H553" s="131"/>
      <c r="I553" s="131"/>
    </row>
    <row r="554" spans="7:9" ht="15" customHeight="1" x14ac:dyDescent="0.2">
      <c r="G554" s="139"/>
      <c r="H554" s="131"/>
      <c r="I554" s="131"/>
    </row>
    <row r="555" spans="7:9" ht="15" customHeight="1" x14ac:dyDescent="0.2">
      <c r="G555" s="139"/>
      <c r="H555" s="131"/>
      <c r="I555" s="131"/>
    </row>
    <row r="556" spans="7:9" ht="15" customHeight="1" x14ac:dyDescent="0.2">
      <c r="G556" s="139"/>
      <c r="H556" s="131"/>
      <c r="I556" s="131"/>
    </row>
    <row r="557" spans="7:9" ht="15" customHeight="1" x14ac:dyDescent="0.2">
      <c r="G557" s="139"/>
      <c r="H557" s="131"/>
      <c r="I557" s="131"/>
    </row>
    <row r="558" spans="7:9" ht="15" customHeight="1" x14ac:dyDescent="0.2">
      <c r="G558" s="139"/>
      <c r="H558" s="131"/>
      <c r="I558" s="131"/>
    </row>
    <row r="559" spans="7:9" ht="15" customHeight="1" x14ac:dyDescent="0.2">
      <c r="G559" s="139"/>
      <c r="H559" s="131"/>
      <c r="I559" s="131"/>
    </row>
    <row r="560" spans="7:9" ht="15" customHeight="1" x14ac:dyDescent="0.2">
      <c r="G560" s="139"/>
      <c r="H560" s="131"/>
      <c r="I560" s="131"/>
    </row>
    <row r="561" spans="7:9" ht="15" customHeight="1" x14ac:dyDescent="0.2">
      <c r="G561" s="139"/>
      <c r="H561" s="131"/>
      <c r="I561" s="131"/>
    </row>
    <row r="562" spans="7:9" ht="15" customHeight="1" x14ac:dyDescent="0.2">
      <c r="G562" s="139"/>
      <c r="H562" s="131"/>
      <c r="I562" s="131"/>
    </row>
    <row r="563" spans="7:9" ht="15" customHeight="1" x14ac:dyDescent="0.2">
      <c r="G563" s="139"/>
      <c r="H563" s="131"/>
      <c r="I563" s="131"/>
    </row>
    <row r="564" spans="7:9" ht="15" customHeight="1" x14ac:dyDescent="0.2">
      <c r="G564" s="139"/>
      <c r="H564" s="131"/>
      <c r="I564" s="131"/>
    </row>
    <row r="565" spans="7:9" ht="15" customHeight="1" x14ac:dyDescent="0.2">
      <c r="G565" s="139"/>
      <c r="H565" s="131"/>
      <c r="I565" s="131"/>
    </row>
    <row r="566" spans="7:9" ht="15" customHeight="1" x14ac:dyDescent="0.2">
      <c r="G566" s="139"/>
      <c r="H566" s="131"/>
      <c r="I566" s="131"/>
    </row>
    <row r="567" spans="7:9" ht="15" customHeight="1" x14ac:dyDescent="0.2">
      <c r="G567" s="139"/>
      <c r="H567" s="131"/>
      <c r="I567" s="131"/>
    </row>
    <row r="568" spans="7:9" ht="15" customHeight="1" x14ac:dyDescent="0.2">
      <c r="G568" s="139"/>
      <c r="H568" s="131"/>
      <c r="I568" s="131"/>
    </row>
    <row r="569" spans="7:9" ht="15" customHeight="1" x14ac:dyDescent="0.2">
      <c r="G569" s="139"/>
      <c r="H569" s="131"/>
      <c r="I569" s="131"/>
    </row>
    <row r="570" spans="7:9" ht="15" customHeight="1" x14ac:dyDescent="0.2">
      <c r="G570" s="139"/>
      <c r="H570" s="131"/>
      <c r="I570" s="131"/>
    </row>
    <row r="571" spans="7:9" ht="15" customHeight="1" x14ac:dyDescent="0.2">
      <c r="G571" s="139"/>
      <c r="H571" s="131"/>
      <c r="I571" s="131"/>
    </row>
    <row r="572" spans="7:9" ht="15" customHeight="1" x14ac:dyDescent="0.2">
      <c r="G572" s="139"/>
      <c r="H572" s="131"/>
      <c r="I572" s="131"/>
    </row>
    <row r="573" spans="7:9" ht="15" customHeight="1" x14ac:dyDescent="0.2">
      <c r="G573" s="139"/>
      <c r="H573" s="131"/>
      <c r="I573" s="131"/>
    </row>
    <row r="574" spans="7:9" ht="15" customHeight="1" x14ac:dyDescent="0.2">
      <c r="G574" s="139"/>
      <c r="H574" s="131"/>
      <c r="I574" s="131"/>
    </row>
    <row r="575" spans="7:9" ht="15" customHeight="1" x14ac:dyDescent="0.2">
      <c r="G575" s="139"/>
      <c r="H575" s="131"/>
      <c r="I575" s="131"/>
    </row>
    <row r="576" spans="7:9" ht="15" customHeight="1" x14ac:dyDescent="0.2">
      <c r="G576" s="139"/>
      <c r="H576" s="131"/>
      <c r="I576" s="131"/>
    </row>
    <row r="577" spans="7:9" ht="15" customHeight="1" x14ac:dyDescent="0.2">
      <c r="G577" s="139"/>
      <c r="H577" s="131"/>
      <c r="I577" s="131"/>
    </row>
    <row r="578" spans="7:9" ht="15" customHeight="1" x14ac:dyDescent="0.2">
      <c r="G578" s="139"/>
      <c r="H578" s="131"/>
      <c r="I578" s="131"/>
    </row>
    <row r="579" spans="7:9" ht="15" customHeight="1" x14ac:dyDescent="0.2">
      <c r="G579" s="139"/>
      <c r="H579" s="131"/>
      <c r="I579" s="131"/>
    </row>
    <row r="580" spans="7:9" ht="15" customHeight="1" x14ac:dyDescent="0.2">
      <c r="G580" s="139"/>
      <c r="H580" s="131"/>
      <c r="I580" s="131"/>
    </row>
    <row r="581" spans="7:9" ht="15" customHeight="1" x14ac:dyDescent="0.2">
      <c r="G581" s="139"/>
      <c r="H581" s="131"/>
      <c r="I581" s="131"/>
    </row>
    <row r="582" spans="7:9" ht="15" customHeight="1" x14ac:dyDescent="0.2">
      <c r="G582" s="139"/>
      <c r="H582" s="131"/>
      <c r="I582" s="131"/>
    </row>
    <row r="583" spans="7:9" ht="15" customHeight="1" x14ac:dyDescent="0.2">
      <c r="G583" s="139"/>
      <c r="H583" s="131"/>
      <c r="I583" s="131"/>
    </row>
    <row r="584" spans="7:9" ht="15" customHeight="1" x14ac:dyDescent="0.2">
      <c r="G584" s="139"/>
      <c r="H584" s="131"/>
      <c r="I584" s="131"/>
    </row>
    <row r="585" spans="7:9" ht="15" customHeight="1" x14ac:dyDescent="0.2">
      <c r="G585" s="139"/>
      <c r="H585" s="131"/>
      <c r="I585" s="131"/>
    </row>
    <row r="586" spans="7:9" ht="15" customHeight="1" x14ac:dyDescent="0.2">
      <c r="G586" s="139"/>
      <c r="H586" s="131"/>
      <c r="I586" s="131"/>
    </row>
    <row r="587" spans="7:9" ht="15" customHeight="1" x14ac:dyDescent="0.2">
      <c r="G587" s="139"/>
      <c r="H587" s="131"/>
      <c r="I587" s="131"/>
    </row>
    <row r="588" spans="7:9" ht="15" customHeight="1" x14ac:dyDescent="0.2">
      <c r="G588" s="139"/>
      <c r="H588" s="131"/>
      <c r="I588" s="131"/>
    </row>
    <row r="589" spans="7:9" ht="15" customHeight="1" x14ac:dyDescent="0.2">
      <c r="G589" s="139"/>
      <c r="H589" s="131"/>
      <c r="I589" s="131"/>
    </row>
    <row r="590" spans="7:9" ht="15" customHeight="1" x14ac:dyDescent="0.2">
      <c r="G590" s="139"/>
      <c r="H590" s="131"/>
      <c r="I590" s="131"/>
    </row>
    <row r="591" spans="7:9" ht="15" customHeight="1" x14ac:dyDescent="0.2">
      <c r="G591" s="139"/>
      <c r="H591" s="131"/>
      <c r="I591" s="131"/>
    </row>
    <row r="592" spans="7:9" ht="15" customHeight="1" x14ac:dyDescent="0.2">
      <c r="G592" s="139"/>
      <c r="H592" s="131"/>
      <c r="I592" s="131"/>
    </row>
    <row r="593" spans="7:9" ht="15" customHeight="1" x14ac:dyDescent="0.2">
      <c r="G593" s="139"/>
      <c r="H593" s="131"/>
      <c r="I593" s="131"/>
    </row>
    <row r="594" spans="7:9" ht="15" customHeight="1" x14ac:dyDescent="0.2">
      <c r="G594" s="139"/>
      <c r="H594" s="131"/>
      <c r="I594" s="131"/>
    </row>
    <row r="595" spans="7:9" ht="15" customHeight="1" x14ac:dyDescent="0.2">
      <c r="G595" s="139"/>
      <c r="H595" s="131"/>
      <c r="I595" s="131"/>
    </row>
    <row r="596" spans="7:9" ht="15" customHeight="1" x14ac:dyDescent="0.2">
      <c r="G596" s="139"/>
      <c r="H596" s="131"/>
      <c r="I596" s="131"/>
    </row>
    <row r="597" spans="7:9" ht="15" customHeight="1" x14ac:dyDescent="0.2">
      <c r="G597" s="139"/>
      <c r="H597" s="131"/>
      <c r="I597" s="131"/>
    </row>
    <row r="598" spans="7:9" ht="15" customHeight="1" x14ac:dyDescent="0.2">
      <c r="G598" s="139"/>
      <c r="H598" s="131"/>
      <c r="I598" s="131"/>
    </row>
    <row r="599" spans="7:9" ht="15" customHeight="1" x14ac:dyDescent="0.2">
      <c r="G599" s="139"/>
      <c r="H599" s="131"/>
      <c r="I599" s="131"/>
    </row>
    <row r="600" spans="7:9" ht="15" customHeight="1" x14ac:dyDescent="0.2">
      <c r="G600" s="139"/>
      <c r="H600" s="131"/>
      <c r="I600" s="131"/>
    </row>
    <row r="601" spans="7:9" ht="15" customHeight="1" x14ac:dyDescent="0.2">
      <c r="G601" s="139"/>
      <c r="H601" s="131"/>
      <c r="I601" s="131"/>
    </row>
    <row r="602" spans="7:9" ht="15" customHeight="1" x14ac:dyDescent="0.2">
      <c r="G602" s="139"/>
      <c r="H602" s="131"/>
      <c r="I602" s="131"/>
    </row>
    <row r="603" spans="7:9" ht="15" customHeight="1" x14ac:dyDescent="0.2">
      <c r="G603" s="139"/>
      <c r="H603" s="131"/>
      <c r="I603" s="131"/>
    </row>
    <row r="604" spans="7:9" ht="15" customHeight="1" x14ac:dyDescent="0.2">
      <c r="G604" s="139"/>
      <c r="H604" s="131"/>
      <c r="I604" s="131"/>
    </row>
    <row r="605" spans="7:9" ht="15" customHeight="1" x14ac:dyDescent="0.2">
      <c r="G605" s="139"/>
      <c r="H605" s="131"/>
      <c r="I605" s="131"/>
    </row>
    <row r="606" spans="7:9" ht="15" customHeight="1" x14ac:dyDescent="0.2">
      <c r="G606" s="139"/>
      <c r="H606" s="131"/>
      <c r="I606" s="131"/>
    </row>
    <row r="607" spans="7:9" ht="15" customHeight="1" x14ac:dyDescent="0.2">
      <c r="G607" s="139"/>
      <c r="H607" s="131"/>
      <c r="I607" s="131"/>
    </row>
    <row r="608" spans="7:9" ht="15" customHeight="1" x14ac:dyDescent="0.2">
      <c r="G608" s="139"/>
      <c r="H608" s="131"/>
      <c r="I608" s="131"/>
    </row>
    <row r="609" spans="7:9" ht="15" customHeight="1" x14ac:dyDescent="0.2">
      <c r="G609" s="139"/>
      <c r="H609" s="131"/>
      <c r="I609" s="131"/>
    </row>
    <row r="610" spans="7:9" ht="15" customHeight="1" x14ac:dyDescent="0.2">
      <c r="G610" s="139"/>
      <c r="H610" s="131"/>
      <c r="I610" s="131"/>
    </row>
    <row r="611" spans="7:9" ht="15" customHeight="1" x14ac:dyDescent="0.2">
      <c r="G611" s="139"/>
      <c r="H611" s="131"/>
      <c r="I611" s="131"/>
    </row>
    <row r="612" spans="7:9" ht="15" customHeight="1" x14ac:dyDescent="0.2">
      <c r="G612" s="139"/>
      <c r="H612" s="131"/>
      <c r="I612" s="131"/>
    </row>
    <row r="613" spans="7:9" ht="15" customHeight="1" x14ac:dyDescent="0.2">
      <c r="G613" s="139"/>
      <c r="H613" s="131"/>
      <c r="I613" s="131"/>
    </row>
    <row r="614" spans="7:9" ht="15" customHeight="1" x14ac:dyDescent="0.2">
      <c r="G614" s="139"/>
      <c r="H614" s="131"/>
      <c r="I614" s="131"/>
    </row>
    <row r="615" spans="7:9" ht="15" customHeight="1" x14ac:dyDescent="0.2">
      <c r="G615" s="139"/>
      <c r="H615" s="131"/>
      <c r="I615" s="131"/>
    </row>
    <row r="616" spans="7:9" ht="15" customHeight="1" x14ac:dyDescent="0.2">
      <c r="G616" s="139"/>
      <c r="H616" s="131"/>
      <c r="I616" s="131"/>
    </row>
    <row r="617" spans="7:9" ht="15" customHeight="1" x14ac:dyDescent="0.2">
      <c r="G617" s="139"/>
      <c r="H617" s="131"/>
      <c r="I617" s="131"/>
    </row>
    <row r="618" spans="7:9" ht="15" customHeight="1" x14ac:dyDescent="0.2">
      <c r="G618" s="139"/>
      <c r="H618" s="131"/>
      <c r="I618" s="131"/>
    </row>
    <row r="619" spans="7:9" ht="15" customHeight="1" x14ac:dyDescent="0.2">
      <c r="G619" s="139"/>
      <c r="H619" s="131"/>
      <c r="I619" s="131"/>
    </row>
    <row r="620" spans="7:9" ht="15" customHeight="1" x14ac:dyDescent="0.2">
      <c r="G620" s="139"/>
      <c r="H620" s="131"/>
      <c r="I620" s="131"/>
    </row>
    <row r="621" spans="7:9" ht="15" customHeight="1" x14ac:dyDescent="0.2">
      <c r="G621" s="139"/>
      <c r="H621" s="131"/>
      <c r="I621" s="131"/>
    </row>
    <row r="622" spans="7:9" ht="15" customHeight="1" x14ac:dyDescent="0.2">
      <c r="G622" s="139"/>
      <c r="H622" s="131"/>
      <c r="I622" s="131"/>
    </row>
    <row r="623" spans="7:9" ht="15" customHeight="1" x14ac:dyDescent="0.2">
      <c r="G623" s="139"/>
      <c r="H623" s="131"/>
      <c r="I623" s="131"/>
    </row>
    <row r="624" spans="7:9" ht="15" customHeight="1" x14ac:dyDescent="0.2">
      <c r="G624" s="139"/>
      <c r="H624" s="131"/>
      <c r="I624" s="131"/>
    </row>
    <row r="625" spans="7:9" ht="15" customHeight="1" x14ac:dyDescent="0.2">
      <c r="G625" s="139"/>
      <c r="H625" s="131"/>
      <c r="I625" s="131"/>
    </row>
    <row r="626" spans="7:9" ht="15" customHeight="1" x14ac:dyDescent="0.2">
      <c r="G626" s="139"/>
      <c r="H626" s="131"/>
      <c r="I626" s="131"/>
    </row>
    <row r="627" spans="7:9" ht="15" customHeight="1" x14ac:dyDescent="0.2">
      <c r="G627" s="139"/>
      <c r="H627" s="131"/>
      <c r="I627" s="131"/>
    </row>
    <row r="628" spans="7:9" ht="15" customHeight="1" x14ac:dyDescent="0.2">
      <c r="G628" s="139"/>
      <c r="H628" s="131"/>
      <c r="I628" s="131"/>
    </row>
    <row r="629" spans="7:9" ht="15" customHeight="1" x14ac:dyDescent="0.2">
      <c r="G629" s="139"/>
      <c r="H629" s="131"/>
      <c r="I629" s="131"/>
    </row>
    <row r="630" spans="7:9" ht="15" customHeight="1" x14ac:dyDescent="0.2">
      <c r="G630" s="139"/>
      <c r="H630" s="131"/>
      <c r="I630" s="131"/>
    </row>
    <row r="631" spans="7:9" ht="15" customHeight="1" x14ac:dyDescent="0.2">
      <c r="G631" s="139"/>
      <c r="H631" s="131"/>
      <c r="I631" s="131"/>
    </row>
    <row r="632" spans="7:9" ht="15" customHeight="1" x14ac:dyDescent="0.2">
      <c r="G632" s="139"/>
      <c r="H632" s="131"/>
      <c r="I632" s="131"/>
    </row>
    <row r="633" spans="7:9" ht="15" customHeight="1" x14ac:dyDescent="0.2">
      <c r="G633" s="139"/>
      <c r="H633" s="131"/>
      <c r="I633" s="131"/>
    </row>
    <row r="634" spans="7:9" ht="15" customHeight="1" x14ac:dyDescent="0.2">
      <c r="G634" s="139"/>
      <c r="H634" s="131"/>
      <c r="I634" s="131"/>
    </row>
    <row r="635" spans="7:9" ht="15" customHeight="1" x14ac:dyDescent="0.2">
      <c r="G635" s="139"/>
      <c r="H635" s="131"/>
      <c r="I635" s="131"/>
    </row>
    <row r="636" spans="7:9" ht="15" customHeight="1" x14ac:dyDescent="0.2">
      <c r="G636" s="139"/>
      <c r="H636" s="131"/>
      <c r="I636" s="131"/>
    </row>
    <row r="637" spans="7:9" ht="15" customHeight="1" x14ac:dyDescent="0.2">
      <c r="G637" s="139"/>
      <c r="H637" s="131"/>
      <c r="I637" s="131"/>
    </row>
    <row r="638" spans="7:9" ht="15" customHeight="1" x14ac:dyDescent="0.2">
      <c r="G638" s="139"/>
      <c r="H638" s="131"/>
      <c r="I638" s="131"/>
    </row>
    <row r="639" spans="7:9" ht="15" customHeight="1" x14ac:dyDescent="0.2">
      <c r="G639" s="139"/>
      <c r="H639" s="131"/>
      <c r="I639" s="131"/>
    </row>
    <row r="640" spans="7:9" ht="15" customHeight="1" x14ac:dyDescent="0.2">
      <c r="G640" s="139"/>
      <c r="H640" s="131"/>
      <c r="I640" s="131"/>
    </row>
    <row r="641" spans="7:9" ht="15" customHeight="1" x14ac:dyDescent="0.2">
      <c r="G641" s="139"/>
      <c r="H641" s="131"/>
      <c r="I641" s="131"/>
    </row>
    <row r="642" spans="7:9" ht="15" customHeight="1" x14ac:dyDescent="0.2">
      <c r="G642" s="139"/>
      <c r="H642" s="131"/>
      <c r="I642" s="131"/>
    </row>
    <row r="643" spans="7:9" ht="15" customHeight="1" x14ac:dyDescent="0.2">
      <c r="G643" s="139"/>
      <c r="H643" s="131"/>
      <c r="I643" s="131"/>
    </row>
    <row r="644" spans="7:9" ht="15" customHeight="1" x14ac:dyDescent="0.2">
      <c r="G644" s="139"/>
      <c r="H644" s="131"/>
      <c r="I644" s="131"/>
    </row>
    <row r="645" spans="7:9" ht="15" customHeight="1" x14ac:dyDescent="0.2">
      <c r="G645" s="139"/>
      <c r="H645" s="131"/>
      <c r="I645" s="131"/>
    </row>
    <row r="646" spans="7:9" ht="15" customHeight="1" x14ac:dyDescent="0.2">
      <c r="G646" s="139"/>
      <c r="H646" s="131"/>
      <c r="I646" s="131"/>
    </row>
    <row r="647" spans="7:9" ht="15" customHeight="1" x14ac:dyDescent="0.2">
      <c r="G647" s="139"/>
      <c r="H647" s="131"/>
      <c r="I647" s="131"/>
    </row>
    <row r="648" spans="7:9" ht="15" customHeight="1" x14ac:dyDescent="0.2">
      <c r="G648" s="139"/>
      <c r="H648" s="131"/>
      <c r="I648" s="131"/>
    </row>
    <row r="649" spans="7:9" ht="15" customHeight="1" x14ac:dyDescent="0.2">
      <c r="G649" s="139"/>
      <c r="H649" s="131"/>
      <c r="I649" s="131"/>
    </row>
    <row r="650" spans="7:9" ht="15" customHeight="1" x14ac:dyDescent="0.2">
      <c r="G650" s="139"/>
      <c r="H650" s="131"/>
      <c r="I650" s="131"/>
    </row>
    <row r="651" spans="7:9" ht="15" customHeight="1" x14ac:dyDescent="0.2">
      <c r="G651" s="139"/>
      <c r="H651" s="131"/>
      <c r="I651" s="131"/>
    </row>
    <row r="652" spans="7:9" ht="15" customHeight="1" x14ac:dyDescent="0.2">
      <c r="G652" s="139"/>
      <c r="H652" s="131"/>
      <c r="I652" s="131"/>
    </row>
    <row r="653" spans="7:9" ht="15" customHeight="1" x14ac:dyDescent="0.2">
      <c r="G653" s="139"/>
      <c r="H653" s="131"/>
      <c r="I653" s="131"/>
    </row>
    <row r="654" spans="7:9" ht="15" customHeight="1" x14ac:dyDescent="0.2">
      <c r="G654" s="139"/>
      <c r="H654" s="131"/>
      <c r="I654" s="131"/>
    </row>
    <row r="655" spans="7:9" ht="15" customHeight="1" x14ac:dyDescent="0.2">
      <c r="G655" s="139"/>
      <c r="H655" s="131"/>
      <c r="I655" s="131"/>
    </row>
    <row r="656" spans="7:9" ht="15" customHeight="1" x14ac:dyDescent="0.2">
      <c r="G656" s="139"/>
      <c r="H656" s="131"/>
      <c r="I656" s="131"/>
    </row>
    <row r="657" spans="7:9" ht="15" customHeight="1" x14ac:dyDescent="0.2">
      <c r="G657" s="139"/>
      <c r="H657" s="131"/>
      <c r="I657" s="131"/>
    </row>
    <row r="658" spans="7:9" ht="15" customHeight="1" x14ac:dyDescent="0.2">
      <c r="G658" s="139"/>
      <c r="H658" s="131"/>
      <c r="I658" s="131"/>
    </row>
    <row r="659" spans="7:9" ht="15" customHeight="1" x14ac:dyDescent="0.2">
      <c r="G659" s="139"/>
      <c r="H659" s="131"/>
      <c r="I659" s="131"/>
    </row>
    <row r="660" spans="7:9" ht="15" customHeight="1" x14ac:dyDescent="0.2">
      <c r="G660" s="139"/>
      <c r="H660" s="131"/>
      <c r="I660" s="131"/>
    </row>
    <row r="661" spans="7:9" ht="15" customHeight="1" x14ac:dyDescent="0.2">
      <c r="G661" s="139"/>
      <c r="H661" s="131"/>
      <c r="I661" s="131"/>
    </row>
    <row r="662" spans="7:9" ht="15" customHeight="1" x14ac:dyDescent="0.2">
      <c r="G662" s="139"/>
      <c r="H662" s="131"/>
      <c r="I662" s="131"/>
    </row>
    <row r="663" spans="7:9" ht="15" customHeight="1" x14ac:dyDescent="0.2">
      <c r="G663" s="139"/>
      <c r="H663" s="131"/>
      <c r="I663" s="131"/>
    </row>
    <row r="664" spans="7:9" ht="15" customHeight="1" x14ac:dyDescent="0.2">
      <c r="G664" s="139"/>
      <c r="H664" s="131"/>
      <c r="I664" s="131"/>
    </row>
    <row r="665" spans="7:9" ht="15" customHeight="1" x14ac:dyDescent="0.2">
      <c r="G665" s="139"/>
      <c r="H665" s="131"/>
      <c r="I665" s="131"/>
    </row>
    <row r="666" spans="7:9" ht="15" customHeight="1" x14ac:dyDescent="0.2">
      <c r="G666" s="139"/>
      <c r="H666" s="131"/>
      <c r="I666" s="131"/>
    </row>
    <row r="667" spans="7:9" ht="15" customHeight="1" x14ac:dyDescent="0.2">
      <c r="G667" s="139"/>
      <c r="H667" s="131"/>
      <c r="I667" s="131"/>
    </row>
    <row r="668" spans="7:9" ht="15" customHeight="1" x14ac:dyDescent="0.2">
      <c r="G668" s="139"/>
      <c r="H668" s="131"/>
      <c r="I668" s="131"/>
    </row>
    <row r="669" spans="7:9" ht="15" customHeight="1" x14ac:dyDescent="0.2">
      <c r="G669" s="139"/>
      <c r="H669" s="131"/>
      <c r="I669" s="131"/>
    </row>
    <row r="670" spans="7:9" ht="15" customHeight="1" x14ac:dyDescent="0.2">
      <c r="G670" s="139"/>
      <c r="H670" s="131"/>
      <c r="I670" s="131"/>
    </row>
    <row r="671" spans="7:9" ht="15" customHeight="1" x14ac:dyDescent="0.2">
      <c r="G671" s="139"/>
      <c r="H671" s="131"/>
      <c r="I671" s="131"/>
    </row>
    <row r="672" spans="7:9" ht="15" customHeight="1" x14ac:dyDescent="0.2">
      <c r="G672" s="139"/>
      <c r="H672" s="131"/>
      <c r="I672" s="131"/>
    </row>
    <row r="673" spans="7:9" ht="15" customHeight="1" x14ac:dyDescent="0.2">
      <c r="G673" s="139"/>
      <c r="H673" s="131"/>
      <c r="I673" s="131"/>
    </row>
    <row r="674" spans="7:9" ht="15" customHeight="1" x14ac:dyDescent="0.2">
      <c r="G674" s="139"/>
      <c r="H674" s="131"/>
      <c r="I674" s="131"/>
    </row>
    <row r="675" spans="7:9" ht="15" customHeight="1" x14ac:dyDescent="0.2">
      <c r="G675" s="139"/>
      <c r="H675" s="131"/>
      <c r="I675" s="131"/>
    </row>
    <row r="676" spans="7:9" ht="15" customHeight="1" x14ac:dyDescent="0.2">
      <c r="G676" s="139"/>
      <c r="H676" s="131"/>
      <c r="I676" s="131"/>
    </row>
    <row r="677" spans="7:9" ht="15" customHeight="1" x14ac:dyDescent="0.2">
      <c r="G677" s="139"/>
      <c r="H677" s="131"/>
      <c r="I677" s="131"/>
    </row>
    <row r="678" spans="7:9" ht="15" customHeight="1" x14ac:dyDescent="0.2">
      <c r="G678" s="139"/>
      <c r="H678" s="131"/>
      <c r="I678" s="131"/>
    </row>
    <row r="679" spans="7:9" ht="15" customHeight="1" x14ac:dyDescent="0.2">
      <c r="G679" s="139"/>
      <c r="H679" s="131"/>
      <c r="I679" s="131"/>
    </row>
    <row r="680" spans="7:9" ht="15" customHeight="1" x14ac:dyDescent="0.2">
      <c r="G680" s="139"/>
      <c r="H680" s="131"/>
      <c r="I680" s="131"/>
    </row>
    <row r="681" spans="7:9" ht="15" customHeight="1" x14ac:dyDescent="0.2">
      <c r="G681" s="139"/>
      <c r="H681" s="131"/>
      <c r="I681" s="131"/>
    </row>
    <row r="682" spans="7:9" ht="15" customHeight="1" x14ac:dyDescent="0.2">
      <c r="G682" s="139"/>
      <c r="H682" s="131"/>
      <c r="I682" s="131"/>
    </row>
    <row r="683" spans="7:9" ht="15" customHeight="1" x14ac:dyDescent="0.2">
      <c r="G683" s="139"/>
      <c r="H683" s="131"/>
      <c r="I683" s="131"/>
    </row>
    <row r="684" spans="7:9" ht="15" customHeight="1" x14ac:dyDescent="0.2">
      <c r="G684" s="139"/>
      <c r="H684" s="131"/>
      <c r="I684" s="131"/>
    </row>
    <row r="685" spans="7:9" ht="15" customHeight="1" x14ac:dyDescent="0.2">
      <c r="G685" s="139"/>
      <c r="H685" s="131"/>
      <c r="I685" s="131"/>
    </row>
    <row r="686" spans="7:9" ht="15" customHeight="1" x14ac:dyDescent="0.2">
      <c r="G686" s="139"/>
      <c r="H686" s="131"/>
      <c r="I686" s="131"/>
    </row>
    <row r="687" spans="7:9" ht="15" customHeight="1" x14ac:dyDescent="0.2">
      <c r="G687" s="139"/>
      <c r="H687" s="131"/>
      <c r="I687" s="131"/>
    </row>
    <row r="688" spans="7:9" ht="15" customHeight="1" x14ac:dyDescent="0.2">
      <c r="G688" s="139"/>
      <c r="H688" s="131"/>
      <c r="I688" s="131"/>
    </row>
    <row r="689" spans="7:9" ht="15" customHeight="1" x14ac:dyDescent="0.2">
      <c r="G689" s="139"/>
      <c r="H689" s="131"/>
      <c r="I689" s="131"/>
    </row>
    <row r="690" spans="7:9" ht="15" customHeight="1" x14ac:dyDescent="0.2">
      <c r="G690" s="139"/>
      <c r="H690" s="131"/>
      <c r="I690" s="131"/>
    </row>
    <row r="691" spans="7:9" ht="15" customHeight="1" x14ac:dyDescent="0.2">
      <c r="G691" s="139"/>
      <c r="H691" s="131"/>
      <c r="I691" s="131"/>
    </row>
    <row r="692" spans="7:9" ht="15" customHeight="1" x14ac:dyDescent="0.2">
      <c r="G692" s="139"/>
      <c r="H692" s="131"/>
      <c r="I692" s="131"/>
    </row>
    <row r="693" spans="7:9" ht="15" customHeight="1" x14ac:dyDescent="0.2">
      <c r="G693" s="139"/>
      <c r="H693" s="131"/>
      <c r="I693" s="131"/>
    </row>
    <row r="694" spans="7:9" ht="15" customHeight="1" x14ac:dyDescent="0.2">
      <c r="G694" s="139"/>
      <c r="H694" s="131"/>
      <c r="I694" s="131"/>
    </row>
    <row r="695" spans="7:9" ht="15" customHeight="1" x14ac:dyDescent="0.2">
      <c r="G695" s="139"/>
      <c r="H695" s="131"/>
      <c r="I695" s="131"/>
    </row>
    <row r="696" spans="7:9" ht="15" customHeight="1" x14ac:dyDescent="0.2">
      <c r="G696" s="139"/>
      <c r="H696" s="131"/>
      <c r="I696" s="131"/>
    </row>
    <row r="697" spans="7:9" ht="15" customHeight="1" x14ac:dyDescent="0.2">
      <c r="G697" s="139"/>
      <c r="H697" s="131"/>
      <c r="I697" s="131"/>
    </row>
    <row r="698" spans="7:9" ht="15" customHeight="1" x14ac:dyDescent="0.2">
      <c r="G698" s="139"/>
      <c r="H698" s="131"/>
      <c r="I698" s="131"/>
    </row>
    <row r="699" spans="7:9" ht="15" customHeight="1" x14ac:dyDescent="0.2">
      <c r="G699" s="139"/>
      <c r="H699" s="131"/>
      <c r="I699" s="131"/>
    </row>
    <row r="700" spans="7:9" ht="15" customHeight="1" x14ac:dyDescent="0.2">
      <c r="G700" s="139"/>
      <c r="H700" s="131"/>
      <c r="I700" s="131"/>
    </row>
    <row r="701" spans="7:9" ht="15" customHeight="1" x14ac:dyDescent="0.2">
      <c r="G701" s="139"/>
      <c r="H701" s="131"/>
      <c r="I701" s="131"/>
    </row>
    <row r="702" spans="7:9" ht="15" customHeight="1" x14ac:dyDescent="0.2">
      <c r="G702" s="139"/>
      <c r="H702" s="131"/>
      <c r="I702" s="131"/>
    </row>
    <row r="703" spans="7:9" ht="15" customHeight="1" x14ac:dyDescent="0.2">
      <c r="G703" s="139"/>
      <c r="H703" s="131"/>
      <c r="I703" s="131"/>
    </row>
    <row r="704" spans="7:9" ht="15" customHeight="1" x14ac:dyDescent="0.2">
      <c r="G704" s="139"/>
      <c r="H704" s="131"/>
      <c r="I704" s="131"/>
    </row>
    <row r="705" spans="7:9" ht="15" customHeight="1" x14ac:dyDescent="0.2">
      <c r="G705" s="139"/>
      <c r="H705" s="131"/>
      <c r="I705" s="131"/>
    </row>
    <row r="706" spans="7:9" ht="15" customHeight="1" x14ac:dyDescent="0.2">
      <c r="G706" s="139"/>
      <c r="H706" s="131"/>
      <c r="I706" s="131"/>
    </row>
    <row r="707" spans="7:9" ht="15" customHeight="1" x14ac:dyDescent="0.2">
      <c r="G707" s="139"/>
      <c r="H707" s="131"/>
      <c r="I707" s="131"/>
    </row>
    <row r="708" spans="7:9" ht="15" customHeight="1" x14ac:dyDescent="0.2">
      <c r="G708" s="139"/>
      <c r="H708" s="131"/>
      <c r="I708" s="131"/>
    </row>
    <row r="709" spans="7:9" ht="15" customHeight="1" x14ac:dyDescent="0.2">
      <c r="G709" s="139"/>
      <c r="H709" s="131"/>
      <c r="I709" s="131"/>
    </row>
    <row r="710" spans="7:9" ht="15" customHeight="1" x14ac:dyDescent="0.2">
      <c r="G710" s="139"/>
      <c r="H710" s="131"/>
      <c r="I710" s="131"/>
    </row>
    <row r="711" spans="7:9" ht="15" customHeight="1" x14ac:dyDescent="0.2">
      <c r="G711" s="139"/>
      <c r="H711" s="131"/>
      <c r="I711" s="131"/>
    </row>
    <row r="712" spans="7:9" ht="15" customHeight="1" x14ac:dyDescent="0.2">
      <c r="G712" s="139"/>
      <c r="H712" s="131"/>
      <c r="I712" s="131"/>
    </row>
    <row r="713" spans="7:9" ht="15" customHeight="1" x14ac:dyDescent="0.2">
      <c r="G713" s="139"/>
      <c r="H713" s="131"/>
      <c r="I713" s="131"/>
    </row>
    <row r="714" spans="7:9" ht="15" customHeight="1" x14ac:dyDescent="0.2">
      <c r="G714" s="139"/>
      <c r="H714" s="131"/>
      <c r="I714" s="131"/>
    </row>
    <row r="715" spans="7:9" ht="15" customHeight="1" x14ac:dyDescent="0.2">
      <c r="G715" s="139"/>
      <c r="H715" s="131"/>
      <c r="I715" s="131"/>
    </row>
    <row r="716" spans="7:9" ht="15" customHeight="1" x14ac:dyDescent="0.2">
      <c r="G716" s="139"/>
      <c r="H716" s="131"/>
      <c r="I716" s="131"/>
    </row>
    <row r="717" spans="7:9" ht="15" customHeight="1" x14ac:dyDescent="0.2">
      <c r="G717" s="139"/>
      <c r="H717" s="131"/>
      <c r="I717" s="131"/>
    </row>
    <row r="718" spans="7:9" ht="15" customHeight="1" x14ac:dyDescent="0.2">
      <c r="G718" s="139"/>
      <c r="H718" s="131"/>
      <c r="I718" s="131"/>
    </row>
    <row r="719" spans="7:9" ht="15" customHeight="1" x14ac:dyDescent="0.2">
      <c r="G719" s="139"/>
      <c r="H719" s="131"/>
      <c r="I719" s="131"/>
    </row>
    <row r="720" spans="7:9" ht="15" customHeight="1" x14ac:dyDescent="0.2">
      <c r="G720" s="139"/>
      <c r="H720" s="131"/>
      <c r="I720" s="131"/>
    </row>
    <row r="721" spans="7:9" ht="15" customHeight="1" x14ac:dyDescent="0.2">
      <c r="G721" s="139"/>
      <c r="H721" s="131"/>
      <c r="I721" s="131"/>
    </row>
    <row r="722" spans="7:9" ht="15" customHeight="1" x14ac:dyDescent="0.2">
      <c r="G722" s="139"/>
      <c r="H722" s="131"/>
      <c r="I722" s="131"/>
    </row>
    <row r="723" spans="7:9" ht="15" customHeight="1" x14ac:dyDescent="0.2">
      <c r="G723" s="139"/>
      <c r="H723" s="131"/>
      <c r="I723" s="131"/>
    </row>
    <row r="724" spans="7:9" ht="15" customHeight="1" x14ac:dyDescent="0.2">
      <c r="G724" s="139"/>
      <c r="H724" s="131"/>
      <c r="I724" s="131"/>
    </row>
    <row r="725" spans="7:9" ht="15" customHeight="1" x14ac:dyDescent="0.2">
      <c r="G725" s="139"/>
      <c r="H725" s="131"/>
      <c r="I725" s="131"/>
    </row>
    <row r="726" spans="7:9" ht="15" customHeight="1" x14ac:dyDescent="0.2">
      <c r="G726" s="139"/>
      <c r="H726" s="131"/>
      <c r="I726" s="131"/>
    </row>
    <row r="727" spans="7:9" ht="15" customHeight="1" x14ac:dyDescent="0.2">
      <c r="G727" s="139"/>
      <c r="H727" s="131"/>
      <c r="I727" s="131"/>
    </row>
    <row r="728" spans="7:9" ht="15" customHeight="1" x14ac:dyDescent="0.2">
      <c r="G728" s="139"/>
      <c r="H728" s="131"/>
      <c r="I728" s="131"/>
    </row>
    <row r="729" spans="7:9" ht="15" customHeight="1" x14ac:dyDescent="0.2">
      <c r="G729" s="139"/>
      <c r="H729" s="131"/>
      <c r="I729" s="131"/>
    </row>
    <row r="730" spans="7:9" ht="15" customHeight="1" x14ac:dyDescent="0.2">
      <c r="G730" s="139"/>
      <c r="H730" s="131"/>
      <c r="I730" s="131"/>
    </row>
    <row r="731" spans="7:9" ht="15" customHeight="1" x14ac:dyDescent="0.2">
      <c r="G731" s="139"/>
      <c r="H731" s="131"/>
      <c r="I731" s="131"/>
    </row>
    <row r="732" spans="7:9" ht="15" customHeight="1" x14ac:dyDescent="0.2">
      <c r="G732" s="139"/>
      <c r="H732" s="131"/>
      <c r="I732" s="131"/>
    </row>
    <row r="733" spans="7:9" ht="15" customHeight="1" x14ac:dyDescent="0.2">
      <c r="G733" s="139"/>
      <c r="H733" s="131"/>
      <c r="I733" s="131"/>
    </row>
    <row r="734" spans="7:9" ht="15" customHeight="1" x14ac:dyDescent="0.2">
      <c r="G734" s="139"/>
      <c r="H734" s="131"/>
      <c r="I734" s="131"/>
    </row>
    <row r="735" spans="7:9" ht="15" customHeight="1" x14ac:dyDescent="0.2">
      <c r="G735" s="139"/>
      <c r="H735" s="131"/>
      <c r="I735" s="131"/>
    </row>
    <row r="736" spans="7:9" ht="15" customHeight="1" x14ac:dyDescent="0.2">
      <c r="G736" s="139"/>
      <c r="H736" s="131"/>
      <c r="I736" s="131"/>
    </row>
    <row r="737" spans="7:9" ht="15" customHeight="1" x14ac:dyDescent="0.2">
      <c r="G737" s="139"/>
      <c r="H737" s="131"/>
      <c r="I737" s="131"/>
    </row>
    <row r="738" spans="7:9" ht="15" customHeight="1" x14ac:dyDescent="0.2">
      <c r="G738" s="139"/>
      <c r="H738" s="131"/>
      <c r="I738" s="131"/>
    </row>
    <row r="739" spans="7:9" ht="15" customHeight="1" x14ac:dyDescent="0.2">
      <c r="G739" s="139"/>
      <c r="H739" s="131"/>
      <c r="I739" s="131"/>
    </row>
    <row r="740" spans="7:9" ht="15" customHeight="1" x14ac:dyDescent="0.2">
      <c r="G740" s="139"/>
      <c r="H740" s="131"/>
      <c r="I740" s="131"/>
    </row>
    <row r="741" spans="7:9" ht="15" customHeight="1" x14ac:dyDescent="0.2">
      <c r="G741" s="139"/>
      <c r="H741" s="131"/>
      <c r="I741" s="131"/>
    </row>
    <row r="742" spans="7:9" ht="15" customHeight="1" x14ac:dyDescent="0.2">
      <c r="G742" s="139"/>
      <c r="H742" s="131"/>
      <c r="I742" s="131"/>
    </row>
    <row r="743" spans="7:9" ht="15" customHeight="1" x14ac:dyDescent="0.2">
      <c r="G743" s="139"/>
      <c r="H743" s="131"/>
      <c r="I743" s="131"/>
    </row>
    <row r="744" spans="7:9" ht="15" customHeight="1" x14ac:dyDescent="0.2">
      <c r="G744" s="139"/>
      <c r="H744" s="131"/>
      <c r="I744" s="131"/>
    </row>
    <row r="745" spans="7:9" ht="15" customHeight="1" x14ac:dyDescent="0.2">
      <c r="G745" s="139"/>
      <c r="H745" s="131"/>
      <c r="I745" s="131"/>
    </row>
    <row r="746" spans="7:9" ht="15" customHeight="1" x14ac:dyDescent="0.2">
      <c r="G746" s="139"/>
      <c r="H746" s="131"/>
      <c r="I746" s="131"/>
    </row>
    <row r="747" spans="7:9" ht="15" customHeight="1" x14ac:dyDescent="0.2">
      <c r="G747" s="139"/>
      <c r="H747" s="131"/>
      <c r="I747" s="131"/>
    </row>
    <row r="748" spans="7:9" ht="15" customHeight="1" x14ac:dyDescent="0.2">
      <c r="G748" s="139"/>
      <c r="H748" s="131"/>
      <c r="I748" s="131"/>
    </row>
    <row r="749" spans="7:9" ht="15" customHeight="1" x14ac:dyDescent="0.2">
      <c r="G749" s="139"/>
      <c r="H749" s="131"/>
      <c r="I749" s="131"/>
    </row>
    <row r="750" spans="7:9" ht="15" customHeight="1" x14ac:dyDescent="0.2">
      <c r="G750" s="139"/>
      <c r="H750" s="131"/>
      <c r="I750" s="131"/>
    </row>
    <row r="751" spans="7:9" ht="15" customHeight="1" x14ac:dyDescent="0.2">
      <c r="G751" s="139"/>
      <c r="H751" s="131"/>
      <c r="I751" s="131"/>
    </row>
    <row r="752" spans="7:9" ht="15" customHeight="1" x14ac:dyDescent="0.2">
      <c r="G752" s="139"/>
      <c r="H752" s="131"/>
      <c r="I752" s="131"/>
    </row>
    <row r="753" spans="7:9" ht="15" customHeight="1" x14ac:dyDescent="0.2">
      <c r="G753" s="139"/>
      <c r="H753" s="131"/>
      <c r="I753" s="131"/>
    </row>
    <row r="754" spans="7:9" ht="15" customHeight="1" x14ac:dyDescent="0.2">
      <c r="G754" s="139"/>
      <c r="H754" s="131"/>
      <c r="I754" s="131"/>
    </row>
    <row r="755" spans="7:9" ht="15" customHeight="1" x14ac:dyDescent="0.2">
      <c r="G755" s="139"/>
      <c r="H755" s="131"/>
      <c r="I755" s="131"/>
    </row>
    <row r="756" spans="7:9" ht="15" customHeight="1" x14ac:dyDescent="0.2">
      <c r="G756" s="139"/>
      <c r="H756" s="131"/>
      <c r="I756" s="131"/>
    </row>
    <row r="757" spans="7:9" ht="15" customHeight="1" x14ac:dyDescent="0.2">
      <c r="G757" s="139"/>
      <c r="H757" s="131"/>
      <c r="I757" s="131"/>
    </row>
    <row r="758" spans="7:9" ht="15" customHeight="1" x14ac:dyDescent="0.2">
      <c r="G758" s="139"/>
      <c r="H758" s="131"/>
      <c r="I758" s="131"/>
    </row>
    <row r="759" spans="7:9" ht="15" customHeight="1" x14ac:dyDescent="0.2">
      <c r="G759" s="139"/>
      <c r="H759" s="131"/>
      <c r="I759" s="131"/>
    </row>
    <row r="760" spans="7:9" ht="15" customHeight="1" x14ac:dyDescent="0.2">
      <c r="G760" s="139"/>
      <c r="H760" s="131"/>
      <c r="I760" s="131"/>
    </row>
    <row r="761" spans="7:9" ht="15" customHeight="1" x14ac:dyDescent="0.2">
      <c r="G761" s="139"/>
      <c r="H761" s="131"/>
      <c r="I761" s="131"/>
    </row>
    <row r="762" spans="7:9" ht="15" customHeight="1" x14ac:dyDescent="0.2">
      <c r="G762" s="139"/>
      <c r="H762" s="131"/>
      <c r="I762" s="131"/>
    </row>
    <row r="763" spans="7:9" ht="15" customHeight="1" x14ac:dyDescent="0.2">
      <c r="G763" s="139"/>
      <c r="H763" s="131"/>
      <c r="I763" s="131"/>
    </row>
    <row r="764" spans="7:9" ht="15" customHeight="1" x14ac:dyDescent="0.2">
      <c r="G764" s="139"/>
      <c r="H764" s="131"/>
      <c r="I764" s="131"/>
    </row>
    <row r="765" spans="7:9" ht="15" customHeight="1" x14ac:dyDescent="0.2">
      <c r="G765" s="139"/>
      <c r="H765" s="131"/>
      <c r="I765" s="131"/>
    </row>
    <row r="766" spans="7:9" ht="15" customHeight="1" x14ac:dyDescent="0.2">
      <c r="G766" s="139"/>
      <c r="H766" s="131"/>
      <c r="I766" s="131"/>
    </row>
    <row r="767" spans="7:9" ht="15" customHeight="1" x14ac:dyDescent="0.2">
      <c r="G767" s="139"/>
      <c r="H767" s="131"/>
      <c r="I767" s="131"/>
    </row>
    <row r="768" spans="7:9" ht="15" customHeight="1" x14ac:dyDescent="0.2">
      <c r="G768" s="139"/>
      <c r="H768" s="131"/>
      <c r="I768" s="131"/>
    </row>
    <row r="769" spans="7:9" ht="15" customHeight="1" x14ac:dyDescent="0.2">
      <c r="G769" s="139"/>
      <c r="H769" s="131"/>
      <c r="I769" s="131"/>
    </row>
    <row r="770" spans="7:9" ht="15" customHeight="1" x14ac:dyDescent="0.2">
      <c r="G770" s="139"/>
      <c r="H770" s="131"/>
      <c r="I770" s="131"/>
    </row>
    <row r="771" spans="7:9" ht="15" customHeight="1" x14ac:dyDescent="0.2">
      <c r="G771" s="139"/>
      <c r="H771" s="131"/>
      <c r="I771" s="131"/>
    </row>
    <row r="772" spans="7:9" ht="15" customHeight="1" x14ac:dyDescent="0.2">
      <c r="G772" s="139"/>
      <c r="H772" s="131"/>
      <c r="I772" s="131"/>
    </row>
    <row r="773" spans="7:9" ht="15" customHeight="1" x14ac:dyDescent="0.2">
      <c r="G773" s="139"/>
      <c r="H773" s="131"/>
      <c r="I773" s="131"/>
    </row>
    <row r="774" spans="7:9" ht="15" customHeight="1" x14ac:dyDescent="0.2">
      <c r="G774" s="139"/>
      <c r="H774" s="131"/>
      <c r="I774" s="131"/>
    </row>
    <row r="775" spans="7:9" ht="15" customHeight="1" x14ac:dyDescent="0.2">
      <c r="G775" s="139"/>
      <c r="H775" s="131"/>
      <c r="I775" s="131"/>
    </row>
    <row r="776" spans="7:9" ht="15" customHeight="1" x14ac:dyDescent="0.2">
      <c r="G776" s="139"/>
      <c r="H776" s="131"/>
      <c r="I776" s="131"/>
    </row>
    <row r="777" spans="7:9" ht="15" customHeight="1" x14ac:dyDescent="0.2">
      <c r="G777" s="139"/>
      <c r="H777" s="131"/>
      <c r="I777" s="131"/>
    </row>
    <row r="778" spans="7:9" ht="15" customHeight="1" x14ac:dyDescent="0.2">
      <c r="G778" s="139"/>
      <c r="H778" s="131"/>
      <c r="I778" s="131"/>
    </row>
    <row r="779" spans="7:9" ht="15" customHeight="1" x14ac:dyDescent="0.2">
      <c r="G779" s="139"/>
      <c r="H779" s="131"/>
      <c r="I779" s="131"/>
    </row>
    <row r="780" spans="7:9" ht="15" customHeight="1" x14ac:dyDescent="0.2">
      <c r="G780" s="139"/>
      <c r="H780" s="131"/>
      <c r="I780" s="131"/>
    </row>
    <row r="781" spans="7:9" ht="15" customHeight="1" x14ac:dyDescent="0.2">
      <c r="G781" s="139"/>
      <c r="H781" s="131"/>
      <c r="I781" s="131"/>
    </row>
    <row r="782" spans="7:9" ht="15" customHeight="1" x14ac:dyDescent="0.2">
      <c r="G782" s="139"/>
      <c r="H782" s="131"/>
      <c r="I782" s="131"/>
    </row>
    <row r="783" spans="7:9" ht="15" customHeight="1" x14ac:dyDescent="0.2">
      <c r="G783" s="139"/>
      <c r="H783" s="131"/>
      <c r="I783" s="131"/>
    </row>
    <row r="784" spans="7:9" ht="15" customHeight="1" x14ac:dyDescent="0.2">
      <c r="G784" s="139"/>
      <c r="H784" s="131"/>
      <c r="I784" s="131"/>
    </row>
    <row r="785" spans="7:9" ht="15" customHeight="1" x14ac:dyDescent="0.2">
      <c r="G785" s="139"/>
      <c r="H785" s="131"/>
      <c r="I785" s="131"/>
    </row>
    <row r="786" spans="7:9" ht="15" customHeight="1" x14ac:dyDescent="0.2">
      <c r="G786" s="139"/>
      <c r="H786" s="131"/>
      <c r="I786" s="131"/>
    </row>
    <row r="787" spans="7:9" ht="15" customHeight="1" x14ac:dyDescent="0.2">
      <c r="G787" s="139"/>
      <c r="H787" s="131"/>
      <c r="I787" s="131"/>
    </row>
    <row r="788" spans="7:9" ht="15" customHeight="1" x14ac:dyDescent="0.2">
      <c r="G788" s="139"/>
      <c r="H788" s="131"/>
      <c r="I788" s="131"/>
    </row>
    <row r="789" spans="7:9" ht="15" customHeight="1" x14ac:dyDescent="0.2">
      <c r="G789" s="139"/>
      <c r="H789" s="131"/>
      <c r="I789" s="131"/>
    </row>
    <row r="790" spans="7:9" ht="15" customHeight="1" x14ac:dyDescent="0.2">
      <c r="G790" s="139"/>
      <c r="H790" s="131"/>
      <c r="I790" s="131"/>
    </row>
    <row r="791" spans="7:9" ht="15" customHeight="1" x14ac:dyDescent="0.2">
      <c r="G791" s="139"/>
      <c r="H791" s="131"/>
      <c r="I791" s="131"/>
    </row>
    <row r="792" spans="7:9" ht="15" customHeight="1" x14ac:dyDescent="0.2">
      <c r="G792" s="139"/>
      <c r="H792" s="131"/>
      <c r="I792" s="131"/>
    </row>
    <row r="793" spans="7:9" ht="15" customHeight="1" x14ac:dyDescent="0.2">
      <c r="G793" s="139"/>
      <c r="H793" s="131"/>
      <c r="I793" s="131"/>
    </row>
    <row r="794" spans="7:9" ht="15" customHeight="1" x14ac:dyDescent="0.2">
      <c r="G794" s="139"/>
      <c r="H794" s="131"/>
      <c r="I794" s="131"/>
    </row>
    <row r="795" spans="7:9" ht="15" customHeight="1" x14ac:dyDescent="0.2">
      <c r="G795" s="139"/>
      <c r="H795" s="131"/>
      <c r="I795" s="131"/>
    </row>
    <row r="796" spans="7:9" ht="15" customHeight="1" x14ac:dyDescent="0.2">
      <c r="G796" s="139"/>
      <c r="H796" s="131"/>
      <c r="I796" s="131"/>
    </row>
    <row r="797" spans="7:9" ht="15" customHeight="1" x14ac:dyDescent="0.2">
      <c r="G797" s="139"/>
      <c r="H797" s="131"/>
      <c r="I797" s="131"/>
    </row>
    <row r="798" spans="7:9" ht="15" customHeight="1" x14ac:dyDescent="0.2">
      <c r="G798" s="139"/>
      <c r="H798" s="131"/>
      <c r="I798" s="131"/>
    </row>
    <row r="799" spans="7:9" ht="15" customHeight="1" x14ac:dyDescent="0.2">
      <c r="G799" s="139"/>
      <c r="H799" s="131"/>
      <c r="I799" s="131"/>
    </row>
    <row r="800" spans="7:9" ht="15" customHeight="1" x14ac:dyDescent="0.2">
      <c r="G800" s="139"/>
      <c r="H800" s="131"/>
      <c r="I800" s="131"/>
    </row>
    <row r="801" spans="7:9" ht="15" customHeight="1" x14ac:dyDescent="0.2">
      <c r="G801" s="139"/>
      <c r="H801" s="131"/>
      <c r="I801" s="131"/>
    </row>
    <row r="802" spans="7:9" ht="15" customHeight="1" x14ac:dyDescent="0.2">
      <c r="G802" s="139"/>
      <c r="H802" s="131"/>
      <c r="I802" s="131"/>
    </row>
    <row r="803" spans="7:9" ht="15" customHeight="1" x14ac:dyDescent="0.2">
      <c r="G803" s="139"/>
      <c r="H803" s="131"/>
      <c r="I803" s="131"/>
    </row>
    <row r="804" spans="7:9" ht="15" customHeight="1" x14ac:dyDescent="0.2">
      <c r="G804" s="139"/>
      <c r="H804" s="131"/>
      <c r="I804" s="131"/>
    </row>
    <row r="805" spans="7:9" ht="15" customHeight="1" x14ac:dyDescent="0.2">
      <c r="G805" s="139"/>
      <c r="H805" s="131"/>
      <c r="I805" s="131"/>
    </row>
    <row r="806" spans="7:9" ht="15" customHeight="1" x14ac:dyDescent="0.2">
      <c r="G806" s="139"/>
      <c r="H806" s="131"/>
      <c r="I806" s="131"/>
    </row>
    <row r="807" spans="7:9" ht="15" customHeight="1" x14ac:dyDescent="0.2">
      <c r="G807" s="139"/>
      <c r="H807" s="131"/>
      <c r="I807" s="131"/>
    </row>
    <row r="808" spans="7:9" ht="15" customHeight="1" x14ac:dyDescent="0.2">
      <c r="G808" s="139"/>
      <c r="H808" s="131"/>
      <c r="I808" s="131"/>
    </row>
    <row r="809" spans="7:9" ht="15" customHeight="1" x14ac:dyDescent="0.2">
      <c r="G809" s="139"/>
      <c r="H809" s="131"/>
      <c r="I809" s="131"/>
    </row>
    <row r="810" spans="7:9" ht="15" customHeight="1" x14ac:dyDescent="0.2">
      <c r="G810" s="139"/>
      <c r="H810" s="131"/>
      <c r="I810" s="131"/>
    </row>
    <row r="811" spans="7:9" ht="15" customHeight="1" x14ac:dyDescent="0.2">
      <c r="G811" s="139"/>
      <c r="H811" s="131"/>
      <c r="I811" s="131"/>
    </row>
    <row r="812" spans="7:9" ht="15" customHeight="1" x14ac:dyDescent="0.2">
      <c r="G812" s="139"/>
      <c r="H812" s="131"/>
      <c r="I812" s="131"/>
    </row>
    <row r="813" spans="7:9" ht="15" customHeight="1" x14ac:dyDescent="0.2">
      <c r="G813" s="139"/>
      <c r="H813" s="131"/>
      <c r="I813" s="131"/>
    </row>
    <row r="814" spans="7:9" ht="15" customHeight="1" x14ac:dyDescent="0.2">
      <c r="G814" s="139"/>
      <c r="H814" s="131"/>
      <c r="I814" s="131"/>
    </row>
    <row r="815" spans="7:9" ht="15" customHeight="1" x14ac:dyDescent="0.2">
      <c r="G815" s="139"/>
      <c r="H815" s="131"/>
      <c r="I815" s="131"/>
    </row>
    <row r="816" spans="7:9" ht="15" customHeight="1" x14ac:dyDescent="0.2">
      <c r="G816" s="139"/>
      <c r="H816" s="131"/>
      <c r="I816" s="131"/>
    </row>
    <row r="817" spans="7:9" ht="15" customHeight="1" x14ac:dyDescent="0.2">
      <c r="G817" s="139"/>
      <c r="H817" s="131"/>
      <c r="I817" s="131"/>
    </row>
    <row r="818" spans="7:9" ht="15" customHeight="1" x14ac:dyDescent="0.2">
      <c r="G818" s="139"/>
      <c r="H818" s="131"/>
      <c r="I818" s="131"/>
    </row>
    <row r="819" spans="7:9" ht="15" customHeight="1" x14ac:dyDescent="0.2">
      <c r="G819" s="139"/>
      <c r="H819" s="131"/>
      <c r="I819" s="131"/>
    </row>
    <row r="820" spans="7:9" ht="15" customHeight="1" x14ac:dyDescent="0.2">
      <c r="G820" s="139"/>
      <c r="H820" s="131"/>
      <c r="I820" s="131"/>
    </row>
    <row r="821" spans="7:9" ht="15" customHeight="1" x14ac:dyDescent="0.2">
      <c r="G821" s="139"/>
      <c r="H821" s="131"/>
      <c r="I821" s="131"/>
    </row>
    <row r="822" spans="7:9" ht="15" customHeight="1" x14ac:dyDescent="0.2">
      <c r="G822" s="139"/>
      <c r="H822" s="131"/>
      <c r="I822" s="131"/>
    </row>
    <row r="823" spans="7:9" ht="15" customHeight="1" x14ac:dyDescent="0.2">
      <c r="G823" s="139"/>
      <c r="H823" s="131"/>
      <c r="I823" s="131"/>
    </row>
    <row r="824" spans="7:9" ht="15" customHeight="1" x14ac:dyDescent="0.2">
      <c r="G824" s="139"/>
      <c r="H824" s="131"/>
      <c r="I824" s="131"/>
    </row>
    <row r="825" spans="7:9" ht="15" customHeight="1" x14ac:dyDescent="0.2">
      <c r="G825" s="139"/>
      <c r="H825" s="131"/>
      <c r="I825" s="131"/>
    </row>
    <row r="826" spans="7:9" ht="15" customHeight="1" x14ac:dyDescent="0.2">
      <c r="G826" s="139"/>
      <c r="H826" s="131"/>
      <c r="I826" s="131"/>
    </row>
    <row r="827" spans="7:9" ht="15" customHeight="1" x14ac:dyDescent="0.2">
      <c r="G827" s="139"/>
      <c r="H827" s="131"/>
      <c r="I827" s="131"/>
    </row>
    <row r="828" spans="7:9" ht="15" customHeight="1" x14ac:dyDescent="0.2">
      <c r="G828" s="139"/>
      <c r="H828" s="131"/>
      <c r="I828" s="131"/>
    </row>
    <row r="829" spans="7:9" ht="15" customHeight="1" x14ac:dyDescent="0.2">
      <c r="G829" s="139"/>
      <c r="H829" s="131"/>
      <c r="I829" s="131"/>
    </row>
    <row r="830" spans="7:9" ht="15" customHeight="1" x14ac:dyDescent="0.2">
      <c r="G830" s="139"/>
      <c r="H830" s="131"/>
      <c r="I830" s="131"/>
    </row>
    <row r="831" spans="7:9" ht="15" customHeight="1" x14ac:dyDescent="0.2">
      <c r="G831" s="139"/>
      <c r="H831" s="131"/>
      <c r="I831" s="131"/>
    </row>
    <row r="832" spans="7:9" ht="15" customHeight="1" x14ac:dyDescent="0.2">
      <c r="G832" s="139"/>
      <c r="H832" s="131"/>
      <c r="I832" s="131"/>
    </row>
    <row r="833" spans="7:9" ht="15" customHeight="1" x14ac:dyDescent="0.2">
      <c r="G833" s="139"/>
      <c r="H833" s="131"/>
      <c r="I833" s="131"/>
    </row>
    <row r="834" spans="7:9" ht="15" customHeight="1" x14ac:dyDescent="0.2">
      <c r="G834" s="139"/>
      <c r="H834" s="131"/>
      <c r="I834" s="131"/>
    </row>
    <row r="835" spans="7:9" ht="15" customHeight="1" x14ac:dyDescent="0.2">
      <c r="G835" s="139"/>
      <c r="H835" s="131"/>
      <c r="I835" s="131"/>
    </row>
    <row r="836" spans="7:9" ht="15" customHeight="1" x14ac:dyDescent="0.2">
      <c r="G836" s="139"/>
      <c r="H836" s="131"/>
      <c r="I836" s="131"/>
    </row>
    <row r="837" spans="7:9" ht="15" customHeight="1" x14ac:dyDescent="0.2">
      <c r="G837" s="139"/>
      <c r="H837" s="131"/>
      <c r="I837" s="131"/>
    </row>
    <row r="838" spans="7:9" ht="15" customHeight="1" x14ac:dyDescent="0.2">
      <c r="G838" s="139"/>
      <c r="H838" s="131"/>
      <c r="I838" s="131"/>
    </row>
    <row r="839" spans="7:9" ht="15" customHeight="1" x14ac:dyDescent="0.2">
      <c r="G839" s="139"/>
      <c r="H839" s="131"/>
      <c r="I839" s="131"/>
    </row>
    <row r="840" spans="7:9" ht="15" customHeight="1" x14ac:dyDescent="0.2">
      <c r="G840" s="139"/>
      <c r="H840" s="131"/>
      <c r="I840" s="131"/>
    </row>
    <row r="841" spans="7:9" ht="15" customHeight="1" x14ac:dyDescent="0.2">
      <c r="G841" s="139"/>
      <c r="H841" s="131"/>
      <c r="I841" s="131"/>
    </row>
    <row r="842" spans="7:9" ht="15" customHeight="1" x14ac:dyDescent="0.2">
      <c r="G842" s="139"/>
      <c r="H842" s="131"/>
      <c r="I842" s="131"/>
    </row>
    <row r="843" spans="7:9" ht="15" customHeight="1" x14ac:dyDescent="0.2">
      <c r="G843" s="139"/>
      <c r="H843" s="131"/>
      <c r="I843" s="131"/>
    </row>
    <row r="844" spans="7:9" ht="15" customHeight="1" x14ac:dyDescent="0.2">
      <c r="G844" s="139"/>
      <c r="H844" s="131"/>
      <c r="I844" s="131"/>
    </row>
    <row r="845" spans="7:9" ht="15" customHeight="1" x14ac:dyDescent="0.2">
      <c r="G845" s="139"/>
      <c r="H845" s="131"/>
      <c r="I845" s="131"/>
    </row>
    <row r="846" spans="7:9" ht="15" customHeight="1" x14ac:dyDescent="0.2">
      <c r="G846" s="139"/>
      <c r="H846" s="131"/>
      <c r="I846" s="131"/>
    </row>
    <row r="847" spans="7:9" ht="15" customHeight="1" x14ac:dyDescent="0.2">
      <c r="G847" s="139"/>
      <c r="H847" s="131"/>
      <c r="I847" s="131"/>
    </row>
    <row r="848" spans="7:9" ht="15" customHeight="1" x14ac:dyDescent="0.2">
      <c r="G848" s="139"/>
      <c r="H848" s="131"/>
      <c r="I848" s="131"/>
    </row>
    <row r="849" spans="7:9" ht="15" customHeight="1" x14ac:dyDescent="0.2">
      <c r="G849" s="139"/>
      <c r="H849" s="131"/>
      <c r="I849" s="131"/>
    </row>
    <row r="850" spans="7:9" ht="15" customHeight="1" x14ac:dyDescent="0.2">
      <c r="G850" s="139"/>
      <c r="H850" s="131"/>
      <c r="I850" s="131"/>
    </row>
    <row r="851" spans="7:9" ht="15" customHeight="1" x14ac:dyDescent="0.2">
      <c r="G851" s="139"/>
      <c r="H851" s="131"/>
      <c r="I851" s="131"/>
    </row>
    <row r="852" spans="7:9" ht="15" customHeight="1" x14ac:dyDescent="0.2">
      <c r="G852" s="139"/>
      <c r="H852" s="131"/>
      <c r="I852" s="131"/>
    </row>
    <row r="853" spans="7:9" ht="15" customHeight="1" x14ac:dyDescent="0.2">
      <c r="G853" s="139"/>
      <c r="H853" s="131"/>
      <c r="I853" s="131"/>
    </row>
    <row r="854" spans="7:9" ht="15" customHeight="1" x14ac:dyDescent="0.2">
      <c r="G854" s="139"/>
      <c r="H854" s="131"/>
      <c r="I854" s="131"/>
    </row>
    <row r="855" spans="7:9" ht="15" customHeight="1" x14ac:dyDescent="0.2">
      <c r="G855" s="139"/>
      <c r="H855" s="131"/>
      <c r="I855" s="131"/>
    </row>
    <row r="856" spans="7:9" ht="15" customHeight="1" x14ac:dyDescent="0.2">
      <c r="G856" s="139"/>
      <c r="H856" s="131"/>
      <c r="I856" s="131"/>
    </row>
    <row r="857" spans="7:9" ht="15" customHeight="1" x14ac:dyDescent="0.2">
      <c r="G857" s="139"/>
      <c r="H857" s="131"/>
      <c r="I857" s="131"/>
    </row>
    <row r="858" spans="7:9" ht="15" customHeight="1" x14ac:dyDescent="0.2">
      <c r="G858" s="139"/>
      <c r="H858" s="131"/>
      <c r="I858" s="131"/>
    </row>
    <row r="859" spans="7:9" ht="15" customHeight="1" x14ac:dyDescent="0.2">
      <c r="G859" s="139"/>
      <c r="H859" s="131"/>
      <c r="I859" s="131"/>
    </row>
    <row r="860" spans="7:9" ht="15" customHeight="1" x14ac:dyDescent="0.2">
      <c r="G860" s="139"/>
      <c r="H860" s="131"/>
      <c r="I860" s="131"/>
    </row>
    <row r="861" spans="7:9" ht="15" customHeight="1" x14ac:dyDescent="0.2">
      <c r="G861" s="139"/>
      <c r="H861" s="131"/>
      <c r="I861" s="131"/>
    </row>
    <row r="862" spans="7:9" ht="15" customHeight="1" x14ac:dyDescent="0.2">
      <c r="G862" s="139"/>
      <c r="H862" s="131"/>
      <c r="I862" s="131"/>
    </row>
    <row r="863" spans="7:9" ht="15" customHeight="1" x14ac:dyDescent="0.2">
      <c r="G863" s="139"/>
      <c r="H863" s="131"/>
      <c r="I863" s="131"/>
    </row>
    <row r="864" spans="7:9" ht="15" customHeight="1" x14ac:dyDescent="0.2">
      <c r="G864" s="139"/>
      <c r="H864" s="131"/>
      <c r="I864" s="131"/>
    </row>
    <row r="865" spans="7:9" ht="15" customHeight="1" x14ac:dyDescent="0.2">
      <c r="G865" s="139"/>
      <c r="H865" s="131"/>
      <c r="I865" s="131"/>
    </row>
    <row r="866" spans="7:9" ht="15" customHeight="1" x14ac:dyDescent="0.2">
      <c r="G866" s="139"/>
      <c r="H866" s="131"/>
      <c r="I866" s="131"/>
    </row>
    <row r="867" spans="7:9" ht="15" customHeight="1" x14ac:dyDescent="0.2">
      <c r="G867" s="139"/>
      <c r="H867" s="131"/>
      <c r="I867" s="131"/>
    </row>
    <row r="868" spans="7:9" ht="15" customHeight="1" x14ac:dyDescent="0.2">
      <c r="G868" s="139"/>
      <c r="H868" s="131"/>
      <c r="I868" s="131"/>
    </row>
    <row r="869" spans="7:9" ht="15" customHeight="1" x14ac:dyDescent="0.2">
      <c r="G869" s="139"/>
      <c r="H869" s="131"/>
      <c r="I869" s="131"/>
    </row>
    <row r="870" spans="7:9" ht="15" customHeight="1" x14ac:dyDescent="0.2">
      <c r="G870" s="139"/>
      <c r="H870" s="131"/>
      <c r="I870" s="131"/>
    </row>
    <row r="871" spans="7:9" ht="15" customHeight="1" x14ac:dyDescent="0.2">
      <c r="G871" s="139"/>
      <c r="H871" s="131"/>
      <c r="I871" s="131"/>
    </row>
    <row r="872" spans="7:9" ht="15" customHeight="1" x14ac:dyDescent="0.2">
      <c r="G872" s="139"/>
      <c r="H872" s="131"/>
      <c r="I872" s="131"/>
    </row>
    <row r="873" spans="7:9" ht="15" customHeight="1" x14ac:dyDescent="0.2">
      <c r="G873" s="139"/>
      <c r="H873" s="131"/>
      <c r="I873" s="131"/>
    </row>
    <row r="874" spans="7:9" ht="15" customHeight="1" x14ac:dyDescent="0.2">
      <c r="G874" s="139"/>
      <c r="H874" s="131"/>
      <c r="I874" s="131"/>
    </row>
    <row r="875" spans="7:9" ht="15" customHeight="1" x14ac:dyDescent="0.2">
      <c r="G875" s="139"/>
      <c r="H875" s="131"/>
      <c r="I875" s="131"/>
    </row>
    <row r="876" spans="7:9" ht="15" customHeight="1" x14ac:dyDescent="0.2">
      <c r="G876" s="139"/>
      <c r="H876" s="131"/>
      <c r="I876" s="131"/>
    </row>
    <row r="877" spans="7:9" ht="15" customHeight="1" x14ac:dyDescent="0.2">
      <c r="G877" s="139"/>
      <c r="H877" s="131"/>
      <c r="I877" s="131"/>
    </row>
    <row r="878" spans="7:9" ht="15" customHeight="1" x14ac:dyDescent="0.2">
      <c r="G878" s="139"/>
      <c r="H878" s="131"/>
      <c r="I878" s="131"/>
    </row>
    <row r="879" spans="7:9" ht="15" customHeight="1" x14ac:dyDescent="0.2">
      <c r="G879" s="139"/>
      <c r="H879" s="131"/>
      <c r="I879" s="131"/>
    </row>
    <row r="880" spans="7:9" ht="15" customHeight="1" x14ac:dyDescent="0.2">
      <c r="G880" s="139"/>
      <c r="H880" s="131"/>
      <c r="I880" s="131"/>
    </row>
    <row r="881" spans="7:9" ht="15" customHeight="1" x14ac:dyDescent="0.2">
      <c r="G881" s="139"/>
      <c r="H881" s="131"/>
      <c r="I881" s="131"/>
    </row>
    <row r="882" spans="7:9" ht="15" customHeight="1" x14ac:dyDescent="0.2">
      <c r="G882" s="139"/>
      <c r="H882" s="131"/>
      <c r="I882" s="131"/>
    </row>
    <row r="883" spans="7:9" ht="15" customHeight="1" x14ac:dyDescent="0.2">
      <c r="G883" s="139"/>
      <c r="H883" s="131"/>
      <c r="I883" s="131"/>
    </row>
    <row r="884" spans="7:9" ht="15" customHeight="1" x14ac:dyDescent="0.2">
      <c r="G884" s="139"/>
      <c r="H884" s="131"/>
      <c r="I884" s="131"/>
    </row>
    <row r="885" spans="7:9" ht="15" customHeight="1" x14ac:dyDescent="0.2">
      <c r="G885" s="139"/>
      <c r="H885" s="131"/>
      <c r="I885" s="131"/>
    </row>
    <row r="886" spans="7:9" ht="15" customHeight="1" x14ac:dyDescent="0.2">
      <c r="G886" s="139"/>
      <c r="H886" s="131"/>
      <c r="I886" s="131"/>
    </row>
    <row r="887" spans="7:9" ht="15" customHeight="1" x14ac:dyDescent="0.2">
      <c r="G887" s="139"/>
      <c r="H887" s="131"/>
      <c r="I887" s="131"/>
    </row>
    <row r="888" spans="7:9" ht="15" customHeight="1" x14ac:dyDescent="0.2">
      <c r="G888" s="139"/>
      <c r="H888" s="131"/>
      <c r="I888" s="131"/>
    </row>
    <row r="889" spans="7:9" ht="15" customHeight="1" x14ac:dyDescent="0.2">
      <c r="G889" s="139"/>
      <c r="H889" s="131"/>
      <c r="I889" s="131"/>
    </row>
    <row r="890" spans="7:9" ht="15" customHeight="1" x14ac:dyDescent="0.2">
      <c r="G890" s="139"/>
      <c r="H890" s="131"/>
      <c r="I890" s="131"/>
    </row>
    <row r="891" spans="7:9" ht="15" customHeight="1" x14ac:dyDescent="0.2">
      <c r="G891" s="139"/>
      <c r="H891" s="131"/>
      <c r="I891" s="131"/>
    </row>
    <row r="892" spans="7:9" ht="15" customHeight="1" x14ac:dyDescent="0.2">
      <c r="G892" s="139"/>
      <c r="H892" s="131"/>
      <c r="I892" s="131"/>
    </row>
    <row r="893" spans="7:9" ht="15" customHeight="1" x14ac:dyDescent="0.2">
      <c r="G893" s="139"/>
      <c r="H893" s="131"/>
      <c r="I893" s="131"/>
    </row>
    <row r="894" spans="7:9" ht="15" customHeight="1" x14ac:dyDescent="0.2">
      <c r="G894" s="139"/>
      <c r="H894" s="131"/>
      <c r="I894" s="131"/>
    </row>
    <row r="895" spans="7:9" ht="15" customHeight="1" x14ac:dyDescent="0.2">
      <c r="G895" s="139"/>
      <c r="H895" s="131"/>
      <c r="I895" s="131"/>
    </row>
    <row r="896" spans="7:9" ht="15" customHeight="1" x14ac:dyDescent="0.2">
      <c r="G896" s="139"/>
      <c r="H896" s="131"/>
      <c r="I896" s="131"/>
    </row>
    <row r="897" spans="7:9" ht="15" customHeight="1" x14ac:dyDescent="0.2">
      <c r="G897" s="139"/>
      <c r="H897" s="131"/>
      <c r="I897" s="131"/>
    </row>
    <row r="898" spans="7:9" ht="15" customHeight="1" x14ac:dyDescent="0.2">
      <c r="G898" s="139"/>
      <c r="H898" s="131"/>
      <c r="I898" s="131"/>
    </row>
    <row r="899" spans="7:9" ht="15" customHeight="1" x14ac:dyDescent="0.2">
      <c r="G899" s="139"/>
      <c r="H899" s="131"/>
      <c r="I899" s="131"/>
    </row>
    <row r="900" spans="7:9" ht="15" customHeight="1" x14ac:dyDescent="0.2">
      <c r="G900" s="139"/>
      <c r="H900" s="131"/>
      <c r="I900" s="131"/>
    </row>
    <row r="901" spans="7:9" ht="15" customHeight="1" x14ac:dyDescent="0.2">
      <c r="G901" s="139"/>
      <c r="H901" s="131"/>
      <c r="I901" s="131"/>
    </row>
    <row r="902" spans="7:9" ht="15" customHeight="1" x14ac:dyDescent="0.2">
      <c r="G902" s="139"/>
      <c r="H902" s="131"/>
      <c r="I902" s="131"/>
    </row>
    <row r="903" spans="7:9" ht="15" customHeight="1" x14ac:dyDescent="0.2">
      <c r="G903" s="139"/>
      <c r="H903" s="131"/>
      <c r="I903" s="131"/>
    </row>
    <row r="904" spans="7:9" ht="15" customHeight="1" x14ac:dyDescent="0.2">
      <c r="G904" s="139"/>
      <c r="H904" s="131"/>
      <c r="I904" s="131"/>
    </row>
    <row r="905" spans="7:9" ht="15" customHeight="1" x14ac:dyDescent="0.2">
      <c r="G905" s="139"/>
      <c r="H905" s="131"/>
      <c r="I905" s="131"/>
    </row>
    <row r="906" spans="7:9" ht="15" customHeight="1" x14ac:dyDescent="0.2">
      <c r="G906" s="139"/>
      <c r="H906" s="131"/>
      <c r="I906" s="131"/>
    </row>
    <row r="907" spans="7:9" ht="15" customHeight="1" x14ac:dyDescent="0.2">
      <c r="G907" s="139"/>
      <c r="H907" s="131"/>
      <c r="I907" s="131"/>
    </row>
    <row r="908" spans="7:9" ht="15" customHeight="1" x14ac:dyDescent="0.2">
      <c r="G908" s="139"/>
      <c r="H908" s="131"/>
      <c r="I908" s="131"/>
    </row>
    <row r="909" spans="7:9" ht="15" customHeight="1" x14ac:dyDescent="0.2">
      <c r="G909" s="139"/>
      <c r="H909" s="131"/>
      <c r="I909" s="131"/>
    </row>
    <row r="910" spans="7:9" ht="15" customHeight="1" x14ac:dyDescent="0.2">
      <c r="G910" s="139"/>
      <c r="H910" s="131"/>
      <c r="I910" s="131"/>
    </row>
    <row r="911" spans="7:9" ht="15" customHeight="1" x14ac:dyDescent="0.2">
      <c r="G911" s="139"/>
      <c r="H911" s="131"/>
      <c r="I911" s="131"/>
    </row>
    <row r="912" spans="7:9" ht="15" customHeight="1" x14ac:dyDescent="0.2">
      <c r="G912" s="139"/>
      <c r="H912" s="131"/>
      <c r="I912" s="131"/>
    </row>
    <row r="913" spans="7:9" ht="15" customHeight="1" x14ac:dyDescent="0.2">
      <c r="G913" s="139"/>
      <c r="H913" s="131"/>
      <c r="I913" s="131"/>
    </row>
    <row r="914" spans="7:9" ht="15" customHeight="1" x14ac:dyDescent="0.2">
      <c r="G914" s="139"/>
      <c r="H914" s="131"/>
      <c r="I914" s="131"/>
    </row>
    <row r="915" spans="7:9" ht="15" customHeight="1" x14ac:dyDescent="0.2">
      <c r="G915" s="139"/>
      <c r="H915" s="131"/>
      <c r="I915" s="131"/>
    </row>
    <row r="916" spans="7:9" ht="15" customHeight="1" x14ac:dyDescent="0.2">
      <c r="G916" s="139"/>
      <c r="H916" s="131"/>
      <c r="I916" s="131"/>
    </row>
    <row r="917" spans="7:9" ht="15" customHeight="1" x14ac:dyDescent="0.2">
      <c r="G917" s="139"/>
      <c r="H917" s="131"/>
      <c r="I917" s="131"/>
    </row>
    <row r="918" spans="7:9" ht="15" customHeight="1" x14ac:dyDescent="0.2">
      <c r="G918" s="139"/>
      <c r="H918" s="131"/>
      <c r="I918" s="131"/>
    </row>
    <row r="919" spans="7:9" ht="15" customHeight="1" x14ac:dyDescent="0.2">
      <c r="G919" s="139"/>
      <c r="H919" s="131"/>
      <c r="I919" s="131"/>
    </row>
    <row r="920" spans="7:9" ht="15" customHeight="1" x14ac:dyDescent="0.2">
      <c r="G920" s="139"/>
      <c r="H920" s="131"/>
      <c r="I920" s="131"/>
    </row>
    <row r="921" spans="7:9" ht="15" customHeight="1" x14ac:dyDescent="0.2">
      <c r="G921" s="139"/>
      <c r="H921" s="131"/>
      <c r="I921" s="131"/>
    </row>
    <row r="922" spans="7:9" ht="15" customHeight="1" x14ac:dyDescent="0.2">
      <c r="G922" s="139"/>
      <c r="H922" s="131"/>
      <c r="I922" s="131"/>
    </row>
    <row r="923" spans="7:9" ht="15" customHeight="1" x14ac:dyDescent="0.2">
      <c r="G923" s="139"/>
      <c r="H923" s="131"/>
      <c r="I923" s="131"/>
    </row>
    <row r="924" spans="7:9" ht="15" customHeight="1" x14ac:dyDescent="0.2">
      <c r="G924" s="139"/>
      <c r="H924" s="131"/>
      <c r="I924" s="131"/>
    </row>
    <row r="925" spans="7:9" ht="15" customHeight="1" x14ac:dyDescent="0.2">
      <c r="G925" s="139"/>
      <c r="H925" s="131"/>
      <c r="I925" s="131"/>
    </row>
    <row r="926" spans="7:9" ht="15" customHeight="1" x14ac:dyDescent="0.2">
      <c r="G926" s="139"/>
      <c r="H926" s="131"/>
      <c r="I926" s="131"/>
    </row>
    <row r="927" spans="7:9" ht="15" customHeight="1" x14ac:dyDescent="0.2">
      <c r="G927" s="139"/>
      <c r="H927" s="131"/>
      <c r="I927" s="131"/>
    </row>
    <row r="928" spans="7:9" ht="15" customHeight="1" x14ac:dyDescent="0.2">
      <c r="G928" s="139"/>
      <c r="H928" s="131"/>
      <c r="I928" s="131"/>
    </row>
    <row r="929" spans="7:9" ht="15" customHeight="1" x14ac:dyDescent="0.2">
      <c r="G929" s="139"/>
      <c r="H929" s="131"/>
      <c r="I929" s="131"/>
    </row>
    <row r="930" spans="7:9" ht="15" customHeight="1" x14ac:dyDescent="0.2">
      <c r="G930" s="139"/>
      <c r="H930" s="131"/>
      <c r="I930" s="131"/>
    </row>
    <row r="931" spans="7:9" ht="15" customHeight="1" x14ac:dyDescent="0.2">
      <c r="G931" s="139"/>
      <c r="H931" s="131"/>
      <c r="I931" s="131"/>
    </row>
    <row r="932" spans="7:9" ht="15" customHeight="1" x14ac:dyDescent="0.2">
      <c r="G932" s="139"/>
      <c r="H932" s="131"/>
      <c r="I932" s="131"/>
    </row>
    <row r="933" spans="7:9" ht="15" customHeight="1" x14ac:dyDescent="0.2">
      <c r="G933" s="139"/>
      <c r="H933" s="131"/>
      <c r="I933" s="131"/>
    </row>
    <row r="934" spans="7:9" ht="15" customHeight="1" x14ac:dyDescent="0.2">
      <c r="G934" s="139"/>
      <c r="H934" s="131"/>
      <c r="I934" s="131"/>
    </row>
    <row r="935" spans="7:9" ht="15" customHeight="1" x14ac:dyDescent="0.2">
      <c r="G935" s="139"/>
      <c r="H935" s="131"/>
      <c r="I935" s="131"/>
    </row>
    <row r="936" spans="7:9" ht="15" customHeight="1" x14ac:dyDescent="0.2">
      <c r="G936" s="139"/>
      <c r="H936" s="131"/>
      <c r="I936" s="131"/>
    </row>
    <row r="937" spans="7:9" ht="15" customHeight="1" x14ac:dyDescent="0.2">
      <c r="G937" s="139"/>
      <c r="H937" s="131"/>
      <c r="I937" s="131"/>
    </row>
    <row r="938" spans="7:9" ht="15" customHeight="1" x14ac:dyDescent="0.2">
      <c r="G938" s="139"/>
      <c r="H938" s="131"/>
      <c r="I938" s="131"/>
    </row>
    <row r="939" spans="7:9" ht="15" customHeight="1" x14ac:dyDescent="0.2">
      <c r="G939" s="139"/>
      <c r="H939" s="131"/>
      <c r="I939" s="131"/>
    </row>
    <row r="940" spans="7:9" ht="15" customHeight="1" x14ac:dyDescent="0.2">
      <c r="G940" s="139"/>
      <c r="H940" s="131"/>
      <c r="I940" s="131"/>
    </row>
    <row r="941" spans="7:9" ht="15" customHeight="1" x14ac:dyDescent="0.2">
      <c r="G941" s="139"/>
      <c r="H941" s="131"/>
      <c r="I941" s="131"/>
    </row>
    <row r="942" spans="7:9" ht="15" customHeight="1" x14ac:dyDescent="0.2">
      <c r="G942" s="139"/>
      <c r="H942" s="131"/>
      <c r="I942" s="131"/>
    </row>
    <row r="943" spans="7:9" ht="15" customHeight="1" x14ac:dyDescent="0.2">
      <c r="G943" s="139"/>
      <c r="H943" s="131"/>
      <c r="I943" s="131"/>
    </row>
    <row r="944" spans="7:9" ht="15" customHeight="1" x14ac:dyDescent="0.2">
      <c r="G944" s="139"/>
      <c r="H944" s="131"/>
      <c r="I944" s="131"/>
    </row>
    <row r="945" spans="7:9" ht="15" customHeight="1" x14ac:dyDescent="0.2">
      <c r="G945" s="139"/>
      <c r="H945" s="131"/>
      <c r="I945" s="131"/>
    </row>
    <row r="946" spans="7:9" ht="15" customHeight="1" x14ac:dyDescent="0.2">
      <c r="G946" s="139"/>
      <c r="H946" s="131"/>
      <c r="I946" s="131"/>
    </row>
    <row r="947" spans="7:9" ht="15" customHeight="1" x14ac:dyDescent="0.2">
      <c r="G947" s="139"/>
      <c r="H947" s="131"/>
      <c r="I947" s="131"/>
    </row>
    <row r="948" spans="7:9" ht="15" customHeight="1" x14ac:dyDescent="0.2">
      <c r="G948" s="139"/>
      <c r="H948" s="131"/>
      <c r="I948" s="131"/>
    </row>
    <row r="949" spans="7:9" ht="15" customHeight="1" x14ac:dyDescent="0.2">
      <c r="G949" s="139"/>
      <c r="H949" s="131"/>
      <c r="I949" s="131"/>
    </row>
    <row r="950" spans="7:9" ht="15" customHeight="1" x14ac:dyDescent="0.2">
      <c r="G950" s="139"/>
      <c r="H950" s="131"/>
      <c r="I950" s="131"/>
    </row>
    <row r="951" spans="7:9" ht="15" customHeight="1" x14ac:dyDescent="0.2">
      <c r="G951" s="139"/>
      <c r="H951" s="131"/>
      <c r="I951" s="131"/>
    </row>
    <row r="952" spans="7:9" ht="15" customHeight="1" x14ac:dyDescent="0.2">
      <c r="G952" s="139"/>
      <c r="H952" s="131"/>
      <c r="I952" s="131"/>
    </row>
    <row r="953" spans="7:9" ht="15" customHeight="1" x14ac:dyDescent="0.2">
      <c r="G953" s="139"/>
      <c r="H953" s="131"/>
      <c r="I953" s="131"/>
    </row>
    <row r="954" spans="7:9" ht="15" customHeight="1" x14ac:dyDescent="0.2">
      <c r="G954" s="139"/>
      <c r="H954" s="131"/>
      <c r="I954" s="131"/>
    </row>
    <row r="955" spans="7:9" ht="15" customHeight="1" x14ac:dyDescent="0.2">
      <c r="G955" s="139"/>
      <c r="H955" s="131"/>
      <c r="I955" s="131"/>
    </row>
    <row r="956" spans="7:9" ht="15" customHeight="1" x14ac:dyDescent="0.2">
      <c r="G956" s="139"/>
      <c r="H956" s="131"/>
      <c r="I956" s="131"/>
    </row>
    <row r="957" spans="7:9" ht="15" customHeight="1" x14ac:dyDescent="0.2">
      <c r="G957" s="139"/>
      <c r="H957" s="131"/>
      <c r="I957" s="131"/>
    </row>
    <row r="958" spans="7:9" ht="15" customHeight="1" x14ac:dyDescent="0.2">
      <c r="G958" s="139"/>
      <c r="H958" s="131"/>
      <c r="I958" s="131"/>
    </row>
    <row r="959" spans="7:9" ht="15" customHeight="1" x14ac:dyDescent="0.2">
      <c r="G959" s="139"/>
      <c r="H959" s="131"/>
      <c r="I959" s="131"/>
    </row>
    <row r="960" spans="7:9" ht="15" customHeight="1" x14ac:dyDescent="0.2">
      <c r="G960" s="139"/>
      <c r="H960" s="131"/>
      <c r="I960" s="131"/>
    </row>
    <row r="961" spans="7:9" ht="15" customHeight="1" x14ac:dyDescent="0.2">
      <c r="G961" s="139"/>
      <c r="H961" s="131"/>
      <c r="I961" s="131"/>
    </row>
    <row r="962" spans="7:9" ht="15" customHeight="1" x14ac:dyDescent="0.2">
      <c r="G962" s="139"/>
      <c r="H962" s="131"/>
      <c r="I962" s="131"/>
    </row>
    <row r="963" spans="7:9" ht="15" customHeight="1" x14ac:dyDescent="0.2">
      <c r="G963" s="139"/>
      <c r="H963" s="131"/>
      <c r="I963" s="131"/>
    </row>
    <row r="964" spans="7:9" ht="15" customHeight="1" x14ac:dyDescent="0.2">
      <c r="G964" s="139"/>
      <c r="H964" s="131"/>
      <c r="I964" s="131"/>
    </row>
    <row r="965" spans="7:9" ht="15" customHeight="1" x14ac:dyDescent="0.2">
      <c r="G965" s="139"/>
      <c r="H965" s="131"/>
      <c r="I965" s="131"/>
    </row>
    <row r="966" spans="7:9" ht="15" customHeight="1" x14ac:dyDescent="0.2">
      <c r="G966" s="139"/>
      <c r="H966" s="131"/>
      <c r="I966" s="131"/>
    </row>
    <row r="967" spans="7:9" ht="15" customHeight="1" x14ac:dyDescent="0.2">
      <c r="G967" s="139"/>
      <c r="H967" s="131"/>
      <c r="I967" s="131"/>
    </row>
    <row r="968" spans="7:9" ht="15" customHeight="1" x14ac:dyDescent="0.2">
      <c r="G968" s="139"/>
      <c r="H968" s="131"/>
      <c r="I968" s="131"/>
    </row>
    <row r="969" spans="7:9" ht="15" customHeight="1" x14ac:dyDescent="0.2">
      <c r="G969" s="139"/>
      <c r="H969" s="131"/>
      <c r="I969" s="131"/>
    </row>
    <row r="970" spans="7:9" ht="15" customHeight="1" x14ac:dyDescent="0.2">
      <c r="G970" s="139"/>
      <c r="H970" s="131"/>
      <c r="I970" s="131"/>
    </row>
    <row r="971" spans="7:9" ht="15" customHeight="1" x14ac:dyDescent="0.2">
      <c r="G971" s="139"/>
      <c r="H971" s="131"/>
      <c r="I971" s="131"/>
    </row>
    <row r="972" spans="7:9" ht="15" customHeight="1" x14ac:dyDescent="0.2">
      <c r="G972" s="139"/>
      <c r="H972" s="131"/>
      <c r="I972" s="131"/>
    </row>
    <row r="973" spans="7:9" ht="15" customHeight="1" x14ac:dyDescent="0.2">
      <c r="G973" s="139"/>
      <c r="H973" s="131"/>
      <c r="I973" s="131"/>
    </row>
    <row r="974" spans="7:9" ht="15" customHeight="1" x14ac:dyDescent="0.2">
      <c r="G974" s="139"/>
      <c r="H974" s="131"/>
      <c r="I974" s="131"/>
    </row>
    <row r="975" spans="7:9" ht="15" customHeight="1" x14ac:dyDescent="0.2">
      <c r="G975" s="139"/>
      <c r="H975" s="131"/>
      <c r="I975" s="131"/>
    </row>
    <row r="976" spans="7:9" ht="15" customHeight="1" x14ac:dyDescent="0.2">
      <c r="G976" s="139"/>
      <c r="H976" s="131"/>
      <c r="I976" s="131"/>
    </row>
    <row r="977" spans="7:9" ht="15" customHeight="1" x14ac:dyDescent="0.2">
      <c r="G977" s="139"/>
      <c r="H977" s="131"/>
      <c r="I977" s="131"/>
    </row>
    <row r="978" spans="7:9" ht="15" customHeight="1" x14ac:dyDescent="0.2">
      <c r="G978" s="139"/>
      <c r="H978" s="131"/>
      <c r="I978" s="131"/>
    </row>
    <row r="979" spans="7:9" ht="15" customHeight="1" x14ac:dyDescent="0.2">
      <c r="G979" s="139"/>
      <c r="H979" s="131"/>
      <c r="I979" s="131"/>
    </row>
    <row r="980" spans="7:9" ht="15" customHeight="1" x14ac:dyDescent="0.2">
      <c r="G980" s="139"/>
      <c r="H980" s="131"/>
      <c r="I980" s="131"/>
    </row>
    <row r="981" spans="7:9" ht="15" customHeight="1" x14ac:dyDescent="0.2">
      <c r="G981" s="139"/>
      <c r="H981" s="131"/>
      <c r="I981" s="131"/>
    </row>
    <row r="982" spans="7:9" ht="15" customHeight="1" x14ac:dyDescent="0.2">
      <c r="G982" s="139"/>
      <c r="H982" s="131"/>
      <c r="I982" s="131"/>
    </row>
    <row r="983" spans="7:9" ht="15" customHeight="1" x14ac:dyDescent="0.2">
      <c r="G983" s="139"/>
      <c r="H983" s="131"/>
      <c r="I983" s="131"/>
    </row>
    <row r="984" spans="7:9" ht="15" customHeight="1" x14ac:dyDescent="0.2">
      <c r="G984" s="139"/>
      <c r="H984" s="131"/>
      <c r="I984" s="131"/>
    </row>
    <row r="985" spans="7:9" ht="15" customHeight="1" x14ac:dyDescent="0.2">
      <c r="G985" s="139"/>
      <c r="H985" s="131"/>
      <c r="I985" s="131"/>
    </row>
    <row r="986" spans="7:9" ht="15" customHeight="1" x14ac:dyDescent="0.2">
      <c r="G986" s="139"/>
      <c r="H986" s="131"/>
      <c r="I986" s="131"/>
    </row>
    <row r="987" spans="7:9" ht="15" customHeight="1" x14ac:dyDescent="0.2">
      <c r="G987" s="139"/>
      <c r="H987" s="131"/>
      <c r="I987" s="131"/>
    </row>
    <row r="988" spans="7:9" ht="15" customHeight="1" x14ac:dyDescent="0.2">
      <c r="G988" s="139"/>
      <c r="H988" s="131"/>
      <c r="I988" s="131"/>
    </row>
    <row r="989" spans="7:9" ht="15" customHeight="1" x14ac:dyDescent="0.2">
      <c r="G989" s="139"/>
      <c r="H989" s="131"/>
      <c r="I989" s="131"/>
    </row>
    <row r="990" spans="7:9" ht="15" customHeight="1" x14ac:dyDescent="0.2">
      <c r="G990" s="139"/>
      <c r="H990" s="131"/>
      <c r="I990" s="131"/>
    </row>
    <row r="991" spans="7:9" ht="15" customHeight="1" x14ac:dyDescent="0.2">
      <c r="G991" s="139"/>
      <c r="H991" s="131"/>
      <c r="I991" s="131"/>
    </row>
    <row r="992" spans="7:9" ht="15" customHeight="1" x14ac:dyDescent="0.2">
      <c r="G992" s="139"/>
      <c r="H992" s="131"/>
      <c r="I992" s="131"/>
    </row>
    <row r="993" spans="7:9" ht="15" customHeight="1" x14ac:dyDescent="0.2">
      <c r="G993" s="139"/>
      <c r="H993" s="131"/>
      <c r="I993" s="131"/>
    </row>
    <row r="994" spans="7:9" ht="15" customHeight="1" x14ac:dyDescent="0.2">
      <c r="G994" s="139"/>
      <c r="H994" s="131"/>
      <c r="I994" s="131"/>
    </row>
    <row r="995" spans="7:9" ht="15" customHeight="1" x14ac:dyDescent="0.2">
      <c r="G995" s="139"/>
      <c r="H995" s="131"/>
      <c r="I995" s="131"/>
    </row>
    <row r="996" spans="7:9" ht="15" customHeight="1" x14ac:dyDescent="0.2">
      <c r="G996" s="139"/>
      <c r="H996" s="131"/>
      <c r="I996" s="131"/>
    </row>
    <row r="997" spans="7:9" ht="15" customHeight="1" x14ac:dyDescent="0.2">
      <c r="G997" s="139"/>
      <c r="H997" s="131"/>
      <c r="I997" s="131"/>
    </row>
    <row r="998" spans="7:9" ht="15" customHeight="1" x14ac:dyDescent="0.2">
      <c r="G998" s="139"/>
      <c r="H998" s="131"/>
      <c r="I998" s="131"/>
    </row>
    <row r="999" spans="7:9" ht="15" customHeight="1" x14ac:dyDescent="0.2">
      <c r="G999" s="139"/>
      <c r="H999" s="131"/>
      <c r="I999" s="131"/>
    </row>
    <row r="1000" spans="7:9" ht="15" customHeight="1" x14ac:dyDescent="0.2">
      <c r="G1000" s="139"/>
      <c r="H1000" s="131"/>
      <c r="I1000" s="131"/>
    </row>
    <row r="1001" spans="7:9" ht="15" customHeight="1" x14ac:dyDescent="0.2">
      <c r="G1001" s="139"/>
      <c r="H1001" s="131"/>
      <c r="I1001" s="131"/>
    </row>
    <row r="1002" spans="7:9" ht="15" customHeight="1" x14ac:dyDescent="0.2">
      <c r="G1002" s="139"/>
      <c r="H1002" s="131"/>
      <c r="I1002" s="131"/>
    </row>
    <row r="1003" spans="7:9" ht="15" customHeight="1" x14ac:dyDescent="0.2">
      <c r="G1003" s="139"/>
      <c r="H1003" s="131"/>
      <c r="I1003" s="131"/>
    </row>
    <row r="1004" spans="7:9" ht="15" customHeight="1" x14ac:dyDescent="0.2">
      <c r="G1004" s="139"/>
      <c r="H1004" s="131"/>
      <c r="I1004" s="131"/>
    </row>
    <row r="1005" spans="7:9" ht="15" customHeight="1" x14ac:dyDescent="0.2">
      <c r="G1005" s="139"/>
      <c r="H1005" s="131"/>
      <c r="I1005" s="131"/>
    </row>
    <row r="1006" spans="7:9" ht="15" customHeight="1" x14ac:dyDescent="0.2">
      <c r="G1006" s="139"/>
      <c r="H1006" s="131"/>
      <c r="I1006" s="131"/>
    </row>
    <row r="1007" spans="7:9" ht="15" customHeight="1" x14ac:dyDescent="0.2">
      <c r="G1007" s="139"/>
      <c r="H1007" s="131"/>
      <c r="I1007" s="131"/>
    </row>
    <row r="1008" spans="7:9" ht="15" customHeight="1" x14ac:dyDescent="0.2">
      <c r="G1008" s="139"/>
      <c r="H1008" s="131"/>
      <c r="I1008" s="131"/>
    </row>
    <row r="1009" spans="7:9" ht="15" customHeight="1" x14ac:dyDescent="0.2">
      <c r="G1009" s="139"/>
      <c r="H1009" s="131"/>
      <c r="I1009" s="131"/>
    </row>
    <row r="1010" spans="7:9" ht="15" customHeight="1" x14ac:dyDescent="0.2">
      <c r="G1010" s="139"/>
      <c r="H1010" s="131"/>
      <c r="I1010" s="131"/>
    </row>
    <row r="1011" spans="7:9" ht="15" customHeight="1" x14ac:dyDescent="0.2">
      <c r="G1011" s="139"/>
      <c r="H1011" s="131"/>
      <c r="I1011" s="131"/>
    </row>
    <row r="1012" spans="7:9" ht="15" customHeight="1" x14ac:dyDescent="0.2">
      <c r="G1012" s="139"/>
      <c r="H1012" s="131"/>
      <c r="I1012" s="131"/>
    </row>
    <row r="1013" spans="7:9" ht="15" customHeight="1" x14ac:dyDescent="0.2">
      <c r="G1013" s="139"/>
      <c r="H1013" s="131"/>
      <c r="I1013" s="131"/>
    </row>
    <row r="1014" spans="7:9" ht="15" customHeight="1" x14ac:dyDescent="0.2">
      <c r="G1014" s="139"/>
      <c r="H1014" s="131"/>
      <c r="I1014" s="131"/>
    </row>
    <row r="1015" spans="7:9" ht="15" customHeight="1" x14ac:dyDescent="0.2">
      <c r="G1015" s="139"/>
      <c r="H1015" s="131"/>
      <c r="I1015" s="131"/>
    </row>
    <row r="1016" spans="7:9" ht="15" customHeight="1" x14ac:dyDescent="0.2">
      <c r="G1016" s="139"/>
      <c r="H1016" s="131"/>
      <c r="I1016" s="131"/>
    </row>
    <row r="1017" spans="7:9" ht="15" customHeight="1" x14ac:dyDescent="0.2">
      <c r="G1017" s="139"/>
      <c r="H1017" s="131"/>
      <c r="I1017" s="131"/>
    </row>
    <row r="1018" spans="7:9" ht="15" customHeight="1" x14ac:dyDescent="0.2">
      <c r="G1018" s="139"/>
      <c r="H1018" s="131"/>
      <c r="I1018" s="131"/>
    </row>
    <row r="1019" spans="7:9" ht="15" customHeight="1" x14ac:dyDescent="0.2">
      <c r="G1019" s="139"/>
      <c r="H1019" s="131"/>
      <c r="I1019" s="131"/>
    </row>
    <row r="1020" spans="7:9" ht="15" customHeight="1" x14ac:dyDescent="0.2">
      <c r="G1020" s="139"/>
      <c r="H1020" s="131"/>
      <c r="I1020" s="131"/>
    </row>
    <row r="1021" spans="7:9" ht="15" customHeight="1" x14ac:dyDescent="0.2">
      <c r="G1021" s="139"/>
      <c r="H1021" s="131"/>
      <c r="I1021" s="131"/>
    </row>
    <row r="1022" spans="7:9" ht="15" customHeight="1" x14ac:dyDescent="0.2">
      <c r="G1022" s="139"/>
      <c r="H1022" s="131"/>
      <c r="I1022" s="131"/>
    </row>
    <row r="1023" spans="7:9" ht="15" customHeight="1" x14ac:dyDescent="0.2">
      <c r="G1023" s="139"/>
      <c r="H1023" s="131"/>
      <c r="I1023" s="131"/>
    </row>
    <row r="1024" spans="7:9" ht="15" customHeight="1" x14ac:dyDescent="0.2">
      <c r="G1024" s="139"/>
      <c r="H1024" s="131"/>
      <c r="I1024" s="131"/>
    </row>
    <row r="1025" spans="7:9" ht="15" customHeight="1" x14ac:dyDescent="0.2">
      <c r="G1025" s="139"/>
      <c r="H1025" s="131"/>
      <c r="I1025" s="131"/>
    </row>
    <row r="1026" spans="7:9" ht="15" customHeight="1" x14ac:dyDescent="0.2">
      <c r="G1026" s="139"/>
      <c r="H1026" s="131"/>
      <c r="I1026" s="131"/>
    </row>
    <row r="1027" spans="7:9" ht="15" customHeight="1" x14ac:dyDescent="0.2">
      <c r="G1027" s="139"/>
      <c r="H1027" s="131"/>
      <c r="I1027" s="131"/>
    </row>
    <row r="1028" spans="7:9" ht="15" customHeight="1" x14ac:dyDescent="0.2">
      <c r="G1028" s="139"/>
      <c r="H1028" s="131"/>
      <c r="I1028" s="131"/>
    </row>
    <row r="1029" spans="7:9" ht="15" customHeight="1" x14ac:dyDescent="0.2">
      <c r="G1029" s="139"/>
      <c r="H1029" s="131"/>
      <c r="I1029" s="131"/>
    </row>
    <row r="1030" spans="7:9" ht="15" customHeight="1" x14ac:dyDescent="0.2">
      <c r="G1030" s="139"/>
      <c r="H1030" s="131"/>
      <c r="I1030" s="131"/>
    </row>
    <row r="1031" spans="7:9" ht="15" customHeight="1" x14ac:dyDescent="0.2">
      <c r="G1031" s="139"/>
      <c r="H1031" s="131"/>
      <c r="I1031" s="131"/>
    </row>
    <row r="1032" spans="7:9" ht="15" customHeight="1" x14ac:dyDescent="0.2">
      <c r="G1032" s="139"/>
      <c r="H1032" s="131"/>
      <c r="I1032" s="131"/>
    </row>
    <row r="1033" spans="7:9" ht="15" customHeight="1" x14ac:dyDescent="0.2">
      <c r="G1033" s="139"/>
      <c r="H1033" s="131"/>
      <c r="I1033" s="131"/>
    </row>
    <row r="1034" spans="7:9" ht="15" customHeight="1" x14ac:dyDescent="0.2">
      <c r="G1034" s="139"/>
      <c r="H1034" s="131"/>
      <c r="I1034" s="131"/>
    </row>
    <row r="1035" spans="7:9" ht="15" customHeight="1" x14ac:dyDescent="0.2">
      <c r="G1035" s="139"/>
      <c r="H1035" s="131"/>
      <c r="I1035" s="131"/>
    </row>
    <row r="1036" spans="7:9" ht="15" customHeight="1" x14ac:dyDescent="0.2">
      <c r="G1036" s="139"/>
      <c r="H1036" s="131"/>
      <c r="I1036" s="131"/>
    </row>
    <row r="1037" spans="7:9" ht="15" customHeight="1" x14ac:dyDescent="0.2">
      <c r="G1037" s="139"/>
      <c r="H1037" s="131"/>
      <c r="I1037" s="131"/>
    </row>
    <row r="1038" spans="7:9" ht="15" customHeight="1" x14ac:dyDescent="0.2">
      <c r="G1038" s="139"/>
      <c r="H1038" s="131"/>
      <c r="I1038" s="131"/>
    </row>
    <row r="1039" spans="7:9" ht="15" customHeight="1" x14ac:dyDescent="0.2">
      <c r="G1039" s="139"/>
      <c r="H1039" s="131"/>
      <c r="I1039" s="131"/>
    </row>
    <row r="1040" spans="7:9" ht="15" customHeight="1" x14ac:dyDescent="0.2">
      <c r="G1040" s="139"/>
      <c r="H1040" s="131"/>
      <c r="I1040" s="131"/>
    </row>
    <row r="1041" spans="7:9" ht="15" customHeight="1" x14ac:dyDescent="0.2">
      <c r="G1041" s="139"/>
      <c r="H1041" s="131"/>
      <c r="I1041" s="131"/>
    </row>
    <row r="1042" spans="7:9" ht="15" customHeight="1" x14ac:dyDescent="0.2">
      <c r="G1042" s="139"/>
      <c r="H1042" s="131"/>
      <c r="I1042" s="131"/>
    </row>
    <row r="1043" spans="7:9" ht="15" customHeight="1" x14ac:dyDescent="0.2">
      <c r="G1043" s="139"/>
      <c r="H1043" s="131"/>
      <c r="I1043" s="131"/>
    </row>
    <row r="1044" spans="7:9" ht="15" customHeight="1" x14ac:dyDescent="0.2">
      <c r="G1044" s="139"/>
      <c r="H1044" s="131"/>
      <c r="I1044" s="131"/>
    </row>
    <row r="1045" spans="7:9" ht="15" customHeight="1" x14ac:dyDescent="0.2">
      <c r="G1045" s="139"/>
      <c r="H1045" s="131"/>
      <c r="I1045" s="131"/>
    </row>
    <row r="1046" spans="7:9" ht="15" customHeight="1" x14ac:dyDescent="0.2">
      <c r="G1046" s="139"/>
      <c r="H1046" s="131"/>
      <c r="I1046" s="131"/>
    </row>
    <row r="1047" spans="7:9" ht="15" customHeight="1" x14ac:dyDescent="0.2">
      <c r="G1047" s="139"/>
      <c r="H1047" s="131"/>
      <c r="I1047" s="131"/>
    </row>
    <row r="1048" spans="7:9" ht="15" customHeight="1" x14ac:dyDescent="0.2">
      <c r="G1048" s="139"/>
      <c r="H1048" s="131"/>
      <c r="I1048" s="131"/>
    </row>
    <row r="1049" spans="7:9" ht="15" customHeight="1" x14ac:dyDescent="0.2">
      <c r="G1049" s="139"/>
      <c r="H1049" s="131"/>
      <c r="I1049" s="131"/>
    </row>
    <row r="1050" spans="7:9" ht="15" customHeight="1" x14ac:dyDescent="0.2">
      <c r="G1050" s="139"/>
      <c r="H1050" s="131"/>
      <c r="I1050" s="131"/>
    </row>
    <row r="1051" spans="7:9" ht="15" customHeight="1" x14ac:dyDescent="0.2">
      <c r="G1051" s="139"/>
      <c r="H1051" s="131"/>
      <c r="I1051" s="131"/>
    </row>
    <row r="1052" spans="7:9" ht="15" customHeight="1" x14ac:dyDescent="0.2">
      <c r="G1052" s="139"/>
      <c r="H1052" s="131"/>
      <c r="I1052" s="131"/>
    </row>
    <row r="1053" spans="7:9" ht="15" customHeight="1" x14ac:dyDescent="0.2">
      <c r="G1053" s="139"/>
      <c r="H1053" s="131"/>
      <c r="I1053" s="131"/>
    </row>
    <row r="1054" spans="7:9" ht="15" customHeight="1" x14ac:dyDescent="0.2">
      <c r="G1054" s="139"/>
      <c r="H1054" s="131"/>
      <c r="I1054" s="131"/>
    </row>
    <row r="1055" spans="7:9" ht="15" customHeight="1" x14ac:dyDescent="0.2">
      <c r="G1055" s="139"/>
      <c r="H1055" s="131"/>
      <c r="I1055" s="131"/>
    </row>
    <row r="1056" spans="7:9" ht="15" customHeight="1" x14ac:dyDescent="0.2">
      <c r="G1056" s="139"/>
      <c r="H1056" s="131"/>
      <c r="I1056" s="131"/>
    </row>
    <row r="1057" spans="7:9" ht="15" customHeight="1" x14ac:dyDescent="0.2">
      <c r="G1057" s="139"/>
      <c r="H1057" s="131"/>
      <c r="I1057" s="131"/>
    </row>
    <row r="1058" spans="7:9" ht="15" customHeight="1" x14ac:dyDescent="0.2">
      <c r="G1058" s="139"/>
      <c r="H1058" s="131"/>
      <c r="I1058" s="131"/>
    </row>
    <row r="1059" spans="7:9" ht="15" customHeight="1" x14ac:dyDescent="0.2">
      <c r="G1059" s="139"/>
      <c r="H1059" s="131"/>
      <c r="I1059" s="131"/>
    </row>
    <row r="1060" spans="7:9" ht="15" customHeight="1" x14ac:dyDescent="0.2">
      <c r="G1060" s="139"/>
      <c r="H1060" s="131"/>
      <c r="I1060" s="131"/>
    </row>
    <row r="1061" spans="7:9" ht="15" customHeight="1" x14ac:dyDescent="0.2">
      <c r="G1061" s="139"/>
      <c r="H1061" s="131"/>
      <c r="I1061" s="131"/>
    </row>
    <row r="1062" spans="7:9" ht="15" customHeight="1" x14ac:dyDescent="0.2">
      <c r="G1062" s="139"/>
      <c r="H1062" s="131"/>
      <c r="I1062" s="131"/>
    </row>
    <row r="1063" spans="7:9" ht="15" customHeight="1" x14ac:dyDescent="0.2">
      <c r="G1063" s="139"/>
      <c r="H1063" s="131"/>
      <c r="I1063" s="131"/>
    </row>
    <row r="1064" spans="7:9" ht="15" customHeight="1" x14ac:dyDescent="0.2">
      <c r="G1064" s="139"/>
      <c r="H1064" s="131"/>
      <c r="I1064" s="131"/>
    </row>
    <row r="1065" spans="7:9" ht="15" customHeight="1" x14ac:dyDescent="0.2">
      <c r="G1065" s="139"/>
      <c r="H1065" s="131"/>
      <c r="I1065" s="131"/>
    </row>
    <row r="1066" spans="7:9" ht="15" customHeight="1" x14ac:dyDescent="0.2">
      <c r="G1066" s="139"/>
      <c r="H1066" s="131"/>
      <c r="I1066" s="131"/>
    </row>
    <row r="1067" spans="7:9" ht="15" customHeight="1" x14ac:dyDescent="0.2">
      <c r="G1067" s="139"/>
      <c r="H1067" s="131"/>
      <c r="I1067" s="131"/>
    </row>
    <row r="1068" spans="7:9" ht="15" customHeight="1" x14ac:dyDescent="0.2">
      <c r="G1068" s="139"/>
      <c r="H1068" s="131"/>
      <c r="I1068" s="131"/>
    </row>
    <row r="1069" spans="7:9" ht="15" customHeight="1" x14ac:dyDescent="0.2">
      <c r="G1069" s="139"/>
      <c r="H1069" s="131"/>
      <c r="I1069" s="131"/>
    </row>
    <row r="1070" spans="7:9" ht="15" customHeight="1" x14ac:dyDescent="0.2">
      <c r="G1070" s="139"/>
      <c r="H1070" s="131"/>
      <c r="I1070" s="131"/>
    </row>
    <row r="1071" spans="7:9" ht="15" customHeight="1" x14ac:dyDescent="0.2">
      <c r="G1071" s="139"/>
      <c r="H1071" s="131"/>
      <c r="I1071" s="131"/>
    </row>
    <row r="1072" spans="7:9" ht="15" customHeight="1" x14ac:dyDescent="0.2">
      <c r="G1072" s="139"/>
      <c r="H1072" s="131"/>
      <c r="I1072" s="131"/>
    </row>
    <row r="1073" spans="7:9" ht="15" customHeight="1" x14ac:dyDescent="0.2">
      <c r="G1073" s="139"/>
      <c r="H1073" s="131"/>
      <c r="I1073" s="131"/>
    </row>
    <row r="1074" spans="7:9" ht="15" customHeight="1" x14ac:dyDescent="0.2">
      <c r="G1074" s="139"/>
      <c r="H1074" s="131"/>
      <c r="I1074" s="131"/>
    </row>
    <row r="1075" spans="7:9" ht="15" customHeight="1" x14ac:dyDescent="0.2">
      <c r="G1075" s="139"/>
      <c r="H1075" s="131"/>
      <c r="I1075" s="131"/>
    </row>
    <row r="1076" spans="7:9" ht="15" customHeight="1" x14ac:dyDescent="0.2">
      <c r="G1076" s="139"/>
      <c r="H1076" s="131"/>
      <c r="I1076" s="131"/>
    </row>
    <row r="1077" spans="7:9" ht="15" customHeight="1" x14ac:dyDescent="0.2">
      <c r="G1077" s="139"/>
      <c r="H1077" s="131"/>
      <c r="I1077" s="131"/>
    </row>
    <row r="1078" spans="7:9" ht="15" customHeight="1" x14ac:dyDescent="0.2">
      <c r="G1078" s="139"/>
      <c r="H1078" s="131"/>
      <c r="I1078" s="131"/>
    </row>
    <row r="1079" spans="7:9" ht="15" customHeight="1" x14ac:dyDescent="0.2">
      <c r="G1079" s="139"/>
      <c r="H1079" s="131"/>
      <c r="I1079" s="131"/>
    </row>
    <row r="1080" spans="7:9" ht="15" customHeight="1" x14ac:dyDescent="0.2">
      <c r="G1080" s="139"/>
      <c r="H1080" s="131"/>
      <c r="I1080" s="131"/>
    </row>
    <row r="1081" spans="7:9" ht="15" customHeight="1" x14ac:dyDescent="0.2">
      <c r="G1081" s="139"/>
      <c r="H1081" s="131"/>
      <c r="I1081" s="131"/>
    </row>
    <row r="1082" spans="7:9" ht="15" customHeight="1" x14ac:dyDescent="0.2">
      <c r="G1082" s="139"/>
      <c r="H1082" s="131"/>
      <c r="I1082" s="131"/>
    </row>
    <row r="1083" spans="7:9" ht="15" customHeight="1" x14ac:dyDescent="0.2">
      <c r="G1083" s="139"/>
      <c r="H1083" s="131"/>
      <c r="I1083" s="131"/>
    </row>
    <row r="1084" spans="7:9" ht="15" customHeight="1" x14ac:dyDescent="0.2">
      <c r="G1084" s="139"/>
      <c r="H1084" s="131"/>
      <c r="I1084" s="131"/>
    </row>
    <row r="1085" spans="7:9" ht="15" customHeight="1" x14ac:dyDescent="0.2">
      <c r="G1085" s="139"/>
      <c r="H1085" s="131"/>
      <c r="I1085" s="131"/>
    </row>
    <row r="1086" spans="7:9" ht="15" customHeight="1" x14ac:dyDescent="0.2">
      <c r="G1086" s="139"/>
      <c r="H1086" s="131"/>
      <c r="I1086" s="131"/>
    </row>
    <row r="1087" spans="7:9" ht="15" customHeight="1" x14ac:dyDescent="0.2">
      <c r="G1087" s="139"/>
      <c r="H1087" s="131"/>
      <c r="I1087" s="131"/>
    </row>
    <row r="1088" spans="7:9" ht="15" customHeight="1" x14ac:dyDescent="0.2">
      <c r="G1088" s="139"/>
      <c r="H1088" s="131"/>
      <c r="I1088" s="131"/>
    </row>
    <row r="1089" spans="7:9" ht="15" customHeight="1" x14ac:dyDescent="0.2">
      <c r="G1089" s="139"/>
      <c r="H1089" s="131"/>
      <c r="I1089" s="131"/>
    </row>
    <row r="1090" spans="7:9" ht="15" customHeight="1" x14ac:dyDescent="0.2">
      <c r="G1090" s="139"/>
      <c r="H1090" s="131"/>
      <c r="I1090" s="131"/>
    </row>
    <row r="1091" spans="7:9" ht="15" customHeight="1" x14ac:dyDescent="0.2">
      <c r="G1091" s="139"/>
      <c r="H1091" s="131"/>
      <c r="I1091" s="131"/>
    </row>
    <row r="1092" spans="7:9" ht="15" customHeight="1" x14ac:dyDescent="0.2">
      <c r="G1092" s="139"/>
      <c r="H1092" s="131"/>
      <c r="I1092" s="131"/>
    </row>
    <row r="1093" spans="7:9" ht="15" customHeight="1" x14ac:dyDescent="0.2">
      <c r="G1093" s="139"/>
      <c r="H1093" s="131"/>
      <c r="I1093" s="131"/>
    </row>
    <row r="1094" spans="7:9" ht="15" customHeight="1" x14ac:dyDescent="0.2">
      <c r="G1094" s="139"/>
      <c r="H1094" s="131"/>
      <c r="I1094" s="131"/>
    </row>
    <row r="1095" spans="7:9" ht="15" customHeight="1" x14ac:dyDescent="0.2">
      <c r="G1095" s="139"/>
      <c r="H1095" s="131"/>
      <c r="I1095" s="131"/>
    </row>
    <row r="1096" spans="7:9" ht="15" customHeight="1" x14ac:dyDescent="0.2">
      <c r="G1096" s="139"/>
      <c r="H1096" s="131"/>
      <c r="I1096" s="131"/>
    </row>
    <row r="1097" spans="7:9" ht="15" customHeight="1" x14ac:dyDescent="0.2">
      <c r="G1097" s="139"/>
      <c r="H1097" s="131"/>
      <c r="I1097" s="131"/>
    </row>
    <row r="1098" spans="7:9" ht="15" customHeight="1" x14ac:dyDescent="0.2">
      <c r="G1098" s="139"/>
      <c r="H1098" s="131"/>
      <c r="I1098" s="131"/>
    </row>
    <row r="1099" spans="7:9" ht="15" customHeight="1" x14ac:dyDescent="0.2">
      <c r="G1099" s="139"/>
      <c r="H1099" s="131"/>
      <c r="I1099" s="131"/>
    </row>
    <row r="1100" spans="7:9" ht="15" customHeight="1" x14ac:dyDescent="0.2">
      <c r="G1100" s="139"/>
      <c r="H1100" s="131"/>
      <c r="I1100" s="131"/>
    </row>
    <row r="1101" spans="7:9" ht="15" customHeight="1" x14ac:dyDescent="0.2">
      <c r="G1101" s="139"/>
      <c r="H1101" s="131"/>
      <c r="I1101" s="131"/>
    </row>
    <row r="1102" spans="7:9" ht="15" customHeight="1" x14ac:dyDescent="0.2">
      <c r="G1102" s="139"/>
      <c r="H1102" s="131"/>
      <c r="I1102" s="131"/>
    </row>
    <row r="1103" spans="7:9" ht="15" customHeight="1" x14ac:dyDescent="0.2">
      <c r="G1103" s="139"/>
      <c r="H1103" s="131"/>
      <c r="I1103" s="131"/>
    </row>
    <row r="1104" spans="7:9" ht="15" customHeight="1" x14ac:dyDescent="0.2">
      <c r="G1104" s="139"/>
      <c r="H1104" s="131"/>
      <c r="I1104" s="131"/>
    </row>
    <row r="1105" spans="7:9" ht="15" customHeight="1" x14ac:dyDescent="0.2">
      <c r="G1105" s="139"/>
      <c r="H1105" s="131"/>
      <c r="I1105" s="131"/>
    </row>
    <row r="1106" spans="7:9" ht="15" customHeight="1" x14ac:dyDescent="0.2">
      <c r="G1106" s="139"/>
      <c r="H1106" s="131"/>
      <c r="I1106" s="131"/>
    </row>
    <row r="1107" spans="7:9" ht="15" customHeight="1" x14ac:dyDescent="0.2">
      <c r="G1107" s="139"/>
      <c r="H1107" s="131"/>
      <c r="I1107" s="131"/>
    </row>
    <row r="1108" spans="7:9" ht="15" customHeight="1" x14ac:dyDescent="0.2">
      <c r="G1108" s="139"/>
      <c r="H1108" s="131"/>
      <c r="I1108" s="131"/>
    </row>
    <row r="1109" spans="7:9" ht="15" customHeight="1" x14ac:dyDescent="0.2">
      <c r="G1109" s="139"/>
      <c r="H1109" s="131"/>
      <c r="I1109" s="131"/>
    </row>
    <row r="1110" spans="7:9" ht="15" customHeight="1" x14ac:dyDescent="0.2">
      <c r="G1110" s="139"/>
      <c r="H1110" s="131"/>
      <c r="I1110" s="131"/>
    </row>
    <row r="1111" spans="7:9" ht="15" customHeight="1" x14ac:dyDescent="0.2">
      <c r="G1111" s="139"/>
      <c r="H1111" s="131"/>
      <c r="I1111" s="131"/>
    </row>
    <row r="1112" spans="7:9" ht="15" customHeight="1" x14ac:dyDescent="0.2">
      <c r="G1112" s="139"/>
      <c r="H1112" s="131"/>
      <c r="I1112" s="131"/>
    </row>
    <row r="1113" spans="7:9" ht="15" customHeight="1" x14ac:dyDescent="0.2">
      <c r="G1113" s="139"/>
      <c r="H1113" s="131"/>
      <c r="I1113" s="131"/>
    </row>
    <row r="1114" spans="7:9" ht="15" customHeight="1" x14ac:dyDescent="0.2">
      <c r="G1114" s="139"/>
      <c r="H1114" s="131"/>
      <c r="I1114" s="131"/>
    </row>
    <row r="1115" spans="7:9" ht="15" customHeight="1" x14ac:dyDescent="0.2">
      <c r="G1115" s="139"/>
      <c r="H1115" s="131"/>
      <c r="I1115" s="131"/>
    </row>
    <row r="1116" spans="7:9" ht="15" customHeight="1" x14ac:dyDescent="0.2">
      <c r="G1116" s="139"/>
      <c r="H1116" s="131"/>
      <c r="I1116" s="131"/>
    </row>
    <row r="1117" spans="7:9" ht="15" customHeight="1" x14ac:dyDescent="0.2">
      <c r="G1117" s="139"/>
      <c r="H1117" s="131"/>
      <c r="I1117" s="131"/>
    </row>
    <row r="1118" spans="7:9" ht="15" customHeight="1" x14ac:dyDescent="0.2">
      <c r="G1118" s="139"/>
      <c r="H1118" s="131"/>
      <c r="I1118" s="131"/>
    </row>
    <row r="1119" spans="7:9" ht="15" customHeight="1" x14ac:dyDescent="0.2">
      <c r="G1119" s="139"/>
      <c r="H1119" s="131"/>
      <c r="I1119" s="131"/>
    </row>
    <row r="1120" spans="7:9" ht="15" customHeight="1" x14ac:dyDescent="0.2">
      <c r="G1120" s="139"/>
      <c r="H1120" s="131"/>
      <c r="I1120" s="131"/>
    </row>
    <row r="1121" spans="7:9" ht="15" customHeight="1" x14ac:dyDescent="0.2">
      <c r="G1121" s="139"/>
      <c r="H1121" s="131"/>
      <c r="I1121" s="131"/>
    </row>
    <row r="1122" spans="7:9" ht="15" customHeight="1" x14ac:dyDescent="0.2">
      <c r="G1122" s="139"/>
      <c r="H1122" s="131"/>
      <c r="I1122" s="131"/>
    </row>
    <row r="1123" spans="7:9" ht="15" customHeight="1" x14ac:dyDescent="0.2">
      <c r="G1123" s="139"/>
      <c r="H1123" s="131"/>
      <c r="I1123" s="131"/>
    </row>
    <row r="1124" spans="7:9" ht="15" customHeight="1" x14ac:dyDescent="0.2">
      <c r="G1124" s="139"/>
      <c r="H1124" s="131"/>
      <c r="I1124" s="131"/>
    </row>
    <row r="1125" spans="7:9" ht="15" customHeight="1" x14ac:dyDescent="0.2">
      <c r="G1125" s="139"/>
      <c r="H1125" s="131"/>
      <c r="I1125" s="131"/>
    </row>
    <row r="1126" spans="7:9" ht="15" customHeight="1" x14ac:dyDescent="0.2">
      <c r="G1126" s="139"/>
      <c r="H1126" s="131"/>
      <c r="I1126" s="131"/>
    </row>
    <row r="1127" spans="7:9" ht="15" customHeight="1" x14ac:dyDescent="0.2">
      <c r="G1127" s="139"/>
      <c r="H1127" s="131"/>
      <c r="I1127" s="131"/>
    </row>
    <row r="1128" spans="7:9" ht="15" customHeight="1" x14ac:dyDescent="0.2">
      <c r="G1128" s="139"/>
      <c r="H1128" s="131"/>
      <c r="I1128" s="131"/>
    </row>
    <row r="1129" spans="7:9" ht="15" customHeight="1" x14ac:dyDescent="0.2">
      <c r="G1129" s="139"/>
      <c r="H1129" s="131"/>
      <c r="I1129" s="131"/>
    </row>
    <row r="1130" spans="7:9" ht="15" customHeight="1" x14ac:dyDescent="0.2">
      <c r="G1130" s="139"/>
      <c r="H1130" s="131"/>
      <c r="I1130" s="131"/>
    </row>
    <row r="1131" spans="7:9" ht="15" customHeight="1" x14ac:dyDescent="0.2">
      <c r="G1131" s="139"/>
      <c r="H1131" s="131"/>
      <c r="I1131" s="131"/>
    </row>
    <row r="1132" spans="7:9" ht="15" customHeight="1" x14ac:dyDescent="0.2">
      <c r="G1132" s="139"/>
      <c r="H1132" s="131"/>
      <c r="I1132" s="131"/>
    </row>
    <row r="1133" spans="7:9" ht="15" customHeight="1" x14ac:dyDescent="0.2">
      <c r="G1133" s="139"/>
      <c r="H1133" s="131"/>
      <c r="I1133" s="131"/>
    </row>
    <row r="1134" spans="7:9" ht="15" customHeight="1" x14ac:dyDescent="0.2">
      <c r="G1134" s="139"/>
      <c r="H1134" s="131"/>
      <c r="I1134" s="131"/>
    </row>
    <row r="1135" spans="7:9" ht="15" customHeight="1" x14ac:dyDescent="0.2">
      <c r="G1135" s="139"/>
      <c r="H1135" s="131"/>
      <c r="I1135" s="131"/>
    </row>
    <row r="1136" spans="7:9" ht="15" customHeight="1" x14ac:dyDescent="0.2">
      <c r="G1136" s="139"/>
      <c r="H1136" s="131"/>
      <c r="I1136" s="131"/>
    </row>
    <row r="1137" spans="7:9" ht="15" customHeight="1" x14ac:dyDescent="0.2">
      <c r="G1137" s="139"/>
      <c r="H1137" s="131"/>
      <c r="I1137" s="131"/>
    </row>
    <row r="1138" spans="7:9" ht="15" customHeight="1" x14ac:dyDescent="0.2">
      <c r="G1138" s="139"/>
      <c r="H1138" s="131"/>
      <c r="I1138" s="131"/>
    </row>
    <row r="1139" spans="7:9" ht="15" customHeight="1" x14ac:dyDescent="0.2">
      <c r="G1139" s="139"/>
      <c r="H1139" s="131"/>
      <c r="I1139" s="131"/>
    </row>
    <row r="1140" spans="7:9" ht="15" customHeight="1" x14ac:dyDescent="0.2">
      <c r="G1140" s="139"/>
      <c r="H1140" s="131"/>
      <c r="I1140" s="131"/>
    </row>
    <row r="1141" spans="7:9" ht="15" customHeight="1" x14ac:dyDescent="0.2">
      <c r="G1141" s="139"/>
      <c r="H1141" s="131"/>
      <c r="I1141" s="131"/>
    </row>
    <row r="1142" spans="7:9" ht="15" customHeight="1" x14ac:dyDescent="0.2">
      <c r="G1142" s="139"/>
      <c r="H1142" s="131"/>
      <c r="I1142" s="131"/>
    </row>
    <row r="1143" spans="7:9" ht="15" customHeight="1" x14ac:dyDescent="0.2">
      <c r="G1143" s="139"/>
      <c r="H1143" s="131"/>
      <c r="I1143" s="131"/>
    </row>
    <row r="1144" spans="7:9" ht="15" customHeight="1" x14ac:dyDescent="0.2">
      <c r="G1144" s="139"/>
      <c r="H1144" s="131"/>
      <c r="I1144" s="131"/>
    </row>
    <row r="1145" spans="7:9" ht="15" customHeight="1" x14ac:dyDescent="0.2">
      <c r="G1145" s="139"/>
      <c r="H1145" s="131"/>
      <c r="I1145" s="131"/>
    </row>
    <row r="1146" spans="7:9" ht="15" customHeight="1" x14ac:dyDescent="0.2">
      <c r="G1146" s="139"/>
      <c r="H1146" s="131"/>
      <c r="I1146" s="131"/>
    </row>
    <row r="1147" spans="7:9" ht="15" customHeight="1" x14ac:dyDescent="0.2">
      <c r="G1147" s="139"/>
      <c r="H1147" s="131"/>
      <c r="I1147" s="131"/>
    </row>
    <row r="1148" spans="7:9" ht="15" customHeight="1" x14ac:dyDescent="0.2">
      <c r="G1148" s="139"/>
      <c r="H1148" s="131"/>
      <c r="I1148" s="131"/>
    </row>
    <row r="1149" spans="7:9" ht="15" customHeight="1" x14ac:dyDescent="0.2">
      <c r="G1149" s="139"/>
      <c r="H1149" s="131"/>
      <c r="I1149" s="131"/>
    </row>
    <row r="1150" spans="7:9" ht="15" customHeight="1" x14ac:dyDescent="0.2">
      <c r="G1150" s="139"/>
      <c r="H1150" s="131"/>
      <c r="I1150" s="131"/>
    </row>
    <row r="1151" spans="7:9" ht="15" customHeight="1" x14ac:dyDescent="0.2">
      <c r="G1151" s="139"/>
      <c r="H1151" s="131"/>
      <c r="I1151" s="131"/>
    </row>
    <row r="1152" spans="7:9" ht="15" customHeight="1" x14ac:dyDescent="0.2">
      <c r="G1152" s="139"/>
      <c r="H1152" s="131"/>
      <c r="I1152" s="131"/>
    </row>
    <row r="1153" spans="7:9" ht="15" customHeight="1" x14ac:dyDescent="0.2">
      <c r="G1153" s="139"/>
      <c r="H1153" s="131"/>
      <c r="I1153" s="131"/>
    </row>
    <row r="1154" spans="7:9" ht="15" customHeight="1" x14ac:dyDescent="0.2">
      <c r="G1154" s="139"/>
      <c r="H1154" s="131"/>
      <c r="I1154" s="131"/>
    </row>
    <row r="1155" spans="7:9" ht="15" customHeight="1" x14ac:dyDescent="0.2">
      <c r="G1155" s="139"/>
      <c r="H1155" s="131"/>
      <c r="I1155" s="131"/>
    </row>
    <row r="1156" spans="7:9" ht="15" customHeight="1" x14ac:dyDescent="0.2">
      <c r="G1156" s="139"/>
      <c r="H1156" s="131"/>
      <c r="I1156" s="131"/>
    </row>
    <row r="1157" spans="7:9" ht="15" customHeight="1" x14ac:dyDescent="0.2">
      <c r="G1157" s="139"/>
      <c r="H1157" s="131"/>
      <c r="I1157" s="131"/>
    </row>
    <row r="1158" spans="7:9" ht="15" customHeight="1" x14ac:dyDescent="0.2">
      <c r="G1158" s="139"/>
      <c r="H1158" s="131"/>
      <c r="I1158" s="131"/>
    </row>
    <row r="1159" spans="7:9" ht="15" customHeight="1" x14ac:dyDescent="0.2">
      <c r="G1159" s="139"/>
      <c r="H1159" s="131"/>
      <c r="I1159" s="131"/>
    </row>
    <row r="1160" spans="7:9" ht="15" customHeight="1" x14ac:dyDescent="0.2">
      <c r="G1160" s="139"/>
      <c r="H1160" s="131"/>
      <c r="I1160" s="131"/>
    </row>
    <row r="1161" spans="7:9" ht="15" customHeight="1" x14ac:dyDescent="0.2">
      <c r="G1161" s="139"/>
      <c r="H1161" s="131"/>
      <c r="I1161" s="131"/>
    </row>
    <row r="1162" spans="7:9" ht="15" customHeight="1" x14ac:dyDescent="0.2">
      <c r="G1162" s="139"/>
      <c r="H1162" s="131"/>
      <c r="I1162" s="131"/>
    </row>
    <row r="1163" spans="7:9" ht="15" customHeight="1" x14ac:dyDescent="0.2">
      <c r="G1163" s="139"/>
      <c r="H1163" s="131"/>
      <c r="I1163" s="131"/>
    </row>
    <row r="1164" spans="7:9" ht="15" customHeight="1" x14ac:dyDescent="0.2">
      <c r="G1164" s="139"/>
      <c r="H1164" s="131"/>
      <c r="I1164" s="131"/>
    </row>
    <row r="1165" spans="7:9" ht="15" customHeight="1" x14ac:dyDescent="0.2">
      <c r="G1165" s="139"/>
      <c r="H1165" s="131"/>
      <c r="I1165" s="131"/>
    </row>
    <row r="1166" spans="7:9" ht="15" customHeight="1" x14ac:dyDescent="0.2">
      <c r="G1166" s="139"/>
      <c r="H1166" s="131"/>
      <c r="I1166" s="131"/>
    </row>
    <row r="1167" spans="7:9" ht="15" customHeight="1" x14ac:dyDescent="0.2">
      <c r="G1167" s="139"/>
      <c r="H1167" s="131"/>
      <c r="I1167" s="131"/>
    </row>
    <row r="1168" spans="7:9" ht="15" customHeight="1" x14ac:dyDescent="0.2">
      <c r="G1168" s="139"/>
      <c r="H1168" s="131"/>
      <c r="I1168" s="131"/>
    </row>
    <row r="1169" spans="7:9" ht="15" customHeight="1" x14ac:dyDescent="0.2">
      <c r="G1169" s="139"/>
      <c r="H1169" s="131"/>
      <c r="I1169" s="131"/>
    </row>
    <row r="1170" spans="7:9" ht="15" customHeight="1" x14ac:dyDescent="0.2">
      <c r="G1170" s="139"/>
      <c r="H1170" s="131"/>
      <c r="I1170" s="131"/>
    </row>
    <row r="1171" spans="7:9" ht="15" customHeight="1" x14ac:dyDescent="0.2">
      <c r="G1171" s="139"/>
      <c r="H1171" s="131"/>
      <c r="I1171" s="131"/>
    </row>
    <row r="1172" spans="7:9" ht="15" customHeight="1" x14ac:dyDescent="0.2">
      <c r="G1172" s="139"/>
      <c r="H1172" s="131"/>
      <c r="I1172" s="131"/>
    </row>
    <row r="1173" spans="7:9" ht="15" customHeight="1" x14ac:dyDescent="0.2">
      <c r="G1173" s="139"/>
      <c r="H1173" s="131"/>
      <c r="I1173" s="131"/>
    </row>
    <row r="1174" spans="7:9" ht="15" customHeight="1" x14ac:dyDescent="0.2">
      <c r="G1174" s="139"/>
      <c r="H1174" s="131"/>
      <c r="I1174" s="131"/>
    </row>
    <row r="1175" spans="7:9" ht="15" customHeight="1" x14ac:dyDescent="0.2">
      <c r="G1175" s="139"/>
      <c r="H1175" s="131"/>
      <c r="I1175" s="131"/>
    </row>
    <row r="1176" spans="7:9" ht="15" customHeight="1" x14ac:dyDescent="0.2">
      <c r="G1176" s="139"/>
      <c r="H1176" s="131"/>
      <c r="I1176" s="131"/>
    </row>
    <row r="1177" spans="7:9" ht="15" customHeight="1" x14ac:dyDescent="0.2">
      <c r="G1177" s="139"/>
      <c r="H1177" s="131"/>
      <c r="I1177" s="131"/>
    </row>
    <row r="1178" spans="7:9" ht="15" customHeight="1" x14ac:dyDescent="0.2">
      <c r="G1178" s="139"/>
      <c r="H1178" s="131"/>
      <c r="I1178" s="131"/>
    </row>
    <row r="1179" spans="7:9" ht="15" customHeight="1" x14ac:dyDescent="0.2">
      <c r="G1179" s="139"/>
      <c r="H1179" s="131"/>
      <c r="I1179" s="131"/>
    </row>
    <row r="1180" spans="7:9" ht="15" customHeight="1" x14ac:dyDescent="0.2">
      <c r="G1180" s="139"/>
      <c r="H1180" s="131"/>
      <c r="I1180" s="131"/>
    </row>
    <row r="1181" spans="7:9" ht="15" customHeight="1" x14ac:dyDescent="0.2">
      <c r="G1181" s="139"/>
      <c r="H1181" s="131"/>
      <c r="I1181" s="131"/>
    </row>
    <row r="1182" spans="7:9" ht="15" customHeight="1" x14ac:dyDescent="0.2">
      <c r="G1182" s="139"/>
      <c r="H1182" s="131"/>
      <c r="I1182" s="131"/>
    </row>
    <row r="1183" spans="7:9" ht="15" customHeight="1" x14ac:dyDescent="0.2">
      <c r="G1183" s="139"/>
      <c r="H1183" s="131"/>
      <c r="I1183" s="131"/>
    </row>
    <row r="1184" spans="7:9" ht="15" customHeight="1" x14ac:dyDescent="0.2">
      <c r="G1184" s="139"/>
      <c r="H1184" s="131"/>
      <c r="I1184" s="131"/>
    </row>
    <row r="1185" spans="7:9" ht="15" customHeight="1" x14ac:dyDescent="0.2">
      <c r="G1185" s="139"/>
      <c r="H1185" s="131"/>
      <c r="I1185" s="131"/>
    </row>
    <row r="1186" spans="7:9" ht="15" customHeight="1" x14ac:dyDescent="0.2">
      <c r="G1186" s="139"/>
      <c r="H1186" s="131"/>
      <c r="I1186" s="131"/>
    </row>
    <row r="1187" spans="7:9" ht="15" customHeight="1" x14ac:dyDescent="0.2">
      <c r="G1187" s="139"/>
      <c r="H1187" s="131"/>
      <c r="I1187" s="131"/>
    </row>
    <row r="1188" spans="7:9" ht="15" customHeight="1" x14ac:dyDescent="0.2">
      <c r="G1188" s="139"/>
      <c r="H1188" s="131"/>
      <c r="I1188" s="131"/>
    </row>
    <row r="1189" spans="7:9" ht="15" customHeight="1" x14ac:dyDescent="0.2">
      <c r="G1189" s="139"/>
      <c r="H1189" s="131"/>
      <c r="I1189" s="131"/>
    </row>
    <row r="1190" spans="7:9" ht="15" customHeight="1" x14ac:dyDescent="0.2">
      <c r="G1190" s="139"/>
      <c r="H1190" s="131"/>
      <c r="I1190" s="131"/>
    </row>
    <row r="1191" spans="7:9" ht="15" customHeight="1" x14ac:dyDescent="0.2">
      <c r="G1191" s="139"/>
      <c r="H1191" s="131"/>
      <c r="I1191" s="131"/>
    </row>
    <row r="1192" spans="7:9" ht="15" customHeight="1" x14ac:dyDescent="0.2">
      <c r="G1192" s="139"/>
      <c r="H1192" s="131"/>
      <c r="I1192" s="131"/>
    </row>
    <row r="1193" spans="7:9" ht="15" customHeight="1" x14ac:dyDescent="0.2">
      <c r="G1193" s="139"/>
      <c r="H1193" s="131"/>
      <c r="I1193" s="131"/>
    </row>
    <row r="1194" spans="7:9" ht="15" customHeight="1" x14ac:dyDescent="0.2">
      <c r="G1194" s="139"/>
      <c r="H1194" s="131"/>
      <c r="I1194" s="131"/>
    </row>
    <row r="1195" spans="7:9" ht="15" customHeight="1" x14ac:dyDescent="0.2">
      <c r="G1195" s="139"/>
      <c r="H1195" s="131"/>
      <c r="I1195" s="131"/>
    </row>
    <row r="1196" spans="7:9" ht="15" customHeight="1" x14ac:dyDescent="0.2">
      <c r="G1196" s="139"/>
      <c r="H1196" s="131"/>
      <c r="I1196" s="131"/>
    </row>
    <row r="1197" spans="7:9" ht="15" customHeight="1" x14ac:dyDescent="0.2">
      <c r="G1197" s="139"/>
      <c r="H1197" s="131"/>
      <c r="I1197" s="131"/>
    </row>
    <row r="1198" spans="7:9" ht="15" customHeight="1" x14ac:dyDescent="0.2">
      <c r="G1198" s="139"/>
      <c r="H1198" s="131"/>
      <c r="I1198" s="131"/>
    </row>
    <row r="1199" spans="7:9" ht="15" customHeight="1" x14ac:dyDescent="0.2">
      <c r="G1199" s="139"/>
      <c r="H1199" s="131"/>
      <c r="I1199" s="131"/>
    </row>
    <row r="1200" spans="7:9" ht="15" customHeight="1" x14ac:dyDescent="0.2">
      <c r="G1200" s="139"/>
      <c r="H1200" s="131"/>
      <c r="I1200" s="131"/>
    </row>
    <row r="1201" spans="7:9" ht="15" customHeight="1" x14ac:dyDescent="0.2">
      <c r="G1201" s="139"/>
      <c r="H1201" s="131"/>
      <c r="I1201" s="131"/>
    </row>
    <row r="1202" spans="7:9" ht="15" customHeight="1" x14ac:dyDescent="0.2">
      <c r="G1202" s="139"/>
      <c r="H1202" s="131"/>
      <c r="I1202" s="131"/>
    </row>
    <row r="1203" spans="7:9" ht="15" customHeight="1" x14ac:dyDescent="0.2">
      <c r="G1203" s="139"/>
      <c r="H1203" s="131"/>
      <c r="I1203" s="131"/>
    </row>
    <row r="1204" spans="7:9" ht="15" customHeight="1" x14ac:dyDescent="0.2">
      <c r="G1204" s="139"/>
      <c r="H1204" s="131"/>
      <c r="I1204" s="131"/>
    </row>
    <row r="1205" spans="7:9" ht="15" customHeight="1" x14ac:dyDescent="0.2">
      <c r="G1205" s="139"/>
      <c r="H1205" s="131"/>
      <c r="I1205" s="131"/>
    </row>
    <row r="1206" spans="7:9" ht="15" customHeight="1" x14ac:dyDescent="0.2">
      <c r="G1206" s="139"/>
      <c r="H1206" s="131"/>
      <c r="I1206" s="131"/>
    </row>
    <row r="1207" spans="7:9" ht="15" customHeight="1" x14ac:dyDescent="0.2">
      <c r="G1207" s="139"/>
      <c r="H1207" s="131"/>
      <c r="I1207" s="131"/>
    </row>
    <row r="1208" spans="7:9" ht="15" customHeight="1" x14ac:dyDescent="0.2">
      <c r="G1208" s="139"/>
      <c r="H1208" s="131"/>
      <c r="I1208" s="131"/>
    </row>
    <row r="1209" spans="7:9" ht="15" customHeight="1" x14ac:dyDescent="0.2">
      <c r="G1209" s="139"/>
      <c r="H1209" s="131"/>
      <c r="I1209" s="131"/>
    </row>
    <row r="1210" spans="7:9" ht="15" customHeight="1" x14ac:dyDescent="0.2">
      <c r="G1210" s="139"/>
      <c r="H1210" s="131"/>
      <c r="I1210" s="131"/>
    </row>
    <row r="1211" spans="7:9" ht="15" customHeight="1" x14ac:dyDescent="0.2">
      <c r="G1211" s="139"/>
      <c r="H1211" s="131"/>
      <c r="I1211" s="131"/>
    </row>
    <row r="1212" spans="7:9" ht="15" customHeight="1" x14ac:dyDescent="0.2">
      <c r="G1212" s="139"/>
      <c r="H1212" s="131"/>
      <c r="I1212" s="131"/>
    </row>
    <row r="1213" spans="7:9" ht="15" customHeight="1" x14ac:dyDescent="0.2">
      <c r="G1213" s="139"/>
      <c r="H1213" s="131"/>
      <c r="I1213" s="131"/>
    </row>
    <row r="1214" spans="7:9" ht="15" customHeight="1" x14ac:dyDescent="0.2">
      <c r="G1214" s="139"/>
      <c r="H1214" s="131"/>
      <c r="I1214" s="131"/>
    </row>
    <row r="1215" spans="7:9" ht="15" customHeight="1" x14ac:dyDescent="0.2">
      <c r="G1215" s="139"/>
      <c r="H1215" s="131"/>
      <c r="I1215" s="131"/>
    </row>
    <row r="1216" spans="7:9" ht="15" customHeight="1" x14ac:dyDescent="0.2">
      <c r="G1216" s="139"/>
      <c r="H1216" s="131"/>
      <c r="I1216" s="131"/>
    </row>
    <row r="1217" spans="7:9" ht="15" customHeight="1" x14ac:dyDescent="0.2">
      <c r="G1217" s="139"/>
      <c r="H1217" s="131"/>
      <c r="I1217" s="131"/>
    </row>
    <row r="1218" spans="7:9" ht="15" customHeight="1" x14ac:dyDescent="0.2">
      <c r="G1218" s="139"/>
      <c r="H1218" s="131"/>
      <c r="I1218" s="131"/>
    </row>
    <row r="1219" spans="7:9" ht="15" customHeight="1" x14ac:dyDescent="0.2">
      <c r="G1219" s="139"/>
      <c r="H1219" s="131"/>
      <c r="I1219" s="131"/>
    </row>
    <row r="1220" spans="7:9" ht="15" customHeight="1" x14ac:dyDescent="0.2">
      <c r="G1220" s="139"/>
      <c r="H1220" s="131"/>
      <c r="I1220" s="131"/>
    </row>
    <row r="1221" spans="7:9" ht="15" customHeight="1" x14ac:dyDescent="0.2">
      <c r="G1221" s="139"/>
      <c r="H1221" s="131"/>
      <c r="I1221" s="131"/>
    </row>
    <row r="1222" spans="7:9" ht="15" customHeight="1" x14ac:dyDescent="0.2">
      <c r="G1222" s="139"/>
      <c r="H1222" s="131"/>
      <c r="I1222" s="131"/>
    </row>
    <row r="1223" spans="7:9" ht="15" customHeight="1" x14ac:dyDescent="0.2">
      <c r="G1223" s="139"/>
      <c r="H1223" s="131"/>
      <c r="I1223" s="131"/>
    </row>
    <row r="1224" spans="7:9" ht="15" customHeight="1" x14ac:dyDescent="0.2">
      <c r="G1224" s="139"/>
      <c r="H1224" s="131"/>
      <c r="I1224" s="131"/>
    </row>
    <row r="1225" spans="7:9" ht="15" customHeight="1" x14ac:dyDescent="0.2">
      <c r="G1225" s="139"/>
      <c r="H1225" s="131"/>
      <c r="I1225" s="131"/>
    </row>
    <row r="1226" spans="7:9" ht="15" customHeight="1" x14ac:dyDescent="0.2">
      <c r="G1226" s="139"/>
      <c r="H1226" s="131"/>
      <c r="I1226" s="131"/>
    </row>
    <row r="1227" spans="7:9" ht="15" customHeight="1" x14ac:dyDescent="0.2">
      <c r="G1227" s="139"/>
      <c r="H1227" s="131"/>
      <c r="I1227" s="131"/>
    </row>
    <row r="1228" spans="7:9" ht="15" customHeight="1" x14ac:dyDescent="0.2">
      <c r="G1228" s="139"/>
      <c r="H1228" s="131"/>
      <c r="I1228" s="131"/>
    </row>
    <row r="1229" spans="7:9" ht="15" customHeight="1" x14ac:dyDescent="0.2">
      <c r="G1229" s="139"/>
      <c r="H1229" s="131"/>
      <c r="I1229" s="131"/>
    </row>
    <row r="1230" spans="7:9" ht="15" customHeight="1" x14ac:dyDescent="0.2">
      <c r="G1230" s="139"/>
      <c r="H1230" s="131"/>
      <c r="I1230" s="131"/>
    </row>
    <row r="1231" spans="7:9" ht="15" customHeight="1" x14ac:dyDescent="0.2">
      <c r="G1231" s="139"/>
      <c r="H1231" s="131"/>
      <c r="I1231" s="131"/>
    </row>
    <row r="1232" spans="7:9" ht="15" customHeight="1" x14ac:dyDescent="0.2">
      <c r="G1232" s="139"/>
      <c r="H1232" s="131"/>
      <c r="I1232" s="131"/>
    </row>
    <row r="1233" spans="7:9" ht="15" customHeight="1" x14ac:dyDescent="0.2">
      <c r="G1233" s="139"/>
      <c r="H1233" s="131"/>
      <c r="I1233" s="131"/>
    </row>
    <row r="1234" spans="7:9" ht="15" customHeight="1" x14ac:dyDescent="0.2">
      <c r="G1234" s="139"/>
      <c r="H1234" s="131"/>
      <c r="I1234" s="131"/>
    </row>
    <row r="1235" spans="7:9" ht="15" customHeight="1" x14ac:dyDescent="0.2">
      <c r="G1235" s="139"/>
      <c r="H1235" s="131"/>
      <c r="I1235" s="131"/>
    </row>
    <row r="1236" spans="7:9" ht="15" customHeight="1" x14ac:dyDescent="0.2">
      <c r="G1236" s="139"/>
      <c r="H1236" s="131"/>
      <c r="I1236" s="131"/>
    </row>
    <row r="1237" spans="7:9" ht="15" customHeight="1" x14ac:dyDescent="0.2">
      <c r="G1237" s="139"/>
      <c r="H1237" s="131"/>
      <c r="I1237" s="131"/>
    </row>
    <row r="1238" spans="7:9" ht="15" customHeight="1" x14ac:dyDescent="0.2">
      <c r="G1238" s="139"/>
      <c r="H1238" s="131"/>
      <c r="I1238" s="131"/>
    </row>
    <row r="1239" spans="7:9" ht="15" customHeight="1" x14ac:dyDescent="0.2">
      <c r="G1239" s="139"/>
      <c r="H1239" s="131"/>
      <c r="I1239" s="131"/>
    </row>
    <row r="1240" spans="7:9" ht="15" customHeight="1" x14ac:dyDescent="0.2">
      <c r="G1240" s="139"/>
      <c r="H1240" s="131"/>
      <c r="I1240" s="131"/>
    </row>
    <row r="1241" spans="7:9" ht="15" customHeight="1" x14ac:dyDescent="0.2">
      <c r="G1241" s="139"/>
      <c r="H1241" s="131"/>
      <c r="I1241" s="131"/>
    </row>
    <row r="1242" spans="7:9" ht="15" customHeight="1" x14ac:dyDescent="0.2">
      <c r="G1242" s="139"/>
      <c r="H1242" s="131"/>
      <c r="I1242" s="131"/>
    </row>
    <row r="1243" spans="7:9" ht="15" customHeight="1" x14ac:dyDescent="0.2">
      <c r="G1243" s="139"/>
      <c r="H1243" s="131"/>
      <c r="I1243" s="131"/>
    </row>
    <row r="1244" spans="7:9" ht="15" customHeight="1" x14ac:dyDescent="0.2">
      <c r="G1244" s="139"/>
      <c r="H1244" s="131"/>
      <c r="I1244" s="131"/>
    </row>
    <row r="1245" spans="7:9" ht="15" customHeight="1" x14ac:dyDescent="0.2">
      <c r="G1245" s="139"/>
      <c r="H1245" s="131"/>
      <c r="I1245" s="131"/>
    </row>
    <row r="1246" spans="7:9" ht="15" customHeight="1" x14ac:dyDescent="0.2">
      <c r="G1246" s="139"/>
      <c r="H1246" s="131"/>
      <c r="I1246" s="131"/>
    </row>
    <row r="1247" spans="7:9" ht="15" customHeight="1" x14ac:dyDescent="0.2">
      <c r="G1247" s="139"/>
      <c r="H1247" s="131"/>
      <c r="I1247" s="131"/>
    </row>
    <row r="1248" spans="7:9" ht="15" customHeight="1" x14ac:dyDescent="0.2">
      <c r="G1248" s="139"/>
      <c r="H1248" s="131"/>
      <c r="I1248" s="131"/>
    </row>
    <row r="1249" spans="7:9" ht="15" customHeight="1" x14ac:dyDescent="0.2">
      <c r="G1249" s="139"/>
      <c r="H1249" s="131"/>
      <c r="I1249" s="131"/>
    </row>
    <row r="1250" spans="7:9" ht="15" customHeight="1" x14ac:dyDescent="0.2">
      <c r="G1250" s="139"/>
      <c r="H1250" s="131"/>
      <c r="I1250" s="131"/>
    </row>
    <row r="1251" spans="7:9" ht="15" customHeight="1" x14ac:dyDescent="0.2">
      <c r="G1251" s="139"/>
      <c r="H1251" s="131"/>
      <c r="I1251" s="131"/>
    </row>
    <row r="1252" spans="7:9" ht="15" customHeight="1" x14ac:dyDescent="0.2">
      <c r="G1252" s="139"/>
      <c r="H1252" s="131"/>
      <c r="I1252" s="131"/>
    </row>
    <row r="1253" spans="7:9" ht="15" customHeight="1" x14ac:dyDescent="0.2">
      <c r="G1253" s="139"/>
      <c r="H1253" s="131"/>
      <c r="I1253" s="131"/>
    </row>
    <row r="1254" spans="7:9" ht="15" customHeight="1" x14ac:dyDescent="0.2">
      <c r="G1254" s="139"/>
      <c r="H1254" s="131"/>
      <c r="I1254" s="131"/>
    </row>
    <row r="1255" spans="7:9" ht="15" customHeight="1" x14ac:dyDescent="0.2">
      <c r="G1255" s="139"/>
      <c r="H1255" s="131"/>
      <c r="I1255" s="131"/>
    </row>
    <row r="1256" spans="7:9" ht="15" customHeight="1" x14ac:dyDescent="0.2">
      <c r="G1256" s="139"/>
      <c r="H1256" s="131"/>
      <c r="I1256" s="131"/>
    </row>
    <row r="1257" spans="7:9" ht="15" customHeight="1" x14ac:dyDescent="0.2">
      <c r="G1257" s="139"/>
      <c r="H1257" s="131"/>
      <c r="I1257" s="131"/>
    </row>
    <row r="1258" spans="7:9" ht="15" customHeight="1" x14ac:dyDescent="0.2">
      <c r="G1258" s="139"/>
      <c r="H1258" s="131"/>
      <c r="I1258" s="131"/>
    </row>
    <row r="1259" spans="7:9" ht="15" customHeight="1" x14ac:dyDescent="0.2">
      <c r="G1259" s="139"/>
      <c r="H1259" s="131"/>
      <c r="I1259" s="131"/>
    </row>
    <row r="1260" spans="7:9" ht="15" customHeight="1" x14ac:dyDescent="0.2">
      <c r="G1260" s="139"/>
      <c r="H1260" s="131"/>
      <c r="I1260" s="131"/>
    </row>
    <row r="1261" spans="7:9" ht="15" customHeight="1" x14ac:dyDescent="0.2">
      <c r="G1261" s="139"/>
      <c r="H1261" s="131"/>
      <c r="I1261" s="131"/>
    </row>
    <row r="1262" spans="7:9" ht="15" customHeight="1" x14ac:dyDescent="0.2">
      <c r="G1262" s="139"/>
      <c r="H1262" s="131"/>
      <c r="I1262" s="131"/>
    </row>
    <row r="1263" spans="7:9" ht="15" customHeight="1" x14ac:dyDescent="0.2">
      <c r="G1263" s="139"/>
      <c r="H1263" s="131"/>
      <c r="I1263" s="131"/>
    </row>
    <row r="1264" spans="7:9" ht="15" customHeight="1" x14ac:dyDescent="0.2">
      <c r="G1264" s="139"/>
      <c r="H1264" s="131"/>
      <c r="I1264" s="131"/>
    </row>
    <row r="1265" spans="7:9" ht="15" customHeight="1" x14ac:dyDescent="0.2">
      <c r="G1265" s="139"/>
      <c r="H1265" s="131"/>
      <c r="I1265" s="131"/>
    </row>
    <row r="1266" spans="7:9" ht="15" customHeight="1" x14ac:dyDescent="0.2">
      <c r="G1266" s="139"/>
      <c r="H1266" s="131"/>
      <c r="I1266" s="131"/>
    </row>
    <row r="1267" spans="7:9" ht="15" customHeight="1" x14ac:dyDescent="0.2">
      <c r="G1267" s="139"/>
      <c r="H1267" s="131"/>
      <c r="I1267" s="131"/>
    </row>
    <row r="1268" spans="7:9" ht="15" customHeight="1" x14ac:dyDescent="0.2">
      <c r="G1268" s="139"/>
      <c r="H1268" s="131"/>
      <c r="I1268" s="131"/>
    </row>
    <row r="1269" spans="7:9" ht="15" customHeight="1" x14ac:dyDescent="0.2">
      <c r="G1269" s="139"/>
      <c r="H1269" s="131"/>
      <c r="I1269" s="131"/>
    </row>
    <row r="1270" spans="7:9" ht="15" customHeight="1" x14ac:dyDescent="0.2">
      <c r="G1270" s="139"/>
      <c r="H1270" s="131"/>
      <c r="I1270" s="131"/>
    </row>
    <row r="1271" spans="7:9" ht="15" customHeight="1" x14ac:dyDescent="0.2">
      <c r="G1271" s="139"/>
      <c r="H1271" s="131"/>
      <c r="I1271" s="131"/>
    </row>
    <row r="1272" spans="7:9" ht="15" customHeight="1" x14ac:dyDescent="0.2">
      <c r="G1272" s="139"/>
      <c r="H1272" s="131"/>
      <c r="I1272" s="131"/>
    </row>
    <row r="1273" spans="7:9" ht="15" customHeight="1" x14ac:dyDescent="0.2">
      <c r="G1273" s="139"/>
      <c r="H1273" s="131"/>
      <c r="I1273" s="131"/>
    </row>
    <row r="1274" spans="7:9" ht="15" customHeight="1" x14ac:dyDescent="0.2">
      <c r="G1274" s="139"/>
      <c r="H1274" s="131"/>
      <c r="I1274" s="131"/>
    </row>
    <row r="1275" spans="7:9" ht="15" customHeight="1" x14ac:dyDescent="0.2">
      <c r="G1275" s="139"/>
      <c r="H1275" s="131"/>
      <c r="I1275" s="131"/>
    </row>
    <row r="1276" spans="7:9" ht="15" customHeight="1" x14ac:dyDescent="0.2">
      <c r="G1276" s="139"/>
      <c r="H1276" s="131"/>
      <c r="I1276" s="131"/>
    </row>
    <row r="1277" spans="7:9" ht="15" customHeight="1" x14ac:dyDescent="0.2">
      <c r="G1277" s="139"/>
      <c r="H1277" s="131"/>
      <c r="I1277" s="131"/>
    </row>
    <row r="1278" spans="7:9" ht="15" customHeight="1" x14ac:dyDescent="0.2">
      <c r="G1278" s="139"/>
      <c r="H1278" s="131"/>
      <c r="I1278" s="131"/>
    </row>
    <row r="1279" spans="7:9" ht="15" customHeight="1" x14ac:dyDescent="0.2">
      <c r="G1279" s="139"/>
      <c r="H1279" s="131"/>
      <c r="I1279" s="131"/>
    </row>
    <row r="1280" spans="7:9" ht="15" customHeight="1" x14ac:dyDescent="0.2">
      <c r="G1280" s="139"/>
      <c r="H1280" s="131"/>
      <c r="I1280" s="131"/>
    </row>
    <row r="1281" spans="7:9" ht="15" customHeight="1" x14ac:dyDescent="0.2">
      <c r="G1281" s="139"/>
      <c r="H1281" s="131"/>
      <c r="I1281" s="131"/>
    </row>
    <row r="1282" spans="7:9" ht="15" customHeight="1" x14ac:dyDescent="0.2">
      <c r="G1282" s="139"/>
      <c r="H1282" s="131"/>
      <c r="I1282" s="131"/>
    </row>
    <row r="1283" spans="7:9" ht="15" customHeight="1" x14ac:dyDescent="0.2">
      <c r="G1283" s="139"/>
      <c r="H1283" s="131"/>
      <c r="I1283" s="131"/>
    </row>
    <row r="1284" spans="7:9" ht="15" customHeight="1" x14ac:dyDescent="0.2">
      <c r="G1284" s="139"/>
      <c r="H1284" s="131"/>
      <c r="I1284" s="131"/>
    </row>
    <row r="1285" spans="7:9" ht="15" customHeight="1" x14ac:dyDescent="0.2">
      <c r="G1285" s="139"/>
      <c r="H1285" s="131"/>
      <c r="I1285" s="131"/>
    </row>
    <row r="1286" spans="7:9" ht="15" customHeight="1" x14ac:dyDescent="0.2">
      <c r="G1286" s="139"/>
      <c r="H1286" s="131"/>
      <c r="I1286" s="131"/>
    </row>
    <row r="1287" spans="7:9" ht="15" customHeight="1" x14ac:dyDescent="0.2">
      <c r="G1287" s="139"/>
      <c r="H1287" s="131"/>
      <c r="I1287" s="131"/>
    </row>
    <row r="1288" spans="7:9" ht="15" customHeight="1" x14ac:dyDescent="0.2">
      <c r="G1288" s="139"/>
      <c r="H1288" s="131"/>
      <c r="I1288" s="131"/>
    </row>
    <row r="1289" spans="7:9" ht="15" customHeight="1" x14ac:dyDescent="0.2">
      <c r="G1289" s="139"/>
      <c r="H1289" s="131"/>
      <c r="I1289" s="131"/>
    </row>
    <row r="1290" spans="7:9" ht="15" customHeight="1" x14ac:dyDescent="0.2">
      <c r="G1290" s="139"/>
      <c r="H1290" s="131"/>
      <c r="I1290" s="131"/>
    </row>
    <row r="1291" spans="7:9" ht="15" customHeight="1" x14ac:dyDescent="0.2">
      <c r="G1291" s="139"/>
      <c r="H1291" s="131"/>
      <c r="I1291" s="131"/>
    </row>
    <row r="1292" spans="7:9" ht="15" customHeight="1" x14ac:dyDescent="0.2">
      <c r="G1292" s="139"/>
      <c r="H1292" s="131"/>
      <c r="I1292" s="131"/>
    </row>
    <row r="1293" spans="7:9" ht="15" customHeight="1" x14ac:dyDescent="0.2">
      <c r="G1293" s="139"/>
      <c r="H1293" s="131"/>
      <c r="I1293" s="131"/>
    </row>
    <row r="1294" spans="7:9" ht="15" customHeight="1" x14ac:dyDescent="0.2">
      <c r="G1294" s="139"/>
      <c r="H1294" s="131"/>
      <c r="I1294" s="131"/>
    </row>
    <row r="1295" spans="7:9" ht="15" customHeight="1" x14ac:dyDescent="0.2">
      <c r="G1295" s="139"/>
      <c r="H1295" s="131"/>
      <c r="I1295" s="131"/>
    </row>
    <row r="1296" spans="7:9" ht="15" customHeight="1" x14ac:dyDescent="0.2">
      <c r="G1296" s="139"/>
      <c r="H1296" s="131"/>
      <c r="I1296" s="131"/>
    </row>
    <row r="1297" spans="7:9" ht="15" customHeight="1" x14ac:dyDescent="0.2">
      <c r="G1297" s="139"/>
      <c r="H1297" s="131"/>
      <c r="I1297" s="131"/>
    </row>
    <row r="1298" spans="7:9" ht="15" customHeight="1" x14ac:dyDescent="0.2">
      <c r="G1298" s="139"/>
      <c r="H1298" s="131"/>
      <c r="I1298" s="131"/>
    </row>
    <row r="1299" spans="7:9" ht="15" customHeight="1" x14ac:dyDescent="0.2">
      <c r="G1299" s="139"/>
      <c r="H1299" s="131"/>
      <c r="I1299" s="131"/>
    </row>
    <row r="1300" spans="7:9" ht="15" customHeight="1" x14ac:dyDescent="0.2">
      <c r="G1300" s="139"/>
      <c r="H1300" s="131"/>
      <c r="I1300" s="131"/>
    </row>
    <row r="1301" spans="7:9" ht="15" customHeight="1" x14ac:dyDescent="0.2">
      <c r="G1301" s="139"/>
      <c r="H1301" s="131"/>
      <c r="I1301" s="131"/>
    </row>
    <row r="1302" spans="7:9" ht="15" customHeight="1" x14ac:dyDescent="0.2">
      <c r="G1302" s="139"/>
      <c r="H1302" s="131"/>
      <c r="I1302" s="131"/>
    </row>
    <row r="1303" spans="7:9" ht="15" customHeight="1" x14ac:dyDescent="0.2">
      <c r="G1303" s="139"/>
      <c r="H1303" s="131"/>
      <c r="I1303" s="131"/>
    </row>
    <row r="1304" spans="7:9" ht="15" customHeight="1" x14ac:dyDescent="0.2">
      <c r="G1304" s="139"/>
      <c r="H1304" s="131"/>
      <c r="I1304" s="131"/>
    </row>
    <row r="1305" spans="7:9" ht="15" customHeight="1" x14ac:dyDescent="0.2">
      <c r="G1305" s="139"/>
      <c r="H1305" s="131"/>
      <c r="I1305" s="131"/>
    </row>
    <row r="1306" spans="7:9" ht="15" customHeight="1" x14ac:dyDescent="0.2">
      <c r="G1306" s="139"/>
      <c r="H1306" s="131"/>
      <c r="I1306" s="131"/>
    </row>
    <row r="1307" spans="7:9" ht="15" customHeight="1" x14ac:dyDescent="0.2">
      <c r="G1307" s="139"/>
      <c r="H1307" s="131"/>
      <c r="I1307" s="131"/>
    </row>
    <row r="1308" spans="7:9" ht="15" customHeight="1" x14ac:dyDescent="0.2">
      <c r="G1308" s="139"/>
      <c r="H1308" s="131"/>
      <c r="I1308" s="131"/>
    </row>
    <row r="1309" spans="7:9" ht="15" customHeight="1" x14ac:dyDescent="0.2">
      <c r="G1309" s="139"/>
      <c r="H1309" s="131"/>
      <c r="I1309" s="131"/>
    </row>
    <row r="1310" spans="7:9" ht="15" customHeight="1" x14ac:dyDescent="0.2">
      <c r="G1310" s="139"/>
      <c r="H1310" s="131"/>
      <c r="I1310" s="131"/>
    </row>
    <row r="1311" spans="7:9" ht="15" customHeight="1" x14ac:dyDescent="0.2">
      <c r="G1311" s="139"/>
      <c r="H1311" s="131"/>
      <c r="I1311" s="131"/>
    </row>
    <row r="1312" spans="7:9" ht="15" customHeight="1" x14ac:dyDescent="0.2">
      <c r="G1312" s="139"/>
      <c r="H1312" s="131"/>
      <c r="I1312" s="131"/>
    </row>
    <row r="1313" spans="7:9" ht="15" customHeight="1" x14ac:dyDescent="0.2">
      <c r="G1313" s="139"/>
      <c r="H1313" s="131"/>
      <c r="I1313" s="131"/>
    </row>
    <row r="1314" spans="7:9" ht="15" customHeight="1" x14ac:dyDescent="0.2">
      <c r="G1314" s="139"/>
      <c r="H1314" s="131"/>
      <c r="I1314" s="131"/>
    </row>
    <row r="1315" spans="7:9" ht="15" customHeight="1" x14ac:dyDescent="0.2">
      <c r="G1315" s="139"/>
      <c r="H1315" s="131"/>
      <c r="I1315" s="131"/>
    </row>
    <row r="1316" spans="7:9" ht="15" customHeight="1" x14ac:dyDescent="0.2">
      <c r="G1316" s="139"/>
      <c r="H1316" s="131"/>
      <c r="I1316" s="131"/>
    </row>
    <row r="1317" spans="7:9" ht="15" customHeight="1" x14ac:dyDescent="0.2">
      <c r="G1317" s="139"/>
      <c r="H1317" s="131"/>
      <c r="I1317" s="131"/>
    </row>
    <row r="1318" spans="7:9" ht="15" customHeight="1" x14ac:dyDescent="0.2">
      <c r="G1318" s="139"/>
      <c r="H1318" s="131"/>
      <c r="I1318" s="131"/>
    </row>
    <row r="1319" spans="7:9" ht="15" customHeight="1" x14ac:dyDescent="0.2">
      <c r="G1319" s="139"/>
      <c r="H1319" s="131"/>
      <c r="I1319" s="131"/>
    </row>
    <row r="1320" spans="7:9" ht="15" customHeight="1" x14ac:dyDescent="0.2">
      <c r="G1320" s="139"/>
      <c r="H1320" s="131"/>
      <c r="I1320" s="131"/>
    </row>
    <row r="1321" spans="7:9" ht="15" customHeight="1" x14ac:dyDescent="0.2">
      <c r="G1321" s="139"/>
      <c r="H1321" s="131"/>
      <c r="I1321" s="131"/>
    </row>
    <row r="1322" spans="7:9" ht="15" customHeight="1" x14ac:dyDescent="0.2">
      <c r="G1322" s="139"/>
      <c r="H1322" s="131"/>
      <c r="I1322" s="131"/>
    </row>
    <row r="1323" spans="7:9" ht="15" customHeight="1" x14ac:dyDescent="0.2">
      <c r="G1323" s="139"/>
      <c r="H1323" s="131"/>
      <c r="I1323" s="131"/>
    </row>
    <row r="1324" spans="7:9" ht="15" customHeight="1" x14ac:dyDescent="0.2">
      <c r="G1324" s="139"/>
      <c r="H1324" s="131"/>
      <c r="I1324" s="131"/>
    </row>
    <row r="1325" spans="7:9" ht="15" customHeight="1" x14ac:dyDescent="0.2">
      <c r="G1325" s="139"/>
      <c r="H1325" s="131"/>
      <c r="I1325" s="131"/>
    </row>
    <row r="1326" spans="7:9" ht="15" customHeight="1" x14ac:dyDescent="0.2">
      <c r="G1326" s="139"/>
      <c r="H1326" s="131"/>
      <c r="I1326" s="131"/>
    </row>
    <row r="1327" spans="7:9" ht="15" customHeight="1" x14ac:dyDescent="0.2">
      <c r="G1327" s="139"/>
      <c r="H1327" s="131"/>
      <c r="I1327" s="131"/>
    </row>
    <row r="1328" spans="7:9" ht="15" customHeight="1" x14ac:dyDescent="0.2">
      <c r="G1328" s="139"/>
      <c r="H1328" s="131"/>
      <c r="I1328" s="131"/>
    </row>
    <row r="1329" spans="7:9" ht="15" customHeight="1" x14ac:dyDescent="0.2">
      <c r="G1329" s="139"/>
      <c r="H1329" s="131"/>
      <c r="I1329" s="131"/>
    </row>
    <row r="1330" spans="7:9" ht="15" customHeight="1" x14ac:dyDescent="0.2">
      <c r="G1330" s="139"/>
      <c r="H1330" s="131"/>
      <c r="I1330" s="131"/>
    </row>
    <row r="1331" spans="7:9" ht="15" customHeight="1" x14ac:dyDescent="0.2">
      <c r="G1331" s="139"/>
      <c r="H1331" s="131"/>
      <c r="I1331" s="131"/>
    </row>
    <row r="1332" spans="7:9" ht="15" customHeight="1" x14ac:dyDescent="0.2">
      <c r="G1332" s="139"/>
      <c r="H1332" s="131"/>
      <c r="I1332" s="131"/>
    </row>
    <row r="1333" spans="7:9" ht="15" customHeight="1" x14ac:dyDescent="0.2">
      <c r="G1333" s="139"/>
      <c r="H1333" s="131"/>
      <c r="I1333" s="131"/>
    </row>
    <row r="1334" spans="7:9" ht="15" customHeight="1" x14ac:dyDescent="0.2">
      <c r="G1334" s="139"/>
      <c r="H1334" s="131"/>
      <c r="I1334" s="131"/>
    </row>
    <row r="1335" spans="7:9" ht="15" customHeight="1" x14ac:dyDescent="0.2">
      <c r="G1335" s="139"/>
      <c r="H1335" s="131"/>
      <c r="I1335" s="131"/>
    </row>
    <row r="1336" spans="7:9" ht="15" customHeight="1" x14ac:dyDescent="0.2">
      <c r="G1336" s="139"/>
      <c r="H1336" s="131"/>
      <c r="I1336" s="131"/>
    </row>
    <row r="1337" spans="7:9" ht="15" customHeight="1" x14ac:dyDescent="0.2">
      <c r="G1337" s="139"/>
      <c r="H1337" s="131"/>
      <c r="I1337" s="131"/>
    </row>
    <row r="1338" spans="7:9" ht="15" customHeight="1" x14ac:dyDescent="0.2">
      <c r="G1338" s="139"/>
      <c r="H1338" s="131"/>
      <c r="I1338" s="131"/>
    </row>
    <row r="1339" spans="7:9" ht="15" customHeight="1" x14ac:dyDescent="0.2">
      <c r="G1339" s="139"/>
      <c r="H1339" s="131"/>
      <c r="I1339" s="131"/>
    </row>
    <row r="1340" spans="7:9" ht="15" customHeight="1" x14ac:dyDescent="0.2">
      <c r="G1340" s="139"/>
      <c r="H1340" s="131"/>
      <c r="I1340" s="131"/>
    </row>
    <row r="1341" spans="7:9" ht="15" customHeight="1" x14ac:dyDescent="0.2">
      <c r="G1341" s="139"/>
      <c r="H1341" s="131"/>
      <c r="I1341" s="131"/>
    </row>
    <row r="1342" spans="7:9" ht="15" customHeight="1" x14ac:dyDescent="0.2">
      <c r="G1342" s="139"/>
      <c r="H1342" s="131"/>
      <c r="I1342" s="131"/>
    </row>
    <row r="1343" spans="7:9" ht="15" customHeight="1" x14ac:dyDescent="0.2">
      <c r="G1343" s="139"/>
      <c r="H1343" s="131"/>
      <c r="I1343" s="131"/>
    </row>
    <row r="1344" spans="7:9" ht="15" customHeight="1" x14ac:dyDescent="0.2">
      <c r="G1344" s="139"/>
      <c r="H1344" s="131"/>
      <c r="I1344" s="131"/>
    </row>
    <row r="1345" spans="7:9" ht="15" customHeight="1" x14ac:dyDescent="0.2">
      <c r="G1345" s="139"/>
      <c r="H1345" s="131"/>
      <c r="I1345" s="131"/>
    </row>
    <row r="1346" spans="7:9" ht="15" customHeight="1" x14ac:dyDescent="0.2">
      <c r="G1346" s="139"/>
      <c r="H1346" s="131"/>
      <c r="I1346" s="131"/>
    </row>
    <row r="1347" spans="7:9" ht="15" customHeight="1" x14ac:dyDescent="0.2">
      <c r="G1347" s="139"/>
      <c r="H1347" s="131"/>
      <c r="I1347" s="131"/>
    </row>
    <row r="1348" spans="7:9" ht="15" customHeight="1" x14ac:dyDescent="0.2">
      <c r="G1348" s="139"/>
      <c r="H1348" s="131"/>
      <c r="I1348" s="131"/>
    </row>
    <row r="1349" spans="7:9" ht="15" customHeight="1" x14ac:dyDescent="0.2">
      <c r="G1349" s="139"/>
      <c r="H1349" s="131"/>
      <c r="I1349" s="131"/>
    </row>
    <row r="1350" spans="7:9" ht="15" customHeight="1" x14ac:dyDescent="0.2">
      <c r="G1350" s="139"/>
      <c r="H1350" s="131"/>
      <c r="I1350" s="131"/>
    </row>
    <row r="1351" spans="7:9" ht="15" customHeight="1" x14ac:dyDescent="0.2">
      <c r="G1351" s="139"/>
      <c r="H1351" s="131"/>
      <c r="I1351" s="131"/>
    </row>
    <row r="1352" spans="7:9" ht="15" customHeight="1" x14ac:dyDescent="0.2">
      <c r="G1352" s="139"/>
      <c r="H1352" s="131"/>
      <c r="I1352" s="131"/>
    </row>
    <row r="1353" spans="7:9" ht="15" customHeight="1" x14ac:dyDescent="0.2">
      <c r="G1353" s="139"/>
      <c r="H1353" s="131"/>
      <c r="I1353" s="131"/>
    </row>
    <row r="1354" spans="7:9" ht="15" customHeight="1" x14ac:dyDescent="0.2">
      <c r="G1354" s="139"/>
      <c r="H1354" s="131"/>
      <c r="I1354" s="131"/>
    </row>
    <row r="1355" spans="7:9" ht="15" customHeight="1" x14ac:dyDescent="0.2">
      <c r="G1355" s="139"/>
      <c r="H1355" s="131"/>
      <c r="I1355" s="131"/>
    </row>
    <row r="1356" spans="7:9" ht="15" customHeight="1" x14ac:dyDescent="0.2">
      <c r="G1356" s="139"/>
      <c r="H1356" s="131"/>
      <c r="I1356" s="131"/>
    </row>
    <row r="1357" spans="7:9" ht="15" customHeight="1" x14ac:dyDescent="0.2">
      <c r="G1357" s="139"/>
      <c r="H1357" s="131"/>
      <c r="I1357" s="131"/>
    </row>
    <row r="1358" spans="7:9" ht="15" customHeight="1" x14ac:dyDescent="0.2">
      <c r="G1358" s="139"/>
      <c r="H1358" s="131"/>
      <c r="I1358" s="131"/>
    </row>
    <row r="1359" spans="7:9" ht="15" customHeight="1" x14ac:dyDescent="0.2">
      <c r="G1359" s="139"/>
      <c r="H1359" s="131"/>
      <c r="I1359" s="131"/>
    </row>
    <row r="1360" spans="7:9" ht="15" customHeight="1" x14ac:dyDescent="0.2">
      <c r="G1360" s="139"/>
      <c r="H1360" s="131"/>
      <c r="I1360" s="131"/>
    </row>
    <row r="1361" spans="7:9" ht="15" customHeight="1" x14ac:dyDescent="0.2">
      <c r="G1361" s="139"/>
      <c r="H1361" s="131"/>
      <c r="I1361" s="131"/>
    </row>
    <row r="1362" spans="7:9" ht="15" customHeight="1" x14ac:dyDescent="0.2">
      <c r="G1362" s="139"/>
      <c r="H1362" s="131"/>
      <c r="I1362" s="131"/>
    </row>
    <row r="1363" spans="7:9" ht="15" customHeight="1" x14ac:dyDescent="0.2">
      <c r="G1363" s="139"/>
      <c r="H1363" s="131"/>
      <c r="I1363" s="131"/>
    </row>
    <row r="1364" spans="7:9" ht="15" customHeight="1" x14ac:dyDescent="0.2">
      <c r="G1364" s="139"/>
      <c r="H1364" s="131"/>
      <c r="I1364" s="131"/>
    </row>
    <row r="1365" spans="7:9" ht="15" customHeight="1" x14ac:dyDescent="0.2">
      <c r="G1365" s="139"/>
      <c r="H1365" s="131"/>
      <c r="I1365" s="131"/>
    </row>
    <row r="1366" spans="7:9" ht="15" customHeight="1" x14ac:dyDescent="0.2">
      <c r="G1366" s="139"/>
      <c r="H1366" s="131"/>
      <c r="I1366" s="131"/>
    </row>
    <row r="1367" spans="7:9" ht="15" customHeight="1" x14ac:dyDescent="0.2">
      <c r="G1367" s="139"/>
      <c r="H1367" s="131"/>
      <c r="I1367" s="131"/>
    </row>
    <row r="1368" spans="7:9" ht="15" customHeight="1" x14ac:dyDescent="0.2">
      <c r="G1368" s="139"/>
      <c r="H1368" s="131"/>
      <c r="I1368" s="131"/>
    </row>
    <row r="1369" spans="7:9" ht="15" customHeight="1" x14ac:dyDescent="0.2">
      <c r="G1369" s="139"/>
      <c r="H1369" s="131"/>
      <c r="I1369" s="131"/>
    </row>
    <row r="1370" spans="7:9" ht="15" customHeight="1" x14ac:dyDescent="0.2">
      <c r="G1370" s="139"/>
      <c r="H1370" s="131"/>
      <c r="I1370" s="131"/>
    </row>
    <row r="1371" spans="7:9" ht="15" customHeight="1" x14ac:dyDescent="0.2">
      <c r="G1371" s="139"/>
      <c r="H1371" s="131"/>
      <c r="I1371" s="131"/>
    </row>
    <row r="1372" spans="7:9" ht="15" customHeight="1" x14ac:dyDescent="0.2">
      <c r="G1372" s="139"/>
      <c r="H1372" s="131"/>
      <c r="I1372" s="131"/>
    </row>
    <row r="1373" spans="7:9" ht="15" customHeight="1" x14ac:dyDescent="0.2">
      <c r="G1373" s="139"/>
      <c r="H1373" s="131"/>
      <c r="I1373" s="131"/>
    </row>
    <row r="1374" spans="7:9" ht="15" customHeight="1" x14ac:dyDescent="0.2">
      <c r="G1374" s="139"/>
      <c r="H1374" s="131"/>
      <c r="I1374" s="131"/>
    </row>
    <row r="1375" spans="7:9" ht="15" customHeight="1" x14ac:dyDescent="0.2">
      <c r="G1375" s="139"/>
      <c r="H1375" s="131"/>
      <c r="I1375" s="131"/>
    </row>
    <row r="1376" spans="7:9" ht="15" customHeight="1" x14ac:dyDescent="0.2">
      <c r="G1376" s="139"/>
      <c r="H1376" s="131"/>
      <c r="I1376" s="131"/>
    </row>
    <row r="1377" spans="7:9" ht="15" customHeight="1" x14ac:dyDescent="0.2">
      <c r="G1377" s="139"/>
      <c r="H1377" s="131"/>
      <c r="I1377" s="131"/>
    </row>
    <row r="1378" spans="7:9" ht="15" customHeight="1" x14ac:dyDescent="0.2">
      <c r="G1378" s="139"/>
      <c r="H1378" s="131"/>
      <c r="I1378" s="131"/>
    </row>
    <row r="1379" spans="7:9" ht="15" customHeight="1" x14ac:dyDescent="0.2">
      <c r="G1379" s="139"/>
      <c r="H1379" s="131"/>
      <c r="I1379" s="131"/>
    </row>
    <row r="1380" spans="7:9" ht="15" customHeight="1" x14ac:dyDescent="0.2">
      <c r="G1380" s="139"/>
      <c r="H1380" s="131"/>
      <c r="I1380" s="131"/>
    </row>
    <row r="1381" spans="7:9" ht="15" customHeight="1" x14ac:dyDescent="0.2">
      <c r="G1381" s="139"/>
      <c r="H1381" s="131"/>
      <c r="I1381" s="131"/>
    </row>
    <row r="1382" spans="7:9" ht="15" customHeight="1" x14ac:dyDescent="0.2">
      <c r="G1382" s="139"/>
      <c r="H1382" s="131"/>
      <c r="I1382" s="131"/>
    </row>
    <row r="1383" spans="7:9" ht="15" customHeight="1" x14ac:dyDescent="0.2">
      <c r="G1383" s="139"/>
      <c r="H1383" s="131"/>
      <c r="I1383" s="131"/>
    </row>
    <row r="1384" spans="7:9" ht="15" customHeight="1" x14ac:dyDescent="0.2">
      <c r="G1384" s="139"/>
      <c r="H1384" s="131"/>
      <c r="I1384" s="131"/>
    </row>
    <row r="1385" spans="7:9" ht="15" customHeight="1" x14ac:dyDescent="0.2">
      <c r="G1385" s="139"/>
      <c r="H1385" s="131"/>
      <c r="I1385" s="131"/>
    </row>
    <row r="1386" spans="7:9" ht="15" customHeight="1" x14ac:dyDescent="0.2">
      <c r="G1386" s="139"/>
      <c r="H1386" s="131"/>
      <c r="I1386" s="131"/>
    </row>
    <row r="1387" spans="7:9" ht="15" customHeight="1" x14ac:dyDescent="0.2">
      <c r="G1387" s="139"/>
      <c r="H1387" s="131"/>
      <c r="I1387" s="131"/>
    </row>
    <row r="1388" spans="7:9" ht="15" customHeight="1" x14ac:dyDescent="0.2">
      <c r="G1388" s="139"/>
      <c r="H1388" s="131"/>
      <c r="I1388" s="131"/>
    </row>
    <row r="1389" spans="7:9" ht="15" customHeight="1" x14ac:dyDescent="0.2">
      <c r="G1389" s="139"/>
      <c r="H1389" s="131"/>
      <c r="I1389" s="131"/>
    </row>
    <row r="1390" spans="7:9" ht="15" customHeight="1" x14ac:dyDescent="0.2">
      <c r="G1390" s="139"/>
      <c r="H1390" s="131"/>
      <c r="I1390" s="131"/>
    </row>
    <row r="1391" spans="7:9" ht="15" customHeight="1" x14ac:dyDescent="0.2">
      <c r="G1391" s="139"/>
      <c r="H1391" s="131"/>
      <c r="I1391" s="131"/>
    </row>
    <row r="1392" spans="7:9" ht="15" customHeight="1" x14ac:dyDescent="0.2">
      <c r="G1392" s="139"/>
      <c r="H1392" s="131"/>
      <c r="I1392" s="131"/>
    </row>
    <row r="1393" spans="7:9" ht="15" customHeight="1" x14ac:dyDescent="0.2">
      <c r="G1393" s="139"/>
      <c r="H1393" s="131"/>
      <c r="I1393" s="131"/>
    </row>
    <row r="1394" spans="7:9" ht="15" customHeight="1" x14ac:dyDescent="0.2">
      <c r="G1394" s="139"/>
      <c r="H1394" s="131"/>
      <c r="I1394" s="131"/>
    </row>
    <row r="1395" spans="7:9" ht="15" customHeight="1" x14ac:dyDescent="0.2">
      <c r="G1395" s="139"/>
      <c r="H1395" s="131"/>
      <c r="I1395" s="131"/>
    </row>
    <row r="1396" spans="7:9" ht="15" customHeight="1" x14ac:dyDescent="0.2">
      <c r="G1396" s="139"/>
      <c r="H1396" s="131"/>
      <c r="I1396" s="131"/>
    </row>
    <row r="1397" spans="7:9" ht="15" customHeight="1" x14ac:dyDescent="0.2">
      <c r="G1397" s="139"/>
      <c r="H1397" s="131"/>
      <c r="I1397" s="131"/>
    </row>
    <row r="1398" spans="7:9" ht="15" customHeight="1" x14ac:dyDescent="0.2">
      <c r="G1398" s="139"/>
      <c r="H1398" s="131"/>
      <c r="I1398" s="131"/>
    </row>
    <row r="1399" spans="7:9" ht="15" customHeight="1" x14ac:dyDescent="0.2">
      <c r="G1399" s="139"/>
      <c r="H1399" s="131"/>
      <c r="I1399" s="131"/>
    </row>
    <row r="1400" spans="7:9" ht="15" customHeight="1" x14ac:dyDescent="0.2">
      <c r="G1400" s="139"/>
      <c r="H1400" s="131"/>
      <c r="I1400" s="131"/>
    </row>
    <row r="1401" spans="7:9" ht="15" customHeight="1" x14ac:dyDescent="0.2">
      <c r="G1401" s="139"/>
      <c r="H1401" s="131"/>
      <c r="I1401" s="131"/>
    </row>
    <row r="1402" spans="7:9" ht="15" customHeight="1" x14ac:dyDescent="0.2">
      <c r="G1402" s="139"/>
      <c r="H1402" s="131"/>
      <c r="I1402" s="131"/>
    </row>
    <row r="1403" spans="7:9" ht="15" customHeight="1" x14ac:dyDescent="0.2">
      <c r="G1403" s="139"/>
      <c r="H1403" s="131"/>
      <c r="I1403" s="131"/>
    </row>
    <row r="1404" spans="7:9" ht="15" customHeight="1" x14ac:dyDescent="0.2">
      <c r="G1404" s="139"/>
      <c r="H1404" s="131"/>
      <c r="I1404" s="131"/>
    </row>
    <row r="1405" spans="7:9" ht="15" customHeight="1" x14ac:dyDescent="0.2">
      <c r="G1405" s="139"/>
      <c r="H1405" s="131"/>
      <c r="I1405" s="131"/>
    </row>
    <row r="1406" spans="7:9" ht="15" customHeight="1" x14ac:dyDescent="0.2">
      <c r="G1406" s="139"/>
      <c r="H1406" s="131"/>
      <c r="I1406" s="131"/>
    </row>
    <row r="1407" spans="7:9" ht="15" customHeight="1" x14ac:dyDescent="0.2">
      <c r="G1407" s="139"/>
      <c r="H1407" s="131"/>
      <c r="I1407" s="131"/>
    </row>
    <row r="1408" spans="7:9" ht="15" customHeight="1" x14ac:dyDescent="0.2">
      <c r="G1408" s="139"/>
      <c r="H1408" s="131"/>
      <c r="I1408" s="131"/>
    </row>
    <row r="1409" spans="7:9" ht="15" customHeight="1" x14ac:dyDescent="0.2">
      <c r="G1409" s="139"/>
      <c r="H1409" s="131"/>
      <c r="I1409" s="131"/>
    </row>
    <row r="1410" spans="7:9" ht="15" customHeight="1" x14ac:dyDescent="0.2">
      <c r="G1410" s="139"/>
      <c r="H1410" s="131"/>
      <c r="I1410" s="131"/>
    </row>
    <row r="1411" spans="7:9" ht="15" customHeight="1" x14ac:dyDescent="0.2">
      <c r="G1411" s="139"/>
      <c r="H1411" s="131"/>
      <c r="I1411" s="131"/>
    </row>
    <row r="1412" spans="7:9" ht="15" customHeight="1" x14ac:dyDescent="0.2">
      <c r="G1412" s="139"/>
      <c r="H1412" s="131"/>
      <c r="I1412" s="131"/>
    </row>
    <row r="1413" spans="7:9" ht="15" customHeight="1" x14ac:dyDescent="0.2">
      <c r="G1413" s="139"/>
      <c r="H1413" s="131"/>
      <c r="I1413" s="131"/>
    </row>
    <row r="1414" spans="7:9" ht="15" customHeight="1" x14ac:dyDescent="0.2">
      <c r="G1414" s="139"/>
      <c r="H1414" s="131"/>
      <c r="I1414" s="131"/>
    </row>
    <row r="1415" spans="7:9" ht="15" customHeight="1" x14ac:dyDescent="0.2">
      <c r="G1415" s="139"/>
      <c r="H1415" s="131"/>
      <c r="I1415" s="131"/>
    </row>
    <row r="1416" spans="7:9" ht="15" customHeight="1" x14ac:dyDescent="0.2">
      <c r="G1416" s="139"/>
      <c r="H1416" s="131"/>
      <c r="I1416" s="131"/>
    </row>
    <row r="1417" spans="7:9" ht="15" customHeight="1" x14ac:dyDescent="0.2">
      <c r="G1417" s="139"/>
      <c r="H1417" s="131"/>
      <c r="I1417" s="131"/>
    </row>
    <row r="1418" spans="7:9" ht="15" customHeight="1" x14ac:dyDescent="0.2">
      <c r="G1418" s="139"/>
      <c r="H1418" s="131"/>
      <c r="I1418" s="131"/>
    </row>
    <row r="1419" spans="7:9" ht="15" customHeight="1" x14ac:dyDescent="0.2">
      <c r="G1419" s="139"/>
      <c r="H1419" s="131"/>
      <c r="I1419" s="131"/>
    </row>
    <row r="1420" spans="7:9" ht="15" customHeight="1" x14ac:dyDescent="0.2">
      <c r="G1420" s="139"/>
      <c r="H1420" s="131"/>
      <c r="I1420" s="131"/>
    </row>
    <row r="1421" spans="7:9" ht="15" customHeight="1" x14ac:dyDescent="0.2">
      <c r="G1421" s="139"/>
      <c r="H1421" s="131"/>
      <c r="I1421" s="131"/>
    </row>
    <row r="1422" spans="7:9" ht="15" customHeight="1" x14ac:dyDescent="0.2">
      <c r="G1422" s="139"/>
      <c r="H1422" s="131"/>
      <c r="I1422" s="131"/>
    </row>
    <row r="1423" spans="7:9" ht="15" customHeight="1" x14ac:dyDescent="0.2">
      <c r="G1423" s="139"/>
      <c r="H1423" s="131"/>
      <c r="I1423" s="131"/>
    </row>
    <row r="1424" spans="7:9" ht="15" customHeight="1" x14ac:dyDescent="0.2">
      <c r="G1424" s="139"/>
      <c r="H1424" s="131"/>
      <c r="I1424" s="131"/>
    </row>
    <row r="1425" spans="7:9" ht="15" customHeight="1" x14ac:dyDescent="0.2">
      <c r="G1425" s="139"/>
      <c r="H1425" s="131"/>
      <c r="I1425" s="131"/>
    </row>
    <row r="1426" spans="7:9" ht="15" customHeight="1" x14ac:dyDescent="0.2">
      <c r="G1426" s="139"/>
      <c r="H1426" s="131"/>
      <c r="I1426" s="131"/>
    </row>
    <row r="1427" spans="7:9" ht="15" customHeight="1" x14ac:dyDescent="0.2">
      <c r="G1427" s="139"/>
      <c r="H1427" s="131"/>
      <c r="I1427" s="131"/>
    </row>
    <row r="1428" spans="7:9" ht="15" customHeight="1" x14ac:dyDescent="0.2">
      <c r="G1428" s="139"/>
      <c r="H1428" s="131"/>
      <c r="I1428" s="131"/>
    </row>
    <row r="1429" spans="7:9" ht="15" customHeight="1" x14ac:dyDescent="0.2">
      <c r="G1429" s="139"/>
      <c r="H1429" s="131"/>
      <c r="I1429" s="131"/>
    </row>
    <row r="1430" spans="7:9" ht="15" customHeight="1" x14ac:dyDescent="0.2">
      <c r="G1430" s="139"/>
      <c r="H1430" s="131"/>
      <c r="I1430" s="131"/>
    </row>
    <row r="1431" spans="7:9" ht="15" customHeight="1" x14ac:dyDescent="0.2">
      <c r="G1431" s="139"/>
      <c r="H1431" s="131"/>
      <c r="I1431" s="131"/>
    </row>
    <row r="1432" spans="7:9" ht="15" customHeight="1" x14ac:dyDescent="0.2">
      <c r="G1432" s="139"/>
      <c r="H1432" s="131"/>
      <c r="I1432" s="131"/>
    </row>
    <row r="1433" spans="7:9" ht="15" customHeight="1" x14ac:dyDescent="0.2">
      <c r="G1433" s="139"/>
      <c r="H1433" s="131"/>
      <c r="I1433" s="131"/>
    </row>
    <row r="1434" spans="7:9" ht="15" customHeight="1" x14ac:dyDescent="0.2">
      <c r="G1434" s="139"/>
      <c r="H1434" s="131"/>
      <c r="I1434" s="131"/>
    </row>
    <row r="1435" spans="7:9" ht="15" customHeight="1" x14ac:dyDescent="0.2">
      <c r="G1435" s="139"/>
      <c r="H1435" s="131"/>
      <c r="I1435" s="131"/>
    </row>
    <row r="1436" spans="7:9" ht="15" customHeight="1" x14ac:dyDescent="0.2">
      <c r="G1436" s="139"/>
      <c r="H1436" s="131"/>
      <c r="I1436" s="131"/>
    </row>
    <row r="1437" spans="7:9" ht="15" customHeight="1" x14ac:dyDescent="0.2">
      <c r="G1437" s="139"/>
      <c r="H1437" s="131"/>
      <c r="I1437" s="131"/>
    </row>
    <row r="1438" spans="7:9" ht="15" customHeight="1" x14ac:dyDescent="0.2">
      <c r="G1438" s="139"/>
      <c r="H1438" s="131"/>
      <c r="I1438" s="131"/>
    </row>
    <row r="1439" spans="7:9" ht="15" customHeight="1" x14ac:dyDescent="0.2">
      <c r="G1439" s="139"/>
      <c r="H1439" s="131"/>
      <c r="I1439" s="131"/>
    </row>
    <row r="1440" spans="7:9" ht="15" customHeight="1" x14ac:dyDescent="0.2">
      <c r="G1440" s="139"/>
      <c r="H1440" s="131"/>
      <c r="I1440" s="131"/>
    </row>
    <row r="1441" spans="7:9" ht="15" customHeight="1" x14ac:dyDescent="0.2">
      <c r="G1441" s="139"/>
      <c r="H1441" s="131"/>
      <c r="I1441" s="131"/>
    </row>
    <row r="1442" spans="7:9" ht="15" customHeight="1" x14ac:dyDescent="0.2">
      <c r="G1442" s="139"/>
      <c r="H1442" s="131"/>
      <c r="I1442" s="131"/>
    </row>
    <row r="1443" spans="7:9" ht="15" customHeight="1" x14ac:dyDescent="0.2">
      <c r="G1443" s="139"/>
      <c r="H1443" s="131"/>
      <c r="I1443" s="131"/>
    </row>
    <row r="1444" spans="7:9" ht="15" customHeight="1" x14ac:dyDescent="0.2">
      <c r="G1444" s="139"/>
      <c r="H1444" s="131"/>
      <c r="I1444" s="131"/>
    </row>
    <row r="1445" spans="7:9" ht="15" customHeight="1" x14ac:dyDescent="0.2">
      <c r="G1445" s="139"/>
      <c r="H1445" s="131"/>
      <c r="I1445" s="131"/>
    </row>
    <row r="1446" spans="7:9" ht="15" customHeight="1" x14ac:dyDescent="0.2">
      <c r="G1446" s="139"/>
      <c r="H1446" s="131"/>
      <c r="I1446" s="131"/>
    </row>
    <row r="1447" spans="7:9" ht="15" customHeight="1" x14ac:dyDescent="0.2">
      <c r="G1447" s="139"/>
      <c r="H1447" s="131"/>
      <c r="I1447" s="131"/>
    </row>
    <row r="1448" spans="7:9" ht="15" customHeight="1" x14ac:dyDescent="0.2">
      <c r="G1448" s="139"/>
      <c r="H1448" s="131"/>
      <c r="I1448" s="131"/>
    </row>
    <row r="1449" spans="7:9" ht="15" customHeight="1" x14ac:dyDescent="0.2">
      <c r="G1449" s="139"/>
      <c r="H1449" s="131"/>
      <c r="I1449" s="131"/>
    </row>
    <row r="1450" spans="7:9" ht="15" customHeight="1" x14ac:dyDescent="0.2">
      <c r="G1450" s="139"/>
      <c r="H1450" s="131"/>
      <c r="I1450" s="131"/>
    </row>
    <row r="1451" spans="7:9" ht="15" customHeight="1" x14ac:dyDescent="0.2">
      <c r="G1451" s="139"/>
      <c r="H1451" s="131"/>
      <c r="I1451" s="131"/>
    </row>
    <row r="1452" spans="7:9" ht="15" customHeight="1" x14ac:dyDescent="0.2">
      <c r="G1452" s="139"/>
      <c r="H1452" s="131"/>
      <c r="I1452" s="131"/>
    </row>
    <row r="1453" spans="7:9" ht="15" customHeight="1" x14ac:dyDescent="0.2">
      <c r="G1453" s="139"/>
      <c r="H1453" s="131"/>
      <c r="I1453" s="131"/>
    </row>
    <row r="1454" spans="7:9" ht="15" customHeight="1" x14ac:dyDescent="0.2">
      <c r="G1454" s="139"/>
      <c r="H1454" s="131"/>
      <c r="I1454" s="131"/>
    </row>
    <row r="1455" spans="7:9" ht="15" customHeight="1" x14ac:dyDescent="0.2">
      <c r="G1455" s="139"/>
      <c r="H1455" s="131"/>
      <c r="I1455" s="131"/>
    </row>
    <row r="1456" spans="7:9" ht="15" customHeight="1" x14ac:dyDescent="0.2">
      <c r="G1456" s="139"/>
      <c r="H1456" s="131"/>
      <c r="I1456" s="131"/>
    </row>
    <row r="1457" spans="7:9" ht="15" customHeight="1" x14ac:dyDescent="0.2">
      <c r="G1457" s="139"/>
      <c r="H1457" s="131"/>
      <c r="I1457" s="131"/>
    </row>
    <row r="1458" spans="7:9" ht="15" customHeight="1" x14ac:dyDescent="0.2">
      <c r="G1458" s="139"/>
      <c r="H1458" s="131"/>
      <c r="I1458" s="131"/>
    </row>
    <row r="1459" spans="7:9" ht="15" customHeight="1" x14ac:dyDescent="0.2">
      <c r="G1459" s="139"/>
      <c r="H1459" s="131"/>
      <c r="I1459" s="131"/>
    </row>
    <row r="1460" spans="7:9" ht="15" customHeight="1" x14ac:dyDescent="0.2">
      <c r="G1460" s="139"/>
      <c r="H1460" s="131"/>
      <c r="I1460" s="131"/>
    </row>
    <row r="1461" spans="7:9" ht="15" customHeight="1" x14ac:dyDescent="0.2">
      <c r="G1461" s="139"/>
      <c r="H1461" s="131"/>
      <c r="I1461" s="131"/>
    </row>
    <row r="1462" spans="7:9" ht="15" customHeight="1" x14ac:dyDescent="0.2">
      <c r="G1462" s="139"/>
      <c r="H1462" s="131"/>
      <c r="I1462" s="131"/>
    </row>
    <row r="1463" spans="7:9" ht="15" customHeight="1" x14ac:dyDescent="0.2">
      <c r="G1463" s="139"/>
      <c r="H1463" s="131"/>
      <c r="I1463" s="131"/>
    </row>
    <row r="1464" spans="7:9" ht="15" customHeight="1" x14ac:dyDescent="0.2">
      <c r="G1464" s="139"/>
      <c r="H1464" s="131"/>
      <c r="I1464" s="131"/>
    </row>
    <row r="1465" spans="7:9" ht="15" customHeight="1" x14ac:dyDescent="0.2">
      <c r="G1465" s="139"/>
      <c r="H1465" s="131"/>
      <c r="I1465" s="131"/>
    </row>
    <row r="1466" spans="7:9" ht="15" customHeight="1" x14ac:dyDescent="0.2">
      <c r="G1466" s="139"/>
      <c r="H1466" s="131"/>
      <c r="I1466" s="131"/>
    </row>
    <row r="1467" spans="7:9" ht="15" customHeight="1" x14ac:dyDescent="0.2">
      <c r="G1467" s="139"/>
      <c r="H1467" s="131"/>
      <c r="I1467" s="131"/>
    </row>
    <row r="1468" spans="7:9" ht="15" customHeight="1" x14ac:dyDescent="0.2">
      <c r="G1468" s="139"/>
      <c r="H1468" s="131"/>
      <c r="I1468" s="131"/>
    </row>
    <row r="1469" spans="7:9" ht="15" customHeight="1" x14ac:dyDescent="0.2">
      <c r="G1469" s="139"/>
      <c r="H1469" s="131"/>
      <c r="I1469" s="131"/>
    </row>
    <row r="1470" spans="7:9" ht="15" customHeight="1" x14ac:dyDescent="0.2">
      <c r="G1470" s="139"/>
      <c r="H1470" s="131"/>
      <c r="I1470" s="131"/>
    </row>
    <row r="1471" spans="7:9" ht="15" customHeight="1" x14ac:dyDescent="0.2">
      <c r="G1471" s="139"/>
      <c r="H1471" s="131"/>
      <c r="I1471" s="131"/>
    </row>
    <row r="1472" spans="7:9" ht="15" customHeight="1" x14ac:dyDescent="0.2">
      <c r="G1472" s="139"/>
      <c r="H1472" s="131"/>
      <c r="I1472" s="131"/>
    </row>
    <row r="1473" spans="7:9" ht="15" customHeight="1" x14ac:dyDescent="0.2">
      <c r="G1473" s="139"/>
      <c r="H1473" s="131"/>
      <c r="I1473" s="131"/>
    </row>
    <row r="1474" spans="7:9" ht="15" customHeight="1" x14ac:dyDescent="0.2">
      <c r="G1474" s="139"/>
      <c r="H1474" s="131"/>
      <c r="I1474" s="131"/>
    </row>
    <row r="1475" spans="7:9" ht="15" customHeight="1" x14ac:dyDescent="0.2">
      <c r="G1475" s="139"/>
      <c r="H1475" s="131"/>
      <c r="I1475" s="131"/>
    </row>
    <row r="1476" spans="7:9" ht="15" customHeight="1" x14ac:dyDescent="0.2">
      <c r="G1476" s="139"/>
      <c r="H1476" s="131"/>
      <c r="I1476" s="131"/>
    </row>
    <row r="1477" spans="7:9" ht="15" customHeight="1" x14ac:dyDescent="0.2">
      <c r="G1477" s="139"/>
      <c r="H1477" s="131"/>
      <c r="I1477" s="131"/>
    </row>
    <row r="1478" spans="7:9" ht="15" customHeight="1" x14ac:dyDescent="0.2">
      <c r="G1478" s="139"/>
      <c r="H1478" s="131"/>
      <c r="I1478" s="131"/>
    </row>
    <row r="1479" spans="7:9" ht="15" customHeight="1" x14ac:dyDescent="0.2">
      <c r="G1479" s="139"/>
      <c r="H1479" s="131"/>
      <c r="I1479" s="131"/>
    </row>
    <row r="1480" spans="7:9" ht="15" customHeight="1" x14ac:dyDescent="0.2">
      <c r="G1480" s="139"/>
      <c r="H1480" s="131"/>
      <c r="I1480" s="131"/>
    </row>
    <row r="1481" spans="7:9" ht="15" customHeight="1" x14ac:dyDescent="0.2">
      <c r="G1481" s="139"/>
      <c r="H1481" s="131"/>
      <c r="I1481" s="131"/>
    </row>
    <row r="1482" spans="7:9" ht="15" customHeight="1" x14ac:dyDescent="0.2">
      <c r="G1482" s="139"/>
      <c r="H1482" s="131"/>
      <c r="I1482" s="131"/>
    </row>
    <row r="1483" spans="7:9" ht="15" customHeight="1" x14ac:dyDescent="0.2">
      <c r="G1483" s="139"/>
      <c r="H1483" s="131"/>
      <c r="I1483" s="131"/>
    </row>
    <row r="1484" spans="7:9" ht="15" customHeight="1" x14ac:dyDescent="0.2">
      <c r="G1484" s="139"/>
      <c r="H1484" s="131"/>
      <c r="I1484" s="131"/>
    </row>
    <row r="1485" spans="7:9" ht="15" customHeight="1" x14ac:dyDescent="0.2">
      <c r="G1485" s="139"/>
      <c r="H1485" s="131"/>
      <c r="I1485" s="131"/>
    </row>
    <row r="1486" spans="7:9" ht="15" customHeight="1" x14ac:dyDescent="0.2">
      <c r="G1486" s="139"/>
      <c r="H1486" s="131"/>
      <c r="I1486" s="131"/>
    </row>
    <row r="1487" spans="7:9" ht="15" customHeight="1" x14ac:dyDescent="0.2">
      <c r="G1487" s="139"/>
      <c r="H1487" s="131"/>
      <c r="I1487" s="131"/>
    </row>
    <row r="1488" spans="7:9" ht="15" customHeight="1" x14ac:dyDescent="0.2">
      <c r="G1488" s="139"/>
      <c r="H1488" s="131"/>
      <c r="I1488" s="131"/>
    </row>
    <row r="1489" spans="7:9" ht="15" customHeight="1" x14ac:dyDescent="0.2">
      <c r="G1489" s="139"/>
      <c r="H1489" s="131"/>
      <c r="I1489" s="131"/>
    </row>
    <row r="1490" spans="7:9" ht="15" customHeight="1" x14ac:dyDescent="0.2">
      <c r="G1490" s="139"/>
      <c r="H1490" s="131"/>
      <c r="I1490" s="131"/>
    </row>
    <row r="1491" spans="7:9" ht="15" customHeight="1" x14ac:dyDescent="0.2">
      <c r="G1491" s="139"/>
      <c r="H1491" s="131"/>
      <c r="I1491" s="131"/>
    </row>
    <row r="1492" spans="7:9" ht="15" customHeight="1" x14ac:dyDescent="0.2">
      <c r="G1492" s="139"/>
      <c r="H1492" s="131"/>
      <c r="I1492" s="131"/>
    </row>
    <row r="1493" spans="7:9" ht="15" customHeight="1" x14ac:dyDescent="0.2">
      <c r="G1493" s="139"/>
      <c r="H1493" s="131"/>
      <c r="I1493" s="131"/>
    </row>
    <row r="1494" spans="7:9" ht="15" customHeight="1" x14ac:dyDescent="0.2">
      <c r="G1494" s="139"/>
      <c r="H1494" s="131"/>
      <c r="I1494" s="131"/>
    </row>
    <row r="1495" spans="7:9" ht="15" customHeight="1" x14ac:dyDescent="0.2">
      <c r="G1495" s="139"/>
      <c r="H1495" s="131"/>
      <c r="I1495" s="131"/>
    </row>
    <row r="1496" spans="7:9" ht="15" customHeight="1" x14ac:dyDescent="0.2">
      <c r="G1496" s="139"/>
      <c r="H1496" s="131"/>
      <c r="I1496" s="131"/>
    </row>
    <row r="1497" spans="7:9" ht="15" customHeight="1" x14ac:dyDescent="0.2">
      <c r="G1497" s="139"/>
      <c r="H1497" s="131"/>
      <c r="I1497" s="131"/>
    </row>
    <row r="1498" spans="7:9" ht="15" customHeight="1" x14ac:dyDescent="0.2">
      <c r="G1498" s="139"/>
      <c r="H1498" s="131"/>
      <c r="I1498" s="131"/>
    </row>
    <row r="1499" spans="7:9" ht="15" customHeight="1" x14ac:dyDescent="0.2">
      <c r="G1499" s="139"/>
      <c r="H1499" s="131"/>
      <c r="I1499" s="131"/>
    </row>
    <row r="1500" spans="7:9" ht="15" customHeight="1" x14ac:dyDescent="0.2">
      <c r="G1500" s="139"/>
      <c r="H1500" s="131"/>
      <c r="I1500" s="131"/>
    </row>
    <row r="1501" spans="7:9" ht="15" customHeight="1" x14ac:dyDescent="0.2">
      <c r="G1501" s="139"/>
      <c r="H1501" s="131"/>
      <c r="I1501" s="131"/>
    </row>
    <row r="1502" spans="7:9" ht="15" customHeight="1" x14ac:dyDescent="0.2">
      <c r="G1502" s="139"/>
      <c r="H1502" s="131"/>
      <c r="I1502" s="131"/>
    </row>
    <row r="1503" spans="7:9" ht="15" customHeight="1" x14ac:dyDescent="0.2">
      <c r="G1503" s="139"/>
      <c r="H1503" s="131"/>
      <c r="I1503" s="131"/>
    </row>
    <row r="1504" spans="7:9" ht="15" customHeight="1" x14ac:dyDescent="0.2">
      <c r="G1504" s="139"/>
      <c r="H1504" s="131"/>
      <c r="I1504" s="131"/>
    </row>
    <row r="1505" spans="7:9" ht="15" customHeight="1" x14ac:dyDescent="0.2">
      <c r="G1505" s="139"/>
      <c r="H1505" s="131"/>
      <c r="I1505" s="131"/>
    </row>
    <row r="1506" spans="7:9" ht="15" customHeight="1" x14ac:dyDescent="0.2">
      <c r="G1506" s="139"/>
      <c r="H1506" s="131"/>
      <c r="I1506" s="131"/>
    </row>
    <row r="1507" spans="7:9" ht="15" customHeight="1" x14ac:dyDescent="0.2">
      <c r="G1507" s="139"/>
      <c r="H1507" s="131"/>
      <c r="I1507" s="131"/>
    </row>
    <row r="1508" spans="7:9" ht="15" customHeight="1" x14ac:dyDescent="0.2">
      <c r="G1508" s="139"/>
      <c r="H1508" s="131"/>
      <c r="I1508" s="131"/>
    </row>
    <row r="1509" spans="7:9" ht="15" customHeight="1" x14ac:dyDescent="0.2">
      <c r="G1509" s="139"/>
      <c r="H1509" s="131"/>
      <c r="I1509" s="131"/>
    </row>
    <row r="1510" spans="7:9" ht="15" customHeight="1" x14ac:dyDescent="0.2">
      <c r="G1510" s="139"/>
      <c r="H1510" s="131"/>
      <c r="I1510" s="131"/>
    </row>
    <row r="1511" spans="7:9" ht="15" customHeight="1" x14ac:dyDescent="0.2">
      <c r="G1511" s="139"/>
      <c r="H1511" s="131"/>
      <c r="I1511" s="131"/>
    </row>
    <row r="1512" spans="7:9" ht="15" customHeight="1" x14ac:dyDescent="0.2">
      <c r="G1512" s="139"/>
      <c r="H1512" s="131"/>
      <c r="I1512" s="131"/>
    </row>
    <row r="1513" spans="7:9" ht="15" customHeight="1" x14ac:dyDescent="0.2">
      <c r="G1513" s="139"/>
      <c r="H1513" s="131"/>
      <c r="I1513" s="131"/>
    </row>
    <row r="1514" spans="7:9" ht="15" customHeight="1" x14ac:dyDescent="0.2">
      <c r="G1514" s="139"/>
      <c r="H1514" s="131"/>
      <c r="I1514" s="131"/>
    </row>
    <row r="1515" spans="7:9" ht="15" customHeight="1" x14ac:dyDescent="0.2">
      <c r="G1515" s="139"/>
      <c r="H1515" s="131"/>
      <c r="I1515" s="131"/>
    </row>
    <row r="1516" spans="7:9" ht="15" customHeight="1" x14ac:dyDescent="0.2">
      <c r="G1516" s="139"/>
      <c r="H1516" s="131"/>
      <c r="I1516" s="131"/>
    </row>
    <row r="1517" spans="7:9" ht="15" customHeight="1" x14ac:dyDescent="0.2">
      <c r="G1517" s="139"/>
      <c r="H1517" s="131"/>
      <c r="I1517" s="131"/>
    </row>
    <row r="1518" spans="7:9" ht="15" customHeight="1" x14ac:dyDescent="0.2">
      <c r="G1518" s="139"/>
      <c r="H1518" s="131"/>
      <c r="I1518" s="131"/>
    </row>
    <row r="1519" spans="7:9" ht="15" customHeight="1" x14ac:dyDescent="0.2">
      <c r="G1519" s="139"/>
      <c r="H1519" s="131"/>
      <c r="I1519" s="131"/>
    </row>
    <row r="1520" spans="7:9" ht="15" customHeight="1" x14ac:dyDescent="0.2">
      <c r="G1520" s="139"/>
      <c r="H1520" s="131"/>
      <c r="I1520" s="131"/>
    </row>
    <row r="1521" spans="7:9" ht="15" customHeight="1" x14ac:dyDescent="0.2">
      <c r="G1521" s="139"/>
      <c r="H1521" s="131"/>
      <c r="I1521" s="131"/>
    </row>
    <row r="1522" spans="7:9" ht="15" customHeight="1" x14ac:dyDescent="0.2">
      <c r="G1522" s="139"/>
      <c r="H1522" s="131"/>
      <c r="I1522" s="131"/>
    </row>
    <row r="1523" spans="7:9" ht="15" customHeight="1" x14ac:dyDescent="0.2">
      <c r="G1523" s="139"/>
      <c r="H1523" s="131"/>
      <c r="I1523" s="131"/>
    </row>
    <row r="1524" spans="7:9" ht="15" customHeight="1" x14ac:dyDescent="0.2">
      <c r="G1524" s="139"/>
      <c r="H1524" s="131"/>
      <c r="I1524" s="131"/>
    </row>
    <row r="1525" spans="7:9" ht="15" customHeight="1" x14ac:dyDescent="0.2">
      <c r="G1525" s="139"/>
      <c r="H1525" s="131"/>
      <c r="I1525" s="131"/>
    </row>
    <row r="1526" spans="7:9" ht="15" customHeight="1" x14ac:dyDescent="0.2">
      <c r="G1526" s="139"/>
      <c r="H1526" s="131"/>
      <c r="I1526" s="131"/>
    </row>
    <row r="1527" spans="7:9" ht="15" customHeight="1" x14ac:dyDescent="0.2">
      <c r="G1527" s="139"/>
      <c r="H1527" s="131"/>
      <c r="I1527" s="131"/>
    </row>
    <row r="1528" spans="7:9" ht="15" customHeight="1" x14ac:dyDescent="0.2">
      <c r="G1528" s="139"/>
      <c r="H1528" s="131"/>
      <c r="I1528" s="131"/>
    </row>
    <row r="1529" spans="7:9" ht="15" customHeight="1" x14ac:dyDescent="0.2">
      <c r="G1529" s="139"/>
      <c r="H1529" s="131"/>
      <c r="I1529" s="131"/>
    </row>
    <row r="1530" spans="7:9" ht="15" customHeight="1" x14ac:dyDescent="0.2">
      <c r="G1530" s="139"/>
      <c r="H1530" s="131"/>
      <c r="I1530" s="131"/>
    </row>
    <row r="1531" spans="7:9" ht="15" customHeight="1" x14ac:dyDescent="0.2">
      <c r="G1531" s="139"/>
      <c r="H1531" s="131"/>
      <c r="I1531" s="131"/>
    </row>
    <row r="1532" spans="7:9" ht="15" customHeight="1" x14ac:dyDescent="0.2">
      <c r="G1532" s="139"/>
      <c r="H1532" s="131"/>
      <c r="I1532" s="131"/>
    </row>
    <row r="1533" spans="7:9" ht="15" customHeight="1" x14ac:dyDescent="0.2">
      <c r="G1533" s="139"/>
      <c r="H1533" s="131"/>
      <c r="I1533" s="131"/>
    </row>
    <row r="1534" spans="7:9" ht="15" customHeight="1" x14ac:dyDescent="0.2">
      <c r="G1534" s="139"/>
      <c r="H1534" s="131"/>
      <c r="I1534" s="131"/>
    </row>
    <row r="1535" spans="7:9" ht="15" customHeight="1" x14ac:dyDescent="0.2">
      <c r="G1535" s="139"/>
      <c r="H1535" s="131"/>
      <c r="I1535" s="131"/>
    </row>
    <row r="1536" spans="7:9" ht="15" customHeight="1" x14ac:dyDescent="0.2">
      <c r="G1536" s="139"/>
      <c r="H1536" s="131"/>
      <c r="I1536" s="131"/>
    </row>
    <row r="1537" spans="7:9" ht="15" customHeight="1" x14ac:dyDescent="0.2">
      <c r="G1537" s="139"/>
      <c r="H1537" s="131"/>
      <c r="I1537" s="131"/>
    </row>
    <row r="1538" spans="7:9" ht="15" customHeight="1" x14ac:dyDescent="0.2">
      <c r="G1538" s="139"/>
      <c r="H1538" s="131"/>
      <c r="I1538" s="131"/>
    </row>
    <row r="1539" spans="7:9" ht="15" customHeight="1" x14ac:dyDescent="0.2">
      <c r="G1539" s="139"/>
      <c r="H1539" s="131"/>
      <c r="I1539" s="131"/>
    </row>
    <row r="1540" spans="7:9" ht="15" customHeight="1" x14ac:dyDescent="0.2">
      <c r="G1540" s="139"/>
      <c r="H1540" s="131"/>
      <c r="I1540" s="131"/>
    </row>
    <row r="1541" spans="7:9" ht="15" customHeight="1" x14ac:dyDescent="0.2">
      <c r="G1541" s="139"/>
      <c r="H1541" s="131"/>
      <c r="I1541" s="131"/>
    </row>
    <row r="1542" spans="7:9" ht="15" customHeight="1" x14ac:dyDescent="0.2">
      <c r="G1542" s="139"/>
      <c r="H1542" s="131"/>
      <c r="I1542" s="131"/>
    </row>
    <row r="1543" spans="7:9" ht="15" customHeight="1" x14ac:dyDescent="0.2">
      <c r="G1543" s="139"/>
      <c r="H1543" s="131"/>
      <c r="I1543" s="131"/>
    </row>
    <row r="1544" spans="7:9" ht="15" customHeight="1" x14ac:dyDescent="0.2">
      <c r="G1544" s="139"/>
      <c r="H1544" s="131"/>
      <c r="I1544" s="131"/>
    </row>
    <row r="1545" spans="7:9" ht="15" customHeight="1" x14ac:dyDescent="0.2">
      <c r="G1545" s="139"/>
      <c r="H1545" s="131"/>
      <c r="I1545" s="131"/>
    </row>
    <row r="1546" spans="7:9" ht="15" customHeight="1" x14ac:dyDescent="0.2">
      <c r="G1546" s="139"/>
      <c r="H1546" s="131"/>
      <c r="I1546" s="131"/>
    </row>
    <row r="1547" spans="7:9" ht="15" customHeight="1" x14ac:dyDescent="0.2">
      <c r="G1547" s="139"/>
      <c r="H1547" s="131"/>
      <c r="I1547" s="131"/>
    </row>
    <row r="1548" spans="7:9" ht="15" customHeight="1" x14ac:dyDescent="0.2">
      <c r="G1548" s="139"/>
      <c r="H1548" s="131"/>
      <c r="I1548" s="131"/>
    </row>
    <row r="1549" spans="7:9" ht="15" customHeight="1" x14ac:dyDescent="0.2">
      <c r="G1549" s="139"/>
      <c r="H1549" s="131"/>
      <c r="I1549" s="131"/>
    </row>
    <row r="1550" spans="7:9" ht="15" customHeight="1" x14ac:dyDescent="0.2">
      <c r="G1550" s="139"/>
      <c r="H1550" s="131"/>
      <c r="I1550" s="131"/>
    </row>
    <row r="1551" spans="7:9" ht="15" customHeight="1" x14ac:dyDescent="0.2">
      <c r="G1551" s="139"/>
      <c r="H1551" s="131"/>
      <c r="I1551" s="131"/>
    </row>
    <row r="1552" spans="7:9" ht="15" customHeight="1" x14ac:dyDescent="0.2">
      <c r="G1552" s="139"/>
      <c r="H1552" s="131"/>
      <c r="I1552" s="131"/>
    </row>
    <row r="1553" spans="7:9" ht="15" customHeight="1" x14ac:dyDescent="0.2">
      <c r="G1553" s="139"/>
      <c r="H1553" s="131"/>
      <c r="I1553" s="131"/>
    </row>
    <row r="1554" spans="7:9" ht="15" customHeight="1" x14ac:dyDescent="0.2">
      <c r="G1554" s="139"/>
      <c r="H1554" s="131"/>
      <c r="I1554" s="131"/>
    </row>
    <row r="1555" spans="7:9" ht="15" customHeight="1" x14ac:dyDescent="0.2">
      <c r="G1555" s="139"/>
      <c r="H1555" s="131"/>
      <c r="I1555" s="131"/>
    </row>
    <row r="1556" spans="7:9" ht="15" customHeight="1" x14ac:dyDescent="0.2">
      <c r="G1556" s="139"/>
      <c r="H1556" s="131"/>
      <c r="I1556" s="131"/>
    </row>
    <row r="1557" spans="7:9" ht="15" customHeight="1" x14ac:dyDescent="0.2">
      <c r="G1557" s="139"/>
      <c r="H1557" s="131"/>
      <c r="I1557" s="131"/>
    </row>
    <row r="1558" spans="7:9" ht="15" customHeight="1" x14ac:dyDescent="0.2">
      <c r="G1558" s="139"/>
      <c r="H1558" s="131"/>
      <c r="I1558" s="131"/>
    </row>
    <row r="1559" spans="7:9" ht="15" customHeight="1" x14ac:dyDescent="0.2">
      <c r="G1559" s="139"/>
      <c r="H1559" s="131"/>
      <c r="I1559" s="131"/>
    </row>
    <row r="1560" spans="7:9" ht="15" customHeight="1" x14ac:dyDescent="0.2">
      <c r="G1560" s="139"/>
      <c r="H1560" s="131"/>
      <c r="I1560" s="131"/>
    </row>
    <row r="1561" spans="7:9" ht="15" customHeight="1" x14ac:dyDescent="0.2">
      <c r="G1561" s="139"/>
      <c r="H1561" s="131"/>
      <c r="I1561" s="131"/>
    </row>
    <row r="1562" spans="7:9" ht="15" customHeight="1" x14ac:dyDescent="0.2">
      <c r="G1562" s="139"/>
      <c r="H1562" s="131"/>
      <c r="I1562" s="131"/>
    </row>
    <row r="1563" spans="7:9" ht="15" customHeight="1" x14ac:dyDescent="0.2">
      <c r="G1563" s="139"/>
      <c r="H1563" s="131"/>
      <c r="I1563" s="131"/>
    </row>
    <row r="1564" spans="7:9" ht="15" customHeight="1" x14ac:dyDescent="0.2">
      <c r="G1564" s="139"/>
      <c r="H1564" s="131"/>
      <c r="I1564" s="131"/>
    </row>
    <row r="1565" spans="7:9" ht="15" customHeight="1" x14ac:dyDescent="0.2">
      <c r="G1565" s="139"/>
      <c r="H1565" s="131"/>
      <c r="I1565" s="131"/>
    </row>
    <row r="1566" spans="7:9" ht="15" customHeight="1" x14ac:dyDescent="0.2">
      <c r="G1566" s="139"/>
      <c r="H1566" s="131"/>
      <c r="I1566" s="131"/>
    </row>
    <row r="1567" spans="7:9" ht="15" customHeight="1" x14ac:dyDescent="0.2">
      <c r="G1567" s="139"/>
      <c r="H1567" s="131"/>
      <c r="I1567" s="131"/>
    </row>
    <row r="1568" spans="7:9" ht="15" customHeight="1" x14ac:dyDescent="0.2">
      <c r="G1568" s="139"/>
      <c r="H1568" s="131"/>
      <c r="I1568" s="131"/>
    </row>
    <row r="1569" spans="7:9" ht="15" customHeight="1" x14ac:dyDescent="0.2">
      <c r="G1569" s="139"/>
      <c r="H1569" s="131"/>
      <c r="I1569" s="131"/>
    </row>
    <row r="1570" spans="7:9" ht="15" customHeight="1" x14ac:dyDescent="0.2">
      <c r="G1570" s="139"/>
      <c r="H1570" s="131"/>
      <c r="I1570" s="131"/>
    </row>
    <row r="1571" spans="7:9" ht="15" customHeight="1" x14ac:dyDescent="0.2">
      <c r="G1571" s="139"/>
      <c r="H1571" s="131"/>
      <c r="I1571" s="131"/>
    </row>
    <row r="1572" spans="7:9" ht="15" customHeight="1" x14ac:dyDescent="0.2">
      <c r="G1572" s="139"/>
      <c r="H1572" s="131"/>
      <c r="I1572" s="131"/>
    </row>
    <row r="1573" spans="7:9" ht="15" customHeight="1" x14ac:dyDescent="0.2">
      <c r="G1573" s="139"/>
      <c r="H1573" s="131"/>
      <c r="I1573" s="131"/>
    </row>
    <row r="1574" spans="7:9" ht="15" customHeight="1" x14ac:dyDescent="0.2">
      <c r="G1574" s="139"/>
      <c r="H1574" s="131"/>
      <c r="I1574" s="131"/>
    </row>
    <row r="1575" spans="7:9" ht="15" customHeight="1" x14ac:dyDescent="0.2">
      <c r="G1575" s="139"/>
      <c r="H1575" s="131"/>
      <c r="I1575" s="131"/>
    </row>
    <row r="1576" spans="7:9" ht="15" customHeight="1" x14ac:dyDescent="0.2">
      <c r="G1576" s="139"/>
      <c r="H1576" s="131"/>
      <c r="I1576" s="131"/>
    </row>
    <row r="1577" spans="7:9" ht="15" customHeight="1" x14ac:dyDescent="0.2">
      <c r="G1577" s="139"/>
      <c r="H1577" s="131"/>
      <c r="I1577" s="131"/>
    </row>
    <row r="1578" spans="7:9" ht="15" customHeight="1" x14ac:dyDescent="0.2">
      <c r="G1578" s="139"/>
      <c r="H1578" s="131"/>
      <c r="I1578" s="131"/>
    </row>
    <row r="1579" spans="7:9" ht="15" customHeight="1" x14ac:dyDescent="0.2">
      <c r="G1579" s="139"/>
      <c r="H1579" s="131"/>
      <c r="I1579" s="131"/>
    </row>
    <row r="1580" spans="7:9" ht="15" customHeight="1" x14ac:dyDescent="0.2">
      <c r="G1580" s="139"/>
      <c r="H1580" s="131"/>
      <c r="I1580" s="131"/>
    </row>
    <row r="1581" spans="7:9" ht="15" customHeight="1" x14ac:dyDescent="0.2">
      <c r="G1581" s="139"/>
      <c r="H1581" s="131"/>
      <c r="I1581" s="131"/>
    </row>
    <row r="1582" spans="7:9" ht="15" customHeight="1" x14ac:dyDescent="0.2">
      <c r="G1582" s="139"/>
      <c r="H1582" s="131"/>
      <c r="I1582" s="131"/>
    </row>
    <row r="1583" spans="7:9" ht="15" customHeight="1" x14ac:dyDescent="0.2">
      <c r="G1583" s="139"/>
      <c r="H1583" s="131"/>
      <c r="I1583" s="131"/>
    </row>
    <row r="1584" spans="7:9" ht="15" customHeight="1" x14ac:dyDescent="0.2">
      <c r="G1584" s="139"/>
      <c r="H1584" s="131"/>
      <c r="I1584" s="131"/>
    </row>
    <row r="1585" spans="7:9" ht="15" customHeight="1" x14ac:dyDescent="0.2">
      <c r="G1585" s="139"/>
      <c r="H1585" s="131"/>
      <c r="I1585" s="131"/>
    </row>
    <row r="1586" spans="7:9" ht="15" customHeight="1" x14ac:dyDescent="0.2">
      <c r="G1586" s="139"/>
      <c r="H1586" s="131"/>
      <c r="I1586" s="131"/>
    </row>
    <row r="1587" spans="7:9" ht="15" customHeight="1" x14ac:dyDescent="0.2">
      <c r="G1587" s="139"/>
      <c r="H1587" s="131"/>
      <c r="I1587" s="131"/>
    </row>
    <row r="1588" spans="7:9" ht="15" customHeight="1" x14ac:dyDescent="0.2">
      <c r="G1588" s="139"/>
      <c r="H1588" s="131"/>
      <c r="I1588" s="131"/>
    </row>
    <row r="1589" spans="7:9" ht="15" customHeight="1" x14ac:dyDescent="0.2">
      <c r="G1589" s="139"/>
      <c r="H1589" s="131"/>
      <c r="I1589" s="131"/>
    </row>
    <row r="1590" spans="7:9" ht="15" customHeight="1" x14ac:dyDescent="0.2">
      <c r="G1590" s="139"/>
      <c r="H1590" s="131"/>
      <c r="I1590" s="131"/>
    </row>
    <row r="1591" spans="7:9" ht="15" customHeight="1" x14ac:dyDescent="0.2">
      <c r="G1591" s="139"/>
      <c r="H1591" s="131"/>
      <c r="I1591" s="131"/>
    </row>
    <row r="1592" spans="7:9" ht="15" customHeight="1" x14ac:dyDescent="0.2">
      <c r="G1592" s="139"/>
      <c r="H1592" s="131"/>
      <c r="I1592" s="131"/>
    </row>
    <row r="1593" spans="7:9" ht="15" customHeight="1" x14ac:dyDescent="0.2">
      <c r="G1593" s="139"/>
      <c r="H1593" s="131"/>
      <c r="I1593" s="131"/>
    </row>
    <row r="1594" spans="7:9" ht="15" customHeight="1" x14ac:dyDescent="0.2">
      <c r="G1594" s="139"/>
      <c r="H1594" s="131"/>
      <c r="I1594" s="131"/>
    </row>
    <row r="1595" spans="7:9" ht="15" customHeight="1" x14ac:dyDescent="0.2">
      <c r="G1595" s="139"/>
      <c r="H1595" s="131"/>
      <c r="I1595" s="131"/>
    </row>
    <row r="1596" spans="7:9" ht="15" customHeight="1" x14ac:dyDescent="0.2">
      <c r="G1596" s="139"/>
      <c r="H1596" s="131"/>
      <c r="I1596" s="131"/>
    </row>
    <row r="1597" spans="7:9" ht="15" customHeight="1" x14ac:dyDescent="0.2">
      <c r="G1597" s="139"/>
      <c r="H1597" s="131"/>
      <c r="I1597" s="131"/>
    </row>
    <row r="1598" spans="7:9" ht="15" customHeight="1" x14ac:dyDescent="0.2">
      <c r="G1598" s="139"/>
      <c r="H1598" s="131"/>
      <c r="I1598" s="131"/>
    </row>
    <row r="1599" spans="7:9" ht="15" customHeight="1" x14ac:dyDescent="0.2">
      <c r="G1599" s="139"/>
      <c r="H1599" s="131"/>
      <c r="I1599" s="131"/>
    </row>
    <row r="1600" spans="7:9" ht="15" customHeight="1" x14ac:dyDescent="0.2">
      <c r="G1600" s="139"/>
      <c r="H1600" s="131"/>
      <c r="I1600" s="131"/>
    </row>
    <row r="1601" spans="7:9" ht="15" customHeight="1" x14ac:dyDescent="0.2">
      <c r="G1601" s="139"/>
      <c r="H1601" s="131"/>
      <c r="I1601" s="131"/>
    </row>
    <row r="1602" spans="7:9" ht="15" customHeight="1" x14ac:dyDescent="0.2">
      <c r="G1602" s="139"/>
      <c r="H1602" s="131"/>
      <c r="I1602" s="131"/>
    </row>
    <row r="1603" spans="7:9" ht="15" customHeight="1" x14ac:dyDescent="0.2">
      <c r="G1603" s="139"/>
      <c r="H1603" s="131"/>
      <c r="I1603" s="131"/>
    </row>
    <row r="1604" spans="7:9" ht="15" customHeight="1" x14ac:dyDescent="0.2">
      <c r="G1604" s="139"/>
      <c r="H1604" s="131"/>
      <c r="I1604" s="131"/>
    </row>
    <row r="1605" spans="7:9" ht="15" customHeight="1" x14ac:dyDescent="0.2">
      <c r="G1605" s="139"/>
      <c r="H1605" s="131"/>
      <c r="I1605" s="131"/>
    </row>
    <row r="1606" spans="7:9" ht="15" customHeight="1" x14ac:dyDescent="0.2">
      <c r="G1606" s="139"/>
      <c r="H1606" s="131"/>
      <c r="I1606" s="131"/>
    </row>
    <row r="1607" spans="7:9" ht="15" customHeight="1" x14ac:dyDescent="0.2">
      <c r="G1607" s="139"/>
      <c r="H1607" s="131"/>
      <c r="I1607" s="131"/>
    </row>
    <row r="1608" spans="7:9" ht="15" customHeight="1" x14ac:dyDescent="0.2">
      <c r="G1608" s="139"/>
      <c r="H1608" s="131"/>
      <c r="I1608" s="131"/>
    </row>
    <row r="1609" spans="7:9" ht="15" customHeight="1" x14ac:dyDescent="0.2">
      <c r="G1609" s="139"/>
      <c r="H1609" s="131"/>
      <c r="I1609" s="131"/>
    </row>
    <row r="1610" spans="7:9" ht="15" customHeight="1" x14ac:dyDescent="0.2">
      <c r="G1610" s="139"/>
      <c r="H1610" s="131"/>
      <c r="I1610" s="131"/>
    </row>
    <row r="1611" spans="7:9" ht="15" customHeight="1" x14ac:dyDescent="0.2">
      <c r="G1611" s="139"/>
      <c r="H1611" s="131"/>
      <c r="I1611" s="131"/>
    </row>
    <row r="1612" spans="7:9" ht="15" customHeight="1" x14ac:dyDescent="0.2">
      <c r="G1612" s="139"/>
      <c r="H1612" s="131"/>
      <c r="I1612" s="131"/>
    </row>
    <row r="1613" spans="7:9" ht="15" customHeight="1" x14ac:dyDescent="0.2">
      <c r="G1613" s="139"/>
      <c r="H1613" s="131"/>
      <c r="I1613" s="131"/>
    </row>
    <row r="1614" spans="7:9" ht="15" customHeight="1" x14ac:dyDescent="0.2">
      <c r="G1614" s="139"/>
      <c r="H1614" s="131"/>
      <c r="I1614" s="131"/>
    </row>
    <row r="1615" spans="7:9" ht="15" customHeight="1" x14ac:dyDescent="0.2">
      <c r="G1615" s="139"/>
      <c r="H1615" s="131"/>
      <c r="I1615" s="131"/>
    </row>
    <row r="1616" spans="7:9" ht="15" customHeight="1" x14ac:dyDescent="0.2">
      <c r="G1616" s="139"/>
      <c r="H1616" s="131"/>
      <c r="I1616" s="131"/>
    </row>
    <row r="1617" spans="7:9" ht="15" customHeight="1" x14ac:dyDescent="0.2">
      <c r="G1617" s="139"/>
      <c r="H1617" s="131"/>
      <c r="I1617" s="131"/>
    </row>
    <row r="1618" spans="7:9" ht="15" customHeight="1" x14ac:dyDescent="0.2">
      <c r="G1618" s="139"/>
      <c r="H1618" s="131"/>
      <c r="I1618" s="131"/>
    </row>
    <row r="1619" spans="7:9" ht="15" customHeight="1" x14ac:dyDescent="0.2">
      <c r="G1619" s="139"/>
      <c r="H1619" s="131"/>
      <c r="I1619" s="131"/>
    </row>
    <row r="1620" spans="7:9" ht="15" customHeight="1" x14ac:dyDescent="0.2">
      <c r="G1620" s="139"/>
      <c r="H1620" s="131"/>
      <c r="I1620" s="131"/>
    </row>
    <row r="1621" spans="7:9" ht="15" customHeight="1" x14ac:dyDescent="0.2">
      <c r="G1621" s="139"/>
      <c r="H1621" s="131"/>
      <c r="I1621" s="131"/>
    </row>
    <row r="1622" spans="7:9" ht="15" customHeight="1" x14ac:dyDescent="0.2">
      <c r="G1622" s="139"/>
      <c r="H1622" s="131"/>
      <c r="I1622" s="131"/>
    </row>
    <row r="1623" spans="7:9" ht="15" customHeight="1" x14ac:dyDescent="0.2">
      <c r="G1623" s="139"/>
      <c r="H1623" s="131"/>
      <c r="I1623" s="131"/>
    </row>
    <row r="1624" spans="7:9" ht="15" customHeight="1" x14ac:dyDescent="0.2">
      <c r="G1624" s="139"/>
      <c r="H1624" s="131"/>
      <c r="I1624" s="131"/>
    </row>
    <row r="1625" spans="7:9" ht="15" customHeight="1" x14ac:dyDescent="0.2">
      <c r="G1625" s="139"/>
      <c r="H1625" s="131"/>
      <c r="I1625" s="131"/>
    </row>
    <row r="1626" spans="7:9" ht="15" customHeight="1" x14ac:dyDescent="0.2">
      <c r="G1626" s="139"/>
      <c r="H1626" s="131"/>
      <c r="I1626" s="131"/>
    </row>
    <row r="1627" spans="7:9" ht="15" customHeight="1" x14ac:dyDescent="0.2">
      <c r="G1627" s="139"/>
      <c r="H1627" s="131"/>
      <c r="I1627" s="131"/>
    </row>
    <row r="1628" spans="7:9" ht="15" customHeight="1" x14ac:dyDescent="0.2">
      <c r="G1628" s="139"/>
      <c r="H1628" s="131"/>
      <c r="I1628" s="131"/>
    </row>
    <row r="1629" spans="7:9" ht="15" customHeight="1" x14ac:dyDescent="0.2">
      <c r="G1629" s="139"/>
      <c r="H1629" s="131"/>
      <c r="I1629" s="131"/>
    </row>
    <row r="1630" spans="7:9" ht="15" customHeight="1" x14ac:dyDescent="0.2">
      <c r="G1630" s="139"/>
      <c r="H1630" s="131"/>
      <c r="I1630" s="131"/>
    </row>
    <row r="1631" spans="7:9" ht="15" customHeight="1" x14ac:dyDescent="0.2">
      <c r="G1631" s="139"/>
      <c r="H1631" s="131"/>
      <c r="I1631" s="131"/>
    </row>
    <row r="1632" spans="7:9" ht="15" customHeight="1" x14ac:dyDescent="0.2">
      <c r="G1632" s="139"/>
      <c r="H1632" s="131"/>
      <c r="I1632" s="131"/>
    </row>
    <row r="1633" spans="7:9" ht="15" customHeight="1" x14ac:dyDescent="0.2">
      <c r="G1633" s="139"/>
      <c r="H1633" s="131"/>
      <c r="I1633" s="131"/>
    </row>
    <row r="1634" spans="7:9" ht="15" customHeight="1" x14ac:dyDescent="0.2">
      <c r="G1634" s="139"/>
      <c r="H1634" s="131"/>
      <c r="I1634" s="131"/>
    </row>
    <row r="1635" spans="7:9" ht="15" customHeight="1" x14ac:dyDescent="0.2">
      <c r="G1635" s="139"/>
      <c r="H1635" s="131"/>
      <c r="I1635" s="131"/>
    </row>
    <row r="1636" spans="7:9" ht="15" customHeight="1" x14ac:dyDescent="0.2">
      <c r="G1636" s="139"/>
      <c r="H1636" s="131"/>
      <c r="I1636" s="131"/>
    </row>
    <row r="1637" spans="7:9" ht="15" customHeight="1" x14ac:dyDescent="0.2">
      <c r="G1637" s="139"/>
      <c r="H1637" s="131"/>
      <c r="I1637" s="131"/>
    </row>
    <row r="1638" spans="7:9" ht="15" customHeight="1" x14ac:dyDescent="0.2">
      <c r="G1638" s="139"/>
      <c r="H1638" s="131"/>
      <c r="I1638" s="131"/>
    </row>
    <row r="1639" spans="7:9" ht="15" customHeight="1" x14ac:dyDescent="0.2">
      <c r="G1639" s="139"/>
      <c r="H1639" s="131"/>
      <c r="I1639" s="131"/>
    </row>
    <row r="1640" spans="7:9" ht="15" customHeight="1" x14ac:dyDescent="0.2">
      <c r="G1640" s="139"/>
      <c r="H1640" s="131"/>
      <c r="I1640" s="131"/>
    </row>
    <row r="1641" spans="7:9" ht="15" customHeight="1" x14ac:dyDescent="0.2">
      <c r="G1641" s="139"/>
      <c r="H1641" s="131"/>
      <c r="I1641" s="131"/>
    </row>
    <row r="1642" spans="7:9" ht="15" customHeight="1" x14ac:dyDescent="0.2">
      <c r="G1642" s="139"/>
      <c r="H1642" s="131"/>
      <c r="I1642" s="131"/>
    </row>
    <row r="1643" spans="7:9" ht="15" customHeight="1" x14ac:dyDescent="0.2">
      <c r="G1643" s="139"/>
      <c r="H1643" s="131"/>
      <c r="I1643" s="131"/>
    </row>
    <row r="1644" spans="7:9" ht="15" customHeight="1" x14ac:dyDescent="0.2">
      <c r="G1644" s="139"/>
      <c r="H1644" s="131"/>
      <c r="I1644" s="131"/>
    </row>
    <row r="1645" spans="7:9" ht="15" customHeight="1" x14ac:dyDescent="0.2">
      <c r="G1645" s="139"/>
      <c r="H1645" s="131"/>
      <c r="I1645" s="131"/>
    </row>
    <row r="1646" spans="7:9" ht="15" customHeight="1" x14ac:dyDescent="0.2">
      <c r="G1646" s="139"/>
      <c r="H1646" s="131"/>
      <c r="I1646" s="131"/>
    </row>
    <row r="1647" spans="7:9" ht="15" customHeight="1" x14ac:dyDescent="0.2">
      <c r="G1647" s="139"/>
      <c r="H1647" s="131"/>
      <c r="I1647" s="131"/>
    </row>
    <row r="1648" spans="7:9" ht="15" customHeight="1" x14ac:dyDescent="0.2">
      <c r="G1648" s="139"/>
      <c r="H1648" s="131"/>
      <c r="I1648" s="131"/>
    </row>
    <row r="1649" spans="7:9" ht="15" customHeight="1" x14ac:dyDescent="0.2">
      <c r="G1649" s="139"/>
      <c r="H1649" s="131"/>
      <c r="I1649" s="131"/>
    </row>
    <row r="1650" spans="7:9" ht="15" customHeight="1" x14ac:dyDescent="0.2">
      <c r="G1650" s="139"/>
      <c r="H1650" s="131"/>
      <c r="I1650" s="131"/>
    </row>
    <row r="1651" spans="7:9" ht="15" customHeight="1" x14ac:dyDescent="0.2">
      <c r="G1651" s="139"/>
      <c r="H1651" s="131"/>
      <c r="I1651" s="131"/>
    </row>
    <row r="1652" spans="7:9" ht="15" customHeight="1" x14ac:dyDescent="0.2">
      <c r="G1652" s="139"/>
      <c r="H1652" s="131"/>
      <c r="I1652" s="131"/>
    </row>
    <row r="1653" spans="7:9" ht="15" customHeight="1" x14ac:dyDescent="0.2">
      <c r="G1653" s="139"/>
      <c r="H1653" s="131"/>
      <c r="I1653" s="131"/>
    </row>
    <row r="1654" spans="7:9" ht="15" customHeight="1" x14ac:dyDescent="0.2">
      <c r="G1654" s="139"/>
      <c r="H1654" s="131"/>
      <c r="I1654" s="131"/>
    </row>
    <row r="1655" spans="7:9" ht="15" customHeight="1" x14ac:dyDescent="0.2">
      <c r="G1655" s="139"/>
      <c r="H1655" s="131"/>
      <c r="I1655" s="131"/>
    </row>
    <row r="1656" spans="7:9" ht="15" customHeight="1" x14ac:dyDescent="0.2">
      <c r="G1656" s="139"/>
      <c r="H1656" s="131"/>
      <c r="I1656" s="131"/>
    </row>
    <row r="1657" spans="7:9" ht="15" customHeight="1" x14ac:dyDescent="0.2">
      <c r="G1657" s="139"/>
      <c r="H1657" s="131"/>
      <c r="I1657" s="131"/>
    </row>
    <row r="1658" spans="7:9" ht="15" customHeight="1" x14ac:dyDescent="0.2">
      <c r="G1658" s="139"/>
      <c r="H1658" s="131"/>
      <c r="I1658" s="131"/>
    </row>
    <row r="1659" spans="7:9" ht="15" customHeight="1" x14ac:dyDescent="0.2">
      <c r="G1659" s="139"/>
      <c r="H1659" s="131"/>
      <c r="I1659" s="131"/>
    </row>
    <row r="1660" spans="7:9" ht="15" customHeight="1" x14ac:dyDescent="0.2">
      <c r="G1660" s="139"/>
      <c r="H1660" s="131"/>
      <c r="I1660" s="131"/>
    </row>
    <row r="1661" spans="7:9" ht="15" customHeight="1" x14ac:dyDescent="0.2">
      <c r="G1661" s="139"/>
      <c r="H1661" s="131"/>
      <c r="I1661" s="131"/>
    </row>
    <row r="1662" spans="7:9" ht="15" customHeight="1" x14ac:dyDescent="0.2">
      <c r="G1662" s="139"/>
      <c r="H1662" s="131"/>
      <c r="I1662" s="131"/>
    </row>
    <row r="1663" spans="7:9" ht="15" customHeight="1" x14ac:dyDescent="0.2">
      <c r="G1663" s="139"/>
      <c r="H1663" s="131"/>
      <c r="I1663" s="131"/>
    </row>
    <row r="1664" spans="7:9" ht="15" customHeight="1" x14ac:dyDescent="0.2">
      <c r="G1664" s="139"/>
      <c r="H1664" s="131"/>
      <c r="I1664" s="131"/>
    </row>
    <row r="1665" spans="7:9" ht="15" customHeight="1" x14ac:dyDescent="0.2">
      <c r="G1665" s="139"/>
      <c r="H1665" s="131"/>
      <c r="I1665" s="131"/>
    </row>
    <row r="1666" spans="7:9" ht="15" customHeight="1" x14ac:dyDescent="0.2">
      <c r="G1666" s="139"/>
      <c r="H1666" s="131"/>
      <c r="I1666" s="131"/>
    </row>
    <row r="1667" spans="7:9" ht="15" customHeight="1" x14ac:dyDescent="0.2">
      <c r="G1667" s="139"/>
      <c r="H1667" s="131"/>
      <c r="I1667" s="131"/>
    </row>
    <row r="1668" spans="7:9" ht="15" customHeight="1" x14ac:dyDescent="0.2">
      <c r="G1668" s="139"/>
      <c r="H1668" s="131"/>
      <c r="I1668" s="131"/>
    </row>
    <row r="1669" spans="7:9" ht="15" customHeight="1" x14ac:dyDescent="0.2">
      <c r="G1669" s="139"/>
      <c r="H1669" s="131"/>
      <c r="I1669" s="131"/>
    </row>
    <row r="1670" spans="7:9" ht="15" customHeight="1" x14ac:dyDescent="0.2">
      <c r="G1670" s="139"/>
      <c r="H1670" s="131"/>
      <c r="I1670" s="131"/>
    </row>
    <row r="1671" spans="7:9" ht="15" customHeight="1" x14ac:dyDescent="0.2">
      <c r="G1671" s="139"/>
      <c r="H1671" s="131"/>
      <c r="I1671" s="131"/>
    </row>
    <row r="1672" spans="7:9" ht="15" customHeight="1" x14ac:dyDescent="0.2">
      <c r="G1672" s="139"/>
      <c r="H1672" s="131"/>
      <c r="I1672" s="131"/>
    </row>
    <row r="1673" spans="7:9" ht="15" customHeight="1" x14ac:dyDescent="0.2">
      <c r="G1673" s="139"/>
      <c r="H1673" s="131"/>
      <c r="I1673" s="131"/>
    </row>
    <row r="1674" spans="7:9" ht="15" customHeight="1" x14ac:dyDescent="0.2">
      <c r="G1674" s="139"/>
      <c r="H1674" s="131"/>
      <c r="I1674" s="131"/>
    </row>
    <row r="1675" spans="7:9" ht="15" customHeight="1" x14ac:dyDescent="0.2">
      <c r="G1675" s="139"/>
      <c r="H1675" s="131"/>
      <c r="I1675" s="131"/>
    </row>
    <row r="1676" spans="7:9" ht="15" customHeight="1" x14ac:dyDescent="0.2">
      <c r="G1676" s="139"/>
      <c r="H1676" s="131"/>
      <c r="I1676" s="131"/>
    </row>
    <row r="1677" spans="7:9" ht="15" customHeight="1" x14ac:dyDescent="0.2">
      <c r="G1677" s="139"/>
      <c r="H1677" s="131"/>
      <c r="I1677" s="131"/>
    </row>
    <row r="1678" spans="7:9" ht="15" customHeight="1" x14ac:dyDescent="0.2">
      <c r="G1678" s="139"/>
      <c r="H1678" s="131"/>
      <c r="I1678" s="131"/>
    </row>
    <row r="1679" spans="7:9" ht="15" customHeight="1" x14ac:dyDescent="0.2">
      <c r="G1679" s="139"/>
      <c r="H1679" s="131"/>
      <c r="I1679" s="131"/>
    </row>
    <row r="1680" spans="7:9" ht="15" customHeight="1" x14ac:dyDescent="0.2">
      <c r="G1680" s="139"/>
      <c r="H1680" s="131"/>
      <c r="I1680" s="131"/>
    </row>
    <row r="1681" spans="7:9" ht="15" customHeight="1" x14ac:dyDescent="0.2">
      <c r="G1681" s="139"/>
      <c r="H1681" s="131"/>
      <c r="I1681" s="131"/>
    </row>
    <row r="1682" spans="7:9" ht="15" customHeight="1" x14ac:dyDescent="0.2">
      <c r="G1682" s="139"/>
      <c r="H1682" s="131"/>
      <c r="I1682" s="131"/>
    </row>
    <row r="1683" spans="7:9" ht="15" customHeight="1" x14ac:dyDescent="0.2">
      <c r="G1683" s="139"/>
      <c r="H1683" s="131"/>
      <c r="I1683" s="131"/>
    </row>
    <row r="1684" spans="7:9" ht="15" customHeight="1" x14ac:dyDescent="0.2">
      <c r="G1684" s="139"/>
      <c r="H1684" s="131"/>
      <c r="I1684" s="131"/>
    </row>
    <row r="1685" spans="7:9" ht="15" customHeight="1" x14ac:dyDescent="0.2">
      <c r="G1685" s="139"/>
      <c r="H1685" s="131"/>
      <c r="I1685" s="131"/>
    </row>
    <row r="1686" spans="7:9" ht="15" customHeight="1" x14ac:dyDescent="0.2">
      <c r="G1686" s="139"/>
      <c r="H1686" s="131"/>
      <c r="I1686" s="131"/>
    </row>
    <row r="1687" spans="7:9" ht="15" customHeight="1" x14ac:dyDescent="0.2">
      <c r="G1687" s="139"/>
      <c r="H1687" s="131"/>
      <c r="I1687" s="131"/>
    </row>
    <row r="1688" spans="7:9" ht="15" customHeight="1" x14ac:dyDescent="0.2">
      <c r="G1688" s="139"/>
      <c r="H1688" s="131"/>
      <c r="I1688" s="131"/>
    </row>
    <row r="1689" spans="7:9" ht="15" customHeight="1" x14ac:dyDescent="0.2">
      <c r="G1689" s="139"/>
      <c r="H1689" s="131"/>
      <c r="I1689" s="131"/>
    </row>
    <row r="1690" spans="7:9" ht="15" customHeight="1" x14ac:dyDescent="0.2">
      <c r="G1690" s="139"/>
      <c r="H1690" s="131"/>
      <c r="I1690" s="131"/>
    </row>
    <row r="1691" spans="7:9" ht="15" customHeight="1" x14ac:dyDescent="0.2">
      <c r="G1691" s="139"/>
      <c r="H1691" s="131"/>
      <c r="I1691" s="131"/>
    </row>
    <row r="1692" spans="7:9" ht="15" customHeight="1" x14ac:dyDescent="0.2">
      <c r="G1692" s="139"/>
      <c r="H1692" s="131"/>
      <c r="I1692" s="131"/>
    </row>
    <row r="1693" spans="7:9" ht="15" customHeight="1" x14ac:dyDescent="0.2">
      <c r="G1693" s="139"/>
      <c r="H1693" s="131"/>
      <c r="I1693" s="131"/>
    </row>
    <row r="1694" spans="7:9" ht="15" customHeight="1" x14ac:dyDescent="0.2">
      <c r="G1694" s="139"/>
      <c r="H1694" s="131"/>
      <c r="I1694" s="131"/>
    </row>
    <row r="1695" spans="7:9" ht="15" customHeight="1" x14ac:dyDescent="0.2">
      <c r="G1695" s="139"/>
      <c r="H1695" s="131"/>
      <c r="I1695" s="131"/>
    </row>
    <row r="1696" spans="7:9" ht="15" customHeight="1" x14ac:dyDescent="0.2">
      <c r="G1696" s="139"/>
      <c r="H1696" s="131"/>
      <c r="I1696" s="131"/>
    </row>
    <row r="1697" spans="7:9" ht="15" customHeight="1" x14ac:dyDescent="0.2">
      <c r="G1697" s="139"/>
      <c r="H1697" s="131"/>
      <c r="I1697" s="131"/>
    </row>
    <row r="1698" spans="7:9" ht="15" customHeight="1" x14ac:dyDescent="0.2">
      <c r="G1698" s="139"/>
      <c r="H1698" s="131"/>
      <c r="I1698" s="131"/>
    </row>
    <row r="1699" spans="7:9" ht="15" customHeight="1" x14ac:dyDescent="0.2">
      <c r="G1699" s="139"/>
      <c r="H1699" s="131"/>
      <c r="I1699" s="131"/>
    </row>
    <row r="1700" spans="7:9" ht="15" customHeight="1" x14ac:dyDescent="0.2">
      <c r="G1700" s="139"/>
      <c r="H1700" s="131"/>
      <c r="I1700" s="131"/>
    </row>
    <row r="1701" spans="7:9" ht="15" customHeight="1" x14ac:dyDescent="0.2">
      <c r="G1701" s="139"/>
      <c r="H1701" s="131"/>
      <c r="I1701" s="131"/>
    </row>
    <row r="1702" spans="7:9" ht="15" customHeight="1" x14ac:dyDescent="0.2">
      <c r="G1702" s="139"/>
      <c r="H1702" s="131"/>
      <c r="I1702" s="131"/>
    </row>
    <row r="1703" spans="7:9" ht="15" customHeight="1" x14ac:dyDescent="0.2">
      <c r="G1703" s="139"/>
      <c r="H1703" s="131"/>
      <c r="I1703" s="131"/>
    </row>
    <row r="1704" spans="7:9" ht="15" customHeight="1" x14ac:dyDescent="0.2">
      <c r="G1704" s="139"/>
      <c r="H1704" s="131"/>
      <c r="I1704" s="131"/>
    </row>
    <row r="1705" spans="7:9" ht="15" customHeight="1" x14ac:dyDescent="0.2">
      <c r="G1705" s="139"/>
      <c r="H1705" s="131"/>
      <c r="I1705" s="131"/>
    </row>
    <row r="1706" spans="7:9" ht="15" customHeight="1" x14ac:dyDescent="0.2">
      <c r="G1706" s="139"/>
      <c r="H1706" s="131"/>
      <c r="I1706" s="131"/>
    </row>
    <row r="1707" spans="7:9" ht="15" customHeight="1" x14ac:dyDescent="0.2">
      <c r="G1707" s="139"/>
      <c r="H1707" s="131"/>
      <c r="I1707" s="131"/>
    </row>
    <row r="1708" spans="7:9" ht="15" customHeight="1" x14ac:dyDescent="0.2">
      <c r="G1708" s="139"/>
      <c r="H1708" s="131"/>
      <c r="I1708" s="131"/>
    </row>
    <row r="1709" spans="7:9" ht="15" customHeight="1" x14ac:dyDescent="0.2">
      <c r="G1709" s="139"/>
      <c r="H1709" s="131"/>
      <c r="I1709" s="131"/>
    </row>
    <row r="1710" spans="7:9" ht="15" customHeight="1" x14ac:dyDescent="0.2">
      <c r="G1710" s="139"/>
      <c r="H1710" s="131"/>
      <c r="I1710" s="131"/>
    </row>
    <row r="1711" spans="7:9" ht="15" customHeight="1" x14ac:dyDescent="0.2">
      <c r="G1711" s="139"/>
      <c r="H1711" s="131"/>
      <c r="I1711" s="131"/>
    </row>
    <row r="1712" spans="7:9" ht="15" customHeight="1" x14ac:dyDescent="0.2">
      <c r="G1712" s="139"/>
      <c r="H1712" s="131"/>
      <c r="I1712" s="131"/>
    </row>
    <row r="1713" spans="7:9" ht="15" customHeight="1" x14ac:dyDescent="0.2">
      <c r="G1713" s="139"/>
      <c r="H1713" s="131"/>
      <c r="I1713" s="131"/>
    </row>
    <row r="1714" spans="7:9" ht="15" customHeight="1" x14ac:dyDescent="0.2">
      <c r="G1714" s="139"/>
      <c r="H1714" s="131"/>
      <c r="I1714" s="131"/>
    </row>
    <row r="1715" spans="7:9" ht="15" customHeight="1" x14ac:dyDescent="0.2">
      <c r="G1715" s="139"/>
      <c r="H1715" s="131"/>
      <c r="I1715" s="131"/>
    </row>
    <row r="1716" spans="7:9" ht="15" customHeight="1" x14ac:dyDescent="0.2">
      <c r="G1716" s="139"/>
      <c r="H1716" s="131"/>
      <c r="I1716" s="131"/>
    </row>
    <row r="1717" spans="7:9" ht="15" customHeight="1" x14ac:dyDescent="0.2">
      <c r="G1717" s="139"/>
      <c r="H1717" s="131"/>
      <c r="I1717" s="131"/>
    </row>
    <row r="1718" spans="7:9" ht="15" customHeight="1" x14ac:dyDescent="0.2">
      <c r="G1718" s="139"/>
      <c r="H1718" s="131"/>
      <c r="I1718" s="131"/>
    </row>
    <row r="1719" spans="7:9" ht="15" customHeight="1" x14ac:dyDescent="0.2">
      <c r="G1719" s="139"/>
      <c r="H1719" s="131"/>
      <c r="I1719" s="131"/>
    </row>
    <row r="1720" spans="7:9" ht="15" customHeight="1" x14ac:dyDescent="0.2">
      <c r="G1720" s="139"/>
      <c r="H1720" s="131"/>
      <c r="I1720" s="131"/>
    </row>
    <row r="1721" spans="7:9" ht="15" customHeight="1" x14ac:dyDescent="0.2">
      <c r="G1721" s="139"/>
      <c r="H1721" s="131"/>
      <c r="I1721" s="131"/>
    </row>
    <row r="1722" spans="7:9" ht="15" customHeight="1" x14ac:dyDescent="0.2">
      <c r="G1722" s="139"/>
      <c r="H1722" s="131"/>
      <c r="I1722" s="131"/>
    </row>
    <row r="1723" spans="7:9" ht="15" customHeight="1" x14ac:dyDescent="0.2">
      <c r="G1723" s="139"/>
      <c r="H1723" s="131"/>
      <c r="I1723" s="131"/>
    </row>
    <row r="1724" spans="7:9" ht="15" customHeight="1" x14ac:dyDescent="0.2">
      <c r="G1724" s="139"/>
      <c r="H1724" s="131"/>
      <c r="I1724" s="131"/>
    </row>
    <row r="1725" spans="7:9" ht="15" customHeight="1" x14ac:dyDescent="0.2">
      <c r="G1725" s="139"/>
      <c r="H1725" s="131"/>
      <c r="I1725" s="131"/>
    </row>
    <row r="1726" spans="7:9" ht="15" customHeight="1" x14ac:dyDescent="0.2">
      <c r="G1726" s="139"/>
      <c r="H1726" s="131"/>
      <c r="I1726" s="131"/>
    </row>
    <row r="1727" spans="7:9" ht="15" customHeight="1" x14ac:dyDescent="0.2">
      <c r="G1727" s="139"/>
      <c r="H1727" s="131"/>
      <c r="I1727" s="131"/>
    </row>
    <row r="1728" spans="7:9" ht="15" customHeight="1" x14ac:dyDescent="0.2">
      <c r="G1728" s="139"/>
      <c r="H1728" s="131"/>
      <c r="I1728" s="131"/>
    </row>
    <row r="1729" spans="7:9" ht="15" customHeight="1" x14ac:dyDescent="0.2">
      <c r="G1729" s="139"/>
      <c r="H1729" s="131"/>
      <c r="I1729" s="131"/>
    </row>
    <row r="1730" spans="7:9" ht="15" customHeight="1" x14ac:dyDescent="0.2">
      <c r="G1730" s="139"/>
      <c r="H1730" s="131"/>
      <c r="I1730" s="131"/>
    </row>
    <row r="1731" spans="7:9" ht="15" customHeight="1" x14ac:dyDescent="0.2">
      <c r="G1731" s="139"/>
      <c r="H1731" s="131"/>
      <c r="I1731" s="131"/>
    </row>
    <row r="1732" spans="7:9" ht="15" customHeight="1" x14ac:dyDescent="0.2">
      <c r="G1732" s="139"/>
      <c r="H1732" s="131"/>
      <c r="I1732" s="131"/>
    </row>
    <row r="1733" spans="7:9" ht="15" customHeight="1" x14ac:dyDescent="0.2">
      <c r="G1733" s="139"/>
      <c r="H1733" s="131"/>
      <c r="I1733" s="131"/>
    </row>
    <row r="1734" spans="7:9" ht="15" customHeight="1" x14ac:dyDescent="0.2">
      <c r="G1734" s="139"/>
      <c r="H1734" s="131"/>
      <c r="I1734" s="131"/>
    </row>
    <row r="1735" spans="7:9" ht="15" customHeight="1" x14ac:dyDescent="0.2">
      <c r="G1735" s="139"/>
      <c r="H1735" s="131"/>
      <c r="I1735" s="131"/>
    </row>
    <row r="1736" spans="7:9" ht="15" customHeight="1" x14ac:dyDescent="0.2">
      <c r="G1736" s="139"/>
      <c r="H1736" s="131"/>
      <c r="I1736" s="131"/>
    </row>
    <row r="1737" spans="7:9" ht="15" customHeight="1" x14ac:dyDescent="0.2">
      <c r="G1737" s="139"/>
      <c r="H1737" s="131"/>
      <c r="I1737" s="131"/>
    </row>
    <row r="1738" spans="7:9" ht="15" customHeight="1" x14ac:dyDescent="0.2">
      <c r="G1738" s="139"/>
      <c r="H1738" s="131"/>
      <c r="I1738" s="131"/>
    </row>
    <row r="1739" spans="7:9" ht="15" customHeight="1" x14ac:dyDescent="0.2">
      <c r="G1739" s="139"/>
      <c r="H1739" s="131"/>
      <c r="I1739" s="131"/>
    </row>
    <row r="1740" spans="7:9" ht="15" customHeight="1" x14ac:dyDescent="0.2">
      <c r="G1740" s="139"/>
      <c r="H1740" s="131"/>
      <c r="I1740" s="131"/>
    </row>
    <row r="1741" spans="7:9" ht="15" customHeight="1" x14ac:dyDescent="0.2">
      <c r="G1741" s="139"/>
      <c r="H1741" s="131"/>
      <c r="I1741" s="131"/>
    </row>
    <row r="1742" spans="7:9" ht="15" customHeight="1" x14ac:dyDescent="0.2">
      <c r="G1742" s="139"/>
      <c r="H1742" s="131"/>
      <c r="I1742" s="131"/>
    </row>
    <row r="1743" spans="7:9" ht="15" customHeight="1" x14ac:dyDescent="0.2">
      <c r="G1743" s="139"/>
      <c r="H1743" s="131"/>
      <c r="I1743" s="131"/>
    </row>
    <row r="1744" spans="7:9" ht="15" customHeight="1" x14ac:dyDescent="0.2">
      <c r="G1744" s="139"/>
      <c r="H1744" s="131"/>
      <c r="I1744" s="131"/>
    </row>
    <row r="1745" spans="7:9" ht="15" customHeight="1" x14ac:dyDescent="0.2">
      <c r="G1745" s="139"/>
      <c r="H1745" s="131"/>
      <c r="I1745" s="131"/>
    </row>
    <row r="1746" spans="7:9" ht="15" customHeight="1" x14ac:dyDescent="0.2">
      <c r="G1746" s="139"/>
      <c r="H1746" s="131"/>
      <c r="I1746" s="131"/>
    </row>
    <row r="1747" spans="7:9" ht="15" customHeight="1" x14ac:dyDescent="0.2">
      <c r="G1747" s="139"/>
      <c r="H1747" s="131"/>
      <c r="I1747" s="131"/>
    </row>
    <row r="1748" spans="7:9" ht="15" customHeight="1" x14ac:dyDescent="0.2">
      <c r="G1748" s="139"/>
      <c r="H1748" s="131"/>
      <c r="I1748" s="131"/>
    </row>
    <row r="1749" spans="7:9" ht="15" customHeight="1" x14ac:dyDescent="0.2">
      <c r="G1749" s="139"/>
      <c r="H1749" s="131"/>
      <c r="I1749" s="131"/>
    </row>
    <row r="1750" spans="7:9" ht="15" customHeight="1" x14ac:dyDescent="0.2">
      <c r="G1750" s="139"/>
      <c r="H1750" s="131"/>
      <c r="I1750" s="131"/>
    </row>
    <row r="1751" spans="7:9" ht="15" customHeight="1" x14ac:dyDescent="0.2">
      <c r="G1751" s="139"/>
      <c r="H1751" s="131"/>
      <c r="I1751" s="131"/>
    </row>
    <row r="1752" spans="7:9" ht="15" customHeight="1" x14ac:dyDescent="0.2">
      <c r="G1752" s="139"/>
      <c r="H1752" s="131"/>
      <c r="I1752" s="131"/>
    </row>
    <row r="1753" spans="7:9" ht="15" customHeight="1" x14ac:dyDescent="0.2">
      <c r="G1753" s="139"/>
      <c r="H1753" s="131"/>
      <c r="I1753" s="131"/>
    </row>
    <row r="1754" spans="7:9" ht="15" customHeight="1" x14ac:dyDescent="0.2">
      <c r="G1754" s="139"/>
      <c r="H1754" s="131"/>
      <c r="I1754" s="131"/>
    </row>
    <row r="1755" spans="7:9" ht="15" customHeight="1" x14ac:dyDescent="0.2">
      <c r="G1755" s="139"/>
      <c r="H1755" s="131"/>
      <c r="I1755" s="131"/>
    </row>
    <row r="1756" spans="7:9" ht="15" customHeight="1" x14ac:dyDescent="0.2">
      <c r="G1756" s="139"/>
      <c r="H1756" s="131"/>
      <c r="I1756" s="131"/>
    </row>
    <row r="1757" spans="7:9" ht="15" customHeight="1" x14ac:dyDescent="0.2">
      <c r="G1757" s="139"/>
      <c r="H1757" s="131"/>
      <c r="I1757" s="131"/>
    </row>
    <row r="1758" spans="7:9" ht="15" customHeight="1" x14ac:dyDescent="0.2">
      <c r="G1758" s="139"/>
      <c r="H1758" s="131"/>
      <c r="I1758" s="131"/>
    </row>
    <row r="1759" spans="7:9" ht="15" customHeight="1" x14ac:dyDescent="0.2">
      <c r="G1759" s="139"/>
      <c r="H1759" s="131"/>
      <c r="I1759" s="131"/>
    </row>
    <row r="1760" spans="7:9" ht="15" customHeight="1" x14ac:dyDescent="0.2">
      <c r="G1760" s="139"/>
      <c r="H1760" s="131"/>
      <c r="I1760" s="131"/>
    </row>
    <row r="1761" spans="7:9" ht="15" customHeight="1" x14ac:dyDescent="0.2">
      <c r="G1761" s="139"/>
      <c r="H1761" s="131"/>
      <c r="I1761" s="131"/>
    </row>
    <row r="1762" spans="7:9" ht="15" customHeight="1" x14ac:dyDescent="0.2">
      <c r="G1762" s="139"/>
      <c r="H1762" s="131"/>
      <c r="I1762" s="131"/>
    </row>
    <row r="1763" spans="7:9" ht="15" customHeight="1" x14ac:dyDescent="0.2">
      <c r="G1763" s="139"/>
      <c r="H1763" s="131"/>
      <c r="I1763" s="131"/>
    </row>
    <row r="1764" spans="7:9" ht="15" customHeight="1" x14ac:dyDescent="0.2">
      <c r="G1764" s="139"/>
      <c r="H1764" s="131"/>
      <c r="I1764" s="131"/>
    </row>
    <row r="1765" spans="7:9" ht="15" customHeight="1" x14ac:dyDescent="0.2">
      <c r="G1765" s="139"/>
      <c r="H1765" s="131"/>
      <c r="I1765" s="131"/>
    </row>
    <row r="1766" spans="7:9" ht="15" customHeight="1" x14ac:dyDescent="0.2">
      <c r="G1766" s="139"/>
      <c r="H1766" s="131"/>
      <c r="I1766" s="131"/>
    </row>
    <row r="1767" spans="7:9" ht="15" customHeight="1" x14ac:dyDescent="0.2">
      <c r="G1767" s="139"/>
      <c r="H1767" s="131"/>
      <c r="I1767" s="131"/>
    </row>
    <row r="1768" spans="7:9" ht="15" customHeight="1" x14ac:dyDescent="0.2">
      <c r="G1768" s="139"/>
      <c r="H1768" s="131"/>
      <c r="I1768" s="131"/>
    </row>
    <row r="1769" spans="7:9" ht="15" customHeight="1" x14ac:dyDescent="0.2">
      <c r="G1769" s="139"/>
      <c r="H1769" s="131"/>
      <c r="I1769" s="131"/>
    </row>
    <row r="1770" spans="7:9" ht="15" customHeight="1" x14ac:dyDescent="0.2">
      <c r="G1770" s="139"/>
      <c r="H1770" s="131"/>
      <c r="I1770" s="131"/>
    </row>
    <row r="1771" spans="7:9" ht="15" customHeight="1" x14ac:dyDescent="0.2">
      <c r="G1771" s="139"/>
      <c r="H1771" s="131"/>
      <c r="I1771" s="131"/>
    </row>
    <row r="1772" spans="7:9" ht="15" customHeight="1" x14ac:dyDescent="0.2">
      <c r="G1772" s="139"/>
      <c r="H1772" s="131"/>
      <c r="I1772" s="131"/>
    </row>
    <row r="1773" spans="7:9" ht="15" customHeight="1" x14ac:dyDescent="0.2">
      <c r="G1773" s="139"/>
      <c r="H1773" s="131"/>
      <c r="I1773" s="131"/>
    </row>
    <row r="1774" spans="7:9" ht="15" customHeight="1" x14ac:dyDescent="0.2">
      <c r="G1774" s="139"/>
      <c r="H1774" s="131"/>
      <c r="I1774" s="131"/>
    </row>
    <row r="1775" spans="7:9" ht="15" customHeight="1" x14ac:dyDescent="0.2">
      <c r="G1775" s="139"/>
      <c r="H1775" s="131"/>
      <c r="I1775" s="131"/>
    </row>
    <row r="1776" spans="7:9" ht="15" customHeight="1" x14ac:dyDescent="0.2">
      <c r="G1776" s="139"/>
      <c r="H1776" s="131"/>
      <c r="I1776" s="131"/>
    </row>
    <row r="1777" spans="7:9" ht="15" customHeight="1" x14ac:dyDescent="0.2">
      <c r="G1777" s="139"/>
      <c r="H1777" s="131"/>
      <c r="I1777" s="131"/>
    </row>
    <row r="1778" spans="7:9" ht="15" customHeight="1" x14ac:dyDescent="0.2">
      <c r="G1778" s="139"/>
      <c r="H1778" s="131"/>
      <c r="I1778" s="131"/>
    </row>
    <row r="1779" spans="7:9" ht="15" customHeight="1" x14ac:dyDescent="0.2">
      <c r="G1779" s="139"/>
      <c r="H1779" s="131"/>
      <c r="I1779" s="131"/>
    </row>
    <row r="1780" spans="7:9" ht="15" customHeight="1" x14ac:dyDescent="0.2">
      <c r="G1780" s="139"/>
      <c r="H1780" s="131"/>
      <c r="I1780" s="131"/>
    </row>
    <row r="1781" spans="7:9" ht="15" customHeight="1" x14ac:dyDescent="0.2">
      <c r="G1781" s="139"/>
      <c r="H1781" s="131"/>
      <c r="I1781" s="131"/>
    </row>
    <row r="1782" spans="7:9" ht="15" customHeight="1" x14ac:dyDescent="0.2">
      <c r="G1782" s="139"/>
      <c r="H1782" s="131"/>
      <c r="I1782" s="131"/>
    </row>
    <row r="1783" spans="7:9" ht="15" customHeight="1" x14ac:dyDescent="0.2">
      <c r="G1783" s="139"/>
      <c r="H1783" s="131"/>
      <c r="I1783" s="131"/>
    </row>
    <row r="1784" spans="7:9" ht="15" customHeight="1" x14ac:dyDescent="0.2">
      <c r="G1784" s="139"/>
      <c r="H1784" s="131"/>
      <c r="I1784" s="131"/>
    </row>
    <row r="1785" spans="7:9" ht="15" customHeight="1" x14ac:dyDescent="0.2">
      <c r="G1785" s="139"/>
      <c r="H1785" s="131"/>
      <c r="I1785" s="131"/>
    </row>
    <row r="1786" spans="7:9" ht="15" customHeight="1" x14ac:dyDescent="0.2">
      <c r="G1786" s="139"/>
      <c r="H1786" s="131"/>
      <c r="I1786" s="131"/>
    </row>
    <row r="1787" spans="7:9" ht="15" customHeight="1" x14ac:dyDescent="0.2">
      <c r="G1787" s="139"/>
      <c r="H1787" s="131"/>
      <c r="I1787" s="131"/>
    </row>
    <row r="1788" spans="7:9" ht="15" customHeight="1" x14ac:dyDescent="0.2">
      <c r="G1788" s="139"/>
      <c r="H1788" s="131"/>
      <c r="I1788" s="131"/>
    </row>
    <row r="1789" spans="7:9" ht="15" customHeight="1" x14ac:dyDescent="0.2">
      <c r="G1789" s="139"/>
      <c r="H1789" s="131"/>
      <c r="I1789" s="131"/>
    </row>
    <row r="1790" spans="7:9" ht="15" customHeight="1" x14ac:dyDescent="0.2">
      <c r="G1790" s="139"/>
      <c r="H1790" s="131"/>
      <c r="I1790" s="131"/>
    </row>
    <row r="1791" spans="7:9" ht="15" customHeight="1" x14ac:dyDescent="0.2">
      <c r="G1791" s="139"/>
      <c r="H1791" s="131"/>
      <c r="I1791" s="131"/>
    </row>
    <row r="1792" spans="7:9" ht="15" customHeight="1" x14ac:dyDescent="0.2">
      <c r="G1792" s="139"/>
      <c r="H1792" s="131"/>
      <c r="I1792" s="131"/>
    </row>
    <row r="1793" spans="7:9" ht="15" customHeight="1" x14ac:dyDescent="0.2">
      <c r="G1793" s="139"/>
      <c r="H1793" s="131"/>
      <c r="I1793" s="131"/>
    </row>
    <row r="1794" spans="7:9" ht="15" customHeight="1" x14ac:dyDescent="0.2">
      <c r="G1794" s="139"/>
      <c r="H1794" s="131"/>
      <c r="I1794" s="131"/>
    </row>
    <row r="1795" spans="7:9" ht="15" customHeight="1" x14ac:dyDescent="0.2">
      <c r="G1795" s="139"/>
      <c r="H1795" s="131"/>
      <c r="I1795" s="131"/>
    </row>
    <row r="1796" spans="7:9" ht="15" customHeight="1" x14ac:dyDescent="0.2">
      <c r="G1796" s="139"/>
      <c r="H1796" s="131"/>
      <c r="I1796" s="131"/>
    </row>
    <row r="1797" spans="7:9" ht="15" customHeight="1" x14ac:dyDescent="0.2">
      <c r="G1797" s="139"/>
      <c r="H1797" s="131"/>
      <c r="I1797" s="131"/>
    </row>
    <row r="1798" spans="7:9" ht="15" customHeight="1" x14ac:dyDescent="0.2">
      <c r="G1798" s="139"/>
      <c r="H1798" s="131"/>
      <c r="I1798" s="131"/>
    </row>
    <row r="1799" spans="7:9" ht="15" customHeight="1" x14ac:dyDescent="0.2">
      <c r="G1799" s="139"/>
      <c r="H1799" s="131"/>
      <c r="I1799" s="131"/>
    </row>
    <row r="1800" spans="7:9" ht="15" customHeight="1" x14ac:dyDescent="0.2">
      <c r="G1800" s="139"/>
      <c r="H1800" s="131"/>
      <c r="I1800" s="131"/>
    </row>
    <row r="1801" spans="7:9" ht="15" customHeight="1" x14ac:dyDescent="0.2">
      <c r="G1801" s="139"/>
      <c r="H1801" s="131"/>
      <c r="I1801" s="131"/>
    </row>
    <row r="1802" spans="7:9" ht="15" customHeight="1" x14ac:dyDescent="0.2">
      <c r="G1802" s="139"/>
      <c r="H1802" s="131"/>
      <c r="I1802" s="131"/>
    </row>
    <row r="1803" spans="7:9" ht="15" customHeight="1" x14ac:dyDescent="0.2">
      <c r="G1803" s="139"/>
      <c r="H1803" s="131"/>
      <c r="I1803" s="131"/>
    </row>
    <row r="1804" spans="7:9" ht="15" customHeight="1" x14ac:dyDescent="0.2">
      <c r="G1804" s="139"/>
      <c r="H1804" s="131"/>
      <c r="I1804" s="131"/>
    </row>
    <row r="1805" spans="7:9" ht="15" customHeight="1" x14ac:dyDescent="0.2">
      <c r="G1805" s="139"/>
      <c r="H1805" s="131"/>
      <c r="I1805" s="131"/>
    </row>
    <row r="1806" spans="7:9" ht="15" customHeight="1" x14ac:dyDescent="0.2">
      <c r="G1806" s="139"/>
      <c r="H1806" s="131"/>
      <c r="I1806" s="131"/>
    </row>
    <row r="1807" spans="7:9" ht="15" customHeight="1" x14ac:dyDescent="0.2">
      <c r="G1807" s="139"/>
      <c r="H1807" s="131"/>
      <c r="I1807" s="131"/>
    </row>
    <row r="1808" spans="7:9" ht="15" customHeight="1" x14ac:dyDescent="0.2">
      <c r="G1808" s="139"/>
      <c r="H1808" s="131"/>
      <c r="I1808" s="131"/>
    </row>
    <row r="1809" spans="7:9" ht="15" customHeight="1" x14ac:dyDescent="0.2">
      <c r="G1809" s="139"/>
      <c r="H1809" s="131"/>
      <c r="I1809" s="131"/>
    </row>
    <row r="1810" spans="7:9" ht="15" customHeight="1" x14ac:dyDescent="0.2">
      <c r="G1810" s="139"/>
      <c r="H1810" s="131"/>
      <c r="I1810" s="131"/>
    </row>
    <row r="1811" spans="7:9" ht="15" customHeight="1" x14ac:dyDescent="0.2">
      <c r="G1811" s="139"/>
      <c r="H1811" s="131"/>
      <c r="I1811" s="131"/>
    </row>
    <row r="1812" spans="7:9" ht="15" customHeight="1" x14ac:dyDescent="0.2">
      <c r="G1812" s="139"/>
      <c r="H1812" s="131"/>
      <c r="I1812" s="131"/>
    </row>
    <row r="1813" spans="7:9" ht="15" customHeight="1" x14ac:dyDescent="0.2">
      <c r="G1813" s="139"/>
      <c r="H1813" s="131"/>
      <c r="I1813" s="131"/>
    </row>
    <row r="1814" spans="7:9" ht="15" customHeight="1" x14ac:dyDescent="0.2">
      <c r="G1814" s="139"/>
      <c r="H1814" s="131"/>
      <c r="I1814" s="131"/>
    </row>
    <row r="1815" spans="7:9" ht="15" customHeight="1" x14ac:dyDescent="0.2">
      <c r="G1815" s="139"/>
      <c r="H1815" s="131"/>
      <c r="I1815" s="131"/>
    </row>
    <row r="1816" spans="7:9" ht="15" customHeight="1" x14ac:dyDescent="0.2">
      <c r="G1816" s="139"/>
      <c r="H1816" s="131"/>
      <c r="I1816" s="131"/>
    </row>
    <row r="1817" spans="7:9" ht="15" customHeight="1" x14ac:dyDescent="0.2">
      <c r="G1817" s="139"/>
      <c r="H1817" s="131"/>
      <c r="I1817" s="131"/>
    </row>
    <row r="1818" spans="7:9" ht="15" customHeight="1" x14ac:dyDescent="0.2">
      <c r="G1818" s="139"/>
      <c r="H1818" s="131"/>
      <c r="I1818" s="131"/>
    </row>
    <row r="1819" spans="7:9" ht="15" customHeight="1" x14ac:dyDescent="0.2">
      <c r="G1819" s="139"/>
      <c r="H1819" s="131"/>
      <c r="I1819" s="131"/>
    </row>
    <row r="1820" spans="7:9" ht="15" customHeight="1" x14ac:dyDescent="0.2">
      <c r="G1820" s="139"/>
      <c r="H1820" s="131"/>
      <c r="I1820" s="131"/>
    </row>
    <row r="1821" spans="7:9" ht="15" customHeight="1" x14ac:dyDescent="0.2">
      <c r="G1821" s="139"/>
      <c r="H1821" s="131"/>
      <c r="I1821" s="131"/>
    </row>
    <row r="1822" spans="7:9" ht="15" customHeight="1" x14ac:dyDescent="0.2">
      <c r="G1822" s="139"/>
      <c r="H1822" s="131"/>
      <c r="I1822" s="131"/>
    </row>
    <row r="1823" spans="7:9" ht="15" customHeight="1" x14ac:dyDescent="0.2">
      <c r="G1823" s="139"/>
      <c r="H1823" s="131"/>
      <c r="I1823" s="131"/>
    </row>
    <row r="1824" spans="7:9" ht="15" customHeight="1" x14ac:dyDescent="0.2">
      <c r="G1824" s="139"/>
      <c r="H1824" s="131"/>
      <c r="I1824" s="131"/>
    </row>
    <row r="1825" spans="7:9" ht="15" customHeight="1" x14ac:dyDescent="0.2">
      <c r="G1825" s="139"/>
      <c r="H1825" s="131"/>
      <c r="I1825" s="131"/>
    </row>
    <row r="1826" spans="7:9" ht="15" customHeight="1" x14ac:dyDescent="0.2">
      <c r="G1826" s="139"/>
      <c r="H1826" s="131"/>
      <c r="I1826" s="131"/>
    </row>
    <row r="1827" spans="7:9" ht="15" customHeight="1" x14ac:dyDescent="0.2">
      <c r="G1827" s="139"/>
      <c r="H1827" s="131"/>
      <c r="I1827" s="131"/>
    </row>
    <row r="1828" spans="7:9" ht="15" customHeight="1" x14ac:dyDescent="0.2">
      <c r="G1828" s="139"/>
      <c r="H1828" s="131"/>
      <c r="I1828" s="131"/>
    </row>
    <row r="1829" spans="7:9" ht="15" customHeight="1" x14ac:dyDescent="0.2">
      <c r="G1829" s="139"/>
      <c r="H1829" s="131"/>
      <c r="I1829" s="131"/>
    </row>
    <row r="1830" spans="7:9" ht="15" customHeight="1" x14ac:dyDescent="0.2">
      <c r="G1830" s="139"/>
      <c r="H1830" s="131"/>
      <c r="I1830" s="131"/>
    </row>
    <row r="1831" spans="7:9" ht="15" customHeight="1" x14ac:dyDescent="0.2">
      <c r="G1831" s="139"/>
      <c r="H1831" s="131"/>
      <c r="I1831" s="131"/>
    </row>
    <row r="1832" spans="7:9" ht="15" customHeight="1" x14ac:dyDescent="0.2">
      <c r="G1832" s="139"/>
      <c r="H1832" s="131"/>
      <c r="I1832" s="131"/>
    </row>
    <row r="1833" spans="7:9" ht="15" customHeight="1" x14ac:dyDescent="0.2">
      <c r="G1833" s="139"/>
      <c r="H1833" s="131"/>
      <c r="I1833" s="131"/>
    </row>
    <row r="1834" spans="7:9" ht="15" customHeight="1" x14ac:dyDescent="0.2">
      <c r="G1834" s="139"/>
      <c r="H1834" s="131"/>
      <c r="I1834" s="131"/>
    </row>
    <row r="1835" spans="7:9" ht="15" customHeight="1" x14ac:dyDescent="0.2">
      <c r="G1835" s="139"/>
      <c r="H1835" s="131"/>
      <c r="I1835" s="131"/>
    </row>
    <row r="1836" spans="7:9" ht="15" customHeight="1" x14ac:dyDescent="0.2">
      <c r="G1836" s="139"/>
      <c r="H1836" s="131"/>
      <c r="I1836" s="131"/>
    </row>
    <row r="1837" spans="7:9" ht="15" customHeight="1" x14ac:dyDescent="0.2">
      <c r="G1837" s="139"/>
      <c r="H1837" s="131"/>
      <c r="I1837" s="131"/>
    </row>
    <row r="1838" spans="7:9" ht="15" customHeight="1" x14ac:dyDescent="0.2">
      <c r="G1838" s="139"/>
      <c r="H1838" s="131"/>
      <c r="I1838" s="131"/>
    </row>
    <row r="1839" spans="7:9" ht="15" customHeight="1" x14ac:dyDescent="0.2">
      <c r="G1839" s="139"/>
      <c r="H1839" s="131"/>
      <c r="I1839" s="131"/>
    </row>
    <row r="1840" spans="7:9" ht="15" customHeight="1" x14ac:dyDescent="0.2">
      <c r="G1840" s="139"/>
      <c r="H1840" s="131"/>
      <c r="I1840" s="131"/>
    </row>
    <row r="1841" spans="7:9" ht="15" customHeight="1" x14ac:dyDescent="0.2">
      <c r="G1841" s="139"/>
      <c r="H1841" s="131"/>
      <c r="I1841" s="131"/>
    </row>
    <row r="1842" spans="7:9" ht="15" customHeight="1" x14ac:dyDescent="0.2">
      <c r="G1842" s="139"/>
      <c r="H1842" s="131"/>
      <c r="I1842" s="131"/>
    </row>
    <row r="1843" spans="7:9" ht="15" customHeight="1" x14ac:dyDescent="0.2">
      <c r="G1843" s="139"/>
      <c r="H1843" s="131"/>
      <c r="I1843" s="131"/>
    </row>
    <row r="1844" spans="7:9" ht="15" customHeight="1" x14ac:dyDescent="0.2">
      <c r="G1844" s="139"/>
      <c r="H1844" s="131"/>
      <c r="I1844" s="131"/>
    </row>
    <row r="1845" spans="7:9" ht="15" customHeight="1" x14ac:dyDescent="0.2">
      <c r="G1845" s="139"/>
      <c r="H1845" s="131"/>
      <c r="I1845" s="131"/>
    </row>
    <row r="1846" spans="7:9" ht="15" customHeight="1" x14ac:dyDescent="0.2">
      <c r="G1846" s="139"/>
      <c r="H1846" s="131"/>
      <c r="I1846" s="131"/>
    </row>
    <row r="1847" spans="7:9" ht="15" customHeight="1" x14ac:dyDescent="0.2">
      <c r="G1847" s="139"/>
      <c r="H1847" s="131"/>
      <c r="I1847" s="131"/>
    </row>
    <row r="1848" spans="7:9" ht="15" customHeight="1" x14ac:dyDescent="0.2">
      <c r="G1848" s="139"/>
      <c r="H1848" s="131"/>
      <c r="I1848" s="131"/>
    </row>
    <row r="1849" spans="7:9" ht="15" customHeight="1" x14ac:dyDescent="0.2">
      <c r="G1849" s="139"/>
      <c r="H1849" s="131"/>
      <c r="I1849" s="131"/>
    </row>
    <row r="1850" spans="7:9" ht="15" customHeight="1" x14ac:dyDescent="0.2">
      <c r="G1850" s="139"/>
      <c r="H1850" s="131"/>
      <c r="I1850" s="131"/>
    </row>
    <row r="1851" spans="7:9" ht="15" customHeight="1" x14ac:dyDescent="0.2">
      <c r="G1851" s="139"/>
      <c r="H1851" s="131"/>
      <c r="I1851" s="131"/>
    </row>
    <row r="1852" spans="7:9" ht="15" customHeight="1" x14ac:dyDescent="0.2">
      <c r="G1852" s="139"/>
      <c r="H1852" s="131"/>
      <c r="I1852" s="131"/>
    </row>
    <row r="1853" spans="7:9" ht="15" customHeight="1" x14ac:dyDescent="0.2">
      <c r="G1853" s="139"/>
      <c r="H1853" s="131"/>
      <c r="I1853" s="131"/>
    </row>
    <row r="1854" spans="7:9" ht="15" customHeight="1" x14ac:dyDescent="0.2">
      <c r="G1854" s="139"/>
      <c r="H1854" s="131"/>
      <c r="I1854" s="131"/>
    </row>
    <row r="1855" spans="7:9" ht="15" customHeight="1" x14ac:dyDescent="0.2">
      <c r="G1855" s="139"/>
      <c r="H1855" s="131"/>
      <c r="I1855" s="131"/>
    </row>
    <row r="1856" spans="7:9" ht="15" customHeight="1" x14ac:dyDescent="0.2">
      <c r="G1856" s="139"/>
      <c r="H1856" s="131"/>
      <c r="I1856" s="131"/>
    </row>
    <row r="1857" spans="7:9" ht="15" customHeight="1" x14ac:dyDescent="0.2">
      <c r="G1857" s="139"/>
      <c r="H1857" s="131"/>
      <c r="I1857" s="131"/>
    </row>
    <row r="1858" spans="7:9" ht="15" customHeight="1" x14ac:dyDescent="0.2">
      <c r="G1858" s="139"/>
      <c r="H1858" s="131"/>
      <c r="I1858" s="131"/>
    </row>
    <row r="1859" spans="7:9" ht="15" customHeight="1" x14ac:dyDescent="0.2">
      <c r="G1859" s="139"/>
      <c r="H1859" s="131"/>
      <c r="I1859" s="131"/>
    </row>
    <row r="1860" spans="7:9" ht="15" customHeight="1" x14ac:dyDescent="0.2">
      <c r="G1860" s="139"/>
      <c r="H1860" s="131"/>
      <c r="I1860" s="131"/>
    </row>
    <row r="1861" spans="7:9" ht="15" customHeight="1" x14ac:dyDescent="0.2">
      <c r="G1861" s="139"/>
      <c r="H1861" s="131"/>
      <c r="I1861" s="131"/>
    </row>
    <row r="1862" spans="7:9" ht="15" customHeight="1" x14ac:dyDescent="0.2">
      <c r="G1862" s="139"/>
      <c r="H1862" s="131"/>
      <c r="I1862" s="131"/>
    </row>
    <row r="1863" spans="7:9" ht="15" customHeight="1" x14ac:dyDescent="0.2">
      <c r="G1863" s="139"/>
      <c r="H1863" s="131"/>
      <c r="I1863" s="131"/>
    </row>
    <row r="1864" spans="7:9" ht="15" customHeight="1" x14ac:dyDescent="0.2">
      <c r="G1864" s="139"/>
      <c r="H1864" s="131"/>
      <c r="I1864" s="131"/>
    </row>
    <row r="1865" spans="7:9" ht="15" customHeight="1" x14ac:dyDescent="0.2">
      <c r="G1865" s="139"/>
      <c r="H1865" s="131"/>
      <c r="I1865" s="131"/>
    </row>
    <row r="1866" spans="7:9" ht="15" customHeight="1" x14ac:dyDescent="0.2">
      <c r="G1866" s="139"/>
      <c r="H1866" s="131"/>
      <c r="I1866" s="131"/>
    </row>
    <row r="1867" spans="7:9" ht="15" customHeight="1" x14ac:dyDescent="0.2">
      <c r="G1867" s="139"/>
      <c r="H1867" s="131"/>
      <c r="I1867" s="131"/>
    </row>
    <row r="1868" spans="7:9" ht="15" customHeight="1" x14ac:dyDescent="0.2">
      <c r="G1868" s="139"/>
      <c r="H1868" s="131"/>
      <c r="I1868" s="131"/>
    </row>
    <row r="1869" spans="7:9" ht="15" customHeight="1" x14ac:dyDescent="0.2">
      <c r="G1869" s="139"/>
      <c r="H1869" s="131"/>
      <c r="I1869" s="131"/>
    </row>
    <row r="1870" spans="7:9" ht="15" customHeight="1" x14ac:dyDescent="0.2">
      <c r="G1870" s="139"/>
      <c r="H1870" s="131"/>
      <c r="I1870" s="131"/>
    </row>
    <row r="1871" spans="7:9" ht="15" customHeight="1" x14ac:dyDescent="0.2">
      <c r="G1871" s="139"/>
      <c r="H1871" s="131"/>
      <c r="I1871" s="131"/>
    </row>
    <row r="1872" spans="7:9" ht="15" customHeight="1" x14ac:dyDescent="0.2">
      <c r="G1872" s="139"/>
      <c r="H1872" s="131"/>
      <c r="I1872" s="131"/>
    </row>
    <row r="1873" spans="7:9" ht="15" customHeight="1" x14ac:dyDescent="0.2">
      <c r="G1873" s="139"/>
      <c r="H1873" s="131"/>
      <c r="I1873" s="131"/>
    </row>
    <row r="1874" spans="7:9" ht="15" customHeight="1" x14ac:dyDescent="0.2">
      <c r="G1874" s="139"/>
      <c r="H1874" s="131"/>
      <c r="I1874" s="131"/>
    </row>
    <row r="1875" spans="7:9" ht="15" customHeight="1" x14ac:dyDescent="0.2">
      <c r="G1875" s="139"/>
      <c r="H1875" s="131"/>
      <c r="I1875" s="131"/>
    </row>
    <row r="1876" spans="7:9" ht="15" customHeight="1" x14ac:dyDescent="0.2">
      <c r="G1876" s="139"/>
      <c r="H1876" s="131"/>
      <c r="I1876" s="131"/>
    </row>
    <row r="1877" spans="7:9" ht="15" customHeight="1" x14ac:dyDescent="0.2">
      <c r="G1877" s="139"/>
      <c r="H1877" s="131"/>
      <c r="I1877" s="131"/>
    </row>
    <row r="1878" spans="7:9" ht="15" customHeight="1" x14ac:dyDescent="0.2">
      <c r="G1878" s="139"/>
      <c r="H1878" s="131"/>
      <c r="I1878" s="131"/>
    </row>
    <row r="1879" spans="7:9" ht="15" customHeight="1" x14ac:dyDescent="0.2">
      <c r="G1879" s="139"/>
      <c r="H1879" s="131"/>
      <c r="I1879" s="131"/>
    </row>
    <row r="1880" spans="7:9" ht="15" customHeight="1" x14ac:dyDescent="0.2">
      <c r="G1880" s="139"/>
      <c r="H1880" s="131"/>
      <c r="I1880" s="131"/>
    </row>
    <row r="1881" spans="7:9" ht="15" customHeight="1" x14ac:dyDescent="0.2">
      <c r="G1881" s="139"/>
      <c r="H1881" s="131"/>
      <c r="I1881" s="131"/>
    </row>
    <row r="1882" spans="7:9" ht="15" customHeight="1" x14ac:dyDescent="0.2">
      <c r="G1882" s="139"/>
      <c r="H1882" s="131"/>
      <c r="I1882" s="131"/>
    </row>
    <row r="1883" spans="7:9" ht="15" customHeight="1" x14ac:dyDescent="0.2">
      <c r="G1883" s="139"/>
      <c r="H1883" s="131"/>
      <c r="I1883" s="131"/>
    </row>
    <row r="1884" spans="7:9" ht="15" customHeight="1" x14ac:dyDescent="0.2">
      <c r="G1884" s="139"/>
      <c r="H1884" s="131"/>
      <c r="I1884" s="131"/>
    </row>
    <row r="1885" spans="7:9" ht="15" customHeight="1" x14ac:dyDescent="0.2">
      <c r="G1885" s="139"/>
      <c r="H1885" s="131"/>
      <c r="I1885" s="131"/>
    </row>
    <row r="1886" spans="7:9" ht="15" customHeight="1" x14ac:dyDescent="0.2">
      <c r="G1886" s="139"/>
      <c r="H1886" s="131"/>
      <c r="I1886" s="131"/>
    </row>
    <row r="1887" spans="7:9" ht="15" customHeight="1" x14ac:dyDescent="0.2">
      <c r="G1887" s="139"/>
      <c r="H1887" s="131"/>
      <c r="I1887" s="131"/>
    </row>
    <row r="1888" spans="7:9" ht="15" customHeight="1" x14ac:dyDescent="0.2">
      <c r="G1888" s="139"/>
      <c r="H1888" s="131"/>
      <c r="I1888" s="131"/>
    </row>
    <row r="1889" spans="7:9" ht="15" customHeight="1" x14ac:dyDescent="0.2">
      <c r="G1889" s="139"/>
      <c r="H1889" s="131"/>
      <c r="I1889" s="131"/>
    </row>
    <row r="1890" spans="7:9" ht="15" customHeight="1" x14ac:dyDescent="0.2">
      <c r="G1890" s="139"/>
      <c r="H1890" s="131"/>
      <c r="I1890" s="131"/>
    </row>
    <row r="1891" spans="7:9" ht="15" customHeight="1" x14ac:dyDescent="0.2">
      <c r="G1891" s="139"/>
      <c r="H1891" s="131"/>
      <c r="I1891" s="131"/>
    </row>
    <row r="1892" spans="7:9" ht="15" customHeight="1" x14ac:dyDescent="0.2">
      <c r="G1892" s="139"/>
      <c r="H1892" s="131"/>
      <c r="I1892" s="131"/>
    </row>
    <row r="1893" spans="7:9" ht="15" customHeight="1" x14ac:dyDescent="0.2">
      <c r="G1893" s="139"/>
      <c r="H1893" s="131"/>
      <c r="I1893" s="131"/>
    </row>
    <row r="1894" spans="7:9" ht="15" customHeight="1" x14ac:dyDescent="0.2">
      <c r="G1894" s="139"/>
      <c r="H1894" s="131"/>
      <c r="I1894" s="131"/>
    </row>
    <row r="1895" spans="7:9" ht="15" customHeight="1" x14ac:dyDescent="0.2">
      <c r="G1895" s="139"/>
      <c r="H1895" s="131"/>
      <c r="I1895" s="131"/>
    </row>
    <row r="1896" spans="7:9" ht="15" customHeight="1" x14ac:dyDescent="0.2">
      <c r="G1896" s="139"/>
      <c r="H1896" s="131"/>
      <c r="I1896" s="131"/>
    </row>
    <row r="1897" spans="7:9" ht="15" customHeight="1" x14ac:dyDescent="0.2">
      <c r="G1897" s="139"/>
      <c r="H1897" s="131"/>
      <c r="I1897" s="131"/>
    </row>
    <row r="1898" spans="7:9" ht="15" customHeight="1" x14ac:dyDescent="0.2">
      <c r="G1898" s="139"/>
      <c r="H1898" s="131"/>
      <c r="I1898" s="131"/>
    </row>
    <row r="1899" spans="7:9" ht="15" customHeight="1" x14ac:dyDescent="0.2">
      <c r="G1899" s="139"/>
      <c r="H1899" s="131"/>
      <c r="I1899" s="131"/>
    </row>
    <row r="1900" spans="7:9" ht="15" customHeight="1" x14ac:dyDescent="0.2">
      <c r="G1900" s="139"/>
      <c r="H1900" s="131"/>
      <c r="I1900" s="131"/>
    </row>
    <row r="1901" spans="7:9" ht="15" customHeight="1" x14ac:dyDescent="0.2">
      <c r="G1901" s="139"/>
      <c r="H1901" s="131"/>
      <c r="I1901" s="131"/>
    </row>
    <row r="1902" spans="7:9" ht="15" customHeight="1" x14ac:dyDescent="0.2">
      <c r="G1902" s="139"/>
      <c r="H1902" s="131"/>
      <c r="I1902" s="131"/>
    </row>
    <row r="1903" spans="7:9" ht="15" customHeight="1" x14ac:dyDescent="0.2">
      <c r="G1903" s="139"/>
      <c r="H1903" s="131"/>
      <c r="I1903" s="131"/>
    </row>
    <row r="1904" spans="7:9" ht="15" customHeight="1" x14ac:dyDescent="0.2">
      <c r="G1904" s="139"/>
      <c r="H1904" s="131"/>
      <c r="I1904" s="131"/>
    </row>
    <row r="1905" spans="7:9" ht="15" customHeight="1" x14ac:dyDescent="0.2">
      <c r="G1905" s="139"/>
      <c r="H1905" s="131"/>
      <c r="I1905" s="131"/>
    </row>
    <row r="1906" spans="7:9" ht="15" customHeight="1" x14ac:dyDescent="0.2">
      <c r="G1906" s="139"/>
      <c r="H1906" s="131"/>
      <c r="I1906" s="131"/>
    </row>
    <row r="1907" spans="7:9" ht="15" customHeight="1" x14ac:dyDescent="0.2">
      <c r="G1907" s="139"/>
      <c r="H1907" s="131"/>
      <c r="I1907" s="131"/>
    </row>
    <row r="1908" spans="7:9" ht="15" customHeight="1" x14ac:dyDescent="0.2">
      <c r="G1908" s="139"/>
      <c r="H1908" s="131"/>
      <c r="I1908" s="131"/>
    </row>
    <row r="1909" spans="7:9" ht="15" customHeight="1" x14ac:dyDescent="0.2">
      <c r="G1909" s="139"/>
      <c r="H1909" s="131"/>
      <c r="I1909" s="131"/>
    </row>
    <row r="1910" spans="7:9" ht="15" customHeight="1" x14ac:dyDescent="0.2">
      <c r="G1910" s="139"/>
      <c r="H1910" s="131"/>
      <c r="I1910" s="131"/>
    </row>
    <row r="1911" spans="7:9" ht="15" customHeight="1" x14ac:dyDescent="0.2">
      <c r="G1911" s="139"/>
      <c r="H1911" s="131"/>
      <c r="I1911" s="131"/>
    </row>
    <row r="1912" spans="7:9" ht="15" customHeight="1" x14ac:dyDescent="0.2">
      <c r="G1912" s="139"/>
      <c r="H1912" s="131"/>
      <c r="I1912" s="131"/>
    </row>
    <row r="1913" spans="7:9" ht="15" customHeight="1" x14ac:dyDescent="0.2">
      <c r="G1913" s="139"/>
      <c r="H1913" s="131"/>
      <c r="I1913" s="131"/>
    </row>
    <row r="1914" spans="7:9" ht="15" customHeight="1" x14ac:dyDescent="0.2">
      <c r="G1914" s="139"/>
      <c r="H1914" s="131"/>
      <c r="I1914" s="131"/>
    </row>
    <row r="1915" spans="7:9" ht="15" customHeight="1" x14ac:dyDescent="0.2">
      <c r="G1915" s="139"/>
      <c r="H1915" s="131"/>
      <c r="I1915" s="131"/>
    </row>
    <row r="1916" spans="7:9" ht="15" customHeight="1" x14ac:dyDescent="0.2">
      <c r="G1916" s="139"/>
      <c r="H1916" s="131"/>
      <c r="I1916" s="131"/>
    </row>
    <row r="1917" spans="7:9" ht="15" customHeight="1" x14ac:dyDescent="0.2">
      <c r="G1917" s="139"/>
      <c r="H1917" s="131"/>
      <c r="I1917" s="131"/>
    </row>
    <row r="1918" spans="7:9" ht="15" customHeight="1" x14ac:dyDescent="0.2">
      <c r="G1918" s="139"/>
      <c r="H1918" s="131"/>
      <c r="I1918" s="131"/>
    </row>
    <row r="1919" spans="7:9" ht="15" customHeight="1" x14ac:dyDescent="0.2">
      <c r="G1919" s="139"/>
      <c r="H1919" s="131"/>
      <c r="I1919" s="131"/>
    </row>
    <row r="1920" spans="7:9" ht="15" customHeight="1" x14ac:dyDescent="0.2">
      <c r="G1920" s="139"/>
      <c r="H1920" s="131"/>
      <c r="I1920" s="131"/>
    </row>
    <row r="1921" spans="7:9" ht="15" customHeight="1" x14ac:dyDescent="0.2">
      <c r="G1921" s="139"/>
      <c r="H1921" s="131"/>
      <c r="I1921" s="131"/>
    </row>
    <row r="1922" spans="7:9" ht="15" customHeight="1" x14ac:dyDescent="0.2">
      <c r="G1922" s="139"/>
      <c r="H1922" s="131"/>
      <c r="I1922" s="131"/>
    </row>
    <row r="1923" spans="7:9" ht="15" customHeight="1" x14ac:dyDescent="0.2">
      <c r="G1923" s="139"/>
      <c r="H1923" s="131"/>
      <c r="I1923" s="131"/>
    </row>
    <row r="1924" spans="7:9" ht="15" customHeight="1" x14ac:dyDescent="0.2">
      <c r="G1924" s="139"/>
      <c r="H1924" s="131"/>
      <c r="I1924" s="131"/>
    </row>
    <row r="1925" spans="7:9" ht="15" customHeight="1" x14ac:dyDescent="0.2">
      <c r="G1925" s="139"/>
      <c r="H1925" s="131"/>
      <c r="I1925" s="131"/>
    </row>
    <row r="1926" spans="7:9" ht="15" customHeight="1" x14ac:dyDescent="0.2">
      <c r="G1926" s="139"/>
      <c r="H1926" s="131"/>
      <c r="I1926" s="131"/>
    </row>
    <row r="1927" spans="7:9" ht="15" customHeight="1" x14ac:dyDescent="0.2">
      <c r="G1927" s="139"/>
      <c r="H1927" s="131"/>
      <c r="I1927" s="131"/>
    </row>
    <row r="1928" spans="7:9" ht="15" customHeight="1" x14ac:dyDescent="0.2">
      <c r="G1928" s="139"/>
      <c r="H1928" s="131"/>
      <c r="I1928" s="131"/>
    </row>
    <row r="1929" spans="7:9" ht="15" customHeight="1" x14ac:dyDescent="0.2">
      <c r="G1929" s="139"/>
      <c r="H1929" s="131"/>
      <c r="I1929" s="131"/>
    </row>
    <row r="1930" spans="7:9" ht="15" customHeight="1" x14ac:dyDescent="0.2">
      <c r="G1930" s="139"/>
      <c r="H1930" s="131"/>
      <c r="I1930" s="131"/>
    </row>
    <row r="1931" spans="7:9" ht="15" customHeight="1" x14ac:dyDescent="0.2">
      <c r="G1931" s="139"/>
      <c r="H1931" s="131"/>
      <c r="I1931" s="131"/>
    </row>
    <row r="1932" spans="7:9" ht="15" customHeight="1" x14ac:dyDescent="0.2">
      <c r="G1932" s="139"/>
      <c r="H1932" s="131"/>
      <c r="I1932" s="131"/>
    </row>
    <row r="1933" spans="7:9" ht="15" customHeight="1" x14ac:dyDescent="0.2">
      <c r="G1933" s="139"/>
      <c r="H1933" s="131"/>
      <c r="I1933" s="131"/>
    </row>
    <row r="1934" spans="7:9" ht="15" customHeight="1" x14ac:dyDescent="0.2">
      <c r="G1934" s="139"/>
      <c r="H1934" s="131"/>
      <c r="I1934" s="131"/>
    </row>
    <row r="1935" spans="7:9" ht="15" customHeight="1" x14ac:dyDescent="0.2">
      <c r="G1935" s="139"/>
      <c r="H1935" s="131"/>
      <c r="I1935" s="131"/>
    </row>
    <row r="1936" spans="7:9" ht="15" customHeight="1" x14ac:dyDescent="0.2">
      <c r="G1936" s="139"/>
      <c r="H1936" s="131"/>
      <c r="I1936" s="131"/>
    </row>
    <row r="1937" spans="7:9" ht="15" customHeight="1" x14ac:dyDescent="0.2">
      <c r="G1937" s="139"/>
      <c r="H1937" s="131"/>
      <c r="I1937" s="131"/>
    </row>
    <row r="1938" spans="7:9" ht="15" customHeight="1" x14ac:dyDescent="0.2">
      <c r="G1938" s="139"/>
      <c r="H1938" s="131"/>
      <c r="I1938" s="131"/>
    </row>
    <row r="1939" spans="7:9" ht="15" customHeight="1" x14ac:dyDescent="0.2">
      <c r="G1939" s="139"/>
      <c r="H1939" s="131"/>
      <c r="I1939" s="131"/>
    </row>
    <row r="1940" spans="7:9" ht="15" customHeight="1" x14ac:dyDescent="0.2">
      <c r="G1940" s="139"/>
      <c r="H1940" s="131"/>
      <c r="I1940" s="131"/>
    </row>
    <row r="1941" spans="7:9" ht="15" customHeight="1" x14ac:dyDescent="0.2">
      <c r="G1941" s="139"/>
      <c r="H1941" s="131"/>
      <c r="I1941" s="131"/>
    </row>
    <row r="1942" spans="7:9" ht="15" customHeight="1" x14ac:dyDescent="0.2">
      <c r="G1942" s="139"/>
      <c r="H1942" s="131"/>
      <c r="I1942" s="131"/>
    </row>
    <row r="1943" spans="7:9" ht="15" customHeight="1" x14ac:dyDescent="0.2">
      <c r="G1943" s="139"/>
      <c r="H1943" s="131"/>
      <c r="I1943" s="131"/>
    </row>
    <row r="1944" spans="7:9" ht="15" customHeight="1" x14ac:dyDescent="0.2">
      <c r="G1944" s="139"/>
      <c r="H1944" s="131"/>
      <c r="I1944" s="131"/>
    </row>
    <row r="1945" spans="7:9" ht="15" customHeight="1" x14ac:dyDescent="0.2">
      <c r="G1945" s="139"/>
      <c r="H1945" s="131"/>
      <c r="I1945" s="131"/>
    </row>
    <row r="1946" spans="7:9" ht="15" customHeight="1" x14ac:dyDescent="0.2">
      <c r="G1946" s="139"/>
      <c r="H1946" s="131"/>
      <c r="I1946" s="131"/>
    </row>
    <row r="1947" spans="7:9" ht="15" customHeight="1" x14ac:dyDescent="0.2">
      <c r="G1947" s="139"/>
      <c r="H1947" s="131"/>
      <c r="I1947" s="131"/>
    </row>
    <row r="1948" spans="7:9" ht="15" customHeight="1" x14ac:dyDescent="0.2">
      <c r="G1948" s="139"/>
      <c r="H1948" s="131"/>
      <c r="I1948" s="131"/>
    </row>
    <row r="1949" spans="7:9" ht="15" customHeight="1" x14ac:dyDescent="0.2">
      <c r="G1949" s="139"/>
      <c r="H1949" s="131"/>
      <c r="I1949" s="131"/>
    </row>
    <row r="1950" spans="7:9" ht="15" customHeight="1" x14ac:dyDescent="0.2">
      <c r="G1950" s="139"/>
      <c r="H1950" s="131"/>
      <c r="I1950" s="131"/>
    </row>
    <row r="1951" spans="7:9" ht="15" customHeight="1" x14ac:dyDescent="0.2">
      <c r="G1951" s="139"/>
      <c r="H1951" s="131"/>
      <c r="I1951" s="131"/>
    </row>
    <row r="1952" spans="7:9" ht="15" customHeight="1" x14ac:dyDescent="0.2">
      <c r="G1952" s="139"/>
      <c r="H1952" s="131"/>
      <c r="I1952" s="131"/>
    </row>
    <row r="1953" spans="7:9" ht="15" customHeight="1" x14ac:dyDescent="0.2">
      <c r="G1953" s="139"/>
      <c r="H1953" s="131"/>
      <c r="I1953" s="131"/>
    </row>
    <row r="1954" spans="7:9" ht="15" customHeight="1" x14ac:dyDescent="0.2">
      <c r="G1954" s="139"/>
      <c r="H1954" s="131"/>
      <c r="I1954" s="131"/>
    </row>
    <row r="1955" spans="7:9" ht="15" customHeight="1" x14ac:dyDescent="0.2">
      <c r="G1955" s="139"/>
      <c r="H1955" s="131"/>
      <c r="I1955" s="131"/>
    </row>
    <row r="1956" spans="7:9" ht="15" customHeight="1" x14ac:dyDescent="0.2">
      <c r="G1956" s="139"/>
      <c r="H1956" s="131"/>
      <c r="I1956" s="131"/>
    </row>
    <row r="1957" spans="7:9" ht="15" customHeight="1" x14ac:dyDescent="0.2">
      <c r="G1957" s="139"/>
      <c r="H1957" s="131"/>
      <c r="I1957" s="131"/>
    </row>
    <row r="1958" spans="7:9" ht="15" customHeight="1" x14ac:dyDescent="0.2">
      <c r="G1958" s="139"/>
      <c r="H1958" s="131"/>
      <c r="I1958" s="131"/>
    </row>
    <row r="1959" spans="7:9" ht="15" customHeight="1" x14ac:dyDescent="0.2">
      <c r="G1959" s="139"/>
      <c r="H1959" s="131"/>
      <c r="I1959" s="131"/>
    </row>
    <row r="1960" spans="7:9" ht="15" customHeight="1" x14ac:dyDescent="0.2">
      <c r="G1960" s="139"/>
      <c r="H1960" s="131"/>
      <c r="I1960" s="131"/>
    </row>
    <row r="1961" spans="7:9" ht="15" customHeight="1" x14ac:dyDescent="0.2">
      <c r="G1961" s="139"/>
      <c r="H1961" s="131"/>
      <c r="I1961" s="131"/>
    </row>
    <row r="1962" spans="7:9" ht="15" customHeight="1" x14ac:dyDescent="0.2">
      <c r="G1962" s="139"/>
      <c r="H1962" s="131"/>
      <c r="I1962" s="131"/>
    </row>
    <row r="1963" spans="7:9" ht="15" customHeight="1" x14ac:dyDescent="0.2">
      <c r="G1963" s="139"/>
      <c r="H1963" s="131"/>
      <c r="I1963" s="131"/>
    </row>
    <row r="1964" spans="7:9" ht="15" customHeight="1" x14ac:dyDescent="0.2">
      <c r="G1964" s="139"/>
      <c r="H1964" s="131"/>
      <c r="I1964" s="131"/>
    </row>
    <row r="1965" spans="7:9" ht="15" customHeight="1" x14ac:dyDescent="0.2">
      <c r="G1965" s="139"/>
      <c r="H1965" s="131"/>
      <c r="I1965" s="131"/>
    </row>
    <row r="1966" spans="7:9" ht="15" customHeight="1" x14ac:dyDescent="0.2">
      <c r="G1966" s="139"/>
      <c r="H1966" s="131"/>
      <c r="I1966" s="131"/>
    </row>
    <row r="1967" spans="7:9" ht="15" customHeight="1" x14ac:dyDescent="0.2">
      <c r="G1967" s="139"/>
      <c r="H1967" s="131"/>
      <c r="I1967" s="131"/>
    </row>
    <row r="1968" spans="7:9" ht="15" customHeight="1" x14ac:dyDescent="0.2">
      <c r="G1968" s="139"/>
      <c r="H1968" s="131"/>
      <c r="I1968" s="131"/>
    </row>
    <row r="1969" spans="7:9" ht="15" customHeight="1" x14ac:dyDescent="0.2">
      <c r="G1969" s="139"/>
      <c r="H1969" s="131"/>
      <c r="I1969" s="131"/>
    </row>
    <row r="1970" spans="7:9" ht="15" customHeight="1" x14ac:dyDescent="0.2">
      <c r="G1970" s="139"/>
      <c r="H1970" s="131"/>
      <c r="I1970" s="131"/>
    </row>
    <row r="1971" spans="7:9" ht="15" customHeight="1" x14ac:dyDescent="0.2">
      <c r="G1971" s="139"/>
      <c r="H1971" s="131"/>
      <c r="I1971" s="131"/>
    </row>
    <row r="1972" spans="7:9" ht="15" customHeight="1" x14ac:dyDescent="0.2">
      <c r="G1972" s="139"/>
      <c r="H1972" s="131"/>
      <c r="I1972" s="131"/>
    </row>
    <row r="1973" spans="7:9" ht="15" customHeight="1" x14ac:dyDescent="0.2">
      <c r="G1973" s="139"/>
      <c r="H1973" s="131"/>
      <c r="I1973" s="131"/>
    </row>
    <row r="1974" spans="7:9" ht="15" customHeight="1" x14ac:dyDescent="0.2">
      <c r="G1974" s="139"/>
      <c r="H1974" s="131"/>
      <c r="I1974" s="131"/>
    </row>
    <row r="1975" spans="7:9" ht="15" customHeight="1" x14ac:dyDescent="0.2">
      <c r="G1975" s="139"/>
      <c r="H1975" s="131"/>
      <c r="I1975" s="131"/>
    </row>
    <row r="1976" spans="7:9" ht="15" customHeight="1" x14ac:dyDescent="0.2">
      <c r="G1976" s="139"/>
      <c r="H1976" s="131"/>
      <c r="I1976" s="131"/>
    </row>
    <row r="1977" spans="7:9" ht="15" customHeight="1" x14ac:dyDescent="0.2">
      <c r="G1977" s="139"/>
      <c r="H1977" s="131"/>
      <c r="I1977" s="131"/>
    </row>
    <row r="1978" spans="7:9" ht="15" customHeight="1" x14ac:dyDescent="0.2">
      <c r="G1978" s="139"/>
      <c r="H1978" s="131"/>
      <c r="I1978" s="131"/>
    </row>
    <row r="1979" spans="7:9" ht="15" customHeight="1" x14ac:dyDescent="0.2">
      <c r="G1979" s="139"/>
      <c r="H1979" s="131"/>
      <c r="I1979" s="131"/>
    </row>
    <row r="1980" spans="7:9" ht="15" customHeight="1" x14ac:dyDescent="0.2">
      <c r="G1980" s="139"/>
      <c r="H1980" s="131"/>
      <c r="I1980" s="131"/>
    </row>
    <row r="1981" spans="7:9" ht="15" customHeight="1" x14ac:dyDescent="0.2">
      <c r="G1981" s="139"/>
      <c r="H1981" s="131"/>
      <c r="I1981" s="131"/>
    </row>
    <row r="1982" spans="7:9" ht="15" customHeight="1" x14ac:dyDescent="0.2">
      <c r="G1982" s="139"/>
      <c r="H1982" s="131"/>
      <c r="I1982" s="131"/>
    </row>
    <row r="1983" spans="7:9" ht="15" customHeight="1" x14ac:dyDescent="0.2">
      <c r="G1983" s="139"/>
      <c r="H1983" s="131"/>
      <c r="I1983" s="131"/>
    </row>
    <row r="1984" spans="7:9" ht="15" customHeight="1" x14ac:dyDescent="0.2">
      <c r="G1984" s="139"/>
      <c r="H1984" s="131"/>
      <c r="I1984" s="131"/>
    </row>
    <row r="1985" spans="7:9" ht="15" customHeight="1" x14ac:dyDescent="0.2">
      <c r="G1985" s="139"/>
      <c r="H1985" s="131"/>
      <c r="I1985" s="131"/>
    </row>
    <row r="1986" spans="7:9" ht="15" customHeight="1" x14ac:dyDescent="0.2">
      <c r="G1986" s="139"/>
      <c r="H1986" s="131"/>
      <c r="I1986" s="131"/>
    </row>
    <row r="1987" spans="7:9" ht="15" customHeight="1" x14ac:dyDescent="0.2">
      <c r="G1987" s="139"/>
      <c r="H1987" s="131"/>
      <c r="I1987" s="131"/>
    </row>
    <row r="1988" spans="7:9" ht="15" customHeight="1" x14ac:dyDescent="0.2">
      <c r="G1988" s="139"/>
      <c r="H1988" s="131"/>
      <c r="I1988" s="131"/>
    </row>
    <row r="1989" spans="7:9" ht="15" customHeight="1" x14ac:dyDescent="0.2">
      <c r="G1989" s="139"/>
      <c r="H1989" s="131"/>
      <c r="I1989" s="131"/>
    </row>
    <row r="1990" spans="7:9" ht="15" customHeight="1" x14ac:dyDescent="0.2">
      <c r="G1990" s="139"/>
      <c r="H1990" s="131"/>
      <c r="I1990" s="131"/>
    </row>
    <row r="1991" spans="7:9" ht="15" customHeight="1" x14ac:dyDescent="0.2">
      <c r="G1991" s="139"/>
      <c r="H1991" s="131"/>
      <c r="I1991" s="131"/>
    </row>
    <row r="1992" spans="7:9" ht="15" customHeight="1" x14ac:dyDescent="0.2">
      <c r="G1992" s="139"/>
      <c r="H1992" s="131"/>
      <c r="I1992" s="131"/>
    </row>
    <row r="1993" spans="7:9" ht="15" customHeight="1" x14ac:dyDescent="0.2">
      <c r="G1993" s="139"/>
      <c r="H1993" s="131"/>
      <c r="I1993" s="131"/>
    </row>
    <row r="1994" spans="7:9" ht="15" customHeight="1" x14ac:dyDescent="0.2">
      <c r="G1994" s="139"/>
      <c r="H1994" s="131"/>
      <c r="I1994" s="131"/>
    </row>
    <row r="1995" spans="7:9" ht="15" customHeight="1" x14ac:dyDescent="0.2">
      <c r="G1995" s="139"/>
      <c r="H1995" s="131"/>
      <c r="I1995" s="131"/>
    </row>
    <row r="1996" spans="7:9" ht="15" customHeight="1" x14ac:dyDescent="0.2">
      <c r="G1996" s="139"/>
      <c r="H1996" s="131"/>
      <c r="I1996" s="131"/>
    </row>
    <row r="1997" spans="7:9" ht="15" customHeight="1" x14ac:dyDescent="0.2">
      <c r="G1997" s="139"/>
      <c r="H1997" s="131"/>
      <c r="I1997" s="131"/>
    </row>
    <row r="1998" spans="7:9" ht="15" customHeight="1" x14ac:dyDescent="0.2">
      <c r="G1998" s="139"/>
      <c r="H1998" s="131"/>
      <c r="I1998" s="131"/>
    </row>
    <row r="1999" spans="7:9" ht="15" customHeight="1" x14ac:dyDescent="0.2">
      <c r="G1999" s="139"/>
      <c r="H1999" s="131"/>
      <c r="I1999" s="131"/>
    </row>
    <row r="2000" spans="7:9" ht="15" customHeight="1" x14ac:dyDescent="0.2">
      <c r="G2000" s="139"/>
      <c r="H2000" s="131"/>
      <c r="I2000" s="131"/>
    </row>
    <row r="2001" spans="7:9" ht="15" customHeight="1" x14ac:dyDescent="0.2">
      <c r="G2001" s="139"/>
      <c r="H2001" s="131"/>
      <c r="I2001" s="131"/>
    </row>
    <row r="2002" spans="7:9" ht="15" customHeight="1" x14ac:dyDescent="0.2">
      <c r="G2002" s="139"/>
      <c r="H2002" s="131"/>
      <c r="I2002" s="131"/>
    </row>
    <row r="2003" spans="7:9" ht="15" customHeight="1" x14ac:dyDescent="0.2">
      <c r="G2003" s="139"/>
      <c r="H2003" s="131"/>
      <c r="I2003" s="131"/>
    </row>
    <row r="2004" spans="7:9" ht="15" customHeight="1" x14ac:dyDescent="0.2">
      <c r="G2004" s="139"/>
      <c r="H2004" s="131"/>
      <c r="I2004" s="131"/>
    </row>
    <row r="2005" spans="7:9" ht="15" customHeight="1" x14ac:dyDescent="0.2">
      <c r="G2005" s="139"/>
      <c r="H2005" s="131"/>
      <c r="I2005" s="131"/>
    </row>
    <row r="2006" spans="7:9" ht="15" customHeight="1" x14ac:dyDescent="0.2">
      <c r="G2006" s="139"/>
      <c r="H2006" s="131"/>
      <c r="I2006" s="131"/>
    </row>
    <row r="2007" spans="7:9" ht="15" customHeight="1" x14ac:dyDescent="0.2">
      <c r="G2007" s="139"/>
      <c r="H2007" s="131"/>
      <c r="I2007" s="131"/>
    </row>
    <row r="2008" spans="7:9" ht="15" customHeight="1" x14ac:dyDescent="0.2">
      <c r="G2008" s="139"/>
      <c r="H2008" s="131"/>
      <c r="I2008" s="131"/>
    </row>
    <row r="2009" spans="7:9" ht="15" customHeight="1" x14ac:dyDescent="0.2">
      <c r="G2009" s="139"/>
      <c r="H2009" s="131"/>
      <c r="I2009" s="131"/>
    </row>
    <row r="2010" spans="7:9" ht="15" customHeight="1" x14ac:dyDescent="0.2">
      <c r="G2010" s="139"/>
      <c r="H2010" s="131"/>
      <c r="I2010" s="131"/>
    </row>
    <row r="2011" spans="7:9" ht="15" customHeight="1" x14ac:dyDescent="0.2">
      <c r="G2011" s="139"/>
      <c r="H2011" s="131"/>
      <c r="I2011" s="131"/>
    </row>
    <row r="2012" spans="7:9" ht="15" customHeight="1" x14ac:dyDescent="0.2">
      <c r="G2012" s="139"/>
      <c r="H2012" s="131"/>
      <c r="I2012" s="131"/>
    </row>
    <row r="2013" spans="7:9" ht="15" customHeight="1" x14ac:dyDescent="0.2">
      <c r="G2013" s="139"/>
      <c r="H2013" s="131"/>
      <c r="I2013" s="131"/>
    </row>
    <row r="2014" spans="7:9" ht="15" customHeight="1" x14ac:dyDescent="0.2">
      <c r="G2014" s="139"/>
      <c r="H2014" s="131"/>
      <c r="I2014" s="131"/>
    </row>
    <row r="2015" spans="7:9" ht="15" customHeight="1" x14ac:dyDescent="0.2">
      <c r="G2015" s="139"/>
      <c r="H2015" s="131"/>
      <c r="I2015" s="131"/>
    </row>
    <row r="2016" spans="7:9" ht="15" customHeight="1" x14ac:dyDescent="0.2">
      <c r="G2016" s="139"/>
      <c r="H2016" s="131"/>
      <c r="I2016" s="131"/>
    </row>
    <row r="2017" spans="7:9" ht="15" customHeight="1" x14ac:dyDescent="0.2">
      <c r="G2017" s="139"/>
      <c r="H2017" s="131"/>
      <c r="I2017" s="131"/>
    </row>
    <row r="2018" spans="7:9" ht="15" customHeight="1" x14ac:dyDescent="0.2">
      <c r="G2018" s="139"/>
      <c r="H2018" s="131"/>
      <c r="I2018" s="131"/>
    </row>
    <row r="2019" spans="7:9" ht="15" customHeight="1" x14ac:dyDescent="0.2">
      <c r="G2019" s="139"/>
      <c r="H2019" s="131"/>
      <c r="I2019" s="131"/>
    </row>
    <row r="2020" spans="7:9" ht="15" customHeight="1" x14ac:dyDescent="0.2">
      <c r="G2020" s="139"/>
      <c r="H2020" s="131"/>
      <c r="I2020" s="131"/>
    </row>
    <row r="2021" spans="7:9" ht="15" customHeight="1" x14ac:dyDescent="0.2">
      <c r="G2021" s="139"/>
      <c r="H2021" s="131"/>
      <c r="I2021" s="131"/>
    </row>
    <row r="2022" spans="7:9" ht="15" customHeight="1" x14ac:dyDescent="0.2">
      <c r="G2022" s="139"/>
      <c r="H2022" s="131"/>
      <c r="I2022" s="131"/>
    </row>
    <row r="2023" spans="7:9" ht="15" customHeight="1" x14ac:dyDescent="0.2">
      <c r="G2023" s="139"/>
      <c r="H2023" s="131"/>
      <c r="I2023" s="131"/>
    </row>
    <row r="2024" spans="7:9" ht="15" customHeight="1" x14ac:dyDescent="0.2">
      <c r="G2024" s="139"/>
      <c r="H2024" s="131"/>
      <c r="I2024" s="131"/>
    </row>
    <row r="2025" spans="7:9" ht="15" customHeight="1" x14ac:dyDescent="0.2">
      <c r="G2025" s="139"/>
      <c r="H2025" s="131"/>
      <c r="I2025" s="131"/>
    </row>
    <row r="2026" spans="7:9" ht="15" customHeight="1" x14ac:dyDescent="0.2">
      <c r="G2026" s="139"/>
      <c r="H2026" s="131"/>
      <c r="I2026" s="131"/>
    </row>
    <row r="2027" spans="7:9" ht="15" customHeight="1" x14ac:dyDescent="0.2">
      <c r="G2027" s="139"/>
      <c r="H2027" s="131"/>
      <c r="I2027" s="131"/>
    </row>
    <row r="2028" spans="7:9" ht="15" customHeight="1" x14ac:dyDescent="0.2">
      <c r="G2028" s="139"/>
      <c r="H2028" s="131"/>
      <c r="I2028" s="131"/>
    </row>
    <row r="2029" spans="7:9" ht="15" customHeight="1" x14ac:dyDescent="0.2">
      <c r="G2029" s="139"/>
      <c r="H2029" s="131"/>
      <c r="I2029" s="131"/>
    </row>
    <row r="2030" spans="7:9" ht="15" customHeight="1" x14ac:dyDescent="0.2">
      <c r="G2030" s="139"/>
      <c r="H2030" s="131"/>
      <c r="I2030" s="131"/>
    </row>
    <row r="2031" spans="7:9" ht="15" customHeight="1" x14ac:dyDescent="0.2">
      <c r="G2031" s="139"/>
      <c r="H2031" s="131"/>
      <c r="I2031" s="131"/>
    </row>
    <row r="2032" spans="7:9" ht="15" customHeight="1" x14ac:dyDescent="0.2">
      <c r="G2032" s="139"/>
      <c r="H2032" s="131"/>
      <c r="I2032" s="131"/>
    </row>
    <row r="2033" spans="7:9" ht="15" customHeight="1" x14ac:dyDescent="0.2">
      <c r="G2033" s="139"/>
      <c r="H2033" s="131"/>
      <c r="I2033" s="131"/>
    </row>
    <row r="2034" spans="7:9" ht="15" customHeight="1" x14ac:dyDescent="0.2">
      <c r="G2034" s="139"/>
      <c r="H2034" s="131"/>
      <c r="I2034" s="131"/>
    </row>
    <row r="2035" spans="7:9" ht="15" customHeight="1" x14ac:dyDescent="0.2">
      <c r="G2035" s="139"/>
      <c r="H2035" s="131"/>
      <c r="I2035" s="131"/>
    </row>
    <row r="2036" spans="7:9" ht="15" customHeight="1" x14ac:dyDescent="0.2">
      <c r="G2036" s="139"/>
      <c r="H2036" s="131"/>
      <c r="I2036" s="131"/>
    </row>
    <row r="2037" spans="7:9" ht="15" customHeight="1" x14ac:dyDescent="0.2">
      <c r="G2037" s="139"/>
      <c r="H2037" s="131"/>
      <c r="I2037" s="131"/>
    </row>
    <row r="2038" spans="7:9" ht="15" customHeight="1" x14ac:dyDescent="0.2">
      <c r="G2038" s="139"/>
      <c r="H2038" s="131"/>
      <c r="I2038" s="131"/>
    </row>
    <row r="2039" spans="7:9" ht="15" customHeight="1" x14ac:dyDescent="0.2">
      <c r="G2039" s="139"/>
      <c r="H2039" s="131"/>
      <c r="I2039" s="131"/>
    </row>
    <row r="2040" spans="7:9" ht="15" customHeight="1" x14ac:dyDescent="0.2">
      <c r="G2040" s="139"/>
      <c r="H2040" s="131"/>
      <c r="I2040" s="131"/>
    </row>
    <row r="2041" spans="7:9" ht="15" customHeight="1" x14ac:dyDescent="0.2">
      <c r="G2041" s="139"/>
      <c r="H2041" s="131"/>
      <c r="I2041" s="131"/>
    </row>
    <row r="2042" spans="7:9" ht="15" customHeight="1" x14ac:dyDescent="0.2">
      <c r="G2042" s="139"/>
      <c r="H2042" s="131"/>
      <c r="I2042" s="131"/>
    </row>
    <row r="2043" spans="7:9" ht="15" customHeight="1" x14ac:dyDescent="0.2">
      <c r="G2043" s="139"/>
      <c r="H2043" s="131"/>
      <c r="I2043" s="131"/>
    </row>
    <row r="2044" spans="7:9" ht="15" customHeight="1" x14ac:dyDescent="0.2">
      <c r="G2044" s="139"/>
      <c r="H2044" s="131"/>
      <c r="I2044" s="131"/>
    </row>
    <row r="2045" spans="7:9" ht="15" customHeight="1" x14ac:dyDescent="0.2">
      <c r="G2045" s="139"/>
      <c r="H2045" s="131"/>
      <c r="I2045" s="131"/>
    </row>
    <row r="2046" spans="7:9" ht="15" customHeight="1" x14ac:dyDescent="0.2">
      <c r="G2046" s="139"/>
      <c r="H2046" s="131"/>
      <c r="I2046" s="131"/>
    </row>
    <row r="2047" spans="7:9" ht="15" customHeight="1" x14ac:dyDescent="0.2">
      <c r="G2047" s="139"/>
      <c r="H2047" s="131"/>
      <c r="I2047" s="131"/>
    </row>
    <row r="2048" spans="7:9" ht="15" customHeight="1" x14ac:dyDescent="0.2">
      <c r="G2048" s="139"/>
      <c r="H2048" s="131"/>
      <c r="I2048" s="131"/>
    </row>
    <row r="2049" spans="7:9" ht="15" customHeight="1" x14ac:dyDescent="0.2">
      <c r="G2049" s="139"/>
      <c r="H2049" s="131"/>
      <c r="I2049" s="131"/>
    </row>
    <row r="2050" spans="7:9" ht="15" customHeight="1" x14ac:dyDescent="0.2">
      <c r="G2050" s="139"/>
      <c r="H2050" s="131"/>
      <c r="I2050" s="131"/>
    </row>
    <row r="2051" spans="7:9" ht="15" customHeight="1" x14ac:dyDescent="0.2">
      <c r="G2051" s="139"/>
      <c r="H2051" s="131"/>
      <c r="I2051" s="131"/>
    </row>
    <row r="2052" spans="7:9" ht="15" customHeight="1" x14ac:dyDescent="0.2">
      <c r="G2052" s="139"/>
      <c r="H2052" s="131"/>
      <c r="I2052" s="131"/>
    </row>
    <row r="2053" spans="7:9" ht="15" customHeight="1" x14ac:dyDescent="0.2">
      <c r="G2053" s="139"/>
      <c r="H2053" s="131"/>
      <c r="I2053" s="131"/>
    </row>
    <row r="2054" spans="7:9" ht="15" customHeight="1" x14ac:dyDescent="0.2">
      <c r="G2054" s="139"/>
      <c r="H2054" s="131"/>
      <c r="I2054" s="131"/>
    </row>
    <row r="2055" spans="7:9" ht="15" customHeight="1" x14ac:dyDescent="0.2">
      <c r="G2055" s="139"/>
      <c r="H2055" s="131"/>
      <c r="I2055" s="131"/>
    </row>
    <row r="2056" spans="7:9" ht="15" customHeight="1" x14ac:dyDescent="0.2">
      <c r="G2056" s="139"/>
      <c r="H2056" s="131"/>
      <c r="I2056" s="131"/>
    </row>
    <row r="2057" spans="7:9" ht="15" customHeight="1" x14ac:dyDescent="0.2">
      <c r="G2057" s="139"/>
      <c r="H2057" s="131"/>
      <c r="I2057" s="131"/>
    </row>
    <row r="2058" spans="7:9" ht="15" customHeight="1" x14ac:dyDescent="0.2">
      <c r="G2058" s="139"/>
      <c r="H2058" s="131"/>
      <c r="I2058" s="131"/>
    </row>
    <row r="2059" spans="7:9" ht="15" customHeight="1" x14ac:dyDescent="0.2">
      <c r="G2059" s="139"/>
      <c r="H2059" s="131"/>
      <c r="I2059" s="131"/>
    </row>
    <row r="2060" spans="7:9" ht="15" customHeight="1" x14ac:dyDescent="0.2">
      <c r="G2060" s="139"/>
      <c r="H2060" s="131"/>
      <c r="I2060" s="131"/>
    </row>
    <row r="2061" spans="7:9" ht="15" customHeight="1" x14ac:dyDescent="0.2">
      <c r="G2061" s="139"/>
      <c r="H2061" s="131"/>
      <c r="I2061" s="131"/>
    </row>
    <row r="2062" spans="7:9" ht="15" customHeight="1" x14ac:dyDescent="0.2">
      <c r="G2062" s="139"/>
      <c r="H2062" s="131"/>
      <c r="I2062" s="131"/>
    </row>
    <row r="2063" spans="7:9" ht="15" customHeight="1" x14ac:dyDescent="0.2">
      <c r="G2063" s="139"/>
      <c r="H2063" s="131"/>
      <c r="I2063" s="131"/>
    </row>
    <row r="2064" spans="7:9" ht="15" customHeight="1" x14ac:dyDescent="0.2">
      <c r="G2064" s="139"/>
      <c r="H2064" s="131"/>
      <c r="I2064" s="131"/>
    </row>
    <row r="2065" spans="7:9" ht="15" customHeight="1" x14ac:dyDescent="0.2">
      <c r="G2065" s="139"/>
      <c r="H2065" s="131"/>
      <c r="I2065" s="131"/>
    </row>
    <row r="2066" spans="7:9" ht="15" customHeight="1" x14ac:dyDescent="0.2">
      <c r="G2066" s="139"/>
      <c r="H2066" s="131"/>
      <c r="I2066" s="131"/>
    </row>
    <row r="2067" spans="7:9" ht="15" customHeight="1" x14ac:dyDescent="0.2">
      <c r="G2067" s="139"/>
      <c r="H2067" s="131"/>
      <c r="I2067" s="131"/>
    </row>
    <row r="2068" spans="7:9" ht="15" customHeight="1" x14ac:dyDescent="0.2">
      <c r="G2068" s="139"/>
      <c r="H2068" s="131"/>
      <c r="I2068" s="131"/>
    </row>
    <row r="2069" spans="7:9" ht="15" customHeight="1" x14ac:dyDescent="0.2">
      <c r="G2069" s="139"/>
      <c r="H2069" s="131"/>
      <c r="I2069" s="131"/>
    </row>
    <row r="2070" spans="7:9" ht="15" customHeight="1" x14ac:dyDescent="0.2">
      <c r="G2070" s="139"/>
      <c r="H2070" s="131"/>
      <c r="I2070" s="131"/>
    </row>
    <row r="2071" spans="7:9" ht="15" customHeight="1" x14ac:dyDescent="0.2">
      <c r="G2071" s="139"/>
      <c r="H2071" s="131"/>
      <c r="I2071" s="131"/>
    </row>
    <row r="2072" spans="7:9" ht="15" customHeight="1" x14ac:dyDescent="0.2">
      <c r="G2072" s="139"/>
      <c r="H2072" s="131"/>
      <c r="I2072" s="131"/>
    </row>
    <row r="2073" spans="7:9" ht="15" customHeight="1" x14ac:dyDescent="0.2">
      <c r="G2073" s="139"/>
      <c r="H2073" s="131"/>
      <c r="I2073" s="131"/>
    </row>
    <row r="2074" spans="7:9" ht="15" customHeight="1" x14ac:dyDescent="0.2">
      <c r="G2074" s="139"/>
      <c r="H2074" s="131"/>
      <c r="I2074" s="131"/>
    </row>
    <row r="2075" spans="7:9" ht="15" customHeight="1" x14ac:dyDescent="0.2">
      <c r="G2075" s="139"/>
      <c r="H2075" s="131"/>
      <c r="I2075" s="131"/>
    </row>
    <row r="2076" spans="7:9" ht="15" customHeight="1" x14ac:dyDescent="0.2">
      <c r="G2076" s="139"/>
      <c r="H2076" s="131"/>
      <c r="I2076" s="131"/>
    </row>
    <row r="2077" spans="7:9" ht="15" customHeight="1" x14ac:dyDescent="0.2">
      <c r="G2077" s="139"/>
      <c r="H2077" s="131"/>
      <c r="I2077" s="131"/>
    </row>
    <row r="2078" spans="7:9" ht="15" customHeight="1" x14ac:dyDescent="0.2">
      <c r="G2078" s="139"/>
      <c r="H2078" s="131"/>
      <c r="I2078" s="131"/>
    </row>
    <row r="2079" spans="7:9" ht="15" customHeight="1" x14ac:dyDescent="0.2">
      <c r="G2079" s="139"/>
      <c r="H2079" s="131"/>
      <c r="I2079" s="131"/>
    </row>
    <row r="2080" spans="7:9" ht="15" customHeight="1" x14ac:dyDescent="0.2">
      <c r="G2080" s="139"/>
      <c r="H2080" s="131"/>
      <c r="I2080" s="131"/>
    </row>
    <row r="2081" spans="7:9" ht="15" customHeight="1" x14ac:dyDescent="0.2">
      <c r="G2081" s="139"/>
      <c r="H2081" s="131"/>
      <c r="I2081" s="131"/>
    </row>
    <row r="2082" spans="7:9" ht="15" customHeight="1" x14ac:dyDescent="0.2">
      <c r="G2082" s="139"/>
      <c r="H2082" s="131"/>
      <c r="I2082" s="131"/>
    </row>
    <row r="2083" spans="7:9" ht="15" customHeight="1" x14ac:dyDescent="0.2">
      <c r="G2083" s="139"/>
      <c r="H2083" s="131"/>
      <c r="I2083" s="131"/>
    </row>
    <row r="2084" spans="7:9" ht="15" customHeight="1" x14ac:dyDescent="0.2">
      <c r="G2084" s="139"/>
      <c r="H2084" s="131"/>
      <c r="I2084" s="131"/>
    </row>
    <row r="2085" spans="7:9" ht="15" customHeight="1" x14ac:dyDescent="0.2">
      <c r="G2085" s="139"/>
      <c r="H2085" s="131"/>
      <c r="I2085" s="131"/>
    </row>
    <row r="2086" spans="7:9" ht="15" customHeight="1" x14ac:dyDescent="0.2">
      <c r="G2086" s="139"/>
      <c r="H2086" s="131"/>
      <c r="I2086" s="131"/>
    </row>
    <row r="2087" spans="7:9" ht="15" customHeight="1" x14ac:dyDescent="0.2">
      <c r="G2087" s="139"/>
      <c r="H2087" s="131"/>
      <c r="I2087" s="131"/>
    </row>
    <row r="2088" spans="7:9" ht="15" customHeight="1" x14ac:dyDescent="0.2">
      <c r="G2088" s="139"/>
      <c r="H2088" s="131"/>
      <c r="I2088" s="131"/>
    </row>
    <row r="2089" spans="7:9" ht="15" customHeight="1" x14ac:dyDescent="0.2">
      <c r="G2089" s="139"/>
      <c r="H2089" s="131"/>
      <c r="I2089" s="131"/>
    </row>
    <row r="2090" spans="7:9" ht="15" customHeight="1" x14ac:dyDescent="0.2">
      <c r="G2090" s="139"/>
      <c r="H2090" s="131"/>
      <c r="I2090" s="131"/>
    </row>
    <row r="2091" spans="7:9" ht="15" customHeight="1" x14ac:dyDescent="0.2">
      <c r="G2091" s="139"/>
      <c r="H2091" s="131"/>
      <c r="I2091" s="131"/>
    </row>
    <row r="2092" spans="7:9" ht="15" customHeight="1" x14ac:dyDescent="0.2">
      <c r="G2092" s="139"/>
      <c r="H2092" s="131"/>
      <c r="I2092" s="131"/>
    </row>
    <row r="2093" spans="7:9" ht="15" customHeight="1" x14ac:dyDescent="0.2">
      <c r="G2093" s="139"/>
      <c r="H2093" s="131"/>
      <c r="I2093" s="131"/>
    </row>
    <row r="2094" spans="7:9" ht="15" customHeight="1" x14ac:dyDescent="0.2">
      <c r="G2094" s="139"/>
      <c r="H2094" s="131"/>
      <c r="I2094" s="131"/>
    </row>
    <row r="2095" spans="7:9" ht="15" customHeight="1" x14ac:dyDescent="0.2">
      <c r="G2095" s="139"/>
      <c r="H2095" s="131"/>
      <c r="I2095" s="131"/>
    </row>
    <row r="2096" spans="7:9" ht="15" customHeight="1" x14ac:dyDescent="0.2">
      <c r="G2096" s="139"/>
      <c r="H2096" s="131"/>
      <c r="I2096" s="131"/>
    </row>
    <row r="2097" spans="7:9" ht="15" customHeight="1" x14ac:dyDescent="0.2">
      <c r="G2097" s="139"/>
      <c r="H2097" s="131"/>
      <c r="I2097" s="131"/>
    </row>
    <row r="2098" spans="7:9" ht="15" customHeight="1" x14ac:dyDescent="0.2">
      <c r="G2098" s="139"/>
      <c r="H2098" s="131"/>
      <c r="I2098" s="131"/>
    </row>
    <row r="2099" spans="7:9" ht="15" customHeight="1" x14ac:dyDescent="0.2">
      <c r="G2099" s="139"/>
      <c r="H2099" s="131"/>
      <c r="I2099" s="131"/>
    </row>
    <row r="2100" spans="7:9" ht="15" customHeight="1" x14ac:dyDescent="0.2">
      <c r="G2100" s="139"/>
      <c r="H2100" s="131"/>
      <c r="I2100" s="131"/>
    </row>
    <row r="2101" spans="7:9" ht="15" customHeight="1" x14ac:dyDescent="0.2">
      <c r="G2101" s="139"/>
      <c r="H2101" s="131"/>
      <c r="I2101" s="131"/>
    </row>
    <row r="2102" spans="7:9" ht="15" customHeight="1" x14ac:dyDescent="0.2">
      <c r="G2102" s="139"/>
      <c r="H2102" s="131"/>
      <c r="I2102" s="131"/>
    </row>
    <row r="2103" spans="7:9" ht="15" customHeight="1" x14ac:dyDescent="0.2">
      <c r="G2103" s="139"/>
      <c r="H2103" s="131"/>
      <c r="I2103" s="131"/>
    </row>
    <row r="2104" spans="7:9" ht="15" customHeight="1" x14ac:dyDescent="0.2">
      <c r="G2104" s="139"/>
      <c r="H2104" s="131"/>
      <c r="I2104" s="131"/>
    </row>
    <row r="2105" spans="7:9" ht="15" customHeight="1" x14ac:dyDescent="0.2">
      <c r="G2105" s="139"/>
      <c r="H2105" s="131"/>
      <c r="I2105" s="131"/>
    </row>
    <row r="2106" spans="7:9" ht="15" customHeight="1" x14ac:dyDescent="0.2">
      <c r="G2106" s="139"/>
      <c r="H2106" s="131"/>
      <c r="I2106" s="131"/>
    </row>
    <row r="2107" spans="7:9" ht="15" customHeight="1" x14ac:dyDescent="0.2">
      <c r="G2107" s="139"/>
      <c r="H2107" s="131"/>
      <c r="I2107" s="131"/>
    </row>
    <row r="2108" spans="7:9" ht="15" customHeight="1" x14ac:dyDescent="0.2">
      <c r="G2108" s="139"/>
      <c r="H2108" s="131"/>
      <c r="I2108" s="131"/>
    </row>
    <row r="2109" spans="7:9" ht="15" customHeight="1" x14ac:dyDescent="0.2">
      <c r="G2109" s="139"/>
      <c r="H2109" s="131"/>
      <c r="I2109" s="131"/>
    </row>
    <row r="2110" spans="7:9" ht="15" customHeight="1" x14ac:dyDescent="0.2">
      <c r="G2110" s="139"/>
      <c r="H2110" s="131"/>
      <c r="I2110" s="131"/>
    </row>
    <row r="2111" spans="7:9" ht="15" customHeight="1" x14ac:dyDescent="0.2">
      <c r="G2111" s="139"/>
      <c r="H2111" s="131"/>
      <c r="I2111" s="131"/>
    </row>
    <row r="2112" spans="7:9" ht="15" customHeight="1" x14ac:dyDescent="0.2">
      <c r="G2112" s="139"/>
      <c r="H2112" s="131"/>
      <c r="I2112" s="131"/>
    </row>
    <row r="2113" spans="7:9" ht="15" customHeight="1" x14ac:dyDescent="0.2">
      <c r="G2113" s="139"/>
      <c r="H2113" s="131"/>
      <c r="I2113" s="131"/>
    </row>
    <row r="2114" spans="7:9" ht="15" customHeight="1" x14ac:dyDescent="0.2">
      <c r="G2114" s="139"/>
      <c r="H2114" s="131"/>
      <c r="I2114" s="131"/>
    </row>
    <row r="2115" spans="7:9" ht="15" customHeight="1" x14ac:dyDescent="0.2">
      <c r="G2115" s="139"/>
      <c r="H2115" s="131"/>
      <c r="I2115" s="131"/>
    </row>
    <row r="2116" spans="7:9" ht="15" customHeight="1" x14ac:dyDescent="0.2">
      <c r="G2116" s="139"/>
      <c r="H2116" s="131"/>
      <c r="I2116" s="131"/>
    </row>
    <row r="2117" spans="7:9" ht="15" customHeight="1" x14ac:dyDescent="0.2">
      <c r="G2117" s="139"/>
      <c r="H2117" s="131"/>
      <c r="I2117" s="131"/>
    </row>
    <row r="2118" spans="7:9" ht="15" customHeight="1" x14ac:dyDescent="0.2">
      <c r="G2118" s="139"/>
      <c r="H2118" s="131"/>
      <c r="I2118" s="131"/>
    </row>
    <row r="2119" spans="7:9" ht="15" customHeight="1" x14ac:dyDescent="0.2">
      <c r="G2119" s="139"/>
      <c r="H2119" s="131"/>
      <c r="I2119" s="131"/>
    </row>
    <row r="2120" spans="7:9" ht="15" customHeight="1" x14ac:dyDescent="0.2">
      <c r="G2120" s="139"/>
      <c r="H2120" s="131"/>
      <c r="I2120" s="131"/>
    </row>
    <row r="2121" spans="7:9" ht="15" customHeight="1" x14ac:dyDescent="0.2">
      <c r="G2121" s="139"/>
      <c r="H2121" s="131"/>
      <c r="I2121" s="131"/>
    </row>
    <row r="2122" spans="7:9" ht="15" customHeight="1" x14ac:dyDescent="0.2">
      <c r="G2122" s="139"/>
      <c r="H2122" s="131"/>
      <c r="I2122" s="131"/>
    </row>
    <row r="2123" spans="7:9" ht="15" customHeight="1" x14ac:dyDescent="0.2">
      <c r="G2123" s="139"/>
      <c r="H2123" s="131"/>
      <c r="I2123" s="131"/>
    </row>
    <row r="2124" spans="7:9" ht="15" customHeight="1" x14ac:dyDescent="0.2">
      <c r="G2124" s="139"/>
      <c r="H2124" s="131"/>
      <c r="I2124" s="131"/>
    </row>
    <row r="2125" spans="7:9" ht="15" customHeight="1" x14ac:dyDescent="0.2">
      <c r="G2125" s="139"/>
      <c r="H2125" s="131"/>
      <c r="I2125" s="131"/>
    </row>
    <row r="2126" spans="7:9" ht="15" customHeight="1" x14ac:dyDescent="0.2">
      <c r="G2126" s="139"/>
      <c r="H2126" s="131"/>
      <c r="I2126" s="131"/>
    </row>
    <row r="2127" spans="7:9" ht="15" customHeight="1" x14ac:dyDescent="0.2">
      <c r="G2127" s="139"/>
      <c r="H2127" s="131"/>
      <c r="I2127" s="131"/>
    </row>
    <row r="2128" spans="7:9" ht="15" customHeight="1" x14ac:dyDescent="0.2">
      <c r="G2128" s="139"/>
      <c r="H2128" s="131"/>
      <c r="I2128" s="131"/>
    </row>
    <row r="2129" spans="7:9" ht="15" customHeight="1" x14ac:dyDescent="0.2">
      <c r="G2129" s="139"/>
      <c r="H2129" s="131"/>
      <c r="I2129" s="131"/>
    </row>
    <row r="2130" spans="7:9" ht="15" customHeight="1" x14ac:dyDescent="0.2">
      <c r="G2130" s="139"/>
      <c r="H2130" s="131"/>
      <c r="I2130" s="131"/>
    </row>
    <row r="2131" spans="7:9" ht="15" customHeight="1" x14ac:dyDescent="0.2">
      <c r="G2131" s="139"/>
      <c r="H2131" s="131"/>
      <c r="I2131" s="131"/>
    </row>
    <row r="2132" spans="7:9" ht="15" customHeight="1" x14ac:dyDescent="0.2">
      <c r="G2132" s="139"/>
      <c r="H2132" s="131"/>
      <c r="I2132" s="131"/>
    </row>
    <row r="2133" spans="7:9" ht="15" customHeight="1" x14ac:dyDescent="0.2">
      <c r="G2133" s="139"/>
      <c r="H2133" s="131"/>
      <c r="I2133" s="131"/>
    </row>
    <row r="2134" spans="7:9" ht="15" customHeight="1" x14ac:dyDescent="0.2">
      <c r="G2134" s="139"/>
      <c r="H2134" s="131"/>
      <c r="I2134" s="131"/>
    </row>
    <row r="2135" spans="7:9" ht="15" customHeight="1" x14ac:dyDescent="0.2">
      <c r="G2135" s="139"/>
      <c r="H2135" s="131"/>
      <c r="I2135" s="131"/>
    </row>
    <row r="2136" spans="7:9" ht="15" customHeight="1" x14ac:dyDescent="0.2">
      <c r="G2136" s="139"/>
      <c r="H2136" s="131"/>
      <c r="I2136" s="131"/>
    </row>
    <row r="2137" spans="7:9" ht="15" customHeight="1" x14ac:dyDescent="0.2">
      <c r="G2137" s="139"/>
      <c r="H2137" s="131"/>
      <c r="I2137" s="131"/>
    </row>
    <row r="2138" spans="7:9" ht="15" customHeight="1" x14ac:dyDescent="0.2">
      <c r="G2138" s="139"/>
      <c r="H2138" s="131"/>
      <c r="I2138" s="131"/>
    </row>
    <row r="2139" spans="7:9" ht="15" customHeight="1" x14ac:dyDescent="0.2">
      <c r="G2139" s="139"/>
      <c r="H2139" s="131"/>
      <c r="I2139" s="131"/>
    </row>
    <row r="2140" spans="7:9" ht="15" customHeight="1" x14ac:dyDescent="0.2">
      <c r="G2140" s="139"/>
      <c r="H2140" s="131"/>
      <c r="I2140" s="131"/>
    </row>
    <row r="2141" spans="7:9" ht="15" customHeight="1" x14ac:dyDescent="0.2">
      <c r="G2141" s="139"/>
      <c r="H2141" s="131"/>
      <c r="I2141" s="131"/>
    </row>
    <row r="2142" spans="7:9" ht="15" customHeight="1" x14ac:dyDescent="0.2">
      <c r="G2142" s="139"/>
      <c r="H2142" s="131"/>
      <c r="I2142" s="131"/>
    </row>
    <row r="2143" spans="7:9" ht="15" customHeight="1" x14ac:dyDescent="0.2">
      <c r="G2143" s="139"/>
      <c r="H2143" s="131"/>
      <c r="I2143" s="131"/>
    </row>
    <row r="2144" spans="7:9" ht="15" customHeight="1" x14ac:dyDescent="0.2">
      <c r="G2144" s="139"/>
      <c r="H2144" s="131"/>
      <c r="I2144" s="131"/>
    </row>
    <row r="2145" spans="7:9" ht="15" customHeight="1" x14ac:dyDescent="0.2">
      <c r="G2145" s="139"/>
      <c r="H2145" s="131"/>
      <c r="I2145" s="131"/>
    </row>
    <row r="2146" spans="7:9" ht="15" customHeight="1" x14ac:dyDescent="0.2">
      <c r="G2146" s="139"/>
      <c r="H2146" s="131"/>
      <c r="I2146" s="131"/>
    </row>
    <row r="2147" spans="7:9" ht="15" customHeight="1" x14ac:dyDescent="0.2">
      <c r="G2147" s="139"/>
      <c r="H2147" s="131"/>
      <c r="I2147" s="131"/>
    </row>
    <row r="2148" spans="7:9" ht="15" customHeight="1" x14ac:dyDescent="0.2">
      <c r="G2148" s="139"/>
      <c r="H2148" s="131"/>
      <c r="I2148" s="131"/>
    </row>
    <row r="2149" spans="7:9" ht="15" customHeight="1" x14ac:dyDescent="0.2">
      <c r="G2149" s="139"/>
      <c r="H2149" s="131"/>
      <c r="I2149" s="131"/>
    </row>
    <row r="2150" spans="7:9" ht="15" customHeight="1" x14ac:dyDescent="0.2">
      <c r="G2150" s="139"/>
      <c r="H2150" s="131"/>
      <c r="I2150" s="131"/>
    </row>
    <row r="2151" spans="7:9" ht="15" customHeight="1" x14ac:dyDescent="0.2">
      <c r="G2151" s="139"/>
      <c r="H2151" s="131"/>
      <c r="I2151" s="131"/>
    </row>
    <row r="2152" spans="7:9" ht="15" customHeight="1" x14ac:dyDescent="0.2">
      <c r="G2152" s="139"/>
      <c r="H2152" s="131"/>
      <c r="I2152" s="131"/>
    </row>
    <row r="2153" spans="7:9" ht="15" customHeight="1" x14ac:dyDescent="0.2">
      <c r="G2153" s="139"/>
      <c r="H2153" s="131"/>
      <c r="I2153" s="131"/>
    </row>
    <row r="2154" spans="7:9" ht="15" customHeight="1" x14ac:dyDescent="0.2">
      <c r="G2154" s="139"/>
      <c r="H2154" s="131"/>
      <c r="I2154" s="131"/>
    </row>
    <row r="2155" spans="7:9" ht="15" customHeight="1" x14ac:dyDescent="0.2">
      <c r="G2155" s="139"/>
      <c r="H2155" s="131"/>
      <c r="I2155" s="131"/>
    </row>
    <row r="2156" spans="7:9" ht="15" customHeight="1" x14ac:dyDescent="0.2">
      <c r="G2156" s="139"/>
      <c r="H2156" s="131"/>
      <c r="I2156" s="131"/>
    </row>
    <row r="2157" spans="7:9" ht="15" customHeight="1" x14ac:dyDescent="0.2">
      <c r="G2157" s="139"/>
      <c r="H2157" s="131"/>
      <c r="I2157" s="131"/>
    </row>
    <row r="2158" spans="7:9" ht="15" customHeight="1" x14ac:dyDescent="0.2">
      <c r="G2158" s="139"/>
      <c r="H2158" s="131"/>
      <c r="I2158" s="131"/>
    </row>
    <row r="2159" spans="7:9" ht="15" customHeight="1" x14ac:dyDescent="0.2">
      <c r="G2159" s="139"/>
      <c r="H2159" s="131"/>
      <c r="I2159" s="131"/>
    </row>
    <row r="2160" spans="7:9" ht="15" customHeight="1" x14ac:dyDescent="0.2">
      <c r="G2160" s="139"/>
      <c r="H2160" s="131"/>
      <c r="I2160" s="131"/>
    </row>
    <row r="2161" spans="7:9" ht="15" customHeight="1" x14ac:dyDescent="0.2">
      <c r="G2161" s="139"/>
      <c r="H2161" s="131"/>
      <c r="I2161" s="131"/>
    </row>
    <row r="2162" spans="7:9" ht="15" customHeight="1" x14ac:dyDescent="0.2">
      <c r="G2162" s="139"/>
      <c r="H2162" s="131"/>
      <c r="I2162" s="131"/>
    </row>
    <row r="2163" spans="7:9" ht="15" customHeight="1" x14ac:dyDescent="0.2">
      <c r="G2163" s="139"/>
      <c r="H2163" s="131"/>
      <c r="I2163" s="131"/>
    </row>
    <row r="2164" spans="7:9" ht="15" customHeight="1" x14ac:dyDescent="0.2">
      <c r="G2164" s="139"/>
      <c r="H2164" s="131"/>
      <c r="I2164" s="131"/>
    </row>
    <row r="2165" spans="7:9" ht="15" customHeight="1" x14ac:dyDescent="0.2">
      <c r="G2165" s="139"/>
      <c r="H2165" s="131"/>
      <c r="I2165" s="131"/>
    </row>
    <row r="2166" spans="7:9" ht="15" customHeight="1" x14ac:dyDescent="0.2">
      <c r="G2166" s="139"/>
      <c r="H2166" s="131"/>
      <c r="I2166" s="131"/>
    </row>
    <row r="2167" spans="7:9" ht="15" customHeight="1" x14ac:dyDescent="0.2">
      <c r="G2167" s="139"/>
      <c r="H2167" s="131"/>
      <c r="I2167" s="131"/>
    </row>
    <row r="2168" spans="7:9" ht="15" customHeight="1" x14ac:dyDescent="0.2">
      <c r="G2168" s="139"/>
      <c r="H2168" s="131"/>
      <c r="I2168" s="131"/>
    </row>
    <row r="2169" spans="7:9" ht="15" customHeight="1" x14ac:dyDescent="0.2">
      <c r="G2169" s="139"/>
      <c r="H2169" s="131"/>
      <c r="I2169" s="131"/>
    </row>
    <row r="2170" spans="7:9" ht="15" customHeight="1" x14ac:dyDescent="0.2">
      <c r="G2170" s="139"/>
      <c r="H2170" s="131"/>
      <c r="I2170" s="131"/>
    </row>
    <row r="2171" spans="7:9" ht="15" customHeight="1" x14ac:dyDescent="0.2">
      <c r="G2171" s="139"/>
      <c r="H2171" s="131"/>
      <c r="I2171" s="131"/>
    </row>
    <row r="2172" spans="7:9" ht="15" customHeight="1" x14ac:dyDescent="0.2">
      <c r="G2172" s="139"/>
      <c r="H2172" s="131"/>
      <c r="I2172" s="131"/>
    </row>
    <row r="2173" spans="7:9" ht="15" customHeight="1" x14ac:dyDescent="0.2">
      <c r="G2173" s="139"/>
      <c r="H2173" s="131"/>
      <c r="I2173" s="131"/>
    </row>
    <row r="2174" spans="7:9" ht="15" customHeight="1" x14ac:dyDescent="0.2">
      <c r="G2174" s="139"/>
      <c r="H2174" s="131"/>
      <c r="I2174" s="131"/>
    </row>
    <row r="2175" spans="7:9" ht="15" customHeight="1" x14ac:dyDescent="0.2">
      <c r="G2175" s="139"/>
      <c r="H2175" s="131"/>
      <c r="I2175" s="131"/>
    </row>
    <row r="2176" spans="7:9" ht="15" customHeight="1" x14ac:dyDescent="0.2">
      <c r="G2176" s="139"/>
      <c r="H2176" s="131"/>
      <c r="I2176" s="131"/>
    </row>
    <row r="2177" spans="7:9" ht="15" customHeight="1" x14ac:dyDescent="0.2">
      <c r="G2177" s="139"/>
      <c r="H2177" s="131"/>
      <c r="I2177" s="131"/>
    </row>
    <row r="2178" spans="7:9" ht="15" customHeight="1" x14ac:dyDescent="0.2">
      <c r="G2178" s="139"/>
      <c r="H2178" s="131"/>
      <c r="I2178" s="131"/>
    </row>
    <row r="2179" spans="7:9" ht="15" customHeight="1" x14ac:dyDescent="0.2">
      <c r="G2179" s="139"/>
      <c r="H2179" s="131"/>
      <c r="I2179" s="131"/>
    </row>
    <row r="2180" spans="7:9" ht="15" customHeight="1" x14ac:dyDescent="0.2">
      <c r="G2180" s="139"/>
      <c r="H2180" s="131"/>
      <c r="I2180" s="131"/>
    </row>
    <row r="2181" spans="7:9" ht="15" customHeight="1" x14ac:dyDescent="0.2">
      <c r="G2181" s="139"/>
      <c r="H2181" s="131"/>
      <c r="I2181" s="131"/>
    </row>
    <row r="2182" spans="7:9" ht="15" customHeight="1" x14ac:dyDescent="0.2">
      <c r="G2182" s="139"/>
      <c r="H2182" s="131"/>
      <c r="I2182" s="131"/>
    </row>
    <row r="2183" spans="7:9" ht="15" customHeight="1" x14ac:dyDescent="0.2">
      <c r="G2183" s="139"/>
      <c r="H2183" s="131"/>
      <c r="I2183" s="131"/>
    </row>
    <row r="2184" spans="7:9" ht="15" customHeight="1" x14ac:dyDescent="0.2">
      <c r="G2184" s="139"/>
      <c r="H2184" s="131"/>
      <c r="I2184" s="131"/>
    </row>
    <row r="2185" spans="7:9" ht="15" customHeight="1" x14ac:dyDescent="0.2">
      <c r="G2185" s="139"/>
      <c r="H2185" s="131"/>
      <c r="I2185" s="131"/>
    </row>
    <row r="2186" spans="7:9" ht="15" customHeight="1" x14ac:dyDescent="0.2">
      <c r="G2186" s="139"/>
      <c r="H2186" s="131"/>
      <c r="I2186" s="131"/>
    </row>
    <row r="2187" spans="7:9" ht="15" customHeight="1" x14ac:dyDescent="0.2">
      <c r="G2187" s="139"/>
      <c r="H2187" s="131"/>
      <c r="I2187" s="131"/>
    </row>
    <row r="2188" spans="7:9" ht="15" customHeight="1" x14ac:dyDescent="0.2">
      <c r="G2188" s="139"/>
      <c r="H2188" s="131"/>
      <c r="I2188" s="131"/>
    </row>
    <row r="2189" spans="7:9" ht="15" customHeight="1" x14ac:dyDescent="0.2">
      <c r="G2189" s="139"/>
      <c r="H2189" s="131"/>
      <c r="I2189" s="131"/>
    </row>
    <row r="2190" spans="7:9" ht="15" customHeight="1" x14ac:dyDescent="0.2">
      <c r="G2190" s="139"/>
      <c r="H2190" s="131"/>
      <c r="I2190" s="131"/>
    </row>
    <row r="2191" spans="7:9" ht="15" customHeight="1" x14ac:dyDescent="0.2">
      <c r="G2191" s="139"/>
      <c r="H2191" s="131"/>
      <c r="I2191" s="131"/>
    </row>
    <row r="2192" spans="7:9" ht="15" customHeight="1" x14ac:dyDescent="0.2">
      <c r="G2192" s="139"/>
      <c r="H2192" s="131"/>
      <c r="I2192" s="131"/>
    </row>
    <row r="2193" spans="7:9" ht="15" customHeight="1" x14ac:dyDescent="0.2">
      <c r="G2193" s="139"/>
      <c r="H2193" s="131"/>
      <c r="I2193" s="131"/>
    </row>
    <row r="2194" spans="7:9" ht="15" customHeight="1" x14ac:dyDescent="0.2">
      <c r="G2194" s="139"/>
      <c r="H2194" s="131"/>
      <c r="I2194" s="131"/>
    </row>
    <row r="2195" spans="7:9" ht="15" customHeight="1" x14ac:dyDescent="0.2">
      <c r="G2195" s="139"/>
      <c r="H2195" s="131"/>
      <c r="I2195" s="131"/>
    </row>
    <row r="2196" spans="7:9" ht="15" customHeight="1" x14ac:dyDescent="0.2">
      <c r="G2196" s="139"/>
      <c r="H2196" s="131"/>
      <c r="I2196" s="131"/>
    </row>
    <row r="2197" spans="7:9" ht="15" customHeight="1" x14ac:dyDescent="0.2">
      <c r="G2197" s="139"/>
      <c r="H2197" s="131"/>
      <c r="I2197" s="131"/>
    </row>
    <row r="2198" spans="7:9" ht="15" customHeight="1" x14ac:dyDescent="0.2">
      <c r="G2198" s="139"/>
      <c r="H2198" s="131"/>
      <c r="I2198" s="131"/>
    </row>
    <row r="2199" spans="7:9" ht="15" customHeight="1" x14ac:dyDescent="0.2">
      <c r="G2199" s="139"/>
      <c r="H2199" s="131"/>
      <c r="I2199" s="131"/>
    </row>
    <row r="2200" spans="7:9" ht="15" customHeight="1" x14ac:dyDescent="0.2">
      <c r="G2200" s="139"/>
      <c r="H2200" s="131"/>
      <c r="I2200" s="131"/>
    </row>
    <row r="2201" spans="7:9" ht="15" customHeight="1" x14ac:dyDescent="0.2">
      <c r="G2201" s="139"/>
      <c r="H2201" s="131"/>
      <c r="I2201" s="131"/>
    </row>
    <row r="2202" spans="7:9" ht="15" customHeight="1" x14ac:dyDescent="0.2">
      <c r="G2202" s="139"/>
      <c r="H2202" s="131"/>
      <c r="I2202" s="131"/>
    </row>
    <row r="2203" spans="7:9" ht="15" customHeight="1" x14ac:dyDescent="0.2">
      <c r="G2203" s="139"/>
      <c r="H2203" s="131"/>
      <c r="I2203" s="131"/>
    </row>
    <row r="2204" spans="7:9" ht="15" customHeight="1" x14ac:dyDescent="0.2">
      <c r="G2204" s="139"/>
      <c r="H2204" s="131"/>
      <c r="I2204" s="131"/>
    </row>
    <row r="2205" spans="7:9" ht="15" customHeight="1" x14ac:dyDescent="0.2">
      <c r="G2205" s="139"/>
      <c r="H2205" s="131"/>
      <c r="I2205" s="131"/>
    </row>
    <row r="2206" spans="7:9" ht="15" customHeight="1" x14ac:dyDescent="0.2">
      <c r="G2206" s="139"/>
      <c r="H2206" s="131"/>
      <c r="I2206" s="131"/>
    </row>
    <row r="2207" spans="7:9" ht="15" customHeight="1" x14ac:dyDescent="0.2">
      <c r="G2207" s="139"/>
      <c r="H2207" s="131"/>
      <c r="I2207" s="131"/>
    </row>
    <row r="2208" spans="7:9" ht="15" customHeight="1" x14ac:dyDescent="0.2">
      <c r="G2208" s="139"/>
      <c r="H2208" s="131"/>
      <c r="I2208" s="131"/>
    </row>
    <row r="2209" spans="7:9" ht="15" customHeight="1" x14ac:dyDescent="0.2">
      <c r="G2209" s="139"/>
      <c r="H2209" s="131"/>
      <c r="I2209" s="131"/>
    </row>
    <row r="2210" spans="7:9" ht="15" customHeight="1" x14ac:dyDescent="0.2">
      <c r="G2210" s="139"/>
      <c r="H2210" s="131"/>
      <c r="I2210" s="131"/>
    </row>
    <row r="2211" spans="7:9" ht="15" customHeight="1" x14ac:dyDescent="0.2">
      <c r="G2211" s="139"/>
      <c r="H2211" s="131"/>
      <c r="I2211" s="131"/>
    </row>
    <row r="2212" spans="7:9" ht="15" customHeight="1" x14ac:dyDescent="0.2">
      <c r="G2212" s="139"/>
      <c r="H2212" s="131"/>
      <c r="I2212" s="131"/>
    </row>
    <row r="2213" spans="7:9" ht="15" customHeight="1" x14ac:dyDescent="0.2">
      <c r="G2213" s="139"/>
      <c r="H2213" s="131"/>
      <c r="I2213" s="131"/>
    </row>
    <row r="2214" spans="7:9" ht="15" customHeight="1" x14ac:dyDescent="0.2">
      <c r="G2214" s="139"/>
      <c r="H2214" s="131"/>
      <c r="I2214" s="131"/>
    </row>
    <row r="2215" spans="7:9" ht="15" customHeight="1" x14ac:dyDescent="0.2">
      <c r="G2215" s="139"/>
      <c r="H2215" s="131"/>
      <c r="I2215" s="131"/>
    </row>
    <row r="2216" spans="7:9" ht="15" customHeight="1" x14ac:dyDescent="0.2">
      <c r="G2216" s="139"/>
      <c r="H2216" s="131"/>
      <c r="I2216" s="131"/>
    </row>
    <row r="2217" spans="7:9" ht="15" customHeight="1" x14ac:dyDescent="0.2">
      <c r="G2217" s="139"/>
      <c r="H2217" s="131"/>
      <c r="I2217" s="131"/>
    </row>
    <row r="2218" spans="7:9" ht="15" customHeight="1" x14ac:dyDescent="0.2">
      <c r="G2218" s="139"/>
      <c r="H2218" s="131"/>
      <c r="I2218" s="131"/>
    </row>
    <row r="2219" spans="7:9" ht="15" customHeight="1" x14ac:dyDescent="0.2">
      <c r="G2219" s="139"/>
      <c r="H2219" s="131"/>
      <c r="I2219" s="131"/>
    </row>
    <row r="2220" spans="7:9" ht="15" customHeight="1" x14ac:dyDescent="0.2">
      <c r="G2220" s="139"/>
      <c r="H2220" s="131"/>
      <c r="I2220" s="131"/>
    </row>
    <row r="2221" spans="7:9" ht="15" customHeight="1" x14ac:dyDescent="0.2">
      <c r="G2221" s="139"/>
      <c r="H2221" s="131"/>
      <c r="I2221" s="131"/>
    </row>
    <row r="2222" spans="7:9" ht="15" customHeight="1" x14ac:dyDescent="0.2">
      <c r="G2222" s="139"/>
      <c r="H2222" s="131"/>
      <c r="I2222" s="131"/>
    </row>
    <row r="2223" spans="7:9" ht="15" customHeight="1" x14ac:dyDescent="0.2">
      <c r="G2223" s="139"/>
      <c r="H2223" s="131"/>
      <c r="I2223" s="131"/>
    </row>
    <row r="2224" spans="7:9" ht="15" customHeight="1" x14ac:dyDescent="0.2">
      <c r="G2224" s="139"/>
      <c r="H2224" s="131"/>
      <c r="I2224" s="131"/>
    </row>
    <row r="2225" spans="7:9" ht="15" customHeight="1" x14ac:dyDescent="0.2">
      <c r="G2225" s="139"/>
      <c r="H2225" s="131"/>
      <c r="I2225" s="131"/>
    </row>
    <row r="2226" spans="7:9" ht="15" customHeight="1" x14ac:dyDescent="0.2">
      <c r="G2226" s="139"/>
      <c r="H2226" s="131"/>
      <c r="I2226" s="131"/>
    </row>
    <row r="2227" spans="7:9" ht="15" customHeight="1" x14ac:dyDescent="0.2">
      <c r="G2227" s="139"/>
      <c r="H2227" s="131"/>
      <c r="I2227" s="131"/>
    </row>
    <row r="2228" spans="7:9" ht="15" customHeight="1" x14ac:dyDescent="0.2">
      <c r="G2228" s="139"/>
      <c r="H2228" s="131"/>
      <c r="I2228" s="131"/>
    </row>
    <row r="2229" spans="7:9" ht="15" customHeight="1" x14ac:dyDescent="0.2">
      <c r="G2229" s="139"/>
      <c r="H2229" s="131"/>
      <c r="I2229" s="131"/>
    </row>
    <row r="2230" spans="7:9" ht="15" customHeight="1" x14ac:dyDescent="0.2">
      <c r="G2230" s="139"/>
      <c r="H2230" s="131"/>
      <c r="I2230" s="131"/>
    </row>
    <row r="2231" spans="7:9" ht="15" customHeight="1" x14ac:dyDescent="0.2">
      <c r="G2231" s="139"/>
      <c r="H2231" s="131"/>
      <c r="I2231" s="131"/>
    </row>
    <row r="2232" spans="7:9" ht="15" customHeight="1" x14ac:dyDescent="0.2">
      <c r="G2232" s="139"/>
      <c r="H2232" s="131"/>
      <c r="I2232" s="131"/>
    </row>
    <row r="2233" spans="7:9" ht="15" customHeight="1" x14ac:dyDescent="0.2">
      <c r="G2233" s="139"/>
      <c r="H2233" s="131"/>
      <c r="I2233" s="131"/>
    </row>
    <row r="2234" spans="7:9" ht="15" customHeight="1" x14ac:dyDescent="0.2">
      <c r="G2234" s="139"/>
      <c r="H2234" s="131"/>
      <c r="I2234" s="131"/>
    </row>
    <row r="2235" spans="7:9" ht="15" customHeight="1" x14ac:dyDescent="0.2">
      <c r="G2235" s="139"/>
      <c r="H2235" s="131"/>
      <c r="I2235" s="131"/>
    </row>
    <row r="2236" spans="7:9" ht="15" customHeight="1" x14ac:dyDescent="0.2">
      <c r="G2236" s="139"/>
      <c r="H2236" s="131"/>
      <c r="I2236" s="131"/>
    </row>
    <row r="2237" spans="7:9" ht="15" customHeight="1" x14ac:dyDescent="0.2">
      <c r="G2237" s="139"/>
      <c r="H2237" s="131"/>
      <c r="I2237" s="131"/>
    </row>
    <row r="2238" spans="7:9" ht="15" customHeight="1" x14ac:dyDescent="0.2">
      <c r="G2238" s="139"/>
      <c r="H2238" s="131"/>
      <c r="I2238" s="131"/>
    </row>
    <row r="2239" spans="7:9" ht="15" customHeight="1" x14ac:dyDescent="0.2">
      <c r="G2239" s="139"/>
      <c r="H2239" s="131"/>
      <c r="I2239" s="131"/>
    </row>
    <row r="2240" spans="7:9" ht="15" customHeight="1" x14ac:dyDescent="0.2">
      <c r="G2240" s="139"/>
      <c r="H2240" s="131"/>
      <c r="I2240" s="131"/>
    </row>
    <row r="2241" spans="7:9" ht="15" customHeight="1" x14ac:dyDescent="0.2">
      <c r="G2241" s="139"/>
      <c r="H2241" s="131"/>
      <c r="I2241" s="131"/>
    </row>
    <row r="2242" spans="7:9" ht="15" customHeight="1" x14ac:dyDescent="0.2">
      <c r="G2242" s="139"/>
      <c r="H2242" s="131"/>
      <c r="I2242" s="131"/>
    </row>
    <row r="2243" spans="7:9" ht="15" customHeight="1" x14ac:dyDescent="0.2">
      <c r="G2243" s="139"/>
      <c r="H2243" s="131"/>
      <c r="I2243" s="131"/>
    </row>
    <row r="2244" spans="7:9" ht="15" customHeight="1" x14ac:dyDescent="0.2">
      <c r="G2244" s="139"/>
      <c r="H2244" s="131"/>
      <c r="I2244" s="131"/>
    </row>
    <row r="2245" spans="7:9" ht="15" customHeight="1" x14ac:dyDescent="0.2">
      <c r="G2245" s="139"/>
      <c r="H2245" s="131"/>
      <c r="I2245" s="131"/>
    </row>
    <row r="2246" spans="7:9" ht="15" customHeight="1" x14ac:dyDescent="0.2">
      <c r="G2246" s="139"/>
      <c r="H2246" s="131"/>
      <c r="I2246" s="131"/>
    </row>
    <row r="2247" spans="7:9" ht="15" customHeight="1" x14ac:dyDescent="0.2">
      <c r="G2247" s="139"/>
      <c r="H2247" s="131"/>
      <c r="I2247" s="131"/>
    </row>
    <row r="2248" spans="7:9" ht="15" customHeight="1" x14ac:dyDescent="0.2">
      <c r="G2248" s="139"/>
      <c r="H2248" s="131"/>
      <c r="I2248" s="131"/>
    </row>
    <row r="2249" spans="7:9" ht="15" customHeight="1" x14ac:dyDescent="0.2">
      <c r="G2249" s="139"/>
      <c r="H2249" s="131"/>
      <c r="I2249" s="131"/>
    </row>
    <row r="2250" spans="7:9" ht="15" customHeight="1" x14ac:dyDescent="0.2">
      <c r="G2250" s="139"/>
      <c r="H2250" s="131"/>
      <c r="I2250" s="131"/>
    </row>
    <row r="2251" spans="7:9" ht="15" customHeight="1" x14ac:dyDescent="0.2">
      <c r="G2251" s="139"/>
      <c r="H2251" s="131"/>
      <c r="I2251" s="131"/>
    </row>
    <row r="2252" spans="7:9" ht="15" customHeight="1" x14ac:dyDescent="0.2">
      <c r="G2252" s="139"/>
      <c r="H2252" s="131"/>
      <c r="I2252" s="131"/>
    </row>
    <row r="2253" spans="7:9" ht="15" customHeight="1" x14ac:dyDescent="0.2">
      <c r="G2253" s="139"/>
      <c r="H2253" s="131"/>
      <c r="I2253" s="131"/>
    </row>
    <row r="2254" spans="7:9" ht="15" customHeight="1" x14ac:dyDescent="0.2">
      <c r="G2254" s="139"/>
      <c r="H2254" s="131"/>
      <c r="I2254" s="131"/>
    </row>
    <row r="2255" spans="7:9" ht="15" customHeight="1" x14ac:dyDescent="0.2">
      <c r="G2255" s="139"/>
      <c r="H2255" s="131"/>
      <c r="I2255" s="131"/>
    </row>
    <row r="2256" spans="7:9" ht="15" customHeight="1" x14ac:dyDescent="0.2">
      <c r="G2256" s="139"/>
      <c r="H2256" s="131"/>
      <c r="I2256" s="131"/>
    </row>
    <row r="2257" spans="7:9" ht="15" customHeight="1" x14ac:dyDescent="0.2">
      <c r="G2257" s="139"/>
      <c r="H2257" s="131"/>
      <c r="I2257" s="131"/>
    </row>
    <row r="2258" spans="7:9" ht="15" customHeight="1" x14ac:dyDescent="0.2">
      <c r="G2258" s="139"/>
      <c r="H2258" s="131"/>
      <c r="I2258" s="131"/>
    </row>
    <row r="2259" spans="7:9" ht="15" customHeight="1" x14ac:dyDescent="0.2">
      <c r="G2259" s="139"/>
      <c r="H2259" s="131"/>
      <c r="I2259" s="131"/>
    </row>
    <row r="2260" spans="7:9" ht="15" customHeight="1" x14ac:dyDescent="0.2">
      <c r="G2260" s="139"/>
      <c r="H2260" s="131"/>
      <c r="I2260" s="131"/>
    </row>
    <row r="2261" spans="7:9" ht="15" customHeight="1" x14ac:dyDescent="0.2">
      <c r="G2261" s="139"/>
      <c r="H2261" s="131"/>
      <c r="I2261" s="131"/>
    </row>
    <row r="2262" spans="7:9" ht="15" customHeight="1" x14ac:dyDescent="0.2">
      <c r="G2262" s="139"/>
      <c r="H2262" s="131"/>
      <c r="I2262" s="131"/>
    </row>
    <row r="2263" spans="7:9" ht="15" customHeight="1" x14ac:dyDescent="0.2">
      <c r="G2263" s="139"/>
      <c r="H2263" s="131"/>
      <c r="I2263" s="131"/>
    </row>
    <row r="2264" spans="7:9" ht="15" customHeight="1" x14ac:dyDescent="0.2">
      <c r="G2264" s="139"/>
      <c r="H2264" s="131"/>
      <c r="I2264" s="131"/>
    </row>
    <row r="2265" spans="7:9" ht="15" customHeight="1" x14ac:dyDescent="0.2">
      <c r="G2265" s="139"/>
      <c r="H2265" s="131"/>
      <c r="I2265" s="131"/>
    </row>
    <row r="2266" spans="7:9" ht="15" customHeight="1" x14ac:dyDescent="0.2">
      <c r="G2266" s="139"/>
      <c r="H2266" s="131"/>
      <c r="I2266" s="131"/>
    </row>
    <row r="2267" spans="7:9" ht="15" customHeight="1" x14ac:dyDescent="0.2">
      <c r="G2267" s="139"/>
      <c r="H2267" s="131"/>
      <c r="I2267" s="131"/>
    </row>
    <row r="2268" spans="7:9" ht="15" customHeight="1" x14ac:dyDescent="0.2">
      <c r="G2268" s="139"/>
      <c r="H2268" s="131"/>
      <c r="I2268" s="131"/>
    </row>
    <row r="2269" spans="7:9" ht="15" customHeight="1" x14ac:dyDescent="0.2">
      <c r="G2269" s="139"/>
      <c r="H2269" s="131"/>
      <c r="I2269" s="131"/>
    </row>
    <row r="2270" spans="7:9" ht="15" customHeight="1" x14ac:dyDescent="0.2">
      <c r="G2270" s="139"/>
      <c r="H2270" s="131"/>
      <c r="I2270" s="131"/>
    </row>
    <row r="2271" spans="7:9" ht="15" customHeight="1" x14ac:dyDescent="0.2">
      <c r="G2271" s="139"/>
      <c r="H2271" s="131"/>
      <c r="I2271" s="131"/>
    </row>
    <row r="2272" spans="7:9" ht="15" customHeight="1" x14ac:dyDescent="0.2">
      <c r="G2272" s="139"/>
      <c r="H2272" s="131"/>
      <c r="I2272" s="131"/>
    </row>
    <row r="2273" spans="7:9" ht="15" customHeight="1" x14ac:dyDescent="0.2">
      <c r="G2273" s="139"/>
      <c r="H2273" s="131"/>
      <c r="I2273" s="131"/>
    </row>
    <row r="2274" spans="7:9" ht="15" customHeight="1" x14ac:dyDescent="0.2">
      <c r="G2274" s="139"/>
      <c r="H2274" s="131"/>
      <c r="I2274" s="131"/>
    </row>
    <row r="2275" spans="7:9" ht="15" customHeight="1" x14ac:dyDescent="0.2">
      <c r="G2275" s="139"/>
      <c r="H2275" s="131"/>
      <c r="I2275" s="131"/>
    </row>
    <row r="2276" spans="7:9" ht="15" customHeight="1" x14ac:dyDescent="0.2">
      <c r="G2276" s="139"/>
      <c r="H2276" s="131"/>
      <c r="I2276" s="131"/>
    </row>
    <row r="2277" spans="7:9" ht="15" customHeight="1" x14ac:dyDescent="0.2">
      <c r="G2277" s="139"/>
      <c r="H2277" s="131"/>
      <c r="I2277" s="131"/>
    </row>
    <row r="2278" spans="7:9" ht="15" customHeight="1" x14ac:dyDescent="0.2">
      <c r="G2278" s="139"/>
      <c r="H2278" s="131"/>
      <c r="I2278" s="131"/>
    </row>
    <row r="2279" spans="7:9" ht="15" customHeight="1" x14ac:dyDescent="0.2">
      <c r="G2279" s="139"/>
      <c r="H2279" s="131"/>
      <c r="I2279" s="131"/>
    </row>
    <row r="2280" spans="7:9" ht="15" customHeight="1" x14ac:dyDescent="0.2">
      <c r="G2280" s="139"/>
      <c r="H2280" s="131"/>
      <c r="I2280" s="131"/>
    </row>
    <row r="2281" spans="7:9" ht="15" customHeight="1" x14ac:dyDescent="0.2">
      <c r="G2281" s="139"/>
      <c r="H2281" s="131"/>
      <c r="I2281" s="131"/>
    </row>
    <row r="2282" spans="7:9" ht="15" customHeight="1" x14ac:dyDescent="0.2">
      <c r="G2282" s="139"/>
      <c r="H2282" s="131"/>
      <c r="I2282" s="131"/>
    </row>
    <row r="2283" spans="7:9" ht="15" customHeight="1" x14ac:dyDescent="0.2">
      <c r="G2283" s="139"/>
      <c r="H2283" s="131"/>
      <c r="I2283" s="131"/>
    </row>
    <row r="2284" spans="7:9" ht="15" customHeight="1" x14ac:dyDescent="0.2">
      <c r="G2284" s="139"/>
      <c r="H2284" s="131"/>
      <c r="I2284" s="131"/>
    </row>
    <row r="2285" spans="7:9" ht="15" customHeight="1" x14ac:dyDescent="0.2">
      <c r="G2285" s="139"/>
      <c r="H2285" s="131"/>
      <c r="I2285" s="131"/>
    </row>
    <row r="2286" spans="7:9" ht="15" customHeight="1" x14ac:dyDescent="0.2">
      <c r="G2286" s="139"/>
      <c r="H2286" s="131"/>
      <c r="I2286" s="131"/>
    </row>
    <row r="2287" spans="7:9" ht="15" customHeight="1" x14ac:dyDescent="0.2">
      <c r="G2287" s="139"/>
      <c r="H2287" s="131"/>
      <c r="I2287" s="131"/>
    </row>
    <row r="2288" spans="7:9" ht="15" customHeight="1" x14ac:dyDescent="0.2">
      <c r="G2288" s="139"/>
      <c r="H2288" s="131"/>
      <c r="I2288" s="131"/>
    </row>
    <row r="2289" spans="7:9" ht="15" customHeight="1" x14ac:dyDescent="0.2">
      <c r="G2289" s="139"/>
      <c r="H2289" s="131"/>
      <c r="I2289" s="131"/>
    </row>
    <row r="2290" spans="7:9" ht="15" customHeight="1" x14ac:dyDescent="0.2">
      <c r="G2290" s="139"/>
      <c r="H2290" s="131"/>
      <c r="I2290" s="131"/>
    </row>
    <row r="2291" spans="7:9" ht="15" customHeight="1" x14ac:dyDescent="0.2">
      <c r="G2291" s="139"/>
      <c r="H2291" s="131"/>
      <c r="I2291" s="131"/>
    </row>
    <row r="2292" spans="7:9" ht="15" customHeight="1" x14ac:dyDescent="0.2">
      <c r="G2292" s="139"/>
      <c r="H2292" s="131"/>
      <c r="I2292" s="131"/>
    </row>
    <row r="2293" spans="7:9" ht="15" customHeight="1" x14ac:dyDescent="0.2">
      <c r="G2293" s="139"/>
      <c r="H2293" s="131"/>
      <c r="I2293" s="131"/>
    </row>
    <row r="2294" spans="7:9" ht="15" customHeight="1" x14ac:dyDescent="0.2">
      <c r="G2294" s="139"/>
      <c r="H2294" s="131"/>
      <c r="I2294" s="131"/>
    </row>
    <row r="2295" spans="7:9" ht="15" customHeight="1" x14ac:dyDescent="0.2">
      <c r="G2295" s="139"/>
      <c r="H2295" s="131"/>
      <c r="I2295" s="131"/>
    </row>
    <row r="2296" spans="7:9" ht="15" customHeight="1" x14ac:dyDescent="0.2">
      <c r="G2296" s="139"/>
      <c r="H2296" s="131"/>
      <c r="I2296" s="131"/>
    </row>
    <row r="2297" spans="7:9" ht="15" customHeight="1" x14ac:dyDescent="0.2">
      <c r="G2297" s="139"/>
      <c r="H2297" s="131"/>
      <c r="I2297" s="131"/>
    </row>
    <row r="2298" spans="7:9" ht="15" customHeight="1" x14ac:dyDescent="0.2">
      <c r="G2298" s="139"/>
      <c r="H2298" s="131"/>
      <c r="I2298" s="131"/>
    </row>
    <row r="2299" spans="7:9" ht="15" customHeight="1" x14ac:dyDescent="0.2">
      <c r="G2299" s="139"/>
      <c r="H2299" s="131"/>
      <c r="I2299" s="131"/>
    </row>
    <row r="2300" spans="7:9" ht="15" customHeight="1" x14ac:dyDescent="0.2">
      <c r="G2300" s="139"/>
      <c r="H2300" s="131"/>
      <c r="I2300" s="131"/>
    </row>
    <row r="2301" spans="7:9" ht="15" customHeight="1" x14ac:dyDescent="0.2">
      <c r="G2301" s="139"/>
      <c r="H2301" s="131"/>
      <c r="I2301" s="131"/>
    </row>
    <row r="2302" spans="7:9" ht="15" customHeight="1" x14ac:dyDescent="0.2">
      <c r="G2302" s="139"/>
      <c r="H2302" s="131"/>
      <c r="I2302" s="131"/>
    </row>
    <row r="2303" spans="7:9" ht="15" customHeight="1" x14ac:dyDescent="0.2">
      <c r="G2303" s="139"/>
      <c r="H2303" s="131"/>
      <c r="I2303" s="131"/>
    </row>
    <row r="2304" spans="7:9" ht="15" customHeight="1" x14ac:dyDescent="0.2">
      <c r="G2304" s="139"/>
      <c r="H2304" s="131"/>
      <c r="I2304" s="131"/>
    </row>
    <row r="2305" spans="7:9" ht="15" customHeight="1" x14ac:dyDescent="0.2">
      <c r="G2305" s="139"/>
      <c r="H2305" s="131"/>
      <c r="I2305" s="131"/>
    </row>
    <row r="2306" spans="7:9" ht="15" customHeight="1" x14ac:dyDescent="0.2">
      <c r="G2306" s="139"/>
      <c r="H2306" s="131"/>
      <c r="I2306" s="131"/>
    </row>
    <row r="2307" spans="7:9" ht="15" customHeight="1" x14ac:dyDescent="0.2">
      <c r="G2307" s="139"/>
      <c r="H2307" s="131"/>
      <c r="I2307" s="131"/>
    </row>
    <row r="2308" spans="7:9" ht="15" customHeight="1" x14ac:dyDescent="0.2">
      <c r="G2308" s="139"/>
      <c r="H2308" s="131"/>
      <c r="I2308" s="131"/>
    </row>
    <row r="2309" spans="7:9" ht="15" customHeight="1" x14ac:dyDescent="0.2">
      <c r="G2309" s="139"/>
      <c r="H2309" s="131"/>
      <c r="I2309" s="131"/>
    </row>
    <row r="2310" spans="7:9" ht="15" customHeight="1" x14ac:dyDescent="0.2">
      <c r="G2310" s="139"/>
      <c r="H2310" s="131"/>
      <c r="I2310" s="131"/>
    </row>
    <row r="2311" spans="7:9" ht="15" customHeight="1" x14ac:dyDescent="0.2">
      <c r="G2311" s="139"/>
      <c r="H2311" s="131"/>
      <c r="I2311" s="131"/>
    </row>
    <row r="2312" spans="7:9" ht="15" customHeight="1" x14ac:dyDescent="0.2">
      <c r="G2312" s="139"/>
      <c r="H2312" s="131"/>
      <c r="I2312" s="131"/>
    </row>
    <row r="2313" spans="7:9" ht="15" customHeight="1" x14ac:dyDescent="0.2">
      <c r="G2313" s="139"/>
      <c r="H2313" s="131"/>
      <c r="I2313" s="131"/>
    </row>
    <row r="2314" spans="7:9" ht="15" customHeight="1" x14ac:dyDescent="0.2">
      <c r="G2314" s="139"/>
      <c r="H2314" s="131"/>
      <c r="I2314" s="131"/>
    </row>
    <row r="2315" spans="7:9" ht="15" customHeight="1" x14ac:dyDescent="0.2">
      <c r="G2315" s="139"/>
      <c r="H2315" s="131"/>
      <c r="I2315" s="131"/>
    </row>
    <row r="2316" spans="7:9" ht="15" customHeight="1" x14ac:dyDescent="0.2">
      <c r="G2316" s="139"/>
      <c r="H2316" s="131"/>
      <c r="I2316" s="131"/>
    </row>
    <row r="2317" spans="7:9" ht="15" customHeight="1" x14ac:dyDescent="0.2">
      <c r="G2317" s="139"/>
      <c r="H2317" s="131"/>
      <c r="I2317" s="131"/>
    </row>
    <row r="2318" spans="7:9" ht="15" customHeight="1" x14ac:dyDescent="0.2">
      <c r="G2318" s="139"/>
      <c r="H2318" s="131"/>
      <c r="I2318" s="131"/>
    </row>
    <row r="2319" spans="7:9" ht="15" customHeight="1" x14ac:dyDescent="0.2">
      <c r="G2319" s="139"/>
      <c r="H2319" s="131"/>
      <c r="I2319" s="131"/>
    </row>
    <row r="2320" spans="7:9" ht="15" customHeight="1" x14ac:dyDescent="0.2">
      <c r="G2320" s="139"/>
      <c r="H2320" s="131"/>
      <c r="I2320" s="131"/>
    </row>
    <row r="2321" spans="7:9" ht="15" customHeight="1" x14ac:dyDescent="0.2">
      <c r="G2321" s="139"/>
      <c r="H2321" s="131"/>
      <c r="I2321" s="131"/>
    </row>
    <row r="2322" spans="7:9" ht="15" customHeight="1" x14ac:dyDescent="0.2">
      <c r="G2322" s="139"/>
      <c r="H2322" s="131"/>
      <c r="I2322" s="131"/>
    </row>
    <row r="2323" spans="7:9" ht="15" customHeight="1" x14ac:dyDescent="0.2">
      <c r="G2323" s="139"/>
      <c r="H2323" s="131"/>
      <c r="I2323" s="131"/>
    </row>
    <row r="2324" spans="7:9" ht="15" customHeight="1" x14ac:dyDescent="0.2">
      <c r="G2324" s="139"/>
      <c r="H2324" s="131"/>
      <c r="I2324" s="131"/>
    </row>
    <row r="2325" spans="7:9" ht="15" customHeight="1" x14ac:dyDescent="0.2">
      <c r="G2325" s="139"/>
      <c r="H2325" s="131"/>
      <c r="I2325" s="131"/>
    </row>
    <row r="2326" spans="7:9" ht="15" customHeight="1" x14ac:dyDescent="0.2">
      <c r="G2326" s="139"/>
      <c r="H2326" s="131"/>
      <c r="I2326" s="131"/>
    </row>
    <row r="2327" spans="7:9" ht="15" customHeight="1" x14ac:dyDescent="0.2">
      <c r="G2327" s="139"/>
      <c r="H2327" s="131"/>
      <c r="I2327" s="131"/>
    </row>
    <row r="2328" spans="7:9" ht="15" customHeight="1" x14ac:dyDescent="0.2">
      <c r="G2328" s="139"/>
      <c r="H2328" s="131"/>
      <c r="I2328" s="131"/>
    </row>
    <row r="2329" spans="7:9" ht="15" customHeight="1" x14ac:dyDescent="0.2">
      <c r="G2329" s="139"/>
      <c r="H2329" s="131"/>
      <c r="I2329" s="131"/>
    </row>
    <row r="2330" spans="7:9" ht="15" customHeight="1" x14ac:dyDescent="0.2">
      <c r="G2330" s="139"/>
      <c r="H2330" s="131"/>
      <c r="I2330" s="131"/>
    </row>
    <row r="2331" spans="7:9" ht="15" customHeight="1" x14ac:dyDescent="0.2">
      <c r="G2331" s="139"/>
      <c r="H2331" s="131"/>
      <c r="I2331" s="131"/>
    </row>
    <row r="2332" spans="7:9" ht="15" customHeight="1" x14ac:dyDescent="0.2">
      <c r="G2332" s="139"/>
      <c r="H2332" s="131"/>
      <c r="I2332" s="131"/>
    </row>
    <row r="2333" spans="7:9" ht="15" customHeight="1" x14ac:dyDescent="0.2">
      <c r="G2333" s="139"/>
      <c r="H2333" s="131"/>
      <c r="I2333" s="131"/>
    </row>
    <row r="2334" spans="7:9" ht="15" customHeight="1" x14ac:dyDescent="0.2">
      <c r="G2334" s="139"/>
      <c r="H2334" s="131"/>
      <c r="I2334" s="131"/>
    </row>
    <row r="2335" spans="7:9" ht="15" customHeight="1" x14ac:dyDescent="0.2">
      <c r="G2335" s="139"/>
      <c r="H2335" s="131"/>
      <c r="I2335" s="131"/>
    </row>
    <row r="2336" spans="7:9" ht="15" customHeight="1" x14ac:dyDescent="0.2">
      <c r="G2336" s="139"/>
      <c r="H2336" s="131"/>
      <c r="I2336" s="131"/>
    </row>
    <row r="2337" spans="7:9" ht="15" customHeight="1" x14ac:dyDescent="0.2">
      <c r="G2337" s="139"/>
      <c r="H2337" s="131"/>
      <c r="I2337" s="131"/>
    </row>
    <row r="2338" spans="7:9" ht="15" customHeight="1" x14ac:dyDescent="0.2">
      <c r="G2338" s="139"/>
      <c r="H2338" s="131"/>
      <c r="I2338" s="131"/>
    </row>
    <row r="2339" spans="7:9" ht="15" customHeight="1" x14ac:dyDescent="0.2">
      <c r="G2339" s="139"/>
      <c r="H2339" s="131"/>
      <c r="I2339" s="131"/>
    </row>
    <row r="2340" spans="7:9" ht="15" customHeight="1" x14ac:dyDescent="0.2">
      <c r="G2340" s="139"/>
      <c r="H2340" s="131"/>
      <c r="I2340" s="131"/>
    </row>
    <row r="2341" spans="7:9" ht="15" customHeight="1" x14ac:dyDescent="0.2">
      <c r="G2341" s="139"/>
      <c r="H2341" s="131"/>
      <c r="I2341" s="131"/>
    </row>
    <row r="2342" spans="7:9" ht="15" customHeight="1" x14ac:dyDescent="0.2">
      <c r="G2342" s="139"/>
      <c r="H2342" s="131"/>
      <c r="I2342" s="131"/>
    </row>
    <row r="2343" spans="7:9" ht="15" customHeight="1" x14ac:dyDescent="0.2">
      <c r="G2343" s="139"/>
      <c r="H2343" s="131"/>
      <c r="I2343" s="131"/>
    </row>
    <row r="2344" spans="7:9" ht="15" customHeight="1" x14ac:dyDescent="0.2">
      <c r="G2344" s="139"/>
      <c r="H2344" s="131"/>
      <c r="I2344" s="131"/>
    </row>
    <row r="2345" spans="7:9" ht="15" customHeight="1" x14ac:dyDescent="0.2">
      <c r="G2345" s="139"/>
      <c r="H2345" s="131"/>
      <c r="I2345" s="131"/>
    </row>
    <row r="2346" spans="7:9" ht="15" customHeight="1" x14ac:dyDescent="0.2">
      <c r="G2346" s="139"/>
      <c r="H2346" s="131"/>
      <c r="I2346" s="131"/>
    </row>
    <row r="2347" spans="7:9" ht="15" customHeight="1" x14ac:dyDescent="0.2">
      <c r="G2347" s="139"/>
      <c r="H2347" s="131"/>
      <c r="I2347" s="131"/>
    </row>
    <row r="2348" spans="7:9" ht="15" customHeight="1" x14ac:dyDescent="0.2">
      <c r="G2348" s="139"/>
      <c r="H2348" s="131"/>
      <c r="I2348" s="131"/>
    </row>
    <row r="2349" spans="7:9" ht="15" customHeight="1" x14ac:dyDescent="0.2">
      <c r="G2349" s="139"/>
      <c r="H2349" s="131"/>
      <c r="I2349" s="131"/>
    </row>
    <row r="2350" spans="7:9" ht="15" customHeight="1" x14ac:dyDescent="0.2">
      <c r="G2350" s="139"/>
      <c r="H2350" s="131"/>
      <c r="I2350" s="131"/>
    </row>
    <row r="2351" spans="7:9" ht="15" customHeight="1" x14ac:dyDescent="0.2">
      <c r="G2351" s="139"/>
      <c r="H2351" s="131"/>
      <c r="I2351" s="131"/>
    </row>
    <row r="2352" spans="7:9" ht="15" customHeight="1" x14ac:dyDescent="0.2">
      <c r="G2352" s="139"/>
      <c r="H2352" s="131"/>
      <c r="I2352" s="131"/>
    </row>
    <row r="2353" spans="7:9" ht="15" customHeight="1" x14ac:dyDescent="0.2">
      <c r="G2353" s="139"/>
      <c r="H2353" s="131"/>
      <c r="I2353" s="131"/>
    </row>
    <row r="2354" spans="7:9" ht="15" customHeight="1" x14ac:dyDescent="0.2">
      <c r="G2354" s="139"/>
      <c r="H2354" s="131"/>
      <c r="I2354" s="131"/>
    </row>
    <row r="2355" spans="7:9" ht="15" customHeight="1" x14ac:dyDescent="0.2">
      <c r="G2355" s="139"/>
      <c r="H2355" s="131"/>
      <c r="I2355" s="131"/>
    </row>
    <row r="2356" spans="7:9" ht="15" customHeight="1" x14ac:dyDescent="0.2">
      <c r="G2356" s="139"/>
      <c r="H2356" s="131"/>
      <c r="I2356" s="131"/>
    </row>
    <row r="2357" spans="7:9" ht="15" customHeight="1" x14ac:dyDescent="0.2">
      <c r="G2357" s="139"/>
      <c r="H2357" s="131"/>
      <c r="I2357" s="131"/>
    </row>
    <row r="2358" spans="7:9" ht="15" customHeight="1" x14ac:dyDescent="0.2">
      <c r="G2358" s="139"/>
      <c r="H2358" s="131"/>
      <c r="I2358" s="131"/>
    </row>
    <row r="2359" spans="7:9" ht="15" customHeight="1" x14ac:dyDescent="0.2">
      <c r="G2359" s="139"/>
      <c r="H2359" s="131"/>
      <c r="I2359" s="131"/>
    </row>
    <row r="2360" spans="7:9" ht="15" customHeight="1" x14ac:dyDescent="0.2">
      <c r="G2360" s="139"/>
      <c r="H2360" s="131"/>
      <c r="I2360" s="131"/>
    </row>
    <row r="2361" spans="7:9" ht="15" customHeight="1" x14ac:dyDescent="0.2">
      <c r="G2361" s="139"/>
      <c r="H2361" s="131"/>
      <c r="I2361" s="131"/>
    </row>
    <row r="2362" spans="7:9" ht="15" customHeight="1" x14ac:dyDescent="0.2">
      <c r="G2362" s="139"/>
      <c r="H2362" s="131"/>
      <c r="I2362" s="131"/>
    </row>
    <row r="2363" spans="7:9" ht="15" customHeight="1" x14ac:dyDescent="0.2">
      <c r="G2363" s="139"/>
      <c r="H2363" s="131"/>
      <c r="I2363" s="131"/>
    </row>
    <row r="2364" spans="7:9" ht="15" customHeight="1" x14ac:dyDescent="0.2">
      <c r="G2364" s="139"/>
      <c r="H2364" s="131"/>
      <c r="I2364" s="131"/>
    </row>
    <row r="2365" spans="7:9" ht="15" customHeight="1" x14ac:dyDescent="0.2">
      <c r="G2365" s="139"/>
      <c r="H2365" s="131"/>
      <c r="I2365" s="131"/>
    </row>
    <row r="2366" spans="7:9" ht="15" customHeight="1" x14ac:dyDescent="0.2">
      <c r="G2366" s="139"/>
      <c r="H2366" s="131"/>
      <c r="I2366" s="131"/>
    </row>
    <row r="2367" spans="7:9" ht="15" customHeight="1" x14ac:dyDescent="0.2">
      <c r="G2367" s="139"/>
      <c r="H2367" s="131"/>
      <c r="I2367" s="131"/>
    </row>
    <row r="2368" spans="7:9" ht="15" customHeight="1" x14ac:dyDescent="0.2">
      <c r="G2368" s="139"/>
      <c r="H2368" s="131"/>
      <c r="I2368" s="131"/>
    </row>
    <row r="2369" spans="7:9" ht="15" customHeight="1" x14ac:dyDescent="0.2">
      <c r="G2369" s="139"/>
      <c r="H2369" s="131"/>
      <c r="I2369" s="131"/>
    </row>
    <row r="2370" spans="7:9" ht="15" customHeight="1" x14ac:dyDescent="0.2">
      <c r="G2370" s="139"/>
      <c r="H2370" s="131"/>
      <c r="I2370" s="131"/>
    </row>
    <row r="2371" spans="7:9" ht="15" customHeight="1" x14ac:dyDescent="0.2">
      <c r="G2371" s="139"/>
      <c r="H2371" s="131"/>
      <c r="I2371" s="131"/>
    </row>
    <row r="2372" spans="7:9" ht="15" customHeight="1" x14ac:dyDescent="0.2">
      <c r="G2372" s="139"/>
      <c r="H2372" s="131"/>
      <c r="I2372" s="131"/>
    </row>
    <row r="2373" spans="7:9" ht="15" customHeight="1" x14ac:dyDescent="0.2">
      <c r="G2373" s="139"/>
      <c r="H2373" s="131"/>
      <c r="I2373" s="131"/>
    </row>
    <row r="2374" spans="7:9" ht="15" customHeight="1" x14ac:dyDescent="0.2">
      <c r="G2374" s="139"/>
      <c r="H2374" s="131"/>
      <c r="I2374" s="131"/>
    </row>
    <row r="2375" spans="7:9" ht="15" customHeight="1" x14ac:dyDescent="0.2">
      <c r="G2375" s="139"/>
      <c r="H2375" s="131"/>
      <c r="I2375" s="131"/>
    </row>
    <row r="2376" spans="7:9" ht="15" customHeight="1" x14ac:dyDescent="0.2">
      <c r="G2376" s="139"/>
      <c r="H2376" s="131"/>
      <c r="I2376" s="131"/>
    </row>
    <row r="2377" spans="7:9" ht="15" customHeight="1" x14ac:dyDescent="0.2">
      <c r="G2377" s="139"/>
      <c r="H2377" s="131"/>
      <c r="I2377" s="131"/>
    </row>
    <row r="2378" spans="7:9" ht="15" customHeight="1" x14ac:dyDescent="0.2">
      <c r="G2378" s="139"/>
      <c r="H2378" s="131"/>
      <c r="I2378" s="131"/>
    </row>
    <row r="2379" spans="7:9" ht="15" customHeight="1" x14ac:dyDescent="0.2">
      <c r="G2379" s="139"/>
      <c r="H2379" s="131"/>
      <c r="I2379" s="131"/>
    </row>
    <row r="2380" spans="7:9" ht="15" customHeight="1" x14ac:dyDescent="0.2">
      <c r="G2380" s="139"/>
      <c r="H2380" s="131"/>
      <c r="I2380" s="131"/>
    </row>
    <row r="2381" spans="7:9" ht="15" customHeight="1" x14ac:dyDescent="0.2">
      <c r="G2381" s="139"/>
      <c r="H2381" s="131"/>
      <c r="I2381" s="131"/>
    </row>
    <row r="2382" spans="7:9" ht="15" customHeight="1" x14ac:dyDescent="0.2">
      <c r="G2382" s="139"/>
      <c r="H2382" s="131"/>
      <c r="I2382" s="131"/>
    </row>
    <row r="2383" spans="7:9" ht="15" customHeight="1" x14ac:dyDescent="0.2">
      <c r="G2383" s="139"/>
      <c r="H2383" s="131"/>
      <c r="I2383" s="131"/>
    </row>
    <row r="2384" spans="7:9" ht="15" customHeight="1" x14ac:dyDescent="0.2">
      <c r="G2384" s="139"/>
      <c r="H2384" s="131"/>
      <c r="I2384" s="131"/>
    </row>
    <row r="2385" spans="7:9" ht="15" customHeight="1" x14ac:dyDescent="0.2">
      <c r="G2385" s="139"/>
      <c r="H2385" s="131"/>
      <c r="I2385" s="131"/>
    </row>
    <row r="2386" spans="7:9" ht="15" customHeight="1" x14ac:dyDescent="0.2">
      <c r="G2386" s="139"/>
      <c r="H2386" s="131"/>
      <c r="I2386" s="131"/>
    </row>
    <row r="2387" spans="7:9" ht="15" customHeight="1" x14ac:dyDescent="0.2">
      <c r="G2387" s="139"/>
      <c r="H2387" s="131"/>
      <c r="I2387" s="131"/>
    </row>
    <row r="2388" spans="7:9" ht="15" customHeight="1" x14ac:dyDescent="0.2">
      <c r="G2388" s="139"/>
      <c r="H2388" s="131"/>
      <c r="I2388" s="131"/>
    </row>
    <row r="2389" spans="7:9" ht="15" customHeight="1" x14ac:dyDescent="0.2">
      <c r="G2389" s="139"/>
      <c r="H2389" s="131"/>
      <c r="I2389" s="131"/>
    </row>
    <row r="2390" spans="7:9" ht="15" customHeight="1" x14ac:dyDescent="0.2">
      <c r="G2390" s="139"/>
      <c r="H2390" s="131"/>
      <c r="I2390" s="131"/>
    </row>
    <row r="2391" spans="7:9" ht="15" customHeight="1" x14ac:dyDescent="0.2">
      <c r="G2391" s="139"/>
      <c r="H2391" s="131"/>
      <c r="I2391" s="131"/>
    </row>
    <row r="2392" spans="7:9" ht="15" customHeight="1" x14ac:dyDescent="0.2">
      <c r="G2392" s="139"/>
      <c r="H2392" s="131"/>
      <c r="I2392" s="131"/>
    </row>
    <row r="2393" spans="7:9" ht="15" customHeight="1" x14ac:dyDescent="0.2">
      <c r="G2393" s="139"/>
      <c r="H2393" s="131"/>
      <c r="I2393" s="131"/>
    </row>
    <row r="2394" spans="7:9" ht="15" customHeight="1" x14ac:dyDescent="0.2">
      <c r="G2394" s="139"/>
      <c r="H2394" s="131"/>
      <c r="I2394" s="131"/>
    </row>
    <row r="2395" spans="7:9" ht="15" customHeight="1" x14ac:dyDescent="0.2">
      <c r="G2395" s="139"/>
      <c r="H2395" s="131"/>
      <c r="I2395" s="131"/>
    </row>
    <row r="2396" spans="7:9" ht="15" customHeight="1" x14ac:dyDescent="0.2">
      <c r="G2396" s="139"/>
      <c r="H2396" s="131"/>
      <c r="I2396" s="131"/>
    </row>
    <row r="2397" spans="7:9" ht="15" customHeight="1" x14ac:dyDescent="0.2">
      <c r="G2397" s="139"/>
      <c r="H2397" s="131"/>
      <c r="I2397" s="131"/>
    </row>
    <row r="2398" spans="7:9" ht="15" customHeight="1" x14ac:dyDescent="0.2">
      <c r="G2398" s="139"/>
      <c r="H2398" s="131"/>
      <c r="I2398" s="131"/>
    </row>
    <row r="2399" spans="7:9" ht="15" customHeight="1" x14ac:dyDescent="0.2">
      <c r="G2399" s="139"/>
      <c r="H2399" s="131"/>
      <c r="I2399" s="131"/>
    </row>
    <row r="2400" spans="7:9" ht="15" customHeight="1" x14ac:dyDescent="0.2">
      <c r="G2400" s="139"/>
      <c r="H2400" s="131"/>
      <c r="I2400" s="131"/>
    </row>
    <row r="2401" spans="7:9" ht="15" customHeight="1" x14ac:dyDescent="0.2">
      <c r="G2401" s="139"/>
      <c r="H2401" s="131"/>
      <c r="I2401" s="131"/>
    </row>
    <row r="2402" spans="7:9" ht="15" customHeight="1" x14ac:dyDescent="0.2">
      <c r="G2402" s="139"/>
      <c r="H2402" s="131"/>
      <c r="I2402" s="131"/>
    </row>
    <row r="2403" spans="7:9" ht="15" customHeight="1" x14ac:dyDescent="0.2">
      <c r="G2403" s="139"/>
      <c r="H2403" s="131"/>
      <c r="I2403" s="131"/>
    </row>
    <row r="2404" spans="7:9" ht="15" customHeight="1" x14ac:dyDescent="0.2">
      <c r="G2404" s="139"/>
      <c r="H2404" s="131"/>
      <c r="I2404" s="131"/>
    </row>
    <row r="2405" spans="7:9" ht="15" customHeight="1" x14ac:dyDescent="0.2">
      <c r="G2405" s="139"/>
      <c r="H2405" s="131"/>
      <c r="I2405" s="131"/>
    </row>
    <row r="2406" spans="7:9" ht="15" customHeight="1" x14ac:dyDescent="0.2">
      <c r="G2406" s="139"/>
      <c r="H2406" s="131"/>
      <c r="I2406" s="131"/>
    </row>
    <row r="2407" spans="7:9" ht="15" customHeight="1" x14ac:dyDescent="0.2">
      <c r="G2407" s="139"/>
      <c r="H2407" s="131"/>
      <c r="I2407" s="131"/>
    </row>
    <row r="2408" spans="7:9" ht="15" customHeight="1" x14ac:dyDescent="0.2">
      <c r="G2408" s="139"/>
      <c r="H2408" s="131"/>
      <c r="I2408" s="131"/>
    </row>
    <row r="2409" spans="7:9" ht="15" customHeight="1" x14ac:dyDescent="0.2">
      <c r="G2409" s="139"/>
      <c r="H2409" s="131"/>
      <c r="I2409" s="131"/>
    </row>
    <row r="2410" spans="7:9" ht="15" customHeight="1" x14ac:dyDescent="0.2">
      <c r="G2410" s="139"/>
      <c r="H2410" s="131"/>
      <c r="I2410" s="131"/>
    </row>
    <row r="2411" spans="7:9" ht="15" customHeight="1" x14ac:dyDescent="0.2">
      <c r="G2411" s="139"/>
      <c r="H2411" s="131"/>
      <c r="I2411" s="131"/>
    </row>
    <row r="2412" spans="7:9" ht="15" customHeight="1" x14ac:dyDescent="0.2">
      <c r="G2412" s="139"/>
      <c r="H2412" s="131"/>
      <c r="I2412" s="131"/>
    </row>
    <row r="2413" spans="7:9" ht="15" customHeight="1" x14ac:dyDescent="0.2">
      <c r="G2413" s="139"/>
      <c r="H2413" s="131"/>
      <c r="I2413" s="131"/>
    </row>
    <row r="2414" spans="7:9" ht="15" customHeight="1" x14ac:dyDescent="0.2">
      <c r="G2414" s="139"/>
      <c r="H2414" s="131"/>
      <c r="I2414" s="131"/>
    </row>
    <row r="2415" spans="7:9" ht="15" customHeight="1" x14ac:dyDescent="0.2">
      <c r="G2415" s="139"/>
      <c r="H2415" s="131"/>
      <c r="I2415" s="131"/>
    </row>
    <row r="2416" spans="7:9" ht="15" customHeight="1" x14ac:dyDescent="0.2">
      <c r="G2416" s="139"/>
      <c r="H2416" s="131"/>
      <c r="I2416" s="131"/>
    </row>
    <row r="2417" spans="7:9" ht="15" customHeight="1" x14ac:dyDescent="0.2">
      <c r="G2417" s="139"/>
      <c r="H2417" s="131"/>
      <c r="I2417" s="131"/>
    </row>
    <row r="2418" spans="7:9" ht="15" customHeight="1" x14ac:dyDescent="0.2">
      <c r="G2418" s="139"/>
      <c r="H2418" s="131"/>
      <c r="I2418" s="131"/>
    </row>
    <row r="2419" spans="7:9" ht="15" customHeight="1" x14ac:dyDescent="0.2">
      <c r="G2419" s="139"/>
      <c r="H2419" s="131"/>
      <c r="I2419" s="131"/>
    </row>
    <row r="2420" spans="7:9" ht="15" customHeight="1" x14ac:dyDescent="0.2">
      <c r="G2420" s="139"/>
      <c r="H2420" s="131"/>
      <c r="I2420" s="131"/>
    </row>
    <row r="2421" spans="7:9" ht="15" customHeight="1" x14ac:dyDescent="0.2">
      <c r="G2421" s="139"/>
      <c r="H2421" s="131"/>
      <c r="I2421" s="131"/>
    </row>
    <row r="2422" spans="7:9" ht="15" customHeight="1" x14ac:dyDescent="0.2">
      <c r="G2422" s="139"/>
      <c r="H2422" s="131"/>
      <c r="I2422" s="131"/>
    </row>
    <row r="2423" spans="7:9" ht="15" customHeight="1" x14ac:dyDescent="0.2">
      <c r="G2423" s="139"/>
      <c r="H2423" s="131"/>
      <c r="I2423" s="131"/>
    </row>
    <row r="2424" spans="7:9" ht="15" customHeight="1" x14ac:dyDescent="0.2">
      <c r="G2424" s="139"/>
      <c r="H2424" s="131"/>
      <c r="I2424" s="131"/>
    </row>
    <row r="2425" spans="7:9" ht="15" customHeight="1" x14ac:dyDescent="0.2">
      <c r="G2425" s="139"/>
      <c r="H2425" s="131"/>
      <c r="I2425" s="131"/>
    </row>
    <row r="2426" spans="7:9" ht="15" customHeight="1" x14ac:dyDescent="0.2">
      <c r="G2426" s="139"/>
      <c r="H2426" s="131"/>
      <c r="I2426" s="131"/>
    </row>
    <row r="2427" spans="7:9" ht="15" customHeight="1" x14ac:dyDescent="0.2">
      <c r="G2427" s="139"/>
      <c r="H2427" s="131"/>
      <c r="I2427" s="131"/>
    </row>
    <row r="2428" spans="7:9" ht="15" customHeight="1" x14ac:dyDescent="0.2">
      <c r="G2428" s="139"/>
      <c r="H2428" s="131"/>
      <c r="I2428" s="131"/>
    </row>
    <row r="2429" spans="7:9" ht="15" customHeight="1" x14ac:dyDescent="0.2">
      <c r="G2429" s="139"/>
      <c r="H2429" s="131"/>
      <c r="I2429" s="131"/>
    </row>
    <row r="2430" spans="7:9" ht="15" customHeight="1" x14ac:dyDescent="0.2">
      <c r="G2430" s="139"/>
      <c r="H2430" s="131"/>
      <c r="I2430" s="131"/>
    </row>
    <row r="2431" spans="7:9" ht="15" customHeight="1" x14ac:dyDescent="0.2">
      <c r="G2431" s="139"/>
      <c r="H2431" s="131"/>
      <c r="I2431" s="131"/>
    </row>
    <row r="2432" spans="7:9" ht="15" customHeight="1" x14ac:dyDescent="0.2">
      <c r="G2432" s="139"/>
      <c r="H2432" s="131"/>
      <c r="I2432" s="131"/>
    </row>
    <row r="2433" spans="7:9" ht="15" customHeight="1" x14ac:dyDescent="0.2">
      <c r="G2433" s="139"/>
      <c r="H2433" s="131"/>
      <c r="I2433" s="131"/>
    </row>
    <row r="2434" spans="7:9" ht="15" customHeight="1" x14ac:dyDescent="0.2">
      <c r="G2434" s="139"/>
      <c r="H2434" s="131"/>
      <c r="I2434" s="131"/>
    </row>
    <row r="2435" spans="7:9" ht="15" customHeight="1" x14ac:dyDescent="0.2">
      <c r="G2435" s="139"/>
      <c r="H2435" s="131"/>
      <c r="I2435" s="131"/>
    </row>
    <row r="2436" spans="7:9" ht="15" customHeight="1" x14ac:dyDescent="0.2">
      <c r="G2436" s="139"/>
      <c r="H2436" s="131"/>
      <c r="I2436" s="131"/>
    </row>
    <row r="2437" spans="7:9" ht="15" customHeight="1" x14ac:dyDescent="0.2">
      <c r="G2437" s="139"/>
      <c r="H2437" s="131"/>
      <c r="I2437" s="131"/>
    </row>
    <row r="2438" spans="7:9" ht="15" customHeight="1" x14ac:dyDescent="0.2">
      <c r="G2438" s="139"/>
      <c r="H2438" s="131"/>
      <c r="I2438" s="131"/>
    </row>
    <row r="2439" spans="7:9" ht="15" customHeight="1" x14ac:dyDescent="0.2">
      <c r="G2439" s="139"/>
      <c r="H2439" s="131"/>
      <c r="I2439" s="131"/>
    </row>
    <row r="2440" spans="7:9" ht="15" customHeight="1" x14ac:dyDescent="0.2">
      <c r="G2440" s="139"/>
      <c r="H2440" s="131"/>
      <c r="I2440" s="131"/>
    </row>
    <row r="2441" spans="7:9" ht="15" customHeight="1" x14ac:dyDescent="0.2">
      <c r="G2441" s="139"/>
      <c r="H2441" s="131"/>
      <c r="I2441" s="131"/>
    </row>
    <row r="2442" spans="7:9" ht="15" customHeight="1" x14ac:dyDescent="0.2">
      <c r="G2442" s="139"/>
      <c r="H2442" s="131"/>
      <c r="I2442" s="131"/>
    </row>
    <row r="2443" spans="7:9" ht="15" customHeight="1" x14ac:dyDescent="0.2">
      <c r="G2443" s="139"/>
      <c r="H2443" s="131"/>
      <c r="I2443" s="131"/>
    </row>
    <row r="2444" spans="7:9" ht="15" customHeight="1" x14ac:dyDescent="0.2">
      <c r="G2444" s="139"/>
      <c r="H2444" s="131"/>
      <c r="I2444" s="131"/>
    </row>
    <row r="2445" spans="7:9" ht="15" customHeight="1" x14ac:dyDescent="0.2">
      <c r="G2445" s="139"/>
      <c r="H2445" s="131"/>
      <c r="I2445" s="131"/>
    </row>
    <row r="2446" spans="7:9" ht="15" customHeight="1" x14ac:dyDescent="0.2">
      <c r="G2446" s="139"/>
      <c r="H2446" s="131"/>
      <c r="I2446" s="131"/>
    </row>
    <row r="2447" spans="7:9" ht="15" customHeight="1" x14ac:dyDescent="0.2">
      <c r="G2447" s="139"/>
      <c r="H2447" s="131"/>
      <c r="I2447" s="131"/>
    </row>
    <row r="2448" spans="7:9" ht="15" customHeight="1" x14ac:dyDescent="0.2">
      <c r="G2448" s="139"/>
      <c r="H2448" s="131"/>
      <c r="I2448" s="131"/>
    </row>
    <row r="2449" spans="7:9" ht="15" customHeight="1" x14ac:dyDescent="0.2">
      <c r="G2449" s="139"/>
      <c r="H2449" s="131"/>
      <c r="I2449" s="131"/>
    </row>
    <row r="2450" spans="7:9" ht="15" customHeight="1" x14ac:dyDescent="0.2">
      <c r="G2450" s="139"/>
      <c r="H2450" s="131"/>
      <c r="I2450" s="131"/>
    </row>
    <row r="2451" spans="7:9" ht="15" customHeight="1" x14ac:dyDescent="0.2">
      <c r="G2451" s="139"/>
      <c r="H2451" s="131"/>
      <c r="I2451" s="131"/>
    </row>
    <row r="2452" spans="7:9" ht="15" customHeight="1" x14ac:dyDescent="0.2">
      <c r="G2452" s="139"/>
      <c r="H2452" s="131"/>
      <c r="I2452" s="131"/>
    </row>
    <row r="2453" spans="7:9" ht="15" customHeight="1" x14ac:dyDescent="0.2">
      <c r="G2453" s="139"/>
      <c r="H2453" s="131"/>
      <c r="I2453" s="131"/>
    </row>
    <row r="2454" spans="7:9" ht="15" customHeight="1" x14ac:dyDescent="0.2">
      <c r="G2454" s="139"/>
      <c r="H2454" s="131"/>
      <c r="I2454" s="131"/>
    </row>
    <row r="2455" spans="7:9" ht="15" customHeight="1" x14ac:dyDescent="0.2">
      <c r="G2455" s="139"/>
      <c r="H2455" s="131"/>
      <c r="I2455" s="131"/>
    </row>
    <row r="2456" spans="7:9" ht="15" customHeight="1" x14ac:dyDescent="0.2">
      <c r="G2456" s="139"/>
      <c r="H2456" s="131"/>
      <c r="I2456" s="131"/>
    </row>
    <row r="2457" spans="7:9" ht="15" customHeight="1" x14ac:dyDescent="0.2">
      <c r="G2457" s="139"/>
      <c r="H2457" s="131"/>
      <c r="I2457" s="131"/>
    </row>
    <row r="2458" spans="7:9" ht="15" customHeight="1" x14ac:dyDescent="0.2">
      <c r="G2458" s="139"/>
      <c r="H2458" s="131"/>
      <c r="I2458" s="131"/>
    </row>
    <row r="2459" spans="7:9" ht="15" customHeight="1" x14ac:dyDescent="0.2">
      <c r="G2459" s="139"/>
      <c r="H2459" s="131"/>
      <c r="I2459" s="131"/>
    </row>
    <row r="2460" spans="7:9" ht="15" customHeight="1" x14ac:dyDescent="0.2">
      <c r="G2460" s="139"/>
      <c r="H2460" s="131"/>
      <c r="I2460" s="131"/>
    </row>
    <row r="2461" spans="7:9" ht="15" customHeight="1" x14ac:dyDescent="0.2">
      <c r="G2461" s="139"/>
      <c r="H2461" s="131"/>
      <c r="I2461" s="131"/>
    </row>
    <row r="2462" spans="7:9" ht="15" customHeight="1" x14ac:dyDescent="0.2">
      <c r="G2462" s="139"/>
      <c r="H2462" s="131"/>
      <c r="I2462" s="131"/>
    </row>
    <row r="2463" spans="7:9" ht="15" customHeight="1" x14ac:dyDescent="0.2">
      <c r="G2463" s="139"/>
      <c r="H2463" s="131"/>
      <c r="I2463" s="131"/>
    </row>
    <row r="2464" spans="7:9" ht="15" customHeight="1" x14ac:dyDescent="0.2">
      <c r="G2464" s="139"/>
      <c r="H2464" s="131"/>
      <c r="I2464" s="131"/>
    </row>
    <row r="2465" spans="7:9" ht="15" customHeight="1" x14ac:dyDescent="0.2">
      <c r="G2465" s="139"/>
      <c r="H2465" s="131"/>
      <c r="I2465" s="131"/>
    </row>
    <row r="2466" spans="7:9" ht="15" customHeight="1" x14ac:dyDescent="0.2">
      <c r="G2466" s="139"/>
      <c r="H2466" s="131"/>
      <c r="I2466" s="131"/>
    </row>
    <row r="2467" spans="7:9" ht="15" customHeight="1" x14ac:dyDescent="0.2">
      <c r="G2467" s="139"/>
      <c r="H2467" s="131"/>
      <c r="I2467" s="131"/>
    </row>
    <row r="2468" spans="7:9" ht="15" customHeight="1" x14ac:dyDescent="0.2">
      <c r="G2468" s="139"/>
      <c r="H2468" s="131"/>
      <c r="I2468" s="131"/>
    </row>
    <row r="2469" spans="7:9" ht="15" customHeight="1" x14ac:dyDescent="0.2">
      <c r="G2469" s="139"/>
      <c r="H2469" s="131"/>
      <c r="I2469" s="131"/>
    </row>
    <row r="2470" spans="7:9" ht="15" customHeight="1" x14ac:dyDescent="0.2">
      <c r="G2470" s="139"/>
      <c r="H2470" s="131"/>
      <c r="I2470" s="131"/>
    </row>
    <row r="2471" spans="7:9" ht="15" customHeight="1" x14ac:dyDescent="0.2">
      <c r="G2471" s="139"/>
      <c r="H2471" s="131"/>
      <c r="I2471" s="131"/>
    </row>
    <row r="2472" spans="7:9" ht="15" customHeight="1" x14ac:dyDescent="0.2">
      <c r="G2472" s="139"/>
      <c r="H2472" s="131"/>
      <c r="I2472" s="131"/>
    </row>
    <row r="2473" spans="7:9" ht="15" customHeight="1" x14ac:dyDescent="0.2">
      <c r="G2473" s="139"/>
      <c r="H2473" s="131"/>
      <c r="I2473" s="131"/>
    </row>
    <row r="2474" spans="7:9" ht="15" customHeight="1" x14ac:dyDescent="0.2">
      <c r="G2474" s="139"/>
      <c r="H2474" s="131"/>
      <c r="I2474" s="131"/>
    </row>
    <row r="2475" spans="7:9" ht="15" customHeight="1" x14ac:dyDescent="0.2">
      <c r="G2475" s="139"/>
      <c r="H2475" s="131"/>
      <c r="I2475" s="131"/>
    </row>
    <row r="2476" spans="7:9" ht="15" customHeight="1" x14ac:dyDescent="0.2">
      <c r="G2476" s="139"/>
      <c r="H2476" s="131"/>
      <c r="I2476" s="131"/>
    </row>
    <row r="2477" spans="7:9" ht="15" customHeight="1" x14ac:dyDescent="0.2">
      <c r="G2477" s="139"/>
      <c r="H2477" s="131"/>
      <c r="I2477" s="131"/>
    </row>
    <row r="2478" spans="7:9" ht="15" customHeight="1" x14ac:dyDescent="0.2">
      <c r="G2478" s="139"/>
      <c r="H2478" s="131"/>
      <c r="I2478" s="131"/>
    </row>
    <row r="2479" spans="7:9" ht="15" customHeight="1" x14ac:dyDescent="0.2">
      <c r="G2479" s="139"/>
      <c r="H2479" s="131"/>
      <c r="I2479" s="131"/>
    </row>
    <row r="2480" spans="7:9" ht="15" customHeight="1" x14ac:dyDescent="0.2">
      <c r="G2480" s="139"/>
      <c r="H2480" s="131"/>
      <c r="I2480" s="131"/>
    </row>
    <row r="2481" spans="7:9" ht="15" customHeight="1" x14ac:dyDescent="0.2">
      <c r="G2481" s="139"/>
      <c r="H2481" s="131"/>
      <c r="I2481" s="131"/>
    </row>
    <row r="2482" spans="7:9" ht="15" customHeight="1" x14ac:dyDescent="0.2">
      <c r="G2482" s="139"/>
      <c r="H2482" s="131"/>
      <c r="I2482" s="131"/>
    </row>
    <row r="2483" spans="7:9" ht="15" customHeight="1" x14ac:dyDescent="0.2">
      <c r="G2483" s="139"/>
      <c r="H2483" s="131"/>
      <c r="I2483" s="131"/>
    </row>
    <row r="2484" spans="7:9" ht="15" customHeight="1" x14ac:dyDescent="0.2">
      <c r="G2484" s="139"/>
      <c r="H2484" s="131"/>
      <c r="I2484" s="131"/>
    </row>
    <row r="2485" spans="7:9" ht="15" customHeight="1" x14ac:dyDescent="0.2">
      <c r="G2485" s="139"/>
      <c r="H2485" s="131"/>
      <c r="I2485" s="131"/>
    </row>
    <row r="2486" spans="7:9" ht="15" customHeight="1" x14ac:dyDescent="0.2">
      <c r="G2486" s="139"/>
      <c r="H2486" s="131"/>
      <c r="I2486" s="131"/>
    </row>
    <row r="2487" spans="7:9" ht="15" customHeight="1" x14ac:dyDescent="0.2">
      <c r="G2487" s="139"/>
      <c r="H2487" s="131"/>
      <c r="I2487" s="131"/>
    </row>
    <row r="2488" spans="7:9" ht="15" customHeight="1" x14ac:dyDescent="0.2">
      <c r="G2488" s="139"/>
      <c r="H2488" s="131"/>
      <c r="I2488" s="131"/>
    </row>
    <row r="2489" spans="7:9" ht="15" customHeight="1" x14ac:dyDescent="0.2">
      <c r="G2489" s="139"/>
      <c r="H2489" s="131"/>
      <c r="I2489" s="131"/>
    </row>
    <row r="2490" spans="7:9" ht="15" customHeight="1" x14ac:dyDescent="0.2">
      <c r="G2490" s="139"/>
      <c r="H2490" s="131"/>
      <c r="I2490" s="131"/>
    </row>
    <row r="2491" spans="7:9" ht="15" customHeight="1" x14ac:dyDescent="0.2">
      <c r="G2491" s="139"/>
      <c r="H2491" s="131"/>
      <c r="I2491" s="131"/>
    </row>
    <row r="2492" spans="7:9" ht="15" customHeight="1" x14ac:dyDescent="0.2">
      <c r="G2492" s="139"/>
      <c r="H2492" s="131"/>
      <c r="I2492" s="131"/>
    </row>
    <row r="2493" spans="7:9" ht="15" customHeight="1" x14ac:dyDescent="0.2">
      <c r="G2493" s="139"/>
      <c r="H2493" s="131"/>
      <c r="I2493" s="131"/>
    </row>
    <row r="2494" spans="7:9" ht="15" customHeight="1" x14ac:dyDescent="0.2">
      <c r="G2494" s="139"/>
      <c r="H2494" s="131"/>
      <c r="I2494" s="131"/>
    </row>
    <row r="2495" spans="7:9" ht="15" customHeight="1" x14ac:dyDescent="0.2">
      <c r="G2495" s="139"/>
      <c r="H2495" s="131"/>
      <c r="I2495" s="131"/>
    </row>
    <row r="2496" spans="7:9" ht="15" customHeight="1" x14ac:dyDescent="0.2">
      <c r="G2496" s="139"/>
      <c r="H2496" s="131"/>
      <c r="I2496" s="131"/>
    </row>
    <row r="2497" spans="7:9" ht="15" customHeight="1" x14ac:dyDescent="0.2">
      <c r="G2497" s="139"/>
      <c r="H2497" s="131"/>
      <c r="I2497" s="131"/>
    </row>
    <row r="2498" spans="7:9" ht="15" customHeight="1" x14ac:dyDescent="0.2">
      <c r="G2498" s="139"/>
      <c r="H2498" s="131"/>
      <c r="I2498" s="131"/>
    </row>
    <row r="2499" spans="7:9" ht="15" customHeight="1" x14ac:dyDescent="0.2">
      <c r="G2499" s="139"/>
      <c r="H2499" s="131"/>
      <c r="I2499" s="131"/>
    </row>
    <row r="2500" spans="7:9" ht="15" customHeight="1" x14ac:dyDescent="0.2">
      <c r="G2500" s="139"/>
      <c r="H2500" s="131"/>
      <c r="I2500" s="131"/>
    </row>
    <row r="2501" spans="7:9" ht="15" customHeight="1" x14ac:dyDescent="0.2">
      <c r="G2501" s="139"/>
      <c r="H2501" s="131"/>
      <c r="I2501" s="131"/>
    </row>
    <row r="2502" spans="7:9" ht="15" customHeight="1" x14ac:dyDescent="0.2">
      <c r="G2502" s="139"/>
      <c r="H2502" s="131"/>
      <c r="I2502" s="131"/>
    </row>
    <row r="2503" spans="7:9" ht="15" customHeight="1" x14ac:dyDescent="0.2">
      <c r="G2503" s="139"/>
      <c r="H2503" s="131"/>
      <c r="I2503" s="131"/>
    </row>
    <row r="2504" spans="7:9" ht="15" customHeight="1" x14ac:dyDescent="0.2">
      <c r="G2504" s="139"/>
      <c r="H2504" s="131"/>
      <c r="I2504" s="131"/>
    </row>
    <row r="2505" spans="7:9" ht="15" customHeight="1" x14ac:dyDescent="0.2">
      <c r="G2505" s="139"/>
      <c r="H2505" s="131"/>
      <c r="I2505" s="131"/>
    </row>
    <row r="2506" spans="7:9" ht="15" customHeight="1" x14ac:dyDescent="0.2">
      <c r="G2506" s="139"/>
      <c r="H2506" s="131"/>
      <c r="I2506" s="131"/>
    </row>
    <row r="2507" spans="7:9" ht="15" customHeight="1" x14ac:dyDescent="0.2">
      <c r="G2507" s="139"/>
      <c r="H2507" s="131"/>
      <c r="I2507" s="131"/>
    </row>
    <row r="2508" spans="7:9" ht="15" customHeight="1" x14ac:dyDescent="0.2">
      <c r="G2508" s="139"/>
      <c r="H2508" s="131"/>
      <c r="I2508" s="131"/>
    </row>
    <row r="2509" spans="7:9" ht="15" customHeight="1" x14ac:dyDescent="0.2">
      <c r="G2509" s="139"/>
      <c r="H2509" s="131"/>
      <c r="I2509" s="131"/>
    </row>
    <row r="2510" spans="7:9" ht="15" customHeight="1" x14ac:dyDescent="0.2">
      <c r="G2510" s="139"/>
      <c r="H2510" s="131"/>
      <c r="I2510" s="131"/>
    </row>
    <row r="2511" spans="7:9" ht="15" customHeight="1" x14ac:dyDescent="0.2">
      <c r="G2511" s="139"/>
      <c r="H2511" s="131"/>
      <c r="I2511" s="131"/>
    </row>
    <row r="2512" spans="7:9" ht="15" customHeight="1" x14ac:dyDescent="0.2">
      <c r="G2512" s="139"/>
      <c r="H2512" s="131"/>
      <c r="I2512" s="131"/>
    </row>
    <row r="2513" spans="7:9" ht="15" customHeight="1" x14ac:dyDescent="0.2">
      <c r="G2513" s="139"/>
      <c r="H2513" s="131"/>
      <c r="I2513" s="131"/>
    </row>
    <row r="2514" spans="7:9" ht="15" customHeight="1" x14ac:dyDescent="0.2">
      <c r="G2514" s="139"/>
      <c r="H2514" s="131"/>
      <c r="I2514" s="131"/>
    </row>
    <row r="2515" spans="7:9" ht="15" customHeight="1" x14ac:dyDescent="0.2">
      <c r="G2515" s="139"/>
      <c r="H2515" s="131"/>
      <c r="I2515" s="131"/>
    </row>
    <row r="2516" spans="7:9" ht="15" customHeight="1" x14ac:dyDescent="0.2">
      <c r="G2516" s="139"/>
      <c r="H2516" s="131"/>
      <c r="I2516" s="131"/>
    </row>
    <row r="2517" spans="7:9" ht="15" customHeight="1" x14ac:dyDescent="0.2">
      <c r="G2517" s="139"/>
      <c r="H2517" s="131"/>
      <c r="I2517" s="131"/>
    </row>
    <row r="2518" spans="7:9" ht="15" customHeight="1" x14ac:dyDescent="0.2">
      <c r="G2518" s="139"/>
      <c r="H2518" s="131"/>
      <c r="I2518" s="131"/>
    </row>
    <row r="2519" spans="7:9" ht="15" customHeight="1" x14ac:dyDescent="0.2">
      <c r="G2519" s="139"/>
      <c r="H2519" s="131"/>
      <c r="I2519" s="131"/>
    </row>
    <row r="2520" spans="7:9" ht="15" customHeight="1" x14ac:dyDescent="0.2">
      <c r="G2520" s="139"/>
      <c r="H2520" s="131"/>
      <c r="I2520" s="131"/>
    </row>
    <row r="2521" spans="7:9" ht="15" customHeight="1" x14ac:dyDescent="0.2">
      <c r="G2521" s="139"/>
      <c r="H2521" s="131"/>
      <c r="I2521" s="131"/>
    </row>
    <row r="2522" spans="7:9" ht="15" customHeight="1" x14ac:dyDescent="0.2">
      <c r="G2522" s="139"/>
      <c r="H2522" s="131"/>
      <c r="I2522" s="131"/>
    </row>
    <row r="2523" spans="7:9" ht="15" customHeight="1" x14ac:dyDescent="0.2">
      <c r="G2523" s="139"/>
      <c r="H2523" s="131"/>
      <c r="I2523" s="131"/>
    </row>
    <row r="2524" spans="7:9" ht="15" customHeight="1" x14ac:dyDescent="0.2">
      <c r="G2524" s="139"/>
      <c r="H2524" s="131"/>
      <c r="I2524" s="131"/>
    </row>
    <row r="2525" spans="7:9" ht="15" customHeight="1" x14ac:dyDescent="0.2">
      <c r="G2525" s="139"/>
      <c r="H2525" s="131"/>
      <c r="I2525" s="131"/>
    </row>
    <row r="2526" spans="7:9" ht="15" customHeight="1" x14ac:dyDescent="0.2">
      <c r="G2526" s="139"/>
      <c r="H2526" s="131"/>
      <c r="I2526" s="131"/>
    </row>
    <row r="2527" spans="7:9" ht="15" customHeight="1" x14ac:dyDescent="0.2">
      <c r="G2527" s="139"/>
      <c r="H2527" s="131"/>
      <c r="I2527" s="131"/>
    </row>
    <row r="2528" spans="7:9" ht="15" customHeight="1" x14ac:dyDescent="0.2">
      <c r="G2528" s="139"/>
      <c r="H2528" s="131"/>
      <c r="I2528" s="131"/>
    </row>
    <row r="2529" spans="7:9" ht="15" customHeight="1" x14ac:dyDescent="0.2">
      <c r="G2529" s="139"/>
      <c r="H2529" s="131"/>
      <c r="I2529" s="131"/>
    </row>
    <row r="2530" spans="7:9" ht="15" customHeight="1" x14ac:dyDescent="0.2">
      <c r="G2530" s="139"/>
      <c r="H2530" s="131"/>
      <c r="I2530" s="131"/>
    </row>
    <row r="2531" spans="7:9" ht="15" customHeight="1" x14ac:dyDescent="0.2">
      <c r="G2531" s="139"/>
      <c r="H2531" s="131"/>
      <c r="I2531" s="131"/>
    </row>
    <row r="2532" spans="7:9" ht="15" customHeight="1" x14ac:dyDescent="0.2">
      <c r="G2532" s="139"/>
      <c r="H2532" s="131"/>
      <c r="I2532" s="131"/>
    </row>
    <row r="2533" spans="7:9" ht="15" customHeight="1" x14ac:dyDescent="0.2">
      <c r="G2533" s="139"/>
      <c r="H2533" s="131"/>
      <c r="I2533" s="131"/>
    </row>
    <row r="2534" spans="7:9" ht="15" customHeight="1" x14ac:dyDescent="0.2">
      <c r="G2534" s="139"/>
      <c r="H2534" s="131"/>
      <c r="I2534" s="131"/>
    </row>
    <row r="2535" spans="7:9" ht="15" customHeight="1" x14ac:dyDescent="0.2">
      <c r="G2535" s="139"/>
      <c r="H2535" s="131"/>
      <c r="I2535" s="131"/>
    </row>
    <row r="2536" spans="7:9" ht="15" customHeight="1" x14ac:dyDescent="0.2">
      <c r="G2536" s="139"/>
      <c r="H2536" s="131"/>
      <c r="I2536" s="131"/>
    </row>
    <row r="2537" spans="7:9" ht="15" customHeight="1" x14ac:dyDescent="0.2">
      <c r="G2537" s="139"/>
      <c r="H2537" s="131"/>
      <c r="I2537" s="131"/>
    </row>
    <row r="2538" spans="7:9" ht="15" customHeight="1" x14ac:dyDescent="0.2">
      <c r="G2538" s="139"/>
      <c r="H2538" s="131"/>
      <c r="I2538" s="131"/>
    </row>
    <row r="2539" spans="7:9" ht="15" customHeight="1" x14ac:dyDescent="0.2">
      <c r="G2539" s="139"/>
      <c r="H2539" s="131"/>
      <c r="I2539" s="131"/>
    </row>
    <row r="2540" spans="7:9" ht="15" customHeight="1" x14ac:dyDescent="0.2">
      <c r="G2540" s="139"/>
      <c r="H2540" s="131"/>
      <c r="I2540" s="131"/>
    </row>
    <row r="2541" spans="7:9" ht="15" customHeight="1" x14ac:dyDescent="0.2">
      <c r="G2541" s="139"/>
      <c r="H2541" s="131"/>
      <c r="I2541" s="131"/>
    </row>
    <row r="2542" spans="7:9" ht="15" customHeight="1" x14ac:dyDescent="0.2">
      <c r="G2542" s="139"/>
      <c r="H2542" s="131"/>
      <c r="I2542" s="131"/>
    </row>
    <row r="2543" spans="7:9" ht="15" customHeight="1" x14ac:dyDescent="0.2">
      <c r="G2543" s="139"/>
      <c r="H2543" s="131"/>
      <c r="I2543" s="131"/>
    </row>
    <row r="2544" spans="7:9" ht="15" customHeight="1" x14ac:dyDescent="0.2">
      <c r="G2544" s="139"/>
      <c r="H2544" s="131"/>
      <c r="I2544" s="131"/>
    </row>
    <row r="2545" spans="7:9" ht="15" customHeight="1" x14ac:dyDescent="0.2">
      <c r="G2545" s="139"/>
      <c r="H2545" s="131"/>
      <c r="I2545" s="131"/>
    </row>
    <row r="2546" spans="7:9" ht="15" customHeight="1" x14ac:dyDescent="0.2">
      <c r="G2546" s="139"/>
      <c r="H2546" s="131"/>
      <c r="I2546" s="131"/>
    </row>
    <row r="2547" spans="7:9" ht="15" customHeight="1" x14ac:dyDescent="0.2">
      <c r="G2547" s="139"/>
      <c r="H2547" s="131"/>
      <c r="I2547" s="131"/>
    </row>
    <row r="2548" spans="7:9" ht="15" customHeight="1" x14ac:dyDescent="0.2">
      <c r="G2548" s="139"/>
      <c r="H2548" s="131"/>
      <c r="I2548" s="131"/>
    </row>
    <row r="2549" spans="7:9" ht="15" customHeight="1" x14ac:dyDescent="0.2">
      <c r="G2549" s="139"/>
      <c r="H2549" s="131"/>
      <c r="I2549" s="131"/>
    </row>
    <row r="2550" spans="7:9" ht="15" customHeight="1" x14ac:dyDescent="0.2">
      <c r="G2550" s="139"/>
      <c r="H2550" s="131"/>
      <c r="I2550" s="131"/>
    </row>
    <row r="2551" spans="7:9" ht="15" customHeight="1" x14ac:dyDescent="0.2">
      <c r="G2551" s="139"/>
      <c r="H2551" s="131"/>
      <c r="I2551" s="131"/>
    </row>
    <row r="2552" spans="7:9" ht="15" customHeight="1" x14ac:dyDescent="0.2">
      <c r="G2552" s="139"/>
      <c r="H2552" s="131"/>
      <c r="I2552" s="131"/>
    </row>
    <row r="2553" spans="7:9" ht="15" customHeight="1" x14ac:dyDescent="0.2">
      <c r="G2553" s="139"/>
      <c r="H2553" s="131"/>
      <c r="I2553" s="131"/>
    </row>
    <row r="2554" spans="7:9" ht="15" customHeight="1" x14ac:dyDescent="0.2">
      <c r="G2554" s="139"/>
      <c r="H2554" s="131"/>
      <c r="I2554" s="131"/>
    </row>
    <row r="2555" spans="7:9" ht="15" customHeight="1" x14ac:dyDescent="0.2">
      <c r="G2555" s="139"/>
      <c r="H2555" s="131"/>
      <c r="I2555" s="131"/>
    </row>
    <row r="2556" spans="7:9" ht="15" customHeight="1" x14ac:dyDescent="0.2">
      <c r="G2556" s="139"/>
      <c r="H2556" s="131"/>
      <c r="I2556" s="131"/>
    </row>
    <row r="2557" spans="7:9" ht="15" customHeight="1" x14ac:dyDescent="0.2">
      <c r="G2557" s="139"/>
      <c r="H2557" s="131"/>
      <c r="I2557" s="131"/>
    </row>
    <row r="2558" spans="7:9" ht="15" customHeight="1" x14ac:dyDescent="0.2">
      <c r="G2558" s="139"/>
      <c r="H2558" s="131"/>
      <c r="I2558" s="131"/>
    </row>
    <row r="2559" spans="7:9" ht="15" customHeight="1" x14ac:dyDescent="0.2">
      <c r="G2559" s="139"/>
      <c r="H2559" s="131"/>
      <c r="I2559" s="131"/>
    </row>
    <row r="2560" spans="7:9" ht="15" customHeight="1" x14ac:dyDescent="0.2">
      <c r="G2560" s="139"/>
      <c r="H2560" s="131"/>
      <c r="I2560" s="131"/>
    </row>
    <row r="2561" spans="7:9" ht="15" customHeight="1" x14ac:dyDescent="0.2">
      <c r="G2561" s="139"/>
      <c r="H2561" s="131"/>
      <c r="I2561" s="131"/>
    </row>
    <row r="2562" spans="7:9" ht="15" customHeight="1" x14ac:dyDescent="0.2">
      <c r="G2562" s="139"/>
      <c r="H2562" s="131"/>
      <c r="I2562" s="131"/>
    </row>
    <row r="2563" spans="7:9" ht="15" customHeight="1" x14ac:dyDescent="0.2">
      <c r="G2563" s="139"/>
      <c r="H2563" s="131"/>
      <c r="I2563" s="131"/>
    </row>
    <row r="2564" spans="7:9" ht="15" customHeight="1" x14ac:dyDescent="0.2">
      <c r="G2564" s="139"/>
      <c r="H2564" s="131"/>
      <c r="I2564" s="131"/>
    </row>
    <row r="2565" spans="7:9" ht="15" customHeight="1" x14ac:dyDescent="0.2">
      <c r="G2565" s="139"/>
      <c r="H2565" s="131"/>
      <c r="I2565" s="131"/>
    </row>
    <row r="2566" spans="7:9" ht="15" customHeight="1" x14ac:dyDescent="0.2">
      <c r="G2566" s="139"/>
      <c r="H2566" s="131"/>
      <c r="I2566" s="131"/>
    </row>
    <row r="2567" spans="7:9" ht="15" customHeight="1" x14ac:dyDescent="0.2">
      <c r="G2567" s="139"/>
      <c r="H2567" s="131"/>
      <c r="I2567" s="131"/>
    </row>
    <row r="2568" spans="7:9" ht="15" customHeight="1" x14ac:dyDescent="0.2">
      <c r="G2568" s="139"/>
      <c r="H2568" s="131"/>
      <c r="I2568" s="131"/>
    </row>
    <row r="2569" spans="7:9" ht="15" customHeight="1" x14ac:dyDescent="0.2">
      <c r="G2569" s="139"/>
      <c r="H2569" s="131"/>
      <c r="I2569" s="131"/>
    </row>
    <row r="2570" spans="7:9" ht="15" customHeight="1" x14ac:dyDescent="0.2">
      <c r="G2570" s="139"/>
      <c r="H2570" s="131"/>
      <c r="I2570" s="131"/>
    </row>
    <row r="2571" spans="7:9" ht="15" customHeight="1" x14ac:dyDescent="0.2">
      <c r="G2571" s="139"/>
      <c r="H2571" s="131"/>
      <c r="I2571" s="131"/>
    </row>
    <row r="2572" spans="7:9" ht="15" customHeight="1" x14ac:dyDescent="0.2">
      <c r="G2572" s="139"/>
      <c r="H2572" s="131"/>
      <c r="I2572" s="131"/>
    </row>
    <row r="2573" spans="7:9" ht="15" customHeight="1" x14ac:dyDescent="0.2">
      <c r="G2573" s="139"/>
      <c r="H2573" s="131"/>
      <c r="I2573" s="131"/>
    </row>
    <row r="2574" spans="7:9" ht="15" customHeight="1" x14ac:dyDescent="0.2">
      <c r="G2574" s="139"/>
      <c r="H2574" s="131"/>
      <c r="I2574" s="131"/>
    </row>
    <row r="2575" spans="7:9" ht="15" customHeight="1" x14ac:dyDescent="0.2">
      <c r="G2575" s="139"/>
      <c r="H2575" s="131"/>
      <c r="I2575" s="131"/>
    </row>
    <row r="2576" spans="7:9" ht="15" customHeight="1" x14ac:dyDescent="0.2">
      <c r="G2576" s="139"/>
      <c r="H2576" s="131"/>
      <c r="I2576" s="131"/>
    </row>
    <row r="2577" spans="7:9" ht="15" customHeight="1" x14ac:dyDescent="0.2">
      <c r="G2577" s="139"/>
      <c r="H2577" s="131"/>
      <c r="I2577" s="131"/>
    </row>
    <row r="2578" spans="7:9" ht="15" customHeight="1" x14ac:dyDescent="0.2">
      <c r="G2578" s="139"/>
      <c r="H2578" s="131"/>
      <c r="I2578" s="131"/>
    </row>
    <row r="2579" spans="7:9" ht="15" customHeight="1" x14ac:dyDescent="0.2">
      <c r="G2579" s="139"/>
      <c r="H2579" s="131"/>
      <c r="I2579" s="131"/>
    </row>
    <row r="2580" spans="7:9" ht="15" customHeight="1" x14ac:dyDescent="0.2">
      <c r="G2580" s="139"/>
      <c r="H2580" s="131"/>
      <c r="I2580" s="131"/>
    </row>
    <row r="2581" spans="7:9" ht="15" customHeight="1" x14ac:dyDescent="0.2">
      <c r="G2581" s="139"/>
      <c r="H2581" s="131"/>
      <c r="I2581" s="131"/>
    </row>
    <row r="2582" spans="7:9" ht="15" customHeight="1" x14ac:dyDescent="0.2">
      <c r="G2582" s="139"/>
      <c r="H2582" s="131"/>
      <c r="I2582" s="131"/>
    </row>
    <row r="2583" spans="7:9" ht="15" customHeight="1" x14ac:dyDescent="0.2">
      <c r="G2583" s="139"/>
      <c r="H2583" s="131"/>
      <c r="I2583" s="131"/>
    </row>
    <row r="2584" spans="7:9" ht="15" customHeight="1" x14ac:dyDescent="0.2">
      <c r="G2584" s="139"/>
      <c r="H2584" s="131"/>
      <c r="I2584" s="131"/>
    </row>
    <row r="2585" spans="7:9" ht="15" customHeight="1" x14ac:dyDescent="0.2">
      <c r="G2585" s="139"/>
      <c r="H2585" s="131"/>
      <c r="I2585" s="131"/>
    </row>
    <row r="2586" spans="7:9" ht="15" customHeight="1" x14ac:dyDescent="0.2">
      <c r="G2586" s="139"/>
      <c r="H2586" s="131"/>
      <c r="I2586" s="131"/>
    </row>
    <row r="2587" spans="7:9" ht="15" customHeight="1" x14ac:dyDescent="0.2">
      <c r="G2587" s="139"/>
      <c r="H2587" s="131"/>
      <c r="I2587" s="131"/>
    </row>
    <row r="2588" spans="7:9" ht="15" customHeight="1" x14ac:dyDescent="0.2">
      <c r="G2588" s="139"/>
      <c r="H2588" s="131"/>
      <c r="I2588" s="131"/>
    </row>
    <row r="2589" spans="7:9" ht="15" customHeight="1" x14ac:dyDescent="0.2">
      <c r="G2589" s="139"/>
      <c r="H2589" s="131"/>
      <c r="I2589" s="131"/>
    </row>
    <row r="2590" spans="7:9" ht="15" customHeight="1" x14ac:dyDescent="0.2">
      <c r="G2590" s="139"/>
      <c r="H2590" s="131"/>
      <c r="I2590" s="131"/>
    </row>
    <row r="2591" spans="7:9" ht="15" customHeight="1" x14ac:dyDescent="0.2">
      <c r="G2591" s="139"/>
      <c r="H2591" s="131"/>
      <c r="I2591" s="131"/>
    </row>
    <row r="2592" spans="7:9" ht="15" customHeight="1" x14ac:dyDescent="0.2">
      <c r="G2592" s="139"/>
      <c r="H2592" s="131"/>
      <c r="I2592" s="131"/>
    </row>
    <row r="2593" spans="7:9" ht="15" customHeight="1" x14ac:dyDescent="0.2">
      <c r="G2593" s="139"/>
      <c r="H2593" s="131"/>
      <c r="I2593" s="131"/>
    </row>
    <row r="2594" spans="7:9" ht="15" customHeight="1" x14ac:dyDescent="0.2">
      <c r="G2594" s="139"/>
      <c r="H2594" s="131"/>
      <c r="I2594" s="131"/>
    </row>
    <row r="2595" spans="7:9" ht="15" customHeight="1" x14ac:dyDescent="0.2">
      <c r="G2595" s="139"/>
      <c r="H2595" s="131"/>
      <c r="I2595" s="131"/>
    </row>
    <row r="2596" spans="7:9" ht="15" customHeight="1" x14ac:dyDescent="0.2">
      <c r="G2596" s="139"/>
      <c r="H2596" s="131"/>
      <c r="I2596" s="131"/>
    </row>
    <row r="2597" spans="7:9" ht="15" customHeight="1" x14ac:dyDescent="0.2">
      <c r="G2597" s="139"/>
      <c r="H2597" s="131"/>
      <c r="I2597" s="131"/>
    </row>
    <row r="2598" spans="7:9" ht="15" customHeight="1" x14ac:dyDescent="0.2">
      <c r="G2598" s="139"/>
      <c r="H2598" s="131"/>
      <c r="I2598" s="131"/>
    </row>
    <row r="2599" spans="7:9" ht="15" customHeight="1" x14ac:dyDescent="0.2">
      <c r="G2599" s="139"/>
      <c r="H2599" s="131"/>
      <c r="I2599" s="131"/>
    </row>
    <row r="2600" spans="7:9" ht="15" customHeight="1" x14ac:dyDescent="0.2">
      <c r="G2600" s="139"/>
      <c r="H2600" s="131"/>
      <c r="I2600" s="131"/>
    </row>
    <row r="2601" spans="7:9" ht="15" customHeight="1" x14ac:dyDescent="0.2">
      <c r="G2601" s="139"/>
      <c r="H2601" s="131"/>
      <c r="I2601" s="131"/>
    </row>
    <row r="2602" spans="7:9" ht="15" customHeight="1" x14ac:dyDescent="0.2">
      <c r="G2602" s="139"/>
      <c r="H2602" s="131"/>
      <c r="I2602" s="131"/>
    </row>
    <row r="2603" spans="7:9" ht="15" customHeight="1" x14ac:dyDescent="0.2">
      <c r="G2603" s="139"/>
      <c r="H2603" s="131"/>
      <c r="I2603" s="131"/>
    </row>
    <row r="2604" spans="7:9" ht="15" customHeight="1" x14ac:dyDescent="0.2">
      <c r="G2604" s="139"/>
      <c r="H2604" s="131"/>
      <c r="I2604" s="131"/>
    </row>
    <row r="2605" spans="7:9" ht="15" customHeight="1" x14ac:dyDescent="0.2">
      <c r="G2605" s="139"/>
      <c r="H2605" s="131"/>
      <c r="I2605" s="131"/>
    </row>
    <row r="2606" spans="7:9" ht="15" customHeight="1" x14ac:dyDescent="0.2">
      <c r="G2606" s="139"/>
      <c r="H2606" s="131"/>
      <c r="I2606" s="131"/>
    </row>
    <row r="2607" spans="7:9" ht="15" customHeight="1" x14ac:dyDescent="0.2">
      <c r="G2607" s="139"/>
      <c r="H2607" s="131"/>
      <c r="I2607" s="131"/>
    </row>
    <row r="2608" spans="7:9" ht="15" customHeight="1" x14ac:dyDescent="0.2">
      <c r="G2608" s="139"/>
      <c r="H2608" s="131"/>
      <c r="I2608" s="131"/>
    </row>
    <row r="2609" spans="7:9" ht="15" customHeight="1" x14ac:dyDescent="0.2">
      <c r="G2609" s="139"/>
      <c r="H2609" s="131"/>
      <c r="I2609" s="131"/>
    </row>
    <row r="2610" spans="7:9" ht="15" customHeight="1" x14ac:dyDescent="0.2">
      <c r="G2610" s="139"/>
      <c r="H2610" s="131"/>
      <c r="I2610" s="131"/>
    </row>
    <row r="2611" spans="7:9" ht="15" customHeight="1" x14ac:dyDescent="0.2">
      <c r="G2611" s="139"/>
      <c r="H2611" s="131"/>
      <c r="I2611" s="131"/>
    </row>
    <row r="2612" spans="7:9" ht="15" customHeight="1" x14ac:dyDescent="0.2">
      <c r="G2612" s="139"/>
      <c r="H2612" s="131"/>
      <c r="I2612" s="131"/>
    </row>
    <row r="2613" spans="7:9" ht="15" customHeight="1" x14ac:dyDescent="0.2">
      <c r="G2613" s="139"/>
      <c r="H2613" s="131"/>
      <c r="I2613" s="131"/>
    </row>
    <row r="2614" spans="7:9" ht="15" customHeight="1" x14ac:dyDescent="0.2">
      <c r="G2614" s="139"/>
      <c r="H2614" s="131"/>
      <c r="I2614" s="131"/>
    </row>
    <row r="2615" spans="7:9" ht="15" customHeight="1" x14ac:dyDescent="0.2">
      <c r="G2615" s="139"/>
      <c r="H2615" s="131"/>
      <c r="I2615" s="131"/>
    </row>
    <row r="2616" spans="7:9" ht="15" customHeight="1" x14ac:dyDescent="0.2">
      <c r="G2616" s="139"/>
      <c r="H2616" s="131"/>
      <c r="I2616" s="131"/>
    </row>
    <row r="2617" spans="7:9" ht="15" customHeight="1" x14ac:dyDescent="0.2">
      <c r="G2617" s="139"/>
      <c r="H2617" s="131"/>
      <c r="I2617" s="131"/>
    </row>
    <row r="2618" spans="7:9" ht="15" customHeight="1" x14ac:dyDescent="0.2">
      <c r="G2618" s="139"/>
      <c r="H2618" s="131"/>
      <c r="I2618" s="131"/>
    </row>
    <row r="2619" spans="7:9" ht="15" customHeight="1" x14ac:dyDescent="0.2">
      <c r="G2619" s="139"/>
      <c r="H2619" s="131"/>
      <c r="I2619" s="131"/>
    </row>
    <row r="2620" spans="7:9" ht="15" customHeight="1" x14ac:dyDescent="0.2">
      <c r="G2620" s="139"/>
      <c r="H2620" s="131"/>
      <c r="I2620" s="131"/>
    </row>
    <row r="2621" spans="7:9" ht="15" customHeight="1" x14ac:dyDescent="0.2">
      <c r="G2621" s="139"/>
      <c r="H2621" s="131"/>
      <c r="I2621" s="131"/>
    </row>
    <row r="2622" spans="7:9" ht="15" customHeight="1" x14ac:dyDescent="0.2">
      <c r="G2622" s="139"/>
      <c r="H2622" s="131"/>
      <c r="I2622" s="131"/>
    </row>
    <row r="2623" spans="7:9" ht="15" customHeight="1" x14ac:dyDescent="0.2">
      <c r="G2623" s="139"/>
      <c r="H2623" s="131"/>
      <c r="I2623" s="131"/>
    </row>
    <row r="2624" spans="7:9" ht="15" customHeight="1" x14ac:dyDescent="0.2">
      <c r="G2624" s="139"/>
      <c r="H2624" s="131"/>
      <c r="I2624" s="131"/>
    </row>
    <row r="2625" spans="7:9" ht="15" customHeight="1" x14ac:dyDescent="0.2">
      <c r="G2625" s="139"/>
      <c r="H2625" s="131"/>
      <c r="I2625" s="131"/>
    </row>
    <row r="2626" spans="7:9" ht="15" customHeight="1" x14ac:dyDescent="0.2">
      <c r="G2626" s="139"/>
      <c r="H2626" s="131"/>
      <c r="I2626" s="131"/>
    </row>
    <row r="2627" spans="7:9" ht="15" customHeight="1" x14ac:dyDescent="0.2">
      <c r="G2627" s="139"/>
      <c r="H2627" s="131"/>
      <c r="I2627" s="131"/>
    </row>
    <row r="2628" spans="7:9" ht="15" customHeight="1" x14ac:dyDescent="0.2">
      <c r="G2628" s="139"/>
      <c r="H2628" s="131"/>
      <c r="I2628" s="131"/>
    </row>
    <row r="2629" spans="7:9" ht="15" customHeight="1" x14ac:dyDescent="0.2">
      <c r="G2629" s="139"/>
      <c r="H2629" s="131"/>
      <c r="I2629" s="131"/>
    </row>
    <row r="2630" spans="7:9" ht="15" customHeight="1" x14ac:dyDescent="0.2">
      <c r="G2630" s="139"/>
      <c r="H2630" s="131"/>
      <c r="I2630" s="131"/>
    </row>
    <row r="2631" spans="7:9" ht="15" customHeight="1" x14ac:dyDescent="0.2">
      <c r="G2631" s="139"/>
      <c r="H2631" s="131"/>
      <c r="I2631" s="131"/>
    </row>
    <row r="2632" spans="7:9" ht="15" customHeight="1" x14ac:dyDescent="0.2">
      <c r="G2632" s="139"/>
      <c r="H2632" s="131"/>
      <c r="I2632" s="131"/>
    </row>
    <row r="2633" spans="7:9" ht="15" customHeight="1" x14ac:dyDescent="0.2">
      <c r="G2633" s="139"/>
      <c r="H2633" s="131"/>
      <c r="I2633" s="131"/>
    </row>
    <row r="2634" spans="7:9" ht="15" customHeight="1" x14ac:dyDescent="0.2">
      <c r="G2634" s="139"/>
      <c r="H2634" s="131"/>
      <c r="I2634" s="131"/>
    </row>
    <row r="2635" spans="7:9" ht="15" customHeight="1" x14ac:dyDescent="0.2">
      <c r="G2635" s="139"/>
      <c r="H2635" s="131"/>
      <c r="I2635" s="131"/>
    </row>
    <row r="2636" spans="7:9" ht="15" customHeight="1" x14ac:dyDescent="0.2">
      <c r="G2636" s="139"/>
      <c r="H2636" s="131"/>
      <c r="I2636" s="131"/>
    </row>
    <row r="2637" spans="7:9" ht="15" customHeight="1" x14ac:dyDescent="0.2">
      <c r="G2637" s="139"/>
      <c r="H2637" s="131"/>
      <c r="I2637" s="131"/>
    </row>
    <row r="2638" spans="7:9" ht="15" customHeight="1" x14ac:dyDescent="0.2">
      <c r="G2638" s="139"/>
      <c r="H2638" s="131"/>
      <c r="I2638" s="131"/>
    </row>
    <row r="2639" spans="7:9" ht="15" customHeight="1" x14ac:dyDescent="0.2">
      <c r="G2639" s="139"/>
      <c r="H2639" s="131"/>
      <c r="I2639" s="131"/>
    </row>
    <row r="2640" spans="7:9" ht="15" customHeight="1" x14ac:dyDescent="0.2">
      <c r="G2640" s="139"/>
      <c r="H2640" s="131"/>
      <c r="I2640" s="131"/>
    </row>
    <row r="2641" spans="7:9" ht="15" customHeight="1" x14ac:dyDescent="0.2">
      <c r="G2641" s="139"/>
      <c r="H2641" s="131"/>
      <c r="I2641" s="131"/>
    </row>
    <row r="2642" spans="7:9" ht="15" customHeight="1" x14ac:dyDescent="0.2">
      <c r="G2642" s="139"/>
      <c r="H2642" s="131"/>
      <c r="I2642" s="131"/>
    </row>
    <row r="2643" spans="7:9" ht="15" customHeight="1" x14ac:dyDescent="0.2">
      <c r="G2643" s="139"/>
      <c r="H2643" s="131"/>
      <c r="I2643" s="131"/>
    </row>
    <row r="2644" spans="7:9" ht="15" customHeight="1" x14ac:dyDescent="0.2">
      <c r="G2644" s="139"/>
      <c r="H2644" s="131"/>
      <c r="I2644" s="131"/>
    </row>
    <row r="2645" spans="7:9" ht="15" customHeight="1" x14ac:dyDescent="0.2">
      <c r="G2645" s="139"/>
      <c r="H2645" s="131"/>
      <c r="I2645" s="131"/>
    </row>
    <row r="2646" spans="7:9" ht="15" customHeight="1" x14ac:dyDescent="0.2">
      <c r="G2646" s="139"/>
      <c r="H2646" s="131"/>
      <c r="I2646" s="131"/>
    </row>
    <row r="2647" spans="7:9" ht="15" customHeight="1" x14ac:dyDescent="0.2">
      <c r="G2647" s="139"/>
      <c r="H2647" s="131"/>
      <c r="I2647" s="131"/>
    </row>
    <row r="2648" spans="7:9" ht="15" customHeight="1" x14ac:dyDescent="0.2">
      <c r="G2648" s="139"/>
      <c r="H2648" s="131"/>
      <c r="I2648" s="131"/>
    </row>
    <row r="2649" spans="7:9" ht="15" customHeight="1" x14ac:dyDescent="0.2">
      <c r="G2649" s="139"/>
      <c r="H2649" s="131"/>
      <c r="I2649" s="131"/>
    </row>
    <row r="2650" spans="7:9" ht="15" customHeight="1" x14ac:dyDescent="0.2">
      <c r="G2650" s="139"/>
      <c r="H2650" s="131"/>
      <c r="I2650" s="131"/>
    </row>
    <row r="2651" spans="7:9" ht="15" customHeight="1" x14ac:dyDescent="0.2">
      <c r="G2651" s="139"/>
      <c r="H2651" s="131"/>
      <c r="I2651" s="131"/>
    </row>
    <row r="2652" spans="7:9" ht="15" customHeight="1" x14ac:dyDescent="0.2">
      <c r="G2652" s="139"/>
      <c r="H2652" s="131"/>
      <c r="I2652" s="131"/>
    </row>
    <row r="2653" spans="7:9" ht="15" customHeight="1" x14ac:dyDescent="0.2">
      <c r="G2653" s="139"/>
      <c r="H2653" s="131"/>
      <c r="I2653" s="131"/>
    </row>
    <row r="2654" spans="7:9" ht="15" customHeight="1" x14ac:dyDescent="0.2">
      <c r="G2654" s="139"/>
      <c r="H2654" s="131"/>
      <c r="I2654" s="131"/>
    </row>
    <row r="2655" spans="7:9" ht="15" customHeight="1" x14ac:dyDescent="0.2">
      <c r="G2655" s="139"/>
      <c r="H2655" s="131"/>
      <c r="I2655" s="131"/>
    </row>
    <row r="2656" spans="7:9" ht="15" customHeight="1" x14ac:dyDescent="0.2">
      <c r="G2656" s="139"/>
      <c r="H2656" s="131"/>
      <c r="I2656" s="131"/>
    </row>
    <row r="2657" spans="7:9" ht="15" customHeight="1" x14ac:dyDescent="0.2">
      <c r="G2657" s="139"/>
      <c r="H2657" s="131"/>
      <c r="I2657" s="131"/>
    </row>
    <row r="2658" spans="7:9" ht="15" customHeight="1" x14ac:dyDescent="0.2">
      <c r="G2658" s="139"/>
      <c r="H2658" s="131"/>
      <c r="I2658" s="131"/>
    </row>
    <row r="2659" spans="7:9" ht="15" customHeight="1" x14ac:dyDescent="0.2">
      <c r="G2659" s="139"/>
      <c r="H2659" s="131"/>
      <c r="I2659" s="131"/>
    </row>
    <row r="2660" spans="7:9" ht="15" customHeight="1" x14ac:dyDescent="0.2">
      <c r="G2660" s="139"/>
      <c r="H2660" s="131"/>
      <c r="I2660" s="131"/>
    </row>
    <row r="2661" spans="7:9" ht="15" customHeight="1" x14ac:dyDescent="0.2">
      <c r="G2661" s="139"/>
      <c r="H2661" s="131"/>
      <c r="I2661" s="131"/>
    </row>
    <row r="2662" spans="7:9" ht="15" customHeight="1" x14ac:dyDescent="0.2">
      <c r="G2662" s="139"/>
      <c r="H2662" s="131"/>
      <c r="I2662" s="131"/>
    </row>
    <row r="2663" spans="7:9" ht="15" customHeight="1" x14ac:dyDescent="0.2">
      <c r="G2663" s="139"/>
      <c r="H2663" s="131"/>
      <c r="I2663" s="131"/>
    </row>
    <row r="2664" spans="7:9" ht="15" customHeight="1" x14ac:dyDescent="0.2">
      <c r="G2664" s="139"/>
      <c r="H2664" s="131"/>
      <c r="I2664" s="131"/>
    </row>
    <row r="2665" spans="7:9" ht="15" customHeight="1" x14ac:dyDescent="0.2">
      <c r="G2665" s="139"/>
      <c r="H2665" s="131"/>
      <c r="I2665" s="131"/>
    </row>
    <row r="2666" spans="7:9" ht="15" customHeight="1" x14ac:dyDescent="0.2">
      <c r="G2666" s="139"/>
      <c r="H2666" s="131"/>
      <c r="I2666" s="131"/>
    </row>
    <row r="2667" spans="7:9" ht="15" customHeight="1" x14ac:dyDescent="0.2">
      <c r="G2667" s="139"/>
      <c r="H2667" s="131"/>
      <c r="I2667" s="131"/>
    </row>
    <row r="2668" spans="7:9" ht="15" customHeight="1" x14ac:dyDescent="0.2">
      <c r="G2668" s="139"/>
      <c r="H2668" s="131"/>
      <c r="I2668" s="131"/>
    </row>
    <row r="2669" spans="7:9" ht="15" customHeight="1" x14ac:dyDescent="0.2">
      <c r="G2669" s="139"/>
      <c r="H2669" s="131"/>
      <c r="I2669" s="131"/>
    </row>
    <row r="2670" spans="7:9" ht="15" customHeight="1" x14ac:dyDescent="0.2">
      <c r="G2670" s="139"/>
      <c r="H2670" s="131"/>
      <c r="I2670" s="131"/>
    </row>
    <row r="2671" spans="7:9" ht="15" customHeight="1" x14ac:dyDescent="0.2">
      <c r="G2671" s="139"/>
      <c r="H2671" s="131"/>
      <c r="I2671" s="131"/>
    </row>
    <row r="2672" spans="7:9" ht="15" customHeight="1" x14ac:dyDescent="0.2">
      <c r="G2672" s="139"/>
      <c r="H2672" s="131"/>
      <c r="I2672" s="131"/>
    </row>
    <row r="2673" spans="7:9" ht="15" customHeight="1" x14ac:dyDescent="0.2">
      <c r="G2673" s="139"/>
      <c r="H2673" s="131"/>
      <c r="I2673" s="131"/>
    </row>
    <row r="2674" spans="7:9" ht="15" customHeight="1" x14ac:dyDescent="0.2">
      <c r="G2674" s="139"/>
      <c r="H2674" s="131"/>
      <c r="I2674" s="131"/>
    </row>
    <row r="2675" spans="7:9" ht="15" customHeight="1" x14ac:dyDescent="0.2">
      <c r="G2675" s="139"/>
      <c r="H2675" s="131"/>
      <c r="I2675" s="131"/>
    </row>
    <row r="2676" spans="7:9" ht="15" customHeight="1" x14ac:dyDescent="0.2">
      <c r="G2676" s="139"/>
      <c r="H2676" s="131"/>
      <c r="I2676" s="131"/>
    </row>
    <row r="2677" spans="7:9" ht="15" customHeight="1" x14ac:dyDescent="0.2">
      <c r="G2677" s="139"/>
      <c r="H2677" s="131"/>
      <c r="I2677" s="131"/>
    </row>
    <row r="2678" spans="7:9" ht="15" customHeight="1" x14ac:dyDescent="0.2">
      <c r="G2678" s="139"/>
      <c r="H2678" s="131"/>
      <c r="I2678" s="131"/>
    </row>
    <row r="2679" spans="7:9" ht="15" customHeight="1" x14ac:dyDescent="0.2">
      <c r="G2679" s="139"/>
      <c r="H2679" s="131"/>
      <c r="I2679" s="131"/>
    </row>
    <row r="2680" spans="7:9" ht="15" customHeight="1" x14ac:dyDescent="0.2">
      <c r="G2680" s="139"/>
      <c r="H2680" s="131"/>
      <c r="I2680" s="131"/>
    </row>
    <row r="2681" spans="7:9" ht="15" customHeight="1" x14ac:dyDescent="0.2">
      <c r="G2681" s="139"/>
      <c r="H2681" s="131"/>
      <c r="I2681" s="131"/>
    </row>
    <row r="2682" spans="7:9" ht="15" customHeight="1" x14ac:dyDescent="0.2">
      <c r="G2682" s="139"/>
      <c r="H2682" s="131"/>
      <c r="I2682" s="131"/>
    </row>
    <row r="2683" spans="7:9" ht="15" customHeight="1" x14ac:dyDescent="0.2">
      <c r="G2683" s="139"/>
      <c r="H2683" s="131"/>
      <c r="I2683" s="131"/>
    </row>
    <row r="2684" spans="7:9" ht="15" customHeight="1" x14ac:dyDescent="0.2">
      <c r="G2684" s="139"/>
      <c r="H2684" s="131"/>
      <c r="I2684" s="131"/>
    </row>
    <row r="2685" spans="7:9" ht="15" customHeight="1" x14ac:dyDescent="0.2">
      <c r="G2685" s="139"/>
      <c r="H2685" s="131"/>
      <c r="I2685" s="131"/>
    </row>
    <row r="2686" spans="7:9" ht="15" customHeight="1" x14ac:dyDescent="0.2">
      <c r="G2686" s="139"/>
      <c r="H2686" s="131"/>
      <c r="I2686" s="131"/>
    </row>
    <row r="2687" spans="7:9" ht="15" customHeight="1" x14ac:dyDescent="0.2">
      <c r="G2687" s="139"/>
      <c r="H2687" s="131"/>
      <c r="I2687" s="131"/>
    </row>
    <row r="2688" spans="7:9" ht="15" customHeight="1" x14ac:dyDescent="0.2">
      <c r="G2688" s="139"/>
      <c r="H2688" s="131"/>
      <c r="I2688" s="131"/>
    </row>
    <row r="2689" spans="7:9" ht="15" customHeight="1" x14ac:dyDescent="0.2">
      <c r="G2689" s="139"/>
      <c r="H2689" s="131"/>
      <c r="I2689" s="131"/>
    </row>
    <row r="2690" spans="7:9" ht="15" customHeight="1" x14ac:dyDescent="0.2">
      <c r="G2690" s="139"/>
      <c r="H2690" s="131"/>
      <c r="I2690" s="131"/>
    </row>
    <row r="2691" spans="7:9" ht="15" customHeight="1" x14ac:dyDescent="0.2">
      <c r="G2691" s="139"/>
      <c r="H2691" s="131"/>
      <c r="I2691" s="131"/>
    </row>
    <row r="2692" spans="7:9" ht="15" customHeight="1" x14ac:dyDescent="0.2">
      <c r="G2692" s="139"/>
      <c r="H2692" s="131"/>
      <c r="I2692" s="131"/>
    </row>
    <row r="2693" spans="7:9" ht="15" customHeight="1" x14ac:dyDescent="0.2">
      <c r="G2693" s="139"/>
      <c r="H2693" s="131"/>
      <c r="I2693" s="131"/>
    </row>
    <row r="2694" spans="7:9" ht="15" customHeight="1" x14ac:dyDescent="0.2">
      <c r="G2694" s="139"/>
      <c r="H2694" s="131"/>
      <c r="I2694" s="131"/>
    </row>
    <row r="2695" spans="7:9" ht="15" customHeight="1" x14ac:dyDescent="0.2">
      <c r="G2695" s="139"/>
      <c r="H2695" s="131"/>
      <c r="I2695" s="131"/>
    </row>
    <row r="2696" spans="7:9" ht="15" customHeight="1" x14ac:dyDescent="0.2">
      <c r="G2696" s="139"/>
      <c r="H2696" s="131"/>
      <c r="I2696" s="131"/>
    </row>
    <row r="2697" spans="7:9" ht="15" customHeight="1" x14ac:dyDescent="0.2">
      <c r="G2697" s="139"/>
      <c r="H2697" s="131"/>
      <c r="I2697" s="131"/>
    </row>
    <row r="2698" spans="7:9" ht="15" customHeight="1" x14ac:dyDescent="0.2">
      <c r="G2698" s="139"/>
      <c r="H2698" s="131"/>
      <c r="I2698" s="131"/>
    </row>
    <row r="2699" spans="7:9" ht="15" customHeight="1" x14ac:dyDescent="0.2">
      <c r="G2699" s="139"/>
      <c r="H2699" s="131"/>
      <c r="I2699" s="131"/>
    </row>
    <row r="2700" spans="7:9" ht="15" customHeight="1" x14ac:dyDescent="0.2">
      <c r="G2700" s="139"/>
      <c r="H2700" s="131"/>
      <c r="I2700" s="131"/>
    </row>
    <row r="2701" spans="7:9" ht="15" customHeight="1" x14ac:dyDescent="0.2">
      <c r="G2701" s="139"/>
      <c r="H2701" s="131"/>
      <c r="I2701" s="131"/>
    </row>
    <row r="2702" spans="7:9" ht="15" customHeight="1" x14ac:dyDescent="0.2">
      <c r="G2702" s="139"/>
      <c r="H2702" s="131"/>
      <c r="I2702" s="131"/>
    </row>
    <row r="2703" spans="7:9" ht="15" customHeight="1" x14ac:dyDescent="0.2">
      <c r="G2703" s="139"/>
      <c r="H2703" s="131"/>
      <c r="I2703" s="131"/>
    </row>
    <row r="2704" spans="7:9" ht="15" customHeight="1" x14ac:dyDescent="0.2">
      <c r="G2704" s="139"/>
      <c r="H2704" s="131"/>
      <c r="I2704" s="131"/>
    </row>
    <row r="2705" spans="7:9" ht="15" customHeight="1" x14ac:dyDescent="0.2">
      <c r="G2705" s="139"/>
      <c r="H2705" s="131"/>
      <c r="I2705" s="131"/>
    </row>
    <row r="2706" spans="7:9" ht="15" customHeight="1" x14ac:dyDescent="0.2">
      <c r="G2706" s="139"/>
      <c r="H2706" s="131"/>
      <c r="I2706" s="131"/>
    </row>
    <row r="2707" spans="7:9" ht="15" customHeight="1" x14ac:dyDescent="0.2">
      <c r="G2707" s="139"/>
      <c r="H2707" s="131"/>
      <c r="I2707" s="131"/>
    </row>
    <row r="2708" spans="7:9" ht="15" customHeight="1" x14ac:dyDescent="0.2">
      <c r="G2708" s="139"/>
      <c r="H2708" s="131"/>
      <c r="I2708" s="131"/>
    </row>
    <row r="2709" spans="7:9" ht="15" customHeight="1" x14ac:dyDescent="0.2">
      <c r="G2709" s="139"/>
      <c r="H2709" s="131"/>
      <c r="I2709" s="131"/>
    </row>
    <row r="2710" spans="7:9" ht="15" customHeight="1" x14ac:dyDescent="0.2">
      <c r="G2710" s="139"/>
      <c r="H2710" s="131"/>
      <c r="I2710" s="131"/>
    </row>
    <row r="2711" spans="7:9" ht="15" customHeight="1" x14ac:dyDescent="0.2">
      <c r="G2711" s="139"/>
      <c r="H2711" s="131"/>
      <c r="I2711" s="131"/>
    </row>
    <row r="2712" spans="7:9" ht="15" customHeight="1" x14ac:dyDescent="0.2">
      <c r="G2712" s="139"/>
      <c r="H2712" s="131"/>
      <c r="I2712" s="131"/>
    </row>
    <row r="2713" spans="7:9" ht="15" customHeight="1" x14ac:dyDescent="0.2">
      <c r="G2713" s="139"/>
      <c r="H2713" s="131"/>
      <c r="I2713" s="131"/>
    </row>
    <row r="2714" spans="7:9" ht="15" customHeight="1" x14ac:dyDescent="0.2">
      <c r="G2714" s="139"/>
      <c r="H2714" s="131"/>
      <c r="I2714" s="131"/>
    </row>
    <row r="2715" spans="7:9" ht="15" customHeight="1" x14ac:dyDescent="0.2">
      <c r="G2715" s="139"/>
      <c r="H2715" s="131"/>
      <c r="I2715" s="131"/>
    </row>
    <row r="2716" spans="7:9" ht="15" customHeight="1" x14ac:dyDescent="0.2">
      <c r="G2716" s="139"/>
      <c r="H2716" s="131"/>
      <c r="I2716" s="131"/>
    </row>
    <row r="2717" spans="7:9" ht="15" customHeight="1" x14ac:dyDescent="0.2">
      <c r="G2717" s="139"/>
      <c r="H2717" s="131"/>
      <c r="I2717" s="131"/>
    </row>
    <row r="2718" spans="7:9" ht="15" customHeight="1" x14ac:dyDescent="0.2">
      <c r="G2718" s="139"/>
      <c r="H2718" s="131"/>
      <c r="I2718" s="131"/>
    </row>
    <row r="2719" spans="7:9" ht="15" customHeight="1" x14ac:dyDescent="0.2">
      <c r="G2719" s="139"/>
      <c r="H2719" s="131"/>
      <c r="I2719" s="131"/>
    </row>
    <row r="2720" spans="7:9" ht="15" customHeight="1" x14ac:dyDescent="0.2">
      <c r="G2720" s="139"/>
      <c r="H2720" s="131"/>
      <c r="I2720" s="131"/>
    </row>
    <row r="2721" spans="7:9" ht="15" customHeight="1" x14ac:dyDescent="0.2">
      <c r="G2721" s="139"/>
      <c r="H2721" s="131"/>
      <c r="I2721" s="131"/>
    </row>
    <row r="2722" spans="7:9" ht="15" customHeight="1" x14ac:dyDescent="0.2">
      <c r="G2722" s="139"/>
      <c r="H2722" s="131"/>
      <c r="I2722" s="131"/>
    </row>
    <row r="2723" spans="7:9" ht="15" customHeight="1" x14ac:dyDescent="0.2">
      <c r="G2723" s="139"/>
      <c r="H2723" s="131"/>
      <c r="I2723" s="131"/>
    </row>
    <row r="2724" spans="7:9" ht="15" customHeight="1" x14ac:dyDescent="0.2">
      <c r="G2724" s="139"/>
      <c r="H2724" s="131"/>
      <c r="I2724" s="131"/>
    </row>
    <row r="2725" spans="7:9" ht="15" customHeight="1" x14ac:dyDescent="0.2">
      <c r="G2725" s="139"/>
      <c r="H2725" s="131"/>
      <c r="I2725" s="131"/>
    </row>
    <row r="2726" spans="7:9" ht="15" customHeight="1" x14ac:dyDescent="0.2">
      <c r="G2726" s="139"/>
      <c r="H2726" s="131"/>
      <c r="I2726" s="131"/>
    </row>
    <row r="2727" spans="7:9" ht="15" customHeight="1" x14ac:dyDescent="0.2">
      <c r="G2727" s="139"/>
      <c r="H2727" s="131"/>
      <c r="I2727" s="131"/>
    </row>
    <row r="2728" spans="7:9" ht="15" customHeight="1" x14ac:dyDescent="0.2">
      <c r="G2728" s="139"/>
      <c r="H2728" s="131"/>
      <c r="I2728" s="131"/>
    </row>
    <row r="2729" spans="7:9" ht="15" customHeight="1" x14ac:dyDescent="0.2">
      <c r="G2729" s="139"/>
      <c r="H2729" s="131"/>
      <c r="I2729" s="131"/>
    </row>
    <row r="2730" spans="7:9" ht="15" customHeight="1" x14ac:dyDescent="0.2">
      <c r="G2730" s="139"/>
      <c r="H2730" s="131"/>
      <c r="I2730" s="131"/>
    </row>
    <row r="2731" spans="7:9" ht="15" customHeight="1" x14ac:dyDescent="0.2">
      <c r="G2731" s="139"/>
      <c r="H2731" s="131"/>
      <c r="I2731" s="131"/>
    </row>
    <row r="2732" spans="7:9" ht="15" customHeight="1" x14ac:dyDescent="0.2">
      <c r="G2732" s="139"/>
      <c r="H2732" s="131"/>
      <c r="I2732" s="131"/>
    </row>
    <row r="2733" spans="7:9" ht="15" customHeight="1" x14ac:dyDescent="0.2">
      <c r="G2733" s="139"/>
      <c r="H2733" s="131"/>
      <c r="I2733" s="131"/>
    </row>
    <row r="2734" spans="7:9" ht="15" customHeight="1" x14ac:dyDescent="0.2">
      <c r="G2734" s="139"/>
      <c r="H2734" s="131"/>
      <c r="I2734" s="131"/>
    </row>
    <row r="2735" spans="7:9" ht="15" customHeight="1" x14ac:dyDescent="0.2">
      <c r="G2735" s="139"/>
      <c r="H2735" s="131"/>
      <c r="I2735" s="131"/>
    </row>
    <row r="2736" spans="7:9" ht="15" customHeight="1" x14ac:dyDescent="0.2">
      <c r="G2736" s="139"/>
      <c r="H2736" s="131"/>
      <c r="I2736" s="131"/>
    </row>
    <row r="2737" spans="7:9" ht="15" customHeight="1" x14ac:dyDescent="0.2">
      <c r="G2737" s="139"/>
      <c r="H2737" s="131"/>
      <c r="I2737" s="131"/>
    </row>
    <row r="2738" spans="7:9" ht="15" customHeight="1" x14ac:dyDescent="0.2">
      <c r="G2738" s="139"/>
      <c r="H2738" s="131"/>
      <c r="I2738" s="131"/>
    </row>
    <row r="2739" spans="7:9" ht="15" customHeight="1" x14ac:dyDescent="0.2">
      <c r="G2739" s="139"/>
      <c r="H2739" s="131"/>
      <c r="I2739" s="131"/>
    </row>
    <row r="2740" spans="7:9" ht="15" customHeight="1" x14ac:dyDescent="0.2">
      <c r="G2740" s="139"/>
      <c r="H2740" s="131"/>
      <c r="I2740" s="131"/>
    </row>
    <row r="2741" spans="7:9" ht="15" customHeight="1" x14ac:dyDescent="0.2">
      <c r="G2741" s="139"/>
      <c r="H2741" s="131"/>
      <c r="I2741" s="131"/>
    </row>
    <row r="2742" spans="7:9" ht="15" customHeight="1" x14ac:dyDescent="0.2">
      <c r="G2742" s="139"/>
      <c r="H2742" s="131"/>
      <c r="I2742" s="131"/>
    </row>
    <row r="2743" spans="7:9" ht="15" customHeight="1" x14ac:dyDescent="0.2">
      <c r="G2743" s="139"/>
      <c r="H2743" s="131"/>
      <c r="I2743" s="131"/>
    </row>
    <row r="2744" spans="7:9" ht="15" customHeight="1" x14ac:dyDescent="0.2">
      <c r="G2744" s="139"/>
      <c r="H2744" s="131"/>
      <c r="I2744" s="131"/>
    </row>
    <row r="2745" spans="7:9" ht="15" customHeight="1" x14ac:dyDescent="0.2">
      <c r="G2745" s="139"/>
      <c r="H2745" s="131"/>
      <c r="I2745" s="131"/>
    </row>
    <row r="2746" spans="7:9" ht="15" customHeight="1" x14ac:dyDescent="0.2">
      <c r="G2746" s="139"/>
      <c r="H2746" s="131"/>
      <c r="I2746" s="131"/>
    </row>
    <row r="2747" spans="7:9" ht="15" customHeight="1" x14ac:dyDescent="0.2">
      <c r="G2747" s="139"/>
      <c r="H2747" s="131"/>
      <c r="I2747" s="131"/>
    </row>
    <row r="2748" spans="7:9" ht="15" customHeight="1" x14ac:dyDescent="0.2">
      <c r="G2748" s="139"/>
      <c r="H2748" s="131"/>
      <c r="I2748" s="131"/>
    </row>
    <row r="2749" spans="7:9" ht="15" customHeight="1" x14ac:dyDescent="0.2">
      <c r="G2749" s="139"/>
      <c r="H2749" s="131"/>
      <c r="I2749" s="131"/>
    </row>
    <row r="2750" spans="7:9" ht="15" customHeight="1" x14ac:dyDescent="0.2">
      <c r="G2750" s="139"/>
      <c r="H2750" s="131"/>
      <c r="I2750" s="131"/>
    </row>
    <row r="2751" spans="7:9" ht="15" customHeight="1" x14ac:dyDescent="0.2">
      <c r="G2751" s="139"/>
      <c r="H2751" s="131"/>
      <c r="I2751" s="131"/>
    </row>
    <row r="2752" spans="7:9" ht="15" customHeight="1" x14ac:dyDescent="0.2">
      <c r="G2752" s="139"/>
      <c r="H2752" s="131"/>
      <c r="I2752" s="131"/>
    </row>
    <row r="2753" spans="7:9" ht="15" customHeight="1" x14ac:dyDescent="0.2">
      <c r="G2753" s="139"/>
      <c r="H2753" s="131"/>
      <c r="I2753" s="131"/>
    </row>
    <row r="2754" spans="7:9" ht="15" customHeight="1" x14ac:dyDescent="0.2">
      <c r="G2754" s="139"/>
      <c r="H2754" s="131"/>
      <c r="I2754" s="131"/>
    </row>
    <row r="2755" spans="7:9" ht="15" customHeight="1" x14ac:dyDescent="0.2">
      <c r="G2755" s="139"/>
      <c r="H2755" s="131"/>
      <c r="I2755" s="131"/>
    </row>
    <row r="2756" spans="7:9" ht="15" customHeight="1" x14ac:dyDescent="0.2">
      <c r="G2756" s="139"/>
      <c r="H2756" s="131"/>
      <c r="I2756" s="131"/>
    </row>
    <row r="2757" spans="7:9" ht="15" customHeight="1" x14ac:dyDescent="0.2">
      <c r="G2757" s="139"/>
      <c r="H2757" s="131"/>
      <c r="I2757" s="131"/>
    </row>
    <row r="2758" spans="7:9" ht="15" customHeight="1" x14ac:dyDescent="0.2">
      <c r="G2758" s="139"/>
      <c r="H2758" s="131"/>
      <c r="I2758" s="131"/>
    </row>
    <row r="2759" spans="7:9" ht="15" customHeight="1" x14ac:dyDescent="0.2">
      <c r="G2759" s="139"/>
      <c r="H2759" s="131"/>
      <c r="I2759" s="131"/>
    </row>
    <row r="2760" spans="7:9" ht="15" customHeight="1" x14ac:dyDescent="0.2">
      <c r="G2760" s="139"/>
      <c r="H2760" s="131"/>
      <c r="I2760" s="131"/>
    </row>
    <row r="2761" spans="7:9" ht="15" customHeight="1" x14ac:dyDescent="0.2">
      <c r="G2761" s="139"/>
      <c r="H2761" s="131"/>
      <c r="I2761" s="131"/>
    </row>
    <row r="2762" spans="7:9" ht="15" customHeight="1" x14ac:dyDescent="0.2">
      <c r="G2762" s="139"/>
      <c r="H2762" s="131"/>
      <c r="I2762" s="131"/>
    </row>
    <row r="2763" spans="7:9" ht="15" customHeight="1" x14ac:dyDescent="0.2">
      <c r="G2763" s="139"/>
      <c r="H2763" s="131"/>
      <c r="I2763" s="131"/>
    </row>
    <row r="2764" spans="7:9" ht="15" customHeight="1" x14ac:dyDescent="0.2">
      <c r="G2764" s="139"/>
      <c r="H2764" s="131"/>
      <c r="I2764" s="131"/>
    </row>
    <row r="2765" spans="7:9" ht="15" customHeight="1" x14ac:dyDescent="0.2">
      <c r="G2765" s="139"/>
      <c r="H2765" s="131"/>
      <c r="I2765" s="131"/>
    </row>
    <row r="2766" spans="7:9" ht="15" customHeight="1" x14ac:dyDescent="0.2">
      <c r="G2766" s="139"/>
      <c r="H2766" s="131"/>
      <c r="I2766" s="131"/>
    </row>
    <row r="2767" spans="7:9" ht="15" customHeight="1" x14ac:dyDescent="0.2">
      <c r="G2767" s="139"/>
      <c r="H2767" s="131"/>
      <c r="I2767" s="131"/>
    </row>
    <row r="2768" spans="7:9" ht="15" customHeight="1" x14ac:dyDescent="0.2">
      <c r="G2768" s="139"/>
      <c r="H2768" s="131"/>
      <c r="I2768" s="131"/>
    </row>
    <row r="2769" spans="7:9" ht="15" customHeight="1" x14ac:dyDescent="0.2">
      <c r="G2769" s="139"/>
      <c r="H2769" s="131"/>
      <c r="I2769" s="131"/>
    </row>
    <row r="2770" spans="7:9" ht="15" customHeight="1" x14ac:dyDescent="0.2">
      <c r="G2770" s="139"/>
      <c r="H2770" s="131"/>
      <c r="I2770" s="131"/>
    </row>
    <row r="2771" spans="7:9" ht="15" customHeight="1" x14ac:dyDescent="0.2">
      <c r="G2771" s="139"/>
      <c r="H2771" s="131"/>
      <c r="I2771" s="131"/>
    </row>
    <row r="2772" spans="7:9" ht="15" customHeight="1" x14ac:dyDescent="0.2">
      <c r="G2772" s="139"/>
      <c r="H2772" s="131"/>
      <c r="I2772" s="131"/>
    </row>
    <row r="2773" spans="7:9" ht="15" customHeight="1" x14ac:dyDescent="0.2">
      <c r="G2773" s="139"/>
      <c r="H2773" s="131"/>
      <c r="I2773" s="131"/>
    </row>
    <row r="2774" spans="7:9" ht="15" customHeight="1" x14ac:dyDescent="0.2">
      <c r="G2774" s="139"/>
      <c r="H2774" s="131"/>
      <c r="I2774" s="131"/>
    </row>
    <row r="2775" spans="7:9" ht="15" customHeight="1" x14ac:dyDescent="0.2">
      <c r="G2775" s="139"/>
      <c r="H2775" s="131"/>
      <c r="I2775" s="131"/>
    </row>
    <row r="2776" spans="7:9" ht="15" customHeight="1" x14ac:dyDescent="0.2">
      <c r="G2776" s="139"/>
      <c r="H2776" s="131"/>
      <c r="I2776" s="131"/>
    </row>
    <row r="2777" spans="7:9" ht="15" customHeight="1" x14ac:dyDescent="0.2">
      <c r="G2777" s="139"/>
      <c r="H2777" s="131"/>
      <c r="I2777" s="131"/>
    </row>
    <row r="2778" spans="7:9" ht="15" customHeight="1" x14ac:dyDescent="0.2">
      <c r="G2778" s="139"/>
      <c r="H2778" s="131"/>
      <c r="I2778" s="131"/>
    </row>
    <row r="2779" spans="7:9" ht="15" customHeight="1" x14ac:dyDescent="0.2">
      <c r="G2779" s="139"/>
      <c r="H2779" s="131"/>
      <c r="I2779" s="131"/>
    </row>
    <row r="2780" spans="7:9" ht="15" customHeight="1" x14ac:dyDescent="0.2">
      <c r="G2780" s="139"/>
      <c r="H2780" s="131"/>
      <c r="I2780" s="131"/>
    </row>
    <row r="2781" spans="7:9" ht="15" customHeight="1" x14ac:dyDescent="0.2">
      <c r="G2781" s="139"/>
      <c r="H2781" s="131"/>
      <c r="I2781" s="131"/>
    </row>
    <row r="2782" spans="7:9" ht="15" customHeight="1" x14ac:dyDescent="0.2">
      <c r="G2782" s="139"/>
      <c r="H2782" s="131"/>
      <c r="I2782" s="131"/>
    </row>
    <row r="2783" spans="7:9" ht="15" customHeight="1" x14ac:dyDescent="0.2">
      <c r="G2783" s="139"/>
      <c r="H2783" s="131"/>
      <c r="I2783" s="131"/>
    </row>
    <row r="2784" spans="7:9" ht="15" customHeight="1" x14ac:dyDescent="0.2">
      <c r="G2784" s="139"/>
      <c r="H2784" s="131"/>
      <c r="I2784" s="131"/>
    </row>
    <row r="2785" spans="7:9" ht="15" customHeight="1" x14ac:dyDescent="0.2">
      <c r="G2785" s="139"/>
      <c r="H2785" s="131"/>
      <c r="I2785" s="131"/>
    </row>
    <row r="2786" spans="7:9" ht="15" customHeight="1" x14ac:dyDescent="0.2">
      <c r="G2786" s="139"/>
      <c r="H2786" s="131"/>
      <c r="I2786" s="131"/>
    </row>
    <row r="2787" spans="7:9" ht="15" customHeight="1" x14ac:dyDescent="0.2">
      <c r="G2787" s="139"/>
      <c r="H2787" s="131"/>
      <c r="I2787" s="131"/>
    </row>
    <row r="2788" spans="7:9" ht="15" customHeight="1" x14ac:dyDescent="0.2">
      <c r="G2788" s="139"/>
      <c r="H2788" s="131"/>
      <c r="I2788" s="131"/>
    </row>
    <row r="2789" spans="7:9" ht="15" customHeight="1" x14ac:dyDescent="0.2">
      <c r="G2789" s="139"/>
      <c r="H2789" s="131"/>
      <c r="I2789" s="131"/>
    </row>
    <row r="2790" spans="7:9" ht="15" customHeight="1" x14ac:dyDescent="0.2">
      <c r="G2790" s="139"/>
      <c r="H2790" s="131"/>
      <c r="I2790" s="131"/>
    </row>
    <row r="2791" spans="7:9" ht="15" customHeight="1" x14ac:dyDescent="0.2">
      <c r="G2791" s="139"/>
      <c r="H2791" s="131"/>
      <c r="I2791" s="131"/>
    </row>
    <row r="2792" spans="7:9" ht="15" customHeight="1" x14ac:dyDescent="0.2">
      <c r="G2792" s="139"/>
      <c r="H2792" s="131"/>
      <c r="I2792" s="131"/>
    </row>
    <row r="2793" spans="7:9" ht="15" customHeight="1" x14ac:dyDescent="0.2">
      <c r="G2793" s="139"/>
      <c r="H2793" s="131"/>
      <c r="I2793" s="131"/>
    </row>
    <row r="2794" spans="7:9" ht="15" customHeight="1" x14ac:dyDescent="0.2">
      <c r="G2794" s="139"/>
      <c r="H2794" s="131"/>
      <c r="I2794" s="131"/>
    </row>
    <row r="2795" spans="7:9" ht="15" customHeight="1" x14ac:dyDescent="0.2">
      <c r="G2795" s="139"/>
      <c r="H2795" s="131"/>
      <c r="I2795" s="131"/>
    </row>
    <row r="2796" spans="7:9" ht="15" customHeight="1" x14ac:dyDescent="0.2">
      <c r="G2796" s="139"/>
      <c r="H2796" s="131"/>
      <c r="I2796" s="131"/>
    </row>
    <row r="2797" spans="7:9" ht="15" customHeight="1" x14ac:dyDescent="0.2">
      <c r="G2797" s="139"/>
      <c r="H2797" s="131"/>
      <c r="I2797" s="131"/>
    </row>
    <row r="2798" spans="7:9" ht="15" customHeight="1" x14ac:dyDescent="0.2">
      <c r="G2798" s="139"/>
      <c r="H2798" s="131"/>
      <c r="I2798" s="131"/>
    </row>
    <row r="2799" spans="7:9" ht="15" customHeight="1" x14ac:dyDescent="0.2">
      <c r="G2799" s="139"/>
      <c r="H2799" s="131"/>
      <c r="I2799" s="131"/>
    </row>
    <row r="2800" spans="7:9" ht="15" customHeight="1" x14ac:dyDescent="0.2">
      <c r="G2800" s="139"/>
      <c r="H2800" s="131"/>
      <c r="I2800" s="131"/>
    </row>
    <row r="2801" spans="7:9" ht="15" customHeight="1" x14ac:dyDescent="0.2">
      <c r="G2801" s="139"/>
      <c r="H2801" s="131"/>
      <c r="I2801" s="131"/>
    </row>
    <row r="2802" spans="7:9" ht="15" customHeight="1" x14ac:dyDescent="0.2">
      <c r="G2802" s="139"/>
      <c r="H2802" s="131"/>
      <c r="I2802" s="131"/>
    </row>
    <row r="2803" spans="7:9" ht="15" customHeight="1" x14ac:dyDescent="0.2">
      <c r="G2803" s="139"/>
      <c r="H2803" s="131"/>
      <c r="I2803" s="131"/>
    </row>
    <row r="2804" spans="7:9" ht="15" customHeight="1" x14ac:dyDescent="0.2">
      <c r="G2804" s="139"/>
      <c r="H2804" s="131"/>
      <c r="I2804" s="131"/>
    </row>
    <row r="2805" spans="7:9" ht="15" customHeight="1" x14ac:dyDescent="0.2">
      <c r="G2805" s="139"/>
      <c r="H2805" s="131"/>
      <c r="I2805" s="131"/>
    </row>
    <row r="2806" spans="7:9" ht="15" customHeight="1" x14ac:dyDescent="0.2">
      <c r="G2806" s="139"/>
      <c r="H2806" s="131"/>
      <c r="I2806" s="131"/>
    </row>
    <row r="2807" spans="7:9" ht="15" customHeight="1" x14ac:dyDescent="0.2">
      <c r="G2807" s="139"/>
      <c r="H2807" s="131"/>
      <c r="I2807" s="131"/>
    </row>
    <row r="2808" spans="7:9" ht="15" customHeight="1" x14ac:dyDescent="0.2">
      <c r="G2808" s="139"/>
      <c r="H2808" s="131"/>
      <c r="I2808" s="131"/>
    </row>
    <row r="2809" spans="7:9" ht="15" customHeight="1" x14ac:dyDescent="0.2">
      <c r="G2809" s="139"/>
      <c r="H2809" s="131"/>
      <c r="I2809" s="131"/>
    </row>
    <row r="2810" spans="7:9" ht="15" customHeight="1" x14ac:dyDescent="0.2">
      <c r="G2810" s="139"/>
      <c r="H2810" s="131"/>
      <c r="I2810" s="131"/>
    </row>
    <row r="2811" spans="7:9" ht="15" customHeight="1" x14ac:dyDescent="0.2">
      <c r="G2811" s="139"/>
      <c r="H2811" s="131"/>
      <c r="I2811" s="131"/>
    </row>
    <row r="2812" spans="7:9" ht="15" customHeight="1" x14ac:dyDescent="0.2">
      <c r="G2812" s="139"/>
      <c r="H2812" s="131"/>
      <c r="I2812" s="131"/>
    </row>
    <row r="2813" spans="7:9" ht="15" customHeight="1" x14ac:dyDescent="0.2">
      <c r="G2813" s="139"/>
      <c r="H2813" s="131"/>
      <c r="I2813" s="131"/>
    </row>
    <row r="2814" spans="7:9" ht="15" customHeight="1" x14ac:dyDescent="0.2">
      <c r="G2814" s="139"/>
      <c r="H2814" s="131"/>
      <c r="I2814" s="131"/>
    </row>
    <row r="2815" spans="7:9" ht="15" customHeight="1" x14ac:dyDescent="0.2">
      <c r="G2815" s="139"/>
      <c r="H2815" s="131"/>
      <c r="I2815" s="131"/>
    </row>
    <row r="2816" spans="7:9" ht="15" customHeight="1" x14ac:dyDescent="0.2">
      <c r="G2816" s="139"/>
      <c r="H2816" s="131"/>
      <c r="I2816" s="131"/>
    </row>
    <row r="2817" spans="7:9" ht="15" customHeight="1" x14ac:dyDescent="0.2">
      <c r="G2817" s="139"/>
      <c r="H2817" s="131"/>
      <c r="I2817" s="131"/>
    </row>
    <row r="2818" spans="7:9" ht="15" customHeight="1" x14ac:dyDescent="0.2">
      <c r="G2818" s="139"/>
      <c r="H2818" s="131"/>
      <c r="I2818" s="131"/>
    </row>
    <row r="2819" spans="7:9" ht="15" customHeight="1" x14ac:dyDescent="0.2">
      <c r="G2819" s="139"/>
      <c r="H2819" s="131"/>
      <c r="I2819" s="131"/>
    </row>
    <row r="2820" spans="7:9" ht="15" customHeight="1" x14ac:dyDescent="0.2">
      <c r="G2820" s="139"/>
      <c r="H2820" s="131"/>
      <c r="I2820" s="131"/>
    </row>
    <row r="2821" spans="7:9" ht="15" customHeight="1" x14ac:dyDescent="0.2">
      <c r="G2821" s="139"/>
      <c r="H2821" s="131"/>
      <c r="I2821" s="131"/>
    </row>
    <row r="2822" spans="7:9" ht="15" customHeight="1" x14ac:dyDescent="0.2">
      <c r="G2822" s="139"/>
      <c r="H2822" s="131"/>
      <c r="I2822" s="131"/>
    </row>
    <row r="2823" spans="7:9" ht="15" customHeight="1" x14ac:dyDescent="0.2">
      <c r="G2823" s="139"/>
      <c r="H2823" s="131"/>
      <c r="I2823" s="131"/>
    </row>
    <row r="2824" spans="7:9" ht="15" customHeight="1" x14ac:dyDescent="0.2">
      <c r="G2824" s="139"/>
      <c r="H2824" s="131"/>
      <c r="I2824" s="131"/>
    </row>
    <row r="2825" spans="7:9" ht="15" customHeight="1" x14ac:dyDescent="0.2">
      <c r="G2825" s="139"/>
      <c r="H2825" s="131"/>
      <c r="I2825" s="131"/>
    </row>
    <row r="2826" spans="7:9" ht="15" customHeight="1" x14ac:dyDescent="0.2">
      <c r="G2826" s="139"/>
      <c r="H2826" s="131"/>
      <c r="I2826" s="131"/>
    </row>
    <row r="2827" spans="7:9" ht="15" customHeight="1" x14ac:dyDescent="0.2">
      <c r="G2827" s="139"/>
      <c r="H2827" s="131"/>
      <c r="I2827" s="131"/>
    </row>
    <row r="2828" spans="7:9" ht="15" customHeight="1" x14ac:dyDescent="0.2">
      <c r="G2828" s="139"/>
      <c r="H2828" s="131"/>
      <c r="I2828" s="131"/>
    </row>
    <row r="2829" spans="7:9" ht="15" customHeight="1" x14ac:dyDescent="0.2">
      <c r="G2829" s="139"/>
      <c r="H2829" s="131"/>
      <c r="I2829" s="131"/>
    </row>
    <row r="2830" spans="7:9" ht="15" customHeight="1" x14ac:dyDescent="0.2">
      <c r="G2830" s="139"/>
      <c r="H2830" s="131"/>
      <c r="I2830" s="131"/>
    </row>
    <row r="2831" spans="7:9" ht="15" customHeight="1" x14ac:dyDescent="0.2">
      <c r="G2831" s="139"/>
      <c r="H2831" s="131"/>
      <c r="I2831" s="131"/>
    </row>
    <row r="2832" spans="7:9" ht="15" customHeight="1" x14ac:dyDescent="0.2">
      <c r="G2832" s="139"/>
      <c r="H2832" s="131"/>
      <c r="I2832" s="131"/>
    </row>
    <row r="2833" spans="7:9" ht="15" customHeight="1" x14ac:dyDescent="0.2">
      <c r="G2833" s="139"/>
      <c r="H2833" s="131"/>
      <c r="I2833" s="131"/>
    </row>
    <row r="2834" spans="7:9" ht="15" customHeight="1" x14ac:dyDescent="0.2">
      <c r="G2834" s="139"/>
      <c r="H2834" s="131"/>
      <c r="I2834" s="131"/>
    </row>
    <row r="2835" spans="7:9" ht="15" customHeight="1" x14ac:dyDescent="0.2">
      <c r="G2835" s="139"/>
      <c r="H2835" s="131"/>
      <c r="I2835" s="131"/>
    </row>
    <row r="2836" spans="7:9" ht="15" customHeight="1" x14ac:dyDescent="0.2">
      <c r="G2836" s="139"/>
      <c r="H2836" s="131"/>
      <c r="I2836" s="131"/>
    </row>
    <row r="2837" spans="7:9" ht="15" customHeight="1" x14ac:dyDescent="0.2">
      <c r="G2837" s="139"/>
      <c r="H2837" s="131"/>
      <c r="I2837" s="131"/>
    </row>
    <row r="2838" spans="7:9" ht="15" customHeight="1" x14ac:dyDescent="0.2">
      <c r="G2838" s="139"/>
      <c r="H2838" s="131"/>
      <c r="I2838" s="131"/>
    </row>
    <row r="2839" spans="7:9" ht="15" customHeight="1" x14ac:dyDescent="0.2">
      <c r="G2839" s="139"/>
      <c r="H2839" s="131"/>
      <c r="I2839" s="131"/>
    </row>
    <row r="2840" spans="7:9" ht="15" customHeight="1" x14ac:dyDescent="0.2">
      <c r="G2840" s="139"/>
      <c r="H2840" s="131"/>
      <c r="I2840" s="131"/>
    </row>
    <row r="2841" spans="7:9" ht="15" customHeight="1" x14ac:dyDescent="0.2">
      <c r="G2841" s="139"/>
      <c r="H2841" s="131"/>
      <c r="I2841" s="131"/>
    </row>
    <row r="2842" spans="7:9" ht="15" customHeight="1" x14ac:dyDescent="0.2">
      <c r="G2842" s="139"/>
      <c r="H2842" s="131"/>
      <c r="I2842" s="131"/>
    </row>
    <row r="2843" spans="7:9" ht="15" customHeight="1" x14ac:dyDescent="0.2">
      <c r="G2843" s="139"/>
      <c r="H2843" s="131"/>
      <c r="I2843" s="131"/>
    </row>
    <row r="2844" spans="7:9" ht="15" customHeight="1" x14ac:dyDescent="0.2">
      <c r="G2844" s="139"/>
      <c r="H2844" s="131"/>
      <c r="I2844" s="131"/>
    </row>
    <row r="2845" spans="7:9" ht="15" customHeight="1" x14ac:dyDescent="0.2">
      <c r="G2845" s="139"/>
      <c r="H2845" s="131"/>
      <c r="I2845" s="131"/>
    </row>
    <row r="2846" spans="7:9" ht="15" customHeight="1" x14ac:dyDescent="0.2">
      <c r="G2846" s="139"/>
      <c r="H2846" s="131"/>
      <c r="I2846" s="131"/>
    </row>
    <row r="2847" spans="7:9" ht="15" customHeight="1" x14ac:dyDescent="0.2">
      <c r="G2847" s="139"/>
      <c r="H2847" s="131"/>
      <c r="I2847" s="131"/>
    </row>
    <row r="2848" spans="7:9" ht="15" customHeight="1" x14ac:dyDescent="0.2">
      <c r="G2848" s="139"/>
      <c r="H2848" s="131"/>
      <c r="I2848" s="131"/>
    </row>
    <row r="2849" spans="7:9" ht="15" customHeight="1" x14ac:dyDescent="0.2">
      <c r="G2849" s="139"/>
      <c r="H2849" s="131"/>
      <c r="I2849" s="131"/>
    </row>
    <row r="2850" spans="7:9" ht="15" customHeight="1" x14ac:dyDescent="0.2">
      <c r="G2850" s="139"/>
      <c r="H2850" s="131"/>
      <c r="I2850" s="131"/>
    </row>
    <row r="2851" spans="7:9" ht="15" customHeight="1" x14ac:dyDescent="0.2">
      <c r="G2851" s="139"/>
      <c r="H2851" s="131"/>
      <c r="I2851" s="131"/>
    </row>
    <row r="2852" spans="7:9" ht="15" customHeight="1" x14ac:dyDescent="0.2">
      <c r="G2852" s="139"/>
      <c r="H2852" s="131"/>
      <c r="I2852" s="131"/>
    </row>
    <row r="2853" spans="7:9" ht="15" customHeight="1" x14ac:dyDescent="0.2">
      <c r="G2853" s="139"/>
      <c r="H2853" s="131"/>
      <c r="I2853" s="131"/>
    </row>
    <row r="2854" spans="7:9" ht="15" customHeight="1" x14ac:dyDescent="0.2">
      <c r="G2854" s="139"/>
      <c r="H2854" s="131"/>
      <c r="I2854" s="131"/>
    </row>
    <row r="2855" spans="7:9" ht="15" customHeight="1" x14ac:dyDescent="0.2">
      <c r="G2855" s="139"/>
      <c r="H2855" s="131"/>
      <c r="I2855" s="131"/>
    </row>
    <row r="2856" spans="7:9" ht="15" customHeight="1" x14ac:dyDescent="0.2">
      <c r="G2856" s="139"/>
      <c r="H2856" s="131"/>
      <c r="I2856" s="131"/>
    </row>
    <row r="2857" spans="7:9" ht="15" customHeight="1" x14ac:dyDescent="0.2">
      <c r="G2857" s="139"/>
      <c r="H2857" s="131"/>
      <c r="I2857" s="131"/>
    </row>
    <row r="2858" spans="7:9" ht="15" customHeight="1" x14ac:dyDescent="0.2">
      <c r="G2858" s="139"/>
      <c r="H2858" s="131"/>
      <c r="I2858" s="131"/>
    </row>
    <row r="2859" spans="7:9" ht="15" customHeight="1" x14ac:dyDescent="0.2">
      <c r="G2859" s="139"/>
      <c r="H2859" s="131"/>
      <c r="I2859" s="131"/>
    </row>
    <row r="2860" spans="7:9" ht="15" customHeight="1" x14ac:dyDescent="0.2">
      <c r="G2860" s="139"/>
      <c r="H2860" s="131"/>
      <c r="I2860" s="131"/>
    </row>
    <row r="2861" spans="7:9" ht="15" customHeight="1" x14ac:dyDescent="0.2">
      <c r="G2861" s="139"/>
      <c r="H2861" s="131"/>
      <c r="I2861" s="131"/>
    </row>
    <row r="2862" spans="7:9" ht="15" customHeight="1" x14ac:dyDescent="0.2">
      <c r="G2862" s="139"/>
      <c r="H2862" s="131"/>
      <c r="I2862" s="131"/>
    </row>
    <row r="2863" spans="7:9" ht="15" customHeight="1" x14ac:dyDescent="0.2">
      <c r="G2863" s="139"/>
      <c r="H2863" s="131"/>
      <c r="I2863" s="131"/>
    </row>
    <row r="2864" spans="7:9" ht="15" customHeight="1" x14ac:dyDescent="0.2">
      <c r="G2864" s="139"/>
      <c r="H2864" s="131"/>
      <c r="I2864" s="131"/>
    </row>
    <row r="2865" spans="7:9" ht="15" customHeight="1" x14ac:dyDescent="0.2">
      <c r="G2865" s="139"/>
      <c r="H2865" s="131"/>
      <c r="I2865" s="131"/>
    </row>
    <row r="2866" spans="7:9" ht="15" customHeight="1" x14ac:dyDescent="0.2">
      <c r="G2866" s="139"/>
      <c r="H2866" s="131"/>
      <c r="I2866" s="131"/>
    </row>
    <row r="2867" spans="7:9" ht="15" customHeight="1" x14ac:dyDescent="0.2">
      <c r="G2867" s="139"/>
      <c r="H2867" s="131"/>
      <c r="I2867" s="131"/>
    </row>
    <row r="2868" spans="7:9" ht="15" customHeight="1" x14ac:dyDescent="0.2">
      <c r="G2868" s="139"/>
      <c r="H2868" s="131"/>
      <c r="I2868" s="131"/>
    </row>
    <row r="2869" spans="7:9" ht="15" customHeight="1" x14ac:dyDescent="0.2">
      <c r="G2869" s="139"/>
      <c r="H2869" s="131"/>
      <c r="I2869" s="131"/>
    </row>
    <row r="2870" spans="7:9" ht="15" customHeight="1" x14ac:dyDescent="0.2">
      <c r="G2870" s="139"/>
      <c r="H2870" s="131"/>
      <c r="I2870" s="131"/>
    </row>
    <row r="2871" spans="7:9" ht="15" customHeight="1" x14ac:dyDescent="0.2">
      <c r="G2871" s="139"/>
      <c r="H2871" s="131"/>
      <c r="I2871" s="131"/>
    </row>
    <row r="2872" spans="7:9" ht="15" customHeight="1" x14ac:dyDescent="0.2">
      <c r="G2872" s="139"/>
      <c r="H2872" s="131"/>
      <c r="I2872" s="131"/>
    </row>
    <row r="2873" spans="7:9" ht="15" customHeight="1" x14ac:dyDescent="0.2">
      <c r="G2873" s="139"/>
      <c r="H2873" s="131"/>
      <c r="I2873" s="131"/>
    </row>
    <row r="2874" spans="7:9" ht="15" customHeight="1" x14ac:dyDescent="0.2">
      <c r="G2874" s="139"/>
      <c r="H2874" s="131"/>
      <c r="I2874" s="131"/>
    </row>
    <row r="2875" spans="7:9" ht="15" customHeight="1" x14ac:dyDescent="0.2">
      <c r="G2875" s="139"/>
      <c r="H2875" s="131"/>
      <c r="I2875" s="131"/>
    </row>
    <row r="2876" spans="7:9" ht="15" customHeight="1" x14ac:dyDescent="0.2">
      <c r="G2876" s="139"/>
      <c r="H2876" s="131"/>
      <c r="I2876" s="131"/>
    </row>
    <row r="2877" spans="7:9" ht="15" customHeight="1" x14ac:dyDescent="0.2">
      <c r="G2877" s="139"/>
      <c r="H2877" s="131"/>
      <c r="I2877" s="131"/>
    </row>
    <row r="2878" spans="7:9" ht="15" customHeight="1" x14ac:dyDescent="0.2">
      <c r="G2878" s="139"/>
      <c r="H2878" s="131"/>
      <c r="I2878" s="131"/>
    </row>
    <row r="2879" spans="7:9" ht="15" customHeight="1" x14ac:dyDescent="0.2">
      <c r="G2879" s="139"/>
      <c r="H2879" s="131"/>
      <c r="I2879" s="131"/>
    </row>
    <row r="2880" spans="7:9" ht="15" customHeight="1" x14ac:dyDescent="0.2">
      <c r="G2880" s="139"/>
      <c r="H2880" s="131"/>
      <c r="I2880" s="131"/>
    </row>
    <row r="2881" spans="7:9" ht="15" customHeight="1" x14ac:dyDescent="0.2">
      <c r="G2881" s="139"/>
      <c r="H2881" s="131"/>
      <c r="I2881" s="131"/>
    </row>
    <row r="2882" spans="7:9" ht="15" customHeight="1" x14ac:dyDescent="0.2">
      <c r="G2882" s="139"/>
      <c r="H2882" s="131"/>
      <c r="I2882" s="131"/>
    </row>
    <row r="2883" spans="7:9" ht="15" customHeight="1" x14ac:dyDescent="0.2">
      <c r="G2883" s="139"/>
      <c r="H2883" s="131"/>
      <c r="I2883" s="131"/>
    </row>
    <row r="2884" spans="7:9" ht="15" customHeight="1" x14ac:dyDescent="0.2">
      <c r="G2884" s="139"/>
      <c r="H2884" s="131"/>
      <c r="I2884" s="131"/>
    </row>
    <row r="2885" spans="7:9" ht="15" customHeight="1" x14ac:dyDescent="0.2">
      <c r="G2885" s="139"/>
      <c r="H2885" s="131"/>
      <c r="I2885" s="131"/>
    </row>
    <row r="2886" spans="7:9" ht="15" customHeight="1" x14ac:dyDescent="0.2">
      <c r="G2886" s="139"/>
      <c r="H2886" s="131"/>
      <c r="I2886" s="131"/>
    </row>
    <row r="2887" spans="7:9" ht="15" customHeight="1" x14ac:dyDescent="0.2">
      <c r="G2887" s="139"/>
      <c r="H2887" s="131"/>
      <c r="I2887" s="131"/>
    </row>
    <row r="2888" spans="7:9" ht="15" customHeight="1" x14ac:dyDescent="0.2">
      <c r="G2888" s="139"/>
      <c r="H2888" s="131"/>
      <c r="I2888" s="131"/>
    </row>
    <row r="2889" spans="7:9" ht="15" customHeight="1" x14ac:dyDescent="0.2">
      <c r="G2889" s="139"/>
      <c r="H2889" s="131"/>
      <c r="I2889" s="131"/>
    </row>
    <row r="2890" spans="7:9" ht="15" customHeight="1" x14ac:dyDescent="0.2">
      <c r="G2890" s="139"/>
      <c r="H2890" s="131"/>
      <c r="I2890" s="131"/>
    </row>
    <row r="2891" spans="7:9" ht="15" customHeight="1" x14ac:dyDescent="0.2">
      <c r="G2891" s="139"/>
      <c r="H2891" s="131"/>
      <c r="I2891" s="131"/>
    </row>
    <row r="2892" spans="7:9" ht="15" customHeight="1" x14ac:dyDescent="0.2">
      <c r="G2892" s="139"/>
      <c r="H2892" s="131"/>
      <c r="I2892" s="131"/>
    </row>
    <row r="2893" spans="7:9" ht="15" customHeight="1" x14ac:dyDescent="0.2">
      <c r="G2893" s="139"/>
      <c r="H2893" s="131"/>
      <c r="I2893" s="131"/>
    </row>
    <row r="2894" spans="7:9" ht="15" customHeight="1" x14ac:dyDescent="0.2">
      <c r="G2894" s="139"/>
      <c r="H2894" s="131"/>
      <c r="I2894" s="131"/>
    </row>
    <row r="2895" spans="7:9" ht="15" customHeight="1" x14ac:dyDescent="0.2">
      <c r="G2895" s="139"/>
      <c r="H2895" s="131"/>
      <c r="I2895" s="131"/>
    </row>
    <row r="2896" spans="7:9" ht="15" customHeight="1" x14ac:dyDescent="0.2">
      <c r="G2896" s="139"/>
      <c r="H2896" s="131"/>
      <c r="I2896" s="131"/>
    </row>
    <row r="2897" spans="7:9" ht="15" customHeight="1" x14ac:dyDescent="0.2">
      <c r="G2897" s="139"/>
      <c r="H2897" s="131"/>
      <c r="I2897" s="131"/>
    </row>
    <row r="2898" spans="7:9" ht="15" customHeight="1" x14ac:dyDescent="0.2">
      <c r="G2898" s="139"/>
      <c r="H2898" s="131"/>
      <c r="I2898" s="131"/>
    </row>
    <row r="2899" spans="7:9" ht="15" customHeight="1" x14ac:dyDescent="0.2">
      <c r="G2899" s="139"/>
      <c r="H2899" s="131"/>
      <c r="I2899" s="131"/>
    </row>
    <row r="2900" spans="7:9" ht="15" customHeight="1" x14ac:dyDescent="0.2">
      <c r="G2900" s="139"/>
      <c r="H2900" s="131"/>
      <c r="I2900" s="131"/>
    </row>
    <row r="2901" spans="7:9" ht="15" customHeight="1" x14ac:dyDescent="0.2">
      <c r="G2901" s="139"/>
      <c r="H2901" s="131"/>
      <c r="I2901" s="131"/>
    </row>
    <row r="2902" spans="7:9" ht="15" customHeight="1" x14ac:dyDescent="0.2">
      <c r="G2902" s="139"/>
      <c r="H2902" s="131"/>
      <c r="I2902" s="131"/>
    </row>
    <row r="2903" spans="7:9" ht="15" customHeight="1" x14ac:dyDescent="0.2">
      <c r="G2903" s="139"/>
      <c r="H2903" s="131"/>
      <c r="I2903" s="131"/>
    </row>
    <row r="2904" spans="7:9" ht="15" customHeight="1" x14ac:dyDescent="0.2">
      <c r="G2904" s="139"/>
      <c r="H2904" s="131"/>
      <c r="I2904" s="131"/>
    </row>
    <row r="2905" spans="7:9" ht="15" customHeight="1" x14ac:dyDescent="0.2">
      <c r="G2905" s="139"/>
      <c r="H2905" s="131"/>
      <c r="I2905" s="131"/>
    </row>
    <row r="2906" spans="7:9" ht="15" customHeight="1" x14ac:dyDescent="0.2">
      <c r="G2906" s="139"/>
      <c r="H2906" s="131"/>
      <c r="I2906" s="131"/>
    </row>
    <row r="2907" spans="7:9" ht="15" customHeight="1" x14ac:dyDescent="0.2">
      <c r="G2907" s="139"/>
      <c r="H2907" s="131"/>
      <c r="I2907" s="131"/>
    </row>
    <row r="2908" spans="7:9" ht="15" customHeight="1" x14ac:dyDescent="0.2">
      <c r="G2908" s="139"/>
      <c r="H2908" s="131"/>
      <c r="I2908" s="131"/>
    </row>
    <row r="2909" spans="7:9" ht="15" customHeight="1" x14ac:dyDescent="0.2">
      <c r="G2909" s="139"/>
      <c r="H2909" s="131"/>
      <c r="I2909" s="131"/>
    </row>
    <row r="2910" spans="7:9" ht="15" customHeight="1" x14ac:dyDescent="0.2">
      <c r="G2910" s="139"/>
      <c r="H2910" s="131"/>
      <c r="I2910" s="131"/>
    </row>
    <row r="2911" spans="7:9" ht="15" customHeight="1" x14ac:dyDescent="0.2">
      <c r="G2911" s="139"/>
      <c r="H2911" s="131"/>
      <c r="I2911" s="131"/>
    </row>
    <row r="2912" spans="7:9" ht="15" customHeight="1" x14ac:dyDescent="0.2">
      <c r="G2912" s="139"/>
      <c r="H2912" s="131"/>
      <c r="I2912" s="131"/>
    </row>
    <row r="2913" spans="7:9" ht="15" customHeight="1" x14ac:dyDescent="0.2">
      <c r="G2913" s="139"/>
      <c r="H2913" s="131"/>
      <c r="I2913" s="131"/>
    </row>
    <row r="2914" spans="7:9" ht="15" customHeight="1" x14ac:dyDescent="0.2">
      <c r="G2914" s="139"/>
      <c r="H2914" s="131"/>
      <c r="I2914" s="131"/>
    </row>
    <row r="2915" spans="7:9" ht="15" customHeight="1" x14ac:dyDescent="0.2">
      <c r="G2915" s="139"/>
      <c r="H2915" s="131"/>
      <c r="I2915" s="131"/>
    </row>
    <row r="2916" spans="7:9" ht="15" customHeight="1" x14ac:dyDescent="0.2">
      <c r="G2916" s="139"/>
      <c r="H2916" s="131"/>
      <c r="I2916" s="131"/>
    </row>
    <row r="2917" spans="7:9" ht="15" customHeight="1" x14ac:dyDescent="0.2">
      <c r="G2917" s="139"/>
      <c r="H2917" s="131"/>
      <c r="I2917" s="131"/>
    </row>
    <row r="2918" spans="7:9" ht="15" customHeight="1" x14ac:dyDescent="0.2">
      <c r="G2918" s="139"/>
      <c r="H2918" s="131"/>
      <c r="I2918" s="131"/>
    </row>
    <row r="2919" spans="7:9" ht="15" customHeight="1" x14ac:dyDescent="0.2">
      <c r="G2919" s="139"/>
      <c r="H2919" s="131"/>
      <c r="I2919" s="131"/>
    </row>
    <row r="2920" spans="7:9" ht="15" customHeight="1" x14ac:dyDescent="0.2">
      <c r="G2920" s="139"/>
      <c r="H2920" s="131"/>
      <c r="I2920" s="131"/>
    </row>
    <row r="2921" spans="7:9" ht="15" customHeight="1" x14ac:dyDescent="0.2">
      <c r="G2921" s="139"/>
      <c r="H2921" s="131"/>
      <c r="I2921" s="131"/>
    </row>
    <row r="2922" spans="7:9" ht="15" customHeight="1" x14ac:dyDescent="0.2">
      <c r="G2922" s="139"/>
      <c r="H2922" s="131"/>
      <c r="I2922" s="131"/>
    </row>
    <row r="2923" spans="7:9" ht="15" customHeight="1" x14ac:dyDescent="0.2">
      <c r="G2923" s="139"/>
      <c r="H2923" s="131"/>
      <c r="I2923" s="131"/>
    </row>
    <row r="2924" spans="7:9" ht="15" customHeight="1" x14ac:dyDescent="0.2">
      <c r="G2924" s="139"/>
      <c r="H2924" s="131"/>
      <c r="I2924" s="131"/>
    </row>
    <row r="2925" spans="7:9" ht="15" customHeight="1" x14ac:dyDescent="0.2">
      <c r="G2925" s="139"/>
      <c r="H2925" s="131"/>
      <c r="I2925" s="131"/>
    </row>
    <row r="2926" spans="7:9" ht="15" customHeight="1" x14ac:dyDescent="0.2">
      <c r="G2926" s="139"/>
      <c r="H2926" s="131"/>
      <c r="I2926" s="131"/>
    </row>
    <row r="2927" spans="7:9" ht="15" customHeight="1" x14ac:dyDescent="0.2">
      <c r="G2927" s="139"/>
      <c r="H2927" s="131"/>
      <c r="I2927" s="131"/>
    </row>
    <row r="2928" spans="7:9" ht="15" customHeight="1" x14ac:dyDescent="0.2">
      <c r="G2928" s="139"/>
      <c r="H2928" s="131"/>
      <c r="I2928" s="131"/>
    </row>
    <row r="2929" spans="7:9" ht="15" customHeight="1" x14ac:dyDescent="0.2">
      <c r="G2929" s="139"/>
      <c r="H2929" s="131"/>
      <c r="I2929" s="131"/>
    </row>
    <row r="2930" spans="7:9" ht="15" customHeight="1" x14ac:dyDescent="0.2">
      <c r="G2930" s="139"/>
      <c r="H2930" s="131"/>
      <c r="I2930" s="131"/>
    </row>
    <row r="2931" spans="7:9" ht="15" customHeight="1" x14ac:dyDescent="0.2">
      <c r="G2931" s="139"/>
      <c r="H2931" s="131"/>
      <c r="I2931" s="131"/>
    </row>
    <row r="2932" spans="7:9" ht="15" customHeight="1" x14ac:dyDescent="0.2">
      <c r="G2932" s="139"/>
      <c r="H2932" s="131"/>
      <c r="I2932" s="131"/>
    </row>
    <row r="2933" spans="7:9" ht="15" customHeight="1" x14ac:dyDescent="0.2">
      <c r="G2933" s="139"/>
      <c r="H2933" s="131"/>
      <c r="I2933" s="131"/>
    </row>
    <row r="2934" spans="7:9" ht="15" customHeight="1" x14ac:dyDescent="0.2">
      <c r="G2934" s="139"/>
      <c r="H2934" s="131"/>
      <c r="I2934" s="131"/>
    </row>
    <row r="2935" spans="7:9" ht="15" customHeight="1" x14ac:dyDescent="0.2">
      <c r="G2935" s="139"/>
      <c r="H2935" s="131"/>
      <c r="I2935" s="131"/>
    </row>
    <row r="2936" spans="7:9" ht="15" customHeight="1" x14ac:dyDescent="0.2">
      <c r="G2936" s="139"/>
      <c r="H2936" s="131"/>
      <c r="I2936" s="131"/>
    </row>
    <row r="2937" spans="7:9" ht="15" customHeight="1" x14ac:dyDescent="0.2">
      <c r="G2937" s="139"/>
      <c r="H2937" s="131"/>
      <c r="I2937" s="131"/>
    </row>
    <row r="2938" spans="7:9" ht="15" customHeight="1" x14ac:dyDescent="0.2">
      <c r="G2938" s="139"/>
      <c r="H2938" s="131"/>
      <c r="I2938" s="131"/>
    </row>
    <row r="2939" spans="7:9" ht="15" customHeight="1" x14ac:dyDescent="0.2">
      <c r="G2939" s="139"/>
      <c r="H2939" s="131"/>
      <c r="I2939" s="131"/>
    </row>
    <row r="2940" spans="7:9" ht="15" customHeight="1" x14ac:dyDescent="0.2">
      <c r="G2940" s="139"/>
      <c r="H2940" s="131"/>
      <c r="I2940" s="131"/>
    </row>
    <row r="2941" spans="7:9" ht="15" customHeight="1" x14ac:dyDescent="0.2">
      <c r="G2941" s="139"/>
      <c r="H2941" s="131"/>
      <c r="I2941" s="131"/>
    </row>
    <row r="2942" spans="7:9" ht="15" customHeight="1" x14ac:dyDescent="0.2">
      <c r="G2942" s="139"/>
      <c r="H2942" s="131"/>
      <c r="I2942" s="131"/>
    </row>
    <row r="2943" spans="7:9" ht="15" customHeight="1" x14ac:dyDescent="0.2">
      <c r="G2943" s="139"/>
      <c r="H2943" s="131"/>
      <c r="I2943" s="131"/>
    </row>
    <row r="2944" spans="7:9" ht="15" customHeight="1" x14ac:dyDescent="0.2">
      <c r="G2944" s="139"/>
      <c r="H2944" s="131"/>
      <c r="I2944" s="131"/>
    </row>
    <row r="2945" spans="7:9" ht="15" customHeight="1" x14ac:dyDescent="0.2">
      <c r="G2945" s="139"/>
      <c r="H2945" s="131"/>
      <c r="I2945" s="131"/>
    </row>
    <row r="2946" spans="7:9" ht="15" customHeight="1" x14ac:dyDescent="0.2">
      <c r="G2946" s="139"/>
      <c r="H2946" s="131"/>
      <c r="I2946" s="131"/>
    </row>
    <row r="2947" spans="7:9" ht="15" customHeight="1" x14ac:dyDescent="0.2">
      <c r="G2947" s="139"/>
      <c r="H2947" s="131"/>
      <c r="I2947" s="131"/>
    </row>
    <row r="2948" spans="7:9" ht="15" customHeight="1" x14ac:dyDescent="0.2">
      <c r="G2948" s="139"/>
      <c r="H2948" s="131"/>
      <c r="I2948" s="131"/>
    </row>
    <row r="2949" spans="7:9" ht="15" customHeight="1" x14ac:dyDescent="0.2">
      <c r="G2949" s="139"/>
      <c r="H2949" s="131"/>
      <c r="I2949" s="131"/>
    </row>
    <row r="2950" spans="7:9" ht="15" customHeight="1" x14ac:dyDescent="0.2">
      <c r="G2950" s="139"/>
      <c r="H2950" s="131"/>
      <c r="I2950" s="131"/>
    </row>
    <row r="2951" spans="7:9" ht="15" customHeight="1" x14ac:dyDescent="0.2">
      <c r="G2951" s="139"/>
      <c r="H2951" s="131"/>
      <c r="I2951" s="131"/>
    </row>
    <row r="2952" spans="7:9" ht="15" customHeight="1" x14ac:dyDescent="0.2">
      <c r="G2952" s="139"/>
      <c r="H2952" s="131"/>
      <c r="I2952" s="131"/>
    </row>
    <row r="2953" spans="7:9" ht="15" customHeight="1" x14ac:dyDescent="0.2">
      <c r="G2953" s="139"/>
      <c r="H2953" s="131"/>
      <c r="I2953" s="131"/>
    </row>
    <row r="2954" spans="7:9" ht="15" customHeight="1" x14ac:dyDescent="0.2">
      <c r="G2954" s="139"/>
      <c r="H2954" s="131"/>
      <c r="I2954" s="131"/>
    </row>
    <row r="2955" spans="7:9" ht="15" customHeight="1" x14ac:dyDescent="0.2">
      <c r="G2955" s="139"/>
      <c r="H2955" s="131"/>
      <c r="I2955" s="131"/>
    </row>
    <row r="2956" spans="7:9" ht="15" customHeight="1" x14ac:dyDescent="0.2">
      <c r="G2956" s="139"/>
      <c r="H2956" s="131"/>
      <c r="I2956" s="131"/>
    </row>
    <row r="2957" spans="7:9" ht="15" customHeight="1" x14ac:dyDescent="0.2">
      <c r="G2957" s="139"/>
      <c r="H2957" s="131"/>
      <c r="I2957" s="131"/>
    </row>
    <row r="2958" spans="7:9" ht="15" customHeight="1" x14ac:dyDescent="0.2">
      <c r="G2958" s="139"/>
      <c r="H2958" s="131"/>
      <c r="I2958" s="131"/>
    </row>
    <row r="2959" spans="7:9" ht="15" customHeight="1" x14ac:dyDescent="0.2">
      <c r="G2959" s="139"/>
      <c r="H2959" s="131"/>
      <c r="I2959" s="131"/>
    </row>
    <row r="2960" spans="7:9" ht="15" customHeight="1" x14ac:dyDescent="0.2">
      <c r="G2960" s="139"/>
      <c r="H2960" s="131"/>
      <c r="I2960" s="131"/>
    </row>
    <row r="2961" spans="7:9" ht="15" customHeight="1" x14ac:dyDescent="0.2">
      <c r="G2961" s="139"/>
      <c r="H2961" s="131"/>
      <c r="I2961" s="131"/>
    </row>
    <row r="2962" spans="7:9" ht="15" customHeight="1" x14ac:dyDescent="0.2">
      <c r="G2962" s="139"/>
      <c r="H2962" s="131"/>
      <c r="I2962" s="131"/>
    </row>
    <row r="2963" spans="7:9" ht="15" customHeight="1" x14ac:dyDescent="0.2">
      <c r="G2963" s="139"/>
      <c r="H2963" s="131"/>
      <c r="I2963" s="131"/>
    </row>
    <row r="2964" spans="7:9" ht="15" customHeight="1" x14ac:dyDescent="0.2">
      <c r="G2964" s="139"/>
      <c r="H2964" s="131"/>
      <c r="I2964" s="131"/>
    </row>
    <row r="2965" spans="7:9" ht="15" customHeight="1" x14ac:dyDescent="0.2">
      <c r="G2965" s="139"/>
      <c r="H2965" s="131"/>
      <c r="I2965" s="131"/>
    </row>
    <row r="2966" spans="7:9" ht="15" customHeight="1" x14ac:dyDescent="0.2">
      <c r="G2966" s="139"/>
      <c r="H2966" s="131"/>
      <c r="I2966" s="131"/>
    </row>
    <row r="2967" spans="7:9" ht="15" customHeight="1" x14ac:dyDescent="0.2">
      <c r="G2967" s="139"/>
      <c r="H2967" s="131"/>
      <c r="I2967" s="131"/>
    </row>
    <row r="2968" spans="7:9" ht="15" customHeight="1" x14ac:dyDescent="0.2">
      <c r="G2968" s="139"/>
      <c r="H2968" s="131"/>
      <c r="I2968" s="131"/>
    </row>
    <row r="2969" spans="7:9" ht="15" customHeight="1" x14ac:dyDescent="0.2">
      <c r="G2969" s="139"/>
      <c r="H2969" s="131"/>
      <c r="I2969" s="131"/>
    </row>
    <row r="2970" spans="7:9" ht="15" customHeight="1" x14ac:dyDescent="0.2">
      <c r="G2970" s="139"/>
      <c r="H2970" s="131"/>
      <c r="I2970" s="131"/>
    </row>
    <row r="2971" spans="7:9" ht="15" customHeight="1" x14ac:dyDescent="0.2">
      <c r="G2971" s="139"/>
      <c r="H2971" s="131"/>
      <c r="I2971" s="131"/>
    </row>
    <row r="2972" spans="7:9" ht="15" customHeight="1" x14ac:dyDescent="0.2">
      <c r="G2972" s="139"/>
      <c r="H2972" s="131"/>
      <c r="I2972" s="131"/>
    </row>
    <row r="2973" spans="7:9" ht="15" customHeight="1" x14ac:dyDescent="0.2">
      <c r="G2973" s="139"/>
      <c r="H2973" s="131"/>
      <c r="I2973" s="131"/>
    </row>
    <row r="2974" spans="7:9" ht="15" customHeight="1" x14ac:dyDescent="0.2">
      <c r="G2974" s="139"/>
      <c r="H2974" s="131"/>
      <c r="I2974" s="131"/>
    </row>
    <row r="2975" spans="7:9" ht="15" customHeight="1" x14ac:dyDescent="0.2">
      <c r="G2975" s="139"/>
      <c r="H2975" s="131"/>
      <c r="I2975" s="131"/>
    </row>
    <row r="2976" spans="7:9" ht="15" customHeight="1" x14ac:dyDescent="0.2">
      <c r="G2976" s="139"/>
      <c r="H2976" s="131"/>
      <c r="I2976" s="131"/>
    </row>
    <row r="2977" spans="7:9" ht="15" customHeight="1" x14ac:dyDescent="0.2">
      <c r="G2977" s="139"/>
      <c r="H2977" s="131"/>
      <c r="I2977" s="131"/>
    </row>
    <row r="2978" spans="7:9" ht="15" customHeight="1" x14ac:dyDescent="0.2">
      <c r="G2978" s="139"/>
      <c r="H2978" s="131"/>
      <c r="I2978" s="131"/>
    </row>
    <row r="2979" spans="7:9" ht="15" customHeight="1" x14ac:dyDescent="0.2">
      <c r="G2979" s="139"/>
      <c r="H2979" s="131"/>
      <c r="I2979" s="131"/>
    </row>
    <row r="2980" spans="7:9" ht="15" customHeight="1" x14ac:dyDescent="0.2">
      <c r="G2980" s="139"/>
      <c r="H2980" s="131"/>
      <c r="I2980" s="131"/>
    </row>
    <row r="2981" spans="7:9" ht="15" customHeight="1" x14ac:dyDescent="0.2">
      <c r="G2981" s="139"/>
      <c r="H2981" s="131"/>
      <c r="I2981" s="131"/>
    </row>
    <row r="2982" spans="7:9" ht="15" customHeight="1" x14ac:dyDescent="0.2">
      <c r="G2982" s="139"/>
      <c r="H2982" s="131"/>
      <c r="I2982" s="131"/>
    </row>
    <row r="2983" spans="7:9" ht="15" customHeight="1" x14ac:dyDescent="0.2">
      <c r="G2983" s="139"/>
      <c r="H2983" s="131"/>
      <c r="I2983" s="131"/>
    </row>
    <row r="2984" spans="7:9" ht="15" customHeight="1" x14ac:dyDescent="0.2">
      <c r="G2984" s="139"/>
      <c r="H2984" s="131"/>
      <c r="I2984" s="131"/>
    </row>
    <row r="2985" spans="7:9" ht="15" customHeight="1" x14ac:dyDescent="0.2">
      <c r="G2985" s="139"/>
      <c r="H2985" s="131"/>
      <c r="I2985" s="131"/>
    </row>
    <row r="2986" spans="7:9" ht="15" customHeight="1" x14ac:dyDescent="0.2">
      <c r="G2986" s="139"/>
      <c r="H2986" s="131"/>
      <c r="I2986" s="131"/>
    </row>
    <row r="2987" spans="7:9" ht="15" customHeight="1" x14ac:dyDescent="0.2">
      <c r="G2987" s="139"/>
      <c r="H2987" s="131"/>
      <c r="I2987" s="131"/>
    </row>
    <row r="2988" spans="7:9" ht="15" customHeight="1" x14ac:dyDescent="0.2">
      <c r="G2988" s="139"/>
      <c r="H2988" s="131"/>
      <c r="I2988" s="131"/>
    </row>
    <row r="2989" spans="7:9" ht="15" customHeight="1" x14ac:dyDescent="0.2">
      <c r="G2989" s="139"/>
      <c r="H2989" s="131"/>
      <c r="I2989" s="131"/>
    </row>
    <row r="2990" spans="7:9" ht="15" customHeight="1" x14ac:dyDescent="0.2">
      <c r="G2990" s="139"/>
      <c r="H2990" s="131"/>
      <c r="I2990" s="131"/>
    </row>
    <row r="2991" spans="7:9" ht="15" customHeight="1" x14ac:dyDescent="0.2">
      <c r="G2991" s="139"/>
      <c r="H2991" s="131"/>
      <c r="I2991" s="131"/>
    </row>
    <row r="2992" spans="7:9" ht="15" customHeight="1" x14ac:dyDescent="0.2">
      <c r="G2992" s="139"/>
      <c r="H2992" s="131"/>
      <c r="I2992" s="131"/>
    </row>
    <row r="2993" spans="7:9" ht="15" customHeight="1" x14ac:dyDescent="0.2">
      <c r="G2993" s="139"/>
      <c r="H2993" s="131"/>
      <c r="I2993" s="131"/>
    </row>
    <row r="2994" spans="7:9" ht="15" customHeight="1" x14ac:dyDescent="0.2">
      <c r="G2994" s="139"/>
      <c r="H2994" s="131"/>
      <c r="I2994" s="131"/>
    </row>
    <row r="2995" spans="7:9" ht="15" customHeight="1" x14ac:dyDescent="0.2">
      <c r="G2995" s="139"/>
      <c r="H2995" s="131"/>
      <c r="I2995" s="131"/>
    </row>
    <row r="2996" spans="7:9" ht="15" customHeight="1" x14ac:dyDescent="0.2">
      <c r="G2996" s="139"/>
      <c r="H2996" s="131"/>
      <c r="I2996" s="131"/>
    </row>
    <row r="2997" spans="7:9" ht="15" customHeight="1" x14ac:dyDescent="0.2">
      <c r="G2997" s="139"/>
      <c r="H2997" s="131"/>
      <c r="I2997" s="131"/>
    </row>
    <row r="2998" spans="7:9" ht="15" customHeight="1" x14ac:dyDescent="0.2">
      <c r="G2998" s="139"/>
      <c r="H2998" s="131"/>
      <c r="I2998" s="131"/>
    </row>
    <row r="2999" spans="7:9" ht="15" customHeight="1" x14ac:dyDescent="0.2">
      <c r="G2999" s="139"/>
      <c r="H2999" s="131"/>
      <c r="I2999" s="131"/>
    </row>
    <row r="3000" spans="7:9" ht="15" customHeight="1" x14ac:dyDescent="0.2">
      <c r="G3000" s="139"/>
      <c r="H3000" s="131"/>
      <c r="I3000" s="131"/>
    </row>
    <row r="3001" spans="7:9" ht="15" customHeight="1" x14ac:dyDescent="0.2">
      <c r="G3001" s="139"/>
      <c r="H3001" s="131"/>
      <c r="I3001" s="131"/>
    </row>
    <row r="3002" spans="7:9" ht="15" customHeight="1" x14ac:dyDescent="0.2">
      <c r="G3002" s="139"/>
      <c r="H3002" s="131"/>
      <c r="I3002" s="131"/>
    </row>
    <row r="3003" spans="7:9" ht="15" customHeight="1" x14ac:dyDescent="0.2">
      <c r="G3003" s="139"/>
      <c r="H3003" s="131"/>
      <c r="I3003" s="131"/>
    </row>
    <row r="3004" spans="7:9" ht="15" customHeight="1" x14ac:dyDescent="0.2">
      <c r="G3004" s="139"/>
      <c r="H3004" s="131"/>
      <c r="I3004" s="131"/>
    </row>
    <row r="3005" spans="7:9" ht="15" customHeight="1" x14ac:dyDescent="0.2">
      <c r="G3005" s="139"/>
      <c r="H3005" s="131"/>
      <c r="I3005" s="131"/>
    </row>
    <row r="3006" spans="7:9" ht="15" customHeight="1" x14ac:dyDescent="0.2">
      <c r="G3006" s="139"/>
      <c r="H3006" s="131"/>
      <c r="I3006" s="131"/>
    </row>
    <row r="3007" spans="7:9" ht="15" customHeight="1" x14ac:dyDescent="0.2">
      <c r="G3007" s="139"/>
      <c r="H3007" s="131"/>
      <c r="I3007" s="131"/>
    </row>
    <row r="3008" spans="7:9" ht="15" customHeight="1" x14ac:dyDescent="0.2">
      <c r="G3008" s="139"/>
      <c r="H3008" s="131"/>
      <c r="I3008" s="131"/>
    </row>
    <row r="3009" spans="7:9" ht="15" customHeight="1" x14ac:dyDescent="0.2">
      <c r="G3009" s="139"/>
      <c r="H3009" s="131"/>
      <c r="I3009" s="131"/>
    </row>
    <row r="3010" spans="7:9" ht="15" customHeight="1" x14ac:dyDescent="0.2">
      <c r="G3010" s="139"/>
      <c r="H3010" s="131"/>
      <c r="I3010" s="131"/>
    </row>
    <row r="3011" spans="7:9" ht="15" customHeight="1" x14ac:dyDescent="0.2">
      <c r="G3011" s="139"/>
      <c r="H3011" s="131"/>
      <c r="I3011" s="131"/>
    </row>
    <row r="3012" spans="7:9" ht="15" customHeight="1" x14ac:dyDescent="0.2">
      <c r="G3012" s="139"/>
      <c r="H3012" s="131"/>
      <c r="I3012" s="131"/>
    </row>
    <row r="3013" spans="7:9" ht="15" customHeight="1" x14ac:dyDescent="0.2">
      <c r="G3013" s="139"/>
      <c r="H3013" s="131"/>
      <c r="I3013" s="131"/>
    </row>
    <row r="3014" spans="7:9" ht="15" customHeight="1" x14ac:dyDescent="0.2">
      <c r="G3014" s="139"/>
      <c r="H3014" s="131"/>
      <c r="I3014" s="131"/>
    </row>
    <row r="3015" spans="7:9" ht="15" customHeight="1" x14ac:dyDescent="0.2">
      <c r="G3015" s="139"/>
      <c r="H3015" s="131"/>
      <c r="I3015" s="131"/>
    </row>
    <row r="3016" spans="7:9" ht="15" customHeight="1" x14ac:dyDescent="0.2">
      <c r="G3016" s="139"/>
      <c r="H3016" s="131"/>
      <c r="I3016" s="131"/>
    </row>
    <row r="3017" spans="7:9" ht="15" customHeight="1" x14ac:dyDescent="0.2">
      <c r="G3017" s="139"/>
      <c r="H3017" s="131"/>
      <c r="I3017" s="131"/>
    </row>
    <row r="3018" spans="7:9" ht="15" customHeight="1" x14ac:dyDescent="0.2">
      <c r="G3018" s="139"/>
      <c r="H3018" s="131"/>
      <c r="I3018" s="131"/>
    </row>
    <row r="3019" spans="7:9" ht="15" customHeight="1" x14ac:dyDescent="0.2">
      <c r="G3019" s="139"/>
      <c r="H3019" s="131"/>
      <c r="I3019" s="131"/>
    </row>
    <row r="3020" spans="7:9" ht="15" customHeight="1" x14ac:dyDescent="0.2">
      <c r="G3020" s="139"/>
      <c r="H3020" s="131"/>
      <c r="I3020" s="131"/>
    </row>
    <row r="3021" spans="7:9" ht="15" customHeight="1" x14ac:dyDescent="0.2">
      <c r="G3021" s="139"/>
      <c r="H3021" s="131"/>
      <c r="I3021" s="131"/>
    </row>
    <row r="3022" spans="7:9" ht="15" customHeight="1" x14ac:dyDescent="0.2">
      <c r="G3022" s="139"/>
      <c r="H3022" s="131"/>
      <c r="I3022" s="131"/>
    </row>
    <row r="3023" spans="7:9" ht="15" customHeight="1" x14ac:dyDescent="0.2">
      <c r="G3023" s="139"/>
      <c r="H3023" s="131"/>
      <c r="I3023" s="131"/>
    </row>
    <row r="3024" spans="7:9" ht="15" customHeight="1" x14ac:dyDescent="0.2">
      <c r="G3024" s="139"/>
      <c r="H3024" s="131"/>
      <c r="I3024" s="131"/>
    </row>
    <row r="3025" spans="7:9" ht="15" customHeight="1" x14ac:dyDescent="0.2">
      <c r="G3025" s="139"/>
      <c r="H3025" s="131"/>
      <c r="I3025" s="131"/>
    </row>
    <row r="3026" spans="7:9" ht="15" customHeight="1" x14ac:dyDescent="0.2">
      <c r="G3026" s="139"/>
      <c r="H3026" s="131"/>
      <c r="I3026" s="131"/>
    </row>
    <row r="3027" spans="7:9" ht="15" customHeight="1" x14ac:dyDescent="0.2">
      <c r="G3027" s="139"/>
      <c r="H3027" s="131"/>
      <c r="I3027" s="131"/>
    </row>
    <row r="3028" spans="7:9" ht="15" customHeight="1" x14ac:dyDescent="0.2">
      <c r="G3028" s="139"/>
      <c r="H3028" s="131"/>
      <c r="I3028" s="131"/>
    </row>
    <row r="3029" spans="7:9" ht="15" customHeight="1" x14ac:dyDescent="0.2">
      <c r="G3029" s="139"/>
      <c r="H3029" s="131"/>
      <c r="I3029" s="131"/>
    </row>
    <row r="3030" spans="7:9" ht="15" customHeight="1" x14ac:dyDescent="0.2">
      <c r="G3030" s="139"/>
      <c r="H3030" s="131"/>
      <c r="I3030" s="131"/>
    </row>
    <row r="3031" spans="7:9" ht="15" customHeight="1" x14ac:dyDescent="0.2">
      <c r="G3031" s="139"/>
      <c r="H3031" s="131"/>
      <c r="I3031" s="131"/>
    </row>
    <row r="3032" spans="7:9" ht="15" customHeight="1" x14ac:dyDescent="0.2">
      <c r="G3032" s="139"/>
      <c r="H3032" s="131"/>
      <c r="I3032" s="131"/>
    </row>
    <row r="3033" spans="7:9" ht="15" customHeight="1" x14ac:dyDescent="0.2">
      <c r="G3033" s="139"/>
      <c r="H3033" s="131"/>
      <c r="I3033" s="131"/>
    </row>
    <row r="3034" spans="7:9" ht="15" customHeight="1" x14ac:dyDescent="0.2">
      <c r="G3034" s="139"/>
      <c r="H3034" s="131"/>
      <c r="I3034" s="131"/>
    </row>
    <row r="3035" spans="7:9" ht="15" customHeight="1" x14ac:dyDescent="0.2">
      <c r="G3035" s="139"/>
      <c r="H3035" s="131"/>
      <c r="I3035" s="131"/>
    </row>
    <row r="3036" spans="7:9" ht="15" customHeight="1" x14ac:dyDescent="0.2">
      <c r="G3036" s="139"/>
      <c r="H3036" s="131"/>
      <c r="I3036" s="131"/>
    </row>
    <row r="3037" spans="7:9" ht="15" customHeight="1" x14ac:dyDescent="0.2">
      <c r="G3037" s="139"/>
      <c r="H3037" s="131"/>
      <c r="I3037" s="131"/>
    </row>
    <row r="3038" spans="7:9" ht="15" customHeight="1" x14ac:dyDescent="0.2">
      <c r="G3038" s="139"/>
      <c r="H3038" s="131"/>
      <c r="I3038" s="131"/>
    </row>
    <row r="3039" spans="7:9" ht="15" customHeight="1" x14ac:dyDescent="0.2">
      <c r="G3039" s="139"/>
      <c r="H3039" s="131"/>
      <c r="I3039" s="131"/>
    </row>
    <row r="3040" spans="7:9" ht="15" customHeight="1" x14ac:dyDescent="0.2">
      <c r="G3040" s="139"/>
      <c r="H3040" s="131"/>
      <c r="I3040" s="131"/>
    </row>
    <row r="3041" spans="7:9" ht="15" customHeight="1" x14ac:dyDescent="0.2">
      <c r="G3041" s="139"/>
      <c r="H3041" s="131"/>
      <c r="I3041" s="131"/>
    </row>
    <row r="3042" spans="7:9" ht="15" customHeight="1" x14ac:dyDescent="0.2">
      <c r="G3042" s="139"/>
      <c r="H3042" s="131"/>
      <c r="I3042" s="131"/>
    </row>
    <row r="3043" spans="7:9" ht="15" customHeight="1" x14ac:dyDescent="0.2">
      <c r="G3043" s="139"/>
      <c r="H3043" s="131"/>
      <c r="I3043" s="131"/>
    </row>
    <row r="3044" spans="7:9" ht="15" customHeight="1" x14ac:dyDescent="0.2">
      <c r="G3044" s="139"/>
      <c r="H3044" s="131"/>
      <c r="I3044" s="131"/>
    </row>
    <row r="3045" spans="7:9" ht="15" customHeight="1" x14ac:dyDescent="0.2">
      <c r="G3045" s="139"/>
      <c r="H3045" s="131"/>
      <c r="I3045" s="131"/>
    </row>
    <row r="3046" spans="7:9" ht="15" customHeight="1" x14ac:dyDescent="0.2">
      <c r="G3046" s="139"/>
      <c r="H3046" s="131"/>
      <c r="I3046" s="131"/>
    </row>
    <row r="3047" spans="7:9" ht="15" customHeight="1" x14ac:dyDescent="0.2">
      <c r="G3047" s="139"/>
      <c r="H3047" s="131"/>
      <c r="I3047" s="131"/>
    </row>
    <row r="3048" spans="7:9" ht="15" customHeight="1" x14ac:dyDescent="0.2">
      <c r="G3048" s="139"/>
      <c r="H3048" s="131"/>
      <c r="I3048" s="131"/>
    </row>
    <row r="3049" spans="7:9" ht="15" customHeight="1" x14ac:dyDescent="0.2">
      <c r="G3049" s="139"/>
      <c r="H3049" s="131"/>
      <c r="I3049" s="131"/>
    </row>
    <row r="3050" spans="7:9" ht="15" customHeight="1" x14ac:dyDescent="0.2">
      <c r="G3050" s="139"/>
      <c r="H3050" s="131"/>
      <c r="I3050" s="131"/>
    </row>
    <row r="3051" spans="7:9" ht="15" customHeight="1" x14ac:dyDescent="0.2">
      <c r="G3051" s="139"/>
      <c r="H3051" s="131"/>
      <c r="I3051" s="131"/>
    </row>
    <row r="3052" spans="7:9" ht="15" customHeight="1" x14ac:dyDescent="0.2">
      <c r="G3052" s="139"/>
      <c r="H3052" s="131"/>
      <c r="I3052" s="131"/>
    </row>
    <row r="3053" spans="7:9" ht="15" customHeight="1" x14ac:dyDescent="0.2">
      <c r="G3053" s="139"/>
      <c r="H3053" s="131"/>
      <c r="I3053" s="131"/>
    </row>
    <row r="3054" spans="7:9" ht="15" customHeight="1" x14ac:dyDescent="0.2">
      <c r="G3054" s="139"/>
      <c r="H3054" s="131"/>
      <c r="I3054" s="131"/>
    </row>
    <row r="3055" spans="7:9" ht="15" customHeight="1" x14ac:dyDescent="0.2">
      <c r="G3055" s="139"/>
      <c r="H3055" s="131"/>
      <c r="I3055" s="131"/>
    </row>
    <row r="3056" spans="7:9" ht="15" customHeight="1" x14ac:dyDescent="0.2">
      <c r="G3056" s="139"/>
      <c r="H3056" s="131"/>
      <c r="I3056" s="131"/>
    </row>
    <row r="3057" spans="7:9" ht="15" customHeight="1" x14ac:dyDescent="0.2">
      <c r="G3057" s="139"/>
      <c r="H3057" s="131"/>
      <c r="I3057" s="131"/>
    </row>
    <row r="3058" spans="7:9" ht="15" customHeight="1" x14ac:dyDescent="0.2">
      <c r="G3058" s="139"/>
      <c r="H3058" s="131"/>
      <c r="I3058" s="131"/>
    </row>
    <row r="3059" spans="7:9" ht="15" customHeight="1" x14ac:dyDescent="0.2">
      <c r="G3059" s="139"/>
      <c r="H3059" s="131"/>
      <c r="I3059" s="131"/>
    </row>
    <row r="3060" spans="7:9" ht="15" customHeight="1" x14ac:dyDescent="0.2">
      <c r="G3060" s="139"/>
      <c r="H3060" s="131"/>
      <c r="I3060" s="131"/>
    </row>
    <row r="3061" spans="7:9" ht="15" customHeight="1" x14ac:dyDescent="0.2">
      <c r="G3061" s="139"/>
      <c r="H3061" s="131"/>
      <c r="I3061" s="131"/>
    </row>
    <row r="3062" spans="7:9" ht="15" customHeight="1" x14ac:dyDescent="0.2">
      <c r="G3062" s="139"/>
      <c r="H3062" s="131"/>
      <c r="I3062" s="131"/>
    </row>
    <row r="3063" spans="7:9" ht="15" customHeight="1" x14ac:dyDescent="0.2">
      <c r="G3063" s="139"/>
      <c r="H3063" s="131"/>
      <c r="I3063" s="131"/>
    </row>
    <row r="3064" spans="7:9" ht="15" customHeight="1" x14ac:dyDescent="0.2">
      <c r="G3064" s="139"/>
      <c r="H3064" s="131"/>
      <c r="I3064" s="131"/>
    </row>
    <row r="3065" spans="7:9" ht="15" customHeight="1" x14ac:dyDescent="0.2">
      <c r="G3065" s="139"/>
      <c r="H3065" s="131"/>
      <c r="I3065" s="131"/>
    </row>
    <row r="3066" spans="7:9" ht="15" customHeight="1" x14ac:dyDescent="0.2">
      <c r="G3066" s="139"/>
      <c r="H3066" s="131"/>
      <c r="I3066" s="131"/>
    </row>
    <row r="3067" spans="7:9" ht="15" customHeight="1" x14ac:dyDescent="0.2">
      <c r="G3067" s="139"/>
      <c r="H3067" s="131"/>
      <c r="I3067" s="131"/>
    </row>
    <row r="3068" spans="7:9" ht="15" customHeight="1" x14ac:dyDescent="0.2">
      <c r="G3068" s="139"/>
      <c r="H3068" s="131"/>
      <c r="I3068" s="131"/>
    </row>
    <row r="3069" spans="7:9" ht="15" customHeight="1" x14ac:dyDescent="0.2">
      <c r="G3069" s="139"/>
      <c r="H3069" s="131"/>
      <c r="I3069" s="131"/>
    </row>
    <row r="3070" spans="7:9" ht="15" customHeight="1" x14ac:dyDescent="0.2">
      <c r="G3070" s="139"/>
      <c r="H3070" s="131"/>
      <c r="I3070" s="131"/>
    </row>
    <row r="3071" spans="7:9" ht="15" customHeight="1" x14ac:dyDescent="0.2">
      <c r="G3071" s="139"/>
      <c r="H3071" s="131"/>
      <c r="I3071" s="131"/>
    </row>
    <row r="3072" spans="7:9" ht="15" customHeight="1" x14ac:dyDescent="0.2">
      <c r="G3072" s="139"/>
      <c r="H3072" s="131"/>
      <c r="I3072" s="131"/>
    </row>
    <row r="3073" spans="7:9" ht="15" customHeight="1" x14ac:dyDescent="0.2">
      <c r="G3073" s="139"/>
      <c r="H3073" s="131"/>
      <c r="I3073" s="131"/>
    </row>
    <row r="3074" spans="7:9" ht="15" customHeight="1" x14ac:dyDescent="0.2">
      <c r="G3074" s="139"/>
      <c r="H3074" s="131"/>
      <c r="I3074" s="131"/>
    </row>
    <row r="3075" spans="7:9" ht="15" customHeight="1" x14ac:dyDescent="0.2">
      <c r="G3075" s="139"/>
      <c r="H3075" s="131"/>
      <c r="I3075" s="131"/>
    </row>
    <row r="3076" spans="7:9" ht="15" customHeight="1" x14ac:dyDescent="0.2">
      <c r="G3076" s="139"/>
      <c r="H3076" s="131"/>
      <c r="I3076" s="131"/>
    </row>
    <row r="3077" spans="7:9" ht="15" customHeight="1" x14ac:dyDescent="0.2">
      <c r="G3077" s="139"/>
      <c r="H3077" s="131"/>
      <c r="I3077" s="131"/>
    </row>
    <row r="3078" spans="7:9" ht="15" customHeight="1" x14ac:dyDescent="0.2">
      <c r="G3078" s="139"/>
      <c r="H3078" s="131"/>
      <c r="I3078" s="131"/>
    </row>
    <row r="3079" spans="7:9" ht="15" customHeight="1" x14ac:dyDescent="0.2">
      <c r="G3079" s="139"/>
      <c r="H3079" s="131"/>
      <c r="I3079" s="131"/>
    </row>
    <row r="3080" spans="7:9" ht="15" customHeight="1" x14ac:dyDescent="0.2">
      <c r="G3080" s="139"/>
      <c r="H3080" s="131"/>
      <c r="I3080" s="131"/>
    </row>
    <row r="3081" spans="7:9" ht="15" customHeight="1" x14ac:dyDescent="0.2">
      <c r="G3081" s="139"/>
      <c r="H3081" s="131"/>
      <c r="I3081" s="131"/>
    </row>
    <row r="3082" spans="7:9" ht="15" customHeight="1" x14ac:dyDescent="0.2">
      <c r="G3082" s="139"/>
      <c r="H3082" s="131"/>
      <c r="I3082" s="131"/>
    </row>
    <row r="3083" spans="7:9" ht="15" customHeight="1" x14ac:dyDescent="0.2">
      <c r="G3083" s="139"/>
      <c r="H3083" s="131"/>
      <c r="I3083" s="131"/>
    </row>
    <row r="3084" spans="7:9" ht="15" customHeight="1" x14ac:dyDescent="0.2">
      <c r="G3084" s="139"/>
      <c r="H3084" s="131"/>
      <c r="I3084" s="131"/>
    </row>
    <row r="3085" spans="7:9" ht="15" customHeight="1" x14ac:dyDescent="0.2">
      <c r="G3085" s="139"/>
      <c r="H3085" s="131"/>
      <c r="I3085" s="131"/>
    </row>
    <row r="3086" spans="7:9" ht="15" customHeight="1" x14ac:dyDescent="0.2">
      <c r="G3086" s="139"/>
      <c r="H3086" s="131"/>
      <c r="I3086" s="131"/>
    </row>
    <row r="3087" spans="7:9" ht="15" customHeight="1" x14ac:dyDescent="0.2">
      <c r="G3087" s="139"/>
      <c r="H3087" s="131"/>
      <c r="I3087" s="131"/>
    </row>
    <row r="3088" spans="7:9" ht="15" customHeight="1" x14ac:dyDescent="0.2">
      <c r="G3088" s="139"/>
      <c r="H3088" s="131"/>
      <c r="I3088" s="131"/>
    </row>
    <row r="3089" spans="7:9" ht="15" customHeight="1" x14ac:dyDescent="0.2">
      <c r="G3089" s="139"/>
      <c r="H3089" s="131"/>
      <c r="I3089" s="131"/>
    </row>
    <row r="3090" spans="7:9" ht="15" customHeight="1" x14ac:dyDescent="0.2">
      <c r="G3090" s="139"/>
      <c r="H3090" s="131"/>
      <c r="I3090" s="131"/>
    </row>
    <row r="3091" spans="7:9" ht="15" customHeight="1" x14ac:dyDescent="0.2">
      <c r="G3091" s="139"/>
      <c r="H3091" s="131"/>
      <c r="I3091" s="131"/>
    </row>
    <row r="3092" spans="7:9" ht="15" customHeight="1" x14ac:dyDescent="0.2">
      <c r="G3092" s="139"/>
      <c r="H3092" s="131"/>
      <c r="I3092" s="131"/>
    </row>
    <row r="3093" spans="7:9" ht="15" customHeight="1" x14ac:dyDescent="0.2">
      <c r="G3093" s="139"/>
      <c r="H3093" s="131"/>
      <c r="I3093" s="131"/>
    </row>
    <row r="3094" spans="7:9" ht="15" customHeight="1" x14ac:dyDescent="0.2">
      <c r="G3094" s="139"/>
      <c r="H3094" s="131"/>
      <c r="I3094" s="131"/>
    </row>
    <row r="3095" spans="7:9" ht="15" customHeight="1" x14ac:dyDescent="0.2">
      <c r="G3095" s="139"/>
      <c r="H3095" s="131"/>
      <c r="I3095" s="131"/>
    </row>
    <row r="3096" spans="7:9" ht="15" customHeight="1" x14ac:dyDescent="0.2">
      <c r="G3096" s="139"/>
      <c r="H3096" s="131"/>
      <c r="I3096" s="131"/>
    </row>
    <row r="3097" spans="7:9" ht="15" customHeight="1" x14ac:dyDescent="0.2">
      <c r="G3097" s="139"/>
      <c r="H3097" s="131"/>
      <c r="I3097" s="131"/>
    </row>
    <row r="3098" spans="7:9" ht="15" customHeight="1" x14ac:dyDescent="0.2">
      <c r="G3098" s="139"/>
      <c r="H3098" s="131"/>
      <c r="I3098" s="131"/>
    </row>
    <row r="3099" spans="7:9" ht="15" customHeight="1" x14ac:dyDescent="0.2">
      <c r="G3099" s="139"/>
      <c r="H3099" s="131"/>
      <c r="I3099" s="131"/>
    </row>
    <row r="3100" spans="7:9" ht="15" customHeight="1" x14ac:dyDescent="0.2">
      <c r="G3100" s="139"/>
      <c r="H3100" s="131"/>
      <c r="I3100" s="131"/>
    </row>
    <row r="3101" spans="7:9" ht="15" customHeight="1" x14ac:dyDescent="0.2">
      <c r="G3101" s="139"/>
      <c r="H3101" s="131"/>
      <c r="I3101" s="131"/>
    </row>
    <row r="3102" spans="7:9" ht="15" customHeight="1" x14ac:dyDescent="0.2">
      <c r="G3102" s="139"/>
      <c r="H3102" s="131"/>
      <c r="I3102" s="131"/>
    </row>
    <row r="3103" spans="7:9" ht="15" customHeight="1" x14ac:dyDescent="0.2">
      <c r="G3103" s="139"/>
      <c r="H3103" s="131"/>
      <c r="I3103" s="131"/>
    </row>
    <row r="3104" spans="7:9" ht="15" customHeight="1" x14ac:dyDescent="0.2">
      <c r="G3104" s="139"/>
      <c r="H3104" s="131"/>
      <c r="I3104" s="131"/>
    </row>
    <row r="3105" spans="7:9" ht="15" customHeight="1" x14ac:dyDescent="0.2">
      <c r="G3105" s="139"/>
      <c r="H3105" s="131"/>
      <c r="I3105" s="131"/>
    </row>
    <row r="3106" spans="7:9" ht="15" customHeight="1" x14ac:dyDescent="0.2">
      <c r="G3106" s="139"/>
      <c r="H3106" s="131"/>
      <c r="I3106" s="131"/>
    </row>
    <row r="3107" spans="7:9" ht="15" customHeight="1" x14ac:dyDescent="0.2">
      <c r="G3107" s="139"/>
      <c r="H3107" s="131"/>
      <c r="I3107" s="131"/>
    </row>
    <row r="3108" spans="7:9" ht="15" customHeight="1" x14ac:dyDescent="0.2">
      <c r="G3108" s="139"/>
      <c r="H3108" s="131"/>
      <c r="I3108" s="131"/>
    </row>
    <row r="3109" spans="7:9" ht="15" customHeight="1" x14ac:dyDescent="0.2">
      <c r="G3109" s="139"/>
      <c r="H3109" s="131"/>
      <c r="I3109" s="131"/>
    </row>
    <row r="3110" spans="7:9" ht="15" customHeight="1" x14ac:dyDescent="0.2">
      <c r="G3110" s="139"/>
      <c r="H3110" s="131"/>
      <c r="I3110" s="131"/>
    </row>
    <row r="3111" spans="7:9" ht="15" customHeight="1" x14ac:dyDescent="0.2">
      <c r="G3111" s="139"/>
      <c r="H3111" s="131"/>
      <c r="I3111" s="131"/>
    </row>
    <row r="3112" spans="7:9" ht="15" customHeight="1" x14ac:dyDescent="0.2">
      <c r="G3112" s="139"/>
      <c r="H3112" s="131"/>
      <c r="I3112" s="131"/>
    </row>
    <row r="3113" spans="7:9" ht="15" customHeight="1" x14ac:dyDescent="0.2">
      <c r="G3113" s="139"/>
      <c r="H3113" s="131"/>
      <c r="I3113" s="131"/>
    </row>
    <row r="3114" spans="7:9" ht="15" customHeight="1" x14ac:dyDescent="0.2">
      <c r="G3114" s="139"/>
      <c r="H3114" s="131"/>
      <c r="I3114" s="131"/>
    </row>
    <row r="3115" spans="7:9" ht="15" customHeight="1" x14ac:dyDescent="0.2">
      <c r="G3115" s="139"/>
      <c r="H3115" s="131"/>
      <c r="I3115" s="131"/>
    </row>
    <row r="3116" spans="7:9" ht="15" customHeight="1" x14ac:dyDescent="0.2">
      <c r="G3116" s="139"/>
      <c r="H3116" s="131"/>
      <c r="I3116" s="131"/>
    </row>
    <row r="3117" spans="7:9" ht="15" customHeight="1" x14ac:dyDescent="0.2">
      <c r="G3117" s="139"/>
      <c r="H3117" s="131"/>
      <c r="I3117" s="131"/>
    </row>
    <row r="3118" spans="7:9" ht="15" customHeight="1" x14ac:dyDescent="0.2">
      <c r="G3118" s="139"/>
      <c r="H3118" s="131"/>
      <c r="I3118" s="131"/>
    </row>
    <row r="3119" spans="7:9" ht="15" customHeight="1" x14ac:dyDescent="0.2">
      <c r="G3119" s="139"/>
      <c r="H3119" s="131"/>
      <c r="I3119" s="131"/>
    </row>
    <row r="3120" spans="7:9" ht="15" customHeight="1" x14ac:dyDescent="0.2">
      <c r="G3120" s="139"/>
      <c r="H3120" s="131"/>
      <c r="I3120" s="131"/>
    </row>
    <row r="3121" spans="7:9" ht="15" customHeight="1" x14ac:dyDescent="0.2">
      <c r="G3121" s="139"/>
      <c r="H3121" s="131"/>
      <c r="I3121" s="131"/>
    </row>
    <row r="3122" spans="7:9" ht="15" customHeight="1" x14ac:dyDescent="0.2">
      <c r="G3122" s="139"/>
      <c r="H3122" s="131"/>
      <c r="I3122" s="131"/>
    </row>
    <row r="3123" spans="7:9" ht="15" customHeight="1" x14ac:dyDescent="0.2">
      <c r="G3123" s="139"/>
      <c r="H3123" s="131"/>
      <c r="I3123" s="131"/>
    </row>
    <row r="3124" spans="7:9" ht="15" customHeight="1" x14ac:dyDescent="0.2">
      <c r="G3124" s="139"/>
      <c r="H3124" s="131"/>
      <c r="I3124" s="131"/>
    </row>
    <row r="3125" spans="7:9" ht="15" customHeight="1" x14ac:dyDescent="0.2">
      <c r="G3125" s="139"/>
      <c r="H3125" s="131"/>
      <c r="I3125" s="131"/>
    </row>
    <row r="3126" spans="7:9" ht="15" customHeight="1" x14ac:dyDescent="0.2">
      <c r="G3126" s="139"/>
      <c r="H3126" s="131"/>
      <c r="I3126" s="131"/>
    </row>
    <row r="3127" spans="7:9" ht="15" customHeight="1" x14ac:dyDescent="0.2">
      <c r="G3127" s="139"/>
      <c r="H3127" s="131"/>
      <c r="I3127" s="131"/>
    </row>
    <row r="3128" spans="7:9" ht="15" customHeight="1" x14ac:dyDescent="0.2">
      <c r="G3128" s="139"/>
      <c r="H3128" s="131"/>
      <c r="I3128" s="131"/>
    </row>
    <row r="3129" spans="7:9" ht="15" customHeight="1" x14ac:dyDescent="0.2">
      <c r="G3129" s="139"/>
      <c r="H3129" s="131"/>
      <c r="I3129" s="131"/>
    </row>
    <row r="3130" spans="7:9" ht="15" customHeight="1" x14ac:dyDescent="0.2">
      <c r="G3130" s="139"/>
      <c r="H3130" s="131"/>
      <c r="I3130" s="131"/>
    </row>
    <row r="3131" spans="7:9" ht="15" customHeight="1" x14ac:dyDescent="0.2">
      <c r="G3131" s="139"/>
      <c r="H3131" s="131"/>
      <c r="I3131" s="131"/>
    </row>
    <row r="3132" spans="7:9" ht="15" customHeight="1" x14ac:dyDescent="0.2">
      <c r="G3132" s="139"/>
      <c r="H3132" s="131"/>
      <c r="I3132" s="131"/>
    </row>
    <row r="3133" spans="7:9" ht="15" customHeight="1" x14ac:dyDescent="0.2">
      <c r="G3133" s="139"/>
      <c r="H3133" s="131"/>
      <c r="I3133" s="131"/>
    </row>
    <row r="3134" spans="7:9" ht="15" customHeight="1" x14ac:dyDescent="0.2">
      <c r="G3134" s="139"/>
      <c r="H3134" s="131"/>
      <c r="I3134" s="131"/>
    </row>
    <row r="3135" spans="7:9" ht="15" customHeight="1" x14ac:dyDescent="0.2">
      <c r="G3135" s="139"/>
      <c r="H3135" s="131"/>
      <c r="I3135" s="131"/>
    </row>
    <row r="3136" spans="7:9" ht="15" customHeight="1" x14ac:dyDescent="0.2">
      <c r="G3136" s="139"/>
      <c r="H3136" s="131"/>
      <c r="I3136" s="131"/>
    </row>
    <row r="3137" spans="7:9" ht="15" customHeight="1" x14ac:dyDescent="0.2">
      <c r="G3137" s="139"/>
      <c r="H3137" s="131"/>
      <c r="I3137" s="131"/>
    </row>
    <row r="3138" spans="7:9" ht="15" customHeight="1" x14ac:dyDescent="0.2">
      <c r="G3138" s="139"/>
      <c r="H3138" s="131"/>
      <c r="I3138" s="131"/>
    </row>
    <row r="3139" spans="7:9" ht="15" customHeight="1" x14ac:dyDescent="0.2">
      <c r="G3139" s="139"/>
      <c r="H3139" s="131"/>
      <c r="I3139" s="131"/>
    </row>
    <row r="3140" spans="7:9" ht="15" customHeight="1" x14ac:dyDescent="0.2">
      <c r="G3140" s="139"/>
      <c r="H3140" s="131"/>
      <c r="I3140" s="131"/>
    </row>
    <row r="3141" spans="7:9" ht="15" customHeight="1" x14ac:dyDescent="0.2">
      <c r="G3141" s="139"/>
      <c r="H3141" s="131"/>
      <c r="I3141" s="131"/>
    </row>
    <row r="3142" spans="7:9" ht="15" customHeight="1" x14ac:dyDescent="0.2">
      <c r="G3142" s="139"/>
      <c r="H3142" s="131"/>
      <c r="I3142" s="131"/>
    </row>
    <row r="3143" spans="7:9" ht="15" customHeight="1" x14ac:dyDescent="0.2">
      <c r="G3143" s="139"/>
      <c r="H3143" s="131"/>
      <c r="I3143" s="131"/>
    </row>
    <row r="3144" spans="7:9" ht="15" customHeight="1" x14ac:dyDescent="0.2">
      <c r="G3144" s="139"/>
      <c r="H3144" s="131"/>
      <c r="I3144" s="131"/>
    </row>
    <row r="3145" spans="7:9" ht="15" customHeight="1" x14ac:dyDescent="0.2">
      <c r="G3145" s="139"/>
      <c r="H3145" s="131"/>
      <c r="I3145" s="131"/>
    </row>
    <row r="3146" spans="7:9" ht="15" customHeight="1" x14ac:dyDescent="0.2">
      <c r="G3146" s="139"/>
      <c r="H3146" s="131"/>
      <c r="I3146" s="131"/>
    </row>
    <row r="3147" spans="7:9" ht="15" customHeight="1" x14ac:dyDescent="0.2">
      <c r="G3147" s="139"/>
      <c r="H3147" s="131"/>
      <c r="I3147" s="131"/>
    </row>
    <row r="3148" spans="7:9" ht="15" customHeight="1" x14ac:dyDescent="0.2">
      <c r="G3148" s="139"/>
      <c r="H3148" s="131"/>
      <c r="I3148" s="131"/>
    </row>
    <row r="3149" spans="7:9" ht="15" customHeight="1" x14ac:dyDescent="0.2">
      <c r="G3149" s="139"/>
      <c r="H3149" s="131"/>
      <c r="I3149" s="131"/>
    </row>
    <row r="3150" spans="7:9" ht="15" customHeight="1" x14ac:dyDescent="0.2">
      <c r="G3150" s="139"/>
      <c r="H3150" s="131"/>
      <c r="I3150" s="131"/>
    </row>
    <row r="3151" spans="7:9" ht="15" customHeight="1" x14ac:dyDescent="0.2">
      <c r="G3151" s="139"/>
      <c r="H3151" s="131"/>
      <c r="I3151" s="131"/>
    </row>
    <row r="3152" spans="7:9" ht="15" customHeight="1" x14ac:dyDescent="0.2">
      <c r="G3152" s="139"/>
      <c r="H3152" s="131"/>
      <c r="I3152" s="131"/>
    </row>
    <row r="3153" spans="7:9" ht="15" customHeight="1" x14ac:dyDescent="0.2">
      <c r="G3153" s="139"/>
      <c r="H3153" s="131"/>
      <c r="I3153" s="131"/>
    </row>
    <row r="3154" spans="7:9" ht="15" customHeight="1" x14ac:dyDescent="0.2">
      <c r="G3154" s="139"/>
      <c r="H3154" s="131"/>
      <c r="I3154" s="131"/>
    </row>
    <row r="3155" spans="7:9" ht="15" customHeight="1" x14ac:dyDescent="0.2">
      <c r="G3155" s="139"/>
      <c r="H3155" s="131"/>
      <c r="I3155" s="131"/>
    </row>
    <row r="3156" spans="7:9" ht="15" customHeight="1" x14ac:dyDescent="0.2">
      <c r="G3156" s="139"/>
      <c r="H3156" s="131"/>
      <c r="I3156" s="131"/>
    </row>
    <row r="3157" spans="7:9" ht="15" customHeight="1" x14ac:dyDescent="0.2">
      <c r="G3157" s="139"/>
      <c r="H3157" s="131"/>
      <c r="I3157" s="131"/>
    </row>
    <row r="3158" spans="7:9" ht="15" customHeight="1" x14ac:dyDescent="0.2">
      <c r="G3158" s="139"/>
      <c r="H3158" s="131"/>
      <c r="I3158" s="131"/>
    </row>
    <row r="3159" spans="7:9" ht="15" customHeight="1" x14ac:dyDescent="0.2">
      <c r="G3159" s="139"/>
      <c r="H3159" s="131"/>
      <c r="I3159" s="131"/>
    </row>
    <row r="3160" spans="7:9" ht="15" customHeight="1" x14ac:dyDescent="0.2">
      <c r="G3160" s="139"/>
      <c r="H3160" s="131"/>
      <c r="I3160" s="131"/>
    </row>
    <row r="3161" spans="7:9" ht="15" customHeight="1" x14ac:dyDescent="0.2">
      <c r="G3161" s="139"/>
      <c r="H3161" s="131"/>
      <c r="I3161" s="131"/>
    </row>
    <row r="3162" spans="7:9" ht="15" customHeight="1" x14ac:dyDescent="0.2">
      <c r="G3162" s="139"/>
      <c r="H3162" s="131"/>
      <c r="I3162" s="131"/>
    </row>
    <row r="3163" spans="7:9" ht="15" customHeight="1" x14ac:dyDescent="0.2">
      <c r="G3163" s="139"/>
      <c r="H3163" s="131"/>
      <c r="I3163" s="131"/>
    </row>
    <row r="3164" spans="7:9" ht="15" customHeight="1" x14ac:dyDescent="0.2">
      <c r="G3164" s="139"/>
      <c r="H3164" s="131"/>
      <c r="I3164" s="131"/>
    </row>
    <row r="3165" spans="7:9" ht="15" customHeight="1" x14ac:dyDescent="0.2">
      <c r="G3165" s="139"/>
      <c r="H3165" s="131"/>
      <c r="I3165" s="131"/>
    </row>
    <row r="3166" spans="7:9" ht="15" customHeight="1" x14ac:dyDescent="0.2">
      <c r="G3166" s="139"/>
      <c r="H3166" s="131"/>
      <c r="I3166" s="131"/>
    </row>
    <row r="3167" spans="7:9" ht="15" customHeight="1" x14ac:dyDescent="0.2">
      <c r="G3167" s="139"/>
      <c r="H3167" s="131"/>
      <c r="I3167" s="131"/>
    </row>
    <row r="3168" spans="7:9" ht="15" customHeight="1" x14ac:dyDescent="0.2">
      <c r="G3168" s="139"/>
      <c r="H3168" s="131"/>
      <c r="I3168" s="131"/>
    </row>
    <row r="3169" spans="7:9" ht="15" customHeight="1" x14ac:dyDescent="0.2">
      <c r="G3169" s="139"/>
      <c r="H3169" s="131"/>
      <c r="I3169" s="131"/>
    </row>
    <row r="3170" spans="7:9" ht="15" customHeight="1" x14ac:dyDescent="0.2">
      <c r="G3170" s="139"/>
      <c r="H3170" s="131"/>
      <c r="I3170" s="131"/>
    </row>
    <row r="3171" spans="7:9" ht="15" customHeight="1" x14ac:dyDescent="0.2">
      <c r="G3171" s="139"/>
      <c r="H3171" s="131"/>
      <c r="I3171" s="131"/>
    </row>
    <row r="3172" spans="7:9" ht="15" customHeight="1" x14ac:dyDescent="0.2">
      <c r="G3172" s="139"/>
      <c r="H3172" s="131"/>
      <c r="I3172" s="131"/>
    </row>
    <row r="3173" spans="7:9" ht="15" customHeight="1" x14ac:dyDescent="0.2">
      <c r="G3173" s="139"/>
      <c r="H3173" s="131"/>
      <c r="I3173" s="131"/>
    </row>
    <row r="3174" spans="7:9" ht="15" customHeight="1" x14ac:dyDescent="0.2">
      <c r="G3174" s="139"/>
      <c r="H3174" s="131"/>
      <c r="I3174" s="131"/>
    </row>
    <row r="3175" spans="7:9" ht="15" customHeight="1" x14ac:dyDescent="0.2">
      <c r="G3175" s="139"/>
      <c r="H3175" s="131"/>
      <c r="I3175" s="131"/>
    </row>
    <row r="3176" spans="7:9" ht="15" customHeight="1" x14ac:dyDescent="0.2">
      <c r="G3176" s="139"/>
      <c r="H3176" s="131"/>
      <c r="I3176" s="131"/>
    </row>
    <row r="3177" spans="7:9" ht="15" customHeight="1" x14ac:dyDescent="0.2">
      <c r="G3177" s="139"/>
      <c r="H3177" s="131"/>
      <c r="I3177" s="131"/>
    </row>
    <row r="3178" spans="7:9" ht="15" customHeight="1" x14ac:dyDescent="0.2">
      <c r="G3178" s="139"/>
      <c r="H3178" s="131"/>
      <c r="I3178" s="131"/>
    </row>
    <row r="3179" spans="7:9" ht="15" customHeight="1" x14ac:dyDescent="0.2">
      <c r="G3179" s="139"/>
      <c r="H3179" s="131"/>
      <c r="I3179" s="131"/>
    </row>
    <row r="3180" spans="7:9" ht="15" customHeight="1" x14ac:dyDescent="0.2">
      <c r="G3180" s="139"/>
      <c r="H3180" s="131"/>
      <c r="I3180" s="131"/>
    </row>
    <row r="3181" spans="7:9" ht="15" customHeight="1" x14ac:dyDescent="0.2">
      <c r="G3181" s="139"/>
      <c r="H3181" s="131"/>
      <c r="I3181" s="131"/>
    </row>
    <row r="3182" spans="7:9" ht="15" customHeight="1" x14ac:dyDescent="0.2">
      <c r="G3182" s="139"/>
      <c r="H3182" s="131"/>
      <c r="I3182" s="131"/>
    </row>
    <row r="3183" spans="7:9" ht="15" customHeight="1" x14ac:dyDescent="0.2">
      <c r="G3183" s="139"/>
      <c r="H3183" s="131"/>
      <c r="I3183" s="131"/>
    </row>
    <row r="3184" spans="7:9" ht="15" customHeight="1" x14ac:dyDescent="0.2">
      <c r="G3184" s="139"/>
      <c r="H3184" s="131"/>
      <c r="I3184" s="131"/>
    </row>
    <row r="3185" spans="7:9" ht="15" customHeight="1" x14ac:dyDescent="0.2">
      <c r="G3185" s="139"/>
      <c r="H3185" s="131"/>
      <c r="I3185" s="131"/>
    </row>
    <row r="3186" spans="7:9" ht="15" customHeight="1" x14ac:dyDescent="0.2">
      <c r="G3186" s="139"/>
      <c r="H3186" s="131"/>
      <c r="I3186" s="131"/>
    </row>
    <row r="3187" spans="7:9" ht="15" customHeight="1" x14ac:dyDescent="0.2">
      <c r="G3187" s="139"/>
      <c r="H3187" s="131"/>
      <c r="I3187" s="131"/>
    </row>
    <row r="3188" spans="7:9" ht="15" customHeight="1" x14ac:dyDescent="0.2">
      <c r="G3188" s="139"/>
      <c r="H3188" s="131"/>
      <c r="I3188" s="131"/>
    </row>
    <row r="3189" spans="7:9" ht="15" customHeight="1" x14ac:dyDescent="0.2">
      <c r="G3189" s="139"/>
      <c r="H3189" s="131"/>
      <c r="I3189" s="131"/>
    </row>
    <row r="3190" spans="7:9" ht="15" customHeight="1" x14ac:dyDescent="0.2">
      <c r="G3190" s="139"/>
      <c r="H3190" s="131"/>
      <c r="I3190" s="131"/>
    </row>
    <row r="3191" spans="7:9" ht="15" customHeight="1" x14ac:dyDescent="0.2">
      <c r="G3191" s="139"/>
      <c r="H3191" s="131"/>
      <c r="I3191" s="131"/>
    </row>
    <row r="3192" spans="7:9" ht="15" customHeight="1" x14ac:dyDescent="0.2">
      <c r="G3192" s="139"/>
      <c r="H3192" s="131"/>
      <c r="I3192" s="131"/>
    </row>
    <row r="3193" spans="7:9" ht="15" customHeight="1" x14ac:dyDescent="0.2">
      <c r="G3193" s="139"/>
      <c r="H3193" s="131"/>
      <c r="I3193" s="131"/>
    </row>
    <row r="3194" spans="7:9" ht="15" customHeight="1" x14ac:dyDescent="0.2">
      <c r="G3194" s="139"/>
      <c r="H3194" s="131"/>
      <c r="I3194" s="131"/>
    </row>
    <row r="3195" spans="7:9" ht="15" customHeight="1" x14ac:dyDescent="0.2">
      <c r="G3195" s="139"/>
      <c r="H3195" s="131"/>
      <c r="I3195" s="131"/>
    </row>
    <row r="3196" spans="7:9" ht="15" customHeight="1" x14ac:dyDescent="0.2">
      <c r="G3196" s="139"/>
      <c r="H3196" s="131"/>
      <c r="I3196" s="131"/>
    </row>
    <row r="3197" spans="7:9" ht="15" customHeight="1" x14ac:dyDescent="0.2">
      <c r="G3197" s="139"/>
      <c r="H3197" s="131"/>
      <c r="I3197" s="131"/>
    </row>
    <row r="3198" spans="7:9" ht="15" customHeight="1" x14ac:dyDescent="0.2">
      <c r="G3198" s="139"/>
      <c r="H3198" s="131"/>
      <c r="I3198" s="131"/>
    </row>
    <row r="3199" spans="7:9" ht="15" customHeight="1" x14ac:dyDescent="0.2">
      <c r="G3199" s="139"/>
      <c r="H3199" s="131"/>
      <c r="I3199" s="131"/>
    </row>
    <row r="3200" spans="7:9" ht="15" customHeight="1" x14ac:dyDescent="0.2">
      <c r="G3200" s="139"/>
      <c r="H3200" s="131"/>
      <c r="I3200" s="131"/>
    </row>
    <row r="3201" spans="7:9" ht="15" customHeight="1" x14ac:dyDescent="0.2">
      <c r="G3201" s="139"/>
      <c r="H3201" s="131"/>
      <c r="I3201" s="131"/>
    </row>
    <row r="3202" spans="7:9" ht="15" customHeight="1" x14ac:dyDescent="0.2">
      <c r="G3202" s="139"/>
      <c r="H3202" s="131"/>
      <c r="I3202" s="131"/>
    </row>
    <row r="3203" spans="7:9" ht="15" customHeight="1" x14ac:dyDescent="0.2">
      <c r="G3203" s="139"/>
      <c r="H3203" s="131"/>
      <c r="I3203" s="131"/>
    </row>
    <row r="3204" spans="7:9" ht="15" customHeight="1" x14ac:dyDescent="0.2">
      <c r="G3204" s="139"/>
      <c r="H3204" s="131"/>
      <c r="I3204" s="131"/>
    </row>
    <row r="3205" spans="7:9" ht="15" customHeight="1" x14ac:dyDescent="0.2">
      <c r="G3205" s="139"/>
      <c r="H3205" s="131"/>
      <c r="I3205" s="131"/>
    </row>
    <row r="3206" spans="7:9" ht="15" customHeight="1" x14ac:dyDescent="0.2">
      <c r="G3206" s="139"/>
      <c r="H3206" s="131"/>
      <c r="I3206" s="131"/>
    </row>
    <row r="3207" spans="7:9" ht="15" customHeight="1" x14ac:dyDescent="0.2">
      <c r="G3207" s="139"/>
      <c r="H3207" s="131"/>
      <c r="I3207" s="131"/>
    </row>
    <row r="3208" spans="7:9" ht="15" customHeight="1" x14ac:dyDescent="0.2">
      <c r="G3208" s="139"/>
      <c r="H3208" s="131"/>
      <c r="I3208" s="131"/>
    </row>
    <row r="3209" spans="7:9" ht="15" customHeight="1" x14ac:dyDescent="0.2">
      <c r="G3209" s="139"/>
      <c r="H3209" s="131"/>
      <c r="I3209" s="131"/>
    </row>
    <row r="3210" spans="7:9" ht="15" customHeight="1" x14ac:dyDescent="0.2">
      <c r="G3210" s="139"/>
      <c r="H3210" s="131"/>
      <c r="I3210" s="131"/>
    </row>
    <row r="3211" spans="7:9" ht="15" customHeight="1" x14ac:dyDescent="0.2">
      <c r="G3211" s="139"/>
      <c r="H3211" s="131"/>
      <c r="I3211" s="131"/>
    </row>
    <row r="3212" spans="7:9" ht="15" customHeight="1" x14ac:dyDescent="0.2">
      <c r="G3212" s="139"/>
      <c r="H3212" s="131"/>
      <c r="I3212" s="131"/>
    </row>
    <row r="3213" spans="7:9" ht="15" customHeight="1" x14ac:dyDescent="0.2">
      <c r="G3213" s="139"/>
      <c r="H3213" s="131"/>
      <c r="I3213" s="131"/>
    </row>
    <row r="3214" spans="7:9" ht="15" customHeight="1" x14ac:dyDescent="0.2">
      <c r="G3214" s="139"/>
      <c r="H3214" s="131"/>
      <c r="I3214" s="131"/>
    </row>
    <row r="3215" spans="7:9" ht="15" customHeight="1" x14ac:dyDescent="0.2">
      <c r="G3215" s="139"/>
      <c r="H3215" s="131"/>
      <c r="I3215" s="131"/>
    </row>
    <row r="3216" spans="7:9" ht="15" customHeight="1" x14ac:dyDescent="0.2">
      <c r="G3216" s="139"/>
      <c r="H3216" s="131"/>
      <c r="I3216" s="131"/>
    </row>
    <row r="3217" spans="7:9" ht="15" customHeight="1" x14ac:dyDescent="0.2">
      <c r="G3217" s="139"/>
      <c r="H3217" s="131"/>
      <c r="I3217" s="131"/>
    </row>
    <row r="3218" spans="7:9" ht="15" customHeight="1" x14ac:dyDescent="0.2">
      <c r="G3218" s="139"/>
      <c r="H3218" s="131"/>
      <c r="I3218" s="131"/>
    </row>
    <row r="3219" spans="7:9" ht="15" customHeight="1" x14ac:dyDescent="0.2">
      <c r="G3219" s="139"/>
      <c r="H3219" s="131"/>
      <c r="I3219" s="131"/>
    </row>
    <row r="3220" spans="7:9" ht="15" customHeight="1" x14ac:dyDescent="0.2">
      <c r="G3220" s="139"/>
      <c r="H3220" s="131"/>
      <c r="I3220" s="131"/>
    </row>
    <row r="3221" spans="7:9" ht="15" customHeight="1" x14ac:dyDescent="0.2">
      <c r="G3221" s="139"/>
      <c r="H3221" s="131"/>
      <c r="I3221" s="131"/>
    </row>
    <row r="3222" spans="7:9" ht="15" customHeight="1" x14ac:dyDescent="0.2">
      <c r="G3222" s="139"/>
      <c r="H3222" s="131"/>
      <c r="I3222" s="131"/>
    </row>
    <row r="3223" spans="7:9" ht="15" customHeight="1" x14ac:dyDescent="0.2">
      <c r="G3223" s="139"/>
      <c r="H3223" s="131"/>
      <c r="I3223" s="131"/>
    </row>
    <row r="3224" spans="7:9" ht="15" customHeight="1" x14ac:dyDescent="0.2">
      <c r="G3224" s="139"/>
      <c r="H3224" s="131"/>
      <c r="I3224" s="131"/>
    </row>
    <row r="3225" spans="7:9" ht="15" customHeight="1" x14ac:dyDescent="0.2">
      <c r="G3225" s="139"/>
      <c r="H3225" s="131"/>
      <c r="I3225" s="131"/>
    </row>
    <row r="3226" spans="7:9" ht="15" customHeight="1" x14ac:dyDescent="0.2">
      <c r="G3226" s="139"/>
      <c r="H3226" s="131"/>
      <c r="I3226" s="131"/>
    </row>
    <row r="3227" spans="7:9" ht="15" customHeight="1" x14ac:dyDescent="0.2">
      <c r="G3227" s="139"/>
      <c r="H3227" s="131"/>
      <c r="I3227" s="131"/>
    </row>
    <row r="3228" spans="7:9" ht="15" customHeight="1" x14ac:dyDescent="0.2">
      <c r="G3228" s="139"/>
      <c r="H3228" s="131"/>
      <c r="I3228" s="131"/>
    </row>
    <row r="3229" spans="7:9" ht="15" customHeight="1" x14ac:dyDescent="0.2">
      <c r="G3229" s="139"/>
      <c r="H3229" s="131"/>
      <c r="I3229" s="131"/>
    </row>
    <row r="3230" spans="7:9" ht="15" customHeight="1" x14ac:dyDescent="0.2">
      <c r="G3230" s="139"/>
      <c r="H3230" s="131"/>
      <c r="I3230" s="131"/>
    </row>
    <row r="3231" spans="7:9" ht="15" customHeight="1" x14ac:dyDescent="0.2">
      <c r="G3231" s="139"/>
      <c r="H3231" s="131"/>
      <c r="I3231" s="131"/>
    </row>
    <row r="3232" spans="7:9" ht="15" customHeight="1" x14ac:dyDescent="0.2">
      <c r="G3232" s="139"/>
      <c r="H3232" s="131"/>
      <c r="I3232" s="131"/>
    </row>
    <row r="3233" spans="7:9" ht="15" customHeight="1" x14ac:dyDescent="0.2">
      <c r="G3233" s="139"/>
      <c r="H3233" s="131"/>
      <c r="I3233" s="131"/>
    </row>
    <row r="3234" spans="7:9" ht="15" customHeight="1" x14ac:dyDescent="0.2">
      <c r="G3234" s="139"/>
      <c r="H3234" s="131"/>
      <c r="I3234" s="131"/>
    </row>
    <row r="3235" spans="7:9" ht="15" customHeight="1" x14ac:dyDescent="0.2">
      <c r="G3235" s="139"/>
      <c r="H3235" s="131"/>
      <c r="I3235" s="131"/>
    </row>
    <row r="3236" spans="7:9" ht="15" customHeight="1" x14ac:dyDescent="0.2">
      <c r="G3236" s="139"/>
      <c r="H3236" s="131"/>
      <c r="I3236" s="131"/>
    </row>
    <row r="3237" spans="7:9" ht="15" customHeight="1" x14ac:dyDescent="0.2">
      <c r="G3237" s="139"/>
      <c r="H3237" s="131"/>
      <c r="I3237" s="131"/>
    </row>
    <row r="3238" spans="7:9" ht="15" customHeight="1" x14ac:dyDescent="0.2">
      <c r="G3238" s="139"/>
      <c r="H3238" s="131"/>
      <c r="I3238" s="131"/>
    </row>
    <row r="3239" spans="7:9" ht="15" customHeight="1" x14ac:dyDescent="0.2">
      <c r="G3239" s="139"/>
      <c r="H3239" s="131"/>
      <c r="I3239" s="131"/>
    </row>
    <row r="3240" spans="7:9" ht="15" customHeight="1" x14ac:dyDescent="0.2">
      <c r="G3240" s="139"/>
      <c r="H3240" s="131"/>
      <c r="I3240" s="131"/>
    </row>
    <row r="3241" spans="7:9" ht="15" customHeight="1" x14ac:dyDescent="0.2">
      <c r="G3241" s="139"/>
      <c r="H3241" s="131"/>
      <c r="I3241" s="131"/>
    </row>
    <row r="3242" spans="7:9" ht="15" customHeight="1" x14ac:dyDescent="0.2">
      <c r="G3242" s="139"/>
      <c r="H3242" s="131"/>
      <c r="I3242" s="131"/>
    </row>
    <row r="3243" spans="7:9" ht="15" customHeight="1" x14ac:dyDescent="0.2">
      <c r="G3243" s="139"/>
      <c r="H3243" s="131"/>
      <c r="I3243" s="131"/>
    </row>
    <row r="3244" spans="7:9" ht="15" customHeight="1" x14ac:dyDescent="0.2">
      <c r="G3244" s="139"/>
      <c r="H3244" s="131"/>
      <c r="I3244" s="131"/>
    </row>
    <row r="3245" spans="7:9" ht="15" customHeight="1" x14ac:dyDescent="0.2">
      <c r="G3245" s="139"/>
      <c r="H3245" s="131"/>
      <c r="I3245" s="131"/>
    </row>
    <row r="3246" spans="7:9" ht="15" customHeight="1" x14ac:dyDescent="0.2">
      <c r="G3246" s="139"/>
      <c r="H3246" s="131"/>
      <c r="I3246" s="131"/>
    </row>
    <row r="3247" spans="7:9" ht="15" customHeight="1" x14ac:dyDescent="0.2">
      <c r="G3247" s="139"/>
      <c r="H3247" s="131"/>
      <c r="I3247" s="131"/>
    </row>
    <row r="3248" spans="7:9" ht="15" customHeight="1" x14ac:dyDescent="0.2">
      <c r="G3248" s="139"/>
      <c r="H3248" s="131"/>
      <c r="I3248" s="131"/>
    </row>
    <row r="3249" spans="7:9" ht="15" customHeight="1" x14ac:dyDescent="0.2">
      <c r="G3249" s="139"/>
      <c r="H3249" s="131"/>
      <c r="I3249" s="131"/>
    </row>
    <row r="3250" spans="7:9" ht="15" customHeight="1" x14ac:dyDescent="0.2">
      <c r="G3250" s="139"/>
      <c r="H3250" s="131"/>
      <c r="I3250" s="131"/>
    </row>
    <row r="3251" spans="7:9" ht="15" customHeight="1" x14ac:dyDescent="0.2">
      <c r="G3251" s="139"/>
      <c r="H3251" s="131"/>
      <c r="I3251" s="131"/>
    </row>
    <row r="3252" spans="7:9" ht="15" customHeight="1" x14ac:dyDescent="0.2">
      <c r="G3252" s="139"/>
      <c r="H3252" s="131"/>
      <c r="I3252" s="131"/>
    </row>
    <row r="3253" spans="7:9" ht="15" customHeight="1" x14ac:dyDescent="0.2">
      <c r="G3253" s="139"/>
      <c r="H3253" s="131"/>
      <c r="I3253" s="131"/>
    </row>
    <row r="3254" spans="7:9" ht="15" customHeight="1" x14ac:dyDescent="0.2">
      <c r="G3254" s="139"/>
      <c r="H3254" s="131"/>
      <c r="I3254" s="131"/>
    </row>
    <row r="3255" spans="7:9" ht="15" customHeight="1" x14ac:dyDescent="0.2">
      <c r="G3255" s="139"/>
      <c r="H3255" s="131"/>
      <c r="I3255" s="131"/>
    </row>
    <row r="3256" spans="7:9" ht="15" customHeight="1" x14ac:dyDescent="0.2">
      <c r="G3256" s="139"/>
      <c r="H3256" s="131"/>
      <c r="I3256" s="131"/>
    </row>
    <row r="3257" spans="7:9" ht="15" customHeight="1" x14ac:dyDescent="0.2">
      <c r="G3257" s="139"/>
      <c r="H3257" s="131"/>
      <c r="I3257" s="131"/>
    </row>
    <row r="3258" spans="7:9" ht="15" customHeight="1" x14ac:dyDescent="0.2">
      <c r="G3258" s="139"/>
      <c r="H3258" s="131"/>
      <c r="I3258" s="131"/>
    </row>
    <row r="3259" spans="7:9" ht="15" customHeight="1" x14ac:dyDescent="0.2">
      <c r="G3259" s="139"/>
      <c r="H3259" s="131"/>
      <c r="I3259" s="131"/>
    </row>
    <row r="3260" spans="7:9" ht="15" customHeight="1" x14ac:dyDescent="0.2">
      <c r="G3260" s="139"/>
      <c r="H3260" s="131"/>
      <c r="I3260" s="131"/>
    </row>
    <row r="3261" spans="7:9" ht="15" customHeight="1" x14ac:dyDescent="0.2">
      <c r="G3261" s="139"/>
      <c r="H3261" s="131"/>
      <c r="I3261" s="131"/>
    </row>
    <row r="3262" spans="7:9" ht="15" customHeight="1" x14ac:dyDescent="0.2">
      <c r="G3262" s="139"/>
      <c r="H3262" s="131"/>
      <c r="I3262" s="131"/>
    </row>
    <row r="3263" spans="7:9" ht="15" customHeight="1" x14ac:dyDescent="0.2">
      <c r="G3263" s="139"/>
      <c r="H3263" s="131"/>
      <c r="I3263" s="131"/>
    </row>
    <row r="3264" spans="7:9" ht="15" customHeight="1" x14ac:dyDescent="0.2">
      <c r="G3264" s="139"/>
      <c r="H3264" s="131"/>
      <c r="I3264" s="131"/>
    </row>
    <row r="3265" spans="7:9" ht="15" customHeight="1" x14ac:dyDescent="0.2">
      <c r="G3265" s="139"/>
      <c r="H3265" s="131"/>
      <c r="I3265" s="131"/>
    </row>
    <row r="3266" spans="7:9" ht="15" customHeight="1" x14ac:dyDescent="0.2">
      <c r="G3266" s="139"/>
      <c r="H3266" s="131"/>
      <c r="I3266" s="131"/>
    </row>
    <row r="3267" spans="7:9" ht="15" customHeight="1" x14ac:dyDescent="0.2">
      <c r="G3267" s="139"/>
      <c r="H3267" s="131"/>
      <c r="I3267" s="131"/>
    </row>
    <row r="3268" spans="7:9" ht="15" customHeight="1" x14ac:dyDescent="0.2">
      <c r="G3268" s="139"/>
      <c r="H3268" s="131"/>
      <c r="I3268" s="131"/>
    </row>
    <row r="3269" spans="7:9" ht="15" customHeight="1" x14ac:dyDescent="0.2">
      <c r="G3269" s="139"/>
      <c r="H3269" s="131"/>
      <c r="I3269" s="131"/>
    </row>
    <row r="3270" spans="7:9" ht="15" customHeight="1" x14ac:dyDescent="0.2">
      <c r="G3270" s="139"/>
      <c r="H3270" s="131"/>
      <c r="I3270" s="131"/>
    </row>
    <row r="3271" spans="7:9" ht="15" customHeight="1" x14ac:dyDescent="0.2">
      <c r="G3271" s="139"/>
      <c r="H3271" s="131"/>
      <c r="I3271" s="131"/>
    </row>
    <row r="3272" spans="7:9" ht="15" customHeight="1" x14ac:dyDescent="0.2">
      <c r="G3272" s="139"/>
      <c r="H3272" s="131"/>
      <c r="I3272" s="131"/>
    </row>
    <row r="3273" spans="7:9" ht="15" customHeight="1" x14ac:dyDescent="0.2">
      <c r="G3273" s="139"/>
      <c r="H3273" s="131"/>
      <c r="I3273" s="131"/>
    </row>
    <row r="3274" spans="7:9" ht="15" customHeight="1" x14ac:dyDescent="0.2">
      <c r="G3274" s="139"/>
      <c r="H3274" s="131"/>
      <c r="I3274" s="131"/>
    </row>
    <row r="3275" spans="7:9" ht="15" customHeight="1" x14ac:dyDescent="0.2">
      <c r="G3275" s="139"/>
      <c r="H3275" s="131"/>
      <c r="I3275" s="131"/>
    </row>
    <row r="3276" spans="7:9" ht="15" customHeight="1" x14ac:dyDescent="0.2">
      <c r="G3276" s="139"/>
      <c r="H3276" s="131"/>
      <c r="I3276" s="131"/>
    </row>
    <row r="3277" spans="7:9" ht="15" customHeight="1" x14ac:dyDescent="0.2">
      <c r="G3277" s="139"/>
      <c r="H3277" s="131"/>
      <c r="I3277" s="131"/>
    </row>
    <row r="3278" spans="7:9" ht="15" customHeight="1" x14ac:dyDescent="0.2">
      <c r="G3278" s="139"/>
      <c r="H3278" s="131"/>
      <c r="I3278" s="131"/>
    </row>
    <row r="3279" spans="7:9" ht="15" customHeight="1" x14ac:dyDescent="0.2">
      <c r="G3279" s="139"/>
      <c r="H3279" s="131"/>
      <c r="I3279" s="131"/>
    </row>
    <row r="3280" spans="7:9" ht="15" customHeight="1" x14ac:dyDescent="0.2">
      <c r="G3280" s="139"/>
      <c r="H3280" s="131"/>
      <c r="I3280" s="131"/>
    </row>
    <row r="3281" spans="7:9" ht="15" customHeight="1" x14ac:dyDescent="0.2">
      <c r="G3281" s="139"/>
      <c r="H3281" s="131"/>
      <c r="I3281" s="131"/>
    </row>
    <row r="3282" spans="7:9" ht="15" customHeight="1" x14ac:dyDescent="0.2">
      <c r="G3282" s="139"/>
      <c r="H3282" s="131"/>
      <c r="I3282" s="131"/>
    </row>
    <row r="3283" spans="7:9" ht="15" customHeight="1" x14ac:dyDescent="0.2">
      <c r="G3283" s="139"/>
      <c r="H3283" s="131"/>
      <c r="I3283" s="131"/>
    </row>
    <row r="3284" spans="7:9" ht="15" customHeight="1" x14ac:dyDescent="0.2">
      <c r="G3284" s="139"/>
      <c r="H3284" s="131"/>
      <c r="I3284" s="131"/>
    </row>
    <row r="3285" spans="7:9" ht="15" customHeight="1" x14ac:dyDescent="0.2">
      <c r="G3285" s="139"/>
      <c r="H3285" s="131"/>
      <c r="I3285" s="131"/>
    </row>
    <row r="3286" spans="7:9" ht="15" customHeight="1" x14ac:dyDescent="0.2">
      <c r="G3286" s="139"/>
      <c r="H3286" s="131"/>
      <c r="I3286" s="131"/>
    </row>
    <row r="3287" spans="7:9" ht="15" customHeight="1" x14ac:dyDescent="0.2">
      <c r="G3287" s="139"/>
      <c r="H3287" s="131"/>
      <c r="I3287" s="131"/>
    </row>
    <row r="3288" spans="7:9" ht="15" customHeight="1" x14ac:dyDescent="0.2">
      <c r="G3288" s="139"/>
      <c r="H3288" s="131"/>
      <c r="I3288" s="131"/>
    </row>
    <row r="3289" spans="7:9" ht="15" customHeight="1" x14ac:dyDescent="0.2">
      <c r="G3289" s="139"/>
      <c r="H3289" s="131"/>
      <c r="I3289" s="131"/>
    </row>
    <row r="3290" spans="7:9" ht="15" customHeight="1" x14ac:dyDescent="0.2">
      <c r="G3290" s="139"/>
      <c r="H3290" s="131"/>
      <c r="I3290" s="131"/>
    </row>
    <row r="3291" spans="7:9" ht="15" customHeight="1" x14ac:dyDescent="0.2">
      <c r="G3291" s="139"/>
      <c r="H3291" s="131"/>
      <c r="I3291" s="131"/>
    </row>
    <row r="3292" spans="7:9" ht="15" customHeight="1" x14ac:dyDescent="0.2">
      <c r="G3292" s="139"/>
      <c r="H3292" s="131"/>
      <c r="I3292" s="131"/>
    </row>
    <row r="3293" spans="7:9" ht="15" customHeight="1" x14ac:dyDescent="0.2">
      <c r="G3293" s="139"/>
      <c r="H3293" s="131"/>
      <c r="I3293" s="131"/>
    </row>
    <row r="3294" spans="7:9" ht="15" customHeight="1" x14ac:dyDescent="0.2">
      <c r="G3294" s="139"/>
      <c r="H3294" s="131"/>
      <c r="I3294" s="131"/>
    </row>
    <row r="3295" spans="7:9" ht="15" customHeight="1" x14ac:dyDescent="0.2">
      <c r="G3295" s="139"/>
      <c r="H3295" s="131"/>
      <c r="I3295" s="131"/>
    </row>
    <row r="3296" spans="7:9" ht="15" customHeight="1" x14ac:dyDescent="0.2">
      <c r="G3296" s="139"/>
      <c r="H3296" s="131"/>
      <c r="I3296" s="131"/>
    </row>
    <row r="3297" spans="7:9" ht="15" customHeight="1" x14ac:dyDescent="0.2">
      <c r="G3297" s="139"/>
      <c r="H3297" s="131"/>
      <c r="I3297" s="131"/>
    </row>
    <row r="3298" spans="7:9" ht="15" customHeight="1" x14ac:dyDescent="0.2">
      <c r="G3298" s="139"/>
      <c r="H3298" s="131"/>
      <c r="I3298" s="131"/>
    </row>
    <row r="3299" spans="7:9" ht="15" customHeight="1" x14ac:dyDescent="0.2">
      <c r="G3299" s="139"/>
      <c r="H3299" s="131"/>
      <c r="I3299" s="131"/>
    </row>
    <row r="3300" spans="7:9" ht="15" customHeight="1" x14ac:dyDescent="0.2">
      <c r="G3300" s="139"/>
      <c r="H3300" s="131"/>
      <c r="I3300" s="131"/>
    </row>
    <row r="3301" spans="7:9" ht="15" customHeight="1" x14ac:dyDescent="0.2">
      <c r="G3301" s="139"/>
      <c r="H3301" s="131"/>
      <c r="I3301" s="131"/>
    </row>
    <row r="3302" spans="7:9" ht="15" customHeight="1" x14ac:dyDescent="0.2">
      <c r="G3302" s="139"/>
      <c r="H3302" s="131"/>
      <c r="I3302" s="131"/>
    </row>
    <row r="3303" spans="7:9" ht="15" customHeight="1" x14ac:dyDescent="0.2">
      <c r="G3303" s="139"/>
      <c r="H3303" s="131"/>
      <c r="I3303" s="131"/>
    </row>
    <row r="3304" spans="7:9" ht="15" customHeight="1" x14ac:dyDescent="0.2">
      <c r="G3304" s="139"/>
      <c r="H3304" s="131"/>
      <c r="I3304" s="131"/>
    </row>
    <row r="3305" spans="7:9" ht="15" customHeight="1" x14ac:dyDescent="0.2">
      <c r="G3305" s="139"/>
      <c r="H3305" s="131"/>
      <c r="I3305" s="131"/>
    </row>
    <row r="3306" spans="7:9" ht="15" customHeight="1" x14ac:dyDescent="0.2">
      <c r="G3306" s="139"/>
      <c r="H3306" s="131"/>
      <c r="I3306" s="131"/>
    </row>
    <row r="3307" spans="7:9" ht="15" customHeight="1" x14ac:dyDescent="0.2">
      <c r="G3307" s="139"/>
      <c r="H3307" s="131"/>
      <c r="I3307" s="131"/>
    </row>
    <row r="3308" spans="7:9" ht="15" customHeight="1" x14ac:dyDescent="0.2">
      <c r="G3308" s="139"/>
      <c r="H3308" s="131"/>
      <c r="I3308" s="131"/>
    </row>
    <row r="3309" spans="7:9" ht="15" customHeight="1" x14ac:dyDescent="0.2">
      <c r="G3309" s="139"/>
      <c r="H3309" s="131"/>
      <c r="I3309" s="131"/>
    </row>
    <row r="3310" spans="7:9" ht="15" customHeight="1" x14ac:dyDescent="0.2">
      <c r="G3310" s="139"/>
      <c r="H3310" s="131"/>
      <c r="I3310" s="131"/>
    </row>
    <row r="3311" spans="7:9" ht="15" customHeight="1" x14ac:dyDescent="0.2">
      <c r="G3311" s="139"/>
      <c r="H3311" s="131"/>
      <c r="I3311" s="131"/>
    </row>
    <row r="3312" spans="7:9" ht="15" customHeight="1" x14ac:dyDescent="0.2">
      <c r="G3312" s="139"/>
      <c r="H3312" s="131"/>
      <c r="I3312" s="131"/>
    </row>
    <row r="3313" spans="7:9" ht="15" customHeight="1" x14ac:dyDescent="0.2">
      <c r="G3313" s="139"/>
      <c r="H3313" s="131"/>
      <c r="I3313" s="131"/>
    </row>
    <row r="3314" spans="7:9" ht="15" customHeight="1" x14ac:dyDescent="0.2">
      <c r="G3314" s="139"/>
      <c r="H3314" s="131"/>
      <c r="I3314" s="131"/>
    </row>
    <row r="3315" spans="7:9" ht="15" customHeight="1" x14ac:dyDescent="0.2">
      <c r="G3315" s="139"/>
      <c r="H3315" s="131"/>
      <c r="I3315" s="131"/>
    </row>
    <row r="3316" spans="7:9" ht="15" customHeight="1" x14ac:dyDescent="0.2">
      <c r="G3316" s="139"/>
      <c r="H3316" s="131"/>
      <c r="I3316" s="131"/>
    </row>
    <row r="3317" spans="7:9" ht="15" customHeight="1" x14ac:dyDescent="0.2">
      <c r="G3317" s="139"/>
      <c r="H3317" s="131"/>
      <c r="I3317" s="131"/>
    </row>
    <row r="3318" spans="7:9" ht="15" customHeight="1" x14ac:dyDescent="0.2">
      <c r="G3318" s="139"/>
      <c r="H3318" s="131"/>
      <c r="I3318" s="131"/>
    </row>
    <row r="3319" spans="7:9" ht="15" customHeight="1" x14ac:dyDescent="0.2">
      <c r="G3319" s="139"/>
      <c r="H3319" s="131"/>
      <c r="I3319" s="131"/>
    </row>
    <row r="3320" spans="7:9" ht="15" customHeight="1" x14ac:dyDescent="0.2">
      <c r="G3320" s="139"/>
      <c r="H3320" s="131"/>
      <c r="I3320" s="131"/>
    </row>
    <row r="3321" spans="7:9" ht="15" customHeight="1" x14ac:dyDescent="0.2">
      <c r="G3321" s="139"/>
      <c r="H3321" s="131"/>
      <c r="I3321" s="131"/>
    </row>
    <row r="3322" spans="7:9" ht="15" customHeight="1" x14ac:dyDescent="0.2">
      <c r="G3322" s="139"/>
      <c r="H3322" s="131"/>
      <c r="I3322" s="131"/>
    </row>
    <row r="3323" spans="7:9" ht="15" customHeight="1" x14ac:dyDescent="0.2">
      <c r="G3323" s="139"/>
      <c r="H3323" s="131"/>
      <c r="I3323" s="131"/>
    </row>
    <row r="3324" spans="7:9" ht="15" customHeight="1" x14ac:dyDescent="0.2">
      <c r="G3324" s="139"/>
      <c r="H3324" s="131"/>
      <c r="I3324" s="131"/>
    </row>
    <row r="3325" spans="7:9" ht="15" customHeight="1" x14ac:dyDescent="0.2">
      <c r="G3325" s="139"/>
      <c r="H3325" s="131"/>
      <c r="I3325" s="131"/>
    </row>
    <row r="3326" spans="7:9" ht="15" customHeight="1" x14ac:dyDescent="0.2">
      <c r="G3326" s="139"/>
      <c r="H3326" s="131"/>
      <c r="I3326" s="131"/>
    </row>
    <row r="3327" spans="7:9" ht="15" customHeight="1" x14ac:dyDescent="0.2">
      <c r="G3327" s="139"/>
      <c r="H3327" s="131"/>
      <c r="I3327" s="131"/>
    </row>
    <row r="3328" spans="7:9" ht="15" customHeight="1" x14ac:dyDescent="0.2">
      <c r="G3328" s="139"/>
      <c r="H3328" s="131"/>
      <c r="I3328" s="131"/>
    </row>
    <row r="3329" spans="7:9" ht="15" customHeight="1" x14ac:dyDescent="0.2">
      <c r="G3329" s="139"/>
      <c r="H3329" s="131"/>
      <c r="I3329" s="131"/>
    </row>
    <row r="3330" spans="7:9" ht="15" customHeight="1" x14ac:dyDescent="0.2">
      <c r="G3330" s="139"/>
      <c r="H3330" s="131"/>
      <c r="I3330" s="131"/>
    </row>
    <row r="3331" spans="7:9" ht="15" customHeight="1" x14ac:dyDescent="0.2">
      <c r="G3331" s="139"/>
      <c r="H3331" s="131"/>
      <c r="I3331" s="131"/>
    </row>
    <row r="3332" spans="7:9" ht="15" customHeight="1" x14ac:dyDescent="0.2">
      <c r="G3332" s="139"/>
      <c r="H3332" s="131"/>
      <c r="I3332" s="131"/>
    </row>
    <row r="3333" spans="7:9" ht="15" customHeight="1" x14ac:dyDescent="0.2">
      <c r="G3333" s="139"/>
      <c r="H3333" s="131"/>
      <c r="I3333" s="131"/>
    </row>
    <row r="3334" spans="7:9" ht="15" customHeight="1" x14ac:dyDescent="0.2">
      <c r="G3334" s="139"/>
      <c r="H3334" s="131"/>
      <c r="I3334" s="131"/>
    </row>
    <row r="3335" spans="7:9" ht="15" customHeight="1" x14ac:dyDescent="0.2">
      <c r="G3335" s="139"/>
      <c r="H3335" s="131"/>
      <c r="I3335" s="131"/>
    </row>
    <row r="3336" spans="7:9" ht="15" customHeight="1" x14ac:dyDescent="0.2">
      <c r="G3336" s="139"/>
      <c r="H3336" s="131"/>
      <c r="I3336" s="131"/>
    </row>
    <row r="3337" spans="7:9" ht="15" customHeight="1" x14ac:dyDescent="0.2">
      <c r="G3337" s="139"/>
      <c r="H3337" s="131"/>
      <c r="I3337" s="131"/>
    </row>
    <row r="3338" spans="7:9" ht="15" customHeight="1" x14ac:dyDescent="0.2">
      <c r="G3338" s="139"/>
      <c r="H3338" s="131"/>
      <c r="I3338" s="131"/>
    </row>
    <row r="3339" spans="7:9" ht="15" customHeight="1" x14ac:dyDescent="0.2">
      <c r="G3339" s="139"/>
      <c r="H3339" s="131"/>
      <c r="I3339" s="131"/>
    </row>
    <row r="3340" spans="7:9" ht="15" customHeight="1" x14ac:dyDescent="0.2">
      <c r="G3340" s="139"/>
      <c r="H3340" s="131"/>
      <c r="I3340" s="131"/>
    </row>
    <row r="3341" spans="7:9" ht="15" customHeight="1" x14ac:dyDescent="0.2">
      <c r="G3341" s="139"/>
      <c r="H3341" s="131"/>
      <c r="I3341" s="131"/>
    </row>
    <row r="3342" spans="7:9" ht="15" customHeight="1" x14ac:dyDescent="0.2">
      <c r="G3342" s="139"/>
      <c r="H3342" s="131"/>
      <c r="I3342" s="131"/>
    </row>
    <row r="3343" spans="7:9" ht="15" customHeight="1" x14ac:dyDescent="0.2">
      <c r="G3343" s="139"/>
      <c r="H3343" s="131"/>
      <c r="I3343" s="131"/>
    </row>
    <row r="3344" spans="7:9" ht="15" customHeight="1" x14ac:dyDescent="0.2">
      <c r="G3344" s="139"/>
      <c r="H3344" s="131"/>
      <c r="I3344" s="131"/>
    </row>
    <row r="3345" spans="7:9" ht="15" customHeight="1" x14ac:dyDescent="0.2">
      <c r="G3345" s="139"/>
      <c r="H3345" s="131"/>
      <c r="I3345" s="131"/>
    </row>
    <row r="3346" spans="7:9" ht="15" customHeight="1" x14ac:dyDescent="0.2">
      <c r="G3346" s="139"/>
      <c r="H3346" s="131"/>
      <c r="I3346" s="131"/>
    </row>
    <row r="3347" spans="7:9" ht="15" customHeight="1" x14ac:dyDescent="0.2">
      <c r="G3347" s="139"/>
      <c r="H3347" s="131"/>
      <c r="I3347" s="131"/>
    </row>
    <row r="3348" spans="7:9" ht="15" customHeight="1" x14ac:dyDescent="0.2">
      <c r="G3348" s="139"/>
      <c r="H3348" s="131"/>
      <c r="I3348" s="131"/>
    </row>
    <row r="3349" spans="7:9" ht="15" customHeight="1" x14ac:dyDescent="0.2">
      <c r="G3349" s="139"/>
      <c r="H3349" s="131"/>
      <c r="I3349" s="131"/>
    </row>
    <row r="3350" spans="7:9" ht="15" customHeight="1" x14ac:dyDescent="0.2">
      <c r="G3350" s="139"/>
      <c r="H3350" s="131"/>
      <c r="I3350" s="131"/>
    </row>
    <row r="3351" spans="7:9" ht="15" customHeight="1" x14ac:dyDescent="0.2">
      <c r="G3351" s="139"/>
      <c r="H3351" s="131"/>
      <c r="I3351" s="131"/>
    </row>
    <row r="3352" spans="7:9" ht="15" customHeight="1" x14ac:dyDescent="0.2">
      <c r="G3352" s="139"/>
      <c r="H3352" s="131"/>
      <c r="I3352" s="131"/>
    </row>
    <row r="3353" spans="7:9" ht="15" customHeight="1" x14ac:dyDescent="0.2">
      <c r="G3353" s="139"/>
      <c r="H3353" s="131"/>
      <c r="I3353" s="131"/>
    </row>
    <row r="3354" spans="7:9" ht="15" customHeight="1" x14ac:dyDescent="0.2">
      <c r="G3354" s="139"/>
      <c r="H3354" s="131"/>
      <c r="I3354" s="131"/>
    </row>
    <row r="3355" spans="7:9" ht="15" customHeight="1" x14ac:dyDescent="0.2">
      <c r="G3355" s="139"/>
      <c r="H3355" s="131"/>
      <c r="I3355" s="131"/>
    </row>
    <row r="3356" spans="7:9" ht="15" customHeight="1" x14ac:dyDescent="0.2">
      <c r="G3356" s="139"/>
      <c r="H3356" s="131"/>
      <c r="I3356" s="131"/>
    </row>
    <row r="3357" spans="7:9" ht="15" customHeight="1" x14ac:dyDescent="0.2">
      <c r="G3357" s="139"/>
      <c r="H3357" s="131"/>
      <c r="I3357" s="131"/>
    </row>
    <row r="3358" spans="7:9" ht="15" customHeight="1" x14ac:dyDescent="0.2">
      <c r="G3358" s="139"/>
      <c r="H3358" s="131"/>
      <c r="I3358" s="131"/>
    </row>
    <row r="3359" spans="7:9" ht="15" customHeight="1" x14ac:dyDescent="0.2">
      <c r="G3359" s="139"/>
      <c r="H3359" s="131"/>
      <c r="I3359" s="131"/>
    </row>
    <row r="3360" spans="7:9" ht="15" customHeight="1" x14ac:dyDescent="0.2">
      <c r="G3360" s="139"/>
      <c r="H3360" s="131"/>
      <c r="I3360" s="131"/>
    </row>
    <row r="3361" spans="7:9" ht="15" customHeight="1" x14ac:dyDescent="0.2">
      <c r="G3361" s="139"/>
      <c r="H3361" s="131"/>
      <c r="I3361" s="131"/>
    </row>
    <row r="3362" spans="7:9" ht="15" customHeight="1" x14ac:dyDescent="0.2">
      <c r="G3362" s="139"/>
      <c r="H3362" s="131"/>
      <c r="I3362" s="131"/>
    </row>
    <row r="3363" spans="7:9" ht="15" customHeight="1" x14ac:dyDescent="0.2">
      <c r="G3363" s="139"/>
      <c r="H3363" s="131"/>
      <c r="I3363" s="131"/>
    </row>
    <row r="3364" spans="7:9" ht="15" customHeight="1" x14ac:dyDescent="0.2">
      <c r="G3364" s="139"/>
      <c r="H3364" s="131"/>
      <c r="I3364" s="131"/>
    </row>
    <row r="3365" spans="7:9" ht="15" customHeight="1" x14ac:dyDescent="0.2">
      <c r="G3365" s="139"/>
      <c r="H3365" s="131"/>
      <c r="I3365" s="131"/>
    </row>
    <row r="3366" spans="7:9" ht="15" customHeight="1" x14ac:dyDescent="0.2">
      <c r="G3366" s="139"/>
      <c r="H3366" s="131"/>
      <c r="I3366" s="131"/>
    </row>
    <row r="3367" spans="7:9" ht="15" customHeight="1" x14ac:dyDescent="0.2">
      <c r="G3367" s="139"/>
      <c r="H3367" s="131"/>
      <c r="I3367" s="131"/>
    </row>
    <row r="3368" spans="7:9" ht="15" customHeight="1" x14ac:dyDescent="0.2">
      <c r="G3368" s="139"/>
      <c r="H3368" s="131"/>
      <c r="I3368" s="131"/>
    </row>
    <row r="3369" spans="7:9" ht="15" customHeight="1" x14ac:dyDescent="0.2">
      <c r="G3369" s="139"/>
      <c r="H3369" s="131"/>
      <c r="I3369" s="131"/>
    </row>
    <row r="3370" spans="7:9" ht="15" customHeight="1" x14ac:dyDescent="0.2">
      <c r="G3370" s="139"/>
      <c r="H3370" s="131"/>
      <c r="I3370" s="131"/>
    </row>
    <row r="3371" spans="7:9" ht="15" customHeight="1" x14ac:dyDescent="0.2">
      <c r="G3371" s="139"/>
      <c r="H3371" s="131"/>
      <c r="I3371" s="131"/>
    </row>
    <row r="3372" spans="7:9" ht="15" customHeight="1" x14ac:dyDescent="0.2">
      <c r="G3372" s="139"/>
      <c r="H3372" s="131"/>
      <c r="I3372" s="131"/>
    </row>
    <row r="3373" spans="7:9" ht="15" customHeight="1" x14ac:dyDescent="0.2">
      <c r="G3373" s="139"/>
      <c r="H3373" s="131"/>
      <c r="I3373" s="131"/>
    </row>
    <row r="3374" spans="7:9" ht="15" customHeight="1" x14ac:dyDescent="0.2">
      <c r="G3374" s="139"/>
      <c r="H3374" s="131"/>
      <c r="I3374" s="131"/>
    </row>
    <row r="3375" spans="7:9" ht="15" customHeight="1" x14ac:dyDescent="0.2">
      <c r="G3375" s="139"/>
      <c r="H3375" s="131"/>
      <c r="I3375" s="131"/>
    </row>
    <row r="3376" spans="7:9" ht="15" customHeight="1" x14ac:dyDescent="0.2">
      <c r="G3376" s="139"/>
      <c r="H3376" s="131"/>
      <c r="I3376" s="131"/>
    </row>
    <row r="3377" spans="7:9" ht="15" customHeight="1" x14ac:dyDescent="0.2">
      <c r="G3377" s="139"/>
      <c r="H3377" s="131"/>
      <c r="I3377" s="131"/>
    </row>
    <row r="3378" spans="7:9" ht="15" customHeight="1" x14ac:dyDescent="0.2">
      <c r="G3378" s="139"/>
      <c r="H3378" s="131"/>
      <c r="I3378" s="131"/>
    </row>
    <row r="3379" spans="7:9" ht="15" customHeight="1" x14ac:dyDescent="0.2">
      <c r="G3379" s="139"/>
      <c r="H3379" s="131"/>
      <c r="I3379" s="131"/>
    </row>
    <row r="3380" spans="7:9" ht="15" customHeight="1" x14ac:dyDescent="0.2">
      <c r="G3380" s="139"/>
      <c r="H3380" s="131"/>
      <c r="I3380" s="131"/>
    </row>
    <row r="3381" spans="7:9" ht="15" customHeight="1" x14ac:dyDescent="0.2">
      <c r="G3381" s="139"/>
      <c r="H3381" s="131"/>
      <c r="I3381" s="131"/>
    </row>
    <row r="3382" spans="7:9" ht="15" customHeight="1" x14ac:dyDescent="0.2">
      <c r="G3382" s="139"/>
      <c r="H3382" s="131"/>
      <c r="I3382" s="131"/>
    </row>
    <row r="3383" spans="7:9" ht="15" customHeight="1" x14ac:dyDescent="0.2">
      <c r="G3383" s="139"/>
      <c r="H3383" s="131"/>
      <c r="I3383" s="131"/>
    </row>
    <row r="3384" spans="7:9" ht="15" customHeight="1" x14ac:dyDescent="0.2">
      <c r="G3384" s="139"/>
      <c r="H3384" s="131"/>
      <c r="I3384" s="131"/>
    </row>
    <row r="3385" spans="7:9" ht="15" customHeight="1" x14ac:dyDescent="0.2">
      <c r="G3385" s="139"/>
      <c r="H3385" s="131"/>
      <c r="I3385" s="131"/>
    </row>
    <row r="3386" spans="7:9" ht="15" customHeight="1" x14ac:dyDescent="0.2">
      <c r="G3386" s="139"/>
      <c r="H3386" s="131"/>
      <c r="I3386" s="131"/>
    </row>
    <row r="3387" spans="7:9" ht="15" customHeight="1" x14ac:dyDescent="0.2">
      <c r="G3387" s="139"/>
      <c r="H3387" s="131"/>
      <c r="I3387" s="131"/>
    </row>
    <row r="3388" spans="7:9" ht="15" customHeight="1" x14ac:dyDescent="0.2">
      <c r="G3388" s="139"/>
      <c r="H3388" s="131"/>
      <c r="I3388" s="131"/>
    </row>
    <row r="3389" spans="7:9" ht="15" customHeight="1" x14ac:dyDescent="0.2">
      <c r="G3389" s="139"/>
      <c r="H3389" s="131"/>
      <c r="I3389" s="131"/>
    </row>
    <row r="3390" spans="7:9" ht="15" customHeight="1" x14ac:dyDescent="0.2">
      <c r="G3390" s="139"/>
      <c r="H3390" s="131"/>
      <c r="I3390" s="131"/>
    </row>
    <row r="3391" spans="7:9" ht="15" customHeight="1" x14ac:dyDescent="0.2">
      <c r="G3391" s="139"/>
      <c r="H3391" s="131"/>
      <c r="I3391" s="131"/>
    </row>
    <row r="3392" spans="7:9" ht="15" customHeight="1" x14ac:dyDescent="0.2">
      <c r="G3392" s="139"/>
      <c r="H3392" s="131"/>
      <c r="I3392" s="131"/>
    </row>
    <row r="3393" spans="7:9" ht="15" customHeight="1" x14ac:dyDescent="0.2">
      <c r="G3393" s="139"/>
      <c r="H3393" s="131"/>
      <c r="I3393" s="131"/>
    </row>
    <row r="3394" spans="7:9" ht="15" customHeight="1" x14ac:dyDescent="0.2">
      <c r="G3394" s="139"/>
      <c r="H3394" s="131"/>
      <c r="I3394" s="131"/>
    </row>
    <row r="3395" spans="7:9" ht="15" customHeight="1" x14ac:dyDescent="0.2">
      <c r="G3395" s="139"/>
      <c r="H3395" s="131"/>
      <c r="I3395" s="131"/>
    </row>
    <row r="3396" spans="7:9" ht="15" customHeight="1" x14ac:dyDescent="0.2">
      <c r="G3396" s="139"/>
      <c r="H3396" s="131"/>
      <c r="I3396" s="131"/>
    </row>
    <row r="3397" spans="7:9" ht="15" customHeight="1" x14ac:dyDescent="0.2">
      <c r="G3397" s="139"/>
      <c r="H3397" s="131"/>
      <c r="I3397" s="131"/>
    </row>
    <row r="3398" spans="7:9" ht="15" customHeight="1" x14ac:dyDescent="0.2">
      <c r="G3398" s="139"/>
      <c r="H3398" s="131"/>
      <c r="I3398" s="131"/>
    </row>
    <row r="3399" spans="7:9" ht="15" customHeight="1" x14ac:dyDescent="0.2">
      <c r="G3399" s="139"/>
      <c r="H3399" s="131"/>
      <c r="I3399" s="131"/>
    </row>
    <row r="3400" spans="7:9" ht="15" customHeight="1" x14ac:dyDescent="0.2">
      <c r="G3400" s="139"/>
      <c r="H3400" s="131"/>
      <c r="I3400" s="131"/>
    </row>
    <row r="3401" spans="7:9" ht="15" customHeight="1" x14ac:dyDescent="0.2">
      <c r="G3401" s="139"/>
      <c r="H3401" s="131"/>
      <c r="I3401" s="131"/>
    </row>
    <row r="3402" spans="7:9" ht="15" customHeight="1" x14ac:dyDescent="0.2">
      <c r="G3402" s="139"/>
      <c r="H3402" s="131"/>
      <c r="I3402" s="131"/>
    </row>
    <row r="3403" spans="7:9" ht="15" customHeight="1" x14ac:dyDescent="0.2">
      <c r="G3403" s="139"/>
      <c r="H3403" s="131"/>
      <c r="I3403" s="131"/>
    </row>
    <row r="3404" spans="7:9" ht="15" customHeight="1" x14ac:dyDescent="0.2">
      <c r="G3404" s="139"/>
      <c r="H3404" s="131"/>
      <c r="I3404" s="131"/>
    </row>
    <row r="3405" spans="7:9" ht="15" customHeight="1" x14ac:dyDescent="0.2">
      <c r="G3405" s="139"/>
      <c r="H3405" s="131"/>
      <c r="I3405" s="131"/>
    </row>
    <row r="3406" spans="7:9" ht="15" customHeight="1" x14ac:dyDescent="0.2">
      <c r="G3406" s="139"/>
      <c r="H3406" s="131"/>
      <c r="I3406" s="131"/>
    </row>
    <row r="3407" spans="7:9" ht="15" customHeight="1" x14ac:dyDescent="0.2">
      <c r="G3407" s="139"/>
      <c r="H3407" s="131"/>
      <c r="I3407" s="131"/>
    </row>
    <row r="3408" spans="7:9" ht="15" customHeight="1" x14ac:dyDescent="0.2">
      <c r="G3408" s="139"/>
      <c r="H3408" s="131"/>
      <c r="I3408" s="131"/>
    </row>
    <row r="3409" spans="7:9" ht="15" customHeight="1" x14ac:dyDescent="0.2">
      <c r="G3409" s="139"/>
      <c r="H3409" s="131"/>
      <c r="I3409" s="131"/>
    </row>
    <row r="3410" spans="7:9" ht="15" customHeight="1" x14ac:dyDescent="0.2">
      <c r="G3410" s="139"/>
      <c r="H3410" s="131"/>
      <c r="I3410" s="131"/>
    </row>
    <row r="3411" spans="7:9" ht="15" customHeight="1" x14ac:dyDescent="0.2">
      <c r="G3411" s="139"/>
      <c r="H3411" s="131"/>
      <c r="I3411" s="131"/>
    </row>
    <row r="3412" spans="7:9" ht="15" customHeight="1" x14ac:dyDescent="0.2">
      <c r="G3412" s="139"/>
      <c r="H3412" s="131"/>
      <c r="I3412" s="131"/>
    </row>
    <row r="3413" spans="7:9" ht="15" customHeight="1" x14ac:dyDescent="0.2">
      <c r="G3413" s="139"/>
      <c r="H3413" s="131"/>
      <c r="I3413" s="131"/>
    </row>
    <row r="3414" spans="7:9" ht="15" customHeight="1" x14ac:dyDescent="0.2">
      <c r="G3414" s="139"/>
      <c r="H3414" s="131"/>
      <c r="I3414" s="131"/>
    </row>
    <row r="3415" spans="7:9" ht="15" customHeight="1" x14ac:dyDescent="0.2">
      <c r="G3415" s="139"/>
      <c r="H3415" s="131"/>
      <c r="I3415" s="131"/>
    </row>
    <row r="3416" spans="7:9" ht="15" customHeight="1" x14ac:dyDescent="0.2">
      <c r="G3416" s="139"/>
      <c r="H3416" s="131"/>
      <c r="I3416" s="131"/>
    </row>
    <row r="3417" spans="7:9" ht="15" customHeight="1" x14ac:dyDescent="0.2">
      <c r="G3417" s="139"/>
      <c r="H3417" s="131"/>
      <c r="I3417" s="131"/>
    </row>
    <row r="3418" spans="7:9" ht="15" customHeight="1" x14ac:dyDescent="0.2">
      <c r="G3418" s="139"/>
      <c r="H3418" s="131"/>
      <c r="I3418" s="131"/>
    </row>
    <row r="3419" spans="7:9" ht="15" customHeight="1" x14ac:dyDescent="0.2">
      <c r="G3419" s="139"/>
      <c r="H3419" s="131"/>
      <c r="I3419" s="131"/>
    </row>
    <row r="3420" spans="7:9" ht="15" customHeight="1" x14ac:dyDescent="0.2">
      <c r="G3420" s="139"/>
      <c r="H3420" s="131"/>
      <c r="I3420" s="131"/>
    </row>
    <row r="3421" spans="7:9" ht="15" customHeight="1" x14ac:dyDescent="0.2">
      <c r="G3421" s="139"/>
      <c r="H3421" s="131"/>
      <c r="I3421" s="131"/>
    </row>
    <row r="3422" spans="7:9" ht="15" customHeight="1" x14ac:dyDescent="0.2">
      <c r="G3422" s="139"/>
      <c r="H3422" s="131"/>
      <c r="I3422" s="131"/>
    </row>
    <row r="3423" spans="7:9" ht="15" customHeight="1" x14ac:dyDescent="0.2">
      <c r="G3423" s="139"/>
      <c r="H3423" s="131"/>
      <c r="I3423" s="131"/>
    </row>
    <row r="3424" spans="7:9" ht="15" customHeight="1" x14ac:dyDescent="0.2">
      <c r="G3424" s="139"/>
      <c r="H3424" s="131"/>
      <c r="I3424" s="131"/>
    </row>
    <row r="3425" spans="7:9" ht="15" customHeight="1" x14ac:dyDescent="0.2">
      <c r="G3425" s="139"/>
      <c r="H3425" s="131"/>
      <c r="I3425" s="131"/>
    </row>
    <row r="3426" spans="7:9" ht="15" customHeight="1" x14ac:dyDescent="0.2">
      <c r="G3426" s="139"/>
      <c r="H3426" s="131"/>
      <c r="I3426" s="131"/>
    </row>
    <row r="3427" spans="7:9" ht="15" customHeight="1" x14ac:dyDescent="0.2">
      <c r="G3427" s="139"/>
      <c r="H3427" s="131"/>
      <c r="I3427" s="131"/>
    </row>
    <row r="3428" spans="7:9" ht="15" customHeight="1" x14ac:dyDescent="0.2">
      <c r="G3428" s="139"/>
      <c r="H3428" s="131"/>
      <c r="I3428" s="131"/>
    </row>
    <row r="3429" spans="7:9" ht="15" customHeight="1" x14ac:dyDescent="0.2">
      <c r="G3429" s="139"/>
      <c r="H3429" s="131"/>
      <c r="I3429" s="131"/>
    </row>
    <row r="3430" spans="7:9" ht="15" customHeight="1" x14ac:dyDescent="0.2">
      <c r="G3430" s="139"/>
      <c r="H3430" s="131"/>
      <c r="I3430" s="131"/>
    </row>
    <row r="3431" spans="7:9" ht="15" customHeight="1" x14ac:dyDescent="0.2">
      <c r="G3431" s="139"/>
      <c r="H3431" s="131"/>
      <c r="I3431" s="131"/>
    </row>
    <row r="3432" spans="7:9" ht="15" customHeight="1" x14ac:dyDescent="0.2">
      <c r="G3432" s="139"/>
      <c r="H3432" s="131"/>
      <c r="I3432" s="131"/>
    </row>
    <row r="3433" spans="7:9" ht="15" customHeight="1" x14ac:dyDescent="0.2">
      <c r="G3433" s="139"/>
      <c r="H3433" s="131"/>
      <c r="I3433" s="131"/>
    </row>
    <row r="3434" spans="7:9" ht="15" customHeight="1" x14ac:dyDescent="0.2">
      <c r="G3434" s="139"/>
      <c r="H3434" s="131"/>
      <c r="I3434" s="131"/>
    </row>
    <row r="3435" spans="7:9" ht="15" customHeight="1" x14ac:dyDescent="0.2">
      <c r="G3435" s="139"/>
      <c r="H3435" s="131"/>
      <c r="I3435" s="131"/>
    </row>
    <row r="3436" spans="7:9" ht="15" customHeight="1" x14ac:dyDescent="0.2">
      <c r="G3436" s="139"/>
      <c r="H3436" s="131"/>
      <c r="I3436" s="131"/>
    </row>
    <row r="3437" spans="7:9" ht="15" customHeight="1" x14ac:dyDescent="0.2">
      <c r="G3437" s="139"/>
      <c r="H3437" s="131"/>
      <c r="I3437" s="131"/>
    </row>
    <row r="3438" spans="7:9" ht="15" customHeight="1" x14ac:dyDescent="0.2">
      <c r="G3438" s="139"/>
      <c r="H3438" s="131"/>
      <c r="I3438" s="131"/>
    </row>
    <row r="3439" spans="7:9" ht="15" customHeight="1" x14ac:dyDescent="0.2">
      <c r="G3439" s="139"/>
      <c r="H3439" s="131"/>
      <c r="I3439" s="131"/>
    </row>
    <row r="3440" spans="7:9" ht="15" customHeight="1" x14ac:dyDescent="0.2">
      <c r="G3440" s="139"/>
      <c r="H3440" s="131"/>
      <c r="I3440" s="131"/>
    </row>
    <row r="3441" spans="7:9" ht="15" customHeight="1" x14ac:dyDescent="0.2">
      <c r="G3441" s="139"/>
      <c r="H3441" s="131"/>
      <c r="I3441" s="131"/>
    </row>
    <row r="3442" spans="7:9" ht="15" customHeight="1" x14ac:dyDescent="0.2">
      <c r="G3442" s="139"/>
      <c r="H3442" s="131"/>
      <c r="I3442" s="131"/>
    </row>
    <row r="3443" spans="7:9" ht="15" customHeight="1" x14ac:dyDescent="0.2">
      <c r="G3443" s="139"/>
      <c r="H3443" s="131"/>
      <c r="I3443" s="131"/>
    </row>
    <row r="3444" spans="7:9" ht="15" customHeight="1" x14ac:dyDescent="0.2">
      <c r="G3444" s="139"/>
      <c r="H3444" s="131"/>
      <c r="I3444" s="131"/>
    </row>
    <row r="3445" spans="7:9" ht="15" customHeight="1" x14ac:dyDescent="0.2">
      <c r="G3445" s="139"/>
      <c r="H3445" s="131"/>
      <c r="I3445" s="131"/>
    </row>
    <row r="3446" spans="7:9" ht="15" customHeight="1" x14ac:dyDescent="0.2">
      <c r="G3446" s="139"/>
      <c r="H3446" s="131"/>
      <c r="I3446" s="131"/>
    </row>
    <row r="3447" spans="7:9" ht="15" customHeight="1" x14ac:dyDescent="0.2">
      <c r="G3447" s="139"/>
      <c r="H3447" s="131"/>
      <c r="I3447" s="131"/>
    </row>
    <row r="3448" spans="7:9" ht="15" customHeight="1" x14ac:dyDescent="0.2">
      <c r="G3448" s="139"/>
      <c r="H3448" s="131"/>
      <c r="I3448" s="131"/>
    </row>
    <row r="3449" spans="7:9" ht="15" customHeight="1" x14ac:dyDescent="0.2">
      <c r="G3449" s="139"/>
      <c r="H3449" s="131"/>
      <c r="I3449" s="131"/>
    </row>
    <row r="3450" spans="7:9" ht="15" customHeight="1" x14ac:dyDescent="0.2">
      <c r="G3450" s="139"/>
      <c r="H3450" s="131"/>
      <c r="I3450" s="131"/>
    </row>
    <row r="3451" spans="7:9" ht="15" customHeight="1" x14ac:dyDescent="0.2">
      <c r="G3451" s="139"/>
      <c r="H3451" s="131"/>
      <c r="I3451" s="131"/>
    </row>
    <row r="3452" spans="7:9" ht="15" customHeight="1" x14ac:dyDescent="0.2">
      <c r="G3452" s="139"/>
      <c r="H3452" s="131"/>
      <c r="I3452" s="131"/>
    </row>
    <row r="3453" spans="7:9" ht="15" customHeight="1" x14ac:dyDescent="0.2">
      <c r="G3453" s="139"/>
      <c r="H3453" s="131"/>
      <c r="I3453" s="131"/>
    </row>
    <row r="3454" spans="7:9" ht="15" customHeight="1" x14ac:dyDescent="0.2">
      <c r="G3454" s="139"/>
      <c r="H3454" s="131"/>
      <c r="I3454" s="131"/>
    </row>
    <row r="3455" spans="7:9" ht="15" customHeight="1" x14ac:dyDescent="0.2">
      <c r="G3455" s="139"/>
      <c r="H3455" s="131"/>
      <c r="I3455" s="131"/>
    </row>
    <row r="3456" spans="7:9" ht="15" customHeight="1" x14ac:dyDescent="0.2">
      <c r="G3456" s="139"/>
      <c r="H3456" s="131"/>
      <c r="I3456" s="131"/>
    </row>
    <row r="3457" spans="7:9" ht="15" customHeight="1" x14ac:dyDescent="0.2">
      <c r="G3457" s="139"/>
      <c r="H3457" s="131"/>
      <c r="I3457" s="131"/>
    </row>
    <row r="3458" spans="7:9" ht="15" customHeight="1" x14ac:dyDescent="0.2">
      <c r="G3458" s="139"/>
      <c r="H3458" s="131"/>
      <c r="I3458" s="131"/>
    </row>
    <row r="3459" spans="7:9" ht="15" customHeight="1" x14ac:dyDescent="0.2">
      <c r="G3459" s="139"/>
      <c r="H3459" s="131"/>
      <c r="I3459" s="131"/>
    </row>
    <row r="3460" spans="7:9" ht="15" customHeight="1" x14ac:dyDescent="0.2">
      <c r="G3460" s="139"/>
      <c r="H3460" s="131"/>
      <c r="I3460" s="131"/>
    </row>
    <row r="3461" spans="7:9" ht="15" customHeight="1" x14ac:dyDescent="0.2">
      <c r="G3461" s="139"/>
      <c r="H3461" s="131"/>
      <c r="I3461" s="131"/>
    </row>
    <row r="3462" spans="7:9" ht="15" customHeight="1" x14ac:dyDescent="0.2">
      <c r="G3462" s="139"/>
      <c r="H3462" s="131"/>
      <c r="I3462" s="131"/>
    </row>
    <row r="3463" spans="7:9" ht="15" customHeight="1" x14ac:dyDescent="0.2">
      <c r="G3463" s="139"/>
      <c r="H3463" s="131"/>
      <c r="I3463" s="131"/>
    </row>
    <row r="3464" spans="7:9" ht="15" customHeight="1" x14ac:dyDescent="0.2">
      <c r="G3464" s="139"/>
      <c r="H3464" s="131"/>
      <c r="I3464" s="131"/>
    </row>
    <row r="3465" spans="7:9" ht="15" customHeight="1" x14ac:dyDescent="0.2">
      <c r="G3465" s="139"/>
      <c r="H3465" s="131"/>
      <c r="I3465" s="131"/>
    </row>
    <row r="3466" spans="7:9" ht="15" customHeight="1" x14ac:dyDescent="0.2">
      <c r="G3466" s="139"/>
      <c r="H3466" s="131"/>
      <c r="I3466" s="131"/>
    </row>
    <row r="3467" spans="7:9" ht="15" customHeight="1" x14ac:dyDescent="0.2">
      <c r="G3467" s="139"/>
      <c r="H3467" s="131"/>
      <c r="I3467" s="131"/>
    </row>
    <row r="3468" spans="7:9" ht="15" customHeight="1" x14ac:dyDescent="0.2">
      <c r="G3468" s="139"/>
      <c r="H3468" s="131"/>
      <c r="I3468" s="131"/>
    </row>
    <row r="3469" spans="7:9" ht="15" customHeight="1" x14ac:dyDescent="0.2">
      <c r="G3469" s="139"/>
      <c r="H3469" s="131"/>
      <c r="I3469" s="131"/>
    </row>
    <row r="3470" spans="7:9" ht="15" customHeight="1" x14ac:dyDescent="0.2">
      <c r="G3470" s="139"/>
      <c r="H3470" s="131"/>
      <c r="I3470" s="131"/>
    </row>
    <row r="3471" spans="7:9" ht="15" customHeight="1" x14ac:dyDescent="0.2">
      <c r="G3471" s="139"/>
      <c r="H3471" s="131"/>
      <c r="I3471" s="131"/>
    </row>
    <row r="3472" spans="7:9" ht="15" customHeight="1" x14ac:dyDescent="0.2">
      <c r="G3472" s="139"/>
      <c r="H3472" s="131"/>
      <c r="I3472" s="131"/>
    </row>
    <row r="3473" spans="7:9" ht="15" customHeight="1" x14ac:dyDescent="0.2">
      <c r="G3473" s="139"/>
      <c r="H3473" s="131"/>
      <c r="I3473" s="131"/>
    </row>
    <row r="3474" spans="7:9" ht="15" customHeight="1" x14ac:dyDescent="0.2">
      <c r="G3474" s="139"/>
      <c r="H3474" s="131"/>
      <c r="I3474" s="131"/>
    </row>
    <row r="3475" spans="7:9" ht="15" customHeight="1" x14ac:dyDescent="0.2">
      <c r="G3475" s="139"/>
      <c r="H3475" s="131"/>
      <c r="I3475" s="131"/>
    </row>
    <row r="3476" spans="7:9" ht="15" customHeight="1" x14ac:dyDescent="0.2">
      <c r="G3476" s="139"/>
      <c r="H3476" s="131"/>
      <c r="I3476" s="131"/>
    </row>
    <row r="3477" spans="7:9" ht="15" customHeight="1" x14ac:dyDescent="0.2">
      <c r="G3477" s="139"/>
      <c r="H3477" s="131"/>
      <c r="I3477" s="131"/>
    </row>
    <row r="3478" spans="7:9" ht="15" customHeight="1" x14ac:dyDescent="0.2">
      <c r="G3478" s="139"/>
      <c r="H3478" s="131"/>
      <c r="I3478" s="131"/>
    </row>
    <row r="3479" spans="7:9" ht="15" customHeight="1" x14ac:dyDescent="0.2">
      <c r="G3479" s="139"/>
      <c r="H3479" s="131"/>
      <c r="I3479" s="131"/>
    </row>
    <row r="3480" spans="7:9" ht="15" customHeight="1" x14ac:dyDescent="0.2">
      <c r="G3480" s="139"/>
      <c r="H3480" s="131"/>
      <c r="I3480" s="131"/>
    </row>
    <row r="3481" spans="7:9" ht="15" customHeight="1" x14ac:dyDescent="0.2">
      <c r="G3481" s="139"/>
      <c r="H3481" s="131"/>
      <c r="I3481" s="131"/>
    </row>
    <row r="3482" spans="7:9" ht="15" customHeight="1" x14ac:dyDescent="0.2">
      <c r="G3482" s="139"/>
      <c r="H3482" s="131"/>
      <c r="I3482" s="131"/>
    </row>
    <row r="3483" spans="7:9" ht="15" customHeight="1" x14ac:dyDescent="0.2">
      <c r="G3483" s="139"/>
      <c r="H3483" s="131"/>
      <c r="I3483" s="131"/>
    </row>
    <row r="3484" spans="7:9" ht="15" customHeight="1" x14ac:dyDescent="0.2">
      <c r="G3484" s="139"/>
      <c r="H3484" s="131"/>
      <c r="I3484" s="131"/>
    </row>
    <row r="3485" spans="7:9" ht="15" customHeight="1" x14ac:dyDescent="0.2">
      <c r="G3485" s="139"/>
      <c r="H3485" s="131"/>
      <c r="I3485" s="131"/>
    </row>
    <row r="3486" spans="7:9" ht="15" customHeight="1" x14ac:dyDescent="0.2">
      <c r="G3486" s="139"/>
      <c r="H3486" s="131"/>
      <c r="I3486" s="131"/>
    </row>
    <row r="3487" spans="7:9" ht="15" customHeight="1" x14ac:dyDescent="0.2">
      <c r="G3487" s="139"/>
      <c r="H3487" s="131"/>
      <c r="I3487" s="131"/>
    </row>
    <row r="3488" spans="7:9" ht="15" customHeight="1" x14ac:dyDescent="0.2">
      <c r="G3488" s="139"/>
      <c r="H3488" s="131"/>
      <c r="I3488" s="131"/>
    </row>
    <row r="3489" spans="7:9" ht="15" customHeight="1" x14ac:dyDescent="0.2">
      <c r="G3489" s="139"/>
      <c r="H3489" s="131"/>
      <c r="I3489" s="131"/>
    </row>
    <row r="3490" spans="7:9" ht="15" customHeight="1" x14ac:dyDescent="0.2">
      <c r="G3490" s="139"/>
      <c r="H3490" s="131"/>
      <c r="I3490" s="131"/>
    </row>
    <row r="3491" spans="7:9" ht="15" customHeight="1" x14ac:dyDescent="0.2">
      <c r="G3491" s="139"/>
      <c r="H3491" s="131"/>
      <c r="I3491" s="131"/>
    </row>
    <row r="3492" spans="7:9" ht="15" customHeight="1" x14ac:dyDescent="0.2">
      <c r="G3492" s="139"/>
      <c r="H3492" s="131"/>
      <c r="I3492" s="131"/>
    </row>
    <row r="3493" spans="7:9" ht="15" customHeight="1" x14ac:dyDescent="0.2">
      <c r="G3493" s="139"/>
      <c r="H3493" s="131"/>
      <c r="I3493" s="131"/>
    </row>
    <row r="3494" spans="7:9" ht="15" customHeight="1" x14ac:dyDescent="0.2">
      <c r="G3494" s="139"/>
      <c r="H3494" s="131"/>
      <c r="I3494" s="131"/>
    </row>
    <row r="3495" spans="7:9" ht="15" customHeight="1" x14ac:dyDescent="0.2">
      <c r="G3495" s="139"/>
      <c r="H3495" s="131"/>
      <c r="I3495" s="131"/>
    </row>
    <row r="3496" spans="7:9" ht="15" customHeight="1" x14ac:dyDescent="0.2">
      <c r="G3496" s="139"/>
      <c r="H3496" s="131"/>
      <c r="I3496" s="131"/>
    </row>
    <row r="3497" spans="7:9" ht="15" customHeight="1" x14ac:dyDescent="0.2">
      <c r="G3497" s="139"/>
      <c r="H3497" s="131"/>
      <c r="I3497" s="131"/>
    </row>
    <row r="3498" spans="7:9" ht="15" customHeight="1" x14ac:dyDescent="0.2">
      <c r="G3498" s="139"/>
      <c r="H3498" s="131"/>
      <c r="I3498" s="131"/>
    </row>
    <row r="3499" spans="7:9" ht="15" customHeight="1" x14ac:dyDescent="0.2">
      <c r="G3499" s="139"/>
      <c r="H3499" s="131"/>
      <c r="I3499" s="131"/>
    </row>
    <row r="3500" spans="7:9" ht="15" customHeight="1" x14ac:dyDescent="0.2">
      <c r="G3500" s="139"/>
      <c r="H3500" s="131"/>
      <c r="I3500" s="131"/>
    </row>
    <row r="3501" spans="7:9" ht="15" customHeight="1" x14ac:dyDescent="0.2">
      <c r="G3501" s="139"/>
      <c r="H3501" s="131"/>
      <c r="I3501" s="131"/>
    </row>
    <row r="3502" spans="7:9" ht="15" customHeight="1" x14ac:dyDescent="0.2">
      <c r="G3502" s="139"/>
      <c r="H3502" s="131"/>
      <c r="I3502" s="131"/>
    </row>
    <row r="3503" spans="7:9" ht="15" customHeight="1" x14ac:dyDescent="0.2">
      <c r="G3503" s="139"/>
      <c r="H3503" s="131"/>
      <c r="I3503" s="131"/>
    </row>
    <row r="3504" spans="7:9" ht="15" customHeight="1" x14ac:dyDescent="0.2">
      <c r="G3504" s="139"/>
      <c r="H3504" s="131"/>
      <c r="I3504" s="131"/>
    </row>
    <row r="3505" spans="7:9" ht="15" customHeight="1" x14ac:dyDescent="0.2">
      <c r="G3505" s="139"/>
      <c r="H3505" s="131"/>
      <c r="I3505" s="131"/>
    </row>
    <row r="3506" spans="7:9" ht="15" customHeight="1" x14ac:dyDescent="0.2">
      <c r="G3506" s="139"/>
      <c r="H3506" s="131"/>
      <c r="I3506" s="131"/>
    </row>
    <row r="3507" spans="7:9" ht="15" customHeight="1" x14ac:dyDescent="0.2">
      <c r="G3507" s="139"/>
      <c r="H3507" s="131"/>
      <c r="I3507" s="131"/>
    </row>
    <row r="3508" spans="7:9" ht="15" customHeight="1" x14ac:dyDescent="0.2">
      <c r="G3508" s="139"/>
      <c r="H3508" s="131"/>
      <c r="I3508" s="131"/>
    </row>
    <row r="3509" spans="7:9" ht="15" customHeight="1" x14ac:dyDescent="0.2">
      <c r="G3509" s="139"/>
      <c r="H3509" s="131"/>
      <c r="I3509" s="131"/>
    </row>
    <row r="3510" spans="7:9" ht="15" customHeight="1" x14ac:dyDescent="0.2">
      <c r="G3510" s="139"/>
      <c r="H3510" s="131"/>
      <c r="I3510" s="131"/>
    </row>
    <row r="3511" spans="7:9" ht="15" customHeight="1" x14ac:dyDescent="0.2">
      <c r="G3511" s="139"/>
      <c r="H3511" s="131"/>
      <c r="I3511" s="131"/>
    </row>
    <row r="3512" spans="7:9" ht="15" customHeight="1" x14ac:dyDescent="0.2">
      <c r="G3512" s="139"/>
      <c r="H3512" s="131"/>
      <c r="I3512" s="131"/>
    </row>
    <row r="3513" spans="7:9" ht="15" customHeight="1" x14ac:dyDescent="0.2">
      <c r="G3513" s="139"/>
      <c r="H3513" s="131"/>
      <c r="I3513" s="131"/>
    </row>
    <row r="3514" spans="7:9" ht="15" customHeight="1" x14ac:dyDescent="0.2">
      <c r="G3514" s="139"/>
      <c r="H3514" s="131"/>
      <c r="I3514" s="131"/>
    </row>
    <row r="3515" spans="7:9" ht="15" customHeight="1" x14ac:dyDescent="0.2">
      <c r="G3515" s="139"/>
      <c r="H3515" s="131"/>
      <c r="I3515" s="131"/>
    </row>
    <row r="3516" spans="7:9" ht="15" customHeight="1" x14ac:dyDescent="0.2">
      <c r="G3516" s="139"/>
      <c r="H3516" s="131"/>
      <c r="I3516" s="131"/>
    </row>
    <row r="3517" spans="7:9" ht="15" customHeight="1" x14ac:dyDescent="0.2">
      <c r="G3517" s="139"/>
      <c r="H3517" s="131"/>
      <c r="I3517" s="131"/>
    </row>
    <row r="3518" spans="7:9" ht="15" customHeight="1" x14ac:dyDescent="0.2">
      <c r="G3518" s="139"/>
      <c r="H3518" s="131"/>
      <c r="I3518" s="131"/>
    </row>
    <row r="3519" spans="7:9" ht="15" customHeight="1" x14ac:dyDescent="0.2">
      <c r="G3519" s="139"/>
      <c r="H3519" s="131"/>
      <c r="I3519" s="131"/>
    </row>
    <row r="3520" spans="7:9" ht="15" customHeight="1" x14ac:dyDescent="0.2">
      <c r="G3520" s="139"/>
      <c r="H3520" s="131"/>
      <c r="I3520" s="131"/>
    </row>
    <row r="3521" spans="7:9" ht="15" customHeight="1" x14ac:dyDescent="0.2">
      <c r="G3521" s="139"/>
      <c r="H3521" s="131"/>
      <c r="I3521" s="131"/>
    </row>
    <row r="3522" spans="7:9" ht="15" customHeight="1" x14ac:dyDescent="0.2">
      <c r="G3522" s="139"/>
      <c r="H3522" s="131"/>
      <c r="I3522" s="131"/>
    </row>
    <row r="3523" spans="7:9" ht="15" customHeight="1" x14ac:dyDescent="0.2">
      <c r="G3523" s="139"/>
      <c r="H3523" s="131"/>
      <c r="I3523" s="131"/>
    </row>
    <row r="3524" spans="7:9" ht="15" customHeight="1" x14ac:dyDescent="0.2">
      <c r="G3524" s="139"/>
      <c r="H3524" s="131"/>
      <c r="I3524" s="131"/>
    </row>
    <row r="3525" spans="7:9" ht="15" customHeight="1" x14ac:dyDescent="0.2">
      <c r="G3525" s="139"/>
      <c r="H3525" s="131"/>
      <c r="I3525" s="131"/>
    </row>
    <row r="3526" spans="7:9" ht="15" customHeight="1" x14ac:dyDescent="0.2">
      <c r="G3526" s="139"/>
      <c r="H3526" s="131"/>
      <c r="I3526" s="131"/>
    </row>
    <row r="3527" spans="7:9" ht="15" customHeight="1" x14ac:dyDescent="0.2">
      <c r="G3527" s="139"/>
      <c r="H3527" s="131"/>
      <c r="I3527" s="131"/>
    </row>
    <row r="3528" spans="7:9" ht="15" customHeight="1" x14ac:dyDescent="0.2">
      <c r="G3528" s="139"/>
      <c r="H3528" s="131"/>
      <c r="I3528" s="131"/>
    </row>
    <row r="3529" spans="7:9" ht="15" customHeight="1" x14ac:dyDescent="0.2">
      <c r="G3529" s="139"/>
      <c r="H3529" s="131"/>
      <c r="I3529" s="131"/>
    </row>
    <row r="3530" spans="7:9" ht="15" customHeight="1" x14ac:dyDescent="0.2">
      <c r="G3530" s="139"/>
      <c r="H3530" s="131"/>
      <c r="I3530" s="131"/>
    </row>
    <row r="3531" spans="7:9" ht="15" customHeight="1" x14ac:dyDescent="0.2">
      <c r="G3531" s="139"/>
      <c r="H3531" s="131"/>
      <c r="I3531" s="131"/>
    </row>
    <row r="3532" spans="7:9" ht="15" customHeight="1" x14ac:dyDescent="0.2">
      <c r="G3532" s="139"/>
      <c r="H3532" s="131"/>
      <c r="I3532" s="131"/>
    </row>
    <row r="3533" spans="7:9" ht="15" customHeight="1" x14ac:dyDescent="0.2">
      <c r="G3533" s="139"/>
      <c r="H3533" s="131"/>
      <c r="I3533" s="131"/>
    </row>
    <row r="3534" spans="7:9" ht="15" customHeight="1" x14ac:dyDescent="0.2">
      <c r="G3534" s="139"/>
      <c r="H3534" s="131"/>
      <c r="I3534" s="131"/>
    </row>
    <row r="3535" spans="7:9" ht="15" customHeight="1" x14ac:dyDescent="0.2">
      <c r="G3535" s="139"/>
      <c r="H3535" s="131"/>
      <c r="I3535" s="131"/>
    </row>
    <row r="3536" spans="7:9" ht="15" customHeight="1" x14ac:dyDescent="0.2">
      <c r="G3536" s="139"/>
      <c r="H3536" s="131"/>
      <c r="I3536" s="131"/>
    </row>
    <row r="3537" spans="7:9" ht="15" customHeight="1" x14ac:dyDescent="0.2">
      <c r="G3537" s="139"/>
      <c r="H3537" s="131"/>
      <c r="I3537" s="131"/>
    </row>
    <row r="3538" spans="7:9" ht="15" customHeight="1" x14ac:dyDescent="0.2">
      <c r="G3538" s="139"/>
      <c r="H3538" s="131"/>
      <c r="I3538" s="131"/>
    </row>
    <row r="3539" spans="7:9" ht="15" customHeight="1" x14ac:dyDescent="0.2">
      <c r="G3539" s="139"/>
      <c r="H3539" s="131"/>
      <c r="I3539" s="131"/>
    </row>
    <row r="3540" spans="7:9" ht="15" customHeight="1" x14ac:dyDescent="0.2">
      <c r="G3540" s="139"/>
      <c r="H3540" s="131"/>
      <c r="I3540" s="131"/>
    </row>
    <row r="3541" spans="7:9" ht="15" customHeight="1" x14ac:dyDescent="0.2">
      <c r="G3541" s="139"/>
      <c r="H3541" s="131"/>
      <c r="I3541" s="131"/>
    </row>
    <row r="3542" spans="7:9" ht="15" customHeight="1" x14ac:dyDescent="0.2">
      <c r="G3542" s="139"/>
      <c r="H3542" s="131"/>
      <c r="I3542" s="131"/>
    </row>
    <row r="3543" spans="7:9" ht="15" customHeight="1" x14ac:dyDescent="0.2">
      <c r="G3543" s="139"/>
      <c r="H3543" s="131"/>
      <c r="I3543" s="131"/>
    </row>
    <row r="3544" spans="7:9" ht="15" customHeight="1" x14ac:dyDescent="0.2">
      <c r="G3544" s="139"/>
      <c r="H3544" s="131"/>
      <c r="I3544" s="131"/>
    </row>
    <row r="3545" spans="7:9" ht="15" customHeight="1" x14ac:dyDescent="0.2">
      <c r="G3545" s="139"/>
      <c r="H3545" s="131"/>
      <c r="I3545" s="131"/>
    </row>
    <row r="3546" spans="7:9" ht="15" customHeight="1" x14ac:dyDescent="0.2">
      <c r="G3546" s="139"/>
      <c r="H3546" s="131"/>
      <c r="I3546" s="131"/>
    </row>
    <row r="3547" spans="7:9" ht="15" customHeight="1" x14ac:dyDescent="0.2">
      <c r="G3547" s="139"/>
      <c r="H3547" s="131"/>
      <c r="I3547" s="131"/>
    </row>
    <row r="3548" spans="7:9" ht="15" customHeight="1" x14ac:dyDescent="0.2">
      <c r="G3548" s="139"/>
      <c r="H3548" s="131"/>
      <c r="I3548" s="131"/>
    </row>
    <row r="3549" spans="7:9" ht="15" customHeight="1" x14ac:dyDescent="0.2">
      <c r="G3549" s="139"/>
      <c r="H3549" s="131"/>
      <c r="I3549" s="131"/>
    </row>
    <row r="3550" spans="7:9" ht="15" customHeight="1" x14ac:dyDescent="0.2">
      <c r="G3550" s="139"/>
      <c r="H3550" s="131"/>
      <c r="I3550" s="131"/>
    </row>
    <row r="3551" spans="7:9" ht="15" customHeight="1" x14ac:dyDescent="0.2">
      <c r="G3551" s="139"/>
      <c r="H3551" s="131"/>
      <c r="I3551" s="131"/>
    </row>
    <row r="3552" spans="7:9" ht="15" customHeight="1" x14ac:dyDescent="0.2">
      <c r="G3552" s="139"/>
      <c r="H3552" s="131"/>
      <c r="I3552" s="131"/>
    </row>
    <row r="3553" spans="7:9" ht="15" customHeight="1" x14ac:dyDescent="0.2">
      <c r="G3553" s="139"/>
      <c r="H3553" s="131"/>
      <c r="I3553" s="131"/>
    </row>
    <row r="3554" spans="7:9" ht="15" customHeight="1" x14ac:dyDescent="0.2">
      <c r="G3554" s="139"/>
      <c r="H3554" s="131"/>
      <c r="I3554" s="131"/>
    </row>
    <row r="3555" spans="7:9" ht="15" customHeight="1" x14ac:dyDescent="0.2">
      <c r="G3555" s="139"/>
      <c r="H3555" s="131"/>
      <c r="I3555" s="131"/>
    </row>
    <row r="3556" spans="7:9" ht="15" customHeight="1" x14ac:dyDescent="0.2">
      <c r="G3556" s="139"/>
      <c r="H3556" s="131"/>
      <c r="I3556" s="131"/>
    </row>
    <row r="3557" spans="7:9" ht="15" customHeight="1" x14ac:dyDescent="0.2">
      <c r="G3557" s="139"/>
      <c r="H3557" s="131"/>
      <c r="I3557" s="131"/>
    </row>
    <row r="3558" spans="7:9" ht="15" customHeight="1" x14ac:dyDescent="0.2">
      <c r="G3558" s="139"/>
      <c r="H3558" s="131"/>
      <c r="I3558" s="131"/>
    </row>
    <row r="3559" spans="7:9" ht="15" customHeight="1" x14ac:dyDescent="0.2">
      <c r="G3559" s="139"/>
      <c r="H3559" s="131"/>
      <c r="I3559" s="131"/>
    </row>
    <row r="3560" spans="7:9" ht="15" customHeight="1" x14ac:dyDescent="0.2">
      <c r="G3560" s="139"/>
      <c r="H3560" s="131"/>
      <c r="I3560" s="131"/>
    </row>
    <row r="3561" spans="7:9" ht="15" customHeight="1" x14ac:dyDescent="0.2">
      <c r="G3561" s="139"/>
      <c r="H3561" s="131"/>
      <c r="I3561" s="131"/>
    </row>
    <row r="3562" spans="7:9" ht="15" customHeight="1" x14ac:dyDescent="0.2">
      <c r="G3562" s="139"/>
      <c r="H3562" s="131"/>
      <c r="I3562" s="131"/>
    </row>
    <row r="3563" spans="7:9" ht="15" customHeight="1" x14ac:dyDescent="0.2">
      <c r="G3563" s="139"/>
      <c r="H3563" s="131"/>
      <c r="I3563" s="131"/>
    </row>
    <row r="3564" spans="7:9" ht="15" customHeight="1" x14ac:dyDescent="0.2">
      <c r="G3564" s="139"/>
      <c r="H3564" s="131"/>
      <c r="I3564" s="131"/>
    </row>
    <row r="3565" spans="7:9" ht="15" customHeight="1" x14ac:dyDescent="0.2">
      <c r="G3565" s="139"/>
      <c r="H3565" s="131"/>
      <c r="I3565" s="131"/>
    </row>
    <row r="3566" spans="7:9" ht="15" customHeight="1" x14ac:dyDescent="0.2">
      <c r="G3566" s="139"/>
      <c r="H3566" s="131"/>
      <c r="I3566" s="131"/>
    </row>
    <row r="3567" spans="7:9" ht="15" customHeight="1" x14ac:dyDescent="0.2">
      <c r="G3567" s="139"/>
      <c r="H3567" s="131"/>
      <c r="I3567" s="131"/>
    </row>
    <row r="3568" spans="7:9" ht="15" customHeight="1" x14ac:dyDescent="0.2">
      <c r="G3568" s="139"/>
      <c r="H3568" s="131"/>
      <c r="I3568" s="131"/>
    </row>
    <row r="3569" spans="7:9" ht="15" customHeight="1" x14ac:dyDescent="0.2">
      <c r="G3569" s="139"/>
      <c r="H3569" s="131"/>
      <c r="I3569" s="131"/>
    </row>
    <row r="3570" spans="7:9" ht="15" customHeight="1" x14ac:dyDescent="0.2">
      <c r="G3570" s="139"/>
      <c r="H3570" s="131"/>
      <c r="I3570" s="131"/>
    </row>
    <row r="3571" spans="7:9" ht="15" customHeight="1" x14ac:dyDescent="0.2">
      <c r="G3571" s="139"/>
      <c r="H3571" s="131"/>
      <c r="I3571" s="131"/>
    </row>
    <row r="3572" spans="7:9" ht="15" customHeight="1" x14ac:dyDescent="0.2">
      <c r="G3572" s="139"/>
      <c r="H3572" s="131"/>
      <c r="I3572" s="131"/>
    </row>
    <row r="3573" spans="7:9" ht="15" customHeight="1" x14ac:dyDescent="0.2">
      <c r="G3573" s="139"/>
      <c r="H3573" s="131"/>
      <c r="I3573" s="131"/>
    </row>
    <row r="3574" spans="7:9" ht="15" customHeight="1" x14ac:dyDescent="0.2">
      <c r="G3574" s="139"/>
      <c r="H3574" s="131"/>
      <c r="I3574" s="131"/>
    </row>
    <row r="3575" spans="7:9" ht="15" customHeight="1" x14ac:dyDescent="0.2">
      <c r="G3575" s="139"/>
      <c r="H3575" s="131"/>
      <c r="I3575" s="131"/>
    </row>
    <row r="3576" spans="7:9" ht="15" customHeight="1" x14ac:dyDescent="0.2">
      <c r="G3576" s="139"/>
      <c r="H3576" s="131"/>
      <c r="I3576" s="131"/>
    </row>
    <row r="3577" spans="7:9" ht="15" customHeight="1" x14ac:dyDescent="0.2">
      <c r="G3577" s="139"/>
      <c r="H3577" s="131"/>
      <c r="I3577" s="131"/>
    </row>
    <row r="3578" spans="7:9" ht="15" customHeight="1" x14ac:dyDescent="0.2">
      <c r="G3578" s="139"/>
      <c r="H3578" s="131"/>
      <c r="I3578" s="131"/>
    </row>
    <row r="3579" spans="7:9" ht="15" customHeight="1" x14ac:dyDescent="0.2">
      <c r="G3579" s="139"/>
      <c r="H3579" s="131"/>
      <c r="I3579" s="131"/>
    </row>
    <row r="3580" spans="7:9" ht="15" customHeight="1" x14ac:dyDescent="0.2">
      <c r="G3580" s="139"/>
      <c r="H3580" s="131"/>
      <c r="I3580" s="131"/>
    </row>
    <row r="3581" spans="7:9" ht="15" customHeight="1" x14ac:dyDescent="0.2">
      <c r="G3581" s="139"/>
      <c r="H3581" s="131"/>
      <c r="I3581" s="131"/>
    </row>
    <row r="3582" spans="7:9" ht="15" customHeight="1" x14ac:dyDescent="0.2">
      <c r="G3582" s="139"/>
      <c r="H3582" s="131"/>
      <c r="I3582" s="131"/>
    </row>
    <row r="3583" spans="7:9" ht="15" customHeight="1" x14ac:dyDescent="0.2">
      <c r="G3583" s="139"/>
      <c r="H3583" s="131"/>
      <c r="I3583" s="131"/>
    </row>
    <row r="3584" spans="7:9" ht="15" customHeight="1" x14ac:dyDescent="0.2">
      <c r="G3584" s="139"/>
      <c r="H3584" s="131"/>
      <c r="I3584" s="131"/>
    </row>
    <row r="3585" spans="7:9" ht="15" customHeight="1" x14ac:dyDescent="0.2">
      <c r="G3585" s="139"/>
      <c r="H3585" s="131"/>
      <c r="I3585" s="131"/>
    </row>
    <row r="3586" spans="7:9" ht="15" customHeight="1" x14ac:dyDescent="0.2">
      <c r="G3586" s="139"/>
      <c r="H3586" s="131"/>
      <c r="I3586" s="131"/>
    </row>
    <row r="3587" spans="7:9" ht="15" customHeight="1" x14ac:dyDescent="0.2">
      <c r="G3587" s="139"/>
      <c r="H3587" s="131"/>
      <c r="I3587" s="131"/>
    </row>
    <row r="3588" spans="7:9" ht="15" customHeight="1" x14ac:dyDescent="0.2">
      <c r="G3588" s="139"/>
      <c r="H3588" s="131"/>
      <c r="I3588" s="131"/>
    </row>
    <row r="3589" spans="7:9" ht="15" customHeight="1" x14ac:dyDescent="0.2">
      <c r="G3589" s="139"/>
      <c r="H3589" s="131"/>
      <c r="I3589" s="131"/>
    </row>
    <row r="3590" spans="7:9" ht="15" customHeight="1" x14ac:dyDescent="0.2">
      <c r="G3590" s="139"/>
      <c r="H3590" s="131"/>
      <c r="I3590" s="131"/>
    </row>
    <row r="3591" spans="7:9" ht="15" customHeight="1" x14ac:dyDescent="0.2">
      <c r="G3591" s="139"/>
      <c r="H3591" s="131"/>
      <c r="I3591" s="131"/>
    </row>
    <row r="3592" spans="7:9" ht="15" customHeight="1" x14ac:dyDescent="0.2">
      <c r="G3592" s="139"/>
      <c r="H3592" s="131"/>
      <c r="I3592" s="131"/>
    </row>
    <row r="3593" spans="7:9" ht="15" customHeight="1" x14ac:dyDescent="0.2">
      <c r="G3593" s="139"/>
      <c r="H3593" s="131"/>
      <c r="I3593" s="131"/>
    </row>
    <row r="3594" spans="7:9" ht="15" customHeight="1" x14ac:dyDescent="0.2">
      <c r="G3594" s="139"/>
      <c r="H3594" s="131"/>
      <c r="I3594" s="131"/>
    </row>
    <row r="3595" spans="7:9" ht="15" customHeight="1" x14ac:dyDescent="0.2">
      <c r="G3595" s="139"/>
      <c r="H3595" s="131"/>
      <c r="I3595" s="131"/>
    </row>
    <row r="3596" spans="7:9" ht="15" customHeight="1" x14ac:dyDescent="0.2">
      <c r="G3596" s="139"/>
      <c r="H3596" s="131"/>
      <c r="I3596" s="131"/>
    </row>
    <row r="3597" spans="7:9" ht="15" customHeight="1" x14ac:dyDescent="0.2">
      <c r="G3597" s="139"/>
      <c r="H3597" s="131"/>
      <c r="I3597" s="131"/>
    </row>
    <row r="3598" spans="7:9" ht="15" customHeight="1" x14ac:dyDescent="0.2">
      <c r="G3598" s="139"/>
      <c r="H3598" s="131"/>
      <c r="I3598" s="131"/>
    </row>
    <row r="3599" spans="7:9" ht="15" customHeight="1" x14ac:dyDescent="0.2">
      <c r="G3599" s="139"/>
      <c r="H3599" s="131"/>
      <c r="I3599" s="131"/>
    </row>
    <row r="3600" spans="7:9" ht="15" customHeight="1" x14ac:dyDescent="0.2">
      <c r="G3600" s="139"/>
      <c r="H3600" s="131"/>
      <c r="I3600" s="131"/>
    </row>
    <row r="3601" spans="7:9" ht="15" customHeight="1" x14ac:dyDescent="0.2">
      <c r="G3601" s="139"/>
      <c r="H3601" s="131"/>
      <c r="I3601" s="131"/>
    </row>
    <row r="3602" spans="7:9" ht="15" customHeight="1" x14ac:dyDescent="0.2">
      <c r="G3602" s="139"/>
      <c r="H3602" s="131"/>
      <c r="I3602" s="131"/>
    </row>
    <row r="3603" spans="7:9" ht="15" customHeight="1" x14ac:dyDescent="0.2">
      <c r="G3603" s="139"/>
      <c r="H3603" s="131"/>
      <c r="I3603" s="131"/>
    </row>
    <row r="3604" spans="7:9" ht="15" customHeight="1" x14ac:dyDescent="0.2">
      <c r="G3604" s="139"/>
      <c r="H3604" s="131"/>
      <c r="I3604" s="131"/>
    </row>
    <row r="3605" spans="7:9" ht="15" customHeight="1" x14ac:dyDescent="0.2">
      <c r="G3605" s="139"/>
      <c r="H3605" s="131"/>
      <c r="I3605" s="131"/>
    </row>
    <row r="3606" spans="7:9" ht="15" customHeight="1" x14ac:dyDescent="0.2">
      <c r="G3606" s="139"/>
      <c r="H3606" s="131"/>
      <c r="I3606" s="131"/>
    </row>
    <row r="3607" spans="7:9" ht="15" customHeight="1" x14ac:dyDescent="0.2">
      <c r="G3607" s="139"/>
      <c r="H3607" s="131"/>
      <c r="I3607" s="131"/>
    </row>
    <row r="3608" spans="7:9" ht="15" customHeight="1" x14ac:dyDescent="0.2">
      <c r="G3608" s="139"/>
      <c r="H3608" s="131"/>
      <c r="I3608" s="131"/>
    </row>
    <row r="3609" spans="7:9" ht="15" customHeight="1" x14ac:dyDescent="0.2">
      <c r="G3609" s="139"/>
      <c r="H3609" s="131"/>
      <c r="I3609" s="131"/>
    </row>
    <row r="3610" spans="7:9" ht="15" customHeight="1" x14ac:dyDescent="0.2">
      <c r="G3610" s="139"/>
      <c r="H3610" s="131"/>
      <c r="I3610" s="131"/>
    </row>
    <row r="3611" spans="7:9" ht="15" customHeight="1" x14ac:dyDescent="0.2">
      <c r="G3611" s="139"/>
      <c r="H3611" s="131"/>
      <c r="I3611" s="131"/>
    </row>
    <row r="3612" spans="7:9" ht="15" customHeight="1" x14ac:dyDescent="0.2">
      <c r="G3612" s="139"/>
      <c r="H3612" s="131"/>
      <c r="I3612" s="131"/>
    </row>
    <row r="3613" spans="7:9" ht="15" customHeight="1" x14ac:dyDescent="0.2">
      <c r="G3613" s="139"/>
      <c r="H3613" s="131"/>
      <c r="I3613" s="131"/>
    </row>
    <row r="3614" spans="7:9" ht="15" customHeight="1" x14ac:dyDescent="0.2">
      <c r="G3614" s="139"/>
      <c r="H3614" s="131"/>
      <c r="I3614" s="131"/>
    </row>
    <row r="3615" spans="7:9" ht="15" customHeight="1" x14ac:dyDescent="0.2">
      <c r="G3615" s="139"/>
      <c r="H3615" s="131"/>
      <c r="I3615" s="131"/>
    </row>
    <row r="3616" spans="7:9" ht="15" customHeight="1" x14ac:dyDescent="0.2">
      <c r="G3616" s="139"/>
      <c r="H3616" s="131"/>
      <c r="I3616" s="131"/>
    </row>
    <row r="3617" spans="7:9" ht="15" customHeight="1" x14ac:dyDescent="0.2">
      <c r="G3617" s="139"/>
      <c r="H3617" s="131"/>
      <c r="I3617" s="131"/>
    </row>
    <row r="3618" spans="7:9" ht="15" customHeight="1" x14ac:dyDescent="0.2">
      <c r="G3618" s="139"/>
      <c r="H3618" s="131"/>
      <c r="I3618" s="131"/>
    </row>
    <row r="3619" spans="7:9" ht="15" customHeight="1" x14ac:dyDescent="0.2">
      <c r="G3619" s="139"/>
      <c r="H3619" s="131"/>
      <c r="I3619" s="131"/>
    </row>
    <row r="3620" spans="7:9" ht="15" customHeight="1" x14ac:dyDescent="0.2">
      <c r="G3620" s="139"/>
      <c r="H3620" s="131"/>
      <c r="I3620" s="131"/>
    </row>
    <row r="3621" spans="7:9" ht="15" customHeight="1" x14ac:dyDescent="0.2">
      <c r="G3621" s="139"/>
      <c r="H3621" s="131"/>
      <c r="I3621" s="131"/>
    </row>
    <row r="3622" spans="7:9" ht="15" customHeight="1" x14ac:dyDescent="0.2">
      <c r="G3622" s="139"/>
      <c r="H3622" s="131"/>
      <c r="I3622" s="131"/>
    </row>
    <row r="3623" spans="7:9" ht="15" customHeight="1" x14ac:dyDescent="0.2">
      <c r="G3623" s="139"/>
      <c r="H3623" s="131"/>
      <c r="I3623" s="131"/>
    </row>
    <row r="3624" spans="7:9" ht="15" customHeight="1" x14ac:dyDescent="0.2">
      <c r="G3624" s="139"/>
      <c r="H3624" s="131"/>
      <c r="I3624" s="131"/>
    </row>
    <row r="3625" spans="7:9" ht="15" customHeight="1" x14ac:dyDescent="0.2">
      <c r="G3625" s="139"/>
      <c r="H3625" s="131"/>
      <c r="I3625" s="131"/>
    </row>
    <row r="3626" spans="7:9" ht="15" customHeight="1" x14ac:dyDescent="0.2">
      <c r="G3626" s="139"/>
      <c r="H3626" s="131"/>
      <c r="I3626" s="131"/>
    </row>
    <row r="3627" spans="7:9" ht="15" customHeight="1" x14ac:dyDescent="0.2">
      <c r="G3627" s="139"/>
      <c r="H3627" s="131"/>
      <c r="I3627" s="131"/>
    </row>
    <row r="3628" spans="7:9" ht="15" customHeight="1" x14ac:dyDescent="0.2">
      <c r="G3628" s="139"/>
      <c r="H3628" s="131"/>
      <c r="I3628" s="131"/>
    </row>
    <row r="3629" spans="7:9" ht="15" customHeight="1" x14ac:dyDescent="0.2">
      <c r="G3629" s="139"/>
      <c r="H3629" s="131"/>
      <c r="I3629" s="131"/>
    </row>
    <row r="3630" spans="7:9" ht="15" customHeight="1" x14ac:dyDescent="0.2">
      <c r="G3630" s="139"/>
      <c r="H3630" s="131"/>
      <c r="I3630" s="131"/>
    </row>
    <row r="3631" spans="7:9" ht="15" customHeight="1" x14ac:dyDescent="0.2">
      <c r="G3631" s="139"/>
      <c r="H3631" s="131"/>
      <c r="I3631" s="131"/>
    </row>
    <row r="3632" spans="7:9" ht="15" customHeight="1" x14ac:dyDescent="0.2">
      <c r="G3632" s="139"/>
      <c r="H3632" s="131"/>
      <c r="I3632" s="131"/>
    </row>
    <row r="3633" spans="7:9" ht="15" customHeight="1" x14ac:dyDescent="0.2">
      <c r="G3633" s="139"/>
      <c r="H3633" s="131"/>
      <c r="I3633" s="131"/>
    </row>
    <row r="3634" spans="7:9" ht="15" customHeight="1" x14ac:dyDescent="0.2">
      <c r="G3634" s="139"/>
      <c r="H3634" s="131"/>
      <c r="I3634" s="131"/>
    </row>
    <row r="3635" spans="7:9" ht="15" customHeight="1" x14ac:dyDescent="0.2">
      <c r="G3635" s="139"/>
      <c r="H3635" s="131"/>
      <c r="I3635" s="131"/>
    </row>
    <row r="3636" spans="7:9" ht="15" customHeight="1" x14ac:dyDescent="0.2">
      <c r="G3636" s="139"/>
      <c r="H3636" s="131"/>
      <c r="I3636" s="131"/>
    </row>
    <row r="3637" spans="7:9" ht="15" customHeight="1" x14ac:dyDescent="0.2">
      <c r="G3637" s="139"/>
      <c r="H3637" s="131"/>
      <c r="I3637" s="131"/>
    </row>
    <row r="3638" spans="7:9" ht="15" customHeight="1" x14ac:dyDescent="0.2">
      <c r="G3638" s="139"/>
      <c r="H3638" s="131"/>
      <c r="I3638" s="131"/>
    </row>
    <row r="3639" spans="7:9" ht="15" customHeight="1" x14ac:dyDescent="0.2">
      <c r="G3639" s="139"/>
      <c r="H3639" s="131"/>
      <c r="I3639" s="131"/>
    </row>
    <row r="3640" spans="7:9" ht="15" customHeight="1" x14ac:dyDescent="0.2">
      <c r="G3640" s="139"/>
      <c r="H3640" s="131"/>
      <c r="I3640" s="131"/>
    </row>
    <row r="3641" spans="7:9" ht="15" customHeight="1" x14ac:dyDescent="0.2">
      <c r="G3641" s="139"/>
      <c r="H3641" s="131"/>
      <c r="I3641" s="131"/>
    </row>
    <row r="3642" spans="7:9" ht="15" customHeight="1" x14ac:dyDescent="0.2">
      <c r="G3642" s="139"/>
      <c r="H3642" s="131"/>
      <c r="I3642" s="131"/>
    </row>
    <row r="3643" spans="7:9" ht="15" customHeight="1" x14ac:dyDescent="0.2">
      <c r="G3643" s="139"/>
      <c r="H3643" s="131"/>
      <c r="I3643" s="131"/>
    </row>
    <row r="3644" spans="7:9" ht="15" customHeight="1" x14ac:dyDescent="0.2">
      <c r="G3644" s="139"/>
      <c r="H3644" s="131"/>
      <c r="I3644" s="131"/>
    </row>
    <row r="3645" spans="7:9" ht="15" customHeight="1" x14ac:dyDescent="0.2">
      <c r="G3645" s="139"/>
      <c r="H3645" s="131"/>
      <c r="I3645" s="131"/>
    </row>
    <row r="3646" spans="7:9" ht="15" customHeight="1" x14ac:dyDescent="0.2">
      <c r="G3646" s="139"/>
      <c r="H3646" s="131"/>
      <c r="I3646" s="131"/>
    </row>
    <row r="3647" spans="7:9" ht="15" customHeight="1" x14ac:dyDescent="0.2">
      <c r="G3647" s="139"/>
      <c r="H3647" s="131"/>
      <c r="I3647" s="131"/>
    </row>
    <row r="3648" spans="7:9" ht="15" customHeight="1" x14ac:dyDescent="0.2">
      <c r="G3648" s="139"/>
      <c r="H3648" s="131"/>
      <c r="I3648" s="131"/>
    </row>
    <row r="3649" spans="7:9" ht="15" customHeight="1" x14ac:dyDescent="0.2">
      <c r="G3649" s="139"/>
      <c r="H3649" s="131"/>
      <c r="I3649" s="131"/>
    </row>
    <row r="3650" spans="7:9" ht="15" customHeight="1" x14ac:dyDescent="0.2">
      <c r="G3650" s="139"/>
      <c r="H3650" s="131"/>
      <c r="I3650" s="131"/>
    </row>
    <row r="3651" spans="7:9" ht="15" customHeight="1" x14ac:dyDescent="0.2">
      <c r="G3651" s="139"/>
      <c r="H3651" s="131"/>
      <c r="I3651" s="131"/>
    </row>
    <row r="3652" spans="7:9" ht="15" customHeight="1" x14ac:dyDescent="0.2">
      <c r="G3652" s="139"/>
      <c r="H3652" s="131"/>
      <c r="I3652" s="131"/>
    </row>
    <row r="3653" spans="7:9" ht="15" customHeight="1" x14ac:dyDescent="0.2">
      <c r="G3653" s="139"/>
      <c r="H3653" s="131"/>
      <c r="I3653" s="131"/>
    </row>
    <row r="3654" spans="7:9" ht="15" customHeight="1" x14ac:dyDescent="0.2">
      <c r="G3654" s="139"/>
      <c r="H3654" s="131"/>
      <c r="I3654" s="131"/>
    </row>
    <row r="3655" spans="7:9" ht="15" customHeight="1" x14ac:dyDescent="0.2">
      <c r="G3655" s="139"/>
      <c r="H3655" s="131"/>
      <c r="I3655" s="131"/>
    </row>
    <row r="3656" spans="7:9" ht="15" customHeight="1" x14ac:dyDescent="0.2">
      <c r="G3656" s="139"/>
      <c r="H3656" s="131"/>
      <c r="I3656" s="131"/>
    </row>
    <row r="3657" spans="7:9" ht="15" customHeight="1" x14ac:dyDescent="0.2">
      <c r="G3657" s="139"/>
      <c r="H3657" s="131"/>
      <c r="I3657" s="131"/>
    </row>
    <row r="3658" spans="7:9" ht="15" customHeight="1" x14ac:dyDescent="0.2">
      <c r="G3658" s="139"/>
      <c r="H3658" s="131"/>
      <c r="I3658" s="131"/>
    </row>
    <row r="3659" spans="7:9" ht="15" customHeight="1" x14ac:dyDescent="0.2">
      <c r="G3659" s="139"/>
      <c r="H3659" s="131"/>
      <c r="I3659" s="131"/>
    </row>
    <row r="3660" spans="7:9" ht="15" customHeight="1" x14ac:dyDescent="0.2">
      <c r="G3660" s="139"/>
      <c r="H3660" s="131"/>
      <c r="I3660" s="131"/>
    </row>
    <row r="3661" spans="7:9" ht="15" customHeight="1" x14ac:dyDescent="0.2">
      <c r="G3661" s="139"/>
      <c r="H3661" s="131"/>
      <c r="I3661" s="131"/>
    </row>
    <row r="3662" spans="7:9" ht="15" customHeight="1" x14ac:dyDescent="0.2">
      <c r="G3662" s="139"/>
      <c r="H3662" s="131"/>
      <c r="I3662" s="131"/>
    </row>
    <row r="3663" spans="7:9" ht="15" customHeight="1" x14ac:dyDescent="0.2">
      <c r="G3663" s="139"/>
      <c r="H3663" s="131"/>
      <c r="I3663" s="131"/>
    </row>
    <row r="3664" spans="7:9" ht="15" customHeight="1" x14ac:dyDescent="0.2">
      <c r="G3664" s="139"/>
      <c r="H3664" s="131"/>
      <c r="I3664" s="131"/>
    </row>
    <row r="3665" spans="7:9" ht="15" customHeight="1" x14ac:dyDescent="0.2">
      <c r="G3665" s="139"/>
      <c r="H3665" s="131"/>
      <c r="I3665" s="131"/>
    </row>
    <row r="3666" spans="7:9" ht="15" customHeight="1" x14ac:dyDescent="0.2">
      <c r="G3666" s="139"/>
      <c r="H3666" s="131"/>
      <c r="I3666" s="131"/>
    </row>
    <row r="3667" spans="7:9" ht="15" customHeight="1" x14ac:dyDescent="0.2">
      <c r="G3667" s="139"/>
      <c r="H3667" s="131"/>
      <c r="I3667" s="131"/>
    </row>
    <row r="3668" spans="7:9" ht="15" customHeight="1" x14ac:dyDescent="0.2">
      <c r="G3668" s="139"/>
      <c r="H3668" s="131"/>
      <c r="I3668" s="131"/>
    </row>
    <row r="3669" spans="7:9" ht="15" customHeight="1" x14ac:dyDescent="0.2">
      <c r="G3669" s="139"/>
      <c r="H3669" s="131"/>
      <c r="I3669" s="131"/>
    </row>
    <row r="3670" spans="7:9" ht="15" customHeight="1" x14ac:dyDescent="0.2">
      <c r="G3670" s="139"/>
      <c r="H3670" s="131"/>
      <c r="I3670" s="131"/>
    </row>
    <row r="3671" spans="7:9" ht="15" customHeight="1" x14ac:dyDescent="0.2">
      <c r="G3671" s="139"/>
      <c r="H3671" s="131"/>
      <c r="I3671" s="131"/>
    </row>
    <row r="3672" spans="7:9" ht="15" customHeight="1" x14ac:dyDescent="0.2">
      <c r="G3672" s="139"/>
      <c r="H3672" s="131"/>
      <c r="I3672" s="131"/>
    </row>
    <row r="3673" spans="7:9" ht="15" customHeight="1" x14ac:dyDescent="0.2">
      <c r="G3673" s="139"/>
      <c r="H3673" s="131"/>
      <c r="I3673" s="131"/>
    </row>
    <row r="3674" spans="7:9" ht="15" customHeight="1" x14ac:dyDescent="0.2">
      <c r="G3674" s="139"/>
      <c r="H3674" s="131"/>
      <c r="I3674" s="131"/>
    </row>
    <row r="3675" spans="7:9" ht="15" customHeight="1" x14ac:dyDescent="0.2">
      <c r="G3675" s="139"/>
      <c r="H3675" s="131"/>
      <c r="I3675" s="131"/>
    </row>
    <row r="3676" spans="7:9" ht="15" customHeight="1" x14ac:dyDescent="0.2">
      <c r="G3676" s="139"/>
      <c r="H3676" s="131"/>
      <c r="I3676" s="131"/>
    </row>
    <row r="3677" spans="7:9" ht="15" customHeight="1" x14ac:dyDescent="0.2">
      <c r="G3677" s="139"/>
      <c r="H3677" s="131"/>
      <c r="I3677" s="131"/>
    </row>
    <row r="3678" spans="7:9" ht="15" customHeight="1" x14ac:dyDescent="0.2">
      <c r="G3678" s="139"/>
      <c r="H3678" s="131"/>
      <c r="I3678" s="131"/>
    </row>
    <row r="3679" spans="7:9" ht="15" customHeight="1" x14ac:dyDescent="0.2">
      <c r="G3679" s="139"/>
      <c r="H3679" s="131"/>
      <c r="I3679" s="131"/>
    </row>
    <row r="3680" spans="7:9" ht="15" customHeight="1" x14ac:dyDescent="0.2">
      <c r="G3680" s="139"/>
      <c r="H3680" s="131"/>
      <c r="I3680" s="131"/>
    </row>
    <row r="3681" spans="7:9" ht="15" customHeight="1" x14ac:dyDescent="0.2">
      <c r="G3681" s="139"/>
      <c r="H3681" s="131"/>
      <c r="I3681" s="131"/>
    </row>
    <row r="3682" spans="7:9" ht="15" customHeight="1" x14ac:dyDescent="0.2">
      <c r="G3682" s="139"/>
      <c r="H3682" s="131"/>
      <c r="I3682" s="131"/>
    </row>
    <row r="3683" spans="7:9" ht="15" customHeight="1" x14ac:dyDescent="0.2">
      <c r="G3683" s="139"/>
      <c r="H3683" s="131"/>
      <c r="I3683" s="131"/>
    </row>
    <row r="3684" spans="7:9" ht="15" customHeight="1" x14ac:dyDescent="0.2">
      <c r="G3684" s="139"/>
      <c r="H3684" s="131"/>
      <c r="I3684" s="131"/>
    </row>
    <row r="3685" spans="7:9" ht="15" customHeight="1" x14ac:dyDescent="0.2">
      <c r="G3685" s="139"/>
      <c r="H3685" s="131"/>
      <c r="I3685" s="131"/>
    </row>
    <row r="3686" spans="7:9" ht="15" customHeight="1" x14ac:dyDescent="0.2">
      <c r="G3686" s="139"/>
      <c r="H3686" s="131"/>
      <c r="I3686" s="131"/>
    </row>
    <row r="3687" spans="7:9" ht="15" customHeight="1" x14ac:dyDescent="0.2">
      <c r="G3687" s="139"/>
      <c r="H3687" s="131"/>
      <c r="I3687" s="131"/>
    </row>
    <row r="3688" spans="7:9" ht="15" customHeight="1" x14ac:dyDescent="0.2">
      <c r="G3688" s="139"/>
      <c r="H3688" s="131"/>
      <c r="I3688" s="131"/>
    </row>
    <row r="3689" spans="7:9" ht="15" customHeight="1" x14ac:dyDescent="0.2">
      <c r="G3689" s="139"/>
      <c r="H3689" s="131"/>
      <c r="I3689" s="131"/>
    </row>
    <row r="3690" spans="7:9" ht="15" customHeight="1" x14ac:dyDescent="0.2">
      <c r="G3690" s="139"/>
      <c r="H3690" s="131"/>
      <c r="I3690" s="131"/>
    </row>
    <row r="3691" spans="7:9" ht="15" customHeight="1" x14ac:dyDescent="0.2">
      <c r="G3691" s="139"/>
      <c r="H3691" s="131"/>
      <c r="I3691" s="131"/>
    </row>
    <row r="3692" spans="7:9" ht="15" customHeight="1" x14ac:dyDescent="0.2">
      <c r="G3692" s="139"/>
      <c r="H3692" s="131"/>
      <c r="I3692" s="131"/>
    </row>
    <row r="3693" spans="7:9" ht="15" customHeight="1" x14ac:dyDescent="0.2">
      <c r="G3693" s="139"/>
      <c r="H3693" s="131"/>
      <c r="I3693" s="131"/>
    </row>
    <row r="3694" spans="7:9" ht="15" customHeight="1" x14ac:dyDescent="0.2">
      <c r="G3694" s="139"/>
      <c r="H3694" s="131"/>
      <c r="I3694" s="131"/>
    </row>
    <row r="3695" spans="7:9" ht="15" customHeight="1" x14ac:dyDescent="0.2">
      <c r="G3695" s="139"/>
      <c r="H3695" s="131"/>
      <c r="I3695" s="131"/>
    </row>
    <row r="3696" spans="7:9" ht="15" customHeight="1" x14ac:dyDescent="0.2">
      <c r="G3696" s="139"/>
      <c r="H3696" s="131"/>
      <c r="I3696" s="131"/>
    </row>
    <row r="3697" spans="7:9" ht="15" customHeight="1" x14ac:dyDescent="0.2">
      <c r="G3697" s="139"/>
      <c r="H3697" s="131"/>
      <c r="I3697" s="131"/>
    </row>
    <row r="3698" spans="7:9" ht="15" customHeight="1" x14ac:dyDescent="0.2">
      <c r="G3698" s="139"/>
      <c r="H3698" s="131"/>
      <c r="I3698" s="131"/>
    </row>
    <row r="3699" spans="7:9" ht="15" customHeight="1" x14ac:dyDescent="0.2">
      <c r="G3699" s="139"/>
      <c r="H3699" s="131"/>
      <c r="I3699" s="131"/>
    </row>
    <row r="3700" spans="7:9" ht="15" customHeight="1" x14ac:dyDescent="0.2">
      <c r="G3700" s="139"/>
      <c r="H3700" s="131"/>
      <c r="I3700" s="131"/>
    </row>
    <row r="3701" spans="7:9" ht="15" customHeight="1" x14ac:dyDescent="0.2">
      <c r="G3701" s="139"/>
      <c r="H3701" s="131"/>
      <c r="I3701" s="131"/>
    </row>
    <row r="3702" spans="7:9" ht="15" customHeight="1" x14ac:dyDescent="0.2">
      <c r="G3702" s="139"/>
      <c r="H3702" s="131"/>
      <c r="I3702" s="131"/>
    </row>
    <row r="3703" spans="7:9" ht="15" customHeight="1" x14ac:dyDescent="0.2">
      <c r="G3703" s="139"/>
      <c r="H3703" s="131"/>
      <c r="I3703" s="131"/>
    </row>
    <row r="3704" spans="7:9" ht="15" customHeight="1" x14ac:dyDescent="0.2">
      <c r="G3704" s="139"/>
      <c r="H3704" s="131"/>
      <c r="I3704" s="131"/>
    </row>
    <row r="3705" spans="7:9" ht="15" customHeight="1" x14ac:dyDescent="0.2">
      <c r="G3705" s="139"/>
      <c r="H3705" s="131"/>
      <c r="I3705" s="131"/>
    </row>
    <row r="3706" spans="7:9" ht="15" customHeight="1" x14ac:dyDescent="0.2">
      <c r="G3706" s="139"/>
      <c r="H3706" s="131"/>
      <c r="I3706" s="131"/>
    </row>
    <row r="3707" spans="7:9" ht="15" customHeight="1" x14ac:dyDescent="0.2">
      <c r="G3707" s="139"/>
      <c r="H3707" s="131"/>
      <c r="I3707" s="131"/>
    </row>
    <row r="3708" spans="7:9" ht="15" customHeight="1" x14ac:dyDescent="0.2">
      <c r="G3708" s="139"/>
      <c r="H3708" s="131"/>
      <c r="I3708" s="131"/>
    </row>
    <row r="3709" spans="7:9" ht="15" customHeight="1" x14ac:dyDescent="0.2">
      <c r="G3709" s="139"/>
      <c r="H3709" s="131"/>
      <c r="I3709" s="131"/>
    </row>
    <row r="3710" spans="7:9" ht="15" customHeight="1" x14ac:dyDescent="0.2">
      <c r="G3710" s="139"/>
      <c r="H3710" s="131"/>
      <c r="I3710" s="131"/>
    </row>
    <row r="3711" spans="7:9" ht="15" customHeight="1" x14ac:dyDescent="0.2">
      <c r="G3711" s="139"/>
      <c r="H3711" s="131"/>
      <c r="I3711" s="131"/>
    </row>
    <row r="3712" spans="7:9" ht="15" customHeight="1" x14ac:dyDescent="0.2">
      <c r="G3712" s="139"/>
      <c r="H3712" s="131"/>
      <c r="I3712" s="131"/>
    </row>
    <row r="3713" spans="7:9" ht="15" customHeight="1" x14ac:dyDescent="0.2">
      <c r="G3713" s="139"/>
      <c r="H3713" s="131"/>
      <c r="I3713" s="131"/>
    </row>
    <row r="3714" spans="7:9" ht="15" customHeight="1" x14ac:dyDescent="0.2">
      <c r="G3714" s="139"/>
      <c r="H3714" s="131"/>
      <c r="I3714" s="131"/>
    </row>
    <row r="3715" spans="7:9" ht="15" customHeight="1" x14ac:dyDescent="0.2">
      <c r="G3715" s="139"/>
      <c r="H3715" s="131"/>
      <c r="I3715" s="131"/>
    </row>
    <row r="3716" spans="7:9" ht="15" customHeight="1" x14ac:dyDescent="0.2">
      <c r="G3716" s="139"/>
      <c r="H3716" s="131"/>
      <c r="I3716" s="131"/>
    </row>
    <row r="3717" spans="7:9" ht="15" customHeight="1" x14ac:dyDescent="0.2">
      <c r="G3717" s="139"/>
      <c r="H3717" s="131"/>
      <c r="I3717" s="131"/>
    </row>
    <row r="3718" spans="7:9" ht="15" customHeight="1" x14ac:dyDescent="0.2">
      <c r="G3718" s="139"/>
      <c r="H3718" s="131"/>
      <c r="I3718" s="131"/>
    </row>
    <row r="3719" spans="7:9" ht="15" customHeight="1" x14ac:dyDescent="0.2">
      <c r="G3719" s="139"/>
      <c r="H3719" s="131"/>
      <c r="I3719" s="131"/>
    </row>
    <row r="3720" spans="7:9" ht="15" customHeight="1" x14ac:dyDescent="0.2">
      <c r="G3720" s="139"/>
      <c r="H3720" s="131"/>
      <c r="I3720" s="131"/>
    </row>
    <row r="3721" spans="7:9" ht="15" customHeight="1" x14ac:dyDescent="0.2">
      <c r="G3721" s="139"/>
      <c r="H3721" s="131"/>
      <c r="I3721" s="131"/>
    </row>
    <row r="3722" spans="7:9" ht="15" customHeight="1" x14ac:dyDescent="0.2">
      <c r="G3722" s="139"/>
      <c r="H3722" s="131"/>
      <c r="I3722" s="131"/>
    </row>
    <row r="3723" spans="7:9" ht="15" customHeight="1" x14ac:dyDescent="0.2">
      <c r="G3723" s="139"/>
      <c r="H3723" s="131"/>
      <c r="I3723" s="131"/>
    </row>
    <row r="3724" spans="7:9" ht="15" customHeight="1" x14ac:dyDescent="0.2">
      <c r="G3724" s="139"/>
      <c r="H3724" s="131"/>
      <c r="I3724" s="131"/>
    </row>
    <row r="3725" spans="7:9" ht="15" customHeight="1" x14ac:dyDescent="0.2">
      <c r="G3725" s="139"/>
      <c r="H3725" s="131"/>
      <c r="I3725" s="131"/>
    </row>
    <row r="3726" spans="7:9" ht="15" customHeight="1" x14ac:dyDescent="0.2">
      <c r="G3726" s="139"/>
      <c r="H3726" s="131"/>
      <c r="I3726" s="131"/>
    </row>
    <row r="3727" spans="7:9" ht="15" customHeight="1" x14ac:dyDescent="0.2">
      <c r="G3727" s="139"/>
      <c r="H3727" s="131"/>
      <c r="I3727" s="131"/>
    </row>
    <row r="3728" spans="7:9" ht="15" customHeight="1" x14ac:dyDescent="0.2">
      <c r="G3728" s="139"/>
      <c r="H3728" s="131"/>
      <c r="I3728" s="131"/>
    </row>
    <row r="3729" spans="7:9" ht="15" customHeight="1" x14ac:dyDescent="0.2">
      <c r="G3729" s="139"/>
      <c r="H3729" s="131"/>
      <c r="I3729" s="131"/>
    </row>
    <row r="3730" spans="7:9" ht="15" customHeight="1" x14ac:dyDescent="0.2">
      <c r="G3730" s="139"/>
      <c r="H3730" s="131"/>
      <c r="I3730" s="131"/>
    </row>
    <row r="3731" spans="7:9" ht="15" customHeight="1" x14ac:dyDescent="0.2">
      <c r="G3731" s="139"/>
      <c r="H3731" s="131"/>
      <c r="I3731" s="131"/>
    </row>
    <row r="3732" spans="7:9" ht="15" customHeight="1" x14ac:dyDescent="0.2">
      <c r="G3732" s="139"/>
      <c r="H3732" s="131"/>
      <c r="I3732" s="131"/>
    </row>
    <row r="3733" spans="7:9" ht="15" customHeight="1" x14ac:dyDescent="0.2">
      <c r="G3733" s="139"/>
      <c r="H3733" s="131"/>
      <c r="I3733" s="131"/>
    </row>
    <row r="3734" spans="7:9" ht="15" customHeight="1" x14ac:dyDescent="0.2">
      <c r="G3734" s="139"/>
      <c r="H3734" s="131"/>
      <c r="I3734" s="131"/>
    </row>
    <row r="3735" spans="7:9" ht="15" customHeight="1" x14ac:dyDescent="0.2">
      <c r="G3735" s="139"/>
      <c r="H3735" s="131"/>
      <c r="I3735" s="131"/>
    </row>
    <row r="3736" spans="7:9" ht="15" customHeight="1" x14ac:dyDescent="0.2">
      <c r="G3736" s="139"/>
      <c r="H3736" s="131"/>
      <c r="I3736" s="131"/>
    </row>
    <row r="3737" spans="7:9" ht="15" customHeight="1" x14ac:dyDescent="0.2">
      <c r="G3737" s="139"/>
      <c r="H3737" s="131"/>
      <c r="I3737" s="131"/>
    </row>
    <row r="3738" spans="7:9" ht="15" customHeight="1" x14ac:dyDescent="0.2">
      <c r="G3738" s="139"/>
      <c r="H3738" s="131"/>
      <c r="I3738" s="131"/>
    </row>
    <row r="3739" spans="7:9" ht="15" customHeight="1" x14ac:dyDescent="0.2">
      <c r="G3739" s="139"/>
      <c r="H3739" s="131"/>
      <c r="I3739" s="131"/>
    </row>
    <row r="3740" spans="7:9" ht="15" customHeight="1" x14ac:dyDescent="0.2">
      <c r="G3740" s="139"/>
      <c r="H3740" s="131"/>
      <c r="I3740" s="131"/>
    </row>
    <row r="3741" spans="7:9" ht="15" customHeight="1" x14ac:dyDescent="0.2">
      <c r="G3741" s="139"/>
      <c r="H3741" s="131"/>
      <c r="I3741" s="131"/>
    </row>
    <row r="3742" spans="7:9" ht="15" customHeight="1" x14ac:dyDescent="0.2">
      <c r="G3742" s="139"/>
      <c r="H3742" s="131"/>
      <c r="I3742" s="131"/>
    </row>
    <row r="3743" spans="7:9" ht="15" customHeight="1" x14ac:dyDescent="0.2">
      <c r="G3743" s="139"/>
      <c r="H3743" s="131"/>
      <c r="I3743" s="131"/>
    </row>
    <row r="3744" spans="7:9" ht="15" customHeight="1" x14ac:dyDescent="0.2">
      <c r="G3744" s="139"/>
      <c r="H3744" s="131"/>
      <c r="I3744" s="131"/>
    </row>
    <row r="3745" spans="7:9" ht="15" customHeight="1" x14ac:dyDescent="0.2">
      <c r="G3745" s="139"/>
      <c r="H3745" s="131"/>
      <c r="I3745" s="131"/>
    </row>
    <row r="3746" spans="7:9" ht="15" customHeight="1" x14ac:dyDescent="0.2">
      <c r="G3746" s="139"/>
      <c r="H3746" s="131"/>
      <c r="I3746" s="131"/>
    </row>
    <row r="3747" spans="7:9" ht="15" customHeight="1" x14ac:dyDescent="0.2">
      <c r="G3747" s="139"/>
      <c r="H3747" s="131"/>
      <c r="I3747" s="131"/>
    </row>
    <row r="3748" spans="7:9" ht="15" customHeight="1" x14ac:dyDescent="0.2">
      <c r="G3748" s="139"/>
      <c r="H3748" s="131"/>
      <c r="I3748" s="131"/>
    </row>
    <row r="3749" spans="7:9" ht="15" customHeight="1" x14ac:dyDescent="0.2">
      <c r="G3749" s="139"/>
      <c r="H3749" s="131"/>
      <c r="I3749" s="131"/>
    </row>
    <row r="3750" spans="7:9" ht="15" customHeight="1" x14ac:dyDescent="0.2">
      <c r="G3750" s="139"/>
      <c r="H3750" s="131"/>
      <c r="I3750" s="131"/>
    </row>
    <row r="3751" spans="7:9" ht="15" customHeight="1" x14ac:dyDescent="0.2">
      <c r="G3751" s="139"/>
      <c r="H3751" s="131"/>
      <c r="I3751" s="131"/>
    </row>
    <row r="3752" spans="7:9" ht="15" customHeight="1" x14ac:dyDescent="0.2">
      <c r="G3752" s="139"/>
      <c r="H3752" s="131"/>
      <c r="I3752" s="131"/>
    </row>
    <row r="3753" spans="7:9" ht="15" customHeight="1" x14ac:dyDescent="0.2">
      <c r="G3753" s="139"/>
      <c r="H3753" s="131"/>
      <c r="I3753" s="131"/>
    </row>
    <row r="3754" spans="7:9" ht="15" customHeight="1" x14ac:dyDescent="0.2">
      <c r="G3754" s="139"/>
      <c r="H3754" s="131"/>
      <c r="I3754" s="131"/>
    </row>
    <row r="3755" spans="7:9" ht="15" customHeight="1" x14ac:dyDescent="0.2">
      <c r="G3755" s="139"/>
      <c r="H3755" s="131"/>
      <c r="I3755" s="131"/>
    </row>
    <row r="3756" spans="7:9" ht="15" customHeight="1" x14ac:dyDescent="0.2">
      <c r="G3756" s="139"/>
      <c r="H3756" s="131"/>
      <c r="I3756" s="131"/>
    </row>
    <row r="3757" spans="7:9" ht="15" customHeight="1" x14ac:dyDescent="0.2">
      <c r="G3757" s="139"/>
      <c r="H3757" s="131"/>
      <c r="I3757" s="131"/>
    </row>
    <row r="3758" spans="7:9" ht="15" customHeight="1" x14ac:dyDescent="0.2">
      <c r="G3758" s="139"/>
      <c r="H3758" s="131"/>
      <c r="I3758" s="131"/>
    </row>
    <row r="3759" spans="7:9" ht="15" customHeight="1" x14ac:dyDescent="0.2">
      <c r="G3759" s="139"/>
      <c r="H3759" s="131"/>
      <c r="I3759" s="131"/>
    </row>
    <row r="3760" spans="7:9" ht="15" customHeight="1" x14ac:dyDescent="0.2">
      <c r="G3760" s="139"/>
      <c r="H3760" s="131"/>
      <c r="I3760" s="131"/>
    </row>
    <row r="3761" spans="7:9" ht="15" customHeight="1" x14ac:dyDescent="0.2">
      <c r="G3761" s="139"/>
      <c r="H3761" s="131"/>
      <c r="I3761" s="131"/>
    </row>
    <row r="3762" spans="7:9" ht="15" customHeight="1" x14ac:dyDescent="0.2">
      <c r="G3762" s="139"/>
      <c r="H3762" s="131"/>
      <c r="I3762" s="131"/>
    </row>
    <row r="3763" spans="7:9" ht="15" customHeight="1" x14ac:dyDescent="0.2">
      <c r="G3763" s="139"/>
      <c r="H3763" s="131"/>
      <c r="I3763" s="131"/>
    </row>
    <row r="3764" spans="7:9" ht="15" customHeight="1" x14ac:dyDescent="0.2">
      <c r="G3764" s="139"/>
      <c r="H3764" s="131"/>
      <c r="I3764" s="131"/>
    </row>
    <row r="3765" spans="7:9" ht="15" customHeight="1" x14ac:dyDescent="0.2">
      <c r="G3765" s="139"/>
      <c r="H3765" s="131"/>
      <c r="I3765" s="131"/>
    </row>
    <row r="3766" spans="7:9" ht="15" customHeight="1" x14ac:dyDescent="0.2">
      <c r="G3766" s="139"/>
      <c r="H3766" s="131"/>
      <c r="I3766" s="131"/>
    </row>
    <row r="3767" spans="7:9" ht="15" customHeight="1" x14ac:dyDescent="0.2">
      <c r="G3767" s="139"/>
      <c r="H3767" s="131"/>
      <c r="I3767" s="131"/>
    </row>
    <row r="3768" spans="7:9" ht="15" customHeight="1" x14ac:dyDescent="0.2">
      <c r="G3768" s="139"/>
      <c r="H3768" s="131"/>
      <c r="I3768" s="131"/>
    </row>
    <row r="3769" spans="7:9" ht="15" customHeight="1" x14ac:dyDescent="0.2">
      <c r="G3769" s="139"/>
      <c r="H3769" s="131"/>
      <c r="I3769" s="131"/>
    </row>
    <row r="3770" spans="7:9" ht="15" customHeight="1" x14ac:dyDescent="0.2">
      <c r="G3770" s="139"/>
      <c r="H3770" s="131"/>
      <c r="I3770" s="131"/>
    </row>
    <row r="3771" spans="7:9" ht="15" customHeight="1" x14ac:dyDescent="0.2">
      <c r="G3771" s="139"/>
      <c r="H3771" s="131"/>
      <c r="I3771" s="131"/>
    </row>
    <row r="3772" spans="7:9" ht="15" customHeight="1" x14ac:dyDescent="0.2">
      <c r="G3772" s="139"/>
      <c r="H3772" s="131"/>
      <c r="I3772" s="131"/>
    </row>
    <row r="3773" spans="7:9" ht="15" customHeight="1" x14ac:dyDescent="0.2">
      <c r="G3773" s="139"/>
      <c r="H3773" s="131"/>
      <c r="I3773" s="131"/>
    </row>
    <row r="3774" spans="7:9" ht="15" customHeight="1" x14ac:dyDescent="0.2">
      <c r="G3774" s="139"/>
      <c r="H3774" s="131"/>
      <c r="I3774" s="131"/>
    </row>
    <row r="3775" spans="7:9" ht="15" customHeight="1" x14ac:dyDescent="0.2">
      <c r="G3775" s="139"/>
      <c r="H3775" s="131"/>
      <c r="I3775" s="131"/>
    </row>
    <row r="3776" spans="7:9" ht="15" customHeight="1" x14ac:dyDescent="0.2">
      <c r="G3776" s="139"/>
      <c r="H3776" s="131"/>
      <c r="I3776" s="131"/>
    </row>
    <row r="3777" spans="7:9" ht="15" customHeight="1" x14ac:dyDescent="0.2">
      <c r="G3777" s="139"/>
      <c r="H3777" s="131"/>
      <c r="I3777" s="131"/>
    </row>
    <row r="3778" spans="7:9" ht="15" customHeight="1" x14ac:dyDescent="0.2">
      <c r="G3778" s="139"/>
      <c r="H3778" s="131"/>
      <c r="I3778" s="131"/>
    </row>
    <row r="3779" spans="7:9" ht="15" customHeight="1" x14ac:dyDescent="0.2">
      <c r="G3779" s="139"/>
      <c r="H3779" s="131"/>
      <c r="I3779" s="131"/>
    </row>
    <row r="3780" spans="7:9" ht="15" customHeight="1" x14ac:dyDescent="0.2">
      <c r="G3780" s="139"/>
      <c r="H3780" s="131"/>
      <c r="I3780" s="131"/>
    </row>
    <row r="3781" spans="7:9" ht="15" customHeight="1" x14ac:dyDescent="0.2">
      <c r="G3781" s="139"/>
      <c r="H3781" s="131"/>
      <c r="I3781" s="131"/>
    </row>
    <row r="3782" spans="7:9" ht="15" customHeight="1" x14ac:dyDescent="0.2">
      <c r="G3782" s="139"/>
      <c r="H3782" s="131"/>
      <c r="I3782" s="131"/>
    </row>
    <row r="3783" spans="7:9" ht="15" customHeight="1" x14ac:dyDescent="0.2">
      <c r="G3783" s="139"/>
      <c r="H3783" s="131"/>
      <c r="I3783" s="131"/>
    </row>
    <row r="3784" spans="7:9" ht="15" customHeight="1" x14ac:dyDescent="0.2">
      <c r="G3784" s="139"/>
      <c r="H3784" s="131"/>
      <c r="I3784" s="131"/>
    </row>
    <row r="3785" spans="7:9" ht="15" customHeight="1" x14ac:dyDescent="0.2">
      <c r="G3785" s="139"/>
      <c r="H3785" s="131"/>
      <c r="I3785" s="131"/>
    </row>
    <row r="3786" spans="7:9" ht="15" customHeight="1" x14ac:dyDescent="0.2">
      <c r="G3786" s="139"/>
      <c r="H3786" s="131"/>
      <c r="I3786" s="131"/>
    </row>
    <row r="3787" spans="7:9" ht="15" customHeight="1" x14ac:dyDescent="0.2">
      <c r="G3787" s="139"/>
      <c r="H3787" s="131"/>
      <c r="I3787" s="131"/>
    </row>
    <row r="3788" spans="7:9" ht="15" customHeight="1" x14ac:dyDescent="0.2">
      <c r="G3788" s="139"/>
      <c r="H3788" s="131"/>
      <c r="I3788" s="131"/>
    </row>
    <row r="3789" spans="7:9" ht="15" customHeight="1" x14ac:dyDescent="0.2">
      <c r="G3789" s="139"/>
      <c r="H3789" s="131"/>
      <c r="I3789" s="131"/>
    </row>
    <row r="3790" spans="7:9" ht="15" customHeight="1" x14ac:dyDescent="0.2">
      <c r="G3790" s="139"/>
      <c r="H3790" s="131"/>
      <c r="I3790" s="131"/>
    </row>
    <row r="3791" spans="7:9" ht="15" customHeight="1" x14ac:dyDescent="0.2">
      <c r="G3791" s="139"/>
      <c r="H3791" s="131"/>
      <c r="I3791" s="131"/>
    </row>
    <row r="3792" spans="7:9" ht="15" customHeight="1" x14ac:dyDescent="0.2">
      <c r="G3792" s="139"/>
      <c r="H3792" s="131"/>
      <c r="I3792" s="131"/>
    </row>
    <row r="3793" spans="7:9" ht="15" customHeight="1" x14ac:dyDescent="0.2">
      <c r="G3793" s="139"/>
      <c r="H3793" s="131"/>
      <c r="I3793" s="131"/>
    </row>
    <row r="3794" spans="7:9" ht="15" customHeight="1" x14ac:dyDescent="0.2">
      <c r="G3794" s="139"/>
      <c r="H3794" s="131"/>
      <c r="I3794" s="131"/>
    </row>
    <row r="3795" spans="7:9" ht="15" customHeight="1" x14ac:dyDescent="0.2">
      <c r="G3795" s="139"/>
      <c r="H3795" s="131"/>
      <c r="I3795" s="131"/>
    </row>
    <row r="3796" spans="7:9" ht="15" customHeight="1" x14ac:dyDescent="0.2">
      <c r="G3796" s="139"/>
      <c r="H3796" s="131"/>
      <c r="I3796" s="131"/>
    </row>
    <row r="3797" spans="7:9" ht="15" customHeight="1" x14ac:dyDescent="0.2">
      <c r="G3797" s="139"/>
      <c r="H3797" s="131"/>
      <c r="I3797" s="131"/>
    </row>
    <row r="3798" spans="7:9" ht="15" customHeight="1" x14ac:dyDescent="0.2">
      <c r="G3798" s="139"/>
      <c r="H3798" s="131"/>
      <c r="I3798" s="131"/>
    </row>
    <row r="3799" spans="7:9" ht="15" customHeight="1" x14ac:dyDescent="0.2">
      <c r="G3799" s="139"/>
      <c r="H3799" s="131"/>
      <c r="I3799" s="131"/>
    </row>
    <row r="3800" spans="7:9" ht="15" customHeight="1" x14ac:dyDescent="0.2">
      <c r="G3800" s="139"/>
      <c r="H3800" s="131"/>
      <c r="I3800" s="131"/>
    </row>
    <row r="3801" spans="7:9" ht="15" customHeight="1" x14ac:dyDescent="0.2">
      <c r="G3801" s="139"/>
      <c r="H3801" s="131"/>
      <c r="I3801" s="131"/>
    </row>
    <row r="3802" spans="7:9" ht="15" customHeight="1" x14ac:dyDescent="0.2">
      <c r="G3802" s="139"/>
      <c r="H3802" s="131"/>
      <c r="I3802" s="131"/>
    </row>
    <row r="3803" spans="7:9" ht="15" customHeight="1" x14ac:dyDescent="0.2">
      <c r="G3803" s="139"/>
      <c r="H3803" s="131"/>
      <c r="I3803" s="131"/>
    </row>
    <row r="3804" spans="7:9" ht="15" customHeight="1" x14ac:dyDescent="0.2">
      <c r="G3804" s="139"/>
      <c r="H3804" s="131"/>
      <c r="I3804" s="131"/>
    </row>
    <row r="3805" spans="7:9" ht="15" customHeight="1" x14ac:dyDescent="0.2">
      <c r="G3805" s="139"/>
      <c r="H3805" s="131"/>
      <c r="I3805" s="131"/>
    </row>
    <row r="3806" spans="7:9" ht="15" customHeight="1" x14ac:dyDescent="0.2">
      <c r="G3806" s="139"/>
      <c r="H3806" s="131"/>
      <c r="I3806" s="131"/>
    </row>
    <row r="3807" spans="7:9" ht="15" customHeight="1" x14ac:dyDescent="0.2">
      <c r="G3807" s="139"/>
      <c r="H3807" s="131"/>
      <c r="I3807" s="131"/>
    </row>
    <row r="3808" spans="7:9" ht="15" customHeight="1" x14ac:dyDescent="0.2">
      <c r="G3808" s="139"/>
      <c r="H3808" s="131"/>
      <c r="I3808" s="131"/>
    </row>
    <row r="3809" spans="7:9" ht="15" customHeight="1" x14ac:dyDescent="0.2">
      <c r="G3809" s="139"/>
      <c r="H3809" s="131"/>
      <c r="I3809" s="131"/>
    </row>
    <row r="3810" spans="7:9" ht="15" customHeight="1" x14ac:dyDescent="0.2">
      <c r="G3810" s="139"/>
      <c r="H3810" s="131"/>
      <c r="I3810" s="131"/>
    </row>
    <row r="3811" spans="7:9" ht="15" customHeight="1" x14ac:dyDescent="0.2">
      <c r="G3811" s="139"/>
      <c r="H3811" s="131"/>
      <c r="I3811" s="131"/>
    </row>
    <row r="3812" spans="7:9" ht="15" customHeight="1" x14ac:dyDescent="0.2">
      <c r="G3812" s="139"/>
      <c r="H3812" s="131"/>
      <c r="I3812" s="131"/>
    </row>
    <row r="3813" spans="7:9" ht="15" customHeight="1" x14ac:dyDescent="0.2">
      <c r="G3813" s="139"/>
      <c r="H3813" s="131"/>
      <c r="I3813" s="131"/>
    </row>
    <row r="3814" spans="7:9" ht="15" customHeight="1" x14ac:dyDescent="0.2">
      <c r="G3814" s="139"/>
      <c r="H3814" s="131"/>
      <c r="I3814" s="131"/>
    </row>
    <row r="3815" spans="7:9" ht="15" customHeight="1" x14ac:dyDescent="0.2">
      <c r="G3815" s="139"/>
      <c r="H3815" s="131"/>
      <c r="I3815" s="131"/>
    </row>
    <row r="3816" spans="7:9" ht="15" customHeight="1" x14ac:dyDescent="0.2">
      <c r="G3816" s="139"/>
      <c r="H3816" s="131"/>
      <c r="I3816" s="131"/>
    </row>
    <row r="3817" spans="7:9" ht="15" customHeight="1" x14ac:dyDescent="0.2">
      <c r="G3817" s="139"/>
      <c r="H3817" s="131"/>
      <c r="I3817" s="131"/>
    </row>
    <row r="3818" spans="7:9" ht="15" customHeight="1" x14ac:dyDescent="0.2">
      <c r="G3818" s="139"/>
      <c r="H3818" s="131"/>
      <c r="I3818" s="131"/>
    </row>
    <row r="3819" spans="7:9" ht="15" customHeight="1" x14ac:dyDescent="0.2">
      <c r="G3819" s="139"/>
      <c r="H3819" s="131"/>
      <c r="I3819" s="131"/>
    </row>
    <row r="3820" spans="7:9" ht="15" customHeight="1" x14ac:dyDescent="0.2">
      <c r="G3820" s="139"/>
      <c r="H3820" s="131"/>
      <c r="I3820" s="131"/>
    </row>
    <row r="3821" spans="7:9" ht="15" customHeight="1" x14ac:dyDescent="0.2">
      <c r="G3821" s="139"/>
      <c r="H3821" s="131"/>
      <c r="I3821" s="131"/>
    </row>
    <row r="3822" spans="7:9" ht="15" customHeight="1" x14ac:dyDescent="0.2">
      <c r="G3822" s="139"/>
      <c r="H3822" s="131"/>
      <c r="I3822" s="131"/>
    </row>
    <row r="3823" spans="7:9" ht="15" customHeight="1" x14ac:dyDescent="0.2">
      <c r="G3823" s="139"/>
      <c r="H3823" s="131"/>
      <c r="I3823" s="131"/>
    </row>
    <row r="3824" spans="7:9" ht="15" customHeight="1" x14ac:dyDescent="0.2">
      <c r="G3824" s="139"/>
      <c r="H3824" s="131"/>
      <c r="I3824" s="131"/>
    </row>
    <row r="3825" spans="7:9" ht="15" customHeight="1" x14ac:dyDescent="0.2">
      <c r="G3825" s="139"/>
      <c r="H3825" s="131"/>
      <c r="I3825" s="131"/>
    </row>
    <row r="3826" spans="7:9" ht="15" customHeight="1" x14ac:dyDescent="0.2">
      <c r="G3826" s="139"/>
      <c r="H3826" s="131"/>
      <c r="I3826" s="131"/>
    </row>
    <row r="3827" spans="7:9" ht="15" customHeight="1" x14ac:dyDescent="0.2">
      <c r="G3827" s="139"/>
      <c r="H3827" s="131"/>
      <c r="I3827" s="131"/>
    </row>
    <row r="3828" spans="7:9" ht="15" customHeight="1" x14ac:dyDescent="0.2">
      <c r="G3828" s="139"/>
      <c r="H3828" s="131"/>
      <c r="I3828" s="131"/>
    </row>
    <row r="3829" spans="7:9" ht="15" customHeight="1" x14ac:dyDescent="0.2">
      <c r="G3829" s="139"/>
      <c r="H3829" s="131"/>
      <c r="I3829" s="131"/>
    </row>
    <row r="3830" spans="7:9" ht="15" customHeight="1" x14ac:dyDescent="0.2">
      <c r="G3830" s="139"/>
      <c r="H3830" s="131"/>
      <c r="I3830" s="131"/>
    </row>
    <row r="3831" spans="7:9" ht="15" customHeight="1" x14ac:dyDescent="0.2">
      <c r="G3831" s="139"/>
      <c r="H3831" s="131"/>
      <c r="I3831" s="131"/>
    </row>
    <row r="3832" spans="7:9" ht="15" customHeight="1" x14ac:dyDescent="0.2">
      <c r="G3832" s="139"/>
      <c r="H3832" s="131"/>
      <c r="I3832" s="131"/>
    </row>
    <row r="3833" spans="7:9" ht="15" customHeight="1" x14ac:dyDescent="0.2">
      <c r="G3833" s="139"/>
      <c r="H3833" s="131"/>
      <c r="I3833" s="131"/>
    </row>
    <row r="3834" spans="7:9" ht="15" customHeight="1" x14ac:dyDescent="0.2">
      <c r="G3834" s="139"/>
      <c r="H3834" s="131"/>
      <c r="I3834" s="131"/>
    </row>
    <row r="3835" spans="7:9" ht="15" customHeight="1" x14ac:dyDescent="0.2">
      <c r="G3835" s="139"/>
      <c r="H3835" s="131"/>
      <c r="I3835" s="131"/>
    </row>
    <row r="3836" spans="7:9" ht="15" customHeight="1" x14ac:dyDescent="0.2">
      <c r="G3836" s="139"/>
      <c r="H3836" s="131"/>
      <c r="I3836" s="131"/>
    </row>
    <row r="3837" spans="7:9" ht="15" customHeight="1" x14ac:dyDescent="0.2">
      <c r="G3837" s="139"/>
      <c r="H3837" s="131"/>
      <c r="I3837" s="131"/>
    </row>
    <row r="3838" spans="7:9" ht="15" customHeight="1" x14ac:dyDescent="0.2">
      <c r="G3838" s="139"/>
      <c r="H3838" s="131"/>
      <c r="I3838" s="131"/>
    </row>
    <row r="3839" spans="7:9" ht="15" customHeight="1" x14ac:dyDescent="0.2">
      <c r="G3839" s="139"/>
      <c r="H3839" s="131"/>
      <c r="I3839" s="131"/>
    </row>
    <row r="3840" spans="7:9" ht="15" customHeight="1" x14ac:dyDescent="0.2">
      <c r="G3840" s="139"/>
      <c r="H3840" s="131"/>
      <c r="I3840" s="131"/>
    </row>
    <row r="3841" spans="7:9" ht="15" customHeight="1" x14ac:dyDescent="0.2">
      <c r="G3841" s="139"/>
      <c r="H3841" s="131"/>
      <c r="I3841" s="131"/>
    </row>
    <row r="3842" spans="7:9" ht="15" customHeight="1" x14ac:dyDescent="0.2">
      <c r="G3842" s="139"/>
      <c r="H3842" s="131"/>
      <c r="I3842" s="131"/>
    </row>
    <row r="3843" spans="7:9" ht="15" customHeight="1" x14ac:dyDescent="0.2">
      <c r="G3843" s="139"/>
      <c r="H3843" s="131"/>
      <c r="I3843" s="131"/>
    </row>
    <row r="3844" spans="7:9" ht="15" customHeight="1" x14ac:dyDescent="0.2">
      <c r="G3844" s="139"/>
      <c r="H3844" s="131"/>
      <c r="I3844" s="131"/>
    </row>
    <row r="3845" spans="7:9" ht="15" customHeight="1" x14ac:dyDescent="0.2">
      <c r="G3845" s="139"/>
      <c r="H3845" s="131"/>
      <c r="I3845" s="131"/>
    </row>
    <row r="3846" spans="7:9" ht="15" customHeight="1" x14ac:dyDescent="0.2">
      <c r="G3846" s="139"/>
      <c r="H3846" s="131"/>
      <c r="I3846" s="131"/>
    </row>
    <row r="3847" spans="7:9" ht="15" customHeight="1" x14ac:dyDescent="0.2">
      <c r="G3847" s="139"/>
      <c r="H3847" s="131"/>
      <c r="I3847" s="131"/>
    </row>
    <row r="3848" spans="7:9" ht="15" customHeight="1" x14ac:dyDescent="0.2">
      <c r="G3848" s="139"/>
      <c r="H3848" s="131"/>
      <c r="I3848" s="131"/>
    </row>
    <row r="3849" spans="7:9" ht="15" customHeight="1" x14ac:dyDescent="0.2">
      <c r="G3849" s="139"/>
      <c r="H3849" s="131"/>
      <c r="I3849" s="131"/>
    </row>
    <row r="3850" spans="7:9" ht="15" customHeight="1" x14ac:dyDescent="0.2">
      <c r="G3850" s="139"/>
      <c r="H3850" s="131"/>
      <c r="I3850" s="131"/>
    </row>
    <row r="3851" spans="7:9" ht="15" customHeight="1" x14ac:dyDescent="0.2">
      <c r="G3851" s="139"/>
      <c r="H3851" s="131"/>
      <c r="I3851" s="131"/>
    </row>
    <row r="3852" spans="7:9" ht="15" customHeight="1" x14ac:dyDescent="0.2">
      <c r="G3852" s="139"/>
      <c r="H3852" s="131"/>
      <c r="I3852" s="131"/>
    </row>
    <row r="3853" spans="7:9" ht="15" customHeight="1" x14ac:dyDescent="0.2">
      <c r="G3853" s="139"/>
      <c r="H3853" s="131"/>
      <c r="I3853" s="131"/>
    </row>
    <row r="3854" spans="7:9" ht="15" customHeight="1" x14ac:dyDescent="0.2">
      <c r="G3854" s="139"/>
      <c r="H3854" s="131"/>
      <c r="I3854" s="131"/>
    </row>
    <row r="3855" spans="7:9" ht="15" customHeight="1" x14ac:dyDescent="0.2">
      <c r="G3855" s="139"/>
      <c r="H3855" s="131"/>
      <c r="I3855" s="131"/>
    </row>
    <row r="3856" spans="7:9" ht="15" customHeight="1" x14ac:dyDescent="0.2">
      <c r="G3856" s="139"/>
      <c r="H3856" s="131"/>
      <c r="I3856" s="131"/>
    </row>
    <row r="3857" spans="7:9" ht="15" customHeight="1" x14ac:dyDescent="0.2">
      <c r="G3857" s="139"/>
      <c r="H3857" s="131"/>
      <c r="I3857" s="131"/>
    </row>
    <row r="3858" spans="7:9" ht="15" customHeight="1" x14ac:dyDescent="0.2">
      <c r="G3858" s="139"/>
      <c r="H3858" s="131"/>
      <c r="I3858" s="131"/>
    </row>
    <row r="3859" spans="7:9" ht="15" customHeight="1" x14ac:dyDescent="0.2">
      <c r="G3859" s="139"/>
      <c r="H3859" s="131"/>
      <c r="I3859" s="131"/>
    </row>
    <row r="3860" spans="7:9" ht="15" customHeight="1" x14ac:dyDescent="0.2">
      <c r="G3860" s="139"/>
      <c r="H3860" s="131"/>
      <c r="I3860" s="131"/>
    </row>
    <row r="3861" spans="7:9" ht="15" customHeight="1" x14ac:dyDescent="0.2">
      <c r="G3861" s="139"/>
      <c r="H3861" s="131"/>
      <c r="I3861" s="131"/>
    </row>
    <row r="3862" spans="7:9" ht="15" customHeight="1" x14ac:dyDescent="0.2">
      <c r="G3862" s="139"/>
      <c r="H3862" s="131"/>
      <c r="I3862" s="131"/>
    </row>
    <row r="3863" spans="7:9" ht="15" customHeight="1" x14ac:dyDescent="0.2">
      <c r="G3863" s="139"/>
      <c r="H3863" s="131"/>
      <c r="I3863" s="131"/>
    </row>
    <row r="3864" spans="7:9" ht="15" customHeight="1" x14ac:dyDescent="0.2">
      <c r="G3864" s="139"/>
      <c r="H3864" s="131"/>
      <c r="I3864" s="131"/>
    </row>
    <row r="3865" spans="7:9" ht="15" customHeight="1" x14ac:dyDescent="0.2">
      <c r="G3865" s="139"/>
      <c r="H3865" s="131"/>
      <c r="I3865" s="131"/>
    </row>
    <row r="3866" spans="7:9" ht="15" customHeight="1" x14ac:dyDescent="0.2">
      <c r="G3866" s="139"/>
      <c r="H3866" s="131"/>
      <c r="I3866" s="131"/>
    </row>
    <row r="3867" spans="7:9" ht="15" customHeight="1" x14ac:dyDescent="0.2">
      <c r="G3867" s="139"/>
      <c r="H3867" s="131"/>
      <c r="I3867" s="131"/>
    </row>
    <row r="3868" spans="7:9" ht="15" customHeight="1" x14ac:dyDescent="0.2">
      <c r="G3868" s="139"/>
      <c r="H3868" s="131"/>
      <c r="I3868" s="131"/>
    </row>
    <row r="3869" spans="7:9" ht="15" customHeight="1" x14ac:dyDescent="0.2">
      <c r="G3869" s="139"/>
      <c r="H3869" s="131"/>
      <c r="I3869" s="131"/>
    </row>
    <row r="3870" spans="7:9" ht="15" customHeight="1" x14ac:dyDescent="0.2">
      <c r="G3870" s="139"/>
      <c r="H3870" s="131"/>
      <c r="I3870" s="131"/>
    </row>
    <row r="3871" spans="7:9" ht="15" customHeight="1" x14ac:dyDescent="0.2">
      <c r="G3871" s="139"/>
      <c r="H3871" s="131"/>
      <c r="I3871" s="131"/>
    </row>
    <row r="3872" spans="7:9" ht="15" customHeight="1" x14ac:dyDescent="0.2">
      <c r="G3872" s="139"/>
      <c r="H3872" s="131"/>
      <c r="I3872" s="131"/>
    </row>
    <row r="3873" spans="7:9" ht="15" customHeight="1" x14ac:dyDescent="0.2">
      <c r="G3873" s="139"/>
      <c r="H3873" s="131"/>
      <c r="I3873" s="131"/>
    </row>
    <row r="3874" spans="7:9" ht="15" customHeight="1" x14ac:dyDescent="0.2">
      <c r="G3874" s="139"/>
      <c r="H3874" s="131"/>
      <c r="I3874" s="131"/>
    </row>
    <row r="3875" spans="7:9" ht="15" customHeight="1" x14ac:dyDescent="0.2">
      <c r="G3875" s="139"/>
      <c r="H3875" s="131"/>
      <c r="I3875" s="131"/>
    </row>
    <row r="3876" spans="7:9" ht="15" customHeight="1" x14ac:dyDescent="0.2">
      <c r="G3876" s="139"/>
      <c r="H3876" s="131"/>
      <c r="I3876" s="131"/>
    </row>
    <row r="3877" spans="7:9" ht="15" customHeight="1" x14ac:dyDescent="0.2">
      <c r="G3877" s="139"/>
      <c r="H3877" s="131"/>
      <c r="I3877" s="131"/>
    </row>
    <row r="3878" spans="7:9" ht="15" customHeight="1" x14ac:dyDescent="0.2">
      <c r="G3878" s="139"/>
      <c r="H3878" s="131"/>
      <c r="I3878" s="131"/>
    </row>
    <row r="3879" spans="7:9" ht="15" customHeight="1" x14ac:dyDescent="0.2">
      <c r="G3879" s="139"/>
      <c r="H3879" s="131"/>
      <c r="I3879" s="131"/>
    </row>
    <row r="3880" spans="7:9" ht="15" customHeight="1" x14ac:dyDescent="0.2">
      <c r="G3880" s="139"/>
      <c r="H3880" s="131"/>
      <c r="I3880" s="131"/>
    </row>
    <row r="3881" spans="7:9" ht="15" customHeight="1" x14ac:dyDescent="0.2">
      <c r="G3881" s="139"/>
      <c r="H3881" s="131"/>
      <c r="I3881" s="131"/>
    </row>
    <row r="3882" spans="7:9" ht="15" customHeight="1" x14ac:dyDescent="0.2">
      <c r="G3882" s="139"/>
      <c r="H3882" s="131"/>
      <c r="I3882" s="131"/>
    </row>
    <row r="3883" spans="7:9" ht="15" customHeight="1" x14ac:dyDescent="0.2">
      <c r="G3883" s="139"/>
      <c r="H3883" s="131"/>
      <c r="I3883" s="131"/>
    </row>
    <row r="3884" spans="7:9" ht="15" customHeight="1" x14ac:dyDescent="0.2">
      <c r="G3884" s="139"/>
      <c r="H3884" s="131"/>
      <c r="I3884" s="131"/>
    </row>
    <row r="3885" spans="7:9" ht="15" customHeight="1" x14ac:dyDescent="0.2">
      <c r="G3885" s="139"/>
      <c r="H3885" s="131"/>
      <c r="I3885" s="131"/>
    </row>
    <row r="3886" spans="7:9" ht="15" customHeight="1" x14ac:dyDescent="0.2">
      <c r="G3886" s="139"/>
      <c r="H3886" s="131"/>
      <c r="I3886" s="131"/>
    </row>
    <row r="3887" spans="7:9" ht="15" customHeight="1" x14ac:dyDescent="0.2">
      <c r="G3887" s="139"/>
      <c r="H3887" s="131"/>
      <c r="I3887" s="131"/>
    </row>
    <row r="3888" spans="7:9" ht="15" customHeight="1" x14ac:dyDescent="0.2">
      <c r="G3888" s="139"/>
      <c r="H3888" s="131"/>
      <c r="I3888" s="131"/>
    </row>
    <row r="3889" spans="7:9" ht="15" customHeight="1" x14ac:dyDescent="0.2">
      <c r="G3889" s="139"/>
      <c r="H3889" s="131"/>
      <c r="I3889" s="131"/>
    </row>
    <row r="3890" spans="7:9" ht="15" customHeight="1" x14ac:dyDescent="0.2">
      <c r="G3890" s="139"/>
      <c r="H3890" s="131"/>
      <c r="I3890" s="131"/>
    </row>
    <row r="3891" spans="7:9" ht="15" customHeight="1" x14ac:dyDescent="0.2">
      <c r="G3891" s="139"/>
      <c r="H3891" s="131"/>
      <c r="I3891" s="131"/>
    </row>
    <row r="3892" spans="7:9" ht="15" customHeight="1" x14ac:dyDescent="0.2">
      <c r="G3892" s="139"/>
      <c r="H3892" s="131"/>
      <c r="I3892" s="131"/>
    </row>
    <row r="3893" spans="7:9" ht="15" customHeight="1" x14ac:dyDescent="0.2">
      <c r="G3893" s="139"/>
      <c r="H3893" s="131"/>
      <c r="I3893" s="131"/>
    </row>
    <row r="3894" spans="7:9" ht="15" customHeight="1" x14ac:dyDescent="0.2">
      <c r="G3894" s="139"/>
      <c r="H3894" s="131"/>
      <c r="I3894" s="131"/>
    </row>
    <row r="3895" spans="7:9" ht="15" customHeight="1" x14ac:dyDescent="0.2">
      <c r="G3895" s="139"/>
      <c r="H3895" s="131"/>
      <c r="I3895" s="131"/>
    </row>
    <row r="3896" spans="7:9" ht="15" customHeight="1" x14ac:dyDescent="0.2">
      <c r="G3896" s="139"/>
      <c r="H3896" s="131"/>
      <c r="I3896" s="131"/>
    </row>
    <row r="3897" spans="7:9" ht="15" customHeight="1" x14ac:dyDescent="0.2">
      <c r="G3897" s="139"/>
      <c r="H3897" s="131"/>
      <c r="I3897" s="131"/>
    </row>
    <row r="3898" spans="7:9" ht="15" customHeight="1" x14ac:dyDescent="0.2">
      <c r="G3898" s="139"/>
      <c r="H3898" s="131"/>
      <c r="I3898" s="131"/>
    </row>
    <row r="3899" spans="7:9" ht="15" customHeight="1" x14ac:dyDescent="0.2">
      <c r="G3899" s="139"/>
      <c r="H3899" s="131"/>
      <c r="I3899" s="131"/>
    </row>
    <row r="3900" spans="7:9" ht="15" customHeight="1" x14ac:dyDescent="0.2">
      <c r="G3900" s="139"/>
      <c r="H3900" s="131"/>
      <c r="I3900" s="131"/>
    </row>
    <row r="3901" spans="7:9" ht="15" customHeight="1" x14ac:dyDescent="0.2">
      <c r="G3901" s="139"/>
      <c r="H3901" s="131"/>
      <c r="I3901" s="131"/>
    </row>
    <row r="3902" spans="7:9" ht="15" customHeight="1" x14ac:dyDescent="0.2">
      <c r="G3902" s="139"/>
      <c r="H3902" s="131"/>
      <c r="I3902" s="131"/>
    </row>
    <row r="3903" spans="7:9" ht="15" customHeight="1" x14ac:dyDescent="0.2">
      <c r="G3903" s="139"/>
      <c r="H3903" s="131"/>
      <c r="I3903" s="131"/>
    </row>
    <row r="3904" spans="7:9" ht="15" customHeight="1" x14ac:dyDescent="0.2">
      <c r="G3904" s="139"/>
      <c r="H3904" s="131"/>
      <c r="I3904" s="131"/>
    </row>
    <row r="3905" spans="7:9" ht="15" customHeight="1" x14ac:dyDescent="0.2">
      <c r="G3905" s="139"/>
      <c r="H3905" s="131"/>
      <c r="I3905" s="131"/>
    </row>
    <row r="3906" spans="7:9" ht="15" customHeight="1" x14ac:dyDescent="0.2">
      <c r="G3906" s="139"/>
      <c r="H3906" s="131"/>
      <c r="I3906" s="131"/>
    </row>
    <row r="3907" spans="7:9" ht="15" customHeight="1" x14ac:dyDescent="0.2">
      <c r="G3907" s="139"/>
      <c r="H3907" s="131"/>
      <c r="I3907" s="131"/>
    </row>
    <row r="3908" spans="7:9" ht="15" customHeight="1" x14ac:dyDescent="0.2">
      <c r="G3908" s="139"/>
      <c r="H3908" s="131"/>
      <c r="I3908" s="131"/>
    </row>
    <row r="3909" spans="7:9" ht="15" customHeight="1" x14ac:dyDescent="0.2">
      <c r="G3909" s="139"/>
      <c r="H3909" s="131"/>
      <c r="I3909" s="131"/>
    </row>
    <row r="3910" spans="7:9" ht="15" customHeight="1" x14ac:dyDescent="0.2">
      <c r="G3910" s="139"/>
      <c r="H3910" s="131"/>
      <c r="I3910" s="131"/>
    </row>
    <row r="3911" spans="7:9" ht="15" customHeight="1" x14ac:dyDescent="0.2">
      <c r="G3911" s="139"/>
      <c r="H3911" s="131"/>
      <c r="I3911" s="131"/>
    </row>
    <row r="3912" spans="7:9" ht="15" customHeight="1" x14ac:dyDescent="0.2">
      <c r="G3912" s="139"/>
      <c r="H3912" s="131"/>
      <c r="I3912" s="131"/>
    </row>
    <row r="3913" spans="7:9" ht="15" customHeight="1" x14ac:dyDescent="0.2">
      <c r="G3913" s="139"/>
      <c r="H3913" s="131"/>
      <c r="I3913" s="131"/>
    </row>
    <row r="3914" spans="7:9" ht="15" customHeight="1" x14ac:dyDescent="0.2">
      <c r="G3914" s="139"/>
      <c r="H3914" s="131"/>
      <c r="I3914" s="131"/>
    </row>
    <row r="3915" spans="7:9" ht="15" customHeight="1" x14ac:dyDescent="0.2">
      <c r="G3915" s="139"/>
      <c r="H3915" s="131"/>
      <c r="I3915" s="131"/>
    </row>
    <row r="3916" spans="7:9" ht="15" customHeight="1" x14ac:dyDescent="0.2">
      <c r="G3916" s="139"/>
      <c r="H3916" s="131"/>
      <c r="I3916" s="131"/>
    </row>
    <row r="3917" spans="7:9" ht="15" customHeight="1" x14ac:dyDescent="0.2">
      <c r="G3917" s="139"/>
      <c r="H3917" s="131"/>
      <c r="I3917" s="131"/>
    </row>
    <row r="3918" spans="7:9" ht="15" customHeight="1" x14ac:dyDescent="0.2">
      <c r="G3918" s="139"/>
      <c r="H3918" s="131"/>
      <c r="I3918" s="131"/>
    </row>
    <row r="3919" spans="7:9" ht="15" customHeight="1" x14ac:dyDescent="0.2">
      <c r="G3919" s="139"/>
      <c r="H3919" s="131"/>
      <c r="I3919" s="131"/>
    </row>
    <row r="3920" spans="7:9" ht="15" customHeight="1" x14ac:dyDescent="0.2">
      <c r="G3920" s="139"/>
      <c r="H3920" s="131"/>
      <c r="I3920" s="131"/>
    </row>
    <row r="3921" spans="7:9" ht="15" customHeight="1" x14ac:dyDescent="0.2">
      <c r="G3921" s="139"/>
      <c r="H3921" s="131"/>
      <c r="I3921" s="131"/>
    </row>
    <row r="3922" spans="7:9" ht="15" customHeight="1" x14ac:dyDescent="0.2">
      <c r="G3922" s="139"/>
      <c r="H3922" s="131"/>
      <c r="I3922" s="131"/>
    </row>
    <row r="3923" spans="7:9" ht="15" customHeight="1" x14ac:dyDescent="0.2">
      <c r="G3923" s="139"/>
      <c r="H3923" s="131"/>
      <c r="I3923" s="131"/>
    </row>
    <row r="3924" spans="7:9" ht="15" customHeight="1" x14ac:dyDescent="0.2">
      <c r="G3924" s="139"/>
      <c r="H3924" s="131"/>
      <c r="I3924" s="131"/>
    </row>
    <row r="3925" spans="7:9" ht="15" customHeight="1" x14ac:dyDescent="0.2">
      <c r="G3925" s="139"/>
      <c r="H3925" s="131"/>
      <c r="I3925" s="131"/>
    </row>
    <row r="3926" spans="7:9" ht="15" customHeight="1" x14ac:dyDescent="0.2">
      <c r="G3926" s="139"/>
      <c r="H3926" s="131"/>
      <c r="I3926" s="131"/>
    </row>
    <row r="3927" spans="7:9" ht="15" customHeight="1" x14ac:dyDescent="0.2">
      <c r="G3927" s="139"/>
      <c r="H3927" s="131"/>
      <c r="I3927" s="131"/>
    </row>
    <row r="3928" spans="7:9" ht="15" customHeight="1" x14ac:dyDescent="0.2">
      <c r="G3928" s="139"/>
      <c r="H3928" s="131"/>
      <c r="I3928" s="131"/>
    </row>
    <row r="3929" spans="7:9" ht="15" customHeight="1" x14ac:dyDescent="0.2">
      <c r="G3929" s="139"/>
      <c r="H3929" s="131"/>
      <c r="I3929" s="131"/>
    </row>
    <row r="3930" spans="7:9" ht="15" customHeight="1" x14ac:dyDescent="0.2">
      <c r="G3930" s="139"/>
      <c r="H3930" s="131"/>
      <c r="I3930" s="131"/>
    </row>
    <row r="3931" spans="7:9" ht="15" customHeight="1" x14ac:dyDescent="0.2">
      <c r="G3931" s="139"/>
      <c r="H3931" s="131"/>
      <c r="I3931" s="131"/>
    </row>
    <row r="3932" spans="7:9" ht="15" customHeight="1" x14ac:dyDescent="0.2">
      <c r="G3932" s="139"/>
      <c r="H3932" s="131"/>
      <c r="I3932" s="131"/>
    </row>
    <row r="3933" spans="7:9" ht="15" customHeight="1" x14ac:dyDescent="0.2">
      <c r="G3933" s="139"/>
      <c r="H3933" s="131"/>
      <c r="I3933" s="131"/>
    </row>
    <row r="3934" spans="7:9" ht="15" customHeight="1" x14ac:dyDescent="0.2">
      <c r="G3934" s="139"/>
      <c r="H3934" s="131"/>
      <c r="I3934" s="131"/>
    </row>
    <row r="3935" spans="7:9" ht="15" customHeight="1" x14ac:dyDescent="0.2">
      <c r="G3935" s="139"/>
      <c r="H3935" s="131"/>
      <c r="I3935" s="131"/>
    </row>
    <row r="3936" spans="7:9" ht="15" customHeight="1" x14ac:dyDescent="0.2">
      <c r="G3936" s="139"/>
      <c r="H3936" s="131"/>
      <c r="I3936" s="131"/>
    </row>
    <row r="3937" spans="7:9" ht="15" customHeight="1" x14ac:dyDescent="0.2">
      <c r="G3937" s="139"/>
      <c r="H3937" s="131"/>
      <c r="I3937" s="131"/>
    </row>
    <row r="3938" spans="7:9" ht="15" customHeight="1" x14ac:dyDescent="0.2">
      <c r="G3938" s="139"/>
      <c r="H3938" s="131"/>
      <c r="I3938" s="131"/>
    </row>
    <row r="3939" spans="7:9" ht="15" customHeight="1" x14ac:dyDescent="0.2">
      <c r="G3939" s="139"/>
      <c r="H3939" s="131"/>
      <c r="I3939" s="131"/>
    </row>
    <row r="3940" spans="7:9" ht="15" customHeight="1" x14ac:dyDescent="0.2">
      <c r="G3940" s="139"/>
      <c r="H3940" s="131"/>
      <c r="I3940" s="131"/>
    </row>
    <row r="3941" spans="7:9" ht="15" customHeight="1" x14ac:dyDescent="0.2">
      <c r="G3941" s="139"/>
      <c r="H3941" s="131"/>
      <c r="I3941" s="131"/>
    </row>
    <row r="3942" spans="7:9" ht="15" customHeight="1" x14ac:dyDescent="0.2">
      <c r="G3942" s="139"/>
      <c r="H3942" s="131"/>
      <c r="I3942" s="131"/>
    </row>
    <row r="3943" spans="7:9" ht="15" customHeight="1" x14ac:dyDescent="0.2">
      <c r="G3943" s="139"/>
      <c r="H3943" s="131"/>
      <c r="I3943" s="131"/>
    </row>
    <row r="3944" spans="7:9" ht="15" customHeight="1" x14ac:dyDescent="0.2">
      <c r="G3944" s="139"/>
      <c r="H3944" s="131"/>
      <c r="I3944" s="131"/>
    </row>
    <row r="3945" spans="7:9" ht="15" customHeight="1" x14ac:dyDescent="0.2">
      <c r="G3945" s="139"/>
      <c r="H3945" s="131"/>
      <c r="I3945" s="131"/>
    </row>
    <row r="3946" spans="7:9" ht="15" customHeight="1" x14ac:dyDescent="0.2">
      <c r="G3946" s="139"/>
      <c r="H3946" s="131"/>
      <c r="I3946" s="131"/>
    </row>
    <row r="3947" spans="7:9" ht="15" customHeight="1" x14ac:dyDescent="0.2">
      <c r="G3947" s="139"/>
      <c r="H3947" s="131"/>
      <c r="I3947" s="131"/>
    </row>
    <row r="3948" spans="7:9" ht="15" customHeight="1" x14ac:dyDescent="0.2">
      <c r="G3948" s="139"/>
      <c r="H3948" s="131"/>
      <c r="I3948" s="131"/>
    </row>
    <row r="3949" spans="7:9" ht="15" customHeight="1" x14ac:dyDescent="0.2">
      <c r="G3949" s="139"/>
      <c r="H3949" s="131"/>
      <c r="I3949" s="131"/>
    </row>
    <row r="3950" spans="7:9" ht="15" customHeight="1" x14ac:dyDescent="0.2">
      <c r="G3950" s="139"/>
      <c r="H3950" s="131"/>
      <c r="I3950" s="131"/>
    </row>
    <row r="3951" spans="7:9" ht="15" customHeight="1" x14ac:dyDescent="0.2">
      <c r="G3951" s="139"/>
      <c r="H3951" s="131"/>
      <c r="I3951" s="131"/>
    </row>
    <row r="3952" spans="7:9" ht="15" customHeight="1" x14ac:dyDescent="0.2">
      <c r="G3952" s="139"/>
      <c r="H3952" s="131"/>
      <c r="I3952" s="131"/>
    </row>
    <row r="3953" spans="7:9" ht="15" customHeight="1" x14ac:dyDescent="0.2">
      <c r="G3953" s="139"/>
      <c r="H3953" s="131"/>
      <c r="I3953" s="131"/>
    </row>
    <row r="3954" spans="7:9" ht="15" customHeight="1" x14ac:dyDescent="0.2">
      <c r="G3954" s="139"/>
      <c r="H3954" s="131"/>
      <c r="I3954" s="131"/>
    </row>
    <row r="3955" spans="7:9" ht="15" customHeight="1" x14ac:dyDescent="0.2">
      <c r="G3955" s="139"/>
      <c r="H3955" s="131"/>
      <c r="I3955" s="131"/>
    </row>
    <row r="3956" spans="7:9" ht="15" customHeight="1" x14ac:dyDescent="0.2">
      <c r="G3956" s="139"/>
      <c r="H3956" s="131"/>
      <c r="I3956" s="131"/>
    </row>
    <row r="3957" spans="7:9" ht="15" customHeight="1" x14ac:dyDescent="0.2">
      <c r="G3957" s="139"/>
      <c r="H3957" s="131"/>
      <c r="I3957" s="131"/>
    </row>
    <row r="3958" spans="7:9" ht="15" customHeight="1" x14ac:dyDescent="0.2">
      <c r="G3958" s="139"/>
      <c r="H3958" s="131"/>
      <c r="I3958" s="131"/>
    </row>
    <row r="3959" spans="7:9" ht="15" customHeight="1" x14ac:dyDescent="0.2">
      <c r="G3959" s="139"/>
      <c r="H3959" s="131"/>
      <c r="I3959" s="131"/>
    </row>
    <row r="3960" spans="7:9" ht="15" customHeight="1" x14ac:dyDescent="0.2">
      <c r="G3960" s="139"/>
      <c r="H3960" s="131"/>
      <c r="I3960" s="131"/>
    </row>
    <row r="3961" spans="7:9" ht="15" customHeight="1" x14ac:dyDescent="0.2">
      <c r="G3961" s="139"/>
      <c r="H3961" s="131"/>
      <c r="I3961" s="131"/>
    </row>
    <row r="3962" spans="7:9" ht="15" customHeight="1" x14ac:dyDescent="0.2">
      <c r="G3962" s="139"/>
      <c r="H3962" s="131"/>
      <c r="I3962" s="131"/>
    </row>
    <row r="3963" spans="7:9" ht="15" customHeight="1" x14ac:dyDescent="0.2">
      <c r="G3963" s="139"/>
      <c r="H3963" s="131"/>
      <c r="I3963" s="131"/>
    </row>
    <row r="3964" spans="7:9" ht="15" customHeight="1" x14ac:dyDescent="0.2">
      <c r="G3964" s="139"/>
      <c r="H3964" s="131"/>
      <c r="I3964" s="131"/>
    </row>
    <row r="3965" spans="7:9" ht="15" customHeight="1" x14ac:dyDescent="0.2">
      <c r="G3965" s="139"/>
      <c r="H3965" s="131"/>
      <c r="I3965" s="131"/>
    </row>
    <row r="3966" spans="7:9" ht="15" customHeight="1" x14ac:dyDescent="0.2">
      <c r="G3966" s="139"/>
      <c r="H3966" s="131"/>
      <c r="I3966" s="131"/>
    </row>
    <row r="3967" spans="7:9" ht="15" customHeight="1" x14ac:dyDescent="0.2">
      <c r="G3967" s="139"/>
      <c r="H3967" s="131"/>
      <c r="I3967" s="131"/>
    </row>
    <row r="3968" spans="7:9" ht="15" customHeight="1" x14ac:dyDescent="0.2">
      <c r="G3968" s="139"/>
      <c r="H3968" s="131"/>
      <c r="I3968" s="131"/>
    </row>
    <row r="3969" spans="7:9" ht="15" customHeight="1" x14ac:dyDescent="0.2">
      <c r="G3969" s="139"/>
      <c r="H3969" s="131"/>
      <c r="I3969" s="131"/>
    </row>
    <row r="3970" spans="7:9" ht="15" customHeight="1" x14ac:dyDescent="0.2">
      <c r="G3970" s="139"/>
      <c r="H3970" s="131"/>
      <c r="I3970" s="131"/>
    </row>
    <row r="3971" spans="7:9" ht="15" customHeight="1" x14ac:dyDescent="0.2">
      <c r="G3971" s="139"/>
      <c r="H3971" s="131"/>
      <c r="I3971" s="131"/>
    </row>
    <row r="3972" spans="7:9" ht="15" customHeight="1" x14ac:dyDescent="0.2">
      <c r="G3972" s="139"/>
      <c r="H3972" s="131"/>
      <c r="I3972" s="131"/>
    </row>
    <row r="3973" spans="7:9" ht="15" customHeight="1" x14ac:dyDescent="0.2">
      <c r="G3973" s="139"/>
      <c r="H3973" s="131"/>
      <c r="I3973" s="131"/>
    </row>
    <row r="3974" spans="7:9" ht="15" customHeight="1" x14ac:dyDescent="0.2">
      <c r="G3974" s="139"/>
      <c r="H3974" s="131"/>
      <c r="I3974" s="131"/>
    </row>
    <row r="3975" spans="7:9" ht="15" customHeight="1" x14ac:dyDescent="0.2">
      <c r="G3975" s="139"/>
      <c r="H3975" s="131"/>
      <c r="I3975" s="131"/>
    </row>
    <row r="3976" spans="7:9" ht="15" customHeight="1" x14ac:dyDescent="0.2">
      <c r="G3976" s="139"/>
      <c r="H3976" s="131"/>
      <c r="I3976" s="131"/>
    </row>
    <row r="3977" spans="7:9" ht="15" customHeight="1" x14ac:dyDescent="0.2">
      <c r="G3977" s="139"/>
      <c r="H3977" s="131"/>
      <c r="I3977" s="131"/>
    </row>
    <row r="3978" spans="7:9" ht="15" customHeight="1" x14ac:dyDescent="0.2">
      <c r="G3978" s="139"/>
      <c r="H3978" s="131"/>
      <c r="I3978" s="131"/>
    </row>
    <row r="3979" spans="7:9" ht="15" customHeight="1" x14ac:dyDescent="0.2">
      <c r="G3979" s="139"/>
      <c r="H3979" s="131"/>
      <c r="I3979" s="131"/>
    </row>
    <row r="3980" spans="7:9" ht="15" customHeight="1" x14ac:dyDescent="0.2">
      <c r="G3980" s="139"/>
      <c r="H3980" s="131"/>
      <c r="I3980" s="131"/>
    </row>
    <row r="3981" spans="7:9" ht="15" customHeight="1" x14ac:dyDescent="0.2">
      <c r="G3981" s="139"/>
      <c r="H3981" s="131"/>
      <c r="I3981" s="131"/>
    </row>
    <row r="3982" spans="7:9" ht="15" customHeight="1" x14ac:dyDescent="0.2">
      <c r="G3982" s="139"/>
      <c r="H3982" s="131"/>
      <c r="I3982" s="131"/>
    </row>
    <row r="3983" spans="7:9" ht="15" customHeight="1" x14ac:dyDescent="0.2">
      <c r="G3983" s="139"/>
      <c r="H3983" s="131"/>
      <c r="I3983" s="131"/>
    </row>
    <row r="3984" spans="7:9" ht="15" customHeight="1" x14ac:dyDescent="0.2">
      <c r="G3984" s="139"/>
      <c r="H3984" s="131"/>
      <c r="I3984" s="131"/>
    </row>
    <row r="3985" spans="7:9" ht="15" customHeight="1" x14ac:dyDescent="0.2">
      <c r="G3985" s="139"/>
      <c r="H3985" s="131"/>
      <c r="I3985" s="131"/>
    </row>
    <row r="3986" spans="7:9" ht="15" customHeight="1" x14ac:dyDescent="0.2">
      <c r="G3986" s="139"/>
      <c r="H3986" s="131"/>
      <c r="I3986" s="131"/>
    </row>
    <row r="3987" spans="7:9" ht="15" customHeight="1" x14ac:dyDescent="0.2">
      <c r="G3987" s="139"/>
      <c r="H3987" s="131"/>
      <c r="I3987" s="131"/>
    </row>
    <row r="3988" spans="7:9" ht="15" customHeight="1" x14ac:dyDescent="0.2">
      <c r="G3988" s="139"/>
      <c r="H3988" s="131"/>
      <c r="I3988" s="131"/>
    </row>
    <row r="3989" spans="7:9" ht="15" customHeight="1" x14ac:dyDescent="0.2">
      <c r="G3989" s="139"/>
      <c r="H3989" s="131"/>
      <c r="I3989" s="131"/>
    </row>
    <row r="3990" spans="7:9" ht="15" customHeight="1" x14ac:dyDescent="0.2">
      <c r="G3990" s="139"/>
      <c r="H3990" s="131"/>
      <c r="I3990" s="131"/>
    </row>
    <row r="3991" spans="7:9" ht="15" customHeight="1" x14ac:dyDescent="0.2">
      <c r="G3991" s="139"/>
      <c r="H3991" s="131"/>
      <c r="I3991" s="131"/>
    </row>
    <row r="3992" spans="7:9" ht="15" customHeight="1" x14ac:dyDescent="0.2">
      <c r="G3992" s="139"/>
      <c r="H3992" s="131"/>
      <c r="I3992" s="131"/>
    </row>
    <row r="3993" spans="7:9" ht="15" customHeight="1" x14ac:dyDescent="0.2">
      <c r="G3993" s="139"/>
      <c r="H3993" s="131"/>
      <c r="I3993" s="131"/>
    </row>
    <row r="3994" spans="7:9" ht="15" customHeight="1" x14ac:dyDescent="0.2">
      <c r="G3994" s="139"/>
      <c r="H3994" s="131"/>
      <c r="I3994" s="131"/>
    </row>
    <row r="3995" spans="7:9" ht="15" customHeight="1" x14ac:dyDescent="0.2">
      <c r="G3995" s="139"/>
      <c r="H3995" s="131"/>
      <c r="I3995" s="131"/>
    </row>
    <row r="3996" spans="7:9" ht="15" customHeight="1" x14ac:dyDescent="0.2">
      <c r="G3996" s="139"/>
      <c r="H3996" s="131"/>
      <c r="I3996" s="131"/>
    </row>
    <row r="3997" spans="7:9" ht="15" customHeight="1" x14ac:dyDescent="0.2">
      <c r="G3997" s="139"/>
      <c r="H3997" s="131"/>
      <c r="I3997" s="131"/>
    </row>
    <row r="3998" spans="7:9" ht="15" customHeight="1" x14ac:dyDescent="0.2">
      <c r="G3998" s="139"/>
      <c r="H3998" s="131"/>
      <c r="I3998" s="131"/>
    </row>
    <row r="3999" spans="7:9" ht="15" customHeight="1" x14ac:dyDescent="0.2">
      <c r="G3999" s="139"/>
      <c r="H3999" s="131"/>
      <c r="I3999" s="131"/>
    </row>
    <row r="4000" spans="7:9" ht="15" customHeight="1" x14ac:dyDescent="0.2">
      <c r="G4000" s="139"/>
      <c r="H4000" s="131"/>
      <c r="I4000" s="131"/>
    </row>
    <row r="4001" spans="7:9" ht="15" customHeight="1" x14ac:dyDescent="0.2">
      <c r="G4001" s="139"/>
      <c r="H4001" s="131"/>
      <c r="I4001" s="131"/>
    </row>
    <row r="4002" spans="7:9" ht="15" customHeight="1" x14ac:dyDescent="0.2">
      <c r="G4002" s="139"/>
      <c r="H4002" s="131"/>
      <c r="I4002" s="131"/>
    </row>
    <row r="4003" spans="7:9" ht="15" customHeight="1" x14ac:dyDescent="0.2">
      <c r="G4003" s="139"/>
      <c r="H4003" s="131"/>
      <c r="I4003" s="131"/>
    </row>
    <row r="4004" spans="7:9" ht="15" customHeight="1" x14ac:dyDescent="0.2">
      <c r="G4004" s="139"/>
      <c r="H4004" s="131"/>
      <c r="I4004" s="131"/>
    </row>
    <row r="4005" spans="7:9" ht="15" customHeight="1" x14ac:dyDescent="0.2">
      <c r="G4005" s="139"/>
      <c r="H4005" s="131"/>
      <c r="I4005" s="131"/>
    </row>
    <row r="4006" spans="7:9" ht="15" customHeight="1" x14ac:dyDescent="0.2">
      <c r="G4006" s="139"/>
      <c r="H4006" s="131"/>
      <c r="I4006" s="131"/>
    </row>
    <row r="4007" spans="7:9" ht="15" customHeight="1" x14ac:dyDescent="0.2">
      <c r="G4007" s="139"/>
      <c r="H4007" s="131"/>
      <c r="I4007" s="131"/>
    </row>
    <row r="4008" spans="7:9" ht="15" customHeight="1" x14ac:dyDescent="0.2">
      <c r="G4008" s="139"/>
      <c r="H4008" s="131"/>
      <c r="I4008" s="131"/>
    </row>
    <row r="4009" spans="7:9" ht="15" customHeight="1" x14ac:dyDescent="0.2">
      <c r="G4009" s="139"/>
      <c r="H4009" s="131"/>
      <c r="I4009" s="131"/>
    </row>
    <row r="4010" spans="7:9" ht="15" customHeight="1" x14ac:dyDescent="0.2">
      <c r="G4010" s="139"/>
      <c r="H4010" s="131"/>
      <c r="I4010" s="131"/>
    </row>
    <row r="4011" spans="7:9" ht="15" customHeight="1" x14ac:dyDescent="0.2">
      <c r="G4011" s="139"/>
      <c r="H4011" s="131"/>
      <c r="I4011" s="131"/>
    </row>
    <row r="4012" spans="7:9" ht="15" customHeight="1" x14ac:dyDescent="0.2">
      <c r="G4012" s="139"/>
      <c r="H4012" s="131"/>
      <c r="I4012" s="131"/>
    </row>
    <row r="4013" spans="7:9" ht="15" customHeight="1" x14ac:dyDescent="0.2">
      <c r="G4013" s="139"/>
      <c r="H4013" s="131"/>
      <c r="I4013" s="131"/>
    </row>
    <row r="4014" spans="7:9" ht="15" customHeight="1" x14ac:dyDescent="0.2">
      <c r="G4014" s="139"/>
      <c r="H4014" s="131"/>
      <c r="I4014" s="131"/>
    </row>
    <row r="4015" spans="7:9" ht="15" customHeight="1" x14ac:dyDescent="0.2">
      <c r="G4015" s="139"/>
      <c r="H4015" s="131"/>
      <c r="I4015" s="131"/>
    </row>
    <row r="4016" spans="7:9" ht="15" customHeight="1" x14ac:dyDescent="0.2">
      <c r="G4016" s="139"/>
      <c r="H4016" s="131"/>
      <c r="I4016" s="131"/>
    </row>
    <row r="4017" spans="7:9" ht="15" customHeight="1" x14ac:dyDescent="0.2">
      <c r="G4017" s="139"/>
      <c r="H4017" s="131"/>
      <c r="I4017" s="131"/>
    </row>
    <row r="4018" spans="7:9" ht="15" customHeight="1" x14ac:dyDescent="0.2">
      <c r="G4018" s="139"/>
      <c r="H4018" s="131"/>
      <c r="I4018" s="131"/>
    </row>
    <row r="4019" spans="7:9" ht="15" customHeight="1" x14ac:dyDescent="0.2">
      <c r="G4019" s="139"/>
      <c r="H4019" s="131"/>
      <c r="I4019" s="131"/>
    </row>
    <row r="4020" spans="7:9" ht="15" customHeight="1" x14ac:dyDescent="0.2">
      <c r="G4020" s="139"/>
      <c r="H4020" s="131"/>
      <c r="I4020" s="131"/>
    </row>
    <row r="4021" spans="7:9" ht="15" customHeight="1" x14ac:dyDescent="0.2">
      <c r="G4021" s="139"/>
      <c r="H4021" s="131"/>
      <c r="I4021" s="131"/>
    </row>
    <row r="4022" spans="7:9" ht="15" customHeight="1" x14ac:dyDescent="0.2">
      <c r="G4022" s="139"/>
      <c r="H4022" s="131"/>
      <c r="I4022" s="131"/>
    </row>
    <row r="4023" spans="7:9" ht="15" customHeight="1" x14ac:dyDescent="0.2">
      <c r="G4023" s="139"/>
      <c r="H4023" s="131"/>
      <c r="I4023" s="131"/>
    </row>
    <row r="4024" spans="7:9" ht="15" customHeight="1" x14ac:dyDescent="0.2">
      <c r="G4024" s="139"/>
      <c r="H4024" s="131"/>
      <c r="I4024" s="131"/>
    </row>
    <row r="4025" spans="7:9" ht="15" customHeight="1" x14ac:dyDescent="0.2">
      <c r="G4025" s="139"/>
      <c r="H4025" s="131"/>
      <c r="I4025" s="131"/>
    </row>
    <row r="4026" spans="7:9" ht="15" customHeight="1" x14ac:dyDescent="0.2">
      <c r="G4026" s="139"/>
      <c r="H4026" s="131"/>
      <c r="I4026" s="131"/>
    </row>
    <row r="4027" spans="7:9" ht="15" customHeight="1" x14ac:dyDescent="0.2">
      <c r="G4027" s="139"/>
      <c r="H4027" s="131"/>
      <c r="I4027" s="131"/>
    </row>
    <row r="4028" spans="7:9" ht="15" customHeight="1" x14ac:dyDescent="0.2">
      <c r="G4028" s="139"/>
      <c r="H4028" s="131"/>
      <c r="I4028" s="131"/>
    </row>
    <row r="4029" spans="7:9" ht="15" customHeight="1" x14ac:dyDescent="0.2">
      <c r="G4029" s="139"/>
      <c r="H4029" s="131"/>
      <c r="I4029" s="131"/>
    </row>
    <row r="4030" spans="7:9" ht="15" customHeight="1" x14ac:dyDescent="0.2">
      <c r="G4030" s="139"/>
      <c r="H4030" s="131"/>
      <c r="I4030" s="131"/>
    </row>
    <row r="4031" spans="7:9" ht="15" customHeight="1" x14ac:dyDescent="0.2">
      <c r="G4031" s="139"/>
      <c r="H4031" s="131"/>
      <c r="I4031" s="131"/>
    </row>
    <row r="4032" spans="7:9" ht="15" customHeight="1" x14ac:dyDescent="0.2">
      <c r="G4032" s="139"/>
      <c r="H4032" s="131"/>
      <c r="I4032" s="131"/>
    </row>
    <row r="4033" spans="7:9" ht="15" customHeight="1" x14ac:dyDescent="0.2">
      <c r="G4033" s="139"/>
      <c r="H4033" s="131"/>
      <c r="I4033" s="131"/>
    </row>
    <row r="4034" spans="7:9" ht="15" customHeight="1" x14ac:dyDescent="0.2">
      <c r="G4034" s="139"/>
      <c r="H4034" s="131"/>
      <c r="I4034" s="131"/>
    </row>
    <row r="4035" spans="7:9" ht="15" customHeight="1" x14ac:dyDescent="0.2">
      <c r="G4035" s="139"/>
      <c r="H4035" s="131"/>
      <c r="I4035" s="131"/>
    </row>
    <row r="4036" spans="7:9" ht="15" customHeight="1" x14ac:dyDescent="0.2">
      <c r="G4036" s="139"/>
      <c r="H4036" s="131"/>
      <c r="I4036" s="131"/>
    </row>
    <row r="4037" spans="7:9" ht="15" customHeight="1" x14ac:dyDescent="0.2">
      <c r="G4037" s="139"/>
      <c r="H4037" s="131"/>
      <c r="I4037" s="131"/>
    </row>
    <row r="4038" spans="7:9" ht="15" customHeight="1" x14ac:dyDescent="0.2">
      <c r="G4038" s="139"/>
      <c r="H4038" s="131"/>
      <c r="I4038" s="131"/>
    </row>
    <row r="4039" spans="7:9" ht="15" customHeight="1" x14ac:dyDescent="0.2">
      <c r="G4039" s="139"/>
      <c r="H4039" s="131"/>
      <c r="I4039" s="131"/>
    </row>
    <row r="4040" spans="7:9" ht="15" customHeight="1" x14ac:dyDescent="0.2">
      <c r="G4040" s="139"/>
      <c r="H4040" s="131"/>
      <c r="I4040" s="131"/>
    </row>
    <row r="4041" spans="7:9" ht="15" customHeight="1" x14ac:dyDescent="0.2">
      <c r="G4041" s="139"/>
      <c r="H4041" s="131"/>
      <c r="I4041" s="131"/>
    </row>
    <row r="4042" spans="7:9" ht="15" customHeight="1" x14ac:dyDescent="0.2">
      <c r="G4042" s="139"/>
      <c r="H4042" s="131"/>
      <c r="I4042" s="131"/>
    </row>
    <row r="4043" spans="7:9" ht="15" customHeight="1" x14ac:dyDescent="0.2">
      <c r="G4043" s="139"/>
      <c r="H4043" s="131"/>
      <c r="I4043" s="131"/>
    </row>
    <row r="4044" spans="7:9" ht="15" customHeight="1" x14ac:dyDescent="0.2">
      <c r="G4044" s="139"/>
      <c r="H4044" s="131"/>
      <c r="I4044" s="131"/>
    </row>
    <row r="4045" spans="7:9" ht="15" customHeight="1" x14ac:dyDescent="0.2">
      <c r="G4045" s="139"/>
      <c r="H4045" s="131"/>
      <c r="I4045" s="131"/>
    </row>
    <row r="4046" spans="7:9" ht="15" customHeight="1" x14ac:dyDescent="0.2">
      <c r="G4046" s="139"/>
      <c r="H4046" s="131"/>
      <c r="I4046" s="131"/>
    </row>
    <row r="4047" spans="7:9" ht="15" customHeight="1" x14ac:dyDescent="0.2">
      <c r="G4047" s="139"/>
      <c r="H4047" s="131"/>
      <c r="I4047" s="131"/>
    </row>
    <row r="4048" spans="7:9" ht="15" customHeight="1" x14ac:dyDescent="0.2">
      <c r="G4048" s="139"/>
      <c r="H4048" s="131"/>
      <c r="I4048" s="131"/>
    </row>
    <row r="4049" spans="7:9" ht="15" customHeight="1" x14ac:dyDescent="0.2">
      <c r="G4049" s="139"/>
      <c r="H4049" s="131"/>
      <c r="I4049" s="131"/>
    </row>
    <row r="4050" spans="7:9" ht="15" customHeight="1" x14ac:dyDescent="0.2">
      <c r="G4050" s="139"/>
      <c r="H4050" s="131"/>
      <c r="I4050" s="131"/>
    </row>
    <row r="4051" spans="7:9" ht="15" customHeight="1" x14ac:dyDescent="0.2">
      <c r="G4051" s="139"/>
      <c r="H4051" s="131"/>
      <c r="I4051" s="131"/>
    </row>
    <row r="4052" spans="7:9" ht="15" customHeight="1" x14ac:dyDescent="0.2">
      <c r="G4052" s="139"/>
      <c r="H4052" s="131"/>
      <c r="I4052" s="131"/>
    </row>
    <row r="4053" spans="7:9" ht="15" customHeight="1" x14ac:dyDescent="0.2">
      <c r="G4053" s="139"/>
      <c r="H4053" s="131"/>
      <c r="I4053" s="131"/>
    </row>
    <row r="4054" spans="7:9" ht="15" customHeight="1" x14ac:dyDescent="0.2">
      <c r="G4054" s="139"/>
      <c r="H4054" s="131"/>
      <c r="I4054" s="131"/>
    </row>
    <row r="4055" spans="7:9" ht="15" customHeight="1" x14ac:dyDescent="0.2">
      <c r="G4055" s="139"/>
      <c r="H4055" s="131"/>
      <c r="I4055" s="131"/>
    </row>
    <row r="4056" spans="7:9" ht="15" customHeight="1" x14ac:dyDescent="0.2">
      <c r="G4056" s="139"/>
      <c r="H4056" s="131"/>
      <c r="I4056" s="131"/>
    </row>
    <row r="4057" spans="7:9" ht="15" customHeight="1" x14ac:dyDescent="0.2">
      <c r="G4057" s="139"/>
      <c r="H4057" s="131"/>
      <c r="I4057" s="131"/>
    </row>
    <row r="4058" spans="7:9" ht="15" customHeight="1" x14ac:dyDescent="0.2">
      <c r="G4058" s="139"/>
      <c r="H4058" s="131"/>
      <c r="I4058" s="131"/>
    </row>
    <row r="4059" spans="7:9" ht="15" customHeight="1" x14ac:dyDescent="0.2">
      <c r="G4059" s="139"/>
      <c r="H4059" s="131"/>
      <c r="I4059" s="131"/>
    </row>
    <row r="4060" spans="7:9" ht="15" customHeight="1" x14ac:dyDescent="0.2">
      <c r="G4060" s="139"/>
      <c r="H4060" s="131"/>
      <c r="I4060" s="131"/>
    </row>
    <row r="4061" spans="7:9" ht="15" customHeight="1" x14ac:dyDescent="0.2">
      <c r="G4061" s="139"/>
      <c r="H4061" s="131"/>
      <c r="I4061" s="131"/>
    </row>
    <row r="4062" spans="7:9" ht="15" customHeight="1" x14ac:dyDescent="0.2">
      <c r="G4062" s="139"/>
      <c r="H4062" s="131"/>
      <c r="I4062" s="131"/>
    </row>
    <row r="4063" spans="7:9" ht="15" customHeight="1" x14ac:dyDescent="0.2">
      <c r="G4063" s="139"/>
      <c r="H4063" s="131"/>
      <c r="I4063" s="131"/>
    </row>
    <row r="4064" spans="7:9" ht="15" customHeight="1" x14ac:dyDescent="0.2">
      <c r="G4064" s="139"/>
      <c r="H4064" s="131"/>
      <c r="I4064" s="131"/>
    </row>
    <row r="4065" spans="7:9" ht="15" customHeight="1" x14ac:dyDescent="0.2">
      <c r="G4065" s="139"/>
      <c r="H4065" s="131"/>
      <c r="I4065" s="131"/>
    </row>
    <row r="4066" spans="7:9" ht="15" customHeight="1" x14ac:dyDescent="0.2">
      <c r="G4066" s="139"/>
      <c r="H4066" s="131"/>
      <c r="I4066" s="131"/>
    </row>
    <row r="4067" spans="7:9" ht="15" customHeight="1" x14ac:dyDescent="0.2">
      <c r="G4067" s="139"/>
      <c r="H4067" s="131"/>
      <c r="I4067" s="131"/>
    </row>
    <row r="4068" spans="7:9" ht="15" customHeight="1" x14ac:dyDescent="0.2">
      <c r="G4068" s="139"/>
      <c r="H4068" s="131"/>
      <c r="I4068" s="131"/>
    </row>
    <row r="4069" spans="7:9" ht="15" customHeight="1" x14ac:dyDescent="0.2">
      <c r="G4069" s="139"/>
      <c r="H4069" s="131"/>
      <c r="I4069" s="131"/>
    </row>
    <row r="4070" spans="7:9" ht="15" customHeight="1" x14ac:dyDescent="0.2">
      <c r="G4070" s="139"/>
      <c r="H4070" s="131"/>
      <c r="I4070" s="131"/>
    </row>
    <row r="4071" spans="7:9" ht="15" customHeight="1" x14ac:dyDescent="0.2">
      <c r="G4071" s="139"/>
      <c r="H4071" s="131"/>
      <c r="I4071" s="131"/>
    </row>
    <row r="4072" spans="7:9" ht="15" customHeight="1" x14ac:dyDescent="0.2">
      <c r="G4072" s="139"/>
      <c r="H4072" s="131"/>
      <c r="I4072" s="131"/>
    </row>
    <row r="4073" spans="7:9" ht="15" customHeight="1" x14ac:dyDescent="0.2">
      <c r="G4073" s="139"/>
      <c r="H4073" s="131"/>
      <c r="I4073" s="131"/>
    </row>
    <row r="4074" spans="7:9" ht="15" customHeight="1" x14ac:dyDescent="0.2">
      <c r="G4074" s="139"/>
      <c r="H4074" s="131"/>
      <c r="I4074" s="131"/>
    </row>
    <row r="4075" spans="7:9" ht="15" customHeight="1" x14ac:dyDescent="0.2">
      <c r="G4075" s="139"/>
      <c r="H4075" s="131"/>
      <c r="I4075" s="131"/>
    </row>
    <row r="4076" spans="7:9" ht="15" customHeight="1" x14ac:dyDescent="0.2">
      <c r="G4076" s="139"/>
      <c r="H4076" s="131"/>
      <c r="I4076" s="131"/>
    </row>
    <row r="4077" spans="7:9" ht="15" customHeight="1" x14ac:dyDescent="0.2">
      <c r="G4077" s="139"/>
      <c r="H4077" s="131"/>
      <c r="I4077" s="131"/>
    </row>
    <row r="4078" spans="7:9" ht="15" customHeight="1" x14ac:dyDescent="0.2">
      <c r="G4078" s="139"/>
      <c r="H4078" s="131"/>
      <c r="I4078" s="131"/>
    </row>
    <row r="4079" spans="7:9" ht="15" customHeight="1" x14ac:dyDescent="0.2">
      <c r="G4079" s="139"/>
      <c r="H4079" s="131"/>
      <c r="I4079" s="131"/>
    </row>
    <row r="4080" spans="7:9" ht="15" customHeight="1" x14ac:dyDescent="0.2">
      <c r="G4080" s="139"/>
      <c r="H4080" s="131"/>
      <c r="I4080" s="131"/>
    </row>
    <row r="4081" spans="7:9" ht="15" customHeight="1" x14ac:dyDescent="0.2">
      <c r="G4081" s="139"/>
      <c r="H4081" s="131"/>
      <c r="I4081" s="131"/>
    </row>
    <row r="4082" spans="7:9" ht="15" customHeight="1" x14ac:dyDescent="0.2">
      <c r="G4082" s="139"/>
      <c r="H4082" s="131"/>
      <c r="I4082" s="131"/>
    </row>
    <row r="4083" spans="7:9" ht="15" customHeight="1" x14ac:dyDescent="0.2">
      <c r="G4083" s="139"/>
      <c r="H4083" s="131"/>
      <c r="I4083" s="131"/>
    </row>
    <row r="4084" spans="7:9" ht="15" customHeight="1" x14ac:dyDescent="0.2">
      <c r="G4084" s="139"/>
      <c r="H4084" s="131"/>
      <c r="I4084" s="131"/>
    </row>
    <row r="4085" spans="7:9" ht="15" customHeight="1" x14ac:dyDescent="0.2">
      <c r="G4085" s="139"/>
      <c r="H4085" s="131"/>
      <c r="I4085" s="131"/>
    </row>
    <row r="4086" spans="7:9" ht="15" customHeight="1" x14ac:dyDescent="0.2">
      <c r="G4086" s="139"/>
      <c r="H4086" s="131"/>
      <c r="I4086" s="131"/>
    </row>
    <row r="4087" spans="7:9" ht="15" customHeight="1" x14ac:dyDescent="0.2">
      <c r="G4087" s="139"/>
      <c r="H4087" s="131"/>
      <c r="I4087" s="131"/>
    </row>
    <row r="4088" spans="7:9" ht="15" customHeight="1" x14ac:dyDescent="0.2">
      <c r="G4088" s="139"/>
      <c r="H4088" s="131"/>
      <c r="I4088" s="131"/>
    </row>
    <row r="4089" spans="7:9" ht="15" customHeight="1" x14ac:dyDescent="0.2">
      <c r="G4089" s="139"/>
      <c r="H4089" s="131"/>
      <c r="I4089" s="131"/>
    </row>
    <row r="4090" spans="7:9" ht="15" customHeight="1" x14ac:dyDescent="0.2">
      <c r="G4090" s="139"/>
      <c r="H4090" s="131"/>
      <c r="I4090" s="131"/>
    </row>
    <row r="4091" spans="7:9" ht="15" customHeight="1" x14ac:dyDescent="0.2">
      <c r="G4091" s="139"/>
      <c r="H4091" s="131"/>
      <c r="I4091" s="131"/>
    </row>
    <row r="4092" spans="7:9" ht="15" customHeight="1" x14ac:dyDescent="0.2">
      <c r="G4092" s="139"/>
      <c r="H4092" s="131"/>
      <c r="I4092" s="131"/>
    </row>
    <row r="4093" spans="7:9" ht="15" customHeight="1" x14ac:dyDescent="0.2">
      <c r="G4093" s="139"/>
      <c r="H4093" s="131"/>
      <c r="I4093" s="131"/>
    </row>
    <row r="4094" spans="7:9" ht="15" customHeight="1" x14ac:dyDescent="0.2">
      <c r="G4094" s="139"/>
      <c r="H4094" s="131"/>
      <c r="I4094" s="131"/>
    </row>
    <row r="4095" spans="7:9" ht="15" customHeight="1" x14ac:dyDescent="0.2">
      <c r="G4095" s="139"/>
      <c r="H4095" s="131"/>
      <c r="I4095" s="131"/>
    </row>
    <row r="4096" spans="7:9" ht="15" customHeight="1" x14ac:dyDescent="0.2">
      <c r="G4096" s="139"/>
      <c r="H4096" s="131"/>
      <c r="I4096" s="131"/>
    </row>
    <row r="4097" spans="7:9" ht="15" customHeight="1" x14ac:dyDescent="0.2">
      <c r="G4097" s="139"/>
      <c r="H4097" s="131"/>
      <c r="I4097" s="131"/>
    </row>
    <row r="4098" spans="7:9" ht="15" customHeight="1" x14ac:dyDescent="0.2">
      <c r="G4098" s="139"/>
      <c r="H4098" s="131"/>
      <c r="I4098" s="131"/>
    </row>
    <row r="4099" spans="7:9" ht="15" customHeight="1" x14ac:dyDescent="0.2">
      <c r="G4099" s="139"/>
      <c r="H4099" s="131"/>
      <c r="I4099" s="131"/>
    </row>
    <row r="4100" spans="7:9" ht="15" customHeight="1" x14ac:dyDescent="0.2">
      <c r="G4100" s="139"/>
      <c r="H4100" s="131"/>
      <c r="I4100" s="131"/>
    </row>
    <row r="4101" spans="7:9" ht="15" customHeight="1" x14ac:dyDescent="0.2">
      <c r="G4101" s="139"/>
      <c r="H4101" s="131"/>
      <c r="I4101" s="131"/>
    </row>
    <row r="4102" spans="7:9" ht="15" customHeight="1" x14ac:dyDescent="0.2">
      <c r="G4102" s="139"/>
      <c r="H4102" s="131"/>
      <c r="I4102" s="131"/>
    </row>
    <row r="4103" spans="7:9" ht="15" customHeight="1" x14ac:dyDescent="0.2">
      <c r="G4103" s="139"/>
      <c r="H4103" s="131"/>
      <c r="I4103" s="131"/>
    </row>
    <row r="4104" spans="7:9" ht="15" customHeight="1" x14ac:dyDescent="0.2">
      <c r="G4104" s="139"/>
      <c r="H4104" s="131"/>
      <c r="I4104" s="131"/>
    </row>
    <row r="4105" spans="7:9" ht="15" customHeight="1" x14ac:dyDescent="0.2">
      <c r="G4105" s="139"/>
      <c r="H4105" s="131"/>
      <c r="I4105" s="131"/>
    </row>
    <row r="4106" spans="7:9" ht="15" customHeight="1" x14ac:dyDescent="0.2">
      <c r="G4106" s="139"/>
      <c r="H4106" s="131"/>
      <c r="I4106" s="131"/>
    </row>
    <row r="4107" spans="7:9" ht="15" customHeight="1" x14ac:dyDescent="0.2">
      <c r="G4107" s="139"/>
      <c r="H4107" s="131"/>
      <c r="I4107" s="131"/>
    </row>
    <row r="4108" spans="7:9" ht="15" customHeight="1" x14ac:dyDescent="0.2">
      <c r="G4108" s="139"/>
      <c r="H4108" s="131"/>
      <c r="I4108" s="131"/>
    </row>
    <row r="4109" spans="7:9" ht="15" customHeight="1" x14ac:dyDescent="0.2">
      <c r="G4109" s="139"/>
      <c r="H4109" s="131"/>
      <c r="I4109" s="131"/>
    </row>
    <row r="4110" spans="7:9" ht="15" customHeight="1" x14ac:dyDescent="0.2">
      <c r="G4110" s="139"/>
      <c r="H4110" s="131"/>
      <c r="I4110" s="131"/>
    </row>
    <row r="4111" spans="7:9" ht="15" customHeight="1" x14ac:dyDescent="0.2">
      <c r="G4111" s="139"/>
      <c r="H4111" s="131"/>
      <c r="I4111" s="131"/>
    </row>
    <row r="4112" spans="7:9" ht="15" customHeight="1" x14ac:dyDescent="0.2">
      <c r="G4112" s="139"/>
      <c r="H4112" s="131"/>
      <c r="I4112" s="131"/>
    </row>
    <row r="4113" spans="7:9" ht="15" customHeight="1" x14ac:dyDescent="0.2">
      <c r="G4113" s="139"/>
      <c r="H4113" s="131"/>
      <c r="I4113" s="131"/>
    </row>
    <row r="4114" spans="7:9" ht="15" customHeight="1" x14ac:dyDescent="0.2">
      <c r="G4114" s="139"/>
      <c r="H4114" s="131"/>
      <c r="I4114" s="131"/>
    </row>
    <row r="4115" spans="7:9" ht="15" customHeight="1" x14ac:dyDescent="0.2">
      <c r="G4115" s="139"/>
      <c r="H4115" s="131"/>
      <c r="I4115" s="131"/>
    </row>
    <row r="4116" spans="7:9" ht="15" customHeight="1" x14ac:dyDescent="0.2">
      <c r="G4116" s="139"/>
      <c r="H4116" s="131"/>
      <c r="I4116" s="131"/>
    </row>
    <row r="4117" spans="7:9" ht="15" customHeight="1" x14ac:dyDescent="0.2">
      <c r="G4117" s="139"/>
      <c r="H4117" s="131"/>
      <c r="I4117" s="131"/>
    </row>
    <row r="4118" spans="7:9" ht="15" customHeight="1" x14ac:dyDescent="0.2">
      <c r="G4118" s="139"/>
      <c r="H4118" s="131"/>
      <c r="I4118" s="131"/>
    </row>
    <row r="4119" spans="7:9" ht="15" customHeight="1" x14ac:dyDescent="0.2">
      <c r="G4119" s="139"/>
      <c r="H4119" s="131"/>
      <c r="I4119" s="131"/>
    </row>
    <row r="4120" spans="7:9" ht="15" customHeight="1" x14ac:dyDescent="0.2">
      <c r="G4120" s="139"/>
      <c r="H4120" s="131"/>
      <c r="I4120" s="131"/>
    </row>
    <row r="4121" spans="7:9" ht="15" customHeight="1" x14ac:dyDescent="0.2">
      <c r="G4121" s="139"/>
      <c r="H4121" s="131"/>
      <c r="I4121" s="131"/>
    </row>
    <row r="4122" spans="7:9" ht="15" customHeight="1" x14ac:dyDescent="0.2">
      <c r="G4122" s="139"/>
      <c r="H4122" s="131"/>
      <c r="I4122" s="131"/>
    </row>
    <row r="4123" spans="7:9" ht="15" customHeight="1" x14ac:dyDescent="0.2">
      <c r="G4123" s="139"/>
      <c r="H4123" s="131"/>
      <c r="I4123" s="131"/>
    </row>
    <row r="4124" spans="7:9" ht="15" customHeight="1" x14ac:dyDescent="0.2">
      <c r="G4124" s="139"/>
      <c r="H4124" s="131"/>
      <c r="I4124" s="131"/>
    </row>
    <row r="4125" spans="7:9" ht="15" customHeight="1" x14ac:dyDescent="0.2">
      <c r="G4125" s="139"/>
      <c r="H4125" s="131"/>
      <c r="I4125" s="131"/>
    </row>
    <row r="4126" spans="7:9" ht="15" customHeight="1" x14ac:dyDescent="0.2">
      <c r="G4126" s="139"/>
      <c r="H4126" s="131"/>
      <c r="I4126" s="131"/>
    </row>
    <row r="4127" spans="7:9" ht="15" customHeight="1" x14ac:dyDescent="0.2">
      <c r="G4127" s="139"/>
      <c r="H4127" s="131"/>
      <c r="I4127" s="131"/>
    </row>
    <row r="4128" spans="7:9" ht="15" customHeight="1" x14ac:dyDescent="0.2">
      <c r="G4128" s="139"/>
      <c r="H4128" s="131"/>
      <c r="I4128" s="131"/>
    </row>
    <row r="4129" spans="7:9" ht="15" customHeight="1" x14ac:dyDescent="0.2">
      <c r="G4129" s="139"/>
      <c r="H4129" s="131"/>
      <c r="I4129" s="131"/>
    </row>
    <row r="4130" spans="7:9" ht="15" customHeight="1" x14ac:dyDescent="0.2">
      <c r="G4130" s="139"/>
      <c r="H4130" s="131"/>
      <c r="I4130" s="131"/>
    </row>
    <row r="4131" spans="7:9" ht="15" customHeight="1" x14ac:dyDescent="0.2">
      <c r="G4131" s="139"/>
      <c r="H4131" s="131"/>
      <c r="I4131" s="131"/>
    </row>
    <row r="4132" spans="7:9" ht="15" customHeight="1" x14ac:dyDescent="0.2">
      <c r="G4132" s="139"/>
      <c r="H4132" s="131"/>
      <c r="I4132" s="131"/>
    </row>
    <row r="4133" spans="7:9" ht="15" customHeight="1" x14ac:dyDescent="0.2">
      <c r="G4133" s="139"/>
      <c r="H4133" s="131"/>
      <c r="I4133" s="131"/>
    </row>
    <row r="4134" spans="7:9" ht="15" customHeight="1" x14ac:dyDescent="0.2">
      <c r="G4134" s="139"/>
      <c r="H4134" s="131"/>
      <c r="I4134" s="131"/>
    </row>
    <row r="4135" spans="7:9" ht="15" customHeight="1" x14ac:dyDescent="0.2">
      <c r="G4135" s="139"/>
      <c r="H4135" s="131"/>
      <c r="I4135" s="131"/>
    </row>
    <row r="4136" spans="7:9" ht="15" customHeight="1" x14ac:dyDescent="0.2">
      <c r="G4136" s="139"/>
      <c r="H4136" s="131"/>
      <c r="I4136" s="131"/>
    </row>
    <row r="4137" spans="7:9" ht="15" customHeight="1" x14ac:dyDescent="0.2">
      <c r="G4137" s="139"/>
      <c r="H4137" s="131"/>
      <c r="I4137" s="131"/>
    </row>
    <row r="4138" spans="7:9" ht="15" customHeight="1" x14ac:dyDescent="0.2">
      <c r="G4138" s="139"/>
      <c r="H4138" s="131"/>
      <c r="I4138" s="131"/>
    </row>
    <row r="4139" spans="7:9" ht="15" customHeight="1" x14ac:dyDescent="0.2">
      <c r="G4139" s="139"/>
      <c r="H4139" s="131"/>
      <c r="I4139" s="131"/>
    </row>
    <row r="4140" spans="7:9" ht="15" customHeight="1" x14ac:dyDescent="0.2">
      <c r="G4140" s="139"/>
      <c r="H4140" s="131"/>
      <c r="I4140" s="131"/>
    </row>
    <row r="4141" spans="7:9" ht="15" customHeight="1" x14ac:dyDescent="0.2">
      <c r="G4141" s="139"/>
      <c r="H4141" s="131"/>
      <c r="I4141" s="131"/>
    </row>
    <row r="4142" spans="7:9" ht="15" customHeight="1" x14ac:dyDescent="0.2">
      <c r="G4142" s="139"/>
      <c r="H4142" s="131"/>
      <c r="I4142" s="131"/>
    </row>
    <row r="4143" spans="7:9" ht="15" customHeight="1" x14ac:dyDescent="0.2">
      <c r="G4143" s="139"/>
      <c r="H4143" s="131"/>
      <c r="I4143" s="131"/>
    </row>
    <row r="4144" spans="7:9" ht="15" customHeight="1" x14ac:dyDescent="0.2">
      <c r="G4144" s="139"/>
      <c r="H4144" s="131"/>
      <c r="I4144" s="131"/>
    </row>
    <row r="4145" spans="7:9" ht="15" customHeight="1" x14ac:dyDescent="0.2">
      <c r="G4145" s="139"/>
      <c r="H4145" s="131"/>
      <c r="I4145" s="131"/>
    </row>
    <row r="4146" spans="7:9" ht="15" customHeight="1" x14ac:dyDescent="0.2">
      <c r="G4146" s="139"/>
      <c r="H4146" s="131"/>
      <c r="I4146" s="131"/>
    </row>
    <row r="4147" spans="7:9" ht="15" customHeight="1" x14ac:dyDescent="0.2">
      <c r="G4147" s="139"/>
      <c r="H4147" s="131"/>
      <c r="I4147" s="131"/>
    </row>
    <row r="4148" spans="7:9" ht="15" customHeight="1" x14ac:dyDescent="0.2">
      <c r="G4148" s="139"/>
      <c r="H4148" s="131"/>
      <c r="I4148" s="131"/>
    </row>
    <row r="4149" spans="7:9" ht="15" customHeight="1" x14ac:dyDescent="0.2">
      <c r="G4149" s="139"/>
      <c r="H4149" s="131"/>
      <c r="I4149" s="131"/>
    </row>
    <row r="4150" spans="7:9" ht="15" customHeight="1" x14ac:dyDescent="0.2">
      <c r="G4150" s="139"/>
      <c r="H4150" s="131"/>
      <c r="I4150" s="131"/>
    </row>
    <row r="4151" spans="7:9" ht="15" customHeight="1" x14ac:dyDescent="0.2">
      <c r="G4151" s="139"/>
      <c r="H4151" s="131"/>
      <c r="I4151" s="131"/>
    </row>
    <row r="4152" spans="7:9" ht="15" customHeight="1" x14ac:dyDescent="0.2">
      <c r="G4152" s="139"/>
      <c r="H4152" s="131"/>
      <c r="I4152" s="131"/>
    </row>
    <row r="4153" spans="7:9" ht="15" customHeight="1" x14ac:dyDescent="0.2">
      <c r="G4153" s="139"/>
      <c r="H4153" s="131"/>
      <c r="I4153" s="131"/>
    </row>
    <row r="4154" spans="7:9" ht="15" customHeight="1" x14ac:dyDescent="0.2">
      <c r="G4154" s="139"/>
      <c r="H4154" s="131"/>
      <c r="I4154" s="131"/>
    </row>
    <row r="4155" spans="7:9" ht="15" customHeight="1" x14ac:dyDescent="0.2">
      <c r="G4155" s="139"/>
      <c r="H4155" s="131"/>
      <c r="I4155" s="131"/>
    </row>
    <row r="4156" spans="7:9" ht="15" customHeight="1" x14ac:dyDescent="0.2">
      <c r="G4156" s="139"/>
      <c r="H4156" s="131"/>
      <c r="I4156" s="131"/>
    </row>
    <row r="4157" spans="7:9" ht="15" customHeight="1" x14ac:dyDescent="0.2">
      <c r="G4157" s="139"/>
      <c r="H4157" s="131"/>
      <c r="I4157" s="131"/>
    </row>
    <row r="4158" spans="7:9" ht="15" customHeight="1" x14ac:dyDescent="0.2">
      <c r="G4158" s="139"/>
      <c r="H4158" s="131"/>
      <c r="I4158" s="131"/>
    </row>
    <row r="4159" spans="7:9" ht="15" customHeight="1" x14ac:dyDescent="0.2">
      <c r="G4159" s="139"/>
      <c r="H4159" s="131"/>
      <c r="I4159" s="131"/>
    </row>
    <row r="4160" spans="7:9" ht="15" customHeight="1" x14ac:dyDescent="0.2">
      <c r="G4160" s="139"/>
      <c r="H4160" s="131"/>
      <c r="I4160" s="131"/>
    </row>
    <row r="4161" spans="7:9" ht="15" customHeight="1" x14ac:dyDescent="0.2">
      <c r="G4161" s="139"/>
      <c r="H4161" s="131"/>
      <c r="I4161" s="131"/>
    </row>
    <row r="4162" spans="7:9" ht="15" customHeight="1" x14ac:dyDescent="0.2">
      <c r="G4162" s="139"/>
      <c r="H4162" s="131"/>
      <c r="I4162" s="131"/>
    </row>
    <row r="4163" spans="7:9" ht="15" customHeight="1" x14ac:dyDescent="0.2">
      <c r="G4163" s="139"/>
      <c r="H4163" s="131"/>
      <c r="I4163" s="131"/>
    </row>
    <row r="4164" spans="7:9" ht="15" customHeight="1" x14ac:dyDescent="0.2">
      <c r="G4164" s="139"/>
      <c r="H4164" s="131"/>
      <c r="I4164" s="131"/>
    </row>
    <row r="4165" spans="7:9" ht="15" customHeight="1" x14ac:dyDescent="0.2">
      <c r="G4165" s="139"/>
      <c r="H4165" s="131"/>
      <c r="I4165" s="131"/>
    </row>
    <row r="4166" spans="7:9" ht="15" customHeight="1" x14ac:dyDescent="0.2">
      <c r="G4166" s="139"/>
      <c r="H4166" s="131"/>
      <c r="I4166" s="131"/>
    </row>
    <row r="4167" spans="7:9" ht="15" customHeight="1" x14ac:dyDescent="0.2">
      <c r="G4167" s="139"/>
      <c r="H4167" s="131"/>
      <c r="I4167" s="131"/>
    </row>
    <row r="4168" spans="7:9" ht="15" customHeight="1" x14ac:dyDescent="0.2">
      <c r="G4168" s="139"/>
      <c r="H4168" s="131"/>
      <c r="I4168" s="131"/>
    </row>
    <row r="4169" spans="7:9" ht="15" customHeight="1" x14ac:dyDescent="0.2">
      <c r="G4169" s="139"/>
      <c r="H4169" s="131"/>
      <c r="I4169" s="131"/>
    </row>
    <row r="4170" spans="7:9" ht="15" customHeight="1" x14ac:dyDescent="0.2">
      <c r="G4170" s="139"/>
      <c r="H4170" s="131"/>
      <c r="I4170" s="131"/>
    </row>
    <row r="4171" spans="7:9" ht="15" customHeight="1" x14ac:dyDescent="0.2">
      <c r="G4171" s="139"/>
      <c r="H4171" s="131"/>
      <c r="I4171" s="131"/>
    </row>
    <row r="4172" spans="7:9" ht="15" customHeight="1" x14ac:dyDescent="0.2">
      <c r="G4172" s="139"/>
      <c r="H4172" s="131"/>
      <c r="I4172" s="131"/>
    </row>
    <row r="4173" spans="7:9" ht="15" customHeight="1" x14ac:dyDescent="0.2">
      <c r="G4173" s="139"/>
      <c r="H4173" s="131"/>
      <c r="I4173" s="131"/>
    </row>
    <row r="4174" spans="7:9" ht="15" customHeight="1" x14ac:dyDescent="0.2">
      <c r="G4174" s="139"/>
      <c r="H4174" s="131"/>
      <c r="I4174" s="131"/>
    </row>
    <row r="4175" spans="7:9" ht="15" customHeight="1" x14ac:dyDescent="0.2">
      <c r="G4175" s="139"/>
      <c r="H4175" s="131"/>
      <c r="I4175" s="131"/>
    </row>
    <row r="4176" spans="7:9" ht="15" customHeight="1" x14ac:dyDescent="0.2">
      <c r="G4176" s="139"/>
      <c r="H4176" s="131"/>
      <c r="I4176" s="131"/>
    </row>
    <row r="4177" spans="7:9" ht="15" customHeight="1" x14ac:dyDescent="0.2">
      <c r="G4177" s="139"/>
      <c r="H4177" s="131"/>
      <c r="I4177" s="131"/>
    </row>
    <row r="4178" spans="7:9" ht="15" customHeight="1" x14ac:dyDescent="0.2">
      <c r="G4178" s="139"/>
      <c r="H4178" s="131"/>
      <c r="I4178" s="131"/>
    </row>
    <row r="4179" spans="7:9" ht="15" customHeight="1" x14ac:dyDescent="0.2">
      <c r="G4179" s="139"/>
      <c r="H4179" s="131"/>
      <c r="I4179" s="131"/>
    </row>
    <row r="4180" spans="7:9" ht="15" customHeight="1" x14ac:dyDescent="0.2">
      <c r="G4180" s="139"/>
      <c r="H4180" s="131"/>
      <c r="I4180" s="131"/>
    </row>
    <row r="4181" spans="7:9" ht="15" customHeight="1" x14ac:dyDescent="0.2">
      <c r="G4181" s="139"/>
      <c r="H4181" s="131"/>
      <c r="I4181" s="131"/>
    </row>
    <row r="4182" spans="7:9" ht="15" customHeight="1" x14ac:dyDescent="0.2">
      <c r="G4182" s="139"/>
      <c r="H4182" s="131"/>
      <c r="I4182" s="131"/>
    </row>
    <row r="4183" spans="7:9" ht="15" customHeight="1" x14ac:dyDescent="0.2">
      <c r="G4183" s="139"/>
      <c r="H4183" s="131"/>
      <c r="I4183" s="131"/>
    </row>
    <row r="4184" spans="7:9" ht="15" customHeight="1" x14ac:dyDescent="0.2">
      <c r="G4184" s="139"/>
      <c r="H4184" s="131"/>
      <c r="I4184" s="131"/>
    </row>
    <row r="4185" spans="7:9" ht="15" customHeight="1" x14ac:dyDescent="0.2">
      <c r="G4185" s="139"/>
      <c r="H4185" s="131"/>
      <c r="I4185" s="131"/>
    </row>
    <row r="4186" spans="7:9" ht="15" customHeight="1" x14ac:dyDescent="0.2">
      <c r="G4186" s="139"/>
      <c r="H4186" s="131"/>
      <c r="I4186" s="131"/>
    </row>
    <row r="4187" spans="7:9" ht="15" customHeight="1" x14ac:dyDescent="0.2">
      <c r="G4187" s="139"/>
      <c r="H4187" s="131"/>
      <c r="I4187" s="131"/>
    </row>
    <row r="4188" spans="7:9" ht="15" customHeight="1" x14ac:dyDescent="0.2">
      <c r="G4188" s="139"/>
      <c r="H4188" s="131"/>
      <c r="I4188" s="131"/>
    </row>
    <row r="4189" spans="7:9" ht="15" customHeight="1" x14ac:dyDescent="0.2">
      <c r="G4189" s="139"/>
      <c r="H4189" s="131"/>
      <c r="I4189" s="131"/>
    </row>
    <row r="4190" spans="7:9" ht="15" customHeight="1" x14ac:dyDescent="0.2">
      <c r="G4190" s="139"/>
      <c r="H4190" s="131"/>
      <c r="I4190" s="131"/>
    </row>
    <row r="4191" spans="7:9" ht="15" customHeight="1" x14ac:dyDescent="0.2">
      <c r="G4191" s="139"/>
      <c r="H4191" s="131"/>
      <c r="I4191" s="131"/>
    </row>
    <row r="4192" spans="7:9" ht="15" customHeight="1" x14ac:dyDescent="0.2">
      <c r="G4192" s="139"/>
      <c r="H4192" s="131"/>
      <c r="I4192" s="131"/>
    </row>
    <row r="4193" spans="7:9" ht="15" customHeight="1" x14ac:dyDescent="0.2">
      <c r="G4193" s="139"/>
      <c r="H4193" s="131"/>
      <c r="I4193" s="131"/>
    </row>
    <row r="4194" spans="7:9" ht="15" customHeight="1" x14ac:dyDescent="0.2">
      <c r="G4194" s="139"/>
      <c r="H4194" s="131"/>
      <c r="I4194" s="131"/>
    </row>
    <row r="4195" spans="7:9" ht="15" customHeight="1" x14ac:dyDescent="0.2">
      <c r="G4195" s="139"/>
      <c r="H4195" s="131"/>
      <c r="I4195" s="131"/>
    </row>
    <row r="4196" spans="7:9" ht="15" customHeight="1" x14ac:dyDescent="0.2">
      <c r="G4196" s="139"/>
      <c r="H4196" s="131"/>
      <c r="I4196" s="131"/>
    </row>
    <row r="4197" spans="7:9" ht="15" customHeight="1" x14ac:dyDescent="0.2">
      <c r="G4197" s="139"/>
      <c r="H4197" s="131"/>
      <c r="I4197" s="131"/>
    </row>
    <row r="4198" spans="7:9" ht="15" customHeight="1" x14ac:dyDescent="0.2">
      <c r="G4198" s="139"/>
      <c r="H4198" s="131"/>
      <c r="I4198" s="131"/>
    </row>
    <row r="4199" spans="7:9" ht="15" customHeight="1" x14ac:dyDescent="0.2">
      <c r="G4199" s="139"/>
      <c r="H4199" s="131"/>
      <c r="I4199" s="131"/>
    </row>
    <row r="4200" spans="7:9" ht="15" customHeight="1" x14ac:dyDescent="0.2">
      <c r="G4200" s="139"/>
      <c r="H4200" s="131"/>
      <c r="I4200" s="131"/>
    </row>
    <row r="4201" spans="7:9" ht="15" customHeight="1" x14ac:dyDescent="0.2">
      <c r="G4201" s="139"/>
      <c r="H4201" s="131"/>
      <c r="I4201" s="131"/>
    </row>
    <row r="4202" spans="7:9" ht="15" customHeight="1" x14ac:dyDescent="0.2">
      <c r="G4202" s="139"/>
      <c r="H4202" s="131"/>
      <c r="I4202" s="131"/>
    </row>
    <row r="4203" spans="7:9" ht="15" customHeight="1" x14ac:dyDescent="0.2">
      <c r="G4203" s="139"/>
      <c r="H4203" s="131"/>
      <c r="I4203" s="131"/>
    </row>
    <row r="4204" spans="7:9" ht="15" customHeight="1" x14ac:dyDescent="0.2">
      <c r="G4204" s="139"/>
      <c r="H4204" s="131"/>
      <c r="I4204" s="131"/>
    </row>
    <row r="4205" spans="7:9" ht="15" customHeight="1" x14ac:dyDescent="0.2">
      <c r="G4205" s="139"/>
      <c r="H4205" s="131"/>
      <c r="I4205" s="131"/>
    </row>
    <row r="4206" spans="7:9" ht="15" customHeight="1" x14ac:dyDescent="0.2">
      <c r="G4206" s="139"/>
      <c r="H4206" s="131"/>
      <c r="I4206" s="131"/>
    </row>
    <row r="4207" spans="7:9" ht="15" customHeight="1" x14ac:dyDescent="0.2">
      <c r="G4207" s="139"/>
      <c r="H4207" s="131"/>
      <c r="I4207" s="131"/>
    </row>
    <row r="4208" spans="7:9" ht="15" customHeight="1" x14ac:dyDescent="0.2">
      <c r="G4208" s="139"/>
      <c r="H4208" s="131"/>
      <c r="I4208" s="131"/>
    </row>
    <row r="4209" spans="7:9" ht="15" customHeight="1" x14ac:dyDescent="0.2">
      <c r="G4209" s="139"/>
      <c r="H4209" s="131"/>
      <c r="I4209" s="131"/>
    </row>
    <row r="4210" spans="7:9" ht="15" customHeight="1" x14ac:dyDescent="0.2">
      <c r="G4210" s="139"/>
      <c r="H4210" s="131"/>
      <c r="I4210" s="131"/>
    </row>
    <row r="4211" spans="7:9" ht="15" customHeight="1" x14ac:dyDescent="0.2">
      <c r="G4211" s="139"/>
      <c r="H4211" s="131"/>
      <c r="I4211" s="131"/>
    </row>
    <row r="4212" spans="7:9" ht="15" customHeight="1" x14ac:dyDescent="0.2">
      <c r="G4212" s="139"/>
      <c r="H4212" s="131"/>
      <c r="I4212" s="131"/>
    </row>
    <row r="4213" spans="7:9" ht="15" customHeight="1" x14ac:dyDescent="0.2">
      <c r="G4213" s="139"/>
      <c r="H4213" s="131"/>
      <c r="I4213" s="131"/>
    </row>
    <row r="4214" spans="7:9" ht="15" customHeight="1" x14ac:dyDescent="0.2">
      <c r="G4214" s="139"/>
      <c r="H4214" s="131"/>
      <c r="I4214" s="131"/>
    </row>
    <row r="4215" spans="7:9" ht="15" customHeight="1" x14ac:dyDescent="0.2">
      <c r="G4215" s="139"/>
      <c r="H4215" s="131"/>
      <c r="I4215" s="131"/>
    </row>
    <row r="4216" spans="7:9" ht="15" customHeight="1" x14ac:dyDescent="0.2">
      <c r="G4216" s="139"/>
      <c r="H4216" s="131"/>
      <c r="I4216" s="131"/>
    </row>
    <row r="4217" spans="7:9" ht="15" customHeight="1" x14ac:dyDescent="0.2">
      <c r="G4217" s="139"/>
      <c r="H4217" s="131"/>
      <c r="I4217" s="131"/>
    </row>
    <row r="4218" spans="7:9" ht="15" customHeight="1" x14ac:dyDescent="0.2">
      <c r="G4218" s="139"/>
      <c r="H4218" s="131"/>
      <c r="I4218" s="131"/>
    </row>
    <row r="4219" spans="7:9" ht="15" customHeight="1" x14ac:dyDescent="0.2">
      <c r="G4219" s="139"/>
      <c r="H4219" s="131"/>
      <c r="I4219" s="131"/>
    </row>
    <row r="4220" spans="7:9" ht="15" customHeight="1" x14ac:dyDescent="0.2">
      <c r="G4220" s="139"/>
      <c r="H4220" s="131"/>
      <c r="I4220" s="131"/>
    </row>
    <row r="4221" spans="7:9" ht="15" customHeight="1" x14ac:dyDescent="0.2">
      <c r="G4221" s="139"/>
      <c r="H4221" s="131"/>
      <c r="I4221" s="131"/>
    </row>
    <row r="4222" spans="7:9" ht="15" customHeight="1" x14ac:dyDescent="0.2">
      <c r="G4222" s="139"/>
      <c r="H4222" s="131"/>
      <c r="I4222" s="131"/>
    </row>
    <row r="4223" spans="7:9" ht="15" customHeight="1" x14ac:dyDescent="0.2">
      <c r="G4223" s="139"/>
      <c r="H4223" s="131"/>
      <c r="I4223" s="131"/>
    </row>
    <row r="4224" spans="7:9" ht="15" customHeight="1" x14ac:dyDescent="0.2">
      <c r="G4224" s="139"/>
      <c r="H4224" s="131"/>
      <c r="I4224" s="131"/>
    </row>
    <row r="4225" spans="7:9" ht="15" customHeight="1" x14ac:dyDescent="0.2">
      <c r="G4225" s="139"/>
      <c r="H4225" s="131"/>
      <c r="I4225" s="131"/>
    </row>
    <row r="4226" spans="7:9" ht="15" customHeight="1" x14ac:dyDescent="0.2">
      <c r="G4226" s="139"/>
      <c r="H4226" s="131"/>
      <c r="I4226" s="131"/>
    </row>
    <row r="4227" spans="7:9" ht="15" customHeight="1" x14ac:dyDescent="0.2">
      <c r="G4227" s="139"/>
      <c r="H4227" s="131"/>
      <c r="I4227" s="131"/>
    </row>
    <row r="4228" spans="7:9" ht="15" customHeight="1" x14ac:dyDescent="0.2">
      <c r="G4228" s="139"/>
      <c r="H4228" s="131"/>
      <c r="I4228" s="131"/>
    </row>
    <row r="4229" spans="7:9" ht="15" customHeight="1" x14ac:dyDescent="0.2">
      <c r="G4229" s="139"/>
      <c r="H4229" s="131"/>
      <c r="I4229" s="131"/>
    </row>
    <row r="4230" spans="7:9" ht="15" customHeight="1" x14ac:dyDescent="0.2">
      <c r="G4230" s="139"/>
      <c r="H4230" s="131"/>
      <c r="I4230" s="131"/>
    </row>
    <row r="4231" spans="7:9" ht="15" customHeight="1" x14ac:dyDescent="0.2">
      <c r="G4231" s="139"/>
      <c r="H4231" s="131"/>
      <c r="I4231" s="131"/>
    </row>
    <row r="4232" spans="7:9" ht="15" customHeight="1" x14ac:dyDescent="0.2">
      <c r="G4232" s="139"/>
      <c r="H4232" s="131"/>
      <c r="I4232" s="131"/>
    </row>
    <row r="4233" spans="7:9" ht="15" customHeight="1" x14ac:dyDescent="0.2">
      <c r="G4233" s="139"/>
      <c r="H4233" s="131"/>
      <c r="I4233" s="131"/>
    </row>
    <row r="4234" spans="7:9" ht="15" customHeight="1" x14ac:dyDescent="0.2">
      <c r="G4234" s="139"/>
      <c r="H4234" s="131"/>
      <c r="I4234" s="131"/>
    </row>
    <row r="4235" spans="7:9" ht="15" customHeight="1" x14ac:dyDescent="0.2">
      <c r="G4235" s="139"/>
      <c r="H4235" s="131"/>
      <c r="I4235" s="131"/>
    </row>
    <row r="4236" spans="7:9" ht="15" customHeight="1" x14ac:dyDescent="0.2">
      <c r="G4236" s="139"/>
      <c r="H4236" s="131"/>
      <c r="I4236" s="131"/>
    </row>
    <row r="4237" spans="7:9" ht="15" customHeight="1" x14ac:dyDescent="0.2">
      <c r="G4237" s="139"/>
      <c r="H4237" s="131"/>
      <c r="I4237" s="131"/>
    </row>
    <row r="4238" spans="7:9" ht="15" customHeight="1" x14ac:dyDescent="0.2">
      <c r="G4238" s="139"/>
      <c r="H4238" s="131"/>
      <c r="I4238" s="131"/>
    </row>
    <row r="4239" spans="7:9" ht="15" customHeight="1" x14ac:dyDescent="0.2">
      <c r="G4239" s="139"/>
      <c r="H4239" s="131"/>
      <c r="I4239" s="131"/>
    </row>
    <row r="4240" spans="7:9" ht="15" customHeight="1" x14ac:dyDescent="0.2">
      <c r="G4240" s="139"/>
      <c r="H4240" s="131"/>
      <c r="I4240" s="131"/>
    </row>
    <row r="4241" spans="7:9" ht="15" customHeight="1" x14ac:dyDescent="0.2">
      <c r="G4241" s="139"/>
      <c r="H4241" s="131"/>
      <c r="I4241" s="131"/>
    </row>
    <row r="4242" spans="7:9" ht="15" customHeight="1" x14ac:dyDescent="0.2">
      <c r="G4242" s="139"/>
      <c r="H4242" s="131"/>
      <c r="I4242" s="131"/>
    </row>
    <row r="4243" spans="7:9" ht="15" customHeight="1" x14ac:dyDescent="0.2">
      <c r="G4243" s="139"/>
      <c r="H4243" s="131"/>
      <c r="I4243" s="131"/>
    </row>
    <row r="4244" spans="7:9" ht="15" customHeight="1" x14ac:dyDescent="0.2">
      <c r="G4244" s="139"/>
      <c r="H4244" s="131"/>
      <c r="I4244" s="131"/>
    </row>
    <row r="4245" spans="7:9" ht="15" customHeight="1" x14ac:dyDescent="0.2">
      <c r="G4245" s="139"/>
      <c r="H4245" s="131"/>
      <c r="I4245" s="131"/>
    </row>
    <row r="4246" spans="7:9" ht="15" customHeight="1" x14ac:dyDescent="0.2">
      <c r="G4246" s="139"/>
      <c r="H4246" s="131"/>
      <c r="I4246" s="131"/>
    </row>
    <row r="4247" spans="7:9" ht="15" customHeight="1" x14ac:dyDescent="0.2">
      <c r="G4247" s="139"/>
      <c r="H4247" s="131"/>
      <c r="I4247" s="131"/>
    </row>
    <row r="4248" spans="7:9" ht="15" customHeight="1" x14ac:dyDescent="0.2">
      <c r="G4248" s="139"/>
      <c r="H4248" s="131"/>
      <c r="I4248" s="131"/>
    </row>
    <row r="4249" spans="7:9" ht="15" customHeight="1" x14ac:dyDescent="0.2">
      <c r="G4249" s="139"/>
      <c r="H4249" s="131"/>
      <c r="I4249" s="131"/>
    </row>
    <row r="4250" spans="7:9" ht="15" customHeight="1" x14ac:dyDescent="0.2">
      <c r="G4250" s="139"/>
      <c r="H4250" s="131"/>
      <c r="I4250" s="131"/>
    </row>
    <row r="4251" spans="7:9" ht="15" customHeight="1" x14ac:dyDescent="0.2">
      <c r="G4251" s="139"/>
      <c r="H4251" s="131"/>
      <c r="I4251" s="131"/>
    </row>
    <row r="4252" spans="7:9" ht="15" customHeight="1" x14ac:dyDescent="0.2">
      <c r="G4252" s="139"/>
      <c r="H4252" s="131"/>
      <c r="I4252" s="131"/>
    </row>
    <row r="4253" spans="7:9" ht="15" customHeight="1" x14ac:dyDescent="0.2">
      <c r="G4253" s="139"/>
      <c r="H4253" s="131"/>
      <c r="I4253" s="131"/>
    </row>
    <row r="4254" spans="7:9" ht="15" customHeight="1" x14ac:dyDescent="0.2">
      <c r="G4254" s="139"/>
      <c r="H4254" s="131"/>
      <c r="I4254" s="131"/>
    </row>
    <row r="4255" spans="7:9" ht="15" customHeight="1" x14ac:dyDescent="0.2">
      <c r="G4255" s="139"/>
      <c r="H4255" s="131"/>
      <c r="I4255" s="131"/>
    </row>
    <row r="4256" spans="7:9" ht="15" customHeight="1" x14ac:dyDescent="0.2">
      <c r="G4256" s="139"/>
      <c r="H4256" s="131"/>
      <c r="I4256" s="131"/>
    </row>
    <row r="4257" spans="7:9" ht="15" customHeight="1" x14ac:dyDescent="0.2">
      <c r="G4257" s="139"/>
      <c r="H4257" s="131"/>
      <c r="I4257" s="131"/>
    </row>
    <row r="4258" spans="7:9" ht="15" customHeight="1" x14ac:dyDescent="0.2">
      <c r="G4258" s="139"/>
      <c r="H4258" s="131"/>
      <c r="I4258" s="131"/>
    </row>
    <row r="4259" spans="7:9" ht="15" customHeight="1" x14ac:dyDescent="0.2">
      <c r="G4259" s="139"/>
      <c r="H4259" s="131"/>
      <c r="I4259" s="131"/>
    </row>
    <row r="4260" spans="7:9" ht="15" customHeight="1" x14ac:dyDescent="0.2">
      <c r="G4260" s="139"/>
      <c r="H4260" s="131"/>
      <c r="I4260" s="131"/>
    </row>
    <row r="4261" spans="7:9" ht="15" customHeight="1" x14ac:dyDescent="0.2">
      <c r="G4261" s="139"/>
      <c r="H4261" s="131"/>
      <c r="I4261" s="131"/>
    </row>
    <row r="4262" spans="7:9" ht="15" customHeight="1" x14ac:dyDescent="0.2">
      <c r="G4262" s="139"/>
      <c r="H4262" s="131"/>
      <c r="I4262" s="131"/>
    </row>
    <row r="4263" spans="7:9" ht="15" customHeight="1" x14ac:dyDescent="0.2">
      <c r="G4263" s="139"/>
      <c r="H4263" s="131"/>
      <c r="I4263" s="131"/>
    </row>
    <row r="4264" spans="7:9" ht="15" customHeight="1" x14ac:dyDescent="0.2">
      <c r="G4264" s="139"/>
      <c r="H4264" s="131"/>
      <c r="I4264" s="131"/>
    </row>
    <row r="4265" spans="7:9" ht="15" customHeight="1" x14ac:dyDescent="0.2">
      <c r="G4265" s="139"/>
      <c r="H4265" s="131"/>
      <c r="I4265" s="131"/>
    </row>
    <row r="4266" spans="7:9" ht="15" customHeight="1" x14ac:dyDescent="0.2">
      <c r="G4266" s="139"/>
      <c r="H4266" s="131"/>
      <c r="I4266" s="131"/>
    </row>
    <row r="4267" spans="7:9" ht="15" customHeight="1" x14ac:dyDescent="0.2">
      <c r="G4267" s="139"/>
      <c r="H4267" s="131"/>
      <c r="I4267" s="131"/>
    </row>
    <row r="4268" spans="7:9" ht="15" customHeight="1" x14ac:dyDescent="0.2">
      <c r="G4268" s="139"/>
      <c r="H4268" s="131"/>
      <c r="I4268" s="131"/>
    </row>
    <row r="4269" spans="7:9" ht="15" customHeight="1" x14ac:dyDescent="0.2">
      <c r="G4269" s="139"/>
      <c r="H4269" s="131"/>
      <c r="I4269" s="131"/>
    </row>
    <row r="4270" spans="7:9" ht="15" customHeight="1" x14ac:dyDescent="0.2">
      <c r="G4270" s="139"/>
      <c r="H4270" s="131"/>
      <c r="I4270" s="131"/>
    </row>
    <row r="4271" spans="7:9" ht="15" customHeight="1" x14ac:dyDescent="0.2">
      <c r="G4271" s="139"/>
      <c r="H4271" s="131"/>
      <c r="I4271" s="131"/>
    </row>
    <row r="4272" spans="7:9" ht="15" customHeight="1" x14ac:dyDescent="0.2">
      <c r="G4272" s="139"/>
      <c r="H4272" s="131"/>
      <c r="I4272" s="131"/>
    </row>
    <row r="4273" spans="7:9" ht="15" customHeight="1" x14ac:dyDescent="0.2">
      <c r="G4273" s="139"/>
      <c r="H4273" s="131"/>
      <c r="I4273" s="131"/>
    </row>
    <row r="4274" spans="7:9" ht="15" customHeight="1" x14ac:dyDescent="0.2">
      <c r="G4274" s="139"/>
      <c r="H4274" s="131"/>
      <c r="I4274" s="131"/>
    </row>
    <row r="4275" spans="7:9" ht="15" customHeight="1" x14ac:dyDescent="0.2">
      <c r="G4275" s="139"/>
      <c r="H4275" s="131"/>
      <c r="I4275" s="131"/>
    </row>
    <row r="4276" spans="7:9" ht="15" customHeight="1" x14ac:dyDescent="0.2">
      <c r="G4276" s="139"/>
      <c r="H4276" s="131"/>
      <c r="I4276" s="131"/>
    </row>
    <row r="4277" spans="7:9" ht="15" customHeight="1" x14ac:dyDescent="0.2">
      <c r="G4277" s="139"/>
      <c r="H4277" s="131"/>
      <c r="I4277" s="131"/>
    </row>
    <row r="4278" spans="7:9" ht="15" customHeight="1" x14ac:dyDescent="0.2">
      <c r="G4278" s="139"/>
      <c r="H4278" s="131"/>
      <c r="I4278" s="131"/>
    </row>
    <row r="4279" spans="7:9" ht="15" customHeight="1" x14ac:dyDescent="0.2">
      <c r="G4279" s="139"/>
      <c r="H4279" s="131"/>
      <c r="I4279" s="131"/>
    </row>
    <row r="4280" spans="7:9" ht="15" customHeight="1" x14ac:dyDescent="0.2">
      <c r="G4280" s="139"/>
      <c r="H4280" s="131"/>
      <c r="I4280" s="131"/>
    </row>
    <row r="4281" spans="7:9" ht="15" customHeight="1" x14ac:dyDescent="0.2">
      <c r="G4281" s="139"/>
      <c r="H4281" s="131"/>
      <c r="I4281" s="131"/>
    </row>
    <row r="4282" spans="7:9" ht="15" customHeight="1" x14ac:dyDescent="0.2">
      <c r="G4282" s="139"/>
      <c r="H4282" s="131"/>
      <c r="I4282" s="131"/>
    </row>
    <row r="4283" spans="7:9" ht="15" customHeight="1" x14ac:dyDescent="0.2">
      <c r="G4283" s="139"/>
      <c r="H4283" s="131"/>
      <c r="I4283" s="131"/>
    </row>
    <row r="4284" spans="7:9" ht="15" customHeight="1" x14ac:dyDescent="0.2">
      <c r="G4284" s="139"/>
      <c r="H4284" s="131"/>
      <c r="I4284" s="131"/>
    </row>
    <row r="4285" spans="7:9" ht="15" customHeight="1" x14ac:dyDescent="0.2">
      <c r="G4285" s="139"/>
      <c r="H4285" s="131"/>
      <c r="I4285" s="131"/>
    </row>
    <row r="4286" spans="7:9" ht="15" customHeight="1" x14ac:dyDescent="0.2">
      <c r="G4286" s="139"/>
      <c r="H4286" s="131"/>
      <c r="I4286" s="131"/>
    </row>
    <row r="4287" spans="7:9" ht="15" customHeight="1" x14ac:dyDescent="0.2">
      <c r="G4287" s="139"/>
      <c r="H4287" s="131"/>
      <c r="I4287" s="131"/>
    </row>
    <row r="4288" spans="7:9" ht="15" customHeight="1" x14ac:dyDescent="0.2">
      <c r="G4288" s="139"/>
      <c r="H4288" s="131"/>
      <c r="I4288" s="131"/>
    </row>
    <row r="4289" spans="7:9" ht="15" customHeight="1" x14ac:dyDescent="0.2">
      <c r="G4289" s="139"/>
      <c r="H4289" s="131"/>
      <c r="I4289" s="131"/>
    </row>
    <row r="4290" spans="7:9" ht="15" customHeight="1" x14ac:dyDescent="0.2">
      <c r="G4290" s="139"/>
      <c r="H4290" s="131"/>
      <c r="I4290" s="131"/>
    </row>
    <row r="4291" spans="7:9" ht="15" customHeight="1" x14ac:dyDescent="0.2">
      <c r="G4291" s="139"/>
      <c r="H4291" s="131"/>
      <c r="I4291" s="131"/>
    </row>
    <row r="4292" spans="7:9" ht="15" customHeight="1" x14ac:dyDescent="0.2">
      <c r="G4292" s="139"/>
      <c r="H4292" s="131"/>
      <c r="I4292" s="131"/>
    </row>
    <row r="4293" spans="7:9" ht="15" customHeight="1" x14ac:dyDescent="0.2">
      <c r="G4293" s="139"/>
      <c r="H4293" s="131"/>
      <c r="I4293" s="131"/>
    </row>
    <row r="4294" spans="7:9" ht="15" customHeight="1" x14ac:dyDescent="0.2">
      <c r="G4294" s="139"/>
      <c r="H4294" s="131"/>
      <c r="I4294" s="131"/>
    </row>
    <row r="4295" spans="7:9" ht="15" customHeight="1" x14ac:dyDescent="0.2">
      <c r="G4295" s="139"/>
      <c r="H4295" s="131"/>
      <c r="I4295" s="131"/>
    </row>
    <row r="4296" spans="7:9" ht="15" customHeight="1" x14ac:dyDescent="0.2">
      <c r="G4296" s="139"/>
      <c r="H4296" s="131"/>
      <c r="I4296" s="131"/>
    </row>
    <row r="4297" spans="7:9" ht="15" customHeight="1" x14ac:dyDescent="0.2">
      <c r="G4297" s="139"/>
      <c r="H4297" s="131"/>
      <c r="I4297" s="131"/>
    </row>
    <row r="4298" spans="7:9" ht="15" customHeight="1" x14ac:dyDescent="0.2">
      <c r="G4298" s="139"/>
      <c r="H4298" s="131"/>
      <c r="I4298" s="131"/>
    </row>
    <row r="4299" spans="7:9" ht="15" customHeight="1" x14ac:dyDescent="0.2">
      <c r="G4299" s="139"/>
      <c r="H4299" s="131"/>
      <c r="I4299" s="131"/>
    </row>
    <row r="4300" spans="7:9" ht="15" customHeight="1" x14ac:dyDescent="0.2">
      <c r="G4300" s="139"/>
      <c r="H4300" s="131"/>
      <c r="I4300" s="131"/>
    </row>
    <row r="4301" spans="7:9" ht="15" customHeight="1" x14ac:dyDescent="0.2">
      <c r="G4301" s="139"/>
      <c r="H4301" s="131"/>
      <c r="I4301" s="131"/>
    </row>
    <row r="4302" spans="7:9" ht="15" customHeight="1" x14ac:dyDescent="0.2">
      <c r="G4302" s="139"/>
      <c r="H4302" s="131"/>
      <c r="I4302" s="131"/>
    </row>
    <row r="4303" spans="7:9" ht="15" customHeight="1" x14ac:dyDescent="0.2">
      <c r="G4303" s="139"/>
      <c r="H4303" s="131"/>
      <c r="I4303" s="131"/>
    </row>
    <row r="4304" spans="7:9" ht="15" customHeight="1" x14ac:dyDescent="0.2">
      <c r="G4304" s="139"/>
      <c r="H4304" s="131"/>
      <c r="I4304" s="131"/>
    </row>
    <row r="4305" spans="7:9" ht="15" customHeight="1" x14ac:dyDescent="0.2">
      <c r="G4305" s="139"/>
      <c r="H4305" s="131"/>
      <c r="I4305" s="131"/>
    </row>
    <row r="4306" spans="7:9" ht="15" customHeight="1" x14ac:dyDescent="0.2">
      <c r="G4306" s="139"/>
      <c r="H4306" s="131"/>
      <c r="I4306" s="131"/>
    </row>
    <row r="4307" spans="7:9" ht="15" customHeight="1" x14ac:dyDescent="0.2">
      <c r="G4307" s="139"/>
      <c r="H4307" s="131"/>
      <c r="I4307" s="131"/>
    </row>
    <row r="4308" spans="7:9" ht="15" customHeight="1" x14ac:dyDescent="0.2">
      <c r="G4308" s="139"/>
      <c r="H4308" s="131"/>
      <c r="I4308" s="131"/>
    </row>
    <row r="4309" spans="7:9" ht="15" customHeight="1" x14ac:dyDescent="0.2">
      <c r="G4309" s="139"/>
      <c r="H4309" s="131"/>
      <c r="I4309" s="131"/>
    </row>
    <row r="4310" spans="7:9" ht="15" customHeight="1" x14ac:dyDescent="0.2">
      <c r="G4310" s="139"/>
      <c r="H4310" s="131"/>
      <c r="I4310" s="131"/>
    </row>
    <row r="4311" spans="7:9" ht="15" customHeight="1" x14ac:dyDescent="0.2">
      <c r="G4311" s="139"/>
      <c r="H4311" s="131"/>
      <c r="I4311" s="131"/>
    </row>
    <row r="4312" spans="7:9" ht="15" customHeight="1" x14ac:dyDescent="0.2">
      <c r="G4312" s="139"/>
      <c r="H4312" s="131"/>
      <c r="I4312" s="131"/>
    </row>
    <row r="4313" spans="7:9" ht="15" customHeight="1" x14ac:dyDescent="0.2">
      <c r="G4313" s="139"/>
      <c r="H4313" s="131"/>
      <c r="I4313" s="131"/>
    </row>
    <row r="4314" spans="7:9" ht="15" customHeight="1" x14ac:dyDescent="0.2">
      <c r="G4314" s="139"/>
      <c r="H4314" s="131"/>
      <c r="I4314" s="131"/>
    </row>
    <row r="4315" spans="7:9" ht="15" customHeight="1" x14ac:dyDescent="0.2">
      <c r="G4315" s="139"/>
      <c r="H4315" s="131"/>
      <c r="I4315" s="131"/>
    </row>
    <row r="4316" spans="7:9" ht="15" customHeight="1" x14ac:dyDescent="0.2">
      <c r="G4316" s="139"/>
      <c r="H4316" s="131"/>
      <c r="I4316" s="131"/>
    </row>
    <row r="4317" spans="7:9" ht="15" customHeight="1" x14ac:dyDescent="0.2">
      <c r="G4317" s="139"/>
      <c r="H4317" s="131"/>
      <c r="I4317" s="131"/>
    </row>
    <row r="4318" spans="7:9" ht="15" customHeight="1" x14ac:dyDescent="0.2">
      <c r="G4318" s="139"/>
      <c r="H4318" s="131"/>
      <c r="I4318" s="131"/>
    </row>
    <row r="4319" spans="7:9" ht="15" customHeight="1" x14ac:dyDescent="0.2">
      <c r="G4319" s="139"/>
      <c r="H4319" s="131"/>
      <c r="I4319" s="131"/>
    </row>
    <row r="4320" spans="7:9" ht="15" customHeight="1" x14ac:dyDescent="0.2">
      <c r="G4320" s="139"/>
      <c r="H4320" s="131"/>
      <c r="I4320" s="131"/>
    </row>
    <row r="4321" spans="7:9" ht="15" customHeight="1" x14ac:dyDescent="0.2">
      <c r="G4321" s="139"/>
      <c r="H4321" s="131"/>
      <c r="I4321" s="131"/>
    </row>
    <row r="4322" spans="7:9" ht="15" customHeight="1" x14ac:dyDescent="0.2">
      <c r="G4322" s="139"/>
      <c r="H4322" s="131"/>
      <c r="I4322" s="131"/>
    </row>
    <row r="4323" spans="7:9" ht="15" customHeight="1" x14ac:dyDescent="0.2">
      <c r="G4323" s="139"/>
      <c r="H4323" s="131"/>
      <c r="I4323" s="131"/>
    </row>
    <row r="4324" spans="7:9" ht="15" customHeight="1" x14ac:dyDescent="0.2">
      <c r="G4324" s="139"/>
      <c r="H4324" s="131"/>
      <c r="I4324" s="131"/>
    </row>
    <row r="4325" spans="7:9" ht="15" customHeight="1" x14ac:dyDescent="0.2">
      <c r="G4325" s="139"/>
      <c r="H4325" s="131"/>
      <c r="I4325" s="131"/>
    </row>
    <row r="4326" spans="7:9" ht="15" customHeight="1" x14ac:dyDescent="0.2">
      <c r="G4326" s="139"/>
      <c r="H4326" s="131"/>
      <c r="I4326" s="131"/>
    </row>
    <row r="4327" spans="7:9" ht="15" customHeight="1" x14ac:dyDescent="0.2">
      <c r="G4327" s="139"/>
      <c r="H4327" s="131"/>
      <c r="I4327" s="131"/>
    </row>
    <row r="4328" spans="7:9" ht="15" customHeight="1" x14ac:dyDescent="0.2">
      <c r="G4328" s="139"/>
      <c r="H4328" s="131"/>
      <c r="I4328" s="131"/>
    </row>
    <row r="4329" spans="7:9" ht="15" customHeight="1" x14ac:dyDescent="0.2">
      <c r="G4329" s="139"/>
      <c r="H4329" s="131"/>
      <c r="I4329" s="131"/>
    </row>
    <row r="4330" spans="7:9" ht="15" customHeight="1" x14ac:dyDescent="0.2">
      <c r="G4330" s="139"/>
      <c r="H4330" s="131"/>
      <c r="I4330" s="131"/>
    </row>
    <row r="4331" spans="7:9" ht="15" customHeight="1" x14ac:dyDescent="0.2">
      <c r="G4331" s="139"/>
      <c r="H4331" s="131"/>
      <c r="I4331" s="131"/>
    </row>
    <row r="4332" spans="7:9" ht="15" customHeight="1" x14ac:dyDescent="0.2">
      <c r="G4332" s="139"/>
      <c r="H4332" s="131"/>
      <c r="I4332" s="131"/>
    </row>
    <row r="4333" spans="7:9" ht="15" customHeight="1" x14ac:dyDescent="0.2">
      <c r="G4333" s="139"/>
      <c r="H4333" s="131"/>
      <c r="I4333" s="131"/>
    </row>
    <row r="4334" spans="7:9" ht="15" customHeight="1" x14ac:dyDescent="0.2">
      <c r="G4334" s="139"/>
      <c r="H4334" s="131"/>
      <c r="I4334" s="131"/>
    </row>
    <row r="4335" spans="7:9" ht="15" customHeight="1" x14ac:dyDescent="0.2">
      <c r="G4335" s="139"/>
      <c r="H4335" s="131"/>
      <c r="I4335" s="131"/>
    </row>
    <row r="4336" spans="7:9" ht="15" customHeight="1" x14ac:dyDescent="0.2">
      <c r="G4336" s="139"/>
      <c r="H4336" s="131"/>
      <c r="I4336" s="131"/>
    </row>
    <row r="4337" spans="7:9" ht="15" customHeight="1" x14ac:dyDescent="0.2">
      <c r="G4337" s="139"/>
      <c r="H4337" s="131"/>
      <c r="I4337" s="131"/>
    </row>
    <row r="4338" spans="7:9" ht="15" customHeight="1" x14ac:dyDescent="0.2">
      <c r="G4338" s="139"/>
      <c r="H4338" s="131"/>
      <c r="I4338" s="131"/>
    </row>
    <row r="4339" spans="7:9" ht="15" customHeight="1" x14ac:dyDescent="0.2">
      <c r="G4339" s="139"/>
      <c r="H4339" s="131"/>
      <c r="I4339" s="131"/>
    </row>
    <row r="4340" spans="7:9" ht="15" customHeight="1" x14ac:dyDescent="0.2">
      <c r="G4340" s="139"/>
      <c r="H4340" s="131"/>
      <c r="I4340" s="131"/>
    </row>
    <row r="4341" spans="7:9" ht="15" customHeight="1" x14ac:dyDescent="0.2">
      <c r="G4341" s="139"/>
      <c r="H4341" s="131"/>
      <c r="I4341" s="131"/>
    </row>
    <row r="4342" spans="7:9" ht="15" customHeight="1" x14ac:dyDescent="0.2">
      <c r="G4342" s="139"/>
      <c r="H4342" s="131"/>
      <c r="I4342" s="131"/>
    </row>
    <row r="4343" spans="7:9" ht="15" customHeight="1" x14ac:dyDescent="0.2">
      <c r="G4343" s="139"/>
      <c r="H4343" s="131"/>
      <c r="I4343" s="131"/>
    </row>
    <row r="4344" spans="7:9" ht="15" customHeight="1" x14ac:dyDescent="0.2">
      <c r="G4344" s="139"/>
      <c r="H4344" s="131"/>
      <c r="I4344" s="131"/>
    </row>
    <row r="4345" spans="7:9" ht="15" customHeight="1" x14ac:dyDescent="0.2">
      <c r="G4345" s="139"/>
      <c r="H4345" s="131"/>
      <c r="I4345" s="131"/>
    </row>
    <row r="4346" spans="7:9" ht="15" customHeight="1" x14ac:dyDescent="0.2">
      <c r="G4346" s="139"/>
      <c r="H4346" s="131"/>
      <c r="I4346" s="131"/>
    </row>
    <row r="4347" spans="7:9" ht="15" customHeight="1" x14ac:dyDescent="0.2">
      <c r="G4347" s="139"/>
      <c r="H4347" s="131"/>
      <c r="I4347" s="131"/>
    </row>
    <row r="4348" spans="7:9" ht="15" customHeight="1" x14ac:dyDescent="0.2">
      <c r="G4348" s="139"/>
      <c r="H4348" s="131"/>
      <c r="I4348" s="131"/>
    </row>
    <row r="4349" spans="7:9" ht="15" customHeight="1" x14ac:dyDescent="0.2">
      <c r="G4349" s="139"/>
      <c r="H4349" s="131"/>
      <c r="I4349" s="131"/>
    </row>
    <row r="4350" spans="7:9" ht="15" customHeight="1" x14ac:dyDescent="0.2">
      <c r="G4350" s="139"/>
      <c r="H4350" s="131"/>
      <c r="I4350" s="131"/>
    </row>
    <row r="4351" spans="7:9" ht="15" customHeight="1" x14ac:dyDescent="0.2">
      <c r="G4351" s="139"/>
      <c r="H4351" s="131"/>
      <c r="I4351" s="131"/>
    </row>
    <row r="4352" spans="7:9" ht="15" customHeight="1" x14ac:dyDescent="0.2">
      <c r="G4352" s="139"/>
      <c r="H4352" s="131"/>
      <c r="I4352" s="131"/>
    </row>
    <row r="4353" spans="7:9" ht="15" customHeight="1" x14ac:dyDescent="0.2">
      <c r="G4353" s="139"/>
      <c r="H4353" s="131"/>
      <c r="I4353" s="131"/>
    </row>
    <row r="4354" spans="7:9" ht="15" customHeight="1" x14ac:dyDescent="0.2">
      <c r="G4354" s="139"/>
      <c r="H4354" s="131"/>
      <c r="I4354" s="131"/>
    </row>
    <row r="4355" spans="7:9" ht="15" customHeight="1" x14ac:dyDescent="0.2">
      <c r="G4355" s="139"/>
      <c r="H4355" s="131"/>
      <c r="I4355" s="131"/>
    </row>
    <row r="4356" spans="7:9" ht="15" customHeight="1" x14ac:dyDescent="0.2">
      <c r="G4356" s="139"/>
      <c r="H4356" s="131"/>
      <c r="I4356" s="131"/>
    </row>
    <row r="4357" spans="7:9" ht="15" customHeight="1" x14ac:dyDescent="0.2">
      <c r="G4357" s="139"/>
      <c r="H4357" s="131"/>
      <c r="I4357" s="131"/>
    </row>
    <row r="4358" spans="7:9" ht="15" customHeight="1" x14ac:dyDescent="0.2">
      <c r="G4358" s="139"/>
      <c r="H4358" s="131"/>
      <c r="I4358" s="131"/>
    </row>
    <row r="4359" spans="7:9" ht="15" customHeight="1" x14ac:dyDescent="0.2">
      <c r="G4359" s="139"/>
      <c r="H4359" s="131"/>
      <c r="I4359" s="131"/>
    </row>
    <row r="4360" spans="7:9" ht="15" customHeight="1" x14ac:dyDescent="0.2">
      <c r="G4360" s="139"/>
      <c r="H4360" s="131"/>
      <c r="I4360" s="131"/>
    </row>
    <row r="4361" spans="7:9" ht="15" customHeight="1" x14ac:dyDescent="0.2">
      <c r="G4361" s="139"/>
      <c r="H4361" s="131"/>
      <c r="I4361" s="131"/>
    </row>
    <row r="4362" spans="7:9" ht="15" customHeight="1" x14ac:dyDescent="0.2">
      <c r="G4362" s="139"/>
      <c r="H4362" s="131"/>
      <c r="I4362" s="131"/>
    </row>
    <row r="4363" spans="7:9" ht="15" customHeight="1" x14ac:dyDescent="0.2">
      <c r="G4363" s="139"/>
      <c r="H4363" s="131"/>
      <c r="I4363" s="131"/>
    </row>
    <row r="4364" spans="7:9" ht="15" customHeight="1" x14ac:dyDescent="0.2">
      <c r="G4364" s="139"/>
      <c r="H4364" s="131"/>
      <c r="I4364" s="131"/>
    </row>
    <row r="4365" spans="7:9" ht="15" customHeight="1" x14ac:dyDescent="0.2">
      <c r="G4365" s="139"/>
      <c r="H4365" s="131"/>
      <c r="I4365" s="131"/>
    </row>
    <row r="4366" spans="7:9" ht="15" customHeight="1" x14ac:dyDescent="0.2">
      <c r="G4366" s="139"/>
      <c r="H4366" s="131"/>
      <c r="I4366" s="131"/>
    </row>
    <row r="4367" spans="7:9" ht="15" customHeight="1" x14ac:dyDescent="0.2">
      <c r="G4367" s="139"/>
      <c r="H4367" s="131"/>
      <c r="I4367" s="131"/>
    </row>
    <row r="4368" spans="7:9" ht="15" customHeight="1" x14ac:dyDescent="0.2">
      <c r="G4368" s="139"/>
      <c r="H4368" s="131"/>
      <c r="I4368" s="131"/>
    </row>
    <row r="4369" spans="7:9" ht="15" customHeight="1" x14ac:dyDescent="0.2">
      <c r="G4369" s="139"/>
      <c r="H4369" s="131"/>
      <c r="I4369" s="131"/>
    </row>
    <row r="4370" spans="7:9" ht="15" customHeight="1" x14ac:dyDescent="0.2">
      <c r="G4370" s="139"/>
      <c r="H4370" s="131"/>
      <c r="I4370" s="131"/>
    </row>
    <row r="4371" spans="7:9" ht="15" customHeight="1" x14ac:dyDescent="0.2">
      <c r="G4371" s="139"/>
      <c r="H4371" s="131"/>
      <c r="I4371" s="131"/>
    </row>
    <row r="4372" spans="7:9" ht="15" customHeight="1" x14ac:dyDescent="0.2">
      <c r="G4372" s="139"/>
      <c r="H4372" s="131"/>
      <c r="I4372" s="131"/>
    </row>
    <row r="4373" spans="7:9" ht="15" customHeight="1" x14ac:dyDescent="0.2">
      <c r="G4373" s="139"/>
      <c r="H4373" s="131"/>
      <c r="I4373" s="131"/>
    </row>
    <row r="4374" spans="7:9" ht="15" customHeight="1" x14ac:dyDescent="0.2">
      <c r="G4374" s="139"/>
      <c r="H4374" s="131"/>
      <c r="I4374" s="131"/>
    </row>
    <row r="4375" spans="7:9" ht="15" customHeight="1" x14ac:dyDescent="0.2">
      <c r="G4375" s="139"/>
      <c r="H4375" s="131"/>
      <c r="I4375" s="131"/>
    </row>
    <row r="4376" spans="7:9" ht="15" customHeight="1" x14ac:dyDescent="0.2">
      <c r="G4376" s="139"/>
      <c r="H4376" s="131"/>
      <c r="I4376" s="131"/>
    </row>
    <row r="4377" spans="7:9" ht="15" customHeight="1" x14ac:dyDescent="0.2">
      <c r="G4377" s="139"/>
      <c r="H4377" s="131"/>
      <c r="I4377" s="131"/>
    </row>
    <row r="4378" spans="7:9" ht="15" customHeight="1" x14ac:dyDescent="0.2">
      <c r="G4378" s="139"/>
      <c r="H4378" s="131"/>
      <c r="I4378" s="131"/>
    </row>
    <row r="4379" spans="7:9" ht="15" customHeight="1" x14ac:dyDescent="0.2">
      <c r="G4379" s="139"/>
      <c r="H4379" s="131"/>
      <c r="I4379" s="131"/>
    </row>
    <row r="4380" spans="7:9" ht="15" customHeight="1" x14ac:dyDescent="0.2">
      <c r="G4380" s="139"/>
      <c r="H4380" s="131"/>
      <c r="I4380" s="131"/>
    </row>
    <row r="4381" spans="7:9" ht="15" customHeight="1" x14ac:dyDescent="0.2">
      <c r="G4381" s="139"/>
      <c r="H4381" s="131"/>
      <c r="I4381" s="131"/>
    </row>
    <row r="4382" spans="7:9" ht="15" customHeight="1" x14ac:dyDescent="0.2">
      <c r="G4382" s="139"/>
      <c r="H4382" s="131"/>
      <c r="I4382" s="131"/>
    </row>
    <row r="4383" spans="7:9" ht="15" customHeight="1" x14ac:dyDescent="0.2">
      <c r="G4383" s="139"/>
      <c r="H4383" s="131"/>
      <c r="I4383" s="131"/>
    </row>
    <row r="4384" spans="7:9" ht="15" customHeight="1" x14ac:dyDescent="0.2">
      <c r="G4384" s="139"/>
      <c r="H4384" s="131"/>
      <c r="I4384" s="131"/>
    </row>
    <row r="4385" spans="7:9" ht="15" customHeight="1" x14ac:dyDescent="0.2">
      <c r="G4385" s="139"/>
      <c r="H4385" s="131"/>
      <c r="I4385" s="131"/>
    </row>
    <row r="4386" spans="7:9" ht="15" customHeight="1" x14ac:dyDescent="0.2">
      <c r="G4386" s="139"/>
      <c r="H4386" s="131"/>
      <c r="I4386" s="131"/>
    </row>
    <row r="4387" spans="7:9" ht="15" customHeight="1" x14ac:dyDescent="0.2">
      <c r="G4387" s="139"/>
      <c r="H4387" s="131"/>
      <c r="I4387" s="131"/>
    </row>
    <row r="4388" spans="7:9" ht="15" customHeight="1" x14ac:dyDescent="0.2">
      <c r="G4388" s="139"/>
      <c r="H4388" s="131"/>
      <c r="I4388" s="131"/>
    </row>
    <row r="4389" spans="7:9" ht="15" customHeight="1" x14ac:dyDescent="0.2">
      <c r="G4389" s="139"/>
      <c r="H4389" s="131"/>
      <c r="I4389" s="131"/>
    </row>
    <row r="4390" spans="7:9" ht="15" customHeight="1" x14ac:dyDescent="0.2">
      <c r="G4390" s="139"/>
      <c r="H4390" s="131"/>
      <c r="I4390" s="131"/>
    </row>
    <row r="4391" spans="7:9" ht="15" customHeight="1" x14ac:dyDescent="0.2">
      <c r="G4391" s="139"/>
      <c r="H4391" s="131"/>
      <c r="I4391" s="131"/>
    </row>
    <row r="4392" spans="7:9" ht="15" customHeight="1" x14ac:dyDescent="0.2">
      <c r="G4392" s="139"/>
      <c r="H4392" s="131"/>
      <c r="I4392" s="131"/>
    </row>
    <row r="4393" spans="7:9" ht="15" customHeight="1" x14ac:dyDescent="0.2">
      <c r="G4393" s="139"/>
      <c r="H4393" s="131"/>
      <c r="I4393" s="131"/>
    </row>
    <row r="4394" spans="7:9" ht="15" customHeight="1" x14ac:dyDescent="0.2">
      <c r="G4394" s="139"/>
      <c r="H4394" s="131"/>
      <c r="I4394" s="131"/>
    </row>
    <row r="4395" spans="7:9" ht="15" customHeight="1" x14ac:dyDescent="0.2">
      <c r="G4395" s="139"/>
      <c r="H4395" s="131"/>
      <c r="I4395" s="131"/>
    </row>
    <row r="4396" spans="7:9" ht="15" customHeight="1" x14ac:dyDescent="0.2">
      <c r="G4396" s="139"/>
      <c r="H4396" s="131"/>
      <c r="I4396" s="131"/>
    </row>
    <row r="4397" spans="7:9" ht="15" customHeight="1" x14ac:dyDescent="0.2">
      <c r="G4397" s="139"/>
      <c r="H4397" s="131"/>
      <c r="I4397" s="131"/>
    </row>
    <row r="4398" spans="7:9" ht="15" customHeight="1" x14ac:dyDescent="0.2">
      <c r="G4398" s="139"/>
      <c r="H4398" s="131"/>
      <c r="I4398" s="131"/>
    </row>
    <row r="4399" spans="7:9" ht="15" customHeight="1" x14ac:dyDescent="0.2">
      <c r="G4399" s="139"/>
      <c r="H4399" s="131"/>
      <c r="I4399" s="131"/>
    </row>
    <row r="4400" spans="7:9" ht="15" customHeight="1" x14ac:dyDescent="0.2">
      <c r="G4400" s="139"/>
      <c r="H4400" s="131"/>
      <c r="I4400" s="131"/>
    </row>
    <row r="4401" spans="7:9" ht="15" customHeight="1" x14ac:dyDescent="0.2">
      <c r="G4401" s="139"/>
      <c r="H4401" s="131"/>
      <c r="I4401" s="131"/>
    </row>
    <row r="4402" spans="7:9" ht="15" customHeight="1" x14ac:dyDescent="0.2">
      <c r="G4402" s="139"/>
      <c r="H4402" s="131"/>
      <c r="I4402" s="131"/>
    </row>
    <row r="4403" spans="7:9" ht="15" customHeight="1" x14ac:dyDescent="0.2">
      <c r="G4403" s="139"/>
      <c r="H4403" s="131"/>
      <c r="I4403" s="131"/>
    </row>
    <row r="4404" spans="7:9" ht="15" customHeight="1" x14ac:dyDescent="0.2">
      <c r="G4404" s="139"/>
      <c r="H4404" s="131"/>
      <c r="I4404" s="131"/>
    </row>
    <row r="4405" spans="7:9" ht="15" customHeight="1" x14ac:dyDescent="0.2">
      <c r="G4405" s="139"/>
      <c r="H4405" s="131"/>
      <c r="I4405" s="131"/>
    </row>
    <row r="4406" spans="7:9" ht="15" customHeight="1" x14ac:dyDescent="0.2">
      <c r="G4406" s="139"/>
      <c r="H4406" s="131"/>
      <c r="I4406" s="131"/>
    </row>
    <row r="4407" spans="7:9" ht="15" customHeight="1" x14ac:dyDescent="0.2">
      <c r="G4407" s="139"/>
      <c r="H4407" s="131"/>
      <c r="I4407" s="131"/>
    </row>
    <row r="4408" spans="7:9" ht="15" customHeight="1" x14ac:dyDescent="0.2">
      <c r="G4408" s="139"/>
      <c r="H4408" s="131"/>
      <c r="I4408" s="131"/>
    </row>
    <row r="4409" spans="7:9" ht="15" customHeight="1" x14ac:dyDescent="0.2">
      <c r="G4409" s="139"/>
      <c r="H4409" s="131"/>
      <c r="I4409" s="131"/>
    </row>
    <row r="4410" spans="7:9" ht="15" customHeight="1" x14ac:dyDescent="0.2">
      <c r="G4410" s="139"/>
      <c r="H4410" s="131"/>
      <c r="I4410" s="131"/>
    </row>
    <row r="4411" spans="7:9" ht="15" customHeight="1" x14ac:dyDescent="0.2">
      <c r="G4411" s="139"/>
      <c r="H4411" s="131"/>
      <c r="I4411" s="131"/>
    </row>
    <row r="4412" spans="7:9" ht="15" customHeight="1" x14ac:dyDescent="0.2">
      <c r="G4412" s="139"/>
      <c r="H4412" s="131"/>
      <c r="I4412" s="131"/>
    </row>
    <row r="4413" spans="7:9" ht="15" customHeight="1" x14ac:dyDescent="0.2">
      <c r="G4413" s="139"/>
      <c r="H4413" s="131"/>
      <c r="I4413" s="131"/>
    </row>
    <row r="4414" spans="7:9" ht="15" customHeight="1" x14ac:dyDescent="0.2">
      <c r="G4414" s="139"/>
      <c r="H4414" s="131"/>
      <c r="I4414" s="131"/>
    </row>
    <row r="4415" spans="7:9" ht="15" customHeight="1" x14ac:dyDescent="0.2">
      <c r="G4415" s="139"/>
      <c r="H4415" s="131"/>
      <c r="I4415" s="131"/>
    </row>
    <row r="4416" spans="7:9" ht="15" customHeight="1" x14ac:dyDescent="0.2">
      <c r="G4416" s="139"/>
      <c r="H4416" s="131"/>
      <c r="I4416" s="131"/>
    </row>
    <row r="4417" spans="7:9" ht="15" customHeight="1" x14ac:dyDescent="0.2">
      <c r="G4417" s="139"/>
      <c r="H4417" s="131"/>
      <c r="I4417" s="131"/>
    </row>
    <row r="4418" spans="7:9" ht="15" customHeight="1" x14ac:dyDescent="0.2">
      <c r="G4418" s="139"/>
      <c r="H4418" s="131"/>
      <c r="I4418" s="131"/>
    </row>
    <row r="4419" spans="7:9" ht="15" customHeight="1" x14ac:dyDescent="0.2">
      <c r="G4419" s="139"/>
      <c r="H4419" s="131"/>
      <c r="I4419" s="131"/>
    </row>
    <row r="4420" spans="7:9" ht="15" customHeight="1" x14ac:dyDescent="0.2">
      <c r="G4420" s="139"/>
      <c r="H4420" s="131"/>
      <c r="I4420" s="131"/>
    </row>
    <row r="4421" spans="7:9" ht="15" customHeight="1" x14ac:dyDescent="0.2">
      <c r="G4421" s="139"/>
      <c r="H4421" s="131"/>
      <c r="I4421" s="131"/>
    </row>
    <row r="4422" spans="7:9" ht="15" customHeight="1" x14ac:dyDescent="0.2">
      <c r="G4422" s="139"/>
      <c r="H4422" s="131"/>
      <c r="I4422" s="131"/>
    </row>
    <row r="4423" spans="7:9" ht="15" customHeight="1" x14ac:dyDescent="0.2">
      <c r="G4423" s="139"/>
      <c r="H4423" s="131"/>
      <c r="I4423" s="131"/>
    </row>
    <row r="4424" spans="7:9" ht="15" customHeight="1" x14ac:dyDescent="0.2">
      <c r="G4424" s="139"/>
      <c r="H4424" s="131"/>
      <c r="I4424" s="131"/>
    </row>
    <row r="4425" spans="7:9" ht="15" customHeight="1" x14ac:dyDescent="0.2">
      <c r="G4425" s="139"/>
      <c r="H4425" s="131"/>
      <c r="I4425" s="131"/>
    </row>
    <row r="4426" spans="7:9" ht="15" customHeight="1" x14ac:dyDescent="0.2">
      <c r="G4426" s="139"/>
      <c r="H4426" s="131"/>
      <c r="I4426" s="131"/>
    </row>
    <row r="4427" spans="7:9" ht="15" customHeight="1" x14ac:dyDescent="0.2">
      <c r="G4427" s="139"/>
      <c r="H4427" s="131"/>
      <c r="I4427" s="131"/>
    </row>
    <row r="4428" spans="7:9" ht="15" customHeight="1" x14ac:dyDescent="0.2">
      <c r="G4428" s="139"/>
      <c r="H4428" s="131"/>
      <c r="I4428" s="131"/>
    </row>
    <row r="4429" spans="7:9" ht="15" customHeight="1" x14ac:dyDescent="0.2">
      <c r="G4429" s="139"/>
      <c r="H4429" s="131"/>
      <c r="I4429" s="131"/>
    </row>
    <row r="4430" spans="7:9" ht="15" customHeight="1" x14ac:dyDescent="0.2">
      <c r="G4430" s="139"/>
      <c r="H4430" s="131"/>
      <c r="I4430" s="131"/>
    </row>
    <row r="4431" spans="7:9" ht="15" customHeight="1" x14ac:dyDescent="0.2">
      <c r="G4431" s="139"/>
      <c r="H4431" s="131"/>
      <c r="I4431" s="131"/>
    </row>
    <row r="4432" spans="7:9" ht="15" customHeight="1" x14ac:dyDescent="0.2">
      <c r="G4432" s="139"/>
      <c r="H4432" s="131"/>
      <c r="I4432" s="131"/>
    </row>
    <row r="4433" spans="7:9" ht="15" customHeight="1" x14ac:dyDescent="0.2">
      <c r="G4433" s="139"/>
      <c r="H4433" s="131"/>
      <c r="I4433" s="131"/>
    </row>
    <row r="4434" spans="7:9" ht="15" customHeight="1" x14ac:dyDescent="0.2">
      <c r="G4434" s="139"/>
      <c r="H4434" s="131"/>
      <c r="I4434" s="131"/>
    </row>
    <row r="4435" spans="7:9" ht="15" customHeight="1" x14ac:dyDescent="0.2">
      <c r="G4435" s="139"/>
      <c r="H4435" s="131"/>
      <c r="I4435" s="131"/>
    </row>
    <row r="4436" spans="7:9" ht="15" customHeight="1" x14ac:dyDescent="0.2">
      <c r="G4436" s="139"/>
      <c r="H4436" s="131"/>
      <c r="I4436" s="131"/>
    </row>
    <row r="4437" spans="7:9" ht="15" customHeight="1" x14ac:dyDescent="0.2">
      <c r="G4437" s="139"/>
      <c r="H4437" s="131"/>
      <c r="I4437" s="131"/>
    </row>
    <row r="4438" spans="7:9" ht="15" customHeight="1" x14ac:dyDescent="0.2">
      <c r="G4438" s="139"/>
      <c r="H4438" s="131"/>
      <c r="I4438" s="131"/>
    </row>
    <row r="4439" spans="7:9" ht="15" customHeight="1" x14ac:dyDescent="0.2">
      <c r="G4439" s="139"/>
      <c r="H4439" s="131"/>
      <c r="I4439" s="131"/>
    </row>
    <row r="4440" spans="7:9" ht="15" customHeight="1" x14ac:dyDescent="0.2">
      <c r="G4440" s="139"/>
      <c r="H4440" s="131"/>
      <c r="I4440" s="131"/>
    </row>
    <row r="4441" spans="7:9" ht="15" customHeight="1" x14ac:dyDescent="0.2">
      <c r="G4441" s="139"/>
      <c r="H4441" s="131"/>
      <c r="I4441" s="131"/>
    </row>
    <row r="4442" spans="7:9" ht="15" customHeight="1" x14ac:dyDescent="0.2">
      <c r="G4442" s="139"/>
      <c r="H4442" s="131"/>
      <c r="I4442" s="131"/>
    </row>
    <row r="4443" spans="7:9" ht="15" customHeight="1" x14ac:dyDescent="0.2">
      <c r="G4443" s="139"/>
      <c r="H4443" s="131"/>
      <c r="I4443" s="131"/>
    </row>
    <row r="4444" spans="7:9" ht="15" customHeight="1" x14ac:dyDescent="0.2">
      <c r="G4444" s="139"/>
      <c r="H4444" s="131"/>
      <c r="I4444" s="131"/>
    </row>
    <row r="4445" spans="7:9" ht="15" customHeight="1" x14ac:dyDescent="0.2">
      <c r="G4445" s="139"/>
      <c r="H4445" s="131"/>
      <c r="I4445" s="131"/>
    </row>
    <row r="4446" spans="7:9" ht="15" customHeight="1" x14ac:dyDescent="0.2">
      <c r="G4446" s="139"/>
      <c r="H4446" s="131"/>
      <c r="I4446" s="131"/>
    </row>
    <row r="4447" spans="7:9" ht="15" customHeight="1" x14ac:dyDescent="0.2">
      <c r="G4447" s="139"/>
      <c r="H4447" s="131"/>
      <c r="I4447" s="131"/>
    </row>
    <row r="4448" spans="7:9" ht="15" customHeight="1" x14ac:dyDescent="0.2">
      <c r="G4448" s="139"/>
      <c r="H4448" s="131"/>
      <c r="I4448" s="131"/>
    </row>
    <row r="4449" spans="7:9" ht="15" customHeight="1" x14ac:dyDescent="0.2">
      <c r="G4449" s="139"/>
      <c r="H4449" s="131"/>
      <c r="I4449" s="131"/>
    </row>
    <row r="4450" spans="7:9" ht="15" customHeight="1" x14ac:dyDescent="0.2">
      <c r="G4450" s="139"/>
      <c r="H4450" s="131"/>
      <c r="I4450" s="131"/>
    </row>
    <row r="4451" spans="7:9" ht="15" customHeight="1" x14ac:dyDescent="0.2">
      <c r="G4451" s="139"/>
      <c r="H4451" s="131"/>
      <c r="I4451" s="131"/>
    </row>
    <row r="4452" spans="7:9" ht="15" customHeight="1" x14ac:dyDescent="0.2">
      <c r="G4452" s="139"/>
      <c r="H4452" s="131"/>
      <c r="I4452" s="131"/>
    </row>
    <row r="4453" spans="7:9" ht="15" customHeight="1" x14ac:dyDescent="0.2">
      <c r="G4453" s="139"/>
      <c r="H4453" s="131"/>
      <c r="I4453" s="131"/>
    </row>
    <row r="4454" spans="7:9" ht="15" customHeight="1" x14ac:dyDescent="0.2">
      <c r="G4454" s="139"/>
      <c r="H4454" s="131"/>
      <c r="I4454" s="131"/>
    </row>
    <row r="4455" spans="7:9" ht="15" customHeight="1" x14ac:dyDescent="0.2">
      <c r="G4455" s="139"/>
      <c r="H4455" s="131"/>
      <c r="I4455" s="131"/>
    </row>
    <row r="4456" spans="7:9" ht="15" customHeight="1" x14ac:dyDescent="0.2">
      <c r="G4456" s="139"/>
      <c r="H4456" s="131"/>
      <c r="I4456" s="131"/>
    </row>
    <row r="4457" spans="7:9" ht="15" customHeight="1" x14ac:dyDescent="0.2">
      <c r="G4457" s="139"/>
      <c r="H4457" s="131"/>
      <c r="I4457" s="131"/>
    </row>
    <row r="4458" spans="7:9" ht="15" customHeight="1" x14ac:dyDescent="0.2">
      <c r="G4458" s="139"/>
      <c r="H4458" s="131"/>
      <c r="I4458" s="131"/>
    </row>
    <row r="4459" spans="7:9" ht="15" customHeight="1" x14ac:dyDescent="0.2">
      <c r="G4459" s="139"/>
      <c r="H4459" s="131"/>
      <c r="I4459" s="131"/>
    </row>
    <row r="4460" spans="7:9" ht="15" customHeight="1" x14ac:dyDescent="0.2">
      <c r="G4460" s="139"/>
      <c r="H4460" s="131"/>
      <c r="I4460" s="131"/>
    </row>
    <row r="4461" spans="7:9" ht="15" customHeight="1" x14ac:dyDescent="0.2">
      <c r="G4461" s="139"/>
      <c r="H4461" s="131"/>
      <c r="I4461" s="131"/>
    </row>
    <row r="4462" spans="7:9" ht="15" customHeight="1" x14ac:dyDescent="0.2">
      <c r="G4462" s="139"/>
      <c r="H4462" s="131"/>
      <c r="I4462" s="131"/>
    </row>
    <row r="4463" spans="7:9" ht="15" customHeight="1" x14ac:dyDescent="0.2">
      <c r="G4463" s="139"/>
      <c r="H4463" s="131"/>
      <c r="I4463" s="131"/>
    </row>
    <row r="4464" spans="7:9" ht="15" customHeight="1" x14ac:dyDescent="0.2">
      <c r="G4464" s="139"/>
      <c r="H4464" s="131"/>
      <c r="I4464" s="131"/>
    </row>
    <row r="4465" spans="7:9" ht="15" customHeight="1" x14ac:dyDescent="0.2">
      <c r="G4465" s="139"/>
      <c r="H4465" s="131"/>
      <c r="I4465" s="131"/>
    </row>
    <row r="4466" spans="7:9" ht="15" customHeight="1" x14ac:dyDescent="0.2">
      <c r="G4466" s="139"/>
      <c r="H4466" s="131"/>
      <c r="I4466" s="131"/>
    </row>
    <row r="4467" spans="7:9" ht="15" customHeight="1" x14ac:dyDescent="0.2">
      <c r="G4467" s="139"/>
      <c r="H4467" s="131"/>
      <c r="I4467" s="131"/>
    </row>
    <row r="4468" spans="7:9" ht="15" customHeight="1" x14ac:dyDescent="0.2">
      <c r="G4468" s="139"/>
      <c r="H4468" s="131"/>
      <c r="I4468" s="131"/>
    </row>
    <row r="4469" spans="7:9" ht="15" customHeight="1" x14ac:dyDescent="0.2">
      <c r="G4469" s="139"/>
      <c r="H4469" s="131"/>
      <c r="I4469" s="131"/>
    </row>
    <row r="4470" spans="7:9" ht="15" customHeight="1" x14ac:dyDescent="0.2">
      <c r="G4470" s="139"/>
      <c r="H4470" s="131"/>
      <c r="I4470" s="131"/>
    </row>
    <row r="4471" spans="7:9" ht="15" customHeight="1" x14ac:dyDescent="0.2">
      <c r="G4471" s="139"/>
      <c r="H4471" s="131"/>
      <c r="I4471" s="131"/>
    </row>
    <row r="4472" spans="7:9" ht="15" customHeight="1" x14ac:dyDescent="0.2">
      <c r="G4472" s="139"/>
      <c r="H4472" s="131"/>
      <c r="I4472" s="131"/>
    </row>
    <row r="4473" spans="7:9" ht="15" customHeight="1" x14ac:dyDescent="0.2">
      <c r="G4473" s="139"/>
      <c r="H4473" s="131"/>
      <c r="I4473" s="131"/>
    </row>
    <row r="4474" spans="7:9" ht="15" customHeight="1" x14ac:dyDescent="0.2">
      <c r="G4474" s="139"/>
      <c r="H4474" s="131"/>
      <c r="I4474" s="131"/>
    </row>
    <row r="4475" spans="7:9" ht="15" customHeight="1" x14ac:dyDescent="0.2">
      <c r="G4475" s="139"/>
      <c r="H4475" s="131"/>
      <c r="I4475" s="131"/>
    </row>
    <row r="4476" spans="7:9" ht="15" customHeight="1" x14ac:dyDescent="0.2">
      <c r="G4476" s="139"/>
      <c r="H4476" s="131"/>
      <c r="I4476" s="131"/>
    </row>
    <row r="4477" spans="7:9" ht="15" customHeight="1" x14ac:dyDescent="0.2">
      <c r="G4477" s="139"/>
      <c r="H4477" s="131"/>
      <c r="I4477" s="131"/>
    </row>
    <row r="4478" spans="7:9" ht="15" customHeight="1" x14ac:dyDescent="0.2">
      <c r="G4478" s="139"/>
      <c r="H4478" s="131"/>
      <c r="I4478" s="131"/>
    </row>
    <row r="4479" spans="7:9" ht="15" customHeight="1" x14ac:dyDescent="0.2">
      <c r="G4479" s="139"/>
      <c r="H4479" s="131"/>
      <c r="I4479" s="131"/>
    </row>
    <row r="4480" spans="7:9" ht="15" customHeight="1" x14ac:dyDescent="0.2">
      <c r="G4480" s="139"/>
      <c r="H4480" s="131"/>
      <c r="I4480" s="131"/>
    </row>
    <row r="4481" spans="7:9" ht="15" customHeight="1" x14ac:dyDescent="0.2">
      <c r="G4481" s="139"/>
      <c r="H4481" s="131"/>
      <c r="I4481" s="131"/>
    </row>
    <row r="4482" spans="7:9" ht="15" customHeight="1" x14ac:dyDescent="0.2">
      <c r="G4482" s="139"/>
      <c r="H4482" s="131"/>
      <c r="I4482" s="131"/>
    </row>
    <row r="4483" spans="7:9" ht="15" customHeight="1" x14ac:dyDescent="0.2">
      <c r="G4483" s="139"/>
      <c r="H4483" s="131"/>
      <c r="I4483" s="131"/>
    </row>
    <row r="4484" spans="7:9" ht="15" customHeight="1" x14ac:dyDescent="0.2">
      <c r="G4484" s="139"/>
      <c r="H4484" s="131"/>
      <c r="I4484" s="131"/>
    </row>
    <row r="4485" spans="7:9" ht="15" customHeight="1" x14ac:dyDescent="0.2">
      <c r="G4485" s="139"/>
      <c r="H4485" s="131"/>
      <c r="I4485" s="131"/>
    </row>
    <row r="4486" spans="7:9" ht="15" customHeight="1" x14ac:dyDescent="0.2">
      <c r="G4486" s="139"/>
      <c r="H4486" s="131"/>
      <c r="I4486" s="131"/>
    </row>
    <row r="4487" spans="7:9" ht="15" customHeight="1" x14ac:dyDescent="0.2">
      <c r="G4487" s="139"/>
      <c r="H4487" s="131"/>
      <c r="I4487" s="131"/>
    </row>
    <row r="4488" spans="7:9" ht="15" customHeight="1" x14ac:dyDescent="0.2">
      <c r="G4488" s="139"/>
      <c r="H4488" s="131"/>
      <c r="I4488" s="131"/>
    </row>
    <row r="4489" spans="7:9" ht="15" customHeight="1" x14ac:dyDescent="0.2">
      <c r="G4489" s="139"/>
      <c r="H4489" s="131"/>
      <c r="I4489" s="131"/>
    </row>
    <row r="4490" spans="7:9" ht="15" customHeight="1" x14ac:dyDescent="0.2">
      <c r="G4490" s="139"/>
      <c r="H4490" s="131"/>
      <c r="I4490" s="131"/>
    </row>
    <row r="4491" spans="7:9" ht="15" customHeight="1" x14ac:dyDescent="0.2">
      <c r="G4491" s="139"/>
      <c r="H4491" s="131"/>
      <c r="I4491" s="131"/>
    </row>
    <row r="4492" spans="7:9" ht="15" customHeight="1" x14ac:dyDescent="0.2">
      <c r="G4492" s="139"/>
      <c r="H4492" s="131"/>
      <c r="I4492" s="131"/>
    </row>
    <row r="4493" spans="7:9" ht="15" customHeight="1" x14ac:dyDescent="0.2">
      <c r="G4493" s="139"/>
      <c r="H4493" s="131"/>
      <c r="I4493" s="131"/>
    </row>
    <row r="4494" spans="7:9" ht="15" customHeight="1" x14ac:dyDescent="0.2">
      <c r="G4494" s="139"/>
      <c r="H4494" s="131"/>
      <c r="I4494" s="131"/>
    </row>
    <row r="4495" spans="7:9" ht="15" customHeight="1" x14ac:dyDescent="0.2">
      <c r="G4495" s="139"/>
      <c r="H4495" s="131"/>
      <c r="I4495" s="131"/>
    </row>
    <row r="4496" spans="7:9" ht="15" customHeight="1" x14ac:dyDescent="0.2">
      <c r="G4496" s="139"/>
      <c r="H4496" s="131"/>
      <c r="I4496" s="131"/>
    </row>
    <row r="4497" spans="7:9" ht="15" customHeight="1" x14ac:dyDescent="0.2">
      <c r="G4497" s="139"/>
      <c r="H4497" s="131"/>
      <c r="I4497" s="131"/>
    </row>
    <row r="4498" spans="7:9" ht="15" customHeight="1" x14ac:dyDescent="0.2">
      <c r="G4498" s="139"/>
      <c r="H4498" s="131"/>
      <c r="I4498" s="131"/>
    </row>
    <row r="4499" spans="7:9" ht="15" customHeight="1" x14ac:dyDescent="0.2">
      <c r="G4499" s="139"/>
      <c r="H4499" s="131"/>
      <c r="I4499" s="131"/>
    </row>
    <row r="4500" spans="7:9" ht="15" customHeight="1" x14ac:dyDescent="0.2">
      <c r="G4500" s="139"/>
      <c r="H4500" s="131"/>
      <c r="I4500" s="131"/>
    </row>
    <row r="4501" spans="7:9" ht="15" customHeight="1" x14ac:dyDescent="0.2">
      <c r="G4501" s="139"/>
      <c r="H4501" s="131"/>
      <c r="I4501" s="131"/>
    </row>
    <row r="4502" spans="7:9" ht="15" customHeight="1" x14ac:dyDescent="0.2">
      <c r="G4502" s="139"/>
      <c r="H4502" s="131"/>
      <c r="I4502" s="131"/>
    </row>
    <row r="4503" spans="7:9" ht="15" customHeight="1" x14ac:dyDescent="0.2">
      <c r="G4503" s="139"/>
      <c r="H4503" s="131"/>
      <c r="I4503" s="131"/>
    </row>
    <row r="4504" spans="7:9" ht="15" customHeight="1" x14ac:dyDescent="0.2">
      <c r="G4504" s="139"/>
      <c r="H4504" s="131"/>
      <c r="I4504" s="131"/>
    </row>
    <row r="4505" spans="7:9" ht="15" customHeight="1" x14ac:dyDescent="0.2">
      <c r="G4505" s="139"/>
      <c r="H4505" s="131"/>
      <c r="I4505" s="131"/>
    </row>
    <row r="4506" spans="7:9" ht="15" customHeight="1" x14ac:dyDescent="0.2">
      <c r="G4506" s="139"/>
      <c r="H4506" s="131"/>
      <c r="I4506" s="131"/>
    </row>
    <row r="4507" spans="7:9" ht="15" customHeight="1" x14ac:dyDescent="0.2">
      <c r="G4507" s="139"/>
      <c r="H4507" s="131"/>
      <c r="I4507" s="131"/>
    </row>
    <row r="4508" spans="7:9" ht="15" customHeight="1" x14ac:dyDescent="0.2">
      <c r="G4508" s="139"/>
      <c r="H4508" s="131"/>
      <c r="I4508" s="131"/>
    </row>
    <row r="4509" spans="7:9" ht="15" customHeight="1" x14ac:dyDescent="0.2">
      <c r="G4509" s="139"/>
      <c r="H4509" s="131"/>
      <c r="I4509" s="131"/>
    </row>
    <row r="4510" spans="7:9" ht="15" customHeight="1" x14ac:dyDescent="0.2">
      <c r="G4510" s="139"/>
      <c r="H4510" s="131"/>
      <c r="I4510" s="131"/>
    </row>
    <row r="4511" spans="7:9" ht="15" customHeight="1" x14ac:dyDescent="0.2">
      <c r="G4511" s="139"/>
      <c r="H4511" s="131"/>
      <c r="I4511" s="131"/>
    </row>
    <row r="4512" spans="7:9" ht="15" customHeight="1" x14ac:dyDescent="0.2">
      <c r="G4512" s="139"/>
      <c r="H4512" s="131"/>
      <c r="I4512" s="131"/>
    </row>
    <row r="4513" spans="7:9" ht="15" customHeight="1" x14ac:dyDescent="0.2">
      <c r="G4513" s="139"/>
      <c r="H4513" s="131"/>
      <c r="I4513" s="131"/>
    </row>
    <row r="4514" spans="7:9" ht="15" customHeight="1" x14ac:dyDescent="0.2">
      <c r="G4514" s="139"/>
      <c r="H4514" s="131"/>
      <c r="I4514" s="131"/>
    </row>
    <row r="4515" spans="7:9" ht="15" customHeight="1" x14ac:dyDescent="0.2">
      <c r="G4515" s="139"/>
      <c r="H4515" s="131"/>
      <c r="I4515" s="131"/>
    </row>
    <row r="4516" spans="7:9" ht="15" customHeight="1" x14ac:dyDescent="0.2">
      <c r="G4516" s="139"/>
      <c r="H4516" s="131"/>
      <c r="I4516" s="131"/>
    </row>
    <row r="4517" spans="7:9" ht="15" customHeight="1" x14ac:dyDescent="0.2">
      <c r="G4517" s="139"/>
      <c r="H4517" s="131"/>
      <c r="I4517" s="131"/>
    </row>
    <row r="4518" spans="7:9" ht="15" customHeight="1" x14ac:dyDescent="0.2">
      <c r="G4518" s="139"/>
      <c r="H4518" s="131"/>
      <c r="I4518" s="131"/>
    </row>
    <row r="4519" spans="7:9" ht="15" customHeight="1" x14ac:dyDescent="0.2">
      <c r="G4519" s="139"/>
      <c r="H4519" s="131"/>
      <c r="I4519" s="131"/>
    </row>
    <row r="4520" spans="7:9" ht="15" customHeight="1" x14ac:dyDescent="0.2">
      <c r="G4520" s="139"/>
      <c r="H4520" s="131"/>
      <c r="I4520" s="131"/>
    </row>
    <row r="4521" spans="7:9" ht="15" customHeight="1" x14ac:dyDescent="0.2">
      <c r="G4521" s="139"/>
      <c r="H4521" s="131"/>
      <c r="I4521" s="131"/>
    </row>
    <row r="4522" spans="7:9" ht="15" customHeight="1" x14ac:dyDescent="0.2">
      <c r="G4522" s="139"/>
      <c r="H4522" s="131"/>
      <c r="I4522" s="131"/>
    </row>
    <row r="4523" spans="7:9" ht="15" customHeight="1" x14ac:dyDescent="0.2">
      <c r="G4523" s="139"/>
      <c r="H4523" s="131"/>
      <c r="I4523" s="131"/>
    </row>
    <row r="4524" spans="7:9" ht="15" customHeight="1" x14ac:dyDescent="0.2">
      <c r="G4524" s="139"/>
      <c r="H4524" s="131"/>
      <c r="I4524" s="131"/>
    </row>
    <row r="4525" spans="7:9" ht="15" customHeight="1" x14ac:dyDescent="0.2">
      <c r="G4525" s="139"/>
      <c r="H4525" s="131"/>
      <c r="I4525" s="131"/>
    </row>
    <row r="4526" spans="7:9" ht="15" customHeight="1" x14ac:dyDescent="0.2">
      <c r="G4526" s="139"/>
      <c r="H4526" s="131"/>
      <c r="I4526" s="131"/>
    </row>
    <row r="4527" spans="7:9" ht="15" customHeight="1" x14ac:dyDescent="0.2">
      <c r="G4527" s="139"/>
      <c r="H4527" s="131"/>
      <c r="I4527" s="131"/>
    </row>
    <row r="4528" spans="7:9" ht="15" customHeight="1" x14ac:dyDescent="0.2">
      <c r="G4528" s="139"/>
      <c r="H4528" s="131"/>
      <c r="I4528" s="131"/>
    </row>
    <row r="4529" spans="7:9" ht="15" customHeight="1" x14ac:dyDescent="0.2">
      <c r="G4529" s="139"/>
      <c r="H4529" s="131"/>
      <c r="I4529" s="131"/>
    </row>
    <row r="4530" spans="7:9" ht="15" customHeight="1" x14ac:dyDescent="0.2">
      <c r="G4530" s="139"/>
      <c r="H4530" s="131"/>
      <c r="I4530" s="131"/>
    </row>
    <row r="4531" spans="7:9" ht="15" customHeight="1" x14ac:dyDescent="0.2">
      <c r="G4531" s="139"/>
      <c r="H4531" s="131"/>
      <c r="I4531" s="131"/>
    </row>
    <row r="4532" spans="7:9" ht="15" customHeight="1" x14ac:dyDescent="0.2">
      <c r="G4532" s="139"/>
      <c r="H4532" s="131"/>
      <c r="I4532" s="131"/>
    </row>
    <row r="4533" spans="7:9" ht="15" customHeight="1" x14ac:dyDescent="0.2">
      <c r="G4533" s="139"/>
      <c r="H4533" s="131"/>
      <c r="I4533" s="131"/>
    </row>
    <row r="4534" spans="7:9" ht="15" customHeight="1" x14ac:dyDescent="0.2">
      <c r="G4534" s="139"/>
      <c r="H4534" s="131"/>
      <c r="I4534" s="131"/>
    </row>
    <row r="4535" spans="7:9" ht="15" customHeight="1" x14ac:dyDescent="0.2">
      <c r="G4535" s="139"/>
      <c r="H4535" s="131"/>
      <c r="I4535" s="131"/>
    </row>
    <row r="4536" spans="7:9" ht="15" customHeight="1" x14ac:dyDescent="0.2">
      <c r="G4536" s="139"/>
      <c r="H4536" s="131"/>
      <c r="I4536" s="131"/>
    </row>
    <row r="4537" spans="7:9" ht="15" customHeight="1" x14ac:dyDescent="0.2">
      <c r="G4537" s="139"/>
      <c r="H4537" s="131"/>
      <c r="I4537" s="131"/>
    </row>
    <row r="4538" spans="7:9" ht="15" customHeight="1" x14ac:dyDescent="0.2">
      <c r="G4538" s="139"/>
      <c r="H4538" s="131"/>
      <c r="I4538" s="131"/>
    </row>
    <row r="4539" spans="7:9" ht="15" customHeight="1" x14ac:dyDescent="0.2">
      <c r="G4539" s="139"/>
      <c r="H4539" s="131"/>
      <c r="I4539" s="131"/>
    </row>
    <row r="4540" spans="7:9" ht="15" customHeight="1" x14ac:dyDescent="0.2">
      <c r="G4540" s="139"/>
      <c r="H4540" s="131"/>
      <c r="I4540" s="131"/>
    </row>
    <row r="4541" spans="7:9" ht="15" customHeight="1" x14ac:dyDescent="0.2">
      <c r="G4541" s="139"/>
      <c r="H4541" s="131"/>
      <c r="I4541" s="131"/>
    </row>
    <row r="4542" spans="7:9" ht="15" customHeight="1" x14ac:dyDescent="0.2">
      <c r="G4542" s="139"/>
      <c r="H4542" s="131"/>
      <c r="I4542" s="131"/>
    </row>
    <row r="4543" spans="7:9" ht="15" customHeight="1" x14ac:dyDescent="0.2">
      <c r="G4543" s="139"/>
      <c r="H4543" s="131"/>
      <c r="I4543" s="131"/>
    </row>
    <row r="4544" spans="7:9" ht="15" customHeight="1" x14ac:dyDescent="0.2">
      <c r="G4544" s="139"/>
      <c r="H4544" s="131"/>
      <c r="I4544" s="131"/>
    </row>
    <row r="4545" spans="7:9" ht="15" customHeight="1" x14ac:dyDescent="0.2">
      <c r="G4545" s="139"/>
      <c r="H4545" s="131"/>
      <c r="I4545" s="131"/>
    </row>
    <row r="4546" spans="7:9" ht="15" customHeight="1" x14ac:dyDescent="0.2">
      <c r="G4546" s="139"/>
      <c r="H4546" s="131"/>
      <c r="I4546" s="131"/>
    </row>
    <row r="4547" spans="7:9" ht="15" customHeight="1" x14ac:dyDescent="0.2">
      <c r="G4547" s="139"/>
      <c r="H4547" s="131"/>
      <c r="I4547" s="131"/>
    </row>
    <row r="4548" spans="7:9" ht="15" customHeight="1" x14ac:dyDescent="0.2">
      <c r="G4548" s="139"/>
      <c r="H4548" s="131"/>
      <c r="I4548" s="131"/>
    </row>
    <row r="4549" spans="7:9" ht="15" customHeight="1" x14ac:dyDescent="0.2">
      <c r="G4549" s="139"/>
      <c r="H4549" s="131"/>
      <c r="I4549" s="131"/>
    </row>
    <row r="4550" spans="7:9" ht="15" customHeight="1" x14ac:dyDescent="0.2">
      <c r="G4550" s="139"/>
      <c r="H4550" s="131"/>
      <c r="I4550" s="131"/>
    </row>
    <row r="4551" spans="7:9" ht="15" customHeight="1" x14ac:dyDescent="0.2">
      <c r="G4551" s="139"/>
      <c r="H4551" s="131"/>
      <c r="I4551" s="131"/>
    </row>
    <row r="4552" spans="7:9" ht="15" customHeight="1" x14ac:dyDescent="0.2">
      <c r="G4552" s="139"/>
      <c r="H4552" s="131"/>
      <c r="I4552" s="131"/>
    </row>
    <row r="4553" spans="7:9" ht="15" customHeight="1" x14ac:dyDescent="0.2">
      <c r="G4553" s="139"/>
      <c r="H4553" s="131"/>
      <c r="I4553" s="131"/>
    </row>
    <row r="4554" spans="7:9" ht="15" customHeight="1" x14ac:dyDescent="0.2">
      <c r="G4554" s="139"/>
      <c r="H4554" s="131"/>
      <c r="I4554" s="131"/>
    </row>
    <row r="4555" spans="7:9" ht="15" customHeight="1" x14ac:dyDescent="0.2">
      <c r="G4555" s="139"/>
      <c r="H4555" s="131"/>
      <c r="I4555" s="131"/>
    </row>
    <row r="4556" spans="7:9" ht="15" customHeight="1" x14ac:dyDescent="0.2">
      <c r="G4556" s="139"/>
      <c r="H4556" s="131"/>
      <c r="I4556" s="131"/>
    </row>
    <row r="4557" spans="7:9" ht="15" customHeight="1" x14ac:dyDescent="0.2">
      <c r="G4557" s="139"/>
      <c r="H4557" s="131"/>
      <c r="I4557" s="131"/>
    </row>
    <row r="4558" spans="7:9" ht="15" customHeight="1" x14ac:dyDescent="0.2">
      <c r="G4558" s="139"/>
      <c r="H4558" s="131"/>
      <c r="I4558" s="131"/>
    </row>
    <row r="4559" spans="7:9" ht="15" customHeight="1" x14ac:dyDescent="0.2">
      <c r="G4559" s="139"/>
      <c r="H4559" s="131"/>
      <c r="I4559" s="131"/>
    </row>
    <row r="4560" spans="7:9" ht="15" customHeight="1" x14ac:dyDescent="0.2">
      <c r="G4560" s="139"/>
      <c r="H4560" s="131"/>
      <c r="I4560" s="131"/>
    </row>
    <row r="4561" spans="7:9" ht="15" customHeight="1" x14ac:dyDescent="0.2">
      <c r="G4561" s="139"/>
      <c r="H4561" s="131"/>
      <c r="I4561" s="131"/>
    </row>
    <row r="4562" spans="7:9" ht="15" customHeight="1" x14ac:dyDescent="0.2">
      <c r="G4562" s="139"/>
      <c r="H4562" s="131"/>
      <c r="I4562" s="131"/>
    </row>
    <row r="4563" spans="7:9" ht="15" customHeight="1" x14ac:dyDescent="0.2">
      <c r="G4563" s="139"/>
      <c r="H4563" s="131"/>
      <c r="I4563" s="131"/>
    </row>
    <row r="4564" spans="7:9" ht="15" customHeight="1" x14ac:dyDescent="0.2">
      <c r="G4564" s="139"/>
      <c r="H4564" s="131"/>
      <c r="I4564" s="131"/>
    </row>
    <row r="4565" spans="7:9" ht="15" customHeight="1" x14ac:dyDescent="0.2">
      <c r="G4565" s="139"/>
      <c r="H4565" s="131"/>
      <c r="I4565" s="131"/>
    </row>
    <row r="4566" spans="7:9" ht="15" customHeight="1" x14ac:dyDescent="0.2">
      <c r="G4566" s="139"/>
      <c r="H4566" s="131"/>
      <c r="I4566" s="131"/>
    </row>
    <row r="4567" spans="7:9" ht="15" customHeight="1" x14ac:dyDescent="0.2">
      <c r="G4567" s="139"/>
      <c r="H4567" s="131"/>
      <c r="I4567" s="131"/>
    </row>
    <row r="4568" spans="7:9" ht="15" customHeight="1" x14ac:dyDescent="0.2">
      <c r="G4568" s="139"/>
      <c r="H4568" s="131"/>
      <c r="I4568" s="131"/>
    </row>
    <row r="4569" spans="7:9" ht="15" customHeight="1" x14ac:dyDescent="0.2">
      <c r="G4569" s="139"/>
      <c r="H4569" s="131"/>
      <c r="I4569" s="131"/>
    </row>
    <row r="4570" spans="7:9" ht="15" customHeight="1" x14ac:dyDescent="0.2">
      <c r="G4570" s="139"/>
      <c r="H4570" s="131"/>
      <c r="I4570" s="131"/>
    </row>
    <row r="4571" spans="7:9" ht="15" customHeight="1" x14ac:dyDescent="0.2">
      <c r="G4571" s="139"/>
      <c r="H4571" s="131"/>
      <c r="I4571" s="131"/>
    </row>
    <row r="4572" spans="7:9" ht="15" customHeight="1" x14ac:dyDescent="0.2">
      <c r="G4572" s="139"/>
      <c r="H4572" s="131"/>
      <c r="I4572" s="131"/>
    </row>
    <row r="4573" spans="7:9" ht="15" customHeight="1" x14ac:dyDescent="0.2">
      <c r="G4573" s="139"/>
      <c r="H4573" s="131"/>
      <c r="I4573" s="131"/>
    </row>
    <row r="4574" spans="7:9" ht="15" customHeight="1" x14ac:dyDescent="0.2">
      <c r="G4574" s="139"/>
      <c r="H4574" s="131"/>
      <c r="I4574" s="131"/>
    </row>
    <row r="4575" spans="7:9" ht="15" customHeight="1" x14ac:dyDescent="0.2">
      <c r="G4575" s="139"/>
      <c r="H4575" s="131"/>
      <c r="I4575" s="131"/>
    </row>
    <row r="4576" spans="7:9" ht="15" customHeight="1" x14ac:dyDescent="0.2">
      <c r="G4576" s="139"/>
      <c r="H4576" s="131"/>
      <c r="I4576" s="131"/>
    </row>
    <row r="4577" spans="7:9" ht="15" customHeight="1" x14ac:dyDescent="0.2">
      <c r="G4577" s="139"/>
      <c r="H4577" s="131"/>
      <c r="I4577" s="131"/>
    </row>
    <row r="4578" spans="7:9" ht="15" customHeight="1" x14ac:dyDescent="0.2">
      <c r="G4578" s="139"/>
      <c r="H4578" s="131"/>
      <c r="I4578" s="131"/>
    </row>
    <row r="4579" spans="7:9" ht="15" customHeight="1" x14ac:dyDescent="0.2">
      <c r="G4579" s="139"/>
      <c r="H4579" s="131"/>
      <c r="I4579" s="131"/>
    </row>
    <row r="4580" spans="7:9" ht="15" customHeight="1" x14ac:dyDescent="0.2">
      <c r="G4580" s="139"/>
      <c r="H4580" s="131"/>
      <c r="I4580" s="131"/>
    </row>
    <row r="4581" spans="7:9" ht="15" customHeight="1" x14ac:dyDescent="0.2">
      <c r="G4581" s="139"/>
      <c r="H4581" s="131"/>
      <c r="I4581" s="131"/>
    </row>
    <row r="4582" spans="7:9" ht="15" customHeight="1" x14ac:dyDescent="0.2">
      <c r="G4582" s="139"/>
      <c r="H4582" s="131"/>
      <c r="I4582" s="131"/>
    </row>
    <row r="4583" spans="7:9" ht="15" customHeight="1" x14ac:dyDescent="0.2">
      <c r="G4583" s="139"/>
      <c r="H4583" s="131"/>
      <c r="I4583" s="131"/>
    </row>
    <row r="4584" spans="7:9" ht="15" customHeight="1" x14ac:dyDescent="0.2">
      <c r="G4584" s="139"/>
      <c r="H4584" s="131"/>
      <c r="I4584" s="131"/>
    </row>
    <row r="4585" spans="7:9" ht="15" customHeight="1" x14ac:dyDescent="0.2">
      <c r="G4585" s="139"/>
      <c r="H4585" s="131"/>
      <c r="I4585" s="131"/>
    </row>
    <row r="4586" spans="7:9" ht="15" customHeight="1" x14ac:dyDescent="0.2">
      <c r="G4586" s="139"/>
      <c r="H4586" s="131"/>
      <c r="I4586" s="131"/>
    </row>
    <row r="4587" spans="7:9" ht="15" customHeight="1" x14ac:dyDescent="0.2">
      <c r="G4587" s="139"/>
      <c r="H4587" s="131"/>
      <c r="I4587" s="131"/>
    </row>
    <row r="4588" spans="7:9" ht="15" customHeight="1" x14ac:dyDescent="0.2">
      <c r="G4588" s="139"/>
      <c r="H4588" s="131"/>
      <c r="I4588" s="131"/>
    </row>
    <row r="4589" spans="7:9" ht="15" customHeight="1" x14ac:dyDescent="0.2">
      <c r="G4589" s="139"/>
      <c r="H4589" s="131"/>
      <c r="I4589" s="131"/>
    </row>
    <row r="4590" spans="7:9" ht="15" customHeight="1" x14ac:dyDescent="0.2">
      <c r="G4590" s="139"/>
      <c r="H4590" s="131"/>
      <c r="I4590" s="131"/>
    </row>
    <row r="4591" spans="7:9" ht="15" customHeight="1" x14ac:dyDescent="0.2">
      <c r="G4591" s="139"/>
      <c r="H4591" s="131"/>
      <c r="I4591" s="131"/>
    </row>
    <row r="4592" spans="7:9" ht="15" customHeight="1" x14ac:dyDescent="0.2">
      <c r="G4592" s="139"/>
      <c r="H4592" s="131"/>
      <c r="I4592" s="131"/>
    </row>
    <row r="4593" spans="7:9" ht="15" customHeight="1" x14ac:dyDescent="0.2">
      <c r="G4593" s="139"/>
      <c r="H4593" s="131"/>
      <c r="I4593" s="131"/>
    </row>
    <row r="4594" spans="7:9" ht="15" customHeight="1" x14ac:dyDescent="0.2">
      <c r="G4594" s="139"/>
      <c r="H4594" s="131"/>
      <c r="I4594" s="131"/>
    </row>
    <row r="4595" spans="7:9" ht="15" customHeight="1" x14ac:dyDescent="0.2">
      <c r="G4595" s="139"/>
      <c r="H4595" s="131"/>
      <c r="I4595" s="131"/>
    </row>
    <row r="4596" spans="7:9" ht="15" customHeight="1" x14ac:dyDescent="0.2">
      <c r="G4596" s="139"/>
      <c r="H4596" s="131"/>
      <c r="I4596" s="131"/>
    </row>
    <row r="4597" spans="7:9" ht="15" customHeight="1" x14ac:dyDescent="0.2">
      <c r="G4597" s="139"/>
      <c r="H4597" s="131"/>
      <c r="I4597" s="131"/>
    </row>
    <row r="4598" spans="7:9" ht="15" customHeight="1" x14ac:dyDescent="0.2">
      <c r="G4598" s="139"/>
      <c r="H4598" s="131"/>
      <c r="I4598" s="131"/>
    </row>
    <row r="4599" spans="7:9" ht="15" customHeight="1" x14ac:dyDescent="0.2">
      <c r="G4599" s="139"/>
      <c r="H4599" s="131"/>
      <c r="I4599" s="131"/>
    </row>
    <row r="4600" spans="7:9" ht="15" customHeight="1" x14ac:dyDescent="0.2">
      <c r="G4600" s="139"/>
      <c r="H4600" s="131"/>
      <c r="I4600" s="131"/>
    </row>
    <row r="4601" spans="7:9" ht="15" customHeight="1" x14ac:dyDescent="0.2">
      <c r="G4601" s="139"/>
      <c r="H4601" s="131"/>
      <c r="I4601" s="131"/>
    </row>
    <row r="4602" spans="7:9" ht="15" customHeight="1" x14ac:dyDescent="0.2">
      <c r="G4602" s="139"/>
      <c r="H4602" s="131"/>
      <c r="I4602" s="131"/>
    </row>
    <row r="4603" spans="7:9" ht="15" customHeight="1" x14ac:dyDescent="0.2">
      <c r="G4603" s="139"/>
      <c r="H4603" s="131"/>
      <c r="I4603" s="131"/>
    </row>
    <row r="4604" spans="7:9" ht="15" customHeight="1" x14ac:dyDescent="0.2">
      <c r="G4604" s="139"/>
      <c r="H4604" s="131"/>
      <c r="I4604" s="131"/>
    </row>
    <row r="4605" spans="7:9" ht="15" customHeight="1" x14ac:dyDescent="0.2">
      <c r="G4605" s="139"/>
      <c r="H4605" s="131"/>
      <c r="I4605" s="131"/>
    </row>
    <row r="4606" spans="7:9" ht="15" customHeight="1" x14ac:dyDescent="0.2">
      <c r="G4606" s="139"/>
      <c r="H4606" s="131"/>
      <c r="I4606" s="131"/>
    </row>
    <row r="4607" spans="7:9" ht="15" customHeight="1" x14ac:dyDescent="0.2">
      <c r="G4607" s="139"/>
      <c r="H4607" s="131"/>
      <c r="I4607" s="131"/>
    </row>
    <row r="4608" spans="7:9" ht="15" customHeight="1" x14ac:dyDescent="0.2">
      <c r="G4608" s="139"/>
      <c r="H4608" s="131"/>
      <c r="I4608" s="131"/>
    </row>
    <row r="4609" spans="7:9" ht="15" customHeight="1" x14ac:dyDescent="0.2">
      <c r="G4609" s="139"/>
      <c r="H4609" s="131"/>
      <c r="I4609" s="131"/>
    </row>
    <row r="4610" spans="7:9" ht="15" customHeight="1" x14ac:dyDescent="0.2">
      <c r="G4610" s="139"/>
      <c r="H4610" s="131"/>
      <c r="I4610" s="131"/>
    </row>
    <row r="4611" spans="7:9" ht="15" customHeight="1" x14ac:dyDescent="0.2">
      <c r="G4611" s="139"/>
      <c r="H4611" s="131"/>
      <c r="I4611" s="131"/>
    </row>
    <row r="4612" spans="7:9" ht="15" customHeight="1" x14ac:dyDescent="0.2">
      <c r="G4612" s="139"/>
      <c r="H4612" s="131"/>
      <c r="I4612" s="131"/>
    </row>
    <row r="4613" spans="7:9" ht="15" customHeight="1" x14ac:dyDescent="0.2">
      <c r="G4613" s="139"/>
      <c r="H4613" s="131"/>
      <c r="I4613" s="131"/>
    </row>
    <row r="4614" spans="7:9" ht="15" customHeight="1" x14ac:dyDescent="0.2">
      <c r="G4614" s="139"/>
      <c r="H4614" s="131"/>
      <c r="I4614" s="131"/>
    </row>
    <row r="4615" spans="7:9" ht="15" customHeight="1" x14ac:dyDescent="0.2">
      <c r="G4615" s="139"/>
      <c r="H4615" s="131"/>
      <c r="I4615" s="131"/>
    </row>
    <row r="4616" spans="7:9" ht="15" customHeight="1" x14ac:dyDescent="0.2">
      <c r="G4616" s="139"/>
      <c r="H4616" s="131"/>
      <c r="I4616" s="131"/>
    </row>
    <row r="4617" spans="7:9" ht="15" customHeight="1" x14ac:dyDescent="0.2">
      <c r="G4617" s="139"/>
      <c r="H4617" s="131"/>
      <c r="I4617" s="131"/>
    </row>
    <row r="4618" spans="7:9" ht="15" customHeight="1" x14ac:dyDescent="0.2">
      <c r="G4618" s="139"/>
      <c r="H4618" s="131"/>
      <c r="I4618" s="131"/>
    </row>
    <row r="4619" spans="7:9" ht="15" customHeight="1" x14ac:dyDescent="0.2">
      <c r="G4619" s="139"/>
      <c r="H4619" s="131"/>
      <c r="I4619" s="131"/>
    </row>
    <row r="4620" spans="7:9" ht="15" customHeight="1" x14ac:dyDescent="0.2">
      <c r="G4620" s="139"/>
      <c r="H4620" s="131"/>
      <c r="I4620" s="131"/>
    </row>
    <row r="4621" spans="7:9" ht="15" customHeight="1" x14ac:dyDescent="0.2">
      <c r="G4621" s="139"/>
      <c r="H4621" s="131"/>
      <c r="I4621" s="131"/>
    </row>
    <row r="4622" spans="7:9" ht="15" customHeight="1" x14ac:dyDescent="0.2">
      <c r="G4622" s="139"/>
      <c r="H4622" s="131"/>
      <c r="I4622" s="131"/>
    </row>
    <row r="4623" spans="7:9" ht="15" customHeight="1" x14ac:dyDescent="0.2">
      <c r="G4623" s="139"/>
      <c r="H4623" s="131"/>
      <c r="I4623" s="131"/>
    </row>
    <row r="4624" spans="7:9" ht="15" customHeight="1" x14ac:dyDescent="0.2">
      <c r="G4624" s="139"/>
      <c r="H4624" s="131"/>
      <c r="I4624" s="131"/>
    </row>
    <row r="4625" spans="7:9" ht="15" customHeight="1" x14ac:dyDescent="0.2">
      <c r="G4625" s="139"/>
      <c r="H4625" s="131"/>
      <c r="I4625" s="131"/>
    </row>
    <row r="4626" spans="7:9" ht="15" customHeight="1" x14ac:dyDescent="0.2">
      <c r="G4626" s="139"/>
      <c r="H4626" s="131"/>
      <c r="I4626" s="131"/>
    </row>
    <row r="4627" spans="7:9" ht="15" customHeight="1" x14ac:dyDescent="0.2">
      <c r="G4627" s="139"/>
      <c r="H4627" s="131"/>
      <c r="I4627" s="131"/>
    </row>
    <row r="4628" spans="7:9" ht="15" customHeight="1" x14ac:dyDescent="0.2">
      <c r="G4628" s="139"/>
      <c r="H4628" s="131"/>
      <c r="I4628" s="131"/>
    </row>
    <row r="4629" spans="7:9" ht="15" customHeight="1" x14ac:dyDescent="0.2">
      <c r="G4629" s="139"/>
      <c r="H4629" s="131"/>
      <c r="I4629" s="131"/>
    </row>
    <row r="4630" spans="7:9" ht="15" customHeight="1" x14ac:dyDescent="0.2">
      <c r="G4630" s="139"/>
      <c r="H4630" s="131"/>
      <c r="I4630" s="131"/>
    </row>
    <row r="4631" spans="7:9" ht="15" customHeight="1" x14ac:dyDescent="0.2">
      <c r="G4631" s="139"/>
      <c r="H4631" s="131"/>
      <c r="I4631" s="131"/>
    </row>
    <row r="4632" spans="7:9" ht="15" customHeight="1" x14ac:dyDescent="0.2">
      <c r="G4632" s="139"/>
      <c r="H4632" s="131"/>
      <c r="I4632" s="131"/>
    </row>
    <row r="4633" spans="7:9" ht="15" customHeight="1" x14ac:dyDescent="0.2">
      <c r="G4633" s="139"/>
      <c r="H4633" s="131"/>
      <c r="I4633" s="131"/>
    </row>
    <row r="4634" spans="7:9" ht="15" customHeight="1" x14ac:dyDescent="0.2">
      <c r="G4634" s="139"/>
      <c r="H4634" s="131"/>
      <c r="I4634" s="131"/>
    </row>
    <row r="4635" spans="7:9" ht="15" customHeight="1" x14ac:dyDescent="0.2">
      <c r="G4635" s="139"/>
      <c r="H4635" s="131"/>
      <c r="I4635" s="131"/>
    </row>
    <row r="4636" spans="7:9" ht="15" customHeight="1" x14ac:dyDescent="0.2">
      <c r="G4636" s="139"/>
      <c r="H4636" s="131"/>
      <c r="I4636" s="131"/>
    </row>
    <row r="4637" spans="7:9" ht="15" customHeight="1" x14ac:dyDescent="0.2">
      <c r="G4637" s="139"/>
      <c r="H4637" s="131"/>
      <c r="I4637" s="131"/>
    </row>
    <row r="4638" spans="7:9" ht="15" customHeight="1" x14ac:dyDescent="0.2">
      <c r="G4638" s="139"/>
      <c r="H4638" s="131"/>
      <c r="I4638" s="131"/>
    </row>
    <row r="4639" spans="7:9" ht="15" customHeight="1" x14ac:dyDescent="0.2">
      <c r="G4639" s="139"/>
      <c r="H4639" s="131"/>
      <c r="I4639" s="131"/>
    </row>
    <row r="4640" spans="7:9" ht="15" customHeight="1" x14ac:dyDescent="0.2">
      <c r="G4640" s="139"/>
      <c r="H4640" s="131"/>
      <c r="I4640" s="131"/>
    </row>
    <row r="4641" spans="7:9" ht="15" customHeight="1" x14ac:dyDescent="0.2">
      <c r="G4641" s="139"/>
      <c r="H4641" s="131"/>
      <c r="I4641" s="131"/>
    </row>
    <row r="4642" spans="7:9" ht="15" customHeight="1" x14ac:dyDescent="0.2">
      <c r="G4642" s="139"/>
      <c r="H4642" s="131"/>
      <c r="I4642" s="131"/>
    </row>
    <row r="4643" spans="7:9" ht="15" customHeight="1" x14ac:dyDescent="0.2">
      <c r="G4643" s="139"/>
      <c r="H4643" s="131"/>
      <c r="I4643" s="131"/>
    </row>
    <row r="4644" spans="7:9" ht="15" customHeight="1" x14ac:dyDescent="0.2">
      <c r="G4644" s="139"/>
      <c r="H4644" s="131"/>
      <c r="I4644" s="131"/>
    </row>
    <row r="4645" spans="7:9" ht="15" customHeight="1" x14ac:dyDescent="0.2">
      <c r="G4645" s="139"/>
      <c r="H4645" s="131"/>
      <c r="I4645" s="131"/>
    </row>
    <row r="4646" spans="7:9" ht="15" customHeight="1" x14ac:dyDescent="0.2">
      <c r="G4646" s="139"/>
      <c r="H4646" s="131"/>
      <c r="I4646" s="131"/>
    </row>
    <row r="4647" spans="7:9" ht="15" customHeight="1" x14ac:dyDescent="0.2">
      <c r="G4647" s="139"/>
      <c r="H4647" s="131"/>
      <c r="I4647" s="131"/>
    </row>
    <row r="4648" spans="7:9" ht="15" customHeight="1" x14ac:dyDescent="0.2">
      <c r="G4648" s="139"/>
      <c r="H4648" s="131"/>
      <c r="I4648" s="131"/>
    </row>
    <row r="4649" spans="7:9" ht="15" customHeight="1" x14ac:dyDescent="0.2">
      <c r="G4649" s="139"/>
      <c r="H4649" s="131"/>
      <c r="I4649" s="131"/>
    </row>
    <row r="4650" spans="7:9" ht="15" customHeight="1" x14ac:dyDescent="0.2">
      <c r="G4650" s="139"/>
      <c r="H4650" s="131"/>
      <c r="I4650" s="131"/>
    </row>
    <row r="4651" spans="7:9" ht="15" customHeight="1" x14ac:dyDescent="0.2">
      <c r="G4651" s="139"/>
      <c r="H4651" s="131"/>
      <c r="I4651" s="131"/>
    </row>
    <row r="4652" spans="7:9" ht="15" customHeight="1" x14ac:dyDescent="0.2">
      <c r="G4652" s="139"/>
      <c r="H4652" s="131"/>
      <c r="I4652" s="131"/>
    </row>
    <row r="4653" spans="7:9" ht="15" customHeight="1" x14ac:dyDescent="0.2">
      <c r="G4653" s="139"/>
      <c r="H4653" s="131"/>
      <c r="I4653" s="131"/>
    </row>
    <row r="4654" spans="7:9" ht="15" customHeight="1" x14ac:dyDescent="0.2">
      <c r="G4654" s="139"/>
      <c r="H4654" s="131"/>
      <c r="I4654" s="131"/>
    </row>
    <row r="4655" spans="7:9" ht="15" customHeight="1" x14ac:dyDescent="0.2">
      <c r="G4655" s="139"/>
      <c r="H4655" s="131"/>
      <c r="I4655" s="131"/>
    </row>
    <row r="4656" spans="7:9" ht="15" customHeight="1" x14ac:dyDescent="0.2">
      <c r="G4656" s="139"/>
      <c r="H4656" s="131"/>
      <c r="I4656" s="131"/>
    </row>
    <row r="4657" spans="7:9" ht="15" customHeight="1" x14ac:dyDescent="0.2">
      <c r="G4657" s="139"/>
      <c r="H4657" s="131"/>
      <c r="I4657" s="131"/>
    </row>
    <row r="4658" spans="7:9" ht="15" customHeight="1" x14ac:dyDescent="0.2">
      <c r="G4658" s="139"/>
      <c r="H4658" s="131"/>
      <c r="I4658" s="131"/>
    </row>
    <row r="4659" spans="7:9" ht="15" customHeight="1" x14ac:dyDescent="0.2">
      <c r="G4659" s="139"/>
      <c r="H4659" s="131"/>
      <c r="I4659" s="131"/>
    </row>
    <row r="4660" spans="7:9" ht="15" customHeight="1" x14ac:dyDescent="0.2">
      <c r="G4660" s="139"/>
      <c r="H4660" s="131"/>
      <c r="I4660" s="131"/>
    </row>
    <row r="4661" spans="7:9" ht="15" customHeight="1" x14ac:dyDescent="0.2">
      <c r="G4661" s="139"/>
      <c r="H4661" s="131"/>
      <c r="I4661" s="131"/>
    </row>
    <row r="4662" spans="7:9" ht="15" customHeight="1" x14ac:dyDescent="0.2">
      <c r="G4662" s="139"/>
      <c r="H4662" s="131"/>
      <c r="I4662" s="131"/>
    </row>
    <row r="4663" spans="7:9" ht="15" customHeight="1" x14ac:dyDescent="0.2">
      <c r="G4663" s="139"/>
      <c r="H4663" s="131"/>
      <c r="I4663" s="131"/>
    </row>
    <row r="4664" spans="7:9" ht="15" customHeight="1" x14ac:dyDescent="0.2">
      <c r="G4664" s="139"/>
      <c r="H4664" s="131"/>
      <c r="I4664" s="131"/>
    </row>
    <row r="4665" spans="7:9" ht="15" customHeight="1" x14ac:dyDescent="0.2">
      <c r="G4665" s="139"/>
      <c r="H4665" s="131"/>
      <c r="I4665" s="131"/>
    </row>
    <row r="4666" spans="7:9" ht="15" customHeight="1" x14ac:dyDescent="0.2">
      <c r="G4666" s="139"/>
      <c r="H4666" s="131"/>
      <c r="I4666" s="131"/>
    </row>
    <row r="4667" spans="7:9" ht="15" customHeight="1" x14ac:dyDescent="0.2">
      <c r="G4667" s="139"/>
      <c r="H4667" s="131"/>
      <c r="I4667" s="131"/>
    </row>
    <row r="4668" spans="7:9" ht="15" customHeight="1" x14ac:dyDescent="0.2">
      <c r="G4668" s="139"/>
      <c r="H4668" s="131"/>
      <c r="I4668" s="131"/>
    </row>
    <row r="4669" spans="7:9" ht="15" customHeight="1" x14ac:dyDescent="0.2">
      <c r="G4669" s="139"/>
      <c r="H4669" s="131"/>
      <c r="I4669" s="131"/>
    </row>
    <row r="4670" spans="7:9" ht="15" customHeight="1" x14ac:dyDescent="0.2">
      <c r="G4670" s="139"/>
      <c r="H4670" s="131"/>
      <c r="I4670" s="131"/>
    </row>
    <row r="4671" spans="7:9" ht="15" customHeight="1" x14ac:dyDescent="0.2">
      <c r="G4671" s="139"/>
      <c r="H4671" s="131"/>
      <c r="I4671" s="131"/>
    </row>
    <row r="4672" spans="7:9" ht="15" customHeight="1" x14ac:dyDescent="0.2">
      <c r="G4672" s="139"/>
      <c r="H4672" s="131"/>
      <c r="I4672" s="131"/>
    </row>
    <row r="4673" spans="7:9" ht="15" customHeight="1" x14ac:dyDescent="0.2">
      <c r="G4673" s="139"/>
      <c r="H4673" s="131"/>
      <c r="I4673" s="131"/>
    </row>
    <row r="4674" spans="7:9" ht="15" customHeight="1" x14ac:dyDescent="0.2">
      <c r="G4674" s="139"/>
      <c r="H4674" s="131"/>
      <c r="I4674" s="131"/>
    </row>
    <row r="4675" spans="7:9" ht="15" customHeight="1" x14ac:dyDescent="0.2">
      <c r="G4675" s="139"/>
      <c r="H4675" s="131"/>
      <c r="I4675" s="131"/>
    </row>
    <row r="4676" spans="7:9" ht="15" customHeight="1" x14ac:dyDescent="0.2">
      <c r="G4676" s="139"/>
      <c r="H4676" s="131"/>
      <c r="I4676" s="131"/>
    </row>
    <row r="4677" spans="7:9" ht="15" customHeight="1" x14ac:dyDescent="0.2">
      <c r="G4677" s="139"/>
      <c r="H4677" s="131"/>
      <c r="I4677" s="131"/>
    </row>
    <row r="4678" spans="7:9" ht="15" customHeight="1" x14ac:dyDescent="0.2">
      <c r="G4678" s="139"/>
      <c r="H4678" s="131"/>
      <c r="I4678" s="131"/>
    </row>
    <row r="4679" spans="7:9" ht="15" customHeight="1" x14ac:dyDescent="0.2">
      <c r="G4679" s="139"/>
      <c r="H4679" s="131"/>
      <c r="I4679" s="131"/>
    </row>
    <row r="4680" spans="7:9" ht="15" customHeight="1" x14ac:dyDescent="0.2">
      <c r="G4680" s="139"/>
      <c r="H4680" s="131"/>
      <c r="I4680" s="131"/>
    </row>
    <row r="4681" spans="7:9" ht="15" customHeight="1" x14ac:dyDescent="0.2">
      <c r="G4681" s="139"/>
      <c r="H4681" s="131"/>
      <c r="I4681" s="131"/>
    </row>
    <row r="4682" spans="7:9" ht="15" customHeight="1" x14ac:dyDescent="0.2">
      <c r="G4682" s="139"/>
      <c r="H4682" s="131"/>
      <c r="I4682" s="131"/>
    </row>
    <row r="4683" spans="7:9" ht="15" customHeight="1" x14ac:dyDescent="0.2">
      <c r="G4683" s="139"/>
      <c r="H4683" s="131"/>
      <c r="I4683" s="131"/>
    </row>
    <row r="4684" spans="7:9" ht="15" customHeight="1" x14ac:dyDescent="0.2">
      <c r="G4684" s="139"/>
      <c r="H4684" s="131"/>
      <c r="I4684" s="131"/>
    </row>
    <row r="4685" spans="7:9" ht="15" customHeight="1" x14ac:dyDescent="0.2">
      <c r="G4685" s="139"/>
      <c r="H4685" s="131"/>
      <c r="I4685" s="131"/>
    </row>
    <row r="4686" spans="7:9" ht="15" customHeight="1" x14ac:dyDescent="0.2">
      <c r="G4686" s="139"/>
      <c r="H4686" s="131"/>
      <c r="I4686" s="131"/>
    </row>
    <row r="4687" spans="7:9" ht="15" customHeight="1" x14ac:dyDescent="0.2">
      <c r="G4687" s="139"/>
      <c r="H4687" s="131"/>
      <c r="I4687" s="131"/>
    </row>
    <row r="4688" spans="7:9" ht="15" customHeight="1" x14ac:dyDescent="0.2">
      <c r="G4688" s="139"/>
      <c r="H4688" s="131"/>
      <c r="I4688" s="131"/>
    </row>
    <row r="4689" spans="7:9" ht="15" customHeight="1" x14ac:dyDescent="0.2">
      <c r="G4689" s="139"/>
      <c r="H4689" s="131"/>
      <c r="I4689" s="131"/>
    </row>
    <row r="4690" spans="7:9" ht="15" customHeight="1" x14ac:dyDescent="0.2">
      <c r="G4690" s="139"/>
      <c r="H4690" s="131"/>
      <c r="I4690" s="131"/>
    </row>
    <row r="4691" spans="7:9" ht="15" customHeight="1" x14ac:dyDescent="0.2">
      <c r="G4691" s="139"/>
      <c r="H4691" s="131"/>
      <c r="I4691" s="131"/>
    </row>
    <row r="4692" spans="7:9" ht="15" customHeight="1" x14ac:dyDescent="0.2">
      <c r="G4692" s="139"/>
      <c r="H4692" s="131"/>
      <c r="I4692" s="131"/>
    </row>
    <row r="4693" spans="7:9" ht="15" customHeight="1" x14ac:dyDescent="0.2">
      <c r="G4693" s="139"/>
      <c r="H4693" s="131"/>
      <c r="I4693" s="131"/>
    </row>
    <row r="4694" spans="7:9" ht="15" customHeight="1" x14ac:dyDescent="0.2">
      <c r="G4694" s="139"/>
      <c r="H4694" s="131"/>
      <c r="I4694" s="131"/>
    </row>
    <row r="4695" spans="7:9" ht="15" customHeight="1" x14ac:dyDescent="0.2">
      <c r="G4695" s="139"/>
      <c r="H4695" s="131"/>
      <c r="I4695" s="131"/>
    </row>
    <row r="4696" spans="7:9" ht="15" customHeight="1" x14ac:dyDescent="0.2">
      <c r="G4696" s="139"/>
      <c r="H4696" s="131"/>
      <c r="I4696" s="131"/>
    </row>
    <row r="4697" spans="7:9" ht="15" customHeight="1" x14ac:dyDescent="0.2">
      <c r="G4697" s="139"/>
      <c r="H4697" s="131"/>
      <c r="I4697" s="131"/>
    </row>
    <row r="4698" spans="7:9" ht="15" customHeight="1" x14ac:dyDescent="0.2">
      <c r="G4698" s="139"/>
      <c r="H4698" s="131"/>
      <c r="I4698" s="131"/>
    </row>
    <row r="4699" spans="7:9" ht="15" customHeight="1" x14ac:dyDescent="0.2">
      <c r="G4699" s="139"/>
      <c r="H4699" s="131"/>
      <c r="I4699" s="131"/>
    </row>
    <row r="4700" spans="7:9" ht="15" customHeight="1" x14ac:dyDescent="0.2">
      <c r="G4700" s="139"/>
      <c r="H4700" s="131"/>
      <c r="I4700" s="131"/>
    </row>
    <row r="4701" spans="7:9" ht="15" customHeight="1" x14ac:dyDescent="0.2">
      <c r="G4701" s="139"/>
      <c r="H4701" s="131"/>
      <c r="I4701" s="131"/>
    </row>
    <row r="4702" spans="7:9" ht="15" customHeight="1" x14ac:dyDescent="0.2">
      <c r="G4702" s="139"/>
      <c r="H4702" s="131"/>
      <c r="I4702" s="131"/>
    </row>
    <row r="4703" spans="7:9" ht="15" customHeight="1" x14ac:dyDescent="0.2">
      <c r="G4703" s="139"/>
      <c r="H4703" s="131"/>
      <c r="I4703" s="131"/>
    </row>
    <row r="4704" spans="7:9" ht="15" customHeight="1" x14ac:dyDescent="0.2">
      <c r="G4704" s="139"/>
      <c r="H4704" s="131"/>
      <c r="I4704" s="131"/>
    </row>
    <row r="4705" spans="7:9" ht="15" customHeight="1" x14ac:dyDescent="0.2">
      <c r="G4705" s="139"/>
      <c r="H4705" s="131"/>
      <c r="I4705" s="131"/>
    </row>
    <row r="4706" spans="7:9" ht="15" customHeight="1" x14ac:dyDescent="0.2">
      <c r="G4706" s="139"/>
      <c r="H4706" s="131"/>
      <c r="I4706" s="131"/>
    </row>
    <row r="4707" spans="7:9" ht="15" customHeight="1" x14ac:dyDescent="0.2">
      <c r="G4707" s="139"/>
      <c r="H4707" s="131"/>
      <c r="I4707" s="131"/>
    </row>
    <row r="4708" spans="7:9" ht="15" customHeight="1" x14ac:dyDescent="0.2">
      <c r="G4708" s="139"/>
      <c r="H4708" s="131"/>
      <c r="I4708" s="131"/>
    </row>
    <row r="4709" spans="7:9" ht="15" customHeight="1" x14ac:dyDescent="0.2">
      <c r="G4709" s="139"/>
      <c r="H4709" s="131"/>
      <c r="I4709" s="131"/>
    </row>
    <row r="4710" spans="7:9" ht="15" customHeight="1" x14ac:dyDescent="0.2">
      <c r="G4710" s="139"/>
      <c r="H4710" s="131"/>
      <c r="I4710" s="131"/>
    </row>
    <row r="4711" spans="7:9" ht="15" customHeight="1" x14ac:dyDescent="0.2">
      <c r="G4711" s="139"/>
      <c r="H4711" s="131"/>
      <c r="I4711" s="131"/>
    </row>
    <row r="4712" spans="7:9" ht="15" customHeight="1" x14ac:dyDescent="0.2">
      <c r="G4712" s="139"/>
      <c r="H4712" s="131"/>
      <c r="I4712" s="131"/>
    </row>
    <row r="4713" spans="7:9" ht="15" customHeight="1" x14ac:dyDescent="0.2">
      <c r="G4713" s="139"/>
      <c r="H4713" s="131"/>
      <c r="I4713" s="131"/>
    </row>
    <row r="4714" spans="7:9" ht="15" customHeight="1" x14ac:dyDescent="0.2">
      <c r="G4714" s="139"/>
      <c r="H4714" s="131"/>
      <c r="I4714" s="131"/>
    </row>
    <row r="4715" spans="7:9" ht="15" customHeight="1" x14ac:dyDescent="0.2">
      <c r="G4715" s="139"/>
      <c r="H4715" s="131"/>
      <c r="I4715" s="131"/>
    </row>
    <row r="4716" spans="7:9" ht="15" customHeight="1" x14ac:dyDescent="0.2">
      <c r="G4716" s="139"/>
      <c r="H4716" s="131"/>
      <c r="I4716" s="131"/>
    </row>
    <row r="4717" spans="7:9" ht="15" customHeight="1" x14ac:dyDescent="0.2">
      <c r="G4717" s="139"/>
      <c r="H4717" s="131"/>
      <c r="I4717" s="131"/>
    </row>
    <row r="4718" spans="7:9" ht="15" customHeight="1" x14ac:dyDescent="0.2">
      <c r="G4718" s="139"/>
      <c r="H4718" s="131"/>
      <c r="I4718" s="131"/>
    </row>
    <row r="4719" spans="7:9" ht="15" customHeight="1" x14ac:dyDescent="0.2">
      <c r="G4719" s="139"/>
      <c r="H4719" s="131"/>
      <c r="I4719" s="131"/>
    </row>
    <row r="4720" spans="7:9" ht="15" customHeight="1" x14ac:dyDescent="0.2">
      <c r="G4720" s="139"/>
      <c r="H4720" s="131"/>
      <c r="I4720" s="131"/>
    </row>
    <row r="4721" spans="7:9" ht="15" customHeight="1" x14ac:dyDescent="0.2">
      <c r="G4721" s="139"/>
      <c r="H4721" s="131"/>
      <c r="I4721" s="131"/>
    </row>
    <row r="4722" spans="7:9" ht="15" customHeight="1" x14ac:dyDescent="0.2">
      <c r="G4722" s="139"/>
      <c r="H4722" s="131"/>
      <c r="I4722" s="131"/>
    </row>
    <row r="4723" spans="7:9" ht="15" customHeight="1" x14ac:dyDescent="0.2">
      <c r="G4723" s="139"/>
      <c r="H4723" s="131"/>
      <c r="I4723" s="131"/>
    </row>
    <row r="4724" spans="7:9" ht="15" customHeight="1" x14ac:dyDescent="0.2">
      <c r="G4724" s="139"/>
      <c r="H4724" s="131"/>
      <c r="I4724" s="131"/>
    </row>
    <row r="4725" spans="7:9" ht="15" customHeight="1" x14ac:dyDescent="0.2">
      <c r="G4725" s="139"/>
      <c r="H4725" s="131"/>
      <c r="I4725" s="131"/>
    </row>
    <row r="4726" spans="7:9" ht="15" customHeight="1" x14ac:dyDescent="0.2">
      <c r="G4726" s="139"/>
      <c r="H4726" s="131"/>
      <c r="I4726" s="131"/>
    </row>
    <row r="4727" spans="7:9" ht="15" customHeight="1" x14ac:dyDescent="0.2">
      <c r="G4727" s="139"/>
      <c r="H4727" s="131"/>
      <c r="I4727" s="131"/>
    </row>
    <row r="4728" spans="7:9" ht="15" customHeight="1" x14ac:dyDescent="0.2">
      <c r="G4728" s="139"/>
      <c r="H4728" s="131"/>
      <c r="I4728" s="131"/>
    </row>
    <row r="4729" spans="7:9" ht="15" customHeight="1" x14ac:dyDescent="0.2">
      <c r="G4729" s="139"/>
      <c r="H4729" s="131"/>
      <c r="I4729" s="131"/>
    </row>
    <row r="4730" spans="7:9" ht="15" customHeight="1" x14ac:dyDescent="0.2">
      <c r="G4730" s="139"/>
      <c r="H4730" s="131"/>
      <c r="I4730" s="131"/>
    </row>
    <row r="4731" spans="7:9" ht="15" customHeight="1" x14ac:dyDescent="0.2">
      <c r="G4731" s="139"/>
      <c r="H4731" s="131"/>
      <c r="I4731" s="131"/>
    </row>
    <row r="4732" spans="7:9" ht="15" customHeight="1" x14ac:dyDescent="0.2">
      <c r="G4732" s="139"/>
      <c r="H4732" s="131"/>
      <c r="I4732" s="131"/>
    </row>
    <row r="4733" spans="7:9" ht="15" customHeight="1" x14ac:dyDescent="0.2">
      <c r="G4733" s="139"/>
      <c r="H4733" s="131"/>
      <c r="I4733" s="131"/>
    </row>
    <row r="4734" spans="7:9" ht="15" customHeight="1" x14ac:dyDescent="0.2">
      <c r="G4734" s="139"/>
      <c r="H4734" s="131"/>
      <c r="I4734" s="131"/>
    </row>
    <row r="4735" spans="7:9" ht="15" customHeight="1" x14ac:dyDescent="0.2">
      <c r="G4735" s="139"/>
      <c r="H4735" s="131"/>
      <c r="I4735" s="131"/>
    </row>
    <row r="4736" spans="7:9" ht="15" customHeight="1" x14ac:dyDescent="0.2">
      <c r="G4736" s="139"/>
      <c r="H4736" s="131"/>
      <c r="I4736" s="131"/>
    </row>
    <row r="4737" spans="7:9" ht="15" customHeight="1" x14ac:dyDescent="0.2">
      <c r="G4737" s="139"/>
      <c r="H4737" s="131"/>
      <c r="I4737" s="131"/>
    </row>
    <row r="4738" spans="7:9" ht="15" customHeight="1" x14ac:dyDescent="0.2">
      <c r="G4738" s="139"/>
      <c r="H4738" s="131"/>
      <c r="I4738" s="131"/>
    </row>
    <row r="4739" spans="7:9" ht="15" customHeight="1" x14ac:dyDescent="0.2">
      <c r="G4739" s="139"/>
      <c r="H4739" s="131"/>
      <c r="I4739" s="131"/>
    </row>
    <row r="4740" spans="7:9" ht="15" customHeight="1" x14ac:dyDescent="0.2">
      <c r="G4740" s="139"/>
      <c r="H4740" s="131"/>
      <c r="I4740" s="131"/>
    </row>
    <row r="4741" spans="7:9" ht="15" customHeight="1" x14ac:dyDescent="0.2">
      <c r="G4741" s="139"/>
      <c r="H4741" s="131"/>
      <c r="I4741" s="131"/>
    </row>
    <row r="4742" spans="7:9" ht="15" customHeight="1" x14ac:dyDescent="0.2">
      <c r="G4742" s="139"/>
      <c r="H4742" s="131"/>
      <c r="I4742" s="131"/>
    </row>
    <row r="4743" spans="7:9" ht="15" customHeight="1" x14ac:dyDescent="0.2">
      <c r="G4743" s="139"/>
      <c r="H4743" s="131"/>
      <c r="I4743" s="131"/>
    </row>
    <row r="4744" spans="7:9" ht="15" customHeight="1" x14ac:dyDescent="0.2">
      <c r="G4744" s="139"/>
      <c r="H4744" s="131"/>
      <c r="I4744" s="131"/>
    </row>
    <row r="4745" spans="7:9" ht="15" customHeight="1" x14ac:dyDescent="0.2">
      <c r="G4745" s="139"/>
      <c r="H4745" s="131"/>
      <c r="I4745" s="131"/>
    </row>
    <row r="4746" spans="7:9" ht="15" customHeight="1" x14ac:dyDescent="0.2">
      <c r="G4746" s="139"/>
      <c r="H4746" s="131"/>
      <c r="I4746" s="131"/>
    </row>
    <row r="4747" spans="7:9" ht="15" customHeight="1" x14ac:dyDescent="0.2">
      <c r="G4747" s="139"/>
      <c r="H4747" s="131"/>
      <c r="I4747" s="131"/>
    </row>
    <row r="4748" spans="7:9" ht="15" customHeight="1" x14ac:dyDescent="0.2">
      <c r="G4748" s="139"/>
      <c r="H4748" s="131"/>
      <c r="I4748" s="131"/>
    </row>
    <row r="4749" spans="7:9" ht="15" customHeight="1" x14ac:dyDescent="0.2">
      <c r="G4749" s="139"/>
      <c r="H4749" s="131"/>
      <c r="I4749" s="131"/>
    </row>
    <row r="4750" spans="7:9" ht="15" customHeight="1" x14ac:dyDescent="0.2">
      <c r="G4750" s="139"/>
      <c r="H4750" s="131"/>
      <c r="I4750" s="131"/>
    </row>
    <row r="4751" spans="7:9" ht="15" customHeight="1" x14ac:dyDescent="0.2">
      <c r="G4751" s="139"/>
      <c r="H4751" s="131"/>
      <c r="I4751" s="131"/>
    </row>
    <row r="4752" spans="7:9" ht="15" customHeight="1" x14ac:dyDescent="0.2">
      <c r="G4752" s="139"/>
      <c r="H4752" s="131"/>
      <c r="I4752" s="131"/>
    </row>
    <row r="4753" spans="7:9" ht="15" customHeight="1" x14ac:dyDescent="0.2">
      <c r="G4753" s="139"/>
      <c r="H4753" s="131"/>
      <c r="I4753" s="131"/>
    </row>
    <row r="4754" spans="7:9" ht="15" customHeight="1" x14ac:dyDescent="0.2">
      <c r="G4754" s="139"/>
      <c r="H4754" s="131"/>
      <c r="I4754" s="131"/>
    </row>
    <row r="4755" spans="7:9" ht="15" customHeight="1" x14ac:dyDescent="0.2">
      <c r="G4755" s="139"/>
      <c r="H4755" s="131"/>
      <c r="I4755" s="131"/>
    </row>
    <row r="4756" spans="7:9" ht="15" customHeight="1" x14ac:dyDescent="0.2">
      <c r="G4756" s="139"/>
      <c r="H4756" s="131"/>
      <c r="I4756" s="131"/>
    </row>
    <row r="4757" spans="7:9" ht="15" customHeight="1" x14ac:dyDescent="0.2">
      <c r="G4757" s="139"/>
      <c r="H4757" s="131"/>
      <c r="I4757" s="131"/>
    </row>
    <row r="4758" spans="7:9" ht="15" customHeight="1" x14ac:dyDescent="0.2">
      <c r="G4758" s="139"/>
      <c r="H4758" s="131"/>
      <c r="I4758" s="131"/>
    </row>
    <row r="4759" spans="7:9" ht="15" customHeight="1" x14ac:dyDescent="0.2">
      <c r="G4759" s="139"/>
      <c r="H4759" s="131"/>
      <c r="I4759" s="131"/>
    </row>
    <row r="4760" spans="7:9" ht="15" customHeight="1" x14ac:dyDescent="0.2">
      <c r="G4760" s="139"/>
      <c r="H4760" s="131"/>
      <c r="I4760" s="131"/>
    </row>
    <row r="4761" spans="7:9" ht="15" customHeight="1" x14ac:dyDescent="0.2">
      <c r="G4761" s="139"/>
      <c r="H4761" s="131"/>
      <c r="I4761" s="131"/>
    </row>
    <row r="4762" spans="7:9" ht="15" customHeight="1" x14ac:dyDescent="0.2">
      <c r="G4762" s="139"/>
      <c r="H4762" s="131"/>
      <c r="I4762" s="131"/>
    </row>
    <row r="4763" spans="7:9" ht="15" customHeight="1" x14ac:dyDescent="0.2">
      <c r="G4763" s="139"/>
      <c r="H4763" s="131"/>
      <c r="I4763" s="131"/>
    </row>
    <row r="4764" spans="7:9" ht="15" customHeight="1" x14ac:dyDescent="0.2">
      <c r="G4764" s="139"/>
      <c r="H4764" s="131"/>
      <c r="I4764" s="131"/>
    </row>
    <row r="4765" spans="7:9" ht="15" customHeight="1" x14ac:dyDescent="0.2">
      <c r="G4765" s="139"/>
      <c r="H4765" s="131"/>
      <c r="I4765" s="131"/>
    </row>
    <row r="4766" spans="7:9" ht="15" customHeight="1" x14ac:dyDescent="0.2">
      <c r="G4766" s="139"/>
      <c r="H4766" s="131"/>
      <c r="I4766" s="131"/>
    </row>
    <row r="4767" spans="7:9" ht="15" customHeight="1" x14ac:dyDescent="0.2">
      <c r="G4767" s="139"/>
      <c r="H4767" s="131"/>
      <c r="I4767" s="131"/>
    </row>
    <row r="4768" spans="7:9" ht="15" customHeight="1" x14ac:dyDescent="0.2">
      <c r="G4768" s="139"/>
      <c r="H4768" s="131"/>
      <c r="I4768" s="131"/>
    </row>
    <row r="4769" spans="7:9" ht="15" customHeight="1" x14ac:dyDescent="0.2">
      <c r="G4769" s="139"/>
      <c r="H4769" s="131"/>
      <c r="I4769" s="131"/>
    </row>
    <row r="4770" spans="7:9" ht="15" customHeight="1" x14ac:dyDescent="0.2">
      <c r="G4770" s="139"/>
      <c r="H4770" s="131"/>
      <c r="I4770" s="131"/>
    </row>
    <row r="4771" spans="7:9" ht="15" customHeight="1" x14ac:dyDescent="0.2">
      <c r="G4771" s="139"/>
      <c r="H4771" s="131"/>
      <c r="I4771" s="131"/>
    </row>
    <row r="4772" spans="7:9" ht="15" customHeight="1" x14ac:dyDescent="0.2">
      <c r="G4772" s="139"/>
      <c r="H4772" s="131"/>
      <c r="I4772" s="131"/>
    </row>
    <row r="4773" spans="7:9" ht="15" customHeight="1" x14ac:dyDescent="0.2">
      <c r="G4773" s="139"/>
      <c r="H4773" s="131"/>
      <c r="I4773" s="131"/>
    </row>
    <row r="4774" spans="7:9" ht="15" customHeight="1" x14ac:dyDescent="0.2">
      <c r="G4774" s="139"/>
      <c r="H4774" s="131"/>
      <c r="I4774" s="131"/>
    </row>
    <row r="4775" spans="7:9" ht="15" customHeight="1" x14ac:dyDescent="0.2">
      <c r="G4775" s="139"/>
      <c r="H4775" s="131"/>
      <c r="I4775" s="131"/>
    </row>
    <row r="4776" spans="7:9" ht="15" customHeight="1" x14ac:dyDescent="0.2">
      <c r="G4776" s="139"/>
      <c r="H4776" s="131"/>
      <c r="I4776" s="131"/>
    </row>
    <row r="4777" spans="7:9" ht="15" customHeight="1" x14ac:dyDescent="0.2">
      <c r="G4777" s="139"/>
      <c r="H4777" s="131"/>
      <c r="I4777" s="131"/>
    </row>
    <row r="4778" spans="7:9" ht="15" customHeight="1" x14ac:dyDescent="0.2">
      <c r="G4778" s="139"/>
      <c r="H4778" s="131"/>
      <c r="I4778" s="131"/>
    </row>
    <row r="4779" spans="7:9" ht="15" customHeight="1" x14ac:dyDescent="0.2">
      <c r="G4779" s="139"/>
      <c r="H4779" s="131"/>
      <c r="I4779" s="131"/>
    </row>
    <row r="4780" spans="7:9" ht="15" customHeight="1" x14ac:dyDescent="0.2">
      <c r="G4780" s="139"/>
      <c r="H4780" s="131"/>
      <c r="I4780" s="131"/>
    </row>
    <row r="4781" spans="7:9" ht="15" customHeight="1" x14ac:dyDescent="0.2">
      <c r="G4781" s="139"/>
      <c r="H4781" s="131"/>
      <c r="I4781" s="131"/>
    </row>
    <row r="4782" spans="7:9" ht="15" customHeight="1" x14ac:dyDescent="0.2">
      <c r="G4782" s="139"/>
      <c r="H4782" s="131"/>
      <c r="I4782" s="131"/>
    </row>
    <row r="4783" spans="7:9" ht="15" customHeight="1" x14ac:dyDescent="0.2">
      <c r="G4783" s="139"/>
      <c r="H4783" s="131"/>
      <c r="I4783" s="131"/>
    </row>
    <row r="4784" spans="7:9" ht="15" customHeight="1" x14ac:dyDescent="0.2">
      <c r="G4784" s="139"/>
      <c r="H4784" s="131"/>
      <c r="I4784" s="131"/>
    </row>
    <row r="4785" spans="7:9" ht="15" customHeight="1" x14ac:dyDescent="0.2">
      <c r="G4785" s="139"/>
      <c r="H4785" s="131"/>
      <c r="I4785" s="131"/>
    </row>
    <row r="4786" spans="7:9" ht="15" customHeight="1" x14ac:dyDescent="0.2">
      <c r="G4786" s="139"/>
      <c r="H4786" s="131"/>
      <c r="I4786" s="131"/>
    </row>
    <row r="4787" spans="7:9" ht="15" customHeight="1" x14ac:dyDescent="0.2">
      <c r="G4787" s="139"/>
      <c r="H4787" s="131"/>
      <c r="I4787" s="131"/>
    </row>
    <row r="4788" spans="7:9" ht="15" customHeight="1" x14ac:dyDescent="0.2">
      <c r="G4788" s="139"/>
      <c r="H4788" s="131"/>
      <c r="I4788" s="131"/>
    </row>
    <row r="4789" spans="7:9" ht="15" customHeight="1" x14ac:dyDescent="0.2">
      <c r="G4789" s="139"/>
      <c r="H4789" s="131"/>
      <c r="I4789" s="131"/>
    </row>
    <row r="4790" spans="7:9" ht="15" customHeight="1" x14ac:dyDescent="0.2">
      <c r="G4790" s="139"/>
      <c r="H4790" s="131"/>
      <c r="I4790" s="131"/>
    </row>
    <row r="4791" spans="7:9" ht="15" customHeight="1" x14ac:dyDescent="0.2">
      <c r="G4791" s="139"/>
      <c r="H4791" s="131"/>
      <c r="I4791" s="131"/>
    </row>
    <row r="4792" spans="7:9" ht="15" customHeight="1" x14ac:dyDescent="0.2">
      <c r="G4792" s="139"/>
      <c r="H4792" s="131"/>
      <c r="I4792" s="131"/>
    </row>
    <row r="4793" spans="7:9" ht="15" customHeight="1" x14ac:dyDescent="0.2">
      <c r="G4793" s="139"/>
      <c r="H4793" s="131"/>
      <c r="I4793" s="131"/>
    </row>
    <row r="4794" spans="7:9" ht="15" customHeight="1" x14ac:dyDescent="0.2">
      <c r="G4794" s="139"/>
      <c r="H4794" s="131"/>
      <c r="I4794" s="131"/>
    </row>
    <row r="4795" spans="7:9" ht="15" customHeight="1" x14ac:dyDescent="0.2">
      <c r="G4795" s="139"/>
      <c r="H4795" s="131"/>
      <c r="I4795" s="131"/>
    </row>
    <row r="4796" spans="7:9" ht="15" customHeight="1" x14ac:dyDescent="0.2">
      <c r="G4796" s="139"/>
      <c r="H4796" s="131"/>
      <c r="I4796" s="131"/>
    </row>
    <row r="4797" spans="7:9" ht="15" customHeight="1" x14ac:dyDescent="0.2">
      <c r="G4797" s="139"/>
      <c r="H4797" s="131"/>
      <c r="I4797" s="131"/>
    </row>
    <row r="4798" spans="7:9" ht="15" customHeight="1" x14ac:dyDescent="0.2">
      <c r="G4798" s="139"/>
      <c r="H4798" s="131"/>
      <c r="I4798" s="131"/>
    </row>
    <row r="4799" spans="7:9" ht="15" customHeight="1" x14ac:dyDescent="0.2">
      <c r="G4799" s="139"/>
      <c r="H4799" s="131"/>
      <c r="I4799" s="131"/>
    </row>
    <row r="4800" spans="7:9" ht="15" customHeight="1" x14ac:dyDescent="0.2">
      <c r="G4800" s="139"/>
      <c r="H4800" s="131"/>
      <c r="I4800" s="131"/>
    </row>
    <row r="4801" spans="7:9" ht="15" customHeight="1" x14ac:dyDescent="0.2">
      <c r="G4801" s="139"/>
      <c r="H4801" s="131"/>
      <c r="I4801" s="131"/>
    </row>
    <row r="4802" spans="7:9" ht="15" customHeight="1" x14ac:dyDescent="0.2">
      <c r="G4802" s="139"/>
      <c r="H4802" s="131"/>
      <c r="I4802" s="131"/>
    </row>
    <row r="4803" spans="7:9" ht="15" customHeight="1" x14ac:dyDescent="0.2">
      <c r="G4803" s="139"/>
      <c r="H4803" s="131"/>
      <c r="I4803" s="131"/>
    </row>
    <row r="4804" spans="7:9" ht="15" customHeight="1" x14ac:dyDescent="0.2">
      <c r="G4804" s="139"/>
      <c r="H4804" s="131"/>
      <c r="I4804" s="131"/>
    </row>
    <row r="4805" spans="7:9" ht="15" customHeight="1" x14ac:dyDescent="0.2">
      <c r="G4805" s="139"/>
      <c r="H4805" s="131"/>
      <c r="I4805" s="131"/>
    </row>
    <row r="4806" spans="7:9" ht="15" customHeight="1" x14ac:dyDescent="0.2">
      <c r="G4806" s="139"/>
      <c r="H4806" s="131"/>
      <c r="I4806" s="131"/>
    </row>
    <row r="4807" spans="7:9" ht="15" customHeight="1" x14ac:dyDescent="0.2">
      <c r="G4807" s="139"/>
      <c r="H4807" s="131"/>
      <c r="I4807" s="131"/>
    </row>
    <row r="4808" spans="7:9" ht="15" customHeight="1" x14ac:dyDescent="0.2">
      <c r="G4808" s="139"/>
      <c r="H4808" s="131"/>
      <c r="I4808" s="131"/>
    </row>
    <row r="4809" spans="7:9" ht="15" customHeight="1" x14ac:dyDescent="0.2">
      <c r="G4809" s="139"/>
      <c r="H4809" s="131"/>
      <c r="I4809" s="131"/>
    </row>
    <row r="4810" spans="7:9" ht="15" customHeight="1" x14ac:dyDescent="0.2">
      <c r="G4810" s="139"/>
      <c r="H4810" s="131"/>
      <c r="I4810" s="131"/>
    </row>
    <row r="4811" spans="7:9" ht="15" customHeight="1" x14ac:dyDescent="0.2">
      <c r="G4811" s="139"/>
      <c r="H4811" s="131"/>
      <c r="I4811" s="131"/>
    </row>
    <row r="4812" spans="7:9" ht="15" customHeight="1" x14ac:dyDescent="0.2">
      <c r="G4812" s="139"/>
      <c r="H4812" s="131"/>
      <c r="I4812" s="131"/>
    </row>
    <row r="4813" spans="7:9" ht="15" customHeight="1" x14ac:dyDescent="0.2">
      <c r="G4813" s="139"/>
      <c r="H4813" s="131"/>
      <c r="I4813" s="131"/>
    </row>
    <row r="4814" spans="7:9" ht="15" customHeight="1" x14ac:dyDescent="0.2">
      <c r="G4814" s="139"/>
      <c r="H4814" s="131"/>
      <c r="I4814" s="131"/>
    </row>
    <row r="4815" spans="7:9" ht="15" customHeight="1" x14ac:dyDescent="0.2">
      <c r="G4815" s="139"/>
      <c r="H4815" s="131"/>
      <c r="I4815" s="131"/>
    </row>
    <row r="4816" spans="7:9" ht="15" customHeight="1" x14ac:dyDescent="0.2">
      <c r="G4816" s="139"/>
      <c r="H4816" s="131"/>
      <c r="I4816" s="131"/>
    </row>
    <row r="4817" spans="7:9" ht="15" customHeight="1" x14ac:dyDescent="0.2">
      <c r="G4817" s="139"/>
      <c r="H4817" s="131"/>
      <c r="I4817" s="131"/>
    </row>
    <row r="4818" spans="7:9" ht="15" customHeight="1" x14ac:dyDescent="0.2">
      <c r="G4818" s="139"/>
      <c r="H4818" s="131"/>
      <c r="I4818" s="131"/>
    </row>
    <row r="4819" spans="7:9" ht="15" customHeight="1" x14ac:dyDescent="0.2">
      <c r="G4819" s="139"/>
      <c r="H4819" s="131"/>
      <c r="I4819" s="131"/>
    </row>
    <row r="4820" spans="7:9" ht="15" customHeight="1" x14ac:dyDescent="0.2">
      <c r="G4820" s="139"/>
      <c r="H4820" s="131"/>
      <c r="I4820" s="131"/>
    </row>
    <row r="4821" spans="7:9" ht="15" customHeight="1" x14ac:dyDescent="0.2">
      <c r="G4821" s="139"/>
      <c r="H4821" s="131"/>
      <c r="I4821" s="131"/>
    </row>
    <row r="4822" spans="7:9" ht="15" customHeight="1" x14ac:dyDescent="0.2">
      <c r="G4822" s="139"/>
      <c r="H4822" s="131"/>
      <c r="I4822" s="131"/>
    </row>
    <row r="4823" spans="7:9" ht="15" customHeight="1" x14ac:dyDescent="0.2">
      <c r="G4823" s="139"/>
      <c r="H4823" s="131"/>
      <c r="I4823" s="131"/>
    </row>
    <row r="4824" spans="7:9" ht="15" customHeight="1" x14ac:dyDescent="0.2">
      <c r="G4824" s="139"/>
      <c r="H4824" s="131"/>
      <c r="I4824" s="131"/>
    </row>
    <row r="4825" spans="7:9" ht="15" customHeight="1" x14ac:dyDescent="0.2">
      <c r="G4825" s="139"/>
      <c r="H4825" s="131"/>
      <c r="I4825" s="131"/>
    </row>
    <row r="4826" spans="7:9" ht="15" customHeight="1" x14ac:dyDescent="0.2">
      <c r="G4826" s="139"/>
      <c r="H4826" s="131"/>
      <c r="I4826" s="131"/>
    </row>
    <row r="4827" spans="7:9" ht="15" customHeight="1" x14ac:dyDescent="0.2">
      <c r="G4827" s="139"/>
      <c r="H4827" s="131"/>
      <c r="I4827" s="131"/>
    </row>
    <row r="4828" spans="7:9" ht="15" customHeight="1" x14ac:dyDescent="0.2">
      <c r="G4828" s="139"/>
      <c r="H4828" s="131"/>
      <c r="I4828" s="131"/>
    </row>
    <row r="4829" spans="7:9" ht="15" customHeight="1" x14ac:dyDescent="0.2">
      <c r="G4829" s="139"/>
      <c r="H4829" s="131"/>
      <c r="I4829" s="131"/>
    </row>
    <row r="4830" spans="7:9" ht="15" customHeight="1" x14ac:dyDescent="0.2">
      <c r="G4830" s="139"/>
      <c r="H4830" s="131"/>
      <c r="I4830" s="131"/>
    </row>
    <row r="4831" spans="7:9" ht="15" customHeight="1" x14ac:dyDescent="0.2">
      <c r="G4831" s="139"/>
      <c r="H4831" s="131"/>
      <c r="I4831" s="131"/>
    </row>
    <row r="4832" spans="7:9" ht="15" customHeight="1" x14ac:dyDescent="0.2">
      <c r="G4832" s="139"/>
      <c r="H4832" s="131"/>
      <c r="I4832" s="131"/>
    </row>
    <row r="4833" spans="7:9" ht="15" customHeight="1" x14ac:dyDescent="0.2">
      <c r="G4833" s="139"/>
      <c r="H4833" s="131"/>
      <c r="I4833" s="131"/>
    </row>
    <row r="4834" spans="7:9" ht="15" customHeight="1" x14ac:dyDescent="0.2">
      <c r="G4834" s="139"/>
      <c r="H4834" s="131"/>
      <c r="I4834" s="131"/>
    </row>
    <row r="4835" spans="7:9" ht="15" customHeight="1" x14ac:dyDescent="0.2">
      <c r="G4835" s="139"/>
      <c r="H4835" s="131"/>
      <c r="I4835" s="131"/>
    </row>
    <row r="4836" spans="7:9" ht="15" customHeight="1" x14ac:dyDescent="0.2">
      <c r="G4836" s="139"/>
      <c r="H4836" s="131"/>
      <c r="I4836" s="131"/>
    </row>
    <row r="4837" spans="7:9" ht="15" customHeight="1" x14ac:dyDescent="0.2">
      <c r="G4837" s="139"/>
      <c r="H4837" s="131"/>
      <c r="I4837" s="131"/>
    </row>
    <row r="4838" spans="7:9" ht="15" customHeight="1" x14ac:dyDescent="0.2">
      <c r="G4838" s="139"/>
      <c r="H4838" s="131"/>
      <c r="I4838" s="131"/>
    </row>
    <row r="4839" spans="7:9" ht="15" customHeight="1" x14ac:dyDescent="0.2">
      <c r="G4839" s="139"/>
      <c r="H4839" s="131"/>
      <c r="I4839" s="131"/>
    </row>
    <row r="4840" spans="7:9" ht="15" customHeight="1" x14ac:dyDescent="0.2">
      <c r="G4840" s="139"/>
      <c r="H4840" s="131"/>
      <c r="I4840" s="131"/>
    </row>
    <row r="4841" spans="7:9" ht="15" customHeight="1" x14ac:dyDescent="0.2">
      <c r="G4841" s="139"/>
      <c r="H4841" s="131"/>
      <c r="I4841" s="131"/>
    </row>
    <row r="4842" spans="7:9" ht="15" customHeight="1" x14ac:dyDescent="0.2">
      <c r="G4842" s="139"/>
      <c r="H4842" s="131"/>
      <c r="I4842" s="131"/>
    </row>
    <row r="4843" spans="7:9" ht="15" customHeight="1" x14ac:dyDescent="0.2">
      <c r="G4843" s="139"/>
      <c r="H4843" s="131"/>
      <c r="I4843" s="131"/>
    </row>
    <row r="4844" spans="7:9" ht="15" customHeight="1" x14ac:dyDescent="0.2">
      <c r="G4844" s="139"/>
      <c r="H4844" s="131"/>
      <c r="I4844" s="131"/>
    </row>
    <row r="4845" spans="7:9" ht="15" customHeight="1" x14ac:dyDescent="0.2">
      <c r="G4845" s="139"/>
      <c r="H4845" s="131"/>
      <c r="I4845" s="131"/>
    </row>
    <row r="4846" spans="7:9" ht="15" customHeight="1" x14ac:dyDescent="0.2">
      <c r="G4846" s="139"/>
      <c r="H4846" s="131"/>
      <c r="I4846" s="131"/>
    </row>
    <row r="4847" spans="7:9" ht="15" customHeight="1" x14ac:dyDescent="0.2">
      <c r="G4847" s="139"/>
      <c r="H4847" s="131"/>
      <c r="I4847" s="131"/>
    </row>
    <row r="4848" spans="7:9" ht="15" customHeight="1" x14ac:dyDescent="0.2">
      <c r="G4848" s="139"/>
      <c r="H4848" s="131"/>
      <c r="I4848" s="131"/>
    </row>
    <row r="4849" spans="7:9" ht="15" customHeight="1" x14ac:dyDescent="0.2">
      <c r="G4849" s="139"/>
      <c r="H4849" s="131"/>
      <c r="I4849" s="131"/>
    </row>
    <row r="4850" spans="7:9" ht="15" customHeight="1" x14ac:dyDescent="0.2">
      <c r="G4850" s="139"/>
      <c r="H4850" s="131"/>
      <c r="I4850" s="131"/>
    </row>
    <row r="4851" spans="7:9" ht="15" customHeight="1" x14ac:dyDescent="0.2">
      <c r="G4851" s="139"/>
      <c r="H4851" s="131"/>
      <c r="I4851" s="131"/>
    </row>
    <row r="4852" spans="7:9" ht="15" customHeight="1" x14ac:dyDescent="0.2">
      <c r="G4852" s="139"/>
      <c r="H4852" s="131"/>
      <c r="I4852" s="131"/>
    </row>
    <row r="4853" spans="7:9" ht="15" customHeight="1" x14ac:dyDescent="0.2">
      <c r="G4853" s="139"/>
      <c r="H4853" s="131"/>
      <c r="I4853" s="131"/>
    </row>
    <row r="4854" spans="7:9" ht="15" customHeight="1" x14ac:dyDescent="0.2">
      <c r="G4854" s="139"/>
      <c r="H4854" s="131"/>
      <c r="I4854" s="131"/>
    </row>
    <row r="4855" spans="7:9" ht="15" customHeight="1" x14ac:dyDescent="0.2">
      <c r="G4855" s="139"/>
      <c r="H4855" s="131"/>
      <c r="I4855" s="131"/>
    </row>
    <row r="4856" spans="7:9" ht="15" customHeight="1" x14ac:dyDescent="0.2">
      <c r="G4856" s="139"/>
      <c r="H4856" s="131"/>
      <c r="I4856" s="131"/>
    </row>
    <row r="4857" spans="7:9" ht="15" customHeight="1" x14ac:dyDescent="0.2">
      <c r="G4857" s="139"/>
      <c r="H4857" s="131"/>
      <c r="I4857" s="131"/>
    </row>
    <row r="4858" spans="7:9" ht="15" customHeight="1" x14ac:dyDescent="0.2">
      <c r="G4858" s="139"/>
      <c r="H4858" s="131"/>
      <c r="I4858" s="131"/>
    </row>
    <row r="4859" spans="7:9" ht="15" customHeight="1" x14ac:dyDescent="0.2">
      <c r="G4859" s="139"/>
      <c r="H4859" s="131"/>
      <c r="I4859" s="131"/>
    </row>
    <row r="4860" spans="7:9" ht="15" customHeight="1" x14ac:dyDescent="0.2">
      <c r="G4860" s="139"/>
      <c r="H4860" s="131"/>
      <c r="I4860" s="131"/>
    </row>
    <row r="4861" spans="7:9" ht="15" customHeight="1" x14ac:dyDescent="0.2">
      <c r="G4861" s="139"/>
      <c r="H4861" s="131"/>
      <c r="I4861" s="131"/>
    </row>
    <row r="4862" spans="7:9" ht="15" customHeight="1" x14ac:dyDescent="0.2">
      <c r="G4862" s="139"/>
      <c r="H4862" s="131"/>
      <c r="I4862" s="131"/>
    </row>
    <row r="4863" spans="7:9" ht="15" customHeight="1" x14ac:dyDescent="0.2">
      <c r="G4863" s="139"/>
      <c r="H4863" s="131"/>
      <c r="I4863" s="131"/>
    </row>
    <row r="4864" spans="7:9" ht="15" customHeight="1" x14ac:dyDescent="0.2">
      <c r="G4864" s="139"/>
      <c r="H4864" s="131"/>
      <c r="I4864" s="131"/>
    </row>
    <row r="4865" spans="7:9" ht="15" customHeight="1" x14ac:dyDescent="0.2">
      <c r="G4865" s="139"/>
      <c r="H4865" s="131"/>
      <c r="I4865" s="131"/>
    </row>
    <row r="4866" spans="7:9" ht="15" customHeight="1" x14ac:dyDescent="0.2">
      <c r="G4866" s="139"/>
      <c r="H4866" s="131"/>
      <c r="I4866" s="131"/>
    </row>
    <row r="4867" spans="7:9" ht="15" customHeight="1" x14ac:dyDescent="0.2">
      <c r="G4867" s="139"/>
      <c r="H4867" s="131"/>
      <c r="I4867" s="131"/>
    </row>
    <row r="4868" spans="7:9" ht="15" customHeight="1" x14ac:dyDescent="0.2">
      <c r="G4868" s="139"/>
      <c r="H4868" s="131"/>
      <c r="I4868" s="131"/>
    </row>
    <row r="4869" spans="7:9" ht="15" customHeight="1" x14ac:dyDescent="0.2">
      <c r="G4869" s="139"/>
      <c r="H4869" s="131"/>
      <c r="I4869" s="131"/>
    </row>
    <row r="4870" spans="7:9" ht="15" customHeight="1" x14ac:dyDescent="0.2">
      <c r="G4870" s="139"/>
      <c r="H4870" s="131"/>
      <c r="I4870" s="131"/>
    </row>
    <row r="4871" spans="7:9" ht="15" customHeight="1" x14ac:dyDescent="0.2">
      <c r="G4871" s="139"/>
      <c r="H4871" s="131"/>
      <c r="I4871" s="131"/>
    </row>
    <row r="4872" spans="7:9" ht="15" customHeight="1" x14ac:dyDescent="0.2">
      <c r="G4872" s="139"/>
      <c r="H4872" s="131"/>
      <c r="I4872" s="131"/>
    </row>
    <row r="4873" spans="7:9" ht="15" customHeight="1" x14ac:dyDescent="0.2">
      <c r="G4873" s="139"/>
      <c r="H4873" s="131"/>
      <c r="I4873" s="131"/>
    </row>
    <row r="4874" spans="7:9" ht="15" customHeight="1" x14ac:dyDescent="0.2">
      <c r="G4874" s="139"/>
      <c r="H4874" s="131"/>
      <c r="I4874" s="131"/>
    </row>
    <row r="4875" spans="7:9" ht="15" customHeight="1" x14ac:dyDescent="0.2">
      <c r="G4875" s="139"/>
      <c r="H4875" s="131"/>
      <c r="I4875" s="131"/>
    </row>
    <row r="4876" spans="7:9" ht="15" customHeight="1" x14ac:dyDescent="0.2">
      <c r="G4876" s="139"/>
      <c r="H4876" s="131"/>
      <c r="I4876" s="131"/>
    </row>
    <row r="4877" spans="7:9" ht="15" customHeight="1" x14ac:dyDescent="0.2">
      <c r="G4877" s="139"/>
      <c r="H4877" s="131"/>
      <c r="I4877" s="131"/>
    </row>
    <row r="4878" spans="7:9" ht="15" customHeight="1" x14ac:dyDescent="0.2">
      <c r="G4878" s="139"/>
      <c r="H4878" s="131"/>
      <c r="I4878" s="131"/>
    </row>
    <row r="4879" spans="7:9" ht="15" customHeight="1" x14ac:dyDescent="0.2">
      <c r="G4879" s="139"/>
      <c r="H4879" s="131"/>
      <c r="I4879" s="131"/>
    </row>
    <row r="4880" spans="7:9" ht="15" customHeight="1" x14ac:dyDescent="0.2">
      <c r="G4880" s="139"/>
      <c r="H4880" s="131"/>
      <c r="I4880" s="131"/>
    </row>
    <row r="4881" spans="7:9" ht="15" customHeight="1" x14ac:dyDescent="0.2">
      <c r="G4881" s="139"/>
      <c r="H4881" s="131"/>
      <c r="I4881" s="131"/>
    </row>
    <row r="4882" spans="7:9" ht="15" customHeight="1" x14ac:dyDescent="0.2">
      <c r="G4882" s="139"/>
      <c r="H4882" s="131"/>
      <c r="I4882" s="131"/>
    </row>
    <row r="4883" spans="7:9" ht="15" customHeight="1" x14ac:dyDescent="0.2">
      <c r="G4883" s="139"/>
      <c r="H4883" s="131"/>
      <c r="I4883" s="131"/>
    </row>
    <row r="4884" spans="7:9" ht="15" customHeight="1" x14ac:dyDescent="0.2">
      <c r="G4884" s="139"/>
      <c r="H4884" s="131"/>
      <c r="I4884" s="131"/>
    </row>
    <row r="4885" spans="7:9" ht="15" customHeight="1" x14ac:dyDescent="0.2">
      <c r="G4885" s="139"/>
      <c r="H4885" s="131"/>
      <c r="I4885" s="131"/>
    </row>
    <row r="4886" spans="7:9" ht="15" customHeight="1" x14ac:dyDescent="0.2">
      <c r="G4886" s="139"/>
      <c r="H4886" s="131"/>
      <c r="I4886" s="131"/>
    </row>
    <row r="4887" spans="7:9" ht="15" customHeight="1" x14ac:dyDescent="0.2">
      <c r="G4887" s="139"/>
      <c r="H4887" s="131"/>
      <c r="I4887" s="131"/>
    </row>
    <row r="4888" spans="7:9" ht="15" customHeight="1" x14ac:dyDescent="0.2">
      <c r="G4888" s="139"/>
      <c r="H4888" s="131"/>
      <c r="I4888" s="131"/>
    </row>
    <row r="4889" spans="7:9" ht="15" customHeight="1" x14ac:dyDescent="0.2">
      <c r="G4889" s="139"/>
      <c r="H4889" s="131"/>
      <c r="I4889" s="131"/>
    </row>
    <row r="4890" spans="7:9" ht="15" customHeight="1" x14ac:dyDescent="0.2">
      <c r="G4890" s="139"/>
      <c r="H4890" s="131"/>
      <c r="I4890" s="131"/>
    </row>
    <row r="4891" spans="7:9" ht="15" customHeight="1" x14ac:dyDescent="0.2">
      <c r="G4891" s="139"/>
      <c r="H4891" s="131"/>
      <c r="I4891" s="131"/>
    </row>
    <row r="4892" spans="7:9" ht="15" customHeight="1" x14ac:dyDescent="0.2">
      <c r="G4892" s="139"/>
      <c r="H4892" s="131"/>
      <c r="I4892" s="131"/>
    </row>
    <row r="4893" spans="7:9" ht="15" customHeight="1" x14ac:dyDescent="0.2">
      <c r="G4893" s="139"/>
      <c r="H4893" s="131"/>
      <c r="I4893" s="131"/>
    </row>
    <row r="4894" spans="7:9" ht="15" customHeight="1" x14ac:dyDescent="0.2">
      <c r="G4894" s="139"/>
      <c r="H4894" s="131"/>
      <c r="I4894" s="131"/>
    </row>
    <row r="4895" spans="7:9" ht="15" customHeight="1" x14ac:dyDescent="0.2">
      <c r="G4895" s="139"/>
      <c r="H4895" s="131"/>
      <c r="I4895" s="131"/>
    </row>
    <row r="4896" spans="7:9" ht="15" customHeight="1" x14ac:dyDescent="0.2">
      <c r="G4896" s="139"/>
      <c r="H4896" s="131"/>
      <c r="I4896" s="131"/>
    </row>
    <row r="4897" spans="7:9" ht="15" customHeight="1" x14ac:dyDescent="0.2">
      <c r="G4897" s="139"/>
      <c r="H4897" s="131"/>
      <c r="I4897" s="131"/>
    </row>
    <row r="4898" spans="7:9" ht="15" customHeight="1" x14ac:dyDescent="0.2">
      <c r="G4898" s="139"/>
      <c r="H4898" s="131"/>
      <c r="I4898" s="131"/>
    </row>
    <row r="4899" spans="7:9" ht="15" customHeight="1" x14ac:dyDescent="0.2">
      <c r="G4899" s="139"/>
      <c r="H4899" s="131"/>
      <c r="I4899" s="131"/>
    </row>
    <row r="4900" spans="7:9" ht="15" customHeight="1" x14ac:dyDescent="0.2">
      <c r="G4900" s="139"/>
      <c r="H4900" s="131"/>
      <c r="I4900" s="131"/>
    </row>
    <row r="4901" spans="7:9" ht="15" customHeight="1" x14ac:dyDescent="0.2">
      <c r="G4901" s="139"/>
      <c r="H4901" s="131"/>
      <c r="I4901" s="131"/>
    </row>
    <row r="4902" spans="7:9" ht="15" customHeight="1" x14ac:dyDescent="0.2">
      <c r="G4902" s="139"/>
      <c r="H4902" s="131"/>
      <c r="I4902" s="131"/>
    </row>
    <row r="4903" spans="7:9" ht="15" customHeight="1" x14ac:dyDescent="0.2">
      <c r="G4903" s="139"/>
      <c r="H4903" s="131"/>
      <c r="I4903" s="131"/>
    </row>
    <row r="4904" spans="7:9" ht="15" customHeight="1" x14ac:dyDescent="0.2">
      <c r="G4904" s="139"/>
      <c r="H4904" s="131"/>
      <c r="I4904" s="131"/>
    </row>
    <row r="4905" spans="7:9" ht="15" customHeight="1" x14ac:dyDescent="0.2">
      <c r="G4905" s="139"/>
      <c r="H4905" s="131"/>
      <c r="I4905" s="131"/>
    </row>
    <row r="4906" spans="7:9" ht="15" customHeight="1" x14ac:dyDescent="0.2">
      <c r="G4906" s="139"/>
      <c r="H4906" s="131"/>
      <c r="I4906" s="131"/>
    </row>
    <row r="4907" spans="7:9" ht="15" customHeight="1" x14ac:dyDescent="0.2">
      <c r="G4907" s="139"/>
      <c r="H4907" s="131"/>
      <c r="I4907" s="131"/>
    </row>
    <row r="4908" spans="7:9" ht="15" customHeight="1" x14ac:dyDescent="0.2">
      <c r="G4908" s="139"/>
      <c r="H4908" s="131"/>
      <c r="I4908" s="131"/>
    </row>
    <row r="4909" spans="7:9" ht="15" customHeight="1" x14ac:dyDescent="0.2">
      <c r="G4909" s="139"/>
      <c r="H4909" s="131"/>
      <c r="I4909" s="131"/>
    </row>
    <row r="4910" spans="7:9" ht="15" customHeight="1" x14ac:dyDescent="0.2">
      <c r="G4910" s="139"/>
      <c r="H4910" s="131"/>
      <c r="I4910" s="131"/>
    </row>
    <row r="4911" spans="7:9" ht="15" customHeight="1" x14ac:dyDescent="0.2">
      <c r="G4911" s="139"/>
      <c r="H4911" s="131"/>
      <c r="I4911" s="131"/>
    </row>
    <row r="4912" spans="7:9" ht="15" customHeight="1" x14ac:dyDescent="0.2">
      <c r="G4912" s="139"/>
      <c r="H4912" s="131"/>
      <c r="I4912" s="131"/>
    </row>
    <row r="4913" spans="7:9" ht="15" customHeight="1" x14ac:dyDescent="0.2">
      <c r="G4913" s="139"/>
      <c r="H4913" s="131"/>
      <c r="I4913" s="131"/>
    </row>
    <row r="4914" spans="7:9" ht="15" customHeight="1" x14ac:dyDescent="0.2">
      <c r="G4914" s="139"/>
      <c r="H4914" s="131"/>
      <c r="I4914" s="131"/>
    </row>
    <row r="4915" spans="7:9" ht="15" customHeight="1" x14ac:dyDescent="0.2">
      <c r="G4915" s="139"/>
      <c r="H4915" s="131"/>
      <c r="I4915" s="131"/>
    </row>
    <row r="4916" spans="7:9" ht="15" customHeight="1" x14ac:dyDescent="0.2">
      <c r="G4916" s="139"/>
      <c r="H4916" s="131"/>
      <c r="I4916" s="131"/>
    </row>
    <row r="4917" spans="7:9" ht="15" customHeight="1" x14ac:dyDescent="0.2">
      <c r="G4917" s="139"/>
      <c r="H4917" s="131"/>
      <c r="I4917" s="131"/>
    </row>
    <row r="4918" spans="7:9" ht="15" customHeight="1" x14ac:dyDescent="0.2">
      <c r="G4918" s="139"/>
      <c r="H4918" s="131"/>
      <c r="I4918" s="131"/>
    </row>
    <row r="4919" spans="7:9" ht="15" customHeight="1" x14ac:dyDescent="0.2">
      <c r="G4919" s="139"/>
      <c r="H4919" s="131"/>
      <c r="I4919" s="131"/>
    </row>
    <row r="4920" spans="7:9" ht="15" customHeight="1" x14ac:dyDescent="0.2">
      <c r="G4920" s="139"/>
      <c r="H4920" s="131"/>
      <c r="I4920" s="131"/>
    </row>
    <row r="4921" spans="7:9" ht="15" customHeight="1" x14ac:dyDescent="0.2">
      <c r="G4921" s="139"/>
      <c r="H4921" s="131"/>
      <c r="I4921" s="131"/>
    </row>
    <row r="4922" spans="7:9" ht="15" customHeight="1" x14ac:dyDescent="0.2">
      <c r="G4922" s="139"/>
      <c r="H4922" s="131"/>
      <c r="I4922" s="131"/>
    </row>
    <row r="4923" spans="7:9" ht="15" customHeight="1" x14ac:dyDescent="0.2">
      <c r="G4923" s="139"/>
      <c r="H4923" s="131"/>
      <c r="I4923" s="131"/>
    </row>
    <row r="4924" spans="7:9" ht="15" customHeight="1" x14ac:dyDescent="0.2">
      <c r="G4924" s="139"/>
      <c r="H4924" s="131"/>
      <c r="I4924" s="131"/>
    </row>
    <row r="4925" spans="7:9" ht="15" customHeight="1" x14ac:dyDescent="0.2">
      <c r="G4925" s="139"/>
      <c r="H4925" s="131"/>
      <c r="I4925" s="131"/>
    </row>
    <row r="4926" spans="7:9" ht="15" customHeight="1" x14ac:dyDescent="0.2">
      <c r="G4926" s="139"/>
      <c r="H4926" s="131"/>
      <c r="I4926" s="131"/>
    </row>
    <row r="4927" spans="7:9" ht="15" customHeight="1" x14ac:dyDescent="0.2">
      <c r="G4927" s="139"/>
      <c r="H4927" s="131"/>
      <c r="I4927" s="131"/>
    </row>
    <row r="4928" spans="7:9" ht="15" customHeight="1" x14ac:dyDescent="0.2">
      <c r="G4928" s="139"/>
      <c r="H4928" s="131"/>
      <c r="I4928" s="131"/>
    </row>
    <row r="4929" spans="7:9" ht="15" customHeight="1" x14ac:dyDescent="0.2">
      <c r="G4929" s="139"/>
      <c r="H4929" s="131"/>
      <c r="I4929" s="131"/>
    </row>
    <row r="4930" spans="7:9" ht="15" customHeight="1" x14ac:dyDescent="0.2">
      <c r="G4930" s="139"/>
      <c r="H4930" s="131"/>
      <c r="I4930" s="131"/>
    </row>
    <row r="4931" spans="7:9" ht="15" customHeight="1" x14ac:dyDescent="0.2">
      <c r="G4931" s="139"/>
      <c r="H4931" s="131"/>
      <c r="I4931" s="131"/>
    </row>
    <row r="4932" spans="7:9" ht="15" customHeight="1" x14ac:dyDescent="0.2">
      <c r="G4932" s="139"/>
      <c r="H4932" s="131"/>
      <c r="I4932" s="131"/>
    </row>
    <row r="4933" spans="7:9" ht="15" customHeight="1" x14ac:dyDescent="0.2">
      <c r="G4933" s="139"/>
      <c r="H4933" s="131"/>
      <c r="I4933" s="131"/>
    </row>
    <row r="4934" spans="7:9" ht="15" customHeight="1" x14ac:dyDescent="0.2">
      <c r="G4934" s="139"/>
      <c r="H4934" s="131"/>
      <c r="I4934" s="131"/>
    </row>
    <row r="4935" spans="7:9" ht="15" customHeight="1" x14ac:dyDescent="0.2">
      <c r="G4935" s="139"/>
      <c r="H4935" s="131"/>
      <c r="I4935" s="131"/>
    </row>
    <row r="4936" spans="7:9" ht="15" customHeight="1" x14ac:dyDescent="0.2">
      <c r="G4936" s="139"/>
      <c r="H4936" s="131"/>
      <c r="I4936" s="131"/>
    </row>
    <row r="4937" spans="7:9" ht="15" customHeight="1" x14ac:dyDescent="0.2">
      <c r="G4937" s="139"/>
      <c r="H4937" s="131"/>
      <c r="I4937" s="131"/>
    </row>
    <row r="4938" spans="7:9" ht="15" customHeight="1" x14ac:dyDescent="0.2">
      <c r="G4938" s="139"/>
      <c r="H4938" s="131"/>
      <c r="I4938" s="131"/>
    </row>
    <row r="4939" spans="7:9" ht="15" customHeight="1" x14ac:dyDescent="0.2">
      <c r="G4939" s="139"/>
      <c r="H4939" s="131"/>
      <c r="I4939" s="131"/>
    </row>
    <row r="4940" spans="7:9" ht="15" customHeight="1" x14ac:dyDescent="0.2">
      <c r="G4940" s="139"/>
      <c r="H4940" s="131"/>
      <c r="I4940" s="131"/>
    </row>
    <row r="4941" spans="7:9" ht="15" customHeight="1" x14ac:dyDescent="0.2">
      <c r="G4941" s="139"/>
      <c r="H4941" s="131"/>
      <c r="I4941" s="131"/>
    </row>
    <row r="4942" spans="7:9" ht="15" customHeight="1" x14ac:dyDescent="0.2">
      <c r="G4942" s="139"/>
      <c r="H4942" s="131"/>
      <c r="I4942" s="131"/>
    </row>
    <row r="4943" spans="7:9" ht="15" customHeight="1" x14ac:dyDescent="0.2">
      <c r="G4943" s="139"/>
      <c r="H4943" s="131"/>
      <c r="I4943" s="131"/>
    </row>
    <row r="4944" spans="7:9" ht="15" customHeight="1" x14ac:dyDescent="0.2">
      <c r="G4944" s="139"/>
      <c r="H4944" s="131"/>
      <c r="I4944" s="131"/>
    </row>
    <row r="4945" spans="7:9" ht="15" customHeight="1" x14ac:dyDescent="0.2">
      <c r="G4945" s="139"/>
      <c r="H4945" s="131"/>
      <c r="I4945" s="131"/>
    </row>
    <row r="4946" spans="7:9" ht="15" customHeight="1" x14ac:dyDescent="0.2">
      <c r="G4946" s="139"/>
      <c r="H4946" s="131"/>
      <c r="I4946" s="131"/>
    </row>
    <row r="4947" spans="7:9" ht="15" customHeight="1" x14ac:dyDescent="0.2">
      <c r="G4947" s="139"/>
      <c r="H4947" s="131"/>
      <c r="I4947" s="131"/>
    </row>
    <row r="4948" spans="7:9" ht="15" customHeight="1" x14ac:dyDescent="0.2">
      <c r="G4948" s="139"/>
      <c r="H4948" s="131"/>
      <c r="I4948" s="131"/>
    </row>
    <row r="4949" spans="7:9" ht="15" customHeight="1" x14ac:dyDescent="0.2">
      <c r="G4949" s="139"/>
      <c r="H4949" s="131"/>
      <c r="I4949" s="131"/>
    </row>
    <row r="4950" spans="7:9" ht="15" customHeight="1" x14ac:dyDescent="0.2">
      <c r="G4950" s="139"/>
      <c r="H4950" s="131"/>
      <c r="I4950" s="131"/>
    </row>
    <row r="4951" spans="7:9" ht="15" customHeight="1" x14ac:dyDescent="0.2">
      <c r="G4951" s="139"/>
      <c r="H4951" s="131"/>
      <c r="I4951" s="131"/>
    </row>
    <row r="4952" spans="7:9" ht="15" customHeight="1" x14ac:dyDescent="0.2">
      <c r="G4952" s="139"/>
      <c r="H4952" s="131"/>
      <c r="I4952" s="131"/>
    </row>
    <row r="4953" spans="7:9" ht="15" customHeight="1" x14ac:dyDescent="0.2">
      <c r="G4953" s="139"/>
      <c r="H4953" s="131"/>
      <c r="I4953" s="131"/>
    </row>
    <row r="4954" spans="7:9" ht="15" customHeight="1" x14ac:dyDescent="0.2">
      <c r="G4954" s="139"/>
      <c r="H4954" s="131"/>
      <c r="I4954" s="131"/>
    </row>
    <row r="4955" spans="7:9" ht="15" customHeight="1" x14ac:dyDescent="0.2">
      <c r="G4955" s="139"/>
      <c r="H4955" s="131"/>
      <c r="I4955" s="131"/>
    </row>
    <row r="4956" spans="7:9" ht="15" customHeight="1" x14ac:dyDescent="0.2">
      <c r="G4956" s="139"/>
      <c r="H4956" s="131"/>
      <c r="I4956" s="131"/>
    </row>
    <row r="4957" spans="7:9" ht="15" customHeight="1" x14ac:dyDescent="0.2">
      <c r="G4957" s="139"/>
      <c r="H4957" s="131"/>
      <c r="I4957" s="131"/>
    </row>
    <row r="4958" spans="7:9" ht="15" customHeight="1" x14ac:dyDescent="0.2">
      <c r="G4958" s="139"/>
      <c r="H4958" s="131"/>
      <c r="I4958" s="131"/>
    </row>
    <row r="4959" spans="7:9" ht="15" customHeight="1" x14ac:dyDescent="0.2">
      <c r="G4959" s="139"/>
      <c r="H4959" s="131"/>
      <c r="I4959" s="131"/>
    </row>
    <row r="4960" spans="7:9" ht="15" customHeight="1" x14ac:dyDescent="0.2">
      <c r="G4960" s="139"/>
      <c r="H4960" s="131"/>
      <c r="I4960" s="131"/>
    </row>
    <row r="4961" spans="7:9" ht="15" customHeight="1" x14ac:dyDescent="0.2">
      <c r="G4961" s="139"/>
      <c r="H4961" s="131"/>
      <c r="I4961" s="131"/>
    </row>
    <row r="4962" spans="7:9" ht="15" customHeight="1" x14ac:dyDescent="0.2">
      <c r="G4962" s="139"/>
      <c r="H4962" s="131"/>
      <c r="I4962" s="131"/>
    </row>
    <row r="4963" spans="7:9" ht="15" customHeight="1" x14ac:dyDescent="0.2">
      <c r="G4963" s="139"/>
      <c r="H4963" s="131"/>
      <c r="I4963" s="131"/>
    </row>
    <row r="4964" spans="7:9" ht="15" customHeight="1" x14ac:dyDescent="0.2">
      <c r="G4964" s="139"/>
      <c r="H4964" s="131"/>
      <c r="I4964" s="131"/>
    </row>
    <row r="4965" spans="7:9" ht="15" customHeight="1" x14ac:dyDescent="0.2">
      <c r="G4965" s="139"/>
      <c r="H4965" s="131"/>
      <c r="I4965" s="131"/>
    </row>
    <row r="4966" spans="7:9" ht="15" customHeight="1" x14ac:dyDescent="0.2">
      <c r="G4966" s="139"/>
      <c r="H4966" s="131"/>
      <c r="I4966" s="131"/>
    </row>
    <row r="4967" spans="7:9" ht="15" customHeight="1" x14ac:dyDescent="0.2">
      <c r="G4967" s="139"/>
      <c r="H4967" s="131"/>
      <c r="I4967" s="131"/>
    </row>
    <row r="4968" spans="7:9" ht="15" customHeight="1" x14ac:dyDescent="0.2">
      <c r="G4968" s="139"/>
      <c r="H4968" s="131"/>
      <c r="I4968" s="131"/>
    </row>
    <row r="4969" spans="7:9" ht="15" customHeight="1" x14ac:dyDescent="0.2">
      <c r="G4969" s="139"/>
      <c r="H4969" s="131"/>
      <c r="I4969" s="131"/>
    </row>
    <row r="4970" spans="7:9" ht="15" customHeight="1" x14ac:dyDescent="0.2">
      <c r="G4970" s="139"/>
      <c r="H4970" s="131"/>
      <c r="I4970" s="131"/>
    </row>
    <row r="4971" spans="7:9" ht="15" customHeight="1" x14ac:dyDescent="0.2">
      <c r="G4971" s="139"/>
      <c r="H4971" s="131"/>
      <c r="I4971" s="131"/>
    </row>
    <row r="4972" spans="7:9" ht="15" customHeight="1" x14ac:dyDescent="0.2">
      <c r="G4972" s="139"/>
      <c r="H4972" s="131"/>
      <c r="I4972" s="131"/>
    </row>
    <row r="4973" spans="7:9" ht="15" customHeight="1" x14ac:dyDescent="0.2">
      <c r="G4973" s="139"/>
      <c r="H4973" s="131"/>
      <c r="I4973" s="131"/>
    </row>
    <row r="4974" spans="7:9" ht="15" customHeight="1" x14ac:dyDescent="0.2">
      <c r="G4974" s="139"/>
      <c r="H4974" s="131"/>
      <c r="I4974" s="131"/>
    </row>
    <row r="4975" spans="7:9" ht="15" customHeight="1" x14ac:dyDescent="0.2">
      <c r="G4975" s="139"/>
      <c r="H4975" s="131"/>
      <c r="I4975" s="131"/>
    </row>
    <row r="4976" spans="7:9" ht="15" customHeight="1" x14ac:dyDescent="0.2">
      <c r="G4976" s="139"/>
      <c r="H4976" s="131"/>
      <c r="I4976" s="131"/>
    </row>
    <row r="4977" spans="7:9" ht="15" customHeight="1" x14ac:dyDescent="0.2">
      <c r="G4977" s="139"/>
      <c r="H4977" s="131"/>
      <c r="I4977" s="131"/>
    </row>
    <row r="4978" spans="7:9" ht="15" customHeight="1" x14ac:dyDescent="0.2">
      <c r="G4978" s="139"/>
      <c r="H4978" s="131"/>
      <c r="I4978" s="131"/>
    </row>
    <row r="4979" spans="7:9" ht="15" customHeight="1" x14ac:dyDescent="0.2">
      <c r="G4979" s="139"/>
      <c r="H4979" s="131"/>
      <c r="I4979" s="131"/>
    </row>
    <row r="4980" spans="7:9" ht="15" customHeight="1" x14ac:dyDescent="0.2">
      <c r="G4980" s="139"/>
      <c r="H4980" s="131"/>
      <c r="I4980" s="131"/>
    </row>
    <row r="4981" spans="7:9" ht="15" customHeight="1" x14ac:dyDescent="0.2">
      <c r="G4981" s="139"/>
      <c r="H4981" s="131"/>
      <c r="I4981" s="131"/>
    </row>
    <row r="4982" spans="7:9" ht="15" customHeight="1" x14ac:dyDescent="0.2">
      <c r="G4982" s="139"/>
      <c r="H4982" s="131"/>
      <c r="I4982" s="131"/>
    </row>
    <row r="4983" spans="7:9" ht="15" customHeight="1" x14ac:dyDescent="0.2">
      <c r="G4983" s="139"/>
      <c r="H4983" s="131"/>
      <c r="I4983" s="131"/>
    </row>
    <row r="4984" spans="7:9" ht="15" customHeight="1" x14ac:dyDescent="0.2">
      <c r="G4984" s="139"/>
      <c r="H4984" s="131"/>
      <c r="I4984" s="131"/>
    </row>
    <row r="4985" spans="7:9" ht="15" customHeight="1" x14ac:dyDescent="0.2">
      <c r="G4985" s="139"/>
      <c r="H4985" s="131"/>
      <c r="I4985" s="131"/>
    </row>
    <row r="4986" spans="7:9" ht="15" customHeight="1" x14ac:dyDescent="0.2">
      <c r="G4986" s="139"/>
      <c r="H4986" s="131"/>
      <c r="I4986" s="131"/>
    </row>
    <row r="4987" spans="7:9" ht="15" customHeight="1" x14ac:dyDescent="0.2">
      <c r="G4987" s="139"/>
      <c r="H4987" s="131"/>
      <c r="I4987" s="131"/>
    </row>
    <row r="4988" spans="7:9" ht="15" customHeight="1" x14ac:dyDescent="0.2">
      <c r="G4988" s="139"/>
      <c r="H4988" s="131"/>
      <c r="I4988" s="131"/>
    </row>
    <row r="4989" spans="7:9" ht="15" customHeight="1" x14ac:dyDescent="0.2">
      <c r="G4989" s="139"/>
      <c r="H4989" s="131"/>
      <c r="I4989" s="131"/>
    </row>
    <row r="4990" spans="7:9" ht="15" customHeight="1" x14ac:dyDescent="0.2">
      <c r="G4990" s="139"/>
      <c r="H4990" s="131"/>
      <c r="I4990" s="131"/>
    </row>
    <row r="4991" spans="7:9" ht="15" customHeight="1" x14ac:dyDescent="0.2">
      <c r="G4991" s="139"/>
      <c r="H4991" s="131"/>
      <c r="I4991" s="131"/>
    </row>
    <row r="4992" spans="7:9" ht="15" customHeight="1" x14ac:dyDescent="0.2">
      <c r="G4992" s="139"/>
      <c r="H4992" s="131"/>
      <c r="I4992" s="131"/>
    </row>
    <row r="4993" spans="7:9" ht="15" customHeight="1" x14ac:dyDescent="0.2">
      <c r="G4993" s="139"/>
      <c r="H4993" s="131"/>
      <c r="I4993" s="131"/>
    </row>
    <row r="4994" spans="7:9" ht="15" customHeight="1" x14ac:dyDescent="0.2">
      <c r="G4994" s="139"/>
      <c r="H4994" s="131"/>
      <c r="I4994" s="131"/>
    </row>
    <row r="4995" spans="7:9" ht="15" customHeight="1" x14ac:dyDescent="0.2">
      <c r="G4995" s="139"/>
      <c r="H4995" s="131"/>
      <c r="I4995" s="131"/>
    </row>
    <row r="4996" spans="7:9" ht="15" customHeight="1" x14ac:dyDescent="0.2">
      <c r="G4996" s="139"/>
      <c r="H4996" s="131"/>
      <c r="I4996" s="131"/>
    </row>
    <row r="4997" spans="7:9" ht="15" customHeight="1" x14ac:dyDescent="0.2">
      <c r="G4997" s="139"/>
      <c r="H4997" s="131"/>
      <c r="I4997" s="131"/>
    </row>
    <row r="4998" spans="7:9" ht="15" customHeight="1" x14ac:dyDescent="0.2">
      <c r="G4998" s="139"/>
      <c r="H4998" s="131"/>
      <c r="I4998" s="131"/>
    </row>
    <row r="4999" spans="7:9" ht="15" customHeight="1" x14ac:dyDescent="0.2">
      <c r="G4999" s="139"/>
      <c r="H4999" s="131"/>
      <c r="I4999" s="131"/>
    </row>
    <row r="5000" spans="7:9" ht="15" customHeight="1" x14ac:dyDescent="0.2">
      <c r="G5000" s="139"/>
      <c r="H5000" s="131"/>
      <c r="I5000" s="131"/>
    </row>
    <row r="5001" spans="7:9" ht="15" customHeight="1" x14ac:dyDescent="0.2">
      <c r="G5001" s="139"/>
      <c r="H5001" s="131"/>
      <c r="I5001" s="131"/>
    </row>
    <row r="5002" spans="7:9" ht="15" customHeight="1" x14ac:dyDescent="0.2">
      <c r="G5002" s="139"/>
      <c r="H5002" s="131"/>
      <c r="I5002" s="131"/>
    </row>
    <row r="5003" spans="7:9" ht="15" customHeight="1" x14ac:dyDescent="0.2">
      <c r="G5003" s="139"/>
      <c r="H5003" s="131"/>
      <c r="I5003" s="131"/>
    </row>
    <row r="5004" spans="7:9" ht="15" customHeight="1" x14ac:dyDescent="0.2">
      <c r="G5004" s="139"/>
      <c r="H5004" s="131"/>
      <c r="I5004" s="131"/>
    </row>
    <row r="5005" spans="7:9" ht="15" customHeight="1" x14ac:dyDescent="0.2">
      <c r="G5005" s="139"/>
      <c r="H5005" s="131"/>
      <c r="I5005" s="131"/>
    </row>
    <row r="5006" spans="7:9" ht="15" customHeight="1" x14ac:dyDescent="0.2">
      <c r="G5006" s="139"/>
      <c r="H5006" s="131"/>
      <c r="I5006" s="131"/>
    </row>
    <row r="5007" spans="7:9" ht="15" customHeight="1" x14ac:dyDescent="0.2">
      <c r="G5007" s="139"/>
      <c r="H5007" s="131"/>
      <c r="I5007" s="131"/>
    </row>
    <row r="5008" spans="7:9" ht="15" customHeight="1" x14ac:dyDescent="0.2">
      <c r="G5008" s="139"/>
      <c r="H5008" s="131"/>
      <c r="I5008" s="131"/>
    </row>
    <row r="5009" spans="7:9" ht="15" customHeight="1" x14ac:dyDescent="0.2">
      <c r="G5009" s="139"/>
      <c r="H5009" s="131"/>
      <c r="I5009" s="131"/>
    </row>
    <row r="5010" spans="7:9" ht="15" customHeight="1" x14ac:dyDescent="0.2">
      <c r="G5010" s="139"/>
      <c r="H5010" s="131"/>
      <c r="I5010" s="131"/>
    </row>
    <row r="5011" spans="7:9" ht="15" customHeight="1" x14ac:dyDescent="0.2">
      <c r="G5011" s="139"/>
      <c r="H5011" s="131"/>
      <c r="I5011" s="131"/>
    </row>
    <row r="5012" spans="7:9" ht="15" customHeight="1" x14ac:dyDescent="0.2">
      <c r="G5012" s="139"/>
      <c r="H5012" s="131"/>
      <c r="I5012" s="131"/>
    </row>
    <row r="5013" spans="7:9" ht="15" customHeight="1" x14ac:dyDescent="0.2">
      <c r="G5013" s="139"/>
      <c r="H5013" s="131"/>
      <c r="I5013" s="131"/>
    </row>
    <row r="5014" spans="7:9" ht="15" customHeight="1" x14ac:dyDescent="0.2">
      <c r="G5014" s="139"/>
      <c r="H5014" s="131"/>
      <c r="I5014" s="131"/>
    </row>
    <row r="5015" spans="7:9" ht="15" customHeight="1" x14ac:dyDescent="0.2">
      <c r="G5015" s="139"/>
      <c r="H5015" s="131"/>
      <c r="I5015" s="131"/>
    </row>
    <row r="5016" spans="7:9" ht="15" customHeight="1" x14ac:dyDescent="0.2">
      <c r="G5016" s="139"/>
      <c r="H5016" s="131"/>
      <c r="I5016" s="131"/>
    </row>
    <row r="5017" spans="7:9" ht="15" customHeight="1" x14ac:dyDescent="0.2">
      <c r="G5017" s="139"/>
      <c r="H5017" s="131"/>
      <c r="I5017" s="131"/>
    </row>
    <row r="5018" spans="7:9" ht="15" customHeight="1" x14ac:dyDescent="0.2">
      <c r="G5018" s="139"/>
      <c r="H5018" s="131"/>
      <c r="I5018" s="131"/>
    </row>
    <row r="5019" spans="7:9" ht="15" customHeight="1" x14ac:dyDescent="0.2">
      <c r="G5019" s="139"/>
      <c r="H5019" s="131"/>
      <c r="I5019" s="131"/>
    </row>
    <row r="5020" spans="7:9" ht="15" customHeight="1" x14ac:dyDescent="0.2">
      <c r="G5020" s="139"/>
      <c r="H5020" s="131"/>
      <c r="I5020" s="131"/>
    </row>
    <row r="5021" spans="7:9" ht="15" customHeight="1" x14ac:dyDescent="0.2">
      <c r="G5021" s="139"/>
      <c r="H5021" s="131"/>
      <c r="I5021" s="131"/>
    </row>
    <row r="5022" spans="7:9" ht="15" customHeight="1" x14ac:dyDescent="0.2">
      <c r="G5022" s="139"/>
      <c r="H5022" s="131"/>
      <c r="I5022" s="131"/>
    </row>
    <row r="5023" spans="7:9" ht="15" customHeight="1" x14ac:dyDescent="0.2">
      <c r="G5023" s="139"/>
      <c r="H5023" s="131"/>
      <c r="I5023" s="131"/>
    </row>
    <row r="5024" spans="7:9" ht="15" customHeight="1" x14ac:dyDescent="0.2">
      <c r="G5024" s="139"/>
      <c r="H5024" s="131"/>
      <c r="I5024" s="131"/>
    </row>
    <row r="5025" spans="7:9" ht="15" customHeight="1" x14ac:dyDescent="0.2">
      <c r="G5025" s="139"/>
      <c r="H5025" s="131"/>
      <c r="I5025" s="131"/>
    </row>
    <row r="5026" spans="7:9" ht="15" customHeight="1" x14ac:dyDescent="0.2">
      <c r="G5026" s="139"/>
      <c r="H5026" s="131"/>
      <c r="I5026" s="131"/>
    </row>
    <row r="5027" spans="7:9" ht="15" customHeight="1" x14ac:dyDescent="0.2">
      <c r="G5027" s="139"/>
      <c r="H5027" s="131"/>
      <c r="I5027" s="131"/>
    </row>
    <row r="5028" spans="7:9" ht="15" customHeight="1" x14ac:dyDescent="0.2">
      <c r="G5028" s="139"/>
      <c r="H5028" s="131"/>
      <c r="I5028" s="131"/>
    </row>
    <row r="5029" spans="7:9" ht="15" customHeight="1" x14ac:dyDescent="0.2">
      <c r="G5029" s="139"/>
      <c r="H5029" s="131"/>
      <c r="I5029" s="131"/>
    </row>
    <row r="5030" spans="7:9" ht="15" customHeight="1" x14ac:dyDescent="0.2">
      <c r="G5030" s="139"/>
      <c r="H5030" s="131"/>
      <c r="I5030" s="131"/>
    </row>
    <row r="5031" spans="7:9" ht="15" customHeight="1" x14ac:dyDescent="0.2">
      <c r="G5031" s="139"/>
      <c r="H5031" s="131"/>
      <c r="I5031" s="131"/>
    </row>
    <row r="5032" spans="7:9" ht="15" customHeight="1" x14ac:dyDescent="0.2">
      <c r="G5032" s="139"/>
      <c r="H5032" s="131"/>
      <c r="I5032" s="131"/>
    </row>
    <row r="5033" spans="7:9" ht="15" customHeight="1" x14ac:dyDescent="0.2">
      <c r="G5033" s="139"/>
      <c r="H5033" s="131"/>
      <c r="I5033" s="131"/>
    </row>
    <row r="5034" spans="7:9" ht="15" customHeight="1" x14ac:dyDescent="0.2">
      <c r="G5034" s="139"/>
      <c r="H5034" s="131"/>
      <c r="I5034" s="131"/>
    </row>
    <row r="5035" spans="7:9" ht="15" customHeight="1" x14ac:dyDescent="0.2">
      <c r="G5035" s="139"/>
      <c r="H5035" s="131"/>
      <c r="I5035" s="131"/>
    </row>
    <row r="5036" spans="7:9" ht="15" customHeight="1" x14ac:dyDescent="0.2">
      <c r="G5036" s="139"/>
      <c r="H5036" s="131"/>
      <c r="I5036" s="131"/>
    </row>
    <row r="5037" spans="7:9" ht="15" customHeight="1" x14ac:dyDescent="0.2">
      <c r="G5037" s="139"/>
      <c r="H5037" s="131"/>
      <c r="I5037" s="131"/>
    </row>
    <row r="5038" spans="7:9" ht="15" customHeight="1" x14ac:dyDescent="0.2">
      <c r="G5038" s="139"/>
      <c r="H5038" s="131"/>
      <c r="I5038" s="131"/>
    </row>
    <row r="5039" spans="7:9" ht="15" customHeight="1" x14ac:dyDescent="0.2">
      <c r="G5039" s="139"/>
      <c r="H5039" s="131"/>
      <c r="I5039" s="131"/>
    </row>
    <row r="5040" spans="7:9" ht="15" customHeight="1" x14ac:dyDescent="0.2">
      <c r="G5040" s="139"/>
      <c r="H5040" s="131"/>
      <c r="I5040" s="131"/>
    </row>
    <row r="5041" spans="7:9" ht="15" customHeight="1" x14ac:dyDescent="0.2">
      <c r="G5041" s="139"/>
      <c r="H5041" s="131"/>
      <c r="I5041" s="131"/>
    </row>
    <row r="5042" spans="7:9" ht="15" customHeight="1" x14ac:dyDescent="0.2">
      <c r="G5042" s="139"/>
      <c r="H5042" s="131"/>
      <c r="I5042" s="131"/>
    </row>
    <row r="5043" spans="7:9" ht="15" customHeight="1" x14ac:dyDescent="0.2">
      <c r="G5043" s="139"/>
      <c r="H5043" s="131"/>
      <c r="I5043" s="131"/>
    </row>
    <row r="5044" spans="7:9" ht="15" customHeight="1" x14ac:dyDescent="0.2">
      <c r="G5044" s="139"/>
      <c r="H5044" s="131"/>
      <c r="I5044" s="131"/>
    </row>
    <row r="5045" spans="7:9" ht="15" customHeight="1" x14ac:dyDescent="0.2">
      <c r="G5045" s="139"/>
      <c r="H5045" s="131"/>
      <c r="I5045" s="131"/>
    </row>
    <row r="5046" spans="7:9" ht="15" customHeight="1" x14ac:dyDescent="0.2">
      <c r="G5046" s="139"/>
      <c r="H5046" s="131"/>
      <c r="I5046" s="131"/>
    </row>
    <row r="5047" spans="7:9" ht="15" customHeight="1" x14ac:dyDescent="0.2">
      <c r="G5047" s="139"/>
      <c r="H5047" s="131"/>
      <c r="I5047" s="131"/>
    </row>
    <row r="5048" spans="7:9" ht="15" customHeight="1" x14ac:dyDescent="0.2">
      <c r="G5048" s="139"/>
      <c r="H5048" s="131"/>
      <c r="I5048" s="131"/>
    </row>
    <row r="5049" spans="7:9" ht="15" customHeight="1" x14ac:dyDescent="0.2">
      <c r="G5049" s="139"/>
      <c r="H5049" s="131"/>
      <c r="I5049" s="131"/>
    </row>
    <row r="5050" spans="7:9" ht="15" customHeight="1" x14ac:dyDescent="0.2">
      <c r="G5050" s="139"/>
      <c r="H5050" s="131"/>
      <c r="I5050" s="131"/>
    </row>
    <row r="5051" spans="7:9" ht="15" customHeight="1" x14ac:dyDescent="0.2">
      <c r="G5051" s="139"/>
      <c r="H5051" s="131"/>
      <c r="I5051" s="131"/>
    </row>
    <row r="5052" spans="7:9" ht="15" customHeight="1" x14ac:dyDescent="0.2">
      <c r="G5052" s="139"/>
      <c r="H5052" s="131"/>
      <c r="I5052" s="131"/>
    </row>
    <row r="5053" spans="7:9" ht="15" customHeight="1" x14ac:dyDescent="0.2">
      <c r="G5053" s="139"/>
      <c r="H5053" s="131"/>
      <c r="I5053" s="131"/>
    </row>
    <row r="5054" spans="7:9" ht="15" customHeight="1" x14ac:dyDescent="0.2">
      <c r="G5054" s="139"/>
      <c r="H5054" s="131"/>
      <c r="I5054" s="131"/>
    </row>
    <row r="5055" spans="7:9" ht="15" customHeight="1" x14ac:dyDescent="0.2">
      <c r="G5055" s="139"/>
      <c r="H5055" s="131"/>
      <c r="I5055" s="131"/>
    </row>
    <row r="5056" spans="7:9" ht="15" customHeight="1" x14ac:dyDescent="0.2">
      <c r="G5056" s="139"/>
      <c r="H5056" s="131"/>
      <c r="I5056" s="131"/>
    </row>
    <row r="5057" spans="7:9" ht="15" customHeight="1" x14ac:dyDescent="0.2">
      <c r="G5057" s="139"/>
      <c r="H5057" s="131"/>
      <c r="I5057" s="131"/>
    </row>
    <row r="5058" spans="7:9" ht="15" customHeight="1" x14ac:dyDescent="0.2">
      <c r="G5058" s="139"/>
      <c r="H5058" s="131"/>
      <c r="I5058" s="131"/>
    </row>
    <row r="5059" spans="7:9" ht="15" customHeight="1" x14ac:dyDescent="0.2">
      <c r="G5059" s="139"/>
      <c r="H5059" s="131"/>
      <c r="I5059" s="131"/>
    </row>
    <row r="5060" spans="7:9" ht="15" customHeight="1" x14ac:dyDescent="0.2">
      <c r="G5060" s="139"/>
      <c r="H5060" s="131"/>
      <c r="I5060" s="131"/>
    </row>
    <row r="5061" spans="7:9" ht="15" customHeight="1" x14ac:dyDescent="0.2">
      <c r="G5061" s="139"/>
      <c r="H5061" s="131"/>
      <c r="I5061" s="131"/>
    </row>
    <row r="5062" spans="7:9" ht="15" customHeight="1" x14ac:dyDescent="0.2">
      <c r="G5062" s="139"/>
      <c r="H5062" s="131"/>
      <c r="I5062" s="131"/>
    </row>
    <row r="5063" spans="7:9" ht="15" customHeight="1" x14ac:dyDescent="0.2">
      <c r="G5063" s="139"/>
      <c r="H5063" s="131"/>
      <c r="I5063" s="131"/>
    </row>
    <row r="5064" spans="7:9" ht="15" customHeight="1" x14ac:dyDescent="0.2">
      <c r="G5064" s="139"/>
      <c r="H5064" s="131"/>
      <c r="I5064" s="131"/>
    </row>
    <row r="5065" spans="7:9" ht="15" customHeight="1" x14ac:dyDescent="0.2">
      <c r="G5065" s="139"/>
      <c r="H5065" s="131"/>
      <c r="I5065" s="131"/>
    </row>
    <row r="5066" spans="7:9" ht="15" customHeight="1" x14ac:dyDescent="0.2">
      <c r="G5066" s="139"/>
      <c r="H5066" s="131"/>
      <c r="I5066" s="131"/>
    </row>
    <row r="5067" spans="7:9" ht="15" customHeight="1" x14ac:dyDescent="0.2">
      <c r="G5067" s="139"/>
      <c r="H5067" s="131"/>
      <c r="I5067" s="131"/>
    </row>
    <row r="5068" spans="7:9" ht="15" customHeight="1" x14ac:dyDescent="0.2">
      <c r="G5068" s="139"/>
      <c r="H5068" s="131"/>
      <c r="I5068" s="131"/>
    </row>
    <row r="5069" spans="7:9" ht="15" customHeight="1" x14ac:dyDescent="0.2">
      <c r="G5069" s="139"/>
      <c r="H5069" s="131"/>
      <c r="I5069" s="131"/>
    </row>
    <row r="5070" spans="7:9" ht="15" customHeight="1" x14ac:dyDescent="0.2">
      <c r="G5070" s="139"/>
      <c r="H5070" s="131"/>
      <c r="I5070" s="131"/>
    </row>
    <row r="5071" spans="7:9" ht="15" customHeight="1" x14ac:dyDescent="0.2">
      <c r="G5071" s="139"/>
      <c r="H5071" s="131"/>
      <c r="I5071" s="131"/>
    </row>
    <row r="5072" spans="7:9" ht="15" customHeight="1" x14ac:dyDescent="0.2">
      <c r="G5072" s="139"/>
      <c r="H5072" s="131"/>
      <c r="I5072" s="131"/>
    </row>
    <row r="5073" spans="7:9" ht="15" customHeight="1" x14ac:dyDescent="0.2">
      <c r="G5073" s="139"/>
      <c r="H5073" s="131"/>
      <c r="I5073" s="131"/>
    </row>
    <row r="5074" spans="7:9" ht="15" customHeight="1" x14ac:dyDescent="0.2">
      <c r="G5074" s="139"/>
      <c r="H5074" s="131"/>
      <c r="I5074" s="131"/>
    </row>
    <row r="5075" spans="7:9" ht="15" customHeight="1" x14ac:dyDescent="0.2">
      <c r="G5075" s="139"/>
      <c r="H5075" s="131"/>
      <c r="I5075" s="131"/>
    </row>
    <row r="5076" spans="7:9" ht="15" customHeight="1" x14ac:dyDescent="0.2">
      <c r="G5076" s="139"/>
      <c r="H5076" s="131"/>
      <c r="I5076" s="131"/>
    </row>
    <row r="5077" spans="7:9" ht="15" customHeight="1" x14ac:dyDescent="0.2">
      <c r="G5077" s="139"/>
      <c r="H5077" s="131"/>
      <c r="I5077" s="131"/>
    </row>
    <row r="5078" spans="7:9" ht="15" customHeight="1" x14ac:dyDescent="0.2">
      <c r="G5078" s="139"/>
      <c r="H5078" s="131"/>
      <c r="I5078" s="131"/>
    </row>
    <row r="5079" spans="7:9" ht="15" customHeight="1" x14ac:dyDescent="0.2">
      <c r="G5079" s="139"/>
      <c r="H5079" s="131"/>
      <c r="I5079" s="131"/>
    </row>
    <row r="5080" spans="7:9" ht="15" customHeight="1" x14ac:dyDescent="0.2">
      <c r="G5080" s="139"/>
      <c r="H5080" s="131"/>
      <c r="I5080" s="131"/>
    </row>
    <row r="5081" spans="7:9" ht="15" customHeight="1" x14ac:dyDescent="0.2">
      <c r="G5081" s="139"/>
      <c r="H5081" s="131"/>
      <c r="I5081" s="131"/>
    </row>
    <row r="5082" spans="7:9" ht="15" customHeight="1" x14ac:dyDescent="0.2">
      <c r="G5082" s="139"/>
      <c r="H5082" s="131"/>
      <c r="I5082" s="131"/>
    </row>
    <row r="5083" spans="7:9" ht="15" customHeight="1" x14ac:dyDescent="0.2">
      <c r="G5083" s="139"/>
      <c r="H5083" s="131"/>
      <c r="I5083" s="131"/>
    </row>
    <row r="5084" spans="7:9" ht="15" customHeight="1" x14ac:dyDescent="0.2">
      <c r="G5084" s="139"/>
      <c r="H5084" s="131"/>
      <c r="I5084" s="131"/>
    </row>
    <row r="5085" spans="7:9" ht="15" customHeight="1" x14ac:dyDescent="0.2">
      <c r="G5085" s="139"/>
      <c r="H5085" s="131"/>
      <c r="I5085" s="131"/>
    </row>
    <row r="5086" spans="7:9" ht="15" customHeight="1" x14ac:dyDescent="0.2">
      <c r="G5086" s="139"/>
      <c r="H5086" s="131"/>
      <c r="I5086" s="131"/>
    </row>
    <row r="5087" spans="7:9" ht="15" customHeight="1" x14ac:dyDescent="0.2">
      <c r="G5087" s="139"/>
      <c r="H5087" s="131"/>
      <c r="I5087" s="131"/>
    </row>
    <row r="5088" spans="7:9" ht="15" customHeight="1" x14ac:dyDescent="0.2">
      <c r="G5088" s="139"/>
      <c r="H5088" s="131"/>
      <c r="I5088" s="131"/>
    </row>
    <row r="5089" spans="7:9" ht="15" customHeight="1" x14ac:dyDescent="0.2">
      <c r="G5089" s="139"/>
      <c r="H5089" s="131"/>
      <c r="I5089" s="131"/>
    </row>
    <row r="5090" spans="7:9" ht="15" customHeight="1" x14ac:dyDescent="0.2">
      <c r="G5090" s="139"/>
      <c r="H5090" s="131"/>
      <c r="I5090" s="131"/>
    </row>
    <row r="5091" spans="7:9" ht="15" customHeight="1" x14ac:dyDescent="0.2">
      <c r="G5091" s="139"/>
      <c r="H5091" s="131"/>
      <c r="I5091" s="131"/>
    </row>
    <row r="5092" spans="7:9" ht="15" customHeight="1" x14ac:dyDescent="0.2">
      <c r="G5092" s="139"/>
      <c r="H5092" s="131"/>
      <c r="I5092" s="131"/>
    </row>
    <row r="5093" spans="7:9" ht="15" customHeight="1" x14ac:dyDescent="0.2">
      <c r="G5093" s="139"/>
      <c r="H5093" s="131"/>
      <c r="I5093" s="131"/>
    </row>
    <row r="5094" spans="7:9" ht="15" customHeight="1" x14ac:dyDescent="0.2">
      <c r="G5094" s="139"/>
      <c r="H5094" s="131"/>
      <c r="I5094" s="131"/>
    </row>
    <row r="5095" spans="7:9" ht="15" customHeight="1" x14ac:dyDescent="0.2">
      <c r="G5095" s="139"/>
      <c r="H5095" s="131"/>
      <c r="I5095" s="131"/>
    </row>
    <row r="5096" spans="7:9" ht="15" customHeight="1" x14ac:dyDescent="0.2">
      <c r="G5096" s="139"/>
      <c r="H5096" s="131"/>
      <c r="I5096" s="131"/>
    </row>
    <row r="5097" spans="7:9" ht="15" customHeight="1" x14ac:dyDescent="0.2">
      <c r="G5097" s="139"/>
      <c r="H5097" s="131"/>
      <c r="I5097" s="131"/>
    </row>
    <row r="5098" spans="7:9" ht="15" customHeight="1" x14ac:dyDescent="0.2">
      <c r="G5098" s="139"/>
      <c r="H5098" s="131"/>
      <c r="I5098" s="131"/>
    </row>
    <row r="5099" spans="7:9" ht="15" customHeight="1" x14ac:dyDescent="0.2">
      <c r="G5099" s="139"/>
      <c r="H5099" s="131"/>
      <c r="I5099" s="131"/>
    </row>
    <row r="5100" spans="7:9" ht="15" customHeight="1" x14ac:dyDescent="0.2">
      <c r="G5100" s="139"/>
      <c r="H5100" s="131"/>
      <c r="I5100" s="131"/>
    </row>
    <row r="5101" spans="7:9" ht="15" customHeight="1" x14ac:dyDescent="0.2">
      <c r="G5101" s="139"/>
      <c r="H5101" s="131"/>
      <c r="I5101" s="131"/>
    </row>
    <row r="5102" spans="7:9" ht="15" customHeight="1" x14ac:dyDescent="0.2">
      <c r="G5102" s="139"/>
      <c r="H5102" s="131"/>
      <c r="I5102" s="131"/>
    </row>
    <row r="5103" spans="7:9" ht="15" customHeight="1" x14ac:dyDescent="0.2">
      <c r="G5103" s="139"/>
      <c r="H5103" s="131"/>
      <c r="I5103" s="131"/>
    </row>
    <row r="5104" spans="7:9" ht="15" customHeight="1" x14ac:dyDescent="0.2">
      <c r="G5104" s="139"/>
      <c r="H5104" s="131"/>
      <c r="I5104" s="131"/>
    </row>
    <row r="5105" spans="7:9" ht="15" customHeight="1" x14ac:dyDescent="0.2">
      <c r="G5105" s="139"/>
      <c r="H5105" s="131"/>
      <c r="I5105" s="131"/>
    </row>
    <row r="5106" spans="7:9" ht="15" customHeight="1" x14ac:dyDescent="0.2">
      <c r="G5106" s="139"/>
      <c r="H5106" s="131"/>
      <c r="I5106" s="131"/>
    </row>
    <row r="5107" spans="7:9" ht="15" customHeight="1" x14ac:dyDescent="0.2">
      <c r="G5107" s="139"/>
      <c r="H5107" s="131"/>
      <c r="I5107" s="131"/>
    </row>
    <row r="5108" spans="7:9" ht="15" customHeight="1" x14ac:dyDescent="0.2">
      <c r="G5108" s="139"/>
      <c r="H5108" s="131"/>
      <c r="I5108" s="131"/>
    </row>
    <row r="5109" spans="7:9" ht="15" customHeight="1" x14ac:dyDescent="0.2">
      <c r="G5109" s="139"/>
      <c r="H5109" s="131"/>
      <c r="I5109" s="131"/>
    </row>
    <row r="5110" spans="7:9" ht="15" customHeight="1" x14ac:dyDescent="0.2">
      <c r="G5110" s="139"/>
      <c r="H5110" s="131"/>
      <c r="I5110" s="131"/>
    </row>
    <row r="5111" spans="7:9" ht="15" customHeight="1" x14ac:dyDescent="0.2">
      <c r="G5111" s="139"/>
      <c r="H5111" s="131"/>
      <c r="I5111" s="131"/>
    </row>
    <row r="5112" spans="7:9" ht="15" customHeight="1" x14ac:dyDescent="0.2">
      <c r="G5112" s="139"/>
      <c r="H5112" s="131"/>
      <c r="I5112" s="131"/>
    </row>
    <row r="5113" spans="7:9" ht="15" customHeight="1" x14ac:dyDescent="0.2">
      <c r="G5113" s="139"/>
      <c r="H5113" s="131"/>
      <c r="I5113" s="131"/>
    </row>
    <row r="5114" spans="7:9" ht="15" customHeight="1" x14ac:dyDescent="0.2">
      <c r="G5114" s="139"/>
      <c r="H5114" s="131"/>
      <c r="I5114" s="131"/>
    </row>
    <row r="5115" spans="7:9" ht="15" customHeight="1" x14ac:dyDescent="0.2">
      <c r="G5115" s="139"/>
      <c r="H5115" s="131"/>
      <c r="I5115" s="131"/>
    </row>
    <row r="5116" spans="7:9" ht="15" customHeight="1" x14ac:dyDescent="0.2">
      <c r="G5116" s="139"/>
      <c r="H5116" s="131"/>
      <c r="I5116" s="131"/>
    </row>
    <row r="5117" spans="7:9" ht="15" customHeight="1" x14ac:dyDescent="0.2">
      <c r="G5117" s="139"/>
      <c r="H5117" s="131"/>
      <c r="I5117" s="131"/>
    </row>
    <row r="5118" spans="7:9" ht="15" customHeight="1" x14ac:dyDescent="0.2">
      <c r="G5118" s="139"/>
      <c r="H5118" s="131"/>
      <c r="I5118" s="131"/>
    </row>
    <row r="5119" spans="7:9" ht="15" customHeight="1" x14ac:dyDescent="0.2">
      <c r="G5119" s="139"/>
      <c r="H5119" s="131"/>
      <c r="I5119" s="131"/>
    </row>
    <row r="5120" spans="7:9" ht="15" customHeight="1" x14ac:dyDescent="0.2">
      <c r="G5120" s="139"/>
      <c r="H5120" s="131"/>
      <c r="I5120" s="131"/>
    </row>
    <row r="5121" spans="7:9" ht="15" customHeight="1" x14ac:dyDescent="0.2">
      <c r="G5121" s="139"/>
      <c r="H5121" s="131"/>
      <c r="I5121" s="131"/>
    </row>
    <row r="5122" spans="7:9" ht="15" customHeight="1" x14ac:dyDescent="0.2">
      <c r="G5122" s="139"/>
      <c r="H5122" s="131"/>
      <c r="I5122" s="131"/>
    </row>
    <row r="5123" spans="7:9" ht="15" customHeight="1" x14ac:dyDescent="0.2">
      <c r="G5123" s="139"/>
      <c r="H5123" s="131"/>
      <c r="I5123" s="131"/>
    </row>
    <row r="5124" spans="7:9" ht="15" customHeight="1" x14ac:dyDescent="0.2">
      <c r="G5124" s="139"/>
      <c r="H5124" s="131"/>
      <c r="I5124" s="131"/>
    </row>
    <row r="5125" spans="7:9" ht="15" customHeight="1" x14ac:dyDescent="0.2">
      <c r="G5125" s="139"/>
      <c r="H5125" s="131"/>
      <c r="I5125" s="131"/>
    </row>
    <row r="5126" spans="7:9" ht="15" customHeight="1" x14ac:dyDescent="0.2">
      <c r="G5126" s="139"/>
      <c r="H5126" s="131"/>
      <c r="I5126" s="131"/>
    </row>
    <row r="5127" spans="7:9" ht="15" customHeight="1" x14ac:dyDescent="0.2">
      <c r="G5127" s="139"/>
      <c r="H5127" s="131"/>
      <c r="I5127" s="131"/>
    </row>
    <row r="5128" spans="7:9" ht="15" customHeight="1" x14ac:dyDescent="0.2">
      <c r="G5128" s="139"/>
      <c r="H5128" s="131"/>
      <c r="I5128" s="131"/>
    </row>
    <row r="5129" spans="7:9" ht="15" customHeight="1" x14ac:dyDescent="0.2">
      <c r="G5129" s="139"/>
      <c r="H5129" s="131"/>
      <c r="I5129" s="131"/>
    </row>
    <row r="5130" spans="7:9" ht="15" customHeight="1" x14ac:dyDescent="0.2">
      <c r="G5130" s="139"/>
      <c r="H5130" s="131"/>
      <c r="I5130" s="131"/>
    </row>
    <row r="5131" spans="7:9" ht="15" customHeight="1" x14ac:dyDescent="0.2">
      <c r="G5131" s="139"/>
      <c r="H5131" s="131"/>
      <c r="I5131" s="131"/>
    </row>
    <row r="5132" spans="7:9" ht="15" customHeight="1" x14ac:dyDescent="0.2">
      <c r="G5132" s="139"/>
      <c r="H5132" s="131"/>
      <c r="I5132" s="131"/>
    </row>
    <row r="5133" spans="7:9" ht="15" customHeight="1" x14ac:dyDescent="0.2">
      <c r="G5133" s="139"/>
      <c r="H5133" s="131"/>
      <c r="I5133" s="131"/>
    </row>
    <row r="5134" spans="7:9" ht="15" customHeight="1" x14ac:dyDescent="0.2">
      <c r="G5134" s="139"/>
      <c r="H5134" s="131"/>
      <c r="I5134" s="131"/>
    </row>
    <row r="5135" spans="7:9" ht="15" customHeight="1" x14ac:dyDescent="0.2">
      <c r="G5135" s="139"/>
      <c r="H5135" s="131"/>
      <c r="I5135" s="131"/>
    </row>
    <row r="5136" spans="7:9" ht="15" customHeight="1" x14ac:dyDescent="0.2">
      <c r="G5136" s="139"/>
      <c r="H5136" s="131"/>
      <c r="I5136" s="131"/>
    </row>
    <row r="5137" spans="7:9" ht="15" customHeight="1" x14ac:dyDescent="0.2">
      <c r="G5137" s="139"/>
      <c r="H5137" s="131"/>
      <c r="I5137" s="131"/>
    </row>
    <row r="5138" spans="7:9" ht="15" customHeight="1" x14ac:dyDescent="0.2">
      <c r="G5138" s="139"/>
      <c r="H5138" s="131"/>
      <c r="I5138" s="131"/>
    </row>
    <row r="5139" spans="7:9" ht="15" customHeight="1" x14ac:dyDescent="0.2">
      <c r="G5139" s="139"/>
      <c r="H5139" s="131"/>
      <c r="I5139" s="131"/>
    </row>
    <row r="5140" spans="7:9" ht="15" customHeight="1" x14ac:dyDescent="0.2">
      <c r="G5140" s="139"/>
      <c r="H5140" s="131"/>
      <c r="I5140" s="131"/>
    </row>
    <row r="5141" spans="7:9" ht="15" customHeight="1" x14ac:dyDescent="0.2">
      <c r="G5141" s="139"/>
      <c r="H5141" s="131"/>
      <c r="I5141" s="131"/>
    </row>
    <row r="5142" spans="7:9" ht="15" customHeight="1" x14ac:dyDescent="0.2">
      <c r="G5142" s="139"/>
      <c r="H5142" s="131"/>
      <c r="I5142" s="131"/>
    </row>
    <row r="5143" spans="7:9" ht="15" customHeight="1" x14ac:dyDescent="0.2">
      <c r="G5143" s="139"/>
      <c r="H5143" s="131"/>
      <c r="I5143" s="131"/>
    </row>
    <row r="5144" spans="7:9" ht="15" customHeight="1" x14ac:dyDescent="0.2">
      <c r="G5144" s="139"/>
      <c r="H5144" s="131"/>
      <c r="I5144" s="131"/>
    </row>
    <row r="5145" spans="7:9" ht="15" customHeight="1" x14ac:dyDescent="0.2">
      <c r="G5145" s="139"/>
      <c r="H5145" s="131"/>
      <c r="I5145" s="131"/>
    </row>
    <row r="5146" spans="7:9" ht="15" customHeight="1" x14ac:dyDescent="0.2">
      <c r="G5146" s="139"/>
      <c r="H5146" s="131"/>
      <c r="I5146" s="131"/>
    </row>
    <row r="5147" spans="7:9" ht="15" customHeight="1" x14ac:dyDescent="0.2">
      <c r="G5147" s="139"/>
      <c r="H5147" s="131"/>
      <c r="I5147" s="131"/>
    </row>
    <row r="5148" spans="7:9" ht="15" customHeight="1" x14ac:dyDescent="0.2">
      <c r="G5148" s="139"/>
      <c r="H5148" s="131"/>
      <c r="I5148" s="131"/>
    </row>
    <row r="5149" spans="7:9" ht="15" customHeight="1" x14ac:dyDescent="0.2">
      <c r="G5149" s="139"/>
      <c r="H5149" s="131"/>
      <c r="I5149" s="131"/>
    </row>
    <row r="5150" spans="7:9" ht="15" customHeight="1" x14ac:dyDescent="0.2">
      <c r="G5150" s="139"/>
      <c r="H5150" s="131"/>
      <c r="I5150" s="131"/>
    </row>
    <row r="5151" spans="7:9" ht="15" customHeight="1" x14ac:dyDescent="0.2">
      <c r="G5151" s="139"/>
      <c r="H5151" s="131"/>
      <c r="I5151" s="131"/>
    </row>
    <row r="5152" spans="7:9" ht="15" customHeight="1" x14ac:dyDescent="0.2">
      <c r="G5152" s="139"/>
      <c r="H5152" s="131"/>
      <c r="I5152" s="131"/>
    </row>
    <row r="5153" spans="7:9" ht="15" customHeight="1" x14ac:dyDescent="0.2">
      <c r="G5153" s="139"/>
      <c r="H5153" s="131"/>
      <c r="I5153" s="131"/>
    </row>
    <row r="5154" spans="7:9" ht="15" customHeight="1" x14ac:dyDescent="0.2">
      <c r="G5154" s="139"/>
      <c r="H5154" s="131"/>
      <c r="I5154" s="131"/>
    </row>
    <row r="5155" spans="7:9" ht="15" customHeight="1" x14ac:dyDescent="0.2">
      <c r="G5155" s="139"/>
      <c r="H5155" s="131"/>
      <c r="I5155" s="131"/>
    </row>
    <row r="5156" spans="7:9" ht="15" customHeight="1" x14ac:dyDescent="0.2">
      <c r="G5156" s="139"/>
      <c r="H5156" s="131"/>
      <c r="I5156" s="131"/>
    </row>
    <row r="5157" spans="7:9" ht="15" customHeight="1" x14ac:dyDescent="0.2">
      <c r="G5157" s="139"/>
      <c r="H5157" s="131"/>
      <c r="I5157" s="131"/>
    </row>
    <row r="5158" spans="7:9" ht="15" customHeight="1" x14ac:dyDescent="0.2">
      <c r="G5158" s="139"/>
      <c r="H5158" s="131"/>
      <c r="I5158" s="131"/>
    </row>
    <row r="5159" spans="7:9" ht="15" customHeight="1" x14ac:dyDescent="0.2">
      <c r="G5159" s="139"/>
      <c r="H5159" s="131"/>
      <c r="I5159" s="131"/>
    </row>
    <row r="5160" spans="7:9" ht="15" customHeight="1" x14ac:dyDescent="0.2">
      <c r="G5160" s="139"/>
      <c r="H5160" s="131"/>
      <c r="I5160" s="131"/>
    </row>
    <row r="5161" spans="7:9" ht="15" customHeight="1" x14ac:dyDescent="0.2">
      <c r="G5161" s="139"/>
      <c r="H5161" s="131"/>
      <c r="I5161" s="131"/>
    </row>
    <row r="5162" spans="7:9" ht="15" customHeight="1" x14ac:dyDescent="0.2">
      <c r="G5162" s="139"/>
      <c r="H5162" s="131"/>
      <c r="I5162" s="131"/>
    </row>
    <row r="5163" spans="7:9" ht="15" customHeight="1" x14ac:dyDescent="0.2">
      <c r="G5163" s="139"/>
      <c r="H5163" s="131"/>
      <c r="I5163" s="131"/>
    </row>
    <row r="5164" spans="7:9" ht="15" customHeight="1" x14ac:dyDescent="0.2">
      <c r="G5164" s="139"/>
      <c r="H5164" s="131"/>
      <c r="I5164" s="131"/>
    </row>
    <row r="5165" spans="7:9" ht="15" customHeight="1" x14ac:dyDescent="0.2">
      <c r="G5165" s="139"/>
      <c r="H5165" s="131"/>
      <c r="I5165" s="131"/>
    </row>
    <row r="5166" spans="7:9" ht="15" customHeight="1" x14ac:dyDescent="0.2">
      <c r="G5166" s="139"/>
      <c r="H5166" s="131"/>
      <c r="I5166" s="131"/>
    </row>
    <row r="5167" spans="7:9" ht="15" customHeight="1" x14ac:dyDescent="0.2">
      <c r="G5167" s="139"/>
      <c r="H5167" s="131"/>
      <c r="I5167" s="131"/>
    </row>
    <row r="5168" spans="7:9" ht="15" customHeight="1" x14ac:dyDescent="0.2">
      <c r="G5168" s="139"/>
      <c r="H5168" s="131"/>
      <c r="I5168" s="131"/>
    </row>
    <row r="5169" spans="7:9" ht="15" customHeight="1" x14ac:dyDescent="0.2">
      <c r="G5169" s="139"/>
      <c r="H5169" s="131"/>
      <c r="I5169" s="131"/>
    </row>
    <row r="5170" spans="7:9" ht="15" customHeight="1" x14ac:dyDescent="0.2">
      <c r="G5170" s="139"/>
      <c r="H5170" s="131"/>
      <c r="I5170" s="131"/>
    </row>
    <row r="5171" spans="7:9" ht="15" customHeight="1" x14ac:dyDescent="0.2">
      <c r="G5171" s="139"/>
      <c r="H5171" s="131"/>
      <c r="I5171" s="131"/>
    </row>
    <row r="5172" spans="7:9" ht="15" customHeight="1" x14ac:dyDescent="0.2">
      <c r="G5172" s="139"/>
      <c r="H5172" s="131"/>
      <c r="I5172" s="131"/>
    </row>
    <row r="5173" spans="7:9" ht="15" customHeight="1" x14ac:dyDescent="0.2">
      <c r="G5173" s="139"/>
      <c r="H5173" s="131"/>
      <c r="I5173" s="131"/>
    </row>
    <row r="5174" spans="7:9" ht="15" customHeight="1" x14ac:dyDescent="0.2">
      <c r="G5174" s="139"/>
      <c r="H5174" s="131"/>
      <c r="I5174" s="131"/>
    </row>
    <row r="5175" spans="7:9" ht="15" customHeight="1" x14ac:dyDescent="0.2">
      <c r="G5175" s="139"/>
      <c r="H5175" s="131"/>
      <c r="I5175" s="131"/>
    </row>
    <row r="5176" spans="7:9" ht="15" customHeight="1" x14ac:dyDescent="0.2">
      <c r="G5176" s="139"/>
      <c r="H5176" s="131"/>
      <c r="I5176" s="131"/>
    </row>
    <row r="5177" spans="7:9" ht="15" customHeight="1" x14ac:dyDescent="0.2">
      <c r="G5177" s="139"/>
      <c r="H5177" s="131"/>
      <c r="I5177" s="131"/>
    </row>
    <row r="5178" spans="7:9" ht="15" customHeight="1" x14ac:dyDescent="0.2">
      <c r="G5178" s="139"/>
      <c r="H5178" s="131"/>
      <c r="I5178" s="131"/>
    </row>
    <row r="5179" spans="7:9" ht="15" customHeight="1" x14ac:dyDescent="0.2">
      <c r="G5179" s="139"/>
      <c r="H5179" s="131"/>
      <c r="I5179" s="131"/>
    </row>
    <row r="5180" spans="7:9" ht="15" customHeight="1" x14ac:dyDescent="0.2">
      <c r="G5180" s="139"/>
      <c r="H5180" s="131"/>
      <c r="I5180" s="131"/>
    </row>
    <row r="5181" spans="7:9" ht="15" customHeight="1" x14ac:dyDescent="0.2">
      <c r="G5181" s="139"/>
      <c r="H5181" s="131"/>
      <c r="I5181" s="131"/>
    </row>
    <row r="5182" spans="7:9" ht="15" customHeight="1" x14ac:dyDescent="0.2">
      <c r="G5182" s="139"/>
      <c r="H5182" s="131"/>
      <c r="I5182" s="131"/>
    </row>
    <row r="5183" spans="7:9" ht="15" customHeight="1" x14ac:dyDescent="0.2">
      <c r="G5183" s="139"/>
      <c r="H5183" s="131"/>
      <c r="I5183" s="131"/>
    </row>
    <row r="5184" spans="7:9" ht="15" customHeight="1" x14ac:dyDescent="0.2">
      <c r="G5184" s="139"/>
      <c r="H5184" s="131"/>
      <c r="I5184" s="131"/>
    </row>
    <row r="5185" spans="7:9" ht="15" customHeight="1" x14ac:dyDescent="0.2">
      <c r="G5185" s="139"/>
      <c r="H5185" s="131"/>
      <c r="I5185" s="131"/>
    </row>
    <row r="5186" spans="7:9" ht="15" customHeight="1" x14ac:dyDescent="0.2">
      <c r="G5186" s="139"/>
      <c r="H5186" s="131"/>
      <c r="I5186" s="131"/>
    </row>
    <row r="5187" spans="7:9" ht="15" customHeight="1" x14ac:dyDescent="0.2">
      <c r="G5187" s="139"/>
      <c r="H5187" s="131"/>
      <c r="I5187" s="131"/>
    </row>
    <row r="5188" spans="7:9" ht="15" customHeight="1" x14ac:dyDescent="0.2">
      <c r="G5188" s="139"/>
      <c r="H5188" s="131"/>
      <c r="I5188" s="131"/>
    </row>
    <row r="5189" spans="7:9" ht="15" customHeight="1" x14ac:dyDescent="0.2">
      <c r="G5189" s="139"/>
      <c r="H5189" s="131"/>
      <c r="I5189" s="131"/>
    </row>
    <row r="5190" spans="7:9" ht="15" customHeight="1" x14ac:dyDescent="0.2">
      <c r="G5190" s="139"/>
      <c r="H5190" s="131"/>
      <c r="I5190" s="131"/>
    </row>
    <row r="5191" spans="7:9" ht="15" customHeight="1" x14ac:dyDescent="0.2">
      <c r="G5191" s="139"/>
      <c r="H5191" s="131"/>
      <c r="I5191" s="131"/>
    </row>
    <row r="5192" spans="7:9" ht="15" customHeight="1" x14ac:dyDescent="0.2">
      <c r="G5192" s="139"/>
      <c r="H5192" s="131"/>
      <c r="I5192" s="131"/>
    </row>
    <row r="5193" spans="7:9" ht="15" customHeight="1" x14ac:dyDescent="0.2">
      <c r="G5193" s="139"/>
      <c r="H5193" s="131"/>
      <c r="I5193" s="131"/>
    </row>
    <row r="5194" spans="7:9" ht="15" customHeight="1" x14ac:dyDescent="0.2">
      <c r="G5194" s="139"/>
      <c r="H5194" s="131"/>
      <c r="I5194" s="131"/>
    </row>
    <row r="5195" spans="7:9" ht="15" customHeight="1" x14ac:dyDescent="0.2">
      <c r="G5195" s="139"/>
      <c r="H5195" s="131"/>
      <c r="I5195" s="131"/>
    </row>
    <row r="5196" spans="7:9" ht="15" customHeight="1" x14ac:dyDescent="0.2">
      <c r="G5196" s="139"/>
      <c r="H5196" s="131"/>
      <c r="I5196" s="131"/>
    </row>
    <row r="5197" spans="7:9" ht="15" customHeight="1" x14ac:dyDescent="0.2">
      <c r="G5197" s="139"/>
      <c r="H5197" s="131"/>
      <c r="I5197" s="131"/>
    </row>
    <row r="5198" spans="7:9" ht="15" customHeight="1" x14ac:dyDescent="0.2">
      <c r="G5198" s="139"/>
      <c r="H5198" s="131"/>
      <c r="I5198" s="131"/>
    </row>
    <row r="5199" spans="7:9" ht="15" customHeight="1" x14ac:dyDescent="0.2">
      <c r="G5199" s="139"/>
      <c r="H5199" s="131"/>
      <c r="I5199" s="131"/>
    </row>
    <row r="5200" spans="7:9" ht="15" customHeight="1" x14ac:dyDescent="0.2">
      <c r="G5200" s="139"/>
      <c r="H5200" s="131"/>
      <c r="I5200" s="131"/>
    </row>
    <row r="5201" spans="7:9" ht="15" customHeight="1" x14ac:dyDescent="0.2">
      <c r="G5201" s="139"/>
      <c r="H5201" s="131"/>
      <c r="I5201" s="131"/>
    </row>
    <row r="5202" spans="7:9" ht="15" customHeight="1" x14ac:dyDescent="0.2">
      <c r="G5202" s="139"/>
      <c r="H5202" s="131"/>
      <c r="I5202" s="131"/>
    </row>
    <row r="5203" spans="7:9" ht="15" customHeight="1" x14ac:dyDescent="0.2">
      <c r="G5203" s="139"/>
      <c r="H5203" s="131"/>
      <c r="I5203" s="131"/>
    </row>
    <row r="5204" spans="7:9" ht="15" customHeight="1" x14ac:dyDescent="0.2">
      <c r="G5204" s="139"/>
      <c r="H5204" s="131"/>
      <c r="I5204" s="131"/>
    </row>
    <row r="5205" spans="7:9" ht="15" customHeight="1" x14ac:dyDescent="0.2">
      <c r="G5205" s="139"/>
      <c r="H5205" s="131"/>
      <c r="I5205" s="131"/>
    </row>
    <row r="5206" spans="7:9" ht="15" customHeight="1" x14ac:dyDescent="0.2">
      <c r="G5206" s="139"/>
      <c r="H5206" s="131"/>
      <c r="I5206" s="131"/>
    </row>
    <row r="5207" spans="7:9" ht="15" customHeight="1" x14ac:dyDescent="0.2">
      <c r="G5207" s="139"/>
      <c r="H5207" s="131"/>
      <c r="I5207" s="131"/>
    </row>
    <row r="5208" spans="7:9" ht="15" customHeight="1" x14ac:dyDescent="0.2">
      <c r="G5208" s="139"/>
      <c r="H5208" s="131"/>
      <c r="I5208" s="131"/>
    </row>
    <row r="5209" spans="7:9" ht="15" customHeight="1" x14ac:dyDescent="0.2">
      <c r="G5209" s="139"/>
      <c r="H5209" s="131"/>
      <c r="I5209" s="131"/>
    </row>
    <row r="5210" spans="7:9" ht="15" customHeight="1" x14ac:dyDescent="0.2">
      <c r="G5210" s="139"/>
      <c r="H5210" s="131"/>
      <c r="I5210" s="131"/>
    </row>
    <row r="5211" spans="7:9" ht="15" customHeight="1" x14ac:dyDescent="0.2">
      <c r="G5211" s="139"/>
      <c r="H5211" s="131"/>
      <c r="I5211" s="131"/>
    </row>
    <row r="5212" spans="7:9" ht="15" customHeight="1" x14ac:dyDescent="0.2">
      <c r="G5212" s="139"/>
      <c r="H5212" s="131"/>
      <c r="I5212" s="131"/>
    </row>
    <row r="5213" spans="7:9" ht="15" customHeight="1" x14ac:dyDescent="0.2">
      <c r="G5213" s="139"/>
      <c r="H5213" s="131"/>
      <c r="I5213" s="131"/>
    </row>
    <row r="5214" spans="7:9" ht="15" customHeight="1" x14ac:dyDescent="0.2">
      <c r="G5214" s="139"/>
      <c r="H5214" s="131"/>
      <c r="I5214" s="131"/>
    </row>
    <row r="5215" spans="7:9" ht="15" customHeight="1" x14ac:dyDescent="0.2">
      <c r="G5215" s="139"/>
      <c r="H5215" s="131"/>
      <c r="I5215" s="131"/>
    </row>
    <row r="5216" spans="7:9" ht="15" customHeight="1" x14ac:dyDescent="0.2">
      <c r="G5216" s="139"/>
      <c r="H5216" s="131"/>
      <c r="I5216" s="131"/>
    </row>
    <row r="5217" spans="7:9" ht="15" customHeight="1" x14ac:dyDescent="0.2">
      <c r="G5217" s="139"/>
      <c r="H5217" s="131"/>
      <c r="I5217" s="131"/>
    </row>
    <row r="5218" spans="7:9" ht="15" customHeight="1" x14ac:dyDescent="0.2">
      <c r="G5218" s="139"/>
      <c r="H5218" s="131"/>
      <c r="I5218" s="131"/>
    </row>
    <row r="5219" spans="7:9" ht="15" customHeight="1" x14ac:dyDescent="0.2">
      <c r="G5219" s="139"/>
      <c r="H5219" s="131"/>
      <c r="I5219" s="131"/>
    </row>
    <row r="5220" spans="7:9" ht="15" customHeight="1" x14ac:dyDescent="0.2">
      <c r="G5220" s="139"/>
      <c r="H5220" s="131"/>
      <c r="I5220" s="131"/>
    </row>
    <row r="5221" spans="7:9" ht="15" customHeight="1" x14ac:dyDescent="0.2">
      <c r="G5221" s="139"/>
      <c r="H5221" s="131"/>
      <c r="I5221" s="131"/>
    </row>
    <row r="5222" spans="7:9" ht="15" customHeight="1" x14ac:dyDescent="0.2">
      <c r="G5222" s="139"/>
      <c r="H5222" s="131"/>
      <c r="I5222" s="131"/>
    </row>
    <row r="5223" spans="7:9" ht="15" customHeight="1" x14ac:dyDescent="0.2">
      <c r="G5223" s="139"/>
      <c r="H5223" s="131"/>
      <c r="I5223" s="131"/>
    </row>
    <row r="5224" spans="7:9" ht="15" customHeight="1" x14ac:dyDescent="0.2">
      <c r="G5224" s="139"/>
      <c r="H5224" s="131"/>
      <c r="I5224" s="131"/>
    </row>
    <row r="5225" spans="7:9" ht="15" customHeight="1" x14ac:dyDescent="0.2">
      <c r="G5225" s="139"/>
      <c r="H5225" s="131"/>
      <c r="I5225" s="131"/>
    </row>
    <row r="5226" spans="7:9" ht="15" customHeight="1" x14ac:dyDescent="0.2">
      <c r="G5226" s="139"/>
      <c r="H5226" s="131"/>
      <c r="I5226" s="131"/>
    </row>
    <row r="5227" spans="7:9" ht="15" customHeight="1" x14ac:dyDescent="0.2">
      <c r="G5227" s="139"/>
      <c r="H5227" s="131"/>
      <c r="I5227" s="131"/>
    </row>
    <row r="5228" spans="7:9" ht="15" customHeight="1" x14ac:dyDescent="0.2">
      <c r="G5228" s="139"/>
      <c r="H5228" s="131"/>
      <c r="I5228" s="131"/>
    </row>
    <row r="5229" spans="7:9" ht="15" customHeight="1" x14ac:dyDescent="0.2">
      <c r="G5229" s="139"/>
      <c r="H5229" s="131"/>
      <c r="I5229" s="131"/>
    </row>
    <row r="5230" spans="7:9" ht="15" customHeight="1" x14ac:dyDescent="0.2">
      <c r="G5230" s="139"/>
      <c r="H5230" s="131"/>
      <c r="I5230" s="131"/>
    </row>
    <row r="5231" spans="7:9" ht="15" customHeight="1" x14ac:dyDescent="0.2">
      <c r="G5231" s="139"/>
      <c r="H5231" s="131"/>
      <c r="I5231" s="131"/>
    </row>
    <row r="5232" spans="7:9" ht="15" customHeight="1" x14ac:dyDescent="0.2">
      <c r="G5232" s="139"/>
      <c r="H5232" s="131"/>
      <c r="I5232" s="131"/>
    </row>
    <row r="5233" spans="7:9" ht="15" customHeight="1" x14ac:dyDescent="0.2">
      <c r="G5233" s="139"/>
      <c r="H5233" s="131"/>
      <c r="I5233" s="131"/>
    </row>
    <row r="5234" spans="7:9" ht="15" customHeight="1" x14ac:dyDescent="0.2">
      <c r="G5234" s="139"/>
      <c r="H5234" s="131"/>
      <c r="I5234" s="131"/>
    </row>
    <row r="5235" spans="7:9" ht="15" customHeight="1" x14ac:dyDescent="0.2">
      <c r="G5235" s="139"/>
      <c r="H5235" s="131"/>
      <c r="I5235" s="131"/>
    </row>
    <row r="5236" spans="7:9" ht="15" customHeight="1" x14ac:dyDescent="0.2">
      <c r="G5236" s="139"/>
      <c r="H5236" s="131"/>
      <c r="I5236" s="131"/>
    </row>
    <row r="5237" spans="7:9" ht="15" customHeight="1" x14ac:dyDescent="0.2">
      <c r="G5237" s="139"/>
      <c r="H5237" s="131"/>
      <c r="I5237" s="131"/>
    </row>
    <row r="5238" spans="7:9" ht="15" customHeight="1" x14ac:dyDescent="0.2">
      <c r="G5238" s="139"/>
      <c r="H5238" s="131"/>
      <c r="I5238" s="131"/>
    </row>
    <row r="5239" spans="7:9" ht="15" customHeight="1" x14ac:dyDescent="0.2">
      <c r="G5239" s="139"/>
      <c r="H5239" s="131"/>
      <c r="I5239" s="131"/>
    </row>
    <row r="5240" spans="7:9" ht="15" customHeight="1" x14ac:dyDescent="0.2">
      <c r="G5240" s="139"/>
      <c r="H5240" s="131"/>
      <c r="I5240" s="131"/>
    </row>
    <row r="5241" spans="7:9" ht="15" customHeight="1" x14ac:dyDescent="0.2">
      <c r="G5241" s="139"/>
      <c r="H5241" s="131"/>
      <c r="I5241" s="131"/>
    </row>
    <row r="5242" spans="7:9" ht="15" customHeight="1" x14ac:dyDescent="0.2">
      <c r="G5242" s="139"/>
      <c r="H5242" s="131"/>
      <c r="I5242" s="131"/>
    </row>
    <row r="5243" spans="7:9" ht="15" customHeight="1" x14ac:dyDescent="0.2">
      <c r="G5243" s="139"/>
      <c r="H5243" s="131"/>
      <c r="I5243" s="131"/>
    </row>
    <row r="5244" spans="7:9" ht="15" customHeight="1" x14ac:dyDescent="0.2">
      <c r="G5244" s="139"/>
      <c r="H5244" s="131"/>
      <c r="I5244" s="131"/>
    </row>
    <row r="5245" spans="7:9" ht="15" customHeight="1" x14ac:dyDescent="0.2">
      <c r="G5245" s="139"/>
      <c r="H5245" s="131"/>
      <c r="I5245" s="131"/>
    </row>
    <row r="5246" spans="7:9" ht="15" customHeight="1" x14ac:dyDescent="0.2">
      <c r="G5246" s="139"/>
      <c r="H5246" s="131"/>
      <c r="I5246" s="131"/>
    </row>
    <row r="5247" spans="7:9" ht="15" customHeight="1" x14ac:dyDescent="0.2">
      <c r="G5247" s="139"/>
      <c r="H5247" s="131"/>
      <c r="I5247" s="131"/>
    </row>
    <row r="5248" spans="7:9" ht="15" customHeight="1" x14ac:dyDescent="0.2">
      <c r="G5248" s="139"/>
      <c r="H5248" s="131"/>
      <c r="I5248" s="131"/>
    </row>
    <row r="5249" spans="7:9" ht="15" customHeight="1" x14ac:dyDescent="0.2">
      <c r="G5249" s="139"/>
      <c r="H5249" s="131"/>
      <c r="I5249" s="131"/>
    </row>
    <row r="5250" spans="7:9" ht="15" customHeight="1" x14ac:dyDescent="0.2">
      <c r="G5250" s="139"/>
      <c r="H5250" s="131"/>
      <c r="I5250" s="131"/>
    </row>
    <row r="5251" spans="7:9" ht="15" customHeight="1" x14ac:dyDescent="0.2">
      <c r="G5251" s="139"/>
      <c r="H5251" s="131"/>
      <c r="I5251" s="131"/>
    </row>
    <row r="5252" spans="7:9" ht="15" customHeight="1" x14ac:dyDescent="0.2">
      <c r="G5252" s="139"/>
      <c r="H5252" s="131"/>
      <c r="I5252" s="131"/>
    </row>
    <row r="5253" spans="7:9" ht="15" customHeight="1" x14ac:dyDescent="0.2">
      <c r="G5253" s="139"/>
      <c r="H5253" s="131"/>
      <c r="I5253" s="131"/>
    </row>
    <row r="5254" spans="7:9" ht="15" customHeight="1" x14ac:dyDescent="0.2">
      <c r="G5254" s="139"/>
      <c r="H5254" s="131"/>
      <c r="I5254" s="131"/>
    </row>
    <row r="5255" spans="7:9" ht="15" customHeight="1" x14ac:dyDescent="0.2">
      <c r="G5255" s="139"/>
      <c r="H5255" s="131"/>
      <c r="I5255" s="131"/>
    </row>
    <row r="5256" spans="7:9" ht="15" customHeight="1" x14ac:dyDescent="0.2">
      <c r="G5256" s="139"/>
      <c r="H5256" s="131"/>
      <c r="I5256" s="131"/>
    </row>
    <row r="5257" spans="7:9" ht="15" customHeight="1" x14ac:dyDescent="0.2">
      <c r="G5257" s="139"/>
      <c r="H5257" s="131"/>
      <c r="I5257" s="131"/>
    </row>
    <row r="5258" spans="7:9" ht="15" customHeight="1" x14ac:dyDescent="0.2">
      <c r="G5258" s="139"/>
      <c r="H5258" s="131"/>
      <c r="I5258" s="131"/>
    </row>
    <row r="5259" spans="7:9" ht="15" customHeight="1" x14ac:dyDescent="0.2">
      <c r="G5259" s="139"/>
      <c r="H5259" s="131"/>
      <c r="I5259" s="131"/>
    </row>
    <row r="5260" spans="7:9" ht="15" customHeight="1" x14ac:dyDescent="0.2">
      <c r="G5260" s="139"/>
      <c r="H5260" s="131"/>
      <c r="I5260" s="131"/>
    </row>
    <row r="5261" spans="7:9" ht="15" customHeight="1" x14ac:dyDescent="0.2">
      <c r="G5261" s="139"/>
      <c r="H5261" s="131"/>
      <c r="I5261" s="131"/>
    </row>
    <row r="5262" spans="7:9" ht="15" customHeight="1" x14ac:dyDescent="0.2">
      <c r="G5262" s="139"/>
      <c r="H5262" s="131"/>
      <c r="I5262" s="131"/>
    </row>
    <row r="5263" spans="7:9" ht="15" customHeight="1" x14ac:dyDescent="0.2">
      <c r="G5263" s="139"/>
      <c r="H5263" s="131"/>
      <c r="I5263" s="131"/>
    </row>
    <row r="5264" spans="7:9" ht="15" customHeight="1" x14ac:dyDescent="0.2">
      <c r="G5264" s="139"/>
      <c r="H5264" s="131"/>
      <c r="I5264" s="131"/>
    </row>
    <row r="5265" spans="7:9" ht="15" customHeight="1" x14ac:dyDescent="0.2">
      <c r="G5265" s="139"/>
      <c r="H5265" s="131"/>
      <c r="I5265" s="131"/>
    </row>
    <row r="5266" spans="7:9" ht="15" customHeight="1" x14ac:dyDescent="0.2">
      <c r="G5266" s="139"/>
      <c r="H5266" s="131"/>
      <c r="I5266" s="131"/>
    </row>
    <row r="5267" spans="7:9" ht="15" customHeight="1" x14ac:dyDescent="0.2">
      <c r="G5267" s="139"/>
      <c r="H5267" s="131"/>
      <c r="I5267" s="131"/>
    </row>
    <row r="5268" spans="7:9" ht="15" customHeight="1" x14ac:dyDescent="0.2">
      <c r="G5268" s="139"/>
      <c r="H5268" s="131"/>
      <c r="I5268" s="131"/>
    </row>
    <row r="5269" spans="7:9" ht="15" customHeight="1" x14ac:dyDescent="0.2">
      <c r="G5269" s="139"/>
      <c r="H5269" s="131"/>
      <c r="I5269" s="131"/>
    </row>
    <row r="5270" spans="7:9" ht="15" customHeight="1" x14ac:dyDescent="0.2">
      <c r="G5270" s="139"/>
      <c r="H5270" s="131"/>
      <c r="I5270" s="131"/>
    </row>
    <row r="5271" spans="7:9" ht="15" customHeight="1" x14ac:dyDescent="0.2">
      <c r="G5271" s="139"/>
      <c r="H5271" s="131"/>
      <c r="I5271" s="131"/>
    </row>
    <row r="5272" spans="7:9" ht="15" customHeight="1" x14ac:dyDescent="0.2">
      <c r="G5272" s="139"/>
      <c r="H5272" s="131"/>
      <c r="I5272" s="131"/>
    </row>
    <row r="5273" spans="7:9" ht="15" customHeight="1" x14ac:dyDescent="0.2">
      <c r="G5273" s="139"/>
      <c r="H5273" s="131"/>
      <c r="I5273" s="131"/>
    </row>
    <row r="5274" spans="7:9" ht="15" customHeight="1" x14ac:dyDescent="0.2">
      <c r="G5274" s="139"/>
      <c r="H5274" s="131"/>
      <c r="I5274" s="131"/>
    </row>
    <row r="5275" spans="7:9" ht="15" customHeight="1" x14ac:dyDescent="0.2">
      <c r="G5275" s="139"/>
      <c r="H5275" s="131"/>
      <c r="I5275" s="131"/>
    </row>
    <row r="5276" spans="7:9" ht="15" customHeight="1" x14ac:dyDescent="0.2">
      <c r="G5276" s="139"/>
      <c r="H5276" s="131"/>
      <c r="I5276" s="131"/>
    </row>
    <row r="5277" spans="7:9" ht="15" customHeight="1" x14ac:dyDescent="0.2">
      <c r="G5277" s="139"/>
      <c r="H5277" s="131"/>
      <c r="I5277" s="131"/>
    </row>
    <row r="5278" spans="7:9" ht="15" customHeight="1" x14ac:dyDescent="0.2">
      <c r="G5278" s="139"/>
      <c r="H5278" s="131"/>
      <c r="I5278" s="131"/>
    </row>
    <row r="5279" spans="7:9" ht="15" customHeight="1" x14ac:dyDescent="0.2">
      <c r="G5279" s="139"/>
      <c r="H5279" s="131"/>
      <c r="I5279" s="131"/>
    </row>
    <row r="5280" spans="7:9" ht="15" customHeight="1" x14ac:dyDescent="0.2">
      <c r="G5280" s="139"/>
      <c r="H5280" s="131"/>
      <c r="I5280" s="131"/>
    </row>
    <row r="5281" spans="7:9" ht="15" customHeight="1" x14ac:dyDescent="0.2">
      <c r="G5281" s="139"/>
      <c r="H5281" s="131"/>
      <c r="I5281" s="131"/>
    </row>
    <row r="5282" spans="7:9" ht="15" customHeight="1" x14ac:dyDescent="0.2">
      <c r="G5282" s="139"/>
      <c r="H5282" s="131"/>
      <c r="I5282" s="131"/>
    </row>
    <row r="5283" spans="7:9" ht="15" customHeight="1" x14ac:dyDescent="0.2">
      <c r="G5283" s="139"/>
      <c r="H5283" s="131"/>
      <c r="I5283" s="131"/>
    </row>
    <row r="5284" spans="7:9" ht="15" customHeight="1" x14ac:dyDescent="0.2">
      <c r="G5284" s="139"/>
      <c r="H5284" s="131"/>
      <c r="I5284" s="131"/>
    </row>
    <row r="5285" spans="7:9" ht="15" customHeight="1" x14ac:dyDescent="0.2">
      <c r="G5285" s="139"/>
      <c r="H5285" s="131"/>
      <c r="I5285" s="131"/>
    </row>
    <row r="5286" spans="7:9" ht="15" customHeight="1" x14ac:dyDescent="0.2">
      <c r="G5286" s="139"/>
      <c r="H5286" s="131"/>
      <c r="I5286" s="131"/>
    </row>
    <row r="5287" spans="7:9" ht="15" customHeight="1" x14ac:dyDescent="0.2">
      <c r="G5287" s="139"/>
      <c r="H5287" s="131"/>
      <c r="I5287" s="131"/>
    </row>
    <row r="5288" spans="7:9" ht="15" customHeight="1" x14ac:dyDescent="0.2">
      <c r="G5288" s="139"/>
      <c r="H5288" s="131"/>
      <c r="I5288" s="131"/>
    </row>
    <row r="5289" spans="7:9" ht="15" customHeight="1" x14ac:dyDescent="0.2">
      <c r="G5289" s="139"/>
      <c r="H5289" s="131"/>
      <c r="I5289" s="131"/>
    </row>
    <row r="5290" spans="7:9" ht="15" customHeight="1" x14ac:dyDescent="0.2">
      <c r="G5290" s="139"/>
      <c r="H5290" s="131"/>
      <c r="I5290" s="131"/>
    </row>
    <row r="5291" spans="7:9" ht="15" customHeight="1" x14ac:dyDescent="0.2">
      <c r="G5291" s="139"/>
      <c r="H5291" s="131"/>
      <c r="I5291" s="131"/>
    </row>
    <row r="5292" spans="7:9" ht="15" customHeight="1" x14ac:dyDescent="0.2">
      <c r="G5292" s="139"/>
      <c r="H5292" s="131"/>
      <c r="I5292" s="131"/>
    </row>
    <row r="5293" spans="7:9" ht="15" customHeight="1" x14ac:dyDescent="0.2">
      <c r="G5293" s="139"/>
      <c r="H5293" s="131"/>
      <c r="I5293" s="131"/>
    </row>
    <row r="5294" spans="7:9" ht="15" customHeight="1" x14ac:dyDescent="0.2">
      <c r="G5294" s="139"/>
      <c r="H5294" s="131"/>
      <c r="I5294" s="131"/>
    </row>
    <row r="5295" spans="7:9" ht="15" customHeight="1" x14ac:dyDescent="0.2">
      <c r="G5295" s="139"/>
      <c r="H5295" s="131"/>
      <c r="I5295" s="131"/>
    </row>
    <row r="5296" spans="7:9" ht="15" customHeight="1" x14ac:dyDescent="0.2">
      <c r="G5296" s="139"/>
      <c r="H5296" s="131"/>
      <c r="I5296" s="131"/>
    </row>
    <row r="5297" spans="7:9" ht="15" customHeight="1" x14ac:dyDescent="0.2">
      <c r="G5297" s="139"/>
      <c r="H5297" s="131"/>
      <c r="I5297" s="131"/>
    </row>
    <row r="5298" spans="7:9" ht="15" customHeight="1" x14ac:dyDescent="0.2">
      <c r="G5298" s="139"/>
      <c r="H5298" s="131"/>
      <c r="I5298" s="131"/>
    </row>
    <row r="5299" spans="7:9" ht="15" customHeight="1" x14ac:dyDescent="0.2">
      <c r="G5299" s="139"/>
      <c r="H5299" s="131"/>
      <c r="I5299" s="131"/>
    </row>
    <row r="5300" spans="7:9" ht="15" customHeight="1" x14ac:dyDescent="0.2">
      <c r="G5300" s="139"/>
      <c r="H5300" s="131"/>
      <c r="I5300" s="131"/>
    </row>
    <row r="5301" spans="7:9" ht="15" customHeight="1" x14ac:dyDescent="0.2">
      <c r="G5301" s="139"/>
      <c r="H5301" s="131"/>
      <c r="I5301" s="131"/>
    </row>
    <row r="5302" spans="7:9" ht="15" customHeight="1" x14ac:dyDescent="0.2">
      <c r="G5302" s="139"/>
      <c r="H5302" s="131"/>
      <c r="I5302" s="131"/>
    </row>
    <row r="5303" spans="7:9" ht="15" customHeight="1" x14ac:dyDescent="0.2">
      <c r="G5303" s="139"/>
      <c r="H5303" s="131"/>
      <c r="I5303" s="131"/>
    </row>
    <row r="5304" spans="7:9" ht="15" customHeight="1" x14ac:dyDescent="0.2">
      <c r="G5304" s="139"/>
      <c r="H5304" s="131"/>
      <c r="I5304" s="131"/>
    </row>
    <row r="5305" spans="7:9" ht="15" customHeight="1" x14ac:dyDescent="0.2">
      <c r="G5305" s="139"/>
      <c r="H5305" s="131"/>
      <c r="I5305" s="131"/>
    </row>
    <row r="5306" spans="7:9" ht="15" customHeight="1" x14ac:dyDescent="0.2">
      <c r="G5306" s="139"/>
      <c r="H5306" s="131"/>
      <c r="I5306" s="131"/>
    </row>
    <row r="5307" spans="7:9" ht="15" customHeight="1" x14ac:dyDescent="0.2">
      <c r="G5307" s="139"/>
      <c r="H5307" s="131"/>
      <c r="I5307" s="131"/>
    </row>
    <row r="5308" spans="7:9" ht="15" customHeight="1" x14ac:dyDescent="0.2">
      <c r="G5308" s="139"/>
      <c r="H5308" s="131"/>
      <c r="I5308" s="131"/>
    </row>
    <row r="5309" spans="7:9" ht="15" customHeight="1" x14ac:dyDescent="0.2">
      <c r="G5309" s="139"/>
      <c r="H5309" s="131"/>
      <c r="I5309" s="131"/>
    </row>
    <row r="5310" spans="7:9" ht="15" customHeight="1" x14ac:dyDescent="0.2">
      <c r="G5310" s="139"/>
      <c r="H5310" s="131"/>
      <c r="I5310" s="131"/>
    </row>
    <row r="5311" spans="7:9" ht="15" customHeight="1" x14ac:dyDescent="0.2">
      <c r="G5311" s="139"/>
      <c r="H5311" s="131"/>
      <c r="I5311" s="131"/>
    </row>
    <row r="5312" spans="7:9" ht="15" customHeight="1" x14ac:dyDescent="0.2">
      <c r="G5312" s="139"/>
      <c r="H5312" s="131"/>
      <c r="I5312" s="131"/>
    </row>
    <row r="5313" spans="7:9" ht="15" customHeight="1" x14ac:dyDescent="0.2">
      <c r="G5313" s="139"/>
      <c r="H5313" s="131"/>
      <c r="I5313" s="131"/>
    </row>
    <row r="5314" spans="7:9" ht="15" customHeight="1" x14ac:dyDescent="0.2">
      <c r="G5314" s="139"/>
      <c r="H5314" s="131"/>
      <c r="I5314" s="131"/>
    </row>
    <row r="5315" spans="7:9" ht="15" customHeight="1" x14ac:dyDescent="0.2">
      <c r="G5315" s="139"/>
      <c r="H5315" s="131"/>
      <c r="I5315" s="131"/>
    </row>
    <row r="5316" spans="7:9" ht="15" customHeight="1" x14ac:dyDescent="0.2">
      <c r="G5316" s="139"/>
      <c r="H5316" s="131"/>
      <c r="I5316" s="131"/>
    </row>
    <row r="5317" spans="7:9" ht="15" customHeight="1" x14ac:dyDescent="0.2">
      <c r="G5317" s="139"/>
      <c r="H5317" s="131"/>
      <c r="I5317" s="131"/>
    </row>
    <row r="5318" spans="7:9" ht="15" customHeight="1" x14ac:dyDescent="0.2">
      <c r="G5318" s="139"/>
      <c r="H5318" s="131"/>
      <c r="I5318" s="131"/>
    </row>
    <row r="5319" spans="7:9" ht="15" customHeight="1" x14ac:dyDescent="0.2">
      <c r="G5319" s="139"/>
      <c r="H5319" s="131"/>
      <c r="I5319" s="131"/>
    </row>
    <row r="5320" spans="7:9" ht="15" customHeight="1" x14ac:dyDescent="0.2">
      <c r="G5320" s="139"/>
      <c r="H5320" s="131"/>
      <c r="I5320" s="131"/>
    </row>
    <row r="5321" spans="7:9" ht="15" customHeight="1" x14ac:dyDescent="0.2">
      <c r="G5321" s="139"/>
      <c r="H5321" s="131"/>
      <c r="I5321" s="131"/>
    </row>
    <row r="5322" spans="7:9" ht="15" customHeight="1" x14ac:dyDescent="0.2">
      <c r="G5322" s="139"/>
      <c r="H5322" s="131"/>
      <c r="I5322" s="131"/>
    </row>
    <row r="5323" spans="7:9" ht="15" customHeight="1" x14ac:dyDescent="0.2">
      <c r="G5323" s="139"/>
      <c r="H5323" s="131"/>
      <c r="I5323" s="131"/>
    </row>
    <row r="5324" spans="7:9" ht="15" customHeight="1" x14ac:dyDescent="0.2">
      <c r="G5324" s="139"/>
      <c r="H5324" s="131"/>
      <c r="I5324" s="131"/>
    </row>
    <row r="5325" spans="7:9" ht="15" customHeight="1" x14ac:dyDescent="0.2">
      <c r="G5325" s="139"/>
      <c r="H5325" s="131"/>
      <c r="I5325" s="131"/>
    </row>
    <row r="5326" spans="7:9" ht="15" customHeight="1" x14ac:dyDescent="0.2">
      <c r="G5326" s="139"/>
      <c r="H5326" s="131"/>
      <c r="I5326" s="131"/>
    </row>
    <row r="5327" spans="7:9" ht="15" customHeight="1" x14ac:dyDescent="0.2">
      <c r="G5327" s="139"/>
      <c r="H5327" s="131"/>
      <c r="I5327" s="131"/>
    </row>
    <row r="5328" spans="7:9" ht="15" customHeight="1" x14ac:dyDescent="0.2">
      <c r="G5328" s="139"/>
      <c r="H5328" s="131"/>
      <c r="I5328" s="131"/>
    </row>
    <row r="5329" spans="7:9" ht="15" customHeight="1" x14ac:dyDescent="0.2">
      <c r="G5329" s="139"/>
      <c r="H5329" s="131"/>
      <c r="I5329" s="131"/>
    </row>
    <row r="5330" spans="7:9" ht="15" customHeight="1" x14ac:dyDescent="0.2">
      <c r="G5330" s="139"/>
      <c r="H5330" s="131"/>
      <c r="I5330" s="131"/>
    </row>
    <row r="5331" spans="7:9" ht="15" customHeight="1" x14ac:dyDescent="0.2">
      <c r="G5331" s="139"/>
      <c r="H5331" s="131"/>
      <c r="I5331" s="131"/>
    </row>
    <row r="5332" spans="7:9" ht="15" customHeight="1" x14ac:dyDescent="0.2">
      <c r="G5332" s="139"/>
      <c r="H5332" s="131"/>
      <c r="I5332" s="131"/>
    </row>
    <row r="5333" spans="7:9" ht="15" customHeight="1" x14ac:dyDescent="0.2">
      <c r="G5333" s="139"/>
      <c r="H5333" s="131"/>
      <c r="I5333" s="131"/>
    </row>
    <row r="5334" spans="7:9" ht="15" customHeight="1" x14ac:dyDescent="0.2">
      <c r="G5334" s="139"/>
      <c r="H5334" s="131"/>
      <c r="I5334" s="131"/>
    </row>
    <row r="5335" spans="7:9" ht="15" customHeight="1" x14ac:dyDescent="0.2">
      <c r="G5335" s="139"/>
      <c r="H5335" s="131"/>
      <c r="I5335" s="131"/>
    </row>
    <row r="5336" spans="7:9" ht="15" customHeight="1" x14ac:dyDescent="0.2">
      <c r="G5336" s="139"/>
      <c r="H5336" s="131"/>
      <c r="I5336" s="131"/>
    </row>
    <row r="5337" spans="7:9" ht="15" customHeight="1" x14ac:dyDescent="0.2">
      <c r="G5337" s="139"/>
      <c r="H5337" s="131"/>
      <c r="I5337" s="131"/>
    </row>
    <row r="5338" spans="7:9" ht="15" customHeight="1" x14ac:dyDescent="0.2">
      <c r="G5338" s="139"/>
      <c r="H5338" s="131"/>
      <c r="I5338" s="131"/>
    </row>
    <row r="5339" spans="7:9" ht="15" customHeight="1" x14ac:dyDescent="0.2">
      <c r="G5339" s="139"/>
      <c r="H5339" s="131"/>
      <c r="I5339" s="131"/>
    </row>
    <row r="5340" spans="7:9" ht="15" customHeight="1" x14ac:dyDescent="0.2">
      <c r="G5340" s="139"/>
      <c r="H5340" s="131"/>
      <c r="I5340" s="131"/>
    </row>
    <row r="5341" spans="7:9" ht="15" customHeight="1" x14ac:dyDescent="0.2">
      <c r="G5341" s="139"/>
      <c r="H5341" s="131"/>
      <c r="I5341" s="131"/>
    </row>
    <row r="5342" spans="7:9" ht="15" customHeight="1" x14ac:dyDescent="0.2">
      <c r="G5342" s="139"/>
      <c r="H5342" s="131"/>
      <c r="I5342" s="131"/>
    </row>
    <row r="5343" spans="7:9" ht="15" customHeight="1" x14ac:dyDescent="0.2">
      <c r="G5343" s="139"/>
      <c r="H5343" s="131"/>
      <c r="I5343" s="131"/>
    </row>
    <row r="5344" spans="7:9" ht="15" customHeight="1" x14ac:dyDescent="0.2">
      <c r="G5344" s="139"/>
      <c r="H5344" s="131"/>
      <c r="I5344" s="131"/>
    </row>
    <row r="5345" spans="7:9" ht="15" customHeight="1" x14ac:dyDescent="0.2">
      <c r="G5345" s="139"/>
      <c r="H5345" s="131"/>
      <c r="I5345" s="131"/>
    </row>
    <row r="5346" spans="7:9" ht="15" customHeight="1" x14ac:dyDescent="0.2">
      <c r="G5346" s="139"/>
      <c r="H5346" s="131"/>
      <c r="I5346" s="131"/>
    </row>
    <row r="5347" spans="7:9" ht="15" customHeight="1" x14ac:dyDescent="0.2">
      <c r="G5347" s="139"/>
      <c r="H5347" s="131"/>
      <c r="I5347" s="131"/>
    </row>
    <row r="5348" spans="7:9" ht="15" customHeight="1" x14ac:dyDescent="0.2">
      <c r="G5348" s="139"/>
      <c r="H5348" s="131"/>
      <c r="I5348" s="131"/>
    </row>
    <row r="5349" spans="7:9" ht="15" customHeight="1" x14ac:dyDescent="0.2">
      <c r="G5349" s="139"/>
      <c r="H5349" s="131"/>
      <c r="I5349" s="131"/>
    </row>
    <row r="5350" spans="7:9" ht="15" customHeight="1" x14ac:dyDescent="0.2">
      <c r="G5350" s="139"/>
      <c r="H5350" s="131"/>
      <c r="I5350" s="131"/>
    </row>
    <row r="5351" spans="7:9" ht="15" customHeight="1" x14ac:dyDescent="0.2">
      <c r="G5351" s="139"/>
      <c r="H5351" s="131"/>
      <c r="I5351" s="131"/>
    </row>
    <row r="5352" spans="7:9" ht="15" customHeight="1" x14ac:dyDescent="0.2">
      <c r="G5352" s="139"/>
      <c r="H5352" s="131"/>
      <c r="I5352" s="131"/>
    </row>
    <row r="5353" spans="7:9" ht="15" customHeight="1" x14ac:dyDescent="0.2">
      <c r="G5353" s="139"/>
      <c r="H5353" s="131"/>
      <c r="I5353" s="131"/>
    </row>
    <row r="5354" spans="7:9" ht="15" customHeight="1" x14ac:dyDescent="0.2">
      <c r="G5354" s="139"/>
      <c r="H5354" s="131"/>
      <c r="I5354" s="131"/>
    </row>
    <row r="5355" spans="7:9" ht="15" customHeight="1" x14ac:dyDescent="0.2">
      <c r="G5355" s="139"/>
      <c r="H5355" s="131"/>
      <c r="I5355" s="131"/>
    </row>
    <row r="5356" spans="7:9" ht="15" customHeight="1" x14ac:dyDescent="0.2">
      <c r="G5356" s="139"/>
      <c r="H5356" s="131"/>
      <c r="I5356" s="131"/>
    </row>
    <row r="5357" spans="7:9" ht="15" customHeight="1" x14ac:dyDescent="0.2">
      <c r="G5357" s="139"/>
      <c r="H5357" s="131"/>
      <c r="I5357" s="131"/>
    </row>
    <row r="5358" spans="7:9" ht="15" customHeight="1" x14ac:dyDescent="0.2">
      <c r="G5358" s="139"/>
      <c r="H5358" s="131"/>
      <c r="I5358" s="131"/>
    </row>
    <row r="5359" spans="7:9" ht="15" customHeight="1" x14ac:dyDescent="0.2">
      <c r="G5359" s="139"/>
      <c r="H5359" s="131"/>
      <c r="I5359" s="131"/>
    </row>
    <row r="5360" spans="7:9" ht="15" customHeight="1" x14ac:dyDescent="0.2">
      <c r="G5360" s="139"/>
      <c r="H5360" s="131"/>
      <c r="I5360" s="131"/>
    </row>
    <row r="5361" spans="7:9" ht="15" customHeight="1" x14ac:dyDescent="0.2">
      <c r="G5361" s="139"/>
      <c r="H5361" s="131"/>
      <c r="I5361" s="131"/>
    </row>
    <row r="5362" spans="7:9" ht="15" customHeight="1" x14ac:dyDescent="0.2">
      <c r="G5362" s="139"/>
      <c r="H5362" s="131"/>
      <c r="I5362" s="131"/>
    </row>
    <row r="5363" spans="7:9" ht="15" customHeight="1" x14ac:dyDescent="0.2">
      <c r="G5363" s="139"/>
      <c r="H5363" s="131"/>
      <c r="I5363" s="131"/>
    </row>
    <row r="5364" spans="7:9" ht="15" customHeight="1" x14ac:dyDescent="0.2">
      <c r="G5364" s="139"/>
      <c r="H5364" s="131"/>
      <c r="I5364" s="131"/>
    </row>
    <row r="5365" spans="7:9" ht="15" customHeight="1" x14ac:dyDescent="0.2">
      <c r="G5365" s="139"/>
      <c r="H5365" s="131"/>
      <c r="I5365" s="131"/>
    </row>
    <row r="5366" spans="7:9" ht="15" customHeight="1" x14ac:dyDescent="0.2">
      <c r="G5366" s="139"/>
      <c r="H5366" s="131"/>
      <c r="I5366" s="131"/>
    </row>
    <row r="5367" spans="7:9" ht="15" customHeight="1" x14ac:dyDescent="0.2">
      <c r="G5367" s="139"/>
      <c r="H5367" s="131"/>
      <c r="I5367" s="131"/>
    </row>
    <row r="5368" spans="7:9" ht="15" customHeight="1" x14ac:dyDescent="0.2">
      <c r="G5368" s="139"/>
      <c r="H5368" s="131"/>
      <c r="I5368" s="131"/>
    </row>
    <row r="5369" spans="7:9" ht="15" customHeight="1" x14ac:dyDescent="0.2">
      <c r="G5369" s="139"/>
      <c r="H5369" s="131"/>
      <c r="I5369" s="131"/>
    </row>
    <row r="5370" spans="7:9" ht="15" customHeight="1" x14ac:dyDescent="0.2">
      <c r="G5370" s="139"/>
      <c r="H5370" s="131"/>
      <c r="I5370" s="131"/>
    </row>
    <row r="5371" spans="7:9" ht="15" customHeight="1" x14ac:dyDescent="0.2">
      <c r="G5371" s="139"/>
      <c r="H5371" s="131"/>
      <c r="I5371" s="131"/>
    </row>
    <row r="5372" spans="7:9" ht="15" customHeight="1" x14ac:dyDescent="0.2">
      <c r="G5372" s="139"/>
      <c r="H5372" s="131"/>
      <c r="I5372" s="131"/>
    </row>
    <row r="5373" spans="7:9" ht="15" customHeight="1" x14ac:dyDescent="0.2">
      <c r="G5373" s="139"/>
      <c r="H5373" s="131"/>
      <c r="I5373" s="131"/>
    </row>
    <row r="5374" spans="7:9" ht="15" customHeight="1" x14ac:dyDescent="0.2">
      <c r="G5374" s="139"/>
      <c r="H5374" s="131"/>
      <c r="I5374" s="131"/>
    </row>
    <row r="5375" spans="7:9" ht="15" customHeight="1" x14ac:dyDescent="0.2">
      <c r="G5375" s="139"/>
      <c r="H5375" s="131"/>
      <c r="I5375" s="131"/>
    </row>
    <row r="5376" spans="7:9" ht="15" customHeight="1" x14ac:dyDescent="0.2">
      <c r="G5376" s="139"/>
      <c r="H5376" s="131"/>
      <c r="I5376" s="131"/>
    </row>
    <row r="5377" spans="7:9" ht="15" customHeight="1" x14ac:dyDescent="0.2">
      <c r="G5377" s="139"/>
      <c r="H5377" s="131"/>
      <c r="I5377" s="131"/>
    </row>
    <row r="5378" spans="7:9" ht="15" customHeight="1" x14ac:dyDescent="0.2">
      <c r="G5378" s="139"/>
      <c r="H5378" s="131"/>
      <c r="I5378" s="131"/>
    </row>
    <row r="5379" spans="7:9" ht="15" customHeight="1" x14ac:dyDescent="0.2">
      <c r="G5379" s="139"/>
      <c r="H5379" s="131"/>
      <c r="I5379" s="131"/>
    </row>
    <row r="5380" spans="7:9" ht="15" customHeight="1" x14ac:dyDescent="0.2">
      <c r="G5380" s="139"/>
      <c r="H5380" s="131"/>
      <c r="I5380" s="131"/>
    </row>
    <row r="5381" spans="7:9" ht="15" customHeight="1" x14ac:dyDescent="0.2">
      <c r="G5381" s="139"/>
      <c r="H5381" s="131"/>
      <c r="I5381" s="131"/>
    </row>
    <row r="5382" spans="7:9" ht="15" customHeight="1" x14ac:dyDescent="0.2">
      <c r="G5382" s="139"/>
      <c r="H5382" s="131"/>
      <c r="I5382" s="131"/>
    </row>
    <row r="5383" spans="7:9" ht="15" customHeight="1" x14ac:dyDescent="0.2">
      <c r="G5383" s="139"/>
      <c r="H5383" s="131"/>
      <c r="I5383" s="131"/>
    </row>
    <row r="5384" spans="7:9" ht="15" customHeight="1" x14ac:dyDescent="0.2">
      <c r="G5384" s="139"/>
      <c r="H5384" s="131"/>
      <c r="I5384" s="131"/>
    </row>
    <row r="5385" spans="7:9" ht="15" customHeight="1" x14ac:dyDescent="0.2">
      <c r="G5385" s="139"/>
      <c r="H5385" s="131"/>
      <c r="I5385" s="131"/>
    </row>
    <row r="5386" spans="7:9" ht="15" customHeight="1" x14ac:dyDescent="0.2">
      <c r="G5386" s="139"/>
      <c r="H5386" s="131"/>
      <c r="I5386" s="131"/>
    </row>
    <row r="5387" spans="7:9" ht="15" customHeight="1" x14ac:dyDescent="0.2">
      <c r="G5387" s="139"/>
      <c r="H5387" s="131"/>
      <c r="I5387" s="131"/>
    </row>
    <row r="5388" spans="7:9" ht="15" customHeight="1" x14ac:dyDescent="0.2">
      <c r="G5388" s="139"/>
      <c r="H5388" s="131"/>
      <c r="I5388" s="131"/>
    </row>
    <row r="5389" spans="7:9" ht="15" customHeight="1" x14ac:dyDescent="0.2">
      <c r="G5389" s="139"/>
      <c r="H5389" s="131"/>
      <c r="I5389" s="131"/>
    </row>
    <row r="5390" spans="7:9" ht="15" customHeight="1" x14ac:dyDescent="0.2">
      <c r="G5390" s="139"/>
      <c r="H5390" s="131"/>
      <c r="I5390" s="131"/>
    </row>
    <row r="5391" spans="7:9" ht="15" customHeight="1" x14ac:dyDescent="0.2">
      <c r="G5391" s="139"/>
      <c r="H5391" s="131"/>
      <c r="I5391" s="131"/>
    </row>
    <row r="5392" spans="7:9" ht="15" customHeight="1" x14ac:dyDescent="0.2">
      <c r="G5392" s="139"/>
      <c r="H5392" s="131"/>
      <c r="I5392" s="131"/>
    </row>
    <row r="5393" spans="7:9" ht="15" customHeight="1" x14ac:dyDescent="0.2">
      <c r="G5393" s="139"/>
      <c r="H5393" s="131"/>
      <c r="I5393" s="131"/>
    </row>
    <row r="5394" spans="7:9" ht="15" customHeight="1" x14ac:dyDescent="0.2">
      <c r="G5394" s="139"/>
      <c r="H5394" s="131"/>
      <c r="I5394" s="131"/>
    </row>
    <row r="5395" spans="7:9" ht="15" customHeight="1" x14ac:dyDescent="0.2">
      <c r="G5395" s="139"/>
      <c r="H5395" s="131"/>
      <c r="I5395" s="131"/>
    </row>
    <row r="5396" spans="7:9" ht="15" customHeight="1" x14ac:dyDescent="0.2">
      <c r="G5396" s="139"/>
      <c r="H5396" s="131"/>
      <c r="I5396" s="131"/>
    </row>
    <row r="5397" spans="7:9" ht="15" customHeight="1" x14ac:dyDescent="0.2">
      <c r="G5397" s="139"/>
      <c r="H5397" s="131"/>
      <c r="I5397" s="131"/>
    </row>
    <row r="5398" spans="7:9" ht="15" customHeight="1" x14ac:dyDescent="0.2">
      <c r="G5398" s="139"/>
      <c r="H5398" s="131"/>
      <c r="I5398" s="131"/>
    </row>
    <row r="5399" spans="7:9" ht="15" customHeight="1" x14ac:dyDescent="0.2">
      <c r="G5399" s="139"/>
      <c r="H5399" s="131"/>
      <c r="I5399" s="131"/>
    </row>
    <row r="5400" spans="7:9" ht="15" customHeight="1" x14ac:dyDescent="0.2">
      <c r="G5400" s="139"/>
      <c r="H5400" s="131"/>
      <c r="I5400" s="131"/>
    </row>
    <row r="5401" spans="7:9" ht="15" customHeight="1" x14ac:dyDescent="0.2">
      <c r="G5401" s="139"/>
      <c r="H5401" s="131"/>
      <c r="I5401" s="131"/>
    </row>
    <row r="5402" spans="7:9" ht="15" customHeight="1" x14ac:dyDescent="0.2">
      <c r="G5402" s="139"/>
      <c r="H5402" s="131"/>
      <c r="I5402" s="131"/>
    </row>
    <row r="5403" spans="7:9" ht="15" customHeight="1" x14ac:dyDescent="0.2">
      <c r="G5403" s="139"/>
      <c r="H5403" s="131"/>
      <c r="I5403" s="131"/>
    </row>
    <row r="5404" spans="7:9" ht="15" customHeight="1" x14ac:dyDescent="0.2">
      <c r="G5404" s="139"/>
      <c r="H5404" s="131"/>
      <c r="I5404" s="131"/>
    </row>
    <row r="5405" spans="7:9" ht="15" customHeight="1" x14ac:dyDescent="0.2">
      <c r="G5405" s="139"/>
      <c r="H5405" s="131"/>
      <c r="I5405" s="131"/>
    </row>
    <row r="5406" spans="7:9" ht="15" customHeight="1" x14ac:dyDescent="0.2">
      <c r="G5406" s="139"/>
      <c r="H5406" s="131"/>
      <c r="I5406" s="131"/>
    </row>
    <row r="5407" spans="7:9" ht="15" customHeight="1" x14ac:dyDescent="0.2">
      <c r="G5407" s="139"/>
      <c r="H5407" s="131"/>
      <c r="I5407" s="131"/>
    </row>
    <row r="5408" spans="7:9" ht="15" customHeight="1" x14ac:dyDescent="0.2">
      <c r="G5408" s="139"/>
      <c r="H5408" s="131"/>
      <c r="I5408" s="131"/>
    </row>
    <row r="5409" spans="7:9" ht="15" customHeight="1" x14ac:dyDescent="0.2">
      <c r="G5409" s="139"/>
      <c r="H5409" s="131"/>
      <c r="I5409" s="131"/>
    </row>
    <row r="5410" spans="7:9" ht="15" customHeight="1" x14ac:dyDescent="0.2">
      <c r="G5410" s="139"/>
      <c r="H5410" s="131"/>
      <c r="I5410" s="131"/>
    </row>
    <row r="5411" spans="7:9" ht="15" customHeight="1" x14ac:dyDescent="0.2">
      <c r="G5411" s="139"/>
      <c r="H5411" s="131"/>
      <c r="I5411" s="131"/>
    </row>
    <row r="5412" spans="7:9" ht="15" customHeight="1" x14ac:dyDescent="0.2">
      <c r="G5412" s="139"/>
      <c r="H5412" s="131"/>
      <c r="I5412" s="131"/>
    </row>
    <row r="5413" spans="7:9" ht="15" customHeight="1" x14ac:dyDescent="0.2">
      <c r="G5413" s="139"/>
      <c r="H5413" s="131"/>
      <c r="I5413" s="131"/>
    </row>
    <row r="5414" spans="7:9" ht="15" customHeight="1" x14ac:dyDescent="0.2">
      <c r="G5414" s="139"/>
      <c r="H5414" s="131"/>
      <c r="I5414" s="131"/>
    </row>
    <row r="5415" spans="7:9" ht="15" customHeight="1" x14ac:dyDescent="0.2">
      <c r="G5415" s="139"/>
      <c r="H5415" s="131"/>
      <c r="I5415" s="131"/>
    </row>
    <row r="5416" spans="7:9" ht="15" customHeight="1" x14ac:dyDescent="0.2">
      <c r="G5416" s="139"/>
      <c r="H5416" s="131"/>
      <c r="I5416" s="131"/>
    </row>
    <row r="5417" spans="7:9" ht="15" customHeight="1" x14ac:dyDescent="0.2">
      <c r="G5417" s="139"/>
      <c r="H5417" s="131"/>
      <c r="I5417" s="131"/>
    </row>
    <row r="5418" spans="7:9" ht="15" customHeight="1" x14ac:dyDescent="0.2">
      <c r="G5418" s="139"/>
      <c r="H5418" s="131"/>
      <c r="I5418" s="131"/>
    </row>
    <row r="5419" spans="7:9" ht="15" customHeight="1" x14ac:dyDescent="0.2">
      <c r="G5419" s="139"/>
      <c r="H5419" s="131"/>
      <c r="I5419" s="131"/>
    </row>
    <row r="5420" spans="7:9" ht="15" customHeight="1" x14ac:dyDescent="0.2">
      <c r="G5420" s="139"/>
      <c r="H5420" s="131"/>
      <c r="I5420" s="131"/>
    </row>
    <row r="5421" spans="7:9" ht="15" customHeight="1" x14ac:dyDescent="0.2">
      <c r="G5421" s="139"/>
      <c r="H5421" s="131"/>
      <c r="I5421" s="131"/>
    </row>
    <row r="5422" spans="7:9" ht="15" customHeight="1" x14ac:dyDescent="0.2">
      <c r="G5422" s="139"/>
      <c r="H5422" s="131"/>
      <c r="I5422" s="131"/>
    </row>
    <row r="5423" spans="7:9" ht="15" customHeight="1" x14ac:dyDescent="0.2">
      <c r="G5423" s="139"/>
      <c r="H5423" s="131"/>
      <c r="I5423" s="131"/>
    </row>
    <row r="5424" spans="7:9" ht="15" customHeight="1" x14ac:dyDescent="0.2">
      <c r="G5424" s="139"/>
      <c r="H5424" s="131"/>
      <c r="I5424" s="131"/>
    </row>
    <row r="5425" spans="7:9" ht="15" customHeight="1" x14ac:dyDescent="0.2">
      <c r="G5425" s="139"/>
      <c r="H5425" s="131"/>
      <c r="I5425" s="131"/>
    </row>
    <row r="5426" spans="7:9" ht="15" customHeight="1" x14ac:dyDescent="0.2">
      <c r="G5426" s="139"/>
      <c r="H5426" s="131"/>
      <c r="I5426" s="131"/>
    </row>
    <row r="5427" spans="7:9" ht="15" customHeight="1" x14ac:dyDescent="0.2">
      <c r="G5427" s="139"/>
      <c r="H5427" s="131"/>
      <c r="I5427" s="131"/>
    </row>
    <row r="5428" spans="7:9" ht="15" customHeight="1" x14ac:dyDescent="0.2">
      <c r="G5428" s="139"/>
      <c r="H5428" s="131"/>
      <c r="I5428" s="131"/>
    </row>
    <row r="5429" spans="7:9" ht="15" customHeight="1" x14ac:dyDescent="0.2">
      <c r="G5429" s="139"/>
      <c r="H5429" s="131"/>
      <c r="I5429" s="131"/>
    </row>
    <row r="5430" spans="7:9" ht="15" customHeight="1" x14ac:dyDescent="0.2">
      <c r="G5430" s="139"/>
      <c r="H5430" s="131"/>
      <c r="I5430" s="131"/>
    </row>
    <row r="5431" spans="7:9" ht="15" customHeight="1" x14ac:dyDescent="0.2">
      <c r="G5431" s="139"/>
      <c r="H5431" s="131"/>
      <c r="I5431" s="131"/>
    </row>
    <row r="5432" spans="7:9" ht="15" customHeight="1" x14ac:dyDescent="0.2">
      <c r="G5432" s="139"/>
      <c r="H5432" s="131"/>
      <c r="I5432" s="131"/>
    </row>
    <row r="5433" spans="7:9" ht="15" customHeight="1" x14ac:dyDescent="0.2">
      <c r="G5433" s="139"/>
      <c r="H5433" s="131"/>
      <c r="I5433" s="131"/>
    </row>
    <row r="5434" spans="7:9" ht="15" customHeight="1" x14ac:dyDescent="0.2">
      <c r="G5434" s="139"/>
      <c r="H5434" s="131"/>
      <c r="I5434" s="131"/>
    </row>
    <row r="5435" spans="7:9" ht="15" customHeight="1" x14ac:dyDescent="0.2">
      <c r="G5435" s="139"/>
      <c r="H5435" s="131"/>
      <c r="I5435" s="131"/>
    </row>
    <row r="5436" spans="7:9" ht="15" customHeight="1" x14ac:dyDescent="0.2">
      <c r="G5436" s="139"/>
      <c r="H5436" s="131"/>
      <c r="I5436" s="131"/>
    </row>
    <row r="5437" spans="7:9" ht="15" customHeight="1" x14ac:dyDescent="0.2">
      <c r="G5437" s="139"/>
      <c r="H5437" s="131"/>
      <c r="I5437" s="131"/>
    </row>
    <row r="5438" spans="7:9" ht="15" customHeight="1" x14ac:dyDescent="0.2">
      <c r="G5438" s="139"/>
      <c r="H5438" s="131"/>
      <c r="I5438" s="131"/>
    </row>
    <row r="5439" spans="7:9" ht="15" customHeight="1" x14ac:dyDescent="0.2">
      <c r="G5439" s="139"/>
      <c r="H5439" s="131"/>
      <c r="I5439" s="131"/>
    </row>
    <row r="5440" spans="7:9" ht="15" customHeight="1" x14ac:dyDescent="0.2">
      <c r="G5440" s="139"/>
      <c r="H5440" s="131"/>
      <c r="I5440" s="131"/>
    </row>
    <row r="5441" spans="7:9" ht="15" customHeight="1" x14ac:dyDescent="0.2">
      <c r="G5441" s="139"/>
      <c r="H5441" s="131"/>
      <c r="I5441" s="131"/>
    </row>
    <row r="5442" spans="7:9" ht="15" customHeight="1" x14ac:dyDescent="0.2">
      <c r="G5442" s="139"/>
      <c r="H5442" s="131"/>
      <c r="I5442" s="131"/>
    </row>
    <row r="5443" spans="7:9" ht="15" customHeight="1" x14ac:dyDescent="0.2">
      <c r="G5443" s="139"/>
      <c r="H5443" s="131"/>
      <c r="I5443" s="131"/>
    </row>
    <row r="5444" spans="7:9" ht="15" customHeight="1" x14ac:dyDescent="0.2">
      <c r="G5444" s="139"/>
      <c r="H5444" s="131"/>
      <c r="I5444" s="131"/>
    </row>
    <row r="5445" spans="7:9" ht="15" customHeight="1" x14ac:dyDescent="0.2">
      <c r="G5445" s="139"/>
      <c r="H5445" s="131"/>
      <c r="I5445" s="131"/>
    </row>
    <row r="5446" spans="7:9" ht="15" customHeight="1" x14ac:dyDescent="0.2">
      <c r="G5446" s="139"/>
      <c r="H5446" s="131"/>
      <c r="I5446" s="131"/>
    </row>
    <row r="5447" spans="7:9" ht="15" customHeight="1" x14ac:dyDescent="0.2">
      <c r="G5447" s="139"/>
      <c r="H5447" s="131"/>
      <c r="I5447" s="131"/>
    </row>
    <row r="5448" spans="7:9" ht="15" customHeight="1" x14ac:dyDescent="0.2">
      <c r="G5448" s="139"/>
      <c r="H5448" s="131"/>
      <c r="I5448" s="131"/>
    </row>
    <row r="5449" spans="7:9" ht="15" customHeight="1" x14ac:dyDescent="0.2">
      <c r="G5449" s="139"/>
      <c r="H5449" s="131"/>
      <c r="I5449" s="131"/>
    </row>
    <row r="5450" spans="7:9" ht="15" customHeight="1" x14ac:dyDescent="0.2">
      <c r="G5450" s="139"/>
      <c r="H5450" s="131"/>
      <c r="I5450" s="131"/>
    </row>
    <row r="5451" spans="7:9" ht="15" customHeight="1" x14ac:dyDescent="0.2">
      <c r="G5451" s="139"/>
      <c r="H5451" s="131"/>
      <c r="I5451" s="131"/>
    </row>
    <row r="5452" spans="7:9" ht="15" customHeight="1" x14ac:dyDescent="0.2">
      <c r="G5452" s="139"/>
      <c r="H5452" s="131"/>
      <c r="I5452" s="131"/>
    </row>
    <row r="5453" spans="7:9" ht="15" customHeight="1" x14ac:dyDescent="0.2">
      <c r="G5453" s="139"/>
      <c r="H5453" s="131"/>
      <c r="I5453" s="131"/>
    </row>
    <row r="5454" spans="7:9" ht="15" customHeight="1" x14ac:dyDescent="0.2">
      <c r="G5454" s="139"/>
      <c r="H5454" s="131"/>
      <c r="I5454" s="131"/>
    </row>
    <row r="5455" spans="7:9" ht="15" customHeight="1" x14ac:dyDescent="0.2">
      <c r="G5455" s="139"/>
      <c r="H5455" s="131"/>
      <c r="I5455" s="131"/>
    </row>
    <row r="5456" spans="7:9" ht="15" customHeight="1" x14ac:dyDescent="0.2">
      <c r="G5456" s="139"/>
      <c r="H5456" s="131"/>
      <c r="I5456" s="131"/>
    </row>
    <row r="5457" spans="7:9" ht="15" customHeight="1" x14ac:dyDescent="0.2">
      <c r="G5457" s="139"/>
      <c r="H5457" s="131"/>
      <c r="I5457" s="131"/>
    </row>
    <row r="5458" spans="7:9" ht="15" customHeight="1" x14ac:dyDescent="0.2">
      <c r="G5458" s="139"/>
      <c r="H5458" s="131"/>
      <c r="I5458" s="131"/>
    </row>
    <row r="5459" spans="7:9" ht="15" customHeight="1" x14ac:dyDescent="0.2">
      <c r="G5459" s="139"/>
      <c r="H5459" s="131"/>
      <c r="I5459" s="131"/>
    </row>
    <row r="5460" spans="7:9" ht="15" customHeight="1" x14ac:dyDescent="0.2">
      <c r="G5460" s="139"/>
      <c r="H5460" s="131"/>
      <c r="I5460" s="131"/>
    </row>
    <row r="5461" spans="7:9" ht="15" customHeight="1" x14ac:dyDescent="0.2">
      <c r="G5461" s="139"/>
      <c r="H5461" s="131"/>
      <c r="I5461" s="131"/>
    </row>
    <row r="5462" spans="7:9" ht="15" customHeight="1" x14ac:dyDescent="0.2">
      <c r="G5462" s="139"/>
      <c r="H5462" s="131"/>
      <c r="I5462" s="131"/>
    </row>
    <row r="5463" spans="7:9" ht="15" customHeight="1" x14ac:dyDescent="0.2">
      <c r="G5463" s="139"/>
      <c r="H5463" s="131"/>
      <c r="I5463" s="131"/>
    </row>
    <row r="5464" spans="7:9" ht="15" customHeight="1" x14ac:dyDescent="0.2">
      <c r="G5464" s="139"/>
      <c r="H5464" s="131"/>
      <c r="I5464" s="131"/>
    </row>
    <row r="5465" spans="7:9" ht="15" customHeight="1" x14ac:dyDescent="0.2">
      <c r="G5465" s="139"/>
      <c r="H5465" s="131"/>
      <c r="I5465" s="131"/>
    </row>
    <row r="5466" spans="7:9" ht="15" customHeight="1" x14ac:dyDescent="0.2">
      <c r="G5466" s="139"/>
      <c r="H5466" s="131"/>
      <c r="I5466" s="131"/>
    </row>
    <row r="5467" spans="7:9" ht="15" customHeight="1" x14ac:dyDescent="0.2">
      <c r="G5467" s="139"/>
      <c r="H5467" s="131"/>
      <c r="I5467" s="131"/>
    </row>
    <row r="5468" spans="7:9" ht="15" customHeight="1" x14ac:dyDescent="0.2">
      <c r="G5468" s="139"/>
      <c r="H5468" s="131"/>
      <c r="I5468" s="131"/>
    </row>
    <row r="5469" spans="7:9" ht="15" customHeight="1" x14ac:dyDescent="0.2">
      <c r="G5469" s="139"/>
      <c r="H5469" s="131"/>
      <c r="I5469" s="131"/>
    </row>
    <row r="5470" spans="7:9" ht="15" customHeight="1" x14ac:dyDescent="0.2">
      <c r="G5470" s="139"/>
      <c r="H5470" s="131"/>
      <c r="I5470" s="131"/>
    </row>
    <row r="5471" spans="7:9" ht="15" customHeight="1" x14ac:dyDescent="0.2">
      <c r="G5471" s="139"/>
      <c r="H5471" s="131"/>
      <c r="I5471" s="131"/>
    </row>
    <row r="5472" spans="7:9" ht="15" customHeight="1" x14ac:dyDescent="0.2">
      <c r="G5472" s="139"/>
      <c r="H5472" s="131"/>
      <c r="I5472" s="131"/>
    </row>
    <row r="5473" spans="7:9" ht="15" customHeight="1" x14ac:dyDescent="0.2">
      <c r="G5473" s="139"/>
      <c r="H5473" s="131"/>
      <c r="I5473" s="131"/>
    </row>
    <row r="5474" spans="7:9" ht="15" customHeight="1" x14ac:dyDescent="0.2">
      <c r="G5474" s="139"/>
      <c r="H5474" s="131"/>
      <c r="I5474" s="131"/>
    </row>
    <row r="5475" spans="7:9" ht="15" customHeight="1" x14ac:dyDescent="0.2">
      <c r="G5475" s="139"/>
      <c r="H5475" s="131"/>
      <c r="I5475" s="131"/>
    </row>
    <row r="5476" spans="7:9" ht="15" customHeight="1" x14ac:dyDescent="0.2">
      <c r="G5476" s="139"/>
      <c r="H5476" s="131"/>
      <c r="I5476" s="131"/>
    </row>
    <row r="5477" spans="7:9" ht="15" customHeight="1" x14ac:dyDescent="0.2">
      <c r="G5477" s="139"/>
      <c r="H5477" s="131"/>
      <c r="I5477" s="131"/>
    </row>
    <row r="5478" spans="7:9" ht="15" customHeight="1" x14ac:dyDescent="0.2">
      <c r="G5478" s="139"/>
      <c r="H5478" s="131"/>
      <c r="I5478" s="131"/>
    </row>
    <row r="5479" spans="7:9" ht="15" customHeight="1" x14ac:dyDescent="0.2">
      <c r="G5479" s="139"/>
      <c r="H5479" s="131"/>
      <c r="I5479" s="131"/>
    </row>
    <row r="5480" spans="7:9" ht="15" customHeight="1" x14ac:dyDescent="0.2">
      <c r="G5480" s="139"/>
      <c r="H5480" s="131"/>
      <c r="I5480" s="131"/>
    </row>
    <row r="5481" spans="7:9" ht="15" customHeight="1" x14ac:dyDescent="0.2">
      <c r="G5481" s="139"/>
      <c r="H5481" s="131"/>
      <c r="I5481" s="131"/>
    </row>
    <row r="5482" spans="7:9" ht="15" customHeight="1" x14ac:dyDescent="0.2">
      <c r="G5482" s="139"/>
      <c r="H5482" s="131"/>
      <c r="I5482" s="131"/>
    </row>
    <row r="5483" spans="7:9" ht="15" customHeight="1" x14ac:dyDescent="0.2">
      <c r="G5483" s="139"/>
      <c r="H5483" s="131"/>
      <c r="I5483" s="131"/>
    </row>
    <row r="5484" spans="7:9" ht="15" customHeight="1" x14ac:dyDescent="0.2">
      <c r="G5484" s="139"/>
      <c r="H5484" s="131"/>
      <c r="I5484" s="131"/>
    </row>
    <row r="5485" spans="7:9" ht="15" customHeight="1" x14ac:dyDescent="0.2">
      <c r="G5485" s="139"/>
      <c r="H5485" s="131"/>
      <c r="I5485" s="131"/>
    </row>
    <row r="5486" spans="7:9" ht="15" customHeight="1" x14ac:dyDescent="0.2">
      <c r="G5486" s="139"/>
      <c r="H5486" s="131"/>
      <c r="I5486" s="131"/>
    </row>
    <row r="5487" spans="7:9" ht="15" customHeight="1" x14ac:dyDescent="0.2">
      <c r="G5487" s="139"/>
      <c r="H5487" s="131"/>
      <c r="I5487" s="131"/>
    </row>
    <row r="5488" spans="7:9" ht="15" customHeight="1" x14ac:dyDescent="0.2">
      <c r="G5488" s="139"/>
      <c r="H5488" s="131"/>
      <c r="I5488" s="131"/>
    </row>
    <row r="5489" spans="7:9" ht="15" customHeight="1" x14ac:dyDescent="0.2">
      <c r="G5489" s="139"/>
      <c r="H5489" s="131"/>
      <c r="I5489" s="131"/>
    </row>
    <row r="5490" spans="7:9" ht="15" customHeight="1" x14ac:dyDescent="0.2">
      <c r="G5490" s="139"/>
      <c r="H5490" s="131"/>
      <c r="I5490" s="131"/>
    </row>
    <row r="5491" spans="7:9" ht="15" customHeight="1" x14ac:dyDescent="0.2">
      <c r="G5491" s="139"/>
      <c r="H5491" s="131"/>
      <c r="I5491" s="131"/>
    </row>
    <row r="5492" spans="7:9" ht="15" customHeight="1" x14ac:dyDescent="0.2">
      <c r="G5492" s="139"/>
      <c r="H5492" s="131"/>
      <c r="I5492" s="131"/>
    </row>
    <row r="5493" spans="7:9" ht="15" customHeight="1" x14ac:dyDescent="0.2">
      <c r="G5493" s="139"/>
      <c r="H5493" s="131"/>
      <c r="I5493" s="131"/>
    </row>
    <row r="5494" spans="7:9" ht="15" customHeight="1" x14ac:dyDescent="0.2">
      <c r="G5494" s="139"/>
      <c r="H5494" s="131"/>
      <c r="I5494" s="131"/>
    </row>
    <row r="5495" spans="7:9" ht="15" customHeight="1" x14ac:dyDescent="0.2">
      <c r="G5495" s="139"/>
      <c r="H5495" s="131"/>
      <c r="I5495" s="131"/>
    </row>
    <row r="5496" spans="7:9" ht="15" customHeight="1" x14ac:dyDescent="0.2">
      <c r="G5496" s="139"/>
      <c r="H5496" s="131"/>
      <c r="I5496" s="131"/>
    </row>
    <row r="5497" spans="7:9" ht="15" customHeight="1" x14ac:dyDescent="0.2">
      <c r="G5497" s="139"/>
      <c r="H5497" s="131"/>
      <c r="I5497" s="131"/>
    </row>
    <row r="5498" spans="7:9" ht="15" customHeight="1" x14ac:dyDescent="0.2">
      <c r="G5498" s="139"/>
      <c r="H5498" s="131"/>
      <c r="I5498" s="131"/>
    </row>
    <row r="5499" spans="7:9" ht="15" customHeight="1" x14ac:dyDescent="0.2">
      <c r="G5499" s="139"/>
      <c r="H5499" s="131"/>
      <c r="I5499" s="131"/>
    </row>
    <row r="5500" spans="7:9" ht="15" customHeight="1" x14ac:dyDescent="0.2">
      <c r="G5500" s="139"/>
      <c r="H5500" s="131"/>
      <c r="I5500" s="131"/>
    </row>
    <row r="5501" spans="7:9" ht="15" customHeight="1" x14ac:dyDescent="0.2">
      <c r="G5501" s="139"/>
      <c r="H5501" s="131"/>
      <c r="I5501" s="131"/>
    </row>
    <row r="5502" spans="7:9" ht="15" customHeight="1" x14ac:dyDescent="0.2">
      <c r="G5502" s="139"/>
      <c r="H5502" s="131"/>
      <c r="I5502" s="131"/>
    </row>
    <row r="5503" spans="7:9" ht="15" customHeight="1" x14ac:dyDescent="0.2">
      <c r="G5503" s="139"/>
      <c r="H5503" s="131"/>
      <c r="I5503" s="131"/>
    </row>
    <row r="5504" spans="7:9" ht="15" customHeight="1" x14ac:dyDescent="0.2">
      <c r="G5504" s="139"/>
      <c r="H5504" s="131"/>
      <c r="I5504" s="131"/>
    </row>
    <row r="5505" spans="7:9" ht="15" customHeight="1" x14ac:dyDescent="0.2">
      <c r="G5505" s="139"/>
      <c r="H5505" s="131"/>
      <c r="I5505" s="131"/>
    </row>
    <row r="5506" spans="7:9" ht="15" customHeight="1" x14ac:dyDescent="0.2">
      <c r="G5506" s="139"/>
      <c r="H5506" s="131"/>
      <c r="I5506" s="131"/>
    </row>
    <row r="5507" spans="7:9" ht="15" customHeight="1" x14ac:dyDescent="0.2">
      <c r="G5507" s="139"/>
      <c r="H5507" s="131"/>
      <c r="I5507" s="131"/>
    </row>
    <row r="5508" spans="7:9" ht="15" customHeight="1" x14ac:dyDescent="0.2">
      <c r="G5508" s="139"/>
      <c r="H5508" s="131"/>
      <c r="I5508" s="131"/>
    </row>
    <row r="5509" spans="7:9" ht="15" customHeight="1" x14ac:dyDescent="0.2">
      <c r="G5509" s="139"/>
      <c r="H5509" s="131"/>
      <c r="I5509" s="131"/>
    </row>
    <row r="5510" spans="7:9" ht="15" customHeight="1" x14ac:dyDescent="0.2">
      <c r="G5510" s="139"/>
      <c r="H5510" s="131"/>
      <c r="I5510" s="131"/>
    </row>
    <row r="5511" spans="7:9" ht="15" customHeight="1" x14ac:dyDescent="0.2">
      <c r="G5511" s="139"/>
      <c r="H5511" s="131"/>
      <c r="I5511" s="131"/>
    </row>
    <row r="5512" spans="7:9" ht="15" customHeight="1" x14ac:dyDescent="0.2">
      <c r="G5512" s="139"/>
      <c r="H5512" s="131"/>
      <c r="I5512" s="131"/>
    </row>
    <row r="5513" spans="7:9" ht="15" customHeight="1" x14ac:dyDescent="0.2">
      <c r="G5513" s="139"/>
      <c r="H5513" s="131"/>
      <c r="I5513" s="131"/>
    </row>
    <row r="5514" spans="7:9" ht="15" customHeight="1" x14ac:dyDescent="0.2">
      <c r="G5514" s="139"/>
      <c r="H5514" s="131"/>
      <c r="I5514" s="131"/>
    </row>
    <row r="5515" spans="7:9" ht="15" customHeight="1" x14ac:dyDescent="0.2">
      <c r="G5515" s="139"/>
      <c r="H5515" s="131"/>
      <c r="I5515" s="131"/>
    </row>
    <row r="5516" spans="7:9" ht="15" customHeight="1" x14ac:dyDescent="0.2">
      <c r="G5516" s="139"/>
      <c r="H5516" s="131"/>
      <c r="I5516" s="131"/>
    </row>
    <row r="5517" spans="7:9" ht="15" customHeight="1" x14ac:dyDescent="0.2">
      <c r="G5517" s="139"/>
      <c r="H5517" s="131"/>
      <c r="I5517" s="131"/>
    </row>
    <row r="5518" spans="7:9" ht="15" customHeight="1" x14ac:dyDescent="0.2">
      <c r="G5518" s="139"/>
      <c r="H5518" s="131"/>
      <c r="I5518" s="131"/>
    </row>
    <row r="5519" spans="7:9" ht="15" customHeight="1" x14ac:dyDescent="0.2">
      <c r="G5519" s="139"/>
      <c r="H5519" s="131"/>
      <c r="I5519" s="131"/>
    </row>
    <row r="5520" spans="7:9" ht="15" customHeight="1" x14ac:dyDescent="0.2">
      <c r="G5520" s="139"/>
      <c r="H5520" s="131"/>
      <c r="I5520" s="131"/>
    </row>
    <row r="5521" spans="7:9" ht="15" customHeight="1" x14ac:dyDescent="0.2">
      <c r="G5521" s="139"/>
      <c r="H5521" s="131"/>
      <c r="I5521" s="131"/>
    </row>
    <row r="5522" spans="7:9" ht="15" customHeight="1" x14ac:dyDescent="0.2">
      <c r="G5522" s="139"/>
      <c r="H5522" s="131"/>
      <c r="I5522" s="131"/>
    </row>
    <row r="5523" spans="7:9" ht="15" customHeight="1" x14ac:dyDescent="0.2">
      <c r="G5523" s="139"/>
      <c r="H5523" s="131"/>
      <c r="I5523" s="131"/>
    </row>
    <row r="5524" spans="7:9" ht="15" customHeight="1" x14ac:dyDescent="0.2">
      <c r="G5524" s="139"/>
      <c r="H5524" s="131"/>
      <c r="I5524" s="131"/>
    </row>
    <row r="5525" spans="7:9" ht="15" customHeight="1" x14ac:dyDescent="0.2">
      <c r="G5525" s="139"/>
      <c r="H5525" s="131"/>
      <c r="I5525" s="131"/>
    </row>
    <row r="5526" spans="7:9" ht="15" customHeight="1" x14ac:dyDescent="0.2">
      <c r="G5526" s="139"/>
      <c r="H5526" s="131"/>
      <c r="I5526" s="131"/>
    </row>
    <row r="5527" spans="7:9" ht="15" customHeight="1" x14ac:dyDescent="0.2">
      <c r="G5527" s="139"/>
      <c r="H5527" s="131"/>
      <c r="I5527" s="131"/>
    </row>
    <row r="5528" spans="7:9" ht="15" customHeight="1" x14ac:dyDescent="0.2">
      <c r="G5528" s="139"/>
      <c r="H5528" s="131"/>
      <c r="I5528" s="131"/>
    </row>
    <row r="5529" spans="7:9" ht="15" customHeight="1" x14ac:dyDescent="0.2">
      <c r="G5529" s="139"/>
      <c r="H5529" s="131"/>
      <c r="I5529" s="131"/>
    </row>
    <row r="5530" spans="7:9" ht="15" customHeight="1" x14ac:dyDescent="0.2">
      <c r="G5530" s="139"/>
      <c r="H5530" s="131"/>
      <c r="I5530" s="131"/>
    </row>
    <row r="5531" spans="7:9" ht="15" customHeight="1" x14ac:dyDescent="0.2">
      <c r="G5531" s="139"/>
      <c r="H5531" s="131"/>
      <c r="I5531" s="131"/>
    </row>
    <row r="5532" spans="7:9" ht="15" customHeight="1" x14ac:dyDescent="0.2">
      <c r="G5532" s="139"/>
      <c r="H5532" s="131"/>
      <c r="I5532" s="131"/>
    </row>
    <row r="5533" spans="7:9" ht="15" customHeight="1" x14ac:dyDescent="0.2">
      <c r="G5533" s="139"/>
      <c r="H5533" s="131"/>
      <c r="I5533" s="131"/>
    </row>
    <row r="5534" spans="7:9" ht="15" customHeight="1" x14ac:dyDescent="0.2">
      <c r="G5534" s="139"/>
      <c r="H5534" s="131"/>
      <c r="I5534" s="131"/>
    </row>
    <row r="5535" spans="7:9" ht="15" customHeight="1" x14ac:dyDescent="0.2">
      <c r="G5535" s="139"/>
      <c r="H5535" s="131"/>
      <c r="I5535" s="131"/>
    </row>
    <row r="5536" spans="7:9" ht="15" customHeight="1" x14ac:dyDescent="0.2">
      <c r="G5536" s="139"/>
      <c r="H5536" s="131"/>
      <c r="I5536" s="131"/>
    </row>
    <row r="5537" spans="7:9" ht="15" customHeight="1" x14ac:dyDescent="0.2">
      <c r="G5537" s="139"/>
      <c r="H5537" s="131"/>
      <c r="I5537" s="131"/>
    </row>
    <row r="5538" spans="7:9" ht="15" customHeight="1" x14ac:dyDescent="0.2">
      <c r="G5538" s="139"/>
      <c r="H5538" s="131"/>
      <c r="I5538" s="131"/>
    </row>
    <row r="5539" spans="7:9" ht="15" customHeight="1" x14ac:dyDescent="0.2">
      <c r="G5539" s="139"/>
      <c r="H5539" s="131"/>
      <c r="I5539" s="131"/>
    </row>
    <row r="5540" spans="7:9" ht="15" customHeight="1" x14ac:dyDescent="0.2">
      <c r="G5540" s="139"/>
      <c r="H5540" s="131"/>
      <c r="I5540" s="131"/>
    </row>
    <row r="5541" spans="7:9" ht="15" customHeight="1" x14ac:dyDescent="0.2">
      <c r="G5541" s="139"/>
      <c r="H5541" s="131"/>
      <c r="I5541" s="131"/>
    </row>
    <row r="5542" spans="7:9" ht="15" customHeight="1" x14ac:dyDescent="0.2">
      <c r="G5542" s="139"/>
      <c r="H5542" s="131"/>
      <c r="I5542" s="131"/>
    </row>
    <row r="5543" spans="7:9" ht="15" customHeight="1" x14ac:dyDescent="0.2">
      <c r="G5543" s="139"/>
      <c r="H5543" s="131"/>
      <c r="I5543" s="131"/>
    </row>
    <row r="5544" spans="7:9" ht="15" customHeight="1" x14ac:dyDescent="0.2">
      <c r="G5544" s="139"/>
      <c r="H5544" s="131"/>
      <c r="I5544" s="131"/>
    </row>
    <row r="5545" spans="7:9" ht="15" customHeight="1" x14ac:dyDescent="0.2">
      <c r="G5545" s="139"/>
      <c r="H5545" s="131"/>
      <c r="I5545" s="131"/>
    </row>
    <row r="5546" spans="7:9" ht="15" customHeight="1" x14ac:dyDescent="0.2">
      <c r="G5546" s="139"/>
      <c r="H5546" s="131"/>
      <c r="I5546" s="131"/>
    </row>
    <row r="5547" spans="7:9" ht="15" customHeight="1" x14ac:dyDescent="0.2">
      <c r="G5547" s="139"/>
      <c r="H5547" s="131"/>
      <c r="I5547" s="131"/>
    </row>
    <row r="5548" spans="7:9" ht="15" customHeight="1" x14ac:dyDescent="0.2">
      <c r="G5548" s="139"/>
      <c r="H5548" s="131"/>
      <c r="I5548" s="131"/>
    </row>
    <row r="5549" spans="7:9" ht="15" customHeight="1" x14ac:dyDescent="0.2">
      <c r="G5549" s="139"/>
      <c r="H5549" s="131"/>
      <c r="I5549" s="131"/>
    </row>
    <row r="5550" spans="7:9" ht="15" customHeight="1" x14ac:dyDescent="0.2">
      <c r="G5550" s="139"/>
      <c r="H5550" s="131"/>
      <c r="I5550" s="131"/>
    </row>
    <row r="5551" spans="7:9" ht="15" customHeight="1" x14ac:dyDescent="0.2">
      <c r="G5551" s="139"/>
      <c r="H5551" s="131"/>
      <c r="I5551" s="131"/>
    </row>
    <row r="5552" spans="7:9" ht="15" customHeight="1" x14ac:dyDescent="0.2">
      <c r="G5552" s="139"/>
      <c r="H5552" s="131"/>
      <c r="I5552" s="131"/>
    </row>
    <row r="5553" spans="7:9" ht="15" customHeight="1" x14ac:dyDescent="0.2">
      <c r="G5553" s="139"/>
      <c r="H5553" s="131"/>
      <c r="I5553" s="131"/>
    </row>
    <row r="5554" spans="7:9" ht="15" customHeight="1" x14ac:dyDescent="0.2">
      <c r="G5554" s="139"/>
      <c r="H5554" s="131"/>
      <c r="I5554" s="131"/>
    </row>
    <row r="5555" spans="7:9" ht="15" customHeight="1" x14ac:dyDescent="0.2">
      <c r="G5555" s="139"/>
      <c r="H5555" s="131"/>
      <c r="I5555" s="131"/>
    </row>
    <row r="5556" spans="7:9" ht="15" customHeight="1" x14ac:dyDescent="0.2">
      <c r="G5556" s="139"/>
      <c r="H5556" s="131"/>
      <c r="I5556" s="131"/>
    </row>
    <row r="5557" spans="7:9" ht="15" customHeight="1" x14ac:dyDescent="0.2">
      <c r="G5557" s="139"/>
      <c r="H5557" s="131"/>
      <c r="I5557" s="131"/>
    </row>
    <row r="5558" spans="7:9" ht="15" customHeight="1" x14ac:dyDescent="0.2">
      <c r="G5558" s="139"/>
      <c r="H5558" s="131"/>
      <c r="I5558" s="131"/>
    </row>
    <row r="5559" spans="7:9" ht="15" customHeight="1" x14ac:dyDescent="0.2">
      <c r="G5559" s="139"/>
      <c r="H5559" s="131"/>
      <c r="I5559" s="131"/>
    </row>
    <row r="5560" spans="7:9" ht="15" customHeight="1" x14ac:dyDescent="0.2">
      <c r="G5560" s="139"/>
      <c r="H5560" s="131"/>
      <c r="I5560" s="131"/>
    </row>
    <row r="5561" spans="7:9" ht="15" customHeight="1" x14ac:dyDescent="0.2">
      <c r="G5561" s="139"/>
      <c r="H5561" s="131"/>
      <c r="I5561" s="131"/>
    </row>
    <row r="5562" spans="7:9" ht="15" customHeight="1" x14ac:dyDescent="0.2">
      <c r="G5562" s="139"/>
      <c r="H5562" s="131"/>
      <c r="I5562" s="131"/>
    </row>
    <row r="5563" spans="7:9" ht="15" customHeight="1" x14ac:dyDescent="0.2">
      <c r="G5563" s="139"/>
      <c r="H5563" s="131"/>
      <c r="I5563" s="131"/>
    </row>
    <row r="5564" spans="7:9" ht="15" customHeight="1" x14ac:dyDescent="0.2">
      <c r="G5564" s="139"/>
      <c r="H5564" s="131"/>
      <c r="I5564" s="131"/>
    </row>
    <row r="5565" spans="7:9" ht="15" customHeight="1" x14ac:dyDescent="0.2">
      <c r="G5565" s="139"/>
      <c r="H5565" s="131"/>
      <c r="I5565" s="131"/>
    </row>
    <row r="5566" spans="7:9" ht="15" customHeight="1" x14ac:dyDescent="0.2">
      <c r="G5566" s="139"/>
      <c r="H5566" s="131"/>
      <c r="I5566" s="131"/>
    </row>
    <row r="5567" spans="7:9" ht="15" customHeight="1" x14ac:dyDescent="0.2">
      <c r="G5567" s="139"/>
      <c r="H5567" s="131"/>
      <c r="I5567" s="131"/>
    </row>
    <row r="5568" spans="7:9" ht="15" customHeight="1" x14ac:dyDescent="0.2">
      <c r="G5568" s="139"/>
      <c r="H5568" s="131"/>
      <c r="I5568" s="131"/>
    </row>
    <row r="5569" spans="7:9" ht="15" customHeight="1" x14ac:dyDescent="0.2">
      <c r="G5569" s="139"/>
      <c r="H5569" s="131"/>
      <c r="I5569" s="131"/>
    </row>
    <row r="5570" spans="7:9" ht="15" customHeight="1" x14ac:dyDescent="0.2">
      <c r="G5570" s="139"/>
      <c r="H5570" s="131"/>
      <c r="I5570" s="131"/>
    </row>
    <row r="5571" spans="7:9" ht="15" customHeight="1" x14ac:dyDescent="0.2">
      <c r="G5571" s="139"/>
      <c r="H5571" s="131"/>
      <c r="I5571" s="131"/>
    </row>
    <row r="5572" spans="7:9" ht="15" customHeight="1" x14ac:dyDescent="0.2">
      <c r="G5572" s="139"/>
      <c r="H5572" s="131"/>
      <c r="I5572" s="131"/>
    </row>
    <row r="5573" spans="7:9" ht="15" customHeight="1" x14ac:dyDescent="0.2">
      <c r="G5573" s="139"/>
      <c r="H5573" s="131"/>
      <c r="I5573" s="131"/>
    </row>
    <row r="5574" spans="7:9" ht="15" customHeight="1" x14ac:dyDescent="0.2">
      <c r="G5574" s="139"/>
      <c r="H5574" s="131"/>
      <c r="I5574" s="131"/>
    </row>
    <row r="5575" spans="7:9" ht="15" customHeight="1" x14ac:dyDescent="0.2">
      <c r="G5575" s="139"/>
      <c r="H5575" s="131"/>
      <c r="I5575" s="131"/>
    </row>
    <row r="5576" spans="7:9" ht="15" customHeight="1" x14ac:dyDescent="0.2">
      <c r="G5576" s="139"/>
      <c r="H5576" s="131"/>
      <c r="I5576" s="131"/>
    </row>
    <row r="5577" spans="7:9" ht="15" customHeight="1" x14ac:dyDescent="0.2">
      <c r="G5577" s="139"/>
      <c r="H5577" s="131"/>
      <c r="I5577" s="131"/>
    </row>
    <row r="5578" spans="7:9" ht="15" customHeight="1" x14ac:dyDescent="0.2">
      <c r="G5578" s="139"/>
      <c r="H5578" s="131"/>
      <c r="I5578" s="131"/>
    </row>
    <row r="5579" spans="7:9" ht="15" customHeight="1" x14ac:dyDescent="0.2">
      <c r="G5579" s="139"/>
      <c r="H5579" s="131"/>
      <c r="I5579" s="131"/>
    </row>
    <row r="5580" spans="7:9" ht="15" customHeight="1" x14ac:dyDescent="0.2">
      <c r="G5580" s="139"/>
      <c r="H5580" s="131"/>
      <c r="I5580" s="131"/>
    </row>
    <row r="5581" spans="7:9" ht="15" customHeight="1" x14ac:dyDescent="0.2">
      <c r="G5581" s="139"/>
      <c r="H5581" s="131"/>
      <c r="I5581" s="131"/>
    </row>
    <row r="5582" spans="7:9" ht="15" customHeight="1" x14ac:dyDescent="0.2">
      <c r="G5582" s="139"/>
      <c r="H5582" s="131"/>
      <c r="I5582" s="131"/>
    </row>
    <row r="5583" spans="7:9" ht="15" customHeight="1" x14ac:dyDescent="0.2">
      <c r="G5583" s="139"/>
      <c r="H5583" s="131"/>
      <c r="I5583" s="131"/>
    </row>
    <row r="5584" spans="7:9" ht="15" customHeight="1" x14ac:dyDescent="0.2">
      <c r="G5584" s="139"/>
      <c r="H5584" s="131"/>
      <c r="I5584" s="131"/>
    </row>
    <row r="5585" spans="7:9" ht="15" customHeight="1" x14ac:dyDescent="0.2">
      <c r="G5585" s="139"/>
      <c r="H5585" s="131"/>
      <c r="I5585" s="131"/>
    </row>
    <row r="5586" spans="7:9" ht="15" customHeight="1" x14ac:dyDescent="0.2">
      <c r="G5586" s="139"/>
      <c r="H5586" s="131"/>
      <c r="I5586" s="131"/>
    </row>
    <row r="5587" spans="7:9" ht="15" customHeight="1" x14ac:dyDescent="0.2">
      <c r="G5587" s="139"/>
      <c r="H5587" s="131"/>
      <c r="I5587" s="131"/>
    </row>
    <row r="5588" spans="7:9" ht="15" customHeight="1" x14ac:dyDescent="0.2">
      <c r="G5588" s="139"/>
      <c r="H5588" s="131"/>
      <c r="I5588" s="131"/>
    </row>
    <row r="5589" spans="7:9" ht="15" customHeight="1" x14ac:dyDescent="0.2">
      <c r="G5589" s="139"/>
      <c r="H5589" s="131"/>
      <c r="I5589" s="131"/>
    </row>
    <row r="5590" spans="7:9" ht="15" customHeight="1" x14ac:dyDescent="0.2">
      <c r="G5590" s="139"/>
      <c r="H5590" s="131"/>
      <c r="I5590" s="131"/>
    </row>
    <row r="5591" spans="7:9" ht="15" customHeight="1" x14ac:dyDescent="0.2">
      <c r="G5591" s="139"/>
      <c r="H5591" s="131"/>
      <c r="I5591" s="131"/>
    </row>
    <row r="5592" spans="7:9" ht="15" customHeight="1" x14ac:dyDescent="0.2">
      <c r="G5592" s="139"/>
      <c r="H5592" s="131"/>
      <c r="I5592" s="131"/>
    </row>
    <row r="5593" spans="7:9" ht="15" customHeight="1" x14ac:dyDescent="0.2">
      <c r="G5593" s="139"/>
      <c r="H5593" s="131"/>
      <c r="I5593" s="131"/>
    </row>
    <row r="5594" spans="7:9" ht="15" customHeight="1" x14ac:dyDescent="0.2">
      <c r="G5594" s="139"/>
      <c r="H5594" s="131"/>
      <c r="I5594" s="131"/>
    </row>
    <row r="5595" spans="7:9" ht="15" customHeight="1" x14ac:dyDescent="0.2">
      <c r="G5595" s="139"/>
      <c r="H5595" s="131"/>
      <c r="I5595" s="131"/>
    </row>
    <row r="5596" spans="7:9" ht="15" customHeight="1" x14ac:dyDescent="0.2">
      <c r="G5596" s="139"/>
      <c r="H5596" s="131"/>
      <c r="I5596" s="131"/>
    </row>
    <row r="5597" spans="7:9" ht="15" customHeight="1" x14ac:dyDescent="0.2">
      <c r="G5597" s="139"/>
      <c r="H5597" s="131"/>
      <c r="I5597" s="131"/>
    </row>
    <row r="5598" spans="7:9" ht="15" customHeight="1" x14ac:dyDescent="0.2">
      <c r="G5598" s="139"/>
      <c r="H5598" s="131"/>
      <c r="I5598" s="131"/>
    </row>
    <row r="5599" spans="7:9" ht="15" customHeight="1" x14ac:dyDescent="0.2">
      <c r="G5599" s="139"/>
      <c r="H5599" s="131"/>
      <c r="I5599" s="131"/>
    </row>
    <row r="5600" spans="7:9" ht="15" customHeight="1" x14ac:dyDescent="0.2">
      <c r="G5600" s="139"/>
      <c r="H5600" s="131"/>
      <c r="I5600" s="131"/>
    </row>
    <row r="5601" spans="7:9" ht="15" customHeight="1" x14ac:dyDescent="0.2">
      <c r="G5601" s="139"/>
      <c r="H5601" s="131"/>
      <c r="I5601" s="131"/>
    </row>
    <row r="5602" spans="7:9" ht="15" customHeight="1" x14ac:dyDescent="0.2">
      <c r="G5602" s="139"/>
      <c r="H5602" s="131"/>
      <c r="I5602" s="131"/>
    </row>
    <row r="5603" spans="7:9" ht="15" customHeight="1" x14ac:dyDescent="0.2">
      <c r="G5603" s="139"/>
      <c r="H5603" s="131"/>
      <c r="I5603" s="131"/>
    </row>
    <row r="5604" spans="7:9" ht="15" customHeight="1" x14ac:dyDescent="0.2">
      <c r="G5604" s="139"/>
      <c r="H5604" s="131"/>
      <c r="I5604" s="131"/>
    </row>
    <row r="5605" spans="7:9" ht="15" customHeight="1" x14ac:dyDescent="0.2">
      <c r="G5605" s="139"/>
      <c r="H5605" s="131"/>
      <c r="I5605" s="131"/>
    </row>
    <row r="5606" spans="7:9" ht="15" customHeight="1" x14ac:dyDescent="0.2">
      <c r="G5606" s="139"/>
      <c r="H5606" s="131"/>
      <c r="I5606" s="131"/>
    </row>
    <row r="5607" spans="7:9" ht="15" customHeight="1" x14ac:dyDescent="0.2">
      <c r="G5607" s="139"/>
      <c r="H5607" s="131"/>
      <c r="I5607" s="131"/>
    </row>
    <row r="5608" spans="7:9" ht="15" customHeight="1" x14ac:dyDescent="0.2">
      <c r="G5608" s="139"/>
      <c r="H5608" s="131"/>
      <c r="I5608" s="131"/>
    </row>
    <row r="5609" spans="7:9" ht="15" customHeight="1" x14ac:dyDescent="0.2">
      <c r="G5609" s="139"/>
      <c r="H5609" s="131"/>
      <c r="I5609" s="131"/>
    </row>
    <row r="5610" spans="7:9" ht="15" customHeight="1" x14ac:dyDescent="0.2">
      <c r="G5610" s="139"/>
      <c r="H5610" s="131"/>
      <c r="I5610" s="131"/>
    </row>
    <row r="5611" spans="7:9" ht="15" customHeight="1" x14ac:dyDescent="0.2">
      <c r="G5611" s="139"/>
      <c r="H5611" s="131"/>
      <c r="I5611" s="131"/>
    </row>
    <row r="5612" spans="7:9" ht="15" customHeight="1" x14ac:dyDescent="0.2">
      <c r="G5612" s="139"/>
      <c r="H5612" s="131"/>
      <c r="I5612" s="131"/>
    </row>
    <row r="5613" spans="7:9" ht="15" customHeight="1" x14ac:dyDescent="0.2">
      <c r="G5613" s="139"/>
      <c r="H5613" s="131"/>
      <c r="I5613" s="131"/>
    </row>
    <row r="5614" spans="7:9" ht="15" customHeight="1" x14ac:dyDescent="0.2">
      <c r="G5614" s="139"/>
      <c r="H5614" s="131"/>
      <c r="I5614" s="131"/>
    </row>
    <row r="5615" spans="7:9" ht="15" customHeight="1" x14ac:dyDescent="0.2">
      <c r="G5615" s="139"/>
      <c r="H5615" s="131"/>
      <c r="I5615" s="131"/>
    </row>
    <row r="5616" spans="7:9" ht="15" customHeight="1" x14ac:dyDescent="0.2">
      <c r="G5616" s="139"/>
      <c r="H5616" s="131"/>
      <c r="I5616" s="131"/>
    </row>
    <row r="5617" spans="7:9" ht="15" customHeight="1" x14ac:dyDescent="0.2">
      <c r="G5617" s="139"/>
      <c r="H5617" s="131"/>
      <c r="I5617" s="131"/>
    </row>
    <row r="5618" spans="7:9" ht="15" customHeight="1" x14ac:dyDescent="0.2">
      <c r="G5618" s="139"/>
      <c r="H5618" s="131"/>
      <c r="I5618" s="131"/>
    </row>
    <row r="5619" spans="7:9" ht="15" customHeight="1" x14ac:dyDescent="0.2">
      <c r="G5619" s="139"/>
      <c r="H5619" s="131"/>
      <c r="I5619" s="131"/>
    </row>
    <row r="5620" spans="7:9" ht="15" customHeight="1" x14ac:dyDescent="0.2">
      <c r="G5620" s="139"/>
      <c r="H5620" s="131"/>
      <c r="I5620" s="131"/>
    </row>
    <row r="5621" spans="7:9" ht="15" customHeight="1" x14ac:dyDescent="0.2">
      <c r="G5621" s="139"/>
      <c r="H5621" s="131"/>
      <c r="I5621" s="131"/>
    </row>
    <row r="5622" spans="7:9" ht="15" customHeight="1" x14ac:dyDescent="0.2">
      <c r="G5622" s="139"/>
      <c r="H5622" s="131"/>
      <c r="I5622" s="131"/>
    </row>
    <row r="5623" spans="7:9" ht="15" customHeight="1" x14ac:dyDescent="0.2">
      <c r="G5623" s="139"/>
      <c r="H5623" s="131"/>
      <c r="I5623" s="131"/>
    </row>
    <row r="5624" spans="7:9" ht="15" customHeight="1" x14ac:dyDescent="0.2">
      <c r="G5624" s="139"/>
      <c r="H5624" s="131"/>
      <c r="I5624" s="131"/>
    </row>
    <row r="5625" spans="7:9" ht="15" customHeight="1" x14ac:dyDescent="0.2">
      <c r="G5625" s="139"/>
      <c r="H5625" s="131"/>
      <c r="I5625" s="131"/>
    </row>
    <row r="5626" spans="7:9" ht="15" customHeight="1" x14ac:dyDescent="0.2">
      <c r="G5626" s="139"/>
      <c r="H5626" s="131"/>
      <c r="I5626" s="131"/>
    </row>
    <row r="5627" spans="7:9" ht="15" customHeight="1" x14ac:dyDescent="0.2">
      <c r="G5627" s="139"/>
      <c r="H5627" s="131"/>
      <c r="I5627" s="131"/>
    </row>
    <row r="5628" spans="7:9" ht="15" customHeight="1" x14ac:dyDescent="0.2">
      <c r="G5628" s="139"/>
      <c r="H5628" s="131"/>
      <c r="I5628" s="131"/>
    </row>
    <row r="5629" spans="7:9" ht="15" customHeight="1" x14ac:dyDescent="0.2">
      <c r="G5629" s="139"/>
      <c r="H5629" s="131"/>
      <c r="I5629" s="131"/>
    </row>
    <row r="5630" spans="7:9" ht="15" customHeight="1" x14ac:dyDescent="0.2">
      <c r="G5630" s="139"/>
      <c r="H5630" s="131"/>
      <c r="I5630" s="131"/>
    </row>
    <row r="5631" spans="7:9" ht="15" customHeight="1" x14ac:dyDescent="0.2">
      <c r="G5631" s="139"/>
      <c r="H5631" s="131"/>
      <c r="I5631" s="131"/>
    </row>
    <row r="5632" spans="7:9" ht="15" customHeight="1" x14ac:dyDescent="0.2">
      <c r="G5632" s="139"/>
      <c r="H5632" s="131"/>
      <c r="I5632" s="131"/>
    </row>
    <row r="5633" spans="7:9" ht="15" customHeight="1" x14ac:dyDescent="0.2">
      <c r="G5633" s="139"/>
      <c r="H5633" s="131"/>
      <c r="I5633" s="131"/>
    </row>
    <row r="5634" spans="7:9" ht="15" customHeight="1" x14ac:dyDescent="0.2">
      <c r="G5634" s="139"/>
      <c r="H5634" s="131"/>
      <c r="I5634" s="131"/>
    </row>
    <row r="5635" spans="7:9" ht="15" customHeight="1" x14ac:dyDescent="0.2">
      <c r="G5635" s="139"/>
      <c r="H5635" s="131"/>
      <c r="I5635" s="131"/>
    </row>
    <row r="5636" spans="7:9" ht="15" customHeight="1" x14ac:dyDescent="0.2">
      <c r="G5636" s="139"/>
      <c r="H5636" s="131"/>
      <c r="I5636" s="131"/>
    </row>
    <row r="5637" spans="7:9" ht="15" customHeight="1" x14ac:dyDescent="0.2">
      <c r="G5637" s="139"/>
      <c r="H5637" s="131"/>
      <c r="I5637" s="131"/>
    </row>
    <row r="5638" spans="7:9" ht="15" customHeight="1" x14ac:dyDescent="0.2">
      <c r="G5638" s="139"/>
      <c r="H5638" s="131"/>
      <c r="I5638" s="131"/>
    </row>
    <row r="5639" spans="7:9" ht="15" customHeight="1" x14ac:dyDescent="0.2">
      <c r="G5639" s="139"/>
      <c r="H5639" s="131"/>
      <c r="I5639" s="131"/>
    </row>
    <row r="5640" spans="7:9" ht="15" customHeight="1" x14ac:dyDescent="0.2">
      <c r="G5640" s="139"/>
      <c r="H5640" s="131"/>
      <c r="I5640" s="131"/>
    </row>
    <row r="5641" spans="7:9" ht="15" customHeight="1" x14ac:dyDescent="0.2">
      <c r="G5641" s="139"/>
      <c r="H5641" s="131"/>
      <c r="I5641" s="131"/>
    </row>
    <row r="5642" spans="7:9" ht="15" customHeight="1" x14ac:dyDescent="0.2">
      <c r="G5642" s="139"/>
      <c r="H5642" s="131"/>
      <c r="I5642" s="131"/>
    </row>
    <row r="5643" spans="7:9" ht="15" customHeight="1" x14ac:dyDescent="0.2">
      <c r="G5643" s="139"/>
      <c r="H5643" s="131"/>
      <c r="I5643" s="131"/>
    </row>
    <row r="5644" spans="7:9" ht="15" customHeight="1" x14ac:dyDescent="0.2">
      <c r="G5644" s="139"/>
      <c r="H5644" s="131"/>
      <c r="I5644" s="131"/>
    </row>
    <row r="5645" spans="7:9" ht="15" customHeight="1" x14ac:dyDescent="0.2">
      <c r="G5645" s="139"/>
      <c r="H5645" s="131"/>
      <c r="I5645" s="131"/>
    </row>
    <row r="5646" spans="7:9" ht="15" customHeight="1" x14ac:dyDescent="0.2">
      <c r="G5646" s="139"/>
      <c r="H5646" s="131"/>
      <c r="I5646" s="131"/>
    </row>
    <row r="5647" spans="7:9" ht="15" customHeight="1" x14ac:dyDescent="0.2">
      <c r="G5647" s="139"/>
      <c r="H5647" s="131"/>
      <c r="I5647" s="131"/>
    </row>
    <row r="5648" spans="7:9" ht="15" customHeight="1" x14ac:dyDescent="0.2">
      <c r="G5648" s="139"/>
      <c r="H5648" s="131"/>
      <c r="I5648" s="131"/>
    </row>
    <row r="5649" spans="7:9" ht="15" customHeight="1" x14ac:dyDescent="0.2">
      <c r="G5649" s="139"/>
      <c r="H5649" s="131"/>
      <c r="I5649" s="131"/>
    </row>
    <row r="5650" spans="7:9" ht="15" customHeight="1" x14ac:dyDescent="0.2">
      <c r="G5650" s="139"/>
      <c r="H5650" s="131"/>
      <c r="I5650" s="131"/>
    </row>
    <row r="5651" spans="7:9" ht="15" customHeight="1" x14ac:dyDescent="0.2">
      <c r="G5651" s="139"/>
      <c r="H5651" s="131"/>
      <c r="I5651" s="131"/>
    </row>
    <row r="5652" spans="7:9" ht="15" customHeight="1" x14ac:dyDescent="0.2">
      <c r="G5652" s="139"/>
      <c r="H5652" s="131"/>
      <c r="I5652" s="131"/>
    </row>
    <row r="5653" spans="7:9" ht="15" customHeight="1" x14ac:dyDescent="0.2">
      <c r="G5653" s="139"/>
      <c r="H5653" s="131"/>
      <c r="I5653" s="131"/>
    </row>
    <row r="5654" spans="7:9" ht="15" customHeight="1" x14ac:dyDescent="0.2">
      <c r="G5654" s="139"/>
      <c r="H5654" s="131"/>
      <c r="I5654" s="131"/>
    </row>
    <row r="5655" spans="7:9" ht="15" customHeight="1" x14ac:dyDescent="0.2">
      <c r="G5655" s="139"/>
      <c r="H5655" s="131"/>
      <c r="I5655" s="131"/>
    </row>
    <row r="5656" spans="7:9" ht="15" customHeight="1" x14ac:dyDescent="0.2">
      <c r="G5656" s="139"/>
      <c r="H5656" s="131"/>
      <c r="I5656" s="131"/>
    </row>
    <row r="5657" spans="7:9" ht="15" customHeight="1" x14ac:dyDescent="0.2">
      <c r="G5657" s="139"/>
      <c r="H5657" s="131"/>
      <c r="I5657" s="131"/>
    </row>
    <row r="5658" spans="7:9" ht="15" customHeight="1" x14ac:dyDescent="0.2">
      <c r="G5658" s="139"/>
      <c r="H5658" s="131"/>
      <c r="I5658" s="131"/>
    </row>
    <row r="5659" spans="7:9" ht="15" customHeight="1" x14ac:dyDescent="0.2">
      <c r="G5659" s="139"/>
      <c r="H5659" s="131"/>
      <c r="I5659" s="131"/>
    </row>
    <row r="5660" spans="7:9" ht="15" customHeight="1" x14ac:dyDescent="0.2">
      <c r="G5660" s="139"/>
      <c r="H5660" s="131"/>
      <c r="I5660" s="131"/>
    </row>
    <row r="5661" spans="7:9" ht="15" customHeight="1" x14ac:dyDescent="0.2">
      <c r="G5661" s="139"/>
      <c r="H5661" s="131"/>
      <c r="I5661" s="131"/>
    </row>
    <row r="5662" spans="7:9" ht="15" customHeight="1" x14ac:dyDescent="0.2">
      <c r="G5662" s="139"/>
      <c r="H5662" s="131"/>
      <c r="I5662" s="131"/>
    </row>
    <row r="5663" spans="7:9" ht="15" customHeight="1" x14ac:dyDescent="0.2">
      <c r="G5663" s="139"/>
      <c r="H5663" s="131"/>
      <c r="I5663" s="131"/>
    </row>
    <row r="5664" spans="7:9" ht="15" customHeight="1" x14ac:dyDescent="0.2">
      <c r="G5664" s="139"/>
      <c r="H5664" s="131"/>
      <c r="I5664" s="131"/>
    </row>
    <row r="5665" spans="7:9" ht="15" customHeight="1" x14ac:dyDescent="0.2">
      <c r="G5665" s="139"/>
      <c r="H5665" s="131"/>
      <c r="I5665" s="131"/>
    </row>
    <row r="5666" spans="7:9" ht="15" customHeight="1" x14ac:dyDescent="0.2">
      <c r="G5666" s="139"/>
      <c r="H5666" s="131"/>
      <c r="I5666" s="131"/>
    </row>
    <row r="5667" spans="7:9" ht="15" customHeight="1" x14ac:dyDescent="0.2">
      <c r="G5667" s="139"/>
      <c r="H5667" s="131"/>
      <c r="I5667" s="131"/>
    </row>
    <row r="5668" spans="7:9" ht="15" customHeight="1" x14ac:dyDescent="0.2">
      <c r="G5668" s="139"/>
      <c r="H5668" s="131"/>
      <c r="I5668" s="131"/>
    </row>
    <row r="5669" spans="7:9" ht="15" customHeight="1" x14ac:dyDescent="0.2">
      <c r="G5669" s="139"/>
      <c r="H5669" s="131"/>
      <c r="I5669" s="131"/>
    </row>
    <row r="5670" spans="7:9" ht="15" customHeight="1" x14ac:dyDescent="0.2">
      <c r="G5670" s="139"/>
      <c r="H5670" s="131"/>
      <c r="I5670" s="131"/>
    </row>
    <row r="5671" spans="7:9" ht="15" customHeight="1" x14ac:dyDescent="0.2">
      <c r="G5671" s="139"/>
      <c r="H5671" s="131"/>
      <c r="I5671" s="131"/>
    </row>
    <row r="5672" spans="7:9" ht="15" customHeight="1" x14ac:dyDescent="0.2">
      <c r="G5672" s="139"/>
      <c r="H5672" s="131"/>
      <c r="I5672" s="131"/>
    </row>
    <row r="5673" spans="7:9" ht="15" customHeight="1" x14ac:dyDescent="0.2">
      <c r="G5673" s="139"/>
      <c r="H5673" s="131"/>
      <c r="I5673" s="131"/>
    </row>
    <row r="5674" spans="7:9" ht="15" customHeight="1" x14ac:dyDescent="0.2">
      <c r="G5674" s="139"/>
      <c r="H5674" s="131"/>
      <c r="I5674" s="131"/>
    </row>
    <row r="5675" spans="7:9" ht="15" customHeight="1" x14ac:dyDescent="0.2">
      <c r="G5675" s="139"/>
      <c r="H5675" s="131"/>
      <c r="I5675" s="131"/>
    </row>
    <row r="5676" spans="7:9" ht="15" customHeight="1" x14ac:dyDescent="0.2">
      <c r="G5676" s="139"/>
      <c r="H5676" s="131"/>
      <c r="I5676" s="131"/>
    </row>
    <row r="5677" spans="7:9" ht="15" customHeight="1" x14ac:dyDescent="0.2">
      <c r="G5677" s="139"/>
      <c r="H5677" s="131"/>
      <c r="I5677" s="131"/>
    </row>
    <row r="5678" spans="7:9" ht="15" customHeight="1" x14ac:dyDescent="0.2">
      <c r="G5678" s="139"/>
      <c r="H5678" s="131"/>
      <c r="I5678" s="131"/>
    </row>
    <row r="5679" spans="7:9" ht="15" customHeight="1" x14ac:dyDescent="0.2">
      <c r="G5679" s="139"/>
      <c r="H5679" s="131"/>
      <c r="I5679" s="131"/>
    </row>
    <row r="5680" spans="7:9" ht="15" customHeight="1" x14ac:dyDescent="0.2">
      <c r="G5680" s="139"/>
      <c r="H5680" s="131"/>
      <c r="I5680" s="131"/>
    </row>
    <row r="5681" spans="7:9" ht="15" customHeight="1" x14ac:dyDescent="0.2">
      <c r="G5681" s="139"/>
      <c r="H5681" s="131"/>
      <c r="I5681" s="131"/>
    </row>
    <row r="5682" spans="7:9" ht="15" customHeight="1" x14ac:dyDescent="0.2">
      <c r="G5682" s="139"/>
      <c r="H5682" s="131"/>
      <c r="I5682" s="131"/>
    </row>
    <row r="5683" spans="7:9" ht="15" customHeight="1" x14ac:dyDescent="0.2">
      <c r="G5683" s="139"/>
      <c r="H5683" s="131"/>
      <c r="I5683" s="131"/>
    </row>
    <row r="5684" spans="7:9" ht="15" customHeight="1" x14ac:dyDescent="0.2">
      <c r="G5684" s="139"/>
      <c r="H5684" s="131"/>
      <c r="I5684" s="131"/>
    </row>
    <row r="5685" spans="7:9" ht="15" customHeight="1" x14ac:dyDescent="0.2">
      <c r="G5685" s="139"/>
      <c r="H5685" s="131"/>
      <c r="I5685" s="131"/>
    </row>
    <row r="5686" spans="7:9" ht="15" customHeight="1" x14ac:dyDescent="0.2">
      <c r="G5686" s="139"/>
      <c r="H5686" s="131"/>
      <c r="I5686" s="131"/>
    </row>
    <row r="5687" spans="7:9" ht="15" customHeight="1" x14ac:dyDescent="0.2">
      <c r="G5687" s="139"/>
      <c r="H5687" s="131"/>
      <c r="I5687" s="131"/>
    </row>
    <row r="5688" spans="7:9" ht="15" customHeight="1" x14ac:dyDescent="0.2">
      <c r="G5688" s="139"/>
      <c r="H5688" s="131"/>
      <c r="I5688" s="131"/>
    </row>
    <row r="5689" spans="7:9" ht="15" customHeight="1" x14ac:dyDescent="0.2">
      <c r="G5689" s="139"/>
      <c r="H5689" s="131"/>
      <c r="I5689" s="131"/>
    </row>
    <row r="5690" spans="7:9" ht="15" customHeight="1" x14ac:dyDescent="0.2">
      <c r="G5690" s="139"/>
      <c r="H5690" s="131"/>
      <c r="I5690" s="131"/>
    </row>
    <row r="5691" spans="7:9" ht="15" customHeight="1" x14ac:dyDescent="0.2">
      <c r="G5691" s="139"/>
      <c r="H5691" s="131"/>
      <c r="I5691" s="131"/>
    </row>
    <row r="5692" spans="7:9" ht="15" customHeight="1" x14ac:dyDescent="0.2">
      <c r="G5692" s="139"/>
      <c r="H5692" s="131"/>
      <c r="I5692" s="131"/>
    </row>
    <row r="5693" spans="7:9" ht="15" customHeight="1" x14ac:dyDescent="0.2">
      <c r="G5693" s="139"/>
      <c r="H5693" s="131"/>
      <c r="I5693" s="131"/>
    </row>
    <row r="5694" spans="7:9" ht="15" customHeight="1" x14ac:dyDescent="0.2">
      <c r="G5694" s="139"/>
      <c r="H5694" s="131"/>
      <c r="I5694" s="131"/>
    </row>
    <row r="5695" spans="7:9" ht="15" customHeight="1" x14ac:dyDescent="0.2">
      <c r="G5695" s="139"/>
      <c r="H5695" s="131"/>
      <c r="I5695" s="131"/>
    </row>
    <row r="5696" spans="7:9" ht="15" customHeight="1" x14ac:dyDescent="0.2">
      <c r="G5696" s="139"/>
      <c r="H5696" s="131"/>
      <c r="I5696" s="131"/>
    </row>
    <row r="5697" spans="7:9" ht="15" customHeight="1" x14ac:dyDescent="0.2">
      <c r="G5697" s="139"/>
      <c r="H5697" s="131"/>
      <c r="I5697" s="131"/>
    </row>
    <row r="5698" spans="7:9" ht="15" customHeight="1" x14ac:dyDescent="0.2">
      <c r="G5698" s="139"/>
      <c r="H5698" s="131"/>
      <c r="I5698" s="131"/>
    </row>
    <row r="5699" spans="7:9" ht="15" customHeight="1" x14ac:dyDescent="0.2">
      <c r="G5699" s="139"/>
      <c r="H5699" s="131"/>
      <c r="I5699" s="131"/>
    </row>
    <row r="5700" spans="7:9" ht="15" customHeight="1" x14ac:dyDescent="0.2">
      <c r="G5700" s="139"/>
      <c r="H5700" s="131"/>
      <c r="I5700" s="131"/>
    </row>
    <row r="5701" spans="7:9" ht="15" customHeight="1" x14ac:dyDescent="0.2">
      <c r="G5701" s="139"/>
      <c r="H5701" s="131"/>
      <c r="I5701" s="131"/>
    </row>
    <row r="5702" spans="7:9" ht="15" customHeight="1" x14ac:dyDescent="0.2">
      <c r="G5702" s="139"/>
      <c r="H5702" s="131"/>
      <c r="I5702" s="131"/>
    </row>
    <row r="5703" spans="7:9" ht="15" customHeight="1" x14ac:dyDescent="0.2">
      <c r="G5703" s="139"/>
      <c r="H5703" s="131"/>
      <c r="I5703" s="131"/>
    </row>
    <row r="5704" spans="7:9" ht="15" customHeight="1" x14ac:dyDescent="0.2">
      <c r="G5704" s="139"/>
      <c r="H5704" s="131"/>
      <c r="I5704" s="131"/>
    </row>
    <row r="5705" spans="7:9" ht="15" customHeight="1" x14ac:dyDescent="0.2">
      <c r="G5705" s="139"/>
      <c r="H5705" s="131"/>
      <c r="I5705" s="131"/>
    </row>
    <row r="5706" spans="7:9" ht="15" customHeight="1" x14ac:dyDescent="0.2">
      <c r="G5706" s="139"/>
      <c r="H5706" s="131"/>
      <c r="I5706" s="131"/>
    </row>
    <row r="5707" spans="7:9" ht="15" customHeight="1" x14ac:dyDescent="0.2">
      <c r="G5707" s="139"/>
      <c r="H5707" s="131"/>
      <c r="I5707" s="131"/>
    </row>
    <row r="5708" spans="7:9" ht="15" customHeight="1" x14ac:dyDescent="0.2">
      <c r="G5708" s="139"/>
      <c r="H5708" s="131"/>
      <c r="I5708" s="131"/>
    </row>
    <row r="5709" spans="7:9" ht="15" customHeight="1" x14ac:dyDescent="0.2">
      <c r="G5709" s="139"/>
      <c r="H5709" s="131"/>
      <c r="I5709" s="131"/>
    </row>
    <row r="5710" spans="7:9" ht="15" customHeight="1" x14ac:dyDescent="0.2">
      <c r="G5710" s="139"/>
      <c r="H5710" s="131"/>
      <c r="I5710" s="131"/>
    </row>
    <row r="5711" spans="7:9" ht="15" customHeight="1" x14ac:dyDescent="0.2">
      <c r="G5711" s="139"/>
      <c r="H5711" s="131"/>
      <c r="I5711" s="131"/>
    </row>
    <row r="5712" spans="7:9" ht="15" customHeight="1" x14ac:dyDescent="0.2">
      <c r="G5712" s="139"/>
      <c r="H5712" s="131"/>
      <c r="I5712" s="131"/>
    </row>
    <row r="5713" spans="7:9" ht="15" customHeight="1" x14ac:dyDescent="0.2">
      <c r="G5713" s="139"/>
      <c r="H5713" s="131"/>
      <c r="I5713" s="131"/>
    </row>
    <row r="5714" spans="7:9" ht="15" customHeight="1" x14ac:dyDescent="0.2">
      <c r="G5714" s="139"/>
      <c r="H5714" s="131"/>
      <c r="I5714" s="131"/>
    </row>
    <row r="5715" spans="7:9" ht="15" customHeight="1" x14ac:dyDescent="0.2">
      <c r="G5715" s="139"/>
      <c r="H5715" s="131"/>
      <c r="I5715" s="131"/>
    </row>
    <row r="5716" spans="7:9" ht="15" customHeight="1" x14ac:dyDescent="0.2">
      <c r="G5716" s="139"/>
      <c r="H5716" s="131"/>
      <c r="I5716" s="131"/>
    </row>
    <row r="5717" spans="7:9" ht="15" customHeight="1" x14ac:dyDescent="0.2">
      <c r="G5717" s="139"/>
      <c r="H5717" s="131"/>
      <c r="I5717" s="131"/>
    </row>
    <row r="5718" spans="7:9" ht="15" customHeight="1" x14ac:dyDescent="0.2">
      <c r="G5718" s="139"/>
      <c r="H5718" s="131"/>
      <c r="I5718" s="131"/>
    </row>
    <row r="5719" spans="7:9" ht="15" customHeight="1" x14ac:dyDescent="0.2">
      <c r="G5719" s="139"/>
      <c r="H5719" s="131"/>
      <c r="I5719" s="131"/>
    </row>
    <row r="5720" spans="7:9" ht="15" customHeight="1" x14ac:dyDescent="0.2">
      <c r="G5720" s="139"/>
      <c r="H5720" s="131"/>
      <c r="I5720" s="131"/>
    </row>
    <row r="5721" spans="7:9" ht="15" customHeight="1" x14ac:dyDescent="0.2">
      <c r="G5721" s="139"/>
      <c r="H5721" s="131"/>
      <c r="I5721" s="131"/>
    </row>
    <row r="5722" spans="7:9" ht="15" customHeight="1" x14ac:dyDescent="0.2">
      <c r="G5722" s="139"/>
      <c r="H5722" s="131"/>
      <c r="I5722" s="131"/>
    </row>
    <row r="5723" spans="7:9" ht="15" customHeight="1" x14ac:dyDescent="0.2">
      <c r="G5723" s="139"/>
      <c r="H5723" s="131"/>
      <c r="I5723" s="131"/>
    </row>
    <row r="5724" spans="7:9" ht="15" customHeight="1" x14ac:dyDescent="0.2">
      <c r="G5724" s="139"/>
      <c r="H5724" s="131"/>
      <c r="I5724" s="131"/>
    </row>
    <row r="5725" spans="7:9" ht="15" customHeight="1" x14ac:dyDescent="0.2">
      <c r="G5725" s="139"/>
      <c r="H5725" s="131"/>
      <c r="I5725" s="131"/>
    </row>
    <row r="5726" spans="7:9" ht="15" customHeight="1" x14ac:dyDescent="0.2">
      <c r="G5726" s="139"/>
      <c r="H5726" s="131"/>
      <c r="I5726" s="131"/>
    </row>
    <row r="5727" spans="7:9" ht="15" customHeight="1" x14ac:dyDescent="0.2">
      <c r="G5727" s="139"/>
      <c r="H5727" s="131"/>
      <c r="I5727" s="131"/>
    </row>
    <row r="5728" spans="7:9" ht="15" customHeight="1" x14ac:dyDescent="0.2">
      <c r="G5728" s="139"/>
      <c r="H5728" s="131"/>
      <c r="I5728" s="131"/>
    </row>
    <row r="5729" spans="7:9" ht="15" customHeight="1" x14ac:dyDescent="0.2">
      <c r="G5729" s="139"/>
      <c r="H5729" s="131"/>
      <c r="I5729" s="131"/>
    </row>
    <row r="5730" spans="7:9" ht="15" customHeight="1" x14ac:dyDescent="0.2">
      <c r="G5730" s="139"/>
      <c r="H5730" s="131"/>
      <c r="I5730" s="131"/>
    </row>
    <row r="5731" spans="7:9" ht="15" customHeight="1" x14ac:dyDescent="0.2">
      <c r="G5731" s="139"/>
      <c r="H5731" s="131"/>
      <c r="I5731" s="131"/>
    </row>
    <row r="5732" spans="7:9" ht="15" customHeight="1" x14ac:dyDescent="0.2">
      <c r="G5732" s="139"/>
      <c r="H5732" s="131"/>
      <c r="I5732" s="131"/>
    </row>
    <row r="5733" spans="7:9" ht="15" customHeight="1" x14ac:dyDescent="0.2">
      <c r="G5733" s="139"/>
      <c r="H5733" s="131"/>
      <c r="I5733" s="131"/>
    </row>
    <row r="5734" spans="7:9" ht="15" customHeight="1" x14ac:dyDescent="0.2">
      <c r="G5734" s="139"/>
      <c r="H5734" s="131"/>
      <c r="I5734" s="131"/>
    </row>
    <row r="5735" spans="7:9" ht="15" customHeight="1" x14ac:dyDescent="0.2">
      <c r="G5735" s="139"/>
      <c r="H5735" s="131"/>
      <c r="I5735" s="131"/>
    </row>
    <row r="5736" spans="7:9" ht="15" customHeight="1" x14ac:dyDescent="0.2">
      <c r="G5736" s="139"/>
      <c r="H5736" s="131"/>
      <c r="I5736" s="131"/>
    </row>
    <row r="5737" spans="7:9" ht="15" customHeight="1" x14ac:dyDescent="0.2">
      <c r="G5737" s="139"/>
      <c r="H5737" s="131"/>
      <c r="I5737" s="131"/>
    </row>
    <row r="5738" spans="7:9" ht="15" customHeight="1" x14ac:dyDescent="0.2">
      <c r="G5738" s="139"/>
      <c r="H5738" s="131"/>
      <c r="I5738" s="131"/>
    </row>
    <row r="5739" spans="7:9" ht="15" customHeight="1" x14ac:dyDescent="0.2">
      <c r="G5739" s="139"/>
      <c r="H5739" s="131"/>
      <c r="I5739" s="131"/>
    </row>
    <row r="5740" spans="7:9" ht="15" customHeight="1" x14ac:dyDescent="0.2">
      <c r="G5740" s="139"/>
      <c r="H5740" s="131"/>
      <c r="I5740" s="131"/>
    </row>
    <row r="5741" spans="7:9" ht="15" customHeight="1" x14ac:dyDescent="0.2">
      <c r="G5741" s="139"/>
      <c r="H5741" s="131"/>
      <c r="I5741" s="131"/>
    </row>
    <row r="5742" spans="7:9" ht="15" customHeight="1" x14ac:dyDescent="0.2">
      <c r="G5742" s="139"/>
      <c r="H5742" s="131"/>
      <c r="I5742" s="131"/>
    </row>
    <row r="5743" spans="7:9" ht="15" customHeight="1" x14ac:dyDescent="0.2">
      <c r="G5743" s="139"/>
      <c r="H5743" s="131"/>
      <c r="I5743" s="131"/>
    </row>
    <row r="5744" spans="7:9" ht="15" customHeight="1" x14ac:dyDescent="0.2">
      <c r="G5744" s="139"/>
      <c r="H5744" s="131"/>
      <c r="I5744" s="131"/>
    </row>
    <row r="5745" spans="7:9" ht="15" customHeight="1" x14ac:dyDescent="0.2">
      <c r="G5745" s="139"/>
      <c r="H5745" s="131"/>
      <c r="I5745" s="131"/>
    </row>
    <row r="5746" spans="7:9" ht="15" customHeight="1" x14ac:dyDescent="0.2">
      <c r="G5746" s="139"/>
      <c r="H5746" s="131"/>
      <c r="I5746" s="131"/>
    </row>
    <row r="5747" spans="7:9" ht="15" customHeight="1" x14ac:dyDescent="0.2">
      <c r="G5747" s="139"/>
      <c r="H5747" s="131"/>
      <c r="I5747" s="131"/>
    </row>
    <row r="5748" spans="7:9" ht="15" customHeight="1" x14ac:dyDescent="0.2">
      <c r="G5748" s="139"/>
      <c r="H5748" s="131"/>
      <c r="I5748" s="131"/>
    </row>
    <row r="5749" spans="7:9" ht="15" customHeight="1" x14ac:dyDescent="0.2">
      <c r="G5749" s="139"/>
      <c r="H5749" s="131"/>
      <c r="I5749" s="131"/>
    </row>
    <row r="5750" spans="7:9" ht="15" customHeight="1" x14ac:dyDescent="0.2">
      <c r="G5750" s="139"/>
      <c r="H5750" s="131"/>
      <c r="I5750" s="131"/>
    </row>
    <row r="5751" spans="7:9" ht="15" customHeight="1" x14ac:dyDescent="0.2">
      <c r="G5751" s="139"/>
      <c r="H5751" s="131"/>
      <c r="I5751" s="131"/>
    </row>
    <row r="5752" spans="7:9" ht="15" customHeight="1" x14ac:dyDescent="0.2">
      <c r="G5752" s="139"/>
      <c r="H5752" s="131"/>
      <c r="I5752" s="131"/>
    </row>
    <row r="5753" spans="7:9" ht="15" customHeight="1" x14ac:dyDescent="0.2">
      <c r="G5753" s="139"/>
      <c r="H5753" s="131"/>
      <c r="I5753" s="131"/>
    </row>
    <row r="5754" spans="7:9" ht="15" customHeight="1" x14ac:dyDescent="0.2">
      <c r="G5754" s="139"/>
      <c r="H5754" s="131"/>
      <c r="I5754" s="131"/>
    </row>
    <row r="5755" spans="7:9" ht="15" customHeight="1" x14ac:dyDescent="0.2">
      <c r="G5755" s="139"/>
      <c r="H5755" s="131"/>
      <c r="I5755" s="131"/>
    </row>
    <row r="5756" spans="7:9" ht="15" customHeight="1" x14ac:dyDescent="0.2">
      <c r="G5756" s="139"/>
      <c r="H5756" s="131"/>
      <c r="I5756" s="131"/>
    </row>
    <row r="5757" spans="7:9" ht="15" customHeight="1" x14ac:dyDescent="0.2">
      <c r="G5757" s="139"/>
      <c r="H5757" s="131"/>
      <c r="I5757" s="131"/>
    </row>
    <row r="5758" spans="7:9" ht="15" customHeight="1" x14ac:dyDescent="0.2">
      <c r="G5758" s="139"/>
      <c r="H5758" s="131"/>
      <c r="I5758" s="131"/>
    </row>
    <row r="5759" spans="7:9" ht="15" customHeight="1" x14ac:dyDescent="0.2">
      <c r="G5759" s="139"/>
      <c r="H5759" s="131"/>
      <c r="I5759" s="131"/>
    </row>
    <row r="5760" spans="7:9" ht="15" customHeight="1" x14ac:dyDescent="0.2">
      <c r="G5760" s="139"/>
      <c r="H5760" s="131"/>
      <c r="I5760" s="131"/>
    </row>
    <row r="5761" spans="7:9" ht="15" customHeight="1" x14ac:dyDescent="0.2">
      <c r="G5761" s="139"/>
      <c r="H5761" s="131"/>
      <c r="I5761" s="131"/>
    </row>
    <row r="5762" spans="7:9" ht="15" customHeight="1" x14ac:dyDescent="0.2">
      <c r="G5762" s="139"/>
      <c r="H5762" s="131"/>
      <c r="I5762" s="131"/>
    </row>
    <row r="5763" spans="7:9" ht="15" customHeight="1" x14ac:dyDescent="0.2">
      <c r="G5763" s="139"/>
      <c r="H5763" s="131"/>
      <c r="I5763" s="131"/>
    </row>
    <row r="5764" spans="7:9" ht="15" customHeight="1" x14ac:dyDescent="0.2">
      <c r="G5764" s="139"/>
      <c r="H5764" s="131"/>
      <c r="I5764" s="131"/>
    </row>
    <row r="5765" spans="7:9" ht="15" customHeight="1" x14ac:dyDescent="0.2">
      <c r="G5765" s="139"/>
      <c r="H5765" s="131"/>
      <c r="I5765" s="131"/>
    </row>
    <row r="5766" spans="7:9" ht="15" customHeight="1" x14ac:dyDescent="0.2">
      <c r="G5766" s="139"/>
      <c r="H5766" s="131"/>
      <c r="I5766" s="131"/>
    </row>
    <row r="5767" spans="7:9" ht="15" customHeight="1" x14ac:dyDescent="0.2">
      <c r="G5767" s="139"/>
      <c r="H5767" s="131"/>
      <c r="I5767" s="131"/>
    </row>
    <row r="5768" spans="7:9" ht="15" customHeight="1" x14ac:dyDescent="0.2">
      <c r="G5768" s="139"/>
      <c r="H5768" s="131"/>
      <c r="I5768" s="131"/>
    </row>
    <row r="5769" spans="7:9" ht="15" customHeight="1" x14ac:dyDescent="0.2">
      <c r="G5769" s="139"/>
      <c r="H5769" s="131"/>
      <c r="I5769" s="131"/>
    </row>
    <row r="5770" spans="7:9" ht="15" customHeight="1" x14ac:dyDescent="0.2">
      <c r="G5770" s="139"/>
      <c r="H5770" s="131"/>
      <c r="I5770" s="131"/>
    </row>
    <row r="5771" spans="7:9" ht="15" customHeight="1" x14ac:dyDescent="0.2">
      <c r="G5771" s="139"/>
      <c r="H5771" s="131"/>
      <c r="I5771" s="131"/>
    </row>
    <row r="5772" spans="7:9" ht="15" customHeight="1" x14ac:dyDescent="0.2">
      <c r="G5772" s="139"/>
      <c r="H5772" s="131"/>
      <c r="I5772" s="131"/>
    </row>
    <row r="5773" spans="7:9" ht="15" customHeight="1" x14ac:dyDescent="0.2">
      <c r="G5773" s="139"/>
      <c r="H5773" s="131"/>
      <c r="I5773" s="131"/>
    </row>
    <row r="5774" spans="7:9" ht="15" customHeight="1" x14ac:dyDescent="0.2">
      <c r="G5774" s="139"/>
      <c r="H5774" s="131"/>
      <c r="I5774" s="131"/>
    </row>
    <row r="5775" spans="7:9" ht="15" customHeight="1" x14ac:dyDescent="0.2">
      <c r="G5775" s="139"/>
      <c r="H5775" s="131"/>
      <c r="I5775" s="131"/>
    </row>
    <row r="5776" spans="7:9" ht="15" customHeight="1" x14ac:dyDescent="0.2">
      <c r="G5776" s="139"/>
      <c r="H5776" s="131"/>
      <c r="I5776" s="131"/>
    </row>
    <row r="5777" spans="7:9" ht="15" customHeight="1" x14ac:dyDescent="0.2">
      <c r="G5777" s="139"/>
      <c r="H5777" s="131"/>
      <c r="I5777" s="131"/>
    </row>
    <row r="5778" spans="7:9" ht="15" customHeight="1" x14ac:dyDescent="0.2">
      <c r="G5778" s="139"/>
      <c r="H5778" s="131"/>
      <c r="I5778" s="131"/>
    </row>
    <row r="5779" spans="7:9" ht="15" customHeight="1" x14ac:dyDescent="0.2">
      <c r="G5779" s="139"/>
      <c r="H5779" s="131"/>
      <c r="I5779" s="131"/>
    </row>
    <row r="5780" spans="7:9" ht="15" customHeight="1" x14ac:dyDescent="0.2">
      <c r="G5780" s="139"/>
      <c r="H5780" s="131"/>
      <c r="I5780" s="131"/>
    </row>
    <row r="5781" spans="7:9" ht="15" customHeight="1" x14ac:dyDescent="0.2">
      <c r="G5781" s="139"/>
      <c r="H5781" s="131"/>
      <c r="I5781" s="131"/>
    </row>
    <row r="5782" spans="7:9" ht="15" customHeight="1" x14ac:dyDescent="0.2">
      <c r="G5782" s="139"/>
      <c r="H5782" s="131"/>
      <c r="I5782" s="131"/>
    </row>
    <row r="5783" spans="7:9" ht="15" customHeight="1" x14ac:dyDescent="0.2">
      <c r="G5783" s="139"/>
      <c r="H5783" s="131"/>
      <c r="I5783" s="131"/>
    </row>
    <row r="5784" spans="7:9" ht="15" customHeight="1" x14ac:dyDescent="0.2">
      <c r="G5784" s="139"/>
      <c r="H5784" s="131"/>
      <c r="I5784" s="131"/>
    </row>
    <row r="5785" spans="7:9" ht="15" customHeight="1" x14ac:dyDescent="0.2">
      <c r="G5785" s="139"/>
      <c r="H5785" s="131"/>
      <c r="I5785" s="131"/>
    </row>
    <row r="5786" spans="7:9" ht="15" customHeight="1" x14ac:dyDescent="0.2">
      <c r="G5786" s="139"/>
      <c r="H5786" s="131"/>
      <c r="I5786" s="131"/>
    </row>
    <row r="5787" spans="7:9" ht="15" customHeight="1" x14ac:dyDescent="0.2">
      <c r="G5787" s="139"/>
      <c r="H5787" s="131"/>
      <c r="I5787" s="131"/>
    </row>
    <row r="5788" spans="7:9" ht="15" customHeight="1" x14ac:dyDescent="0.2">
      <c r="G5788" s="139"/>
      <c r="H5788" s="131"/>
      <c r="I5788" s="131"/>
    </row>
    <row r="5789" spans="7:9" ht="15" customHeight="1" x14ac:dyDescent="0.2">
      <c r="G5789" s="139"/>
      <c r="H5789" s="131"/>
      <c r="I5789" s="131"/>
    </row>
    <row r="5790" spans="7:9" ht="15" customHeight="1" x14ac:dyDescent="0.2">
      <c r="G5790" s="139"/>
      <c r="H5790" s="131"/>
      <c r="I5790" s="131"/>
    </row>
    <row r="5791" spans="7:9" ht="15" customHeight="1" x14ac:dyDescent="0.2">
      <c r="G5791" s="139"/>
      <c r="H5791" s="131"/>
      <c r="I5791" s="131"/>
    </row>
    <row r="5792" spans="7:9" ht="15" customHeight="1" x14ac:dyDescent="0.2">
      <c r="G5792" s="139"/>
      <c r="H5792" s="131"/>
      <c r="I5792" s="131"/>
    </row>
    <row r="5793" spans="7:9" ht="15" customHeight="1" x14ac:dyDescent="0.2">
      <c r="G5793" s="139"/>
      <c r="H5793" s="131"/>
      <c r="I5793" s="131"/>
    </row>
    <row r="5794" spans="7:9" ht="15" customHeight="1" x14ac:dyDescent="0.2">
      <c r="G5794" s="139"/>
      <c r="H5794" s="131"/>
      <c r="I5794" s="131"/>
    </row>
    <row r="5795" spans="7:9" ht="15" customHeight="1" x14ac:dyDescent="0.2">
      <c r="G5795" s="139"/>
      <c r="H5795" s="131"/>
      <c r="I5795" s="131"/>
    </row>
    <row r="5796" spans="7:9" ht="15" customHeight="1" x14ac:dyDescent="0.2">
      <c r="G5796" s="139"/>
      <c r="H5796" s="131"/>
      <c r="I5796" s="131"/>
    </row>
    <row r="5797" spans="7:9" ht="15" customHeight="1" x14ac:dyDescent="0.2">
      <c r="G5797" s="139"/>
      <c r="H5797" s="131"/>
      <c r="I5797" s="131"/>
    </row>
    <row r="5798" spans="7:9" ht="15" customHeight="1" x14ac:dyDescent="0.2">
      <c r="G5798" s="139"/>
      <c r="H5798" s="131"/>
      <c r="I5798" s="131"/>
    </row>
    <row r="5799" spans="7:9" ht="15" customHeight="1" x14ac:dyDescent="0.2">
      <c r="G5799" s="139"/>
      <c r="H5799" s="131"/>
      <c r="I5799" s="131"/>
    </row>
    <row r="5800" spans="7:9" ht="15" customHeight="1" x14ac:dyDescent="0.2">
      <c r="G5800" s="139"/>
      <c r="H5800" s="131"/>
      <c r="I5800" s="131"/>
    </row>
    <row r="5801" spans="7:9" ht="15" customHeight="1" x14ac:dyDescent="0.2">
      <c r="G5801" s="139"/>
      <c r="H5801" s="131"/>
      <c r="I5801" s="131"/>
    </row>
    <row r="5802" spans="7:9" ht="15" customHeight="1" x14ac:dyDescent="0.2">
      <c r="G5802" s="139"/>
      <c r="H5802" s="131"/>
      <c r="I5802" s="131"/>
    </row>
    <row r="5803" spans="7:9" ht="15" customHeight="1" x14ac:dyDescent="0.2">
      <c r="G5803" s="139"/>
      <c r="H5803" s="131"/>
      <c r="I5803" s="131"/>
    </row>
    <row r="5804" spans="7:9" ht="15" customHeight="1" x14ac:dyDescent="0.2">
      <c r="G5804" s="139"/>
      <c r="H5804" s="131"/>
      <c r="I5804" s="131"/>
    </row>
    <row r="5805" spans="7:9" ht="15" customHeight="1" x14ac:dyDescent="0.2">
      <c r="G5805" s="139"/>
      <c r="H5805" s="131"/>
      <c r="I5805" s="131"/>
    </row>
    <row r="5806" spans="7:9" ht="15" customHeight="1" x14ac:dyDescent="0.2">
      <c r="G5806" s="139"/>
      <c r="H5806" s="131"/>
      <c r="I5806" s="131"/>
    </row>
    <row r="5807" spans="7:9" ht="15" customHeight="1" x14ac:dyDescent="0.2">
      <c r="G5807" s="139"/>
      <c r="H5807" s="131"/>
      <c r="I5807" s="131"/>
    </row>
    <row r="5808" spans="7:9" ht="15" customHeight="1" x14ac:dyDescent="0.2">
      <c r="G5808" s="139"/>
      <c r="H5808" s="131"/>
      <c r="I5808" s="131"/>
    </row>
    <row r="5809" spans="7:9" ht="15" customHeight="1" x14ac:dyDescent="0.2">
      <c r="G5809" s="139"/>
      <c r="H5809" s="131"/>
      <c r="I5809" s="131"/>
    </row>
    <row r="5810" spans="7:9" ht="15" customHeight="1" x14ac:dyDescent="0.2">
      <c r="G5810" s="139"/>
      <c r="H5810" s="131"/>
      <c r="I5810" s="131"/>
    </row>
    <row r="5811" spans="7:9" ht="15" customHeight="1" x14ac:dyDescent="0.2">
      <c r="G5811" s="139"/>
      <c r="H5811" s="131"/>
      <c r="I5811" s="131"/>
    </row>
    <row r="5812" spans="7:9" ht="15" customHeight="1" x14ac:dyDescent="0.2">
      <c r="G5812" s="139"/>
      <c r="H5812" s="131"/>
      <c r="I5812" s="131"/>
    </row>
    <row r="5813" spans="7:9" ht="15" customHeight="1" x14ac:dyDescent="0.2">
      <c r="G5813" s="139"/>
      <c r="H5813" s="131"/>
      <c r="I5813" s="131"/>
    </row>
    <row r="5814" spans="7:9" ht="15" customHeight="1" x14ac:dyDescent="0.2">
      <c r="G5814" s="139"/>
      <c r="H5814" s="131"/>
      <c r="I5814" s="131"/>
    </row>
    <row r="5815" spans="7:9" ht="15" customHeight="1" x14ac:dyDescent="0.2">
      <c r="G5815" s="139"/>
      <c r="H5815" s="131"/>
      <c r="I5815" s="131"/>
    </row>
    <row r="5816" spans="7:9" ht="15" customHeight="1" x14ac:dyDescent="0.2">
      <c r="G5816" s="139"/>
      <c r="H5816" s="131"/>
      <c r="I5816" s="131"/>
    </row>
    <row r="5817" spans="7:9" ht="15" customHeight="1" x14ac:dyDescent="0.2">
      <c r="G5817" s="139"/>
      <c r="H5817" s="131"/>
      <c r="I5817" s="131"/>
    </row>
    <row r="5818" spans="7:9" ht="15" customHeight="1" x14ac:dyDescent="0.2">
      <c r="G5818" s="139"/>
      <c r="H5818" s="131"/>
      <c r="I5818" s="131"/>
    </row>
    <row r="5819" spans="7:9" ht="15" customHeight="1" x14ac:dyDescent="0.2">
      <c r="G5819" s="139"/>
      <c r="H5819" s="131"/>
      <c r="I5819" s="131"/>
    </row>
    <row r="5820" spans="7:9" ht="15" customHeight="1" x14ac:dyDescent="0.2">
      <c r="G5820" s="139"/>
      <c r="H5820" s="131"/>
      <c r="I5820" s="131"/>
    </row>
    <row r="5821" spans="7:9" ht="15" customHeight="1" x14ac:dyDescent="0.2">
      <c r="G5821" s="139"/>
      <c r="H5821" s="131"/>
      <c r="I5821" s="131"/>
    </row>
    <row r="5822" spans="7:9" ht="15" customHeight="1" x14ac:dyDescent="0.2">
      <c r="G5822" s="139"/>
      <c r="H5822" s="131"/>
      <c r="I5822" s="131"/>
    </row>
    <row r="5823" spans="7:9" ht="15" customHeight="1" x14ac:dyDescent="0.2">
      <c r="G5823" s="139"/>
      <c r="H5823" s="131"/>
      <c r="I5823" s="131"/>
    </row>
    <row r="5824" spans="7:9" ht="15" customHeight="1" x14ac:dyDescent="0.2">
      <c r="G5824" s="139"/>
      <c r="H5824" s="131"/>
      <c r="I5824" s="131"/>
    </row>
    <row r="5825" spans="7:9" ht="15" customHeight="1" x14ac:dyDescent="0.2">
      <c r="G5825" s="139"/>
      <c r="H5825" s="131"/>
      <c r="I5825" s="131"/>
    </row>
    <row r="5826" spans="7:9" ht="15" customHeight="1" x14ac:dyDescent="0.2">
      <c r="G5826" s="139"/>
      <c r="H5826" s="131"/>
      <c r="I5826" s="131"/>
    </row>
    <row r="5827" spans="7:9" ht="15" customHeight="1" x14ac:dyDescent="0.2">
      <c r="G5827" s="139"/>
      <c r="H5827" s="131"/>
      <c r="I5827" s="131"/>
    </row>
    <row r="5828" spans="7:9" ht="15" customHeight="1" x14ac:dyDescent="0.2">
      <c r="G5828" s="139"/>
      <c r="H5828" s="131"/>
      <c r="I5828" s="131"/>
    </row>
    <row r="5829" spans="7:9" ht="15" customHeight="1" x14ac:dyDescent="0.2">
      <c r="G5829" s="139"/>
      <c r="H5829" s="131"/>
      <c r="I5829" s="131"/>
    </row>
    <row r="5830" spans="7:9" ht="15" customHeight="1" x14ac:dyDescent="0.2">
      <c r="G5830" s="139"/>
      <c r="H5830" s="131"/>
      <c r="I5830" s="131"/>
    </row>
    <row r="5831" spans="7:9" ht="15" customHeight="1" x14ac:dyDescent="0.2">
      <c r="G5831" s="139"/>
      <c r="H5831" s="131"/>
      <c r="I5831" s="131"/>
    </row>
    <row r="5832" spans="7:9" ht="15" customHeight="1" x14ac:dyDescent="0.2">
      <c r="G5832" s="139"/>
      <c r="H5832" s="131"/>
      <c r="I5832" s="131"/>
    </row>
    <row r="5833" spans="7:9" ht="15" customHeight="1" x14ac:dyDescent="0.2">
      <c r="G5833" s="139"/>
      <c r="H5833" s="131"/>
      <c r="I5833" s="131"/>
    </row>
    <row r="5834" spans="7:9" ht="15" customHeight="1" x14ac:dyDescent="0.2">
      <c r="G5834" s="139"/>
      <c r="H5834" s="131"/>
      <c r="I5834" s="131"/>
    </row>
    <row r="5835" spans="7:9" ht="15" customHeight="1" x14ac:dyDescent="0.2">
      <c r="G5835" s="139"/>
      <c r="H5835" s="131"/>
      <c r="I5835" s="131"/>
    </row>
    <row r="5836" spans="7:9" ht="15" customHeight="1" x14ac:dyDescent="0.2">
      <c r="G5836" s="139"/>
      <c r="H5836" s="131"/>
      <c r="I5836" s="131"/>
    </row>
    <row r="5837" spans="7:9" ht="15" customHeight="1" x14ac:dyDescent="0.2">
      <c r="G5837" s="139"/>
      <c r="H5837" s="131"/>
      <c r="I5837" s="131"/>
    </row>
    <row r="5838" spans="7:9" ht="15" customHeight="1" x14ac:dyDescent="0.2">
      <c r="G5838" s="139"/>
      <c r="H5838" s="131"/>
      <c r="I5838" s="131"/>
    </row>
    <row r="5839" spans="7:9" ht="15" customHeight="1" x14ac:dyDescent="0.2">
      <c r="G5839" s="139"/>
      <c r="H5839" s="131"/>
      <c r="I5839" s="131"/>
    </row>
    <row r="5840" spans="7:9" ht="15" customHeight="1" x14ac:dyDescent="0.2">
      <c r="G5840" s="139"/>
      <c r="H5840" s="131"/>
      <c r="I5840" s="131"/>
    </row>
    <row r="5841" spans="7:9" ht="15" customHeight="1" x14ac:dyDescent="0.2">
      <c r="G5841" s="139"/>
      <c r="H5841" s="131"/>
      <c r="I5841" s="131"/>
    </row>
    <row r="5842" spans="7:9" ht="15" customHeight="1" x14ac:dyDescent="0.2">
      <c r="G5842" s="139"/>
      <c r="H5842" s="131"/>
      <c r="I5842" s="131"/>
    </row>
    <row r="5843" spans="7:9" ht="15" customHeight="1" x14ac:dyDescent="0.2">
      <c r="G5843" s="139"/>
      <c r="H5843" s="131"/>
      <c r="I5843" s="131"/>
    </row>
    <row r="5844" spans="7:9" ht="15" customHeight="1" x14ac:dyDescent="0.2">
      <c r="G5844" s="139"/>
      <c r="H5844" s="131"/>
      <c r="I5844" s="131"/>
    </row>
    <row r="5845" spans="7:9" ht="15" customHeight="1" x14ac:dyDescent="0.2">
      <c r="G5845" s="139"/>
      <c r="H5845" s="131"/>
      <c r="I5845" s="131"/>
    </row>
    <row r="5846" spans="7:9" ht="15" customHeight="1" x14ac:dyDescent="0.2">
      <c r="G5846" s="139"/>
      <c r="H5846" s="131"/>
      <c r="I5846" s="131"/>
    </row>
    <row r="5847" spans="7:9" ht="15" customHeight="1" x14ac:dyDescent="0.2">
      <c r="G5847" s="139"/>
      <c r="H5847" s="131"/>
      <c r="I5847" s="131"/>
    </row>
    <row r="5848" spans="7:9" ht="15" customHeight="1" x14ac:dyDescent="0.2">
      <c r="G5848" s="139"/>
      <c r="H5848" s="131"/>
      <c r="I5848" s="131"/>
    </row>
    <row r="5849" spans="7:9" ht="15" customHeight="1" x14ac:dyDescent="0.2">
      <c r="G5849" s="139"/>
      <c r="H5849" s="131"/>
      <c r="I5849" s="131"/>
    </row>
    <row r="5850" spans="7:9" ht="15" customHeight="1" x14ac:dyDescent="0.2">
      <c r="G5850" s="139"/>
      <c r="H5850" s="131"/>
      <c r="I5850" s="131"/>
    </row>
    <row r="5851" spans="7:9" ht="15" customHeight="1" x14ac:dyDescent="0.2">
      <c r="G5851" s="139"/>
      <c r="H5851" s="131"/>
      <c r="I5851" s="131"/>
    </row>
    <row r="5852" spans="7:9" ht="15" customHeight="1" x14ac:dyDescent="0.2">
      <c r="G5852" s="139"/>
      <c r="H5852" s="131"/>
      <c r="I5852" s="131"/>
    </row>
    <row r="5853" spans="7:9" ht="15" customHeight="1" x14ac:dyDescent="0.2">
      <c r="G5853" s="139"/>
      <c r="H5853" s="131"/>
      <c r="I5853" s="131"/>
    </row>
    <row r="5854" spans="7:9" ht="15" customHeight="1" x14ac:dyDescent="0.2">
      <c r="G5854" s="139"/>
      <c r="H5854" s="131"/>
      <c r="I5854" s="131"/>
    </row>
    <row r="5855" spans="7:9" ht="15" customHeight="1" x14ac:dyDescent="0.2">
      <c r="G5855" s="139"/>
      <c r="H5855" s="131"/>
      <c r="I5855" s="131"/>
    </row>
    <row r="5856" spans="7:9" ht="15" customHeight="1" x14ac:dyDescent="0.2">
      <c r="G5856" s="139"/>
      <c r="H5856" s="131"/>
      <c r="I5856" s="131"/>
    </row>
    <row r="5857" spans="7:9" ht="15" customHeight="1" x14ac:dyDescent="0.2">
      <c r="G5857" s="139"/>
      <c r="H5857" s="131"/>
      <c r="I5857" s="131"/>
    </row>
    <row r="5858" spans="7:9" ht="15" customHeight="1" x14ac:dyDescent="0.2">
      <c r="G5858" s="139"/>
      <c r="H5858" s="131"/>
      <c r="I5858" s="131"/>
    </row>
    <row r="5859" spans="7:9" ht="15" customHeight="1" x14ac:dyDescent="0.2">
      <c r="G5859" s="139"/>
      <c r="H5859" s="131"/>
      <c r="I5859" s="131"/>
    </row>
    <row r="5860" spans="7:9" ht="15" customHeight="1" x14ac:dyDescent="0.2">
      <c r="G5860" s="139"/>
      <c r="H5860" s="131"/>
      <c r="I5860" s="131"/>
    </row>
    <row r="5861" spans="7:9" ht="15" customHeight="1" x14ac:dyDescent="0.2">
      <c r="G5861" s="139"/>
      <c r="H5861" s="131"/>
      <c r="I5861" s="131"/>
    </row>
    <row r="5862" spans="7:9" ht="15" customHeight="1" x14ac:dyDescent="0.2">
      <c r="G5862" s="139"/>
      <c r="H5862" s="131"/>
      <c r="I5862" s="131"/>
    </row>
    <row r="5863" spans="7:9" ht="15" customHeight="1" x14ac:dyDescent="0.2">
      <c r="G5863" s="139"/>
      <c r="H5863" s="131"/>
      <c r="I5863" s="131"/>
    </row>
    <row r="5864" spans="7:9" ht="15" customHeight="1" x14ac:dyDescent="0.2">
      <c r="G5864" s="139"/>
      <c r="H5864" s="131"/>
      <c r="I5864" s="131"/>
    </row>
    <row r="5865" spans="7:9" ht="15" customHeight="1" x14ac:dyDescent="0.2">
      <c r="G5865" s="139"/>
      <c r="H5865" s="131"/>
      <c r="I5865" s="131"/>
    </row>
    <row r="5866" spans="7:9" ht="15" customHeight="1" x14ac:dyDescent="0.2">
      <c r="G5866" s="139"/>
      <c r="H5866" s="131"/>
      <c r="I5866" s="131"/>
    </row>
    <row r="5867" spans="7:9" ht="15" customHeight="1" x14ac:dyDescent="0.2">
      <c r="G5867" s="139"/>
      <c r="H5867" s="131"/>
      <c r="I5867" s="131"/>
    </row>
    <row r="5868" spans="7:9" ht="15" customHeight="1" x14ac:dyDescent="0.2">
      <c r="G5868" s="139"/>
      <c r="H5868" s="131"/>
      <c r="I5868" s="131"/>
    </row>
    <row r="5869" spans="7:9" ht="15" customHeight="1" x14ac:dyDescent="0.2">
      <c r="G5869" s="139"/>
      <c r="H5869" s="131"/>
      <c r="I5869" s="131"/>
    </row>
    <row r="5870" spans="7:9" ht="15" customHeight="1" x14ac:dyDescent="0.2">
      <c r="G5870" s="139"/>
      <c r="H5870" s="131"/>
      <c r="I5870" s="131"/>
    </row>
    <row r="5871" spans="7:9" ht="15" customHeight="1" x14ac:dyDescent="0.2">
      <c r="G5871" s="139"/>
      <c r="H5871" s="131"/>
      <c r="I5871" s="131"/>
    </row>
    <row r="5872" spans="7:9" ht="15" customHeight="1" x14ac:dyDescent="0.2">
      <c r="G5872" s="139"/>
      <c r="H5872" s="131"/>
      <c r="I5872" s="131"/>
    </row>
    <row r="5873" spans="7:9" ht="15" customHeight="1" x14ac:dyDescent="0.2">
      <c r="G5873" s="139"/>
      <c r="H5873" s="131"/>
      <c r="I5873" s="131"/>
    </row>
    <row r="5874" spans="7:9" ht="15" customHeight="1" x14ac:dyDescent="0.2">
      <c r="G5874" s="139"/>
      <c r="H5874" s="131"/>
      <c r="I5874" s="131"/>
    </row>
    <row r="5875" spans="7:9" ht="15" customHeight="1" x14ac:dyDescent="0.2">
      <c r="G5875" s="139"/>
      <c r="H5875" s="131"/>
      <c r="I5875" s="131"/>
    </row>
    <row r="5876" spans="7:9" ht="15" customHeight="1" x14ac:dyDescent="0.2">
      <c r="G5876" s="139"/>
      <c r="H5876" s="131"/>
      <c r="I5876" s="131"/>
    </row>
    <row r="5877" spans="7:9" ht="15" customHeight="1" x14ac:dyDescent="0.2">
      <c r="G5877" s="139"/>
      <c r="H5877" s="131"/>
      <c r="I5877" s="131"/>
    </row>
    <row r="5878" spans="7:9" ht="15" customHeight="1" x14ac:dyDescent="0.2">
      <c r="G5878" s="139"/>
      <c r="H5878" s="131"/>
      <c r="I5878" s="131"/>
    </row>
    <row r="5879" spans="7:9" ht="15" customHeight="1" x14ac:dyDescent="0.2">
      <c r="G5879" s="139"/>
      <c r="H5879" s="131"/>
      <c r="I5879" s="131"/>
    </row>
    <row r="5880" spans="7:9" ht="15" customHeight="1" x14ac:dyDescent="0.2">
      <c r="G5880" s="139"/>
      <c r="H5880" s="131"/>
      <c r="I5880" s="131"/>
    </row>
    <row r="5881" spans="7:9" ht="15" customHeight="1" x14ac:dyDescent="0.2">
      <c r="G5881" s="139"/>
      <c r="H5881" s="131"/>
      <c r="I5881" s="131"/>
    </row>
    <row r="5882" spans="7:9" ht="15" customHeight="1" x14ac:dyDescent="0.2">
      <c r="G5882" s="139"/>
      <c r="H5882" s="131"/>
      <c r="I5882" s="131"/>
    </row>
    <row r="5883" spans="7:9" ht="15" customHeight="1" x14ac:dyDescent="0.2">
      <c r="G5883" s="139"/>
      <c r="H5883" s="131"/>
      <c r="I5883" s="131"/>
    </row>
    <row r="5884" spans="7:9" ht="15" customHeight="1" x14ac:dyDescent="0.2">
      <c r="G5884" s="139"/>
      <c r="H5884" s="131"/>
      <c r="I5884" s="131"/>
    </row>
    <row r="5885" spans="7:9" ht="15" customHeight="1" x14ac:dyDescent="0.2">
      <c r="G5885" s="139"/>
      <c r="H5885" s="131"/>
      <c r="I5885" s="131"/>
    </row>
    <row r="5886" spans="7:9" ht="15" customHeight="1" x14ac:dyDescent="0.2">
      <c r="G5886" s="139"/>
      <c r="H5886" s="131"/>
      <c r="I5886" s="131"/>
    </row>
    <row r="5887" spans="7:9" ht="15" customHeight="1" x14ac:dyDescent="0.2">
      <c r="G5887" s="139"/>
      <c r="H5887" s="131"/>
      <c r="I5887" s="131"/>
    </row>
    <row r="5888" spans="7:9" ht="15" customHeight="1" x14ac:dyDescent="0.2">
      <c r="G5888" s="139"/>
      <c r="H5888" s="131"/>
      <c r="I5888" s="131"/>
    </row>
    <row r="5889" spans="7:9" ht="15" customHeight="1" x14ac:dyDescent="0.2">
      <c r="G5889" s="139"/>
      <c r="H5889" s="131"/>
      <c r="I5889" s="131"/>
    </row>
    <row r="5890" spans="7:9" ht="15" customHeight="1" x14ac:dyDescent="0.2">
      <c r="G5890" s="139"/>
      <c r="H5890" s="131"/>
      <c r="I5890" s="131"/>
    </row>
    <row r="5891" spans="7:9" ht="15" customHeight="1" x14ac:dyDescent="0.2">
      <c r="G5891" s="139"/>
      <c r="H5891" s="131"/>
      <c r="I5891" s="131"/>
    </row>
    <row r="5892" spans="7:9" ht="15" customHeight="1" x14ac:dyDescent="0.2">
      <c r="G5892" s="139"/>
      <c r="H5892" s="131"/>
      <c r="I5892" s="131"/>
    </row>
    <row r="5893" spans="7:9" ht="15" customHeight="1" x14ac:dyDescent="0.2">
      <c r="G5893" s="139"/>
      <c r="H5893" s="131"/>
      <c r="I5893" s="131"/>
    </row>
    <row r="5894" spans="7:9" ht="15" customHeight="1" x14ac:dyDescent="0.2">
      <c r="G5894" s="139"/>
      <c r="H5894" s="131"/>
      <c r="I5894" s="131"/>
    </row>
    <row r="5895" spans="7:9" ht="15" customHeight="1" x14ac:dyDescent="0.2">
      <c r="G5895" s="139"/>
      <c r="H5895" s="131"/>
      <c r="I5895" s="131"/>
    </row>
    <row r="5896" spans="7:9" ht="15" customHeight="1" x14ac:dyDescent="0.2">
      <c r="G5896" s="139"/>
      <c r="H5896" s="131"/>
      <c r="I5896" s="131"/>
    </row>
    <row r="5897" spans="7:9" ht="15" customHeight="1" x14ac:dyDescent="0.2">
      <c r="G5897" s="139"/>
      <c r="H5897" s="131"/>
      <c r="I5897" s="131"/>
    </row>
    <row r="5898" spans="7:9" ht="15" customHeight="1" x14ac:dyDescent="0.2">
      <c r="G5898" s="139"/>
      <c r="H5898" s="131"/>
      <c r="I5898" s="131"/>
    </row>
    <row r="5899" spans="7:9" ht="15" customHeight="1" x14ac:dyDescent="0.2">
      <c r="G5899" s="139"/>
      <c r="H5899" s="131"/>
      <c r="I5899" s="131"/>
    </row>
    <row r="5900" spans="7:9" ht="15" customHeight="1" x14ac:dyDescent="0.2">
      <c r="G5900" s="139"/>
      <c r="H5900" s="131"/>
      <c r="I5900" s="131"/>
    </row>
    <row r="5901" spans="7:9" ht="15" customHeight="1" x14ac:dyDescent="0.2">
      <c r="G5901" s="139"/>
      <c r="H5901" s="131"/>
      <c r="I5901" s="131"/>
    </row>
    <row r="5902" spans="7:9" ht="15" customHeight="1" x14ac:dyDescent="0.2">
      <c r="G5902" s="139"/>
      <c r="H5902" s="131"/>
      <c r="I5902" s="131"/>
    </row>
    <row r="5903" spans="7:9" ht="15" customHeight="1" x14ac:dyDescent="0.2">
      <c r="G5903" s="139"/>
      <c r="H5903" s="131"/>
      <c r="I5903" s="131"/>
    </row>
    <row r="5904" spans="7:9" ht="15" customHeight="1" x14ac:dyDescent="0.2">
      <c r="G5904" s="139"/>
      <c r="H5904" s="131"/>
      <c r="I5904" s="131"/>
    </row>
    <row r="5905" spans="7:9" ht="15" customHeight="1" x14ac:dyDescent="0.2">
      <c r="G5905" s="139"/>
      <c r="H5905" s="131"/>
      <c r="I5905" s="131"/>
    </row>
    <row r="5906" spans="7:9" ht="15" customHeight="1" x14ac:dyDescent="0.2">
      <c r="G5906" s="139"/>
      <c r="H5906" s="131"/>
      <c r="I5906" s="131"/>
    </row>
    <row r="5907" spans="7:9" ht="15" customHeight="1" x14ac:dyDescent="0.2">
      <c r="G5907" s="139"/>
      <c r="H5907" s="131"/>
      <c r="I5907" s="131"/>
    </row>
    <row r="5908" spans="7:9" ht="15" customHeight="1" x14ac:dyDescent="0.2">
      <c r="G5908" s="139"/>
      <c r="H5908" s="131"/>
      <c r="I5908" s="131"/>
    </row>
    <row r="5909" spans="7:9" ht="15" customHeight="1" x14ac:dyDescent="0.2">
      <c r="G5909" s="139"/>
      <c r="H5909" s="131"/>
      <c r="I5909" s="131"/>
    </row>
    <row r="5910" spans="7:9" ht="15" customHeight="1" x14ac:dyDescent="0.2">
      <c r="G5910" s="139"/>
      <c r="H5910" s="131"/>
      <c r="I5910" s="131"/>
    </row>
    <row r="5911" spans="7:9" ht="15" customHeight="1" x14ac:dyDescent="0.2">
      <c r="G5911" s="139"/>
      <c r="H5911" s="131"/>
      <c r="I5911" s="131"/>
    </row>
    <row r="5912" spans="7:9" ht="15" customHeight="1" x14ac:dyDescent="0.2">
      <c r="G5912" s="139"/>
      <c r="H5912" s="131"/>
      <c r="I5912" s="131"/>
    </row>
    <row r="5913" spans="7:9" ht="15" customHeight="1" x14ac:dyDescent="0.2">
      <c r="G5913" s="139"/>
      <c r="H5913" s="131"/>
      <c r="I5913" s="131"/>
    </row>
    <row r="5914" spans="7:9" ht="15" customHeight="1" x14ac:dyDescent="0.2">
      <c r="G5914" s="139"/>
      <c r="H5914" s="131"/>
      <c r="I5914" s="131"/>
    </row>
    <row r="5915" spans="7:9" ht="15" customHeight="1" x14ac:dyDescent="0.2">
      <c r="G5915" s="139"/>
      <c r="H5915" s="131"/>
      <c r="I5915" s="131"/>
    </row>
    <row r="5916" spans="7:9" ht="15" customHeight="1" x14ac:dyDescent="0.2">
      <c r="G5916" s="139"/>
      <c r="H5916" s="131"/>
      <c r="I5916" s="131"/>
    </row>
    <row r="5917" spans="7:9" ht="15" customHeight="1" x14ac:dyDescent="0.2">
      <c r="G5917" s="139"/>
      <c r="H5917" s="131"/>
      <c r="I5917" s="131"/>
    </row>
    <row r="5918" spans="7:9" ht="15" customHeight="1" x14ac:dyDescent="0.2">
      <c r="G5918" s="139"/>
      <c r="H5918" s="131"/>
      <c r="I5918" s="131"/>
    </row>
    <row r="5919" spans="7:9" ht="15" customHeight="1" x14ac:dyDescent="0.2">
      <c r="G5919" s="139"/>
      <c r="H5919" s="131"/>
      <c r="I5919" s="131"/>
    </row>
    <row r="5920" spans="7:9" ht="15" customHeight="1" x14ac:dyDescent="0.2">
      <c r="G5920" s="139"/>
      <c r="H5920" s="131"/>
      <c r="I5920" s="131"/>
    </row>
    <row r="5921" spans="7:9" ht="15" customHeight="1" x14ac:dyDescent="0.2">
      <c r="G5921" s="139"/>
      <c r="H5921" s="131"/>
      <c r="I5921" s="131"/>
    </row>
    <row r="5922" spans="7:9" ht="15" customHeight="1" x14ac:dyDescent="0.2">
      <c r="G5922" s="139"/>
      <c r="H5922" s="131"/>
      <c r="I5922" s="131"/>
    </row>
    <row r="5923" spans="7:9" ht="15" customHeight="1" x14ac:dyDescent="0.2">
      <c r="G5923" s="139"/>
      <c r="H5923" s="131"/>
      <c r="I5923" s="131"/>
    </row>
    <row r="5924" spans="7:9" ht="15" customHeight="1" x14ac:dyDescent="0.2">
      <c r="G5924" s="139"/>
      <c r="H5924" s="131"/>
      <c r="I5924" s="131"/>
    </row>
    <row r="5925" spans="7:9" ht="15" customHeight="1" x14ac:dyDescent="0.2">
      <c r="G5925" s="139"/>
      <c r="H5925" s="131"/>
      <c r="I5925" s="131"/>
    </row>
    <row r="5926" spans="7:9" ht="15" customHeight="1" x14ac:dyDescent="0.2">
      <c r="G5926" s="139"/>
      <c r="H5926" s="131"/>
      <c r="I5926" s="131"/>
    </row>
    <row r="5927" spans="7:9" ht="15" customHeight="1" x14ac:dyDescent="0.2">
      <c r="G5927" s="139"/>
      <c r="H5927" s="131"/>
      <c r="I5927" s="131"/>
    </row>
    <row r="5928" spans="7:9" ht="15" customHeight="1" x14ac:dyDescent="0.2">
      <c r="G5928" s="139"/>
      <c r="H5928" s="131"/>
      <c r="I5928" s="131"/>
    </row>
    <row r="5929" spans="7:9" ht="15" customHeight="1" x14ac:dyDescent="0.2">
      <c r="G5929" s="139"/>
      <c r="H5929" s="131"/>
      <c r="I5929" s="131"/>
    </row>
    <row r="5930" spans="7:9" ht="15" customHeight="1" x14ac:dyDescent="0.2">
      <c r="G5930" s="139"/>
      <c r="H5930" s="131"/>
      <c r="I5930" s="131"/>
    </row>
    <row r="5931" spans="7:9" ht="15" customHeight="1" x14ac:dyDescent="0.2">
      <c r="G5931" s="139"/>
      <c r="H5931" s="131"/>
      <c r="I5931" s="131"/>
    </row>
    <row r="5932" spans="7:9" ht="15" customHeight="1" x14ac:dyDescent="0.2">
      <c r="G5932" s="139"/>
      <c r="H5932" s="131"/>
      <c r="I5932" s="131"/>
    </row>
    <row r="5933" spans="7:9" ht="15" customHeight="1" x14ac:dyDescent="0.2">
      <c r="G5933" s="139"/>
      <c r="H5933" s="131"/>
      <c r="I5933" s="131"/>
    </row>
    <row r="5934" spans="7:9" ht="15" customHeight="1" x14ac:dyDescent="0.2">
      <c r="G5934" s="139"/>
      <c r="H5934" s="131"/>
      <c r="I5934" s="131"/>
    </row>
    <row r="5935" spans="7:9" ht="15" customHeight="1" x14ac:dyDescent="0.2">
      <c r="G5935" s="139"/>
      <c r="H5935" s="131"/>
      <c r="I5935" s="131"/>
    </row>
    <row r="5936" spans="7:9" ht="15" customHeight="1" x14ac:dyDescent="0.2">
      <c r="G5936" s="139"/>
      <c r="H5936" s="131"/>
      <c r="I5936" s="131"/>
    </row>
    <row r="5937" spans="7:9" ht="15" customHeight="1" x14ac:dyDescent="0.2">
      <c r="G5937" s="139"/>
      <c r="H5937" s="131"/>
      <c r="I5937" s="131"/>
    </row>
    <row r="5938" spans="7:9" ht="15" customHeight="1" x14ac:dyDescent="0.2">
      <c r="G5938" s="139"/>
      <c r="H5938" s="131"/>
      <c r="I5938" s="131"/>
    </row>
    <row r="5939" spans="7:9" ht="15" customHeight="1" x14ac:dyDescent="0.2">
      <c r="G5939" s="139"/>
      <c r="H5939" s="131"/>
      <c r="I5939" s="131"/>
    </row>
    <row r="5940" spans="7:9" ht="15" customHeight="1" x14ac:dyDescent="0.2">
      <c r="G5940" s="139"/>
      <c r="H5940" s="131"/>
      <c r="I5940" s="131"/>
    </row>
    <row r="5941" spans="7:9" ht="15" customHeight="1" x14ac:dyDescent="0.2">
      <c r="G5941" s="139"/>
      <c r="H5941" s="131"/>
      <c r="I5941" s="131"/>
    </row>
    <row r="5942" spans="7:9" ht="15" customHeight="1" x14ac:dyDescent="0.2">
      <c r="G5942" s="139"/>
      <c r="H5942" s="131"/>
      <c r="I5942" s="131"/>
    </row>
    <row r="5943" spans="7:9" ht="15" customHeight="1" x14ac:dyDescent="0.2">
      <c r="G5943" s="139"/>
      <c r="H5943" s="131"/>
      <c r="I5943" s="131"/>
    </row>
    <row r="5944" spans="7:9" ht="15" customHeight="1" x14ac:dyDescent="0.2">
      <c r="G5944" s="139"/>
      <c r="H5944" s="131"/>
      <c r="I5944" s="131"/>
    </row>
    <row r="5945" spans="7:9" ht="15" customHeight="1" x14ac:dyDescent="0.2">
      <c r="G5945" s="139"/>
      <c r="H5945" s="131"/>
      <c r="I5945" s="131"/>
    </row>
    <row r="5946" spans="7:9" ht="15" customHeight="1" x14ac:dyDescent="0.2">
      <c r="G5946" s="139"/>
      <c r="H5946" s="131"/>
      <c r="I5946" s="131"/>
    </row>
    <row r="5947" spans="7:9" ht="15" customHeight="1" x14ac:dyDescent="0.2">
      <c r="G5947" s="139"/>
      <c r="H5947" s="131"/>
      <c r="I5947" s="131"/>
    </row>
    <row r="5948" spans="7:9" ht="15" customHeight="1" x14ac:dyDescent="0.2">
      <c r="G5948" s="139"/>
      <c r="H5948" s="131"/>
      <c r="I5948" s="131"/>
    </row>
    <row r="5949" spans="7:9" ht="15" customHeight="1" x14ac:dyDescent="0.2">
      <c r="G5949" s="139"/>
      <c r="H5949" s="131"/>
      <c r="I5949" s="131"/>
    </row>
    <row r="5950" spans="7:9" ht="15" customHeight="1" x14ac:dyDescent="0.2">
      <c r="G5950" s="139"/>
      <c r="H5950" s="131"/>
      <c r="I5950" s="131"/>
    </row>
    <row r="5951" spans="7:9" ht="15" customHeight="1" x14ac:dyDescent="0.2">
      <c r="G5951" s="139"/>
      <c r="H5951" s="131"/>
      <c r="I5951" s="131"/>
    </row>
    <row r="5952" spans="7:9" ht="15" customHeight="1" x14ac:dyDescent="0.2">
      <c r="G5952" s="139"/>
      <c r="H5952" s="131"/>
      <c r="I5952" s="131"/>
    </row>
    <row r="5953" spans="7:9" ht="15" customHeight="1" x14ac:dyDescent="0.2">
      <c r="G5953" s="139"/>
      <c r="H5953" s="131"/>
      <c r="I5953" s="131"/>
    </row>
    <row r="5954" spans="7:9" ht="15" customHeight="1" x14ac:dyDescent="0.2">
      <c r="G5954" s="139"/>
      <c r="H5954" s="131"/>
      <c r="I5954" s="131"/>
    </row>
    <row r="5955" spans="7:9" ht="15" customHeight="1" x14ac:dyDescent="0.2">
      <c r="G5955" s="139"/>
      <c r="H5955" s="131"/>
      <c r="I5955" s="131"/>
    </row>
    <row r="5956" spans="7:9" ht="15" customHeight="1" x14ac:dyDescent="0.2">
      <c r="G5956" s="139"/>
      <c r="H5956" s="131"/>
      <c r="I5956" s="131"/>
    </row>
    <row r="5957" spans="7:9" ht="15" customHeight="1" x14ac:dyDescent="0.2">
      <c r="G5957" s="139"/>
      <c r="H5957" s="131"/>
      <c r="I5957" s="131"/>
    </row>
    <row r="5958" spans="7:9" ht="15" customHeight="1" x14ac:dyDescent="0.2">
      <c r="G5958" s="139"/>
      <c r="H5958" s="131"/>
      <c r="I5958" s="131"/>
    </row>
    <row r="5959" spans="7:9" ht="15" customHeight="1" x14ac:dyDescent="0.2">
      <c r="G5959" s="139"/>
      <c r="H5959" s="131"/>
      <c r="I5959" s="131"/>
    </row>
    <row r="5960" spans="7:9" ht="15" customHeight="1" x14ac:dyDescent="0.2">
      <c r="G5960" s="139"/>
      <c r="H5960" s="131"/>
      <c r="I5960" s="131"/>
    </row>
    <row r="5961" spans="7:9" ht="15" customHeight="1" x14ac:dyDescent="0.2">
      <c r="G5961" s="139"/>
      <c r="H5961" s="131"/>
      <c r="I5961" s="131"/>
    </row>
    <row r="5962" spans="7:9" ht="15" customHeight="1" x14ac:dyDescent="0.2">
      <c r="G5962" s="139"/>
      <c r="H5962" s="131"/>
      <c r="I5962" s="131"/>
    </row>
    <row r="5963" spans="7:9" ht="15" customHeight="1" x14ac:dyDescent="0.2">
      <c r="G5963" s="139"/>
      <c r="H5963" s="131"/>
      <c r="I5963" s="131"/>
    </row>
    <row r="5964" spans="7:9" ht="15" customHeight="1" x14ac:dyDescent="0.2">
      <c r="G5964" s="139"/>
      <c r="H5964" s="131"/>
      <c r="I5964" s="131"/>
    </row>
    <row r="5965" spans="7:9" ht="15" customHeight="1" x14ac:dyDescent="0.2">
      <c r="G5965" s="139"/>
      <c r="H5965" s="131"/>
      <c r="I5965" s="131"/>
    </row>
    <row r="5966" spans="7:9" ht="15" customHeight="1" x14ac:dyDescent="0.2">
      <c r="G5966" s="139"/>
      <c r="H5966" s="131"/>
      <c r="I5966" s="131"/>
    </row>
    <row r="5967" spans="7:9" ht="15" customHeight="1" x14ac:dyDescent="0.2">
      <c r="G5967" s="139"/>
      <c r="H5967" s="131"/>
      <c r="I5967" s="131"/>
    </row>
    <row r="5968" spans="7:9" ht="15" customHeight="1" x14ac:dyDescent="0.2">
      <c r="G5968" s="139"/>
      <c r="H5968" s="131"/>
      <c r="I5968" s="131"/>
    </row>
    <row r="5969" spans="7:9" ht="15" customHeight="1" x14ac:dyDescent="0.2">
      <c r="G5969" s="139"/>
      <c r="H5969" s="131"/>
      <c r="I5969" s="131"/>
    </row>
    <row r="5970" spans="7:9" ht="15" customHeight="1" x14ac:dyDescent="0.2">
      <c r="G5970" s="139"/>
      <c r="H5970" s="131"/>
      <c r="I5970" s="131"/>
    </row>
    <row r="5971" spans="7:9" ht="15" customHeight="1" x14ac:dyDescent="0.2">
      <c r="G5971" s="139"/>
      <c r="H5971" s="131"/>
      <c r="I5971" s="131"/>
    </row>
    <row r="5972" spans="7:9" ht="15" customHeight="1" x14ac:dyDescent="0.2">
      <c r="G5972" s="139"/>
      <c r="H5972" s="131"/>
      <c r="I5972" s="131"/>
    </row>
    <row r="5973" spans="7:9" ht="15" customHeight="1" x14ac:dyDescent="0.2">
      <c r="G5973" s="139"/>
      <c r="H5973" s="131"/>
      <c r="I5973" s="131"/>
    </row>
    <row r="5974" spans="7:9" ht="15" customHeight="1" x14ac:dyDescent="0.2">
      <c r="G5974" s="139"/>
      <c r="H5974" s="131"/>
      <c r="I5974" s="131"/>
    </row>
    <row r="5975" spans="7:9" ht="15" customHeight="1" x14ac:dyDescent="0.2">
      <c r="G5975" s="139"/>
      <c r="H5975" s="131"/>
      <c r="I5975" s="131"/>
    </row>
    <row r="5976" spans="7:9" ht="15" customHeight="1" x14ac:dyDescent="0.2">
      <c r="G5976" s="139"/>
      <c r="H5976" s="131"/>
      <c r="I5976" s="131"/>
    </row>
    <row r="5977" spans="7:9" ht="15" customHeight="1" x14ac:dyDescent="0.2">
      <c r="G5977" s="139"/>
      <c r="H5977" s="131"/>
      <c r="I5977" s="131"/>
    </row>
    <row r="5978" spans="7:9" ht="15" customHeight="1" x14ac:dyDescent="0.2">
      <c r="G5978" s="139"/>
      <c r="H5978" s="131"/>
      <c r="I5978" s="131"/>
    </row>
    <row r="5979" spans="7:9" ht="15" customHeight="1" x14ac:dyDescent="0.2">
      <c r="G5979" s="139"/>
      <c r="H5979" s="131"/>
      <c r="I5979" s="131"/>
    </row>
    <row r="5980" spans="7:9" ht="15" customHeight="1" x14ac:dyDescent="0.2">
      <c r="G5980" s="139"/>
      <c r="H5980" s="131"/>
      <c r="I5980" s="131"/>
    </row>
    <row r="5981" spans="7:9" ht="15" customHeight="1" x14ac:dyDescent="0.2">
      <c r="G5981" s="139"/>
      <c r="H5981" s="131"/>
      <c r="I5981" s="131"/>
    </row>
    <row r="5982" spans="7:9" ht="15" customHeight="1" x14ac:dyDescent="0.2">
      <c r="G5982" s="139"/>
      <c r="H5982" s="131"/>
      <c r="I5982" s="131"/>
    </row>
    <row r="5983" spans="7:9" ht="15" customHeight="1" x14ac:dyDescent="0.2">
      <c r="G5983" s="139"/>
      <c r="H5983" s="131"/>
      <c r="I5983" s="131"/>
    </row>
    <row r="5984" spans="7:9" ht="15" customHeight="1" x14ac:dyDescent="0.2">
      <c r="G5984" s="139"/>
      <c r="H5984" s="131"/>
      <c r="I5984" s="131"/>
    </row>
    <row r="5985" spans="7:9" ht="15" customHeight="1" x14ac:dyDescent="0.2">
      <c r="G5985" s="139"/>
      <c r="H5985" s="131"/>
      <c r="I5985" s="131"/>
    </row>
    <row r="5986" spans="7:9" ht="15" customHeight="1" x14ac:dyDescent="0.2">
      <c r="G5986" s="139"/>
      <c r="H5986" s="131"/>
      <c r="I5986" s="131"/>
    </row>
    <row r="5987" spans="7:9" ht="15" customHeight="1" x14ac:dyDescent="0.2">
      <c r="G5987" s="139"/>
      <c r="H5987" s="131"/>
      <c r="I5987" s="131"/>
    </row>
    <row r="5988" spans="7:9" ht="15" customHeight="1" x14ac:dyDescent="0.2">
      <c r="G5988" s="139"/>
      <c r="H5988" s="131"/>
      <c r="I5988" s="131"/>
    </row>
    <row r="5989" spans="7:9" ht="15" customHeight="1" x14ac:dyDescent="0.2">
      <c r="G5989" s="139"/>
      <c r="H5989" s="131"/>
      <c r="I5989" s="131"/>
    </row>
    <row r="5990" spans="7:9" ht="15" customHeight="1" x14ac:dyDescent="0.2">
      <c r="G5990" s="139"/>
      <c r="H5990" s="131"/>
      <c r="I5990" s="131"/>
    </row>
    <row r="5991" spans="7:9" ht="15" customHeight="1" x14ac:dyDescent="0.2">
      <c r="G5991" s="139"/>
      <c r="H5991" s="131"/>
      <c r="I5991" s="131"/>
    </row>
    <row r="5992" spans="7:9" ht="15" customHeight="1" x14ac:dyDescent="0.2">
      <c r="G5992" s="139"/>
      <c r="H5992" s="131"/>
      <c r="I5992" s="131"/>
    </row>
    <row r="5993" spans="7:9" ht="15" customHeight="1" x14ac:dyDescent="0.2">
      <c r="G5993" s="139"/>
      <c r="H5993" s="131"/>
      <c r="I5993" s="131"/>
    </row>
    <row r="5994" spans="7:9" ht="15" customHeight="1" x14ac:dyDescent="0.2">
      <c r="G5994" s="139"/>
      <c r="H5994" s="131"/>
      <c r="I5994" s="131"/>
    </row>
    <row r="5995" spans="7:9" ht="15" customHeight="1" x14ac:dyDescent="0.2">
      <c r="G5995" s="139"/>
      <c r="H5995" s="131"/>
      <c r="I5995" s="131"/>
    </row>
    <row r="5996" spans="7:9" ht="15" customHeight="1" x14ac:dyDescent="0.2">
      <c r="G5996" s="139"/>
      <c r="H5996" s="131"/>
      <c r="I5996" s="131"/>
    </row>
    <row r="5997" spans="7:9" ht="15" customHeight="1" x14ac:dyDescent="0.2">
      <c r="G5997" s="139"/>
      <c r="H5997" s="131"/>
      <c r="I5997" s="131"/>
    </row>
    <row r="5998" spans="7:9" ht="15" customHeight="1" x14ac:dyDescent="0.2">
      <c r="G5998" s="139"/>
      <c r="H5998" s="131"/>
      <c r="I5998" s="131"/>
    </row>
    <row r="5999" spans="7:9" ht="15" customHeight="1" x14ac:dyDescent="0.2">
      <c r="G5999" s="139"/>
      <c r="H5999" s="131"/>
      <c r="I5999" s="131"/>
    </row>
    <row r="6000" spans="7:9" ht="15" customHeight="1" x14ac:dyDescent="0.2">
      <c r="G6000" s="139"/>
      <c r="H6000" s="131"/>
      <c r="I6000" s="131"/>
    </row>
    <row r="6001" spans="7:9" ht="15" customHeight="1" x14ac:dyDescent="0.2">
      <c r="G6001" s="139"/>
      <c r="H6001" s="131"/>
      <c r="I6001" s="131"/>
    </row>
    <row r="6002" spans="7:9" ht="15" customHeight="1" x14ac:dyDescent="0.2">
      <c r="G6002" s="139"/>
      <c r="H6002" s="131"/>
      <c r="I6002" s="131"/>
    </row>
    <row r="6003" spans="7:9" ht="15" customHeight="1" x14ac:dyDescent="0.2">
      <c r="G6003" s="139"/>
      <c r="H6003" s="131"/>
      <c r="I6003" s="131"/>
    </row>
    <row r="6004" spans="7:9" ht="15" customHeight="1" x14ac:dyDescent="0.2">
      <c r="G6004" s="139"/>
      <c r="H6004" s="131"/>
      <c r="I6004" s="131"/>
    </row>
    <row r="6005" spans="7:9" ht="15" customHeight="1" x14ac:dyDescent="0.2">
      <c r="G6005" s="139"/>
      <c r="H6005" s="131"/>
      <c r="I6005" s="131"/>
    </row>
    <row r="6006" spans="7:9" ht="15" customHeight="1" x14ac:dyDescent="0.2">
      <c r="G6006" s="139"/>
      <c r="H6006" s="131"/>
      <c r="I6006" s="131"/>
    </row>
    <row r="6007" spans="7:9" ht="15" customHeight="1" x14ac:dyDescent="0.2">
      <c r="G6007" s="139"/>
      <c r="H6007" s="131"/>
      <c r="I6007" s="131"/>
    </row>
    <row r="6008" spans="7:9" ht="15" customHeight="1" x14ac:dyDescent="0.2">
      <c r="G6008" s="139"/>
      <c r="H6008" s="131"/>
      <c r="I6008" s="131"/>
    </row>
    <row r="6009" spans="7:9" ht="15" customHeight="1" x14ac:dyDescent="0.2">
      <c r="G6009" s="139"/>
      <c r="H6009" s="131"/>
      <c r="I6009" s="131"/>
    </row>
    <row r="6010" spans="7:9" ht="15" customHeight="1" x14ac:dyDescent="0.2">
      <c r="G6010" s="139"/>
      <c r="H6010" s="131"/>
      <c r="I6010" s="131"/>
    </row>
    <row r="6011" spans="7:9" ht="15" customHeight="1" x14ac:dyDescent="0.2">
      <c r="G6011" s="139"/>
      <c r="H6011" s="131"/>
      <c r="I6011" s="131"/>
    </row>
    <row r="6012" spans="7:9" ht="15" customHeight="1" x14ac:dyDescent="0.2">
      <c r="G6012" s="139"/>
      <c r="H6012" s="131"/>
      <c r="I6012" s="131"/>
    </row>
    <row r="6013" spans="7:9" ht="15" customHeight="1" x14ac:dyDescent="0.2">
      <c r="G6013" s="139"/>
      <c r="H6013" s="131"/>
      <c r="I6013" s="131"/>
    </row>
    <row r="6014" spans="7:9" ht="15" customHeight="1" x14ac:dyDescent="0.2">
      <c r="G6014" s="139"/>
      <c r="H6014" s="131"/>
      <c r="I6014" s="131"/>
    </row>
    <row r="6015" spans="7:9" ht="15" customHeight="1" x14ac:dyDescent="0.2">
      <c r="G6015" s="139"/>
      <c r="H6015" s="131"/>
      <c r="I6015" s="131"/>
    </row>
    <row r="6016" spans="7:9" ht="15" customHeight="1" x14ac:dyDescent="0.2">
      <c r="G6016" s="139"/>
      <c r="H6016" s="131"/>
      <c r="I6016" s="131"/>
    </row>
    <row r="6017" spans="7:9" ht="15" customHeight="1" x14ac:dyDescent="0.2">
      <c r="G6017" s="139"/>
      <c r="H6017" s="131"/>
      <c r="I6017" s="131"/>
    </row>
    <row r="6018" spans="7:9" ht="15" customHeight="1" x14ac:dyDescent="0.2">
      <c r="G6018" s="139"/>
      <c r="H6018" s="131"/>
      <c r="I6018" s="131"/>
    </row>
    <row r="6019" spans="7:9" ht="15" customHeight="1" x14ac:dyDescent="0.2">
      <c r="G6019" s="139"/>
      <c r="H6019" s="131"/>
      <c r="I6019" s="131"/>
    </row>
    <row r="6020" spans="7:9" ht="15" customHeight="1" x14ac:dyDescent="0.2">
      <c r="G6020" s="139"/>
      <c r="H6020" s="131"/>
      <c r="I6020" s="131"/>
    </row>
    <row r="6021" spans="7:9" ht="15" customHeight="1" x14ac:dyDescent="0.2">
      <c r="G6021" s="139"/>
      <c r="H6021" s="131"/>
      <c r="I6021" s="131"/>
    </row>
    <row r="6022" spans="7:9" ht="15" customHeight="1" x14ac:dyDescent="0.2">
      <c r="G6022" s="139"/>
      <c r="H6022" s="131"/>
      <c r="I6022" s="131"/>
    </row>
    <row r="6023" spans="7:9" ht="15" customHeight="1" x14ac:dyDescent="0.2">
      <c r="G6023" s="139"/>
      <c r="H6023" s="131"/>
      <c r="I6023" s="131"/>
    </row>
    <row r="6024" spans="7:9" ht="15" customHeight="1" x14ac:dyDescent="0.2">
      <c r="G6024" s="139"/>
      <c r="H6024" s="131"/>
      <c r="I6024" s="131"/>
    </row>
    <row r="6025" spans="7:9" ht="15" customHeight="1" x14ac:dyDescent="0.2">
      <c r="G6025" s="139"/>
      <c r="H6025" s="131"/>
      <c r="I6025" s="131"/>
    </row>
    <row r="6026" spans="7:9" ht="15" customHeight="1" x14ac:dyDescent="0.2">
      <c r="G6026" s="139"/>
      <c r="H6026" s="131"/>
      <c r="I6026" s="131"/>
    </row>
    <row r="6027" spans="7:9" ht="15" customHeight="1" x14ac:dyDescent="0.2">
      <c r="G6027" s="139"/>
      <c r="H6027" s="131"/>
      <c r="I6027" s="131"/>
    </row>
    <row r="6028" spans="7:9" ht="15" customHeight="1" x14ac:dyDescent="0.2">
      <c r="G6028" s="139"/>
      <c r="H6028" s="131"/>
      <c r="I6028" s="131"/>
    </row>
    <row r="6029" spans="7:9" ht="15" customHeight="1" x14ac:dyDescent="0.2">
      <c r="G6029" s="139"/>
      <c r="H6029" s="131"/>
      <c r="I6029" s="131"/>
    </row>
    <row r="6030" spans="7:9" ht="15" customHeight="1" x14ac:dyDescent="0.2">
      <c r="G6030" s="139"/>
      <c r="H6030" s="131"/>
      <c r="I6030" s="131"/>
    </row>
    <row r="6031" spans="7:9" ht="15" customHeight="1" x14ac:dyDescent="0.2">
      <c r="G6031" s="139"/>
      <c r="H6031" s="131"/>
      <c r="I6031" s="131"/>
    </row>
    <row r="6032" spans="7:9" ht="15" customHeight="1" x14ac:dyDescent="0.2">
      <c r="G6032" s="139"/>
      <c r="H6032" s="131"/>
      <c r="I6032" s="131"/>
    </row>
    <row r="6033" spans="7:9" ht="15" customHeight="1" x14ac:dyDescent="0.2">
      <c r="G6033" s="139"/>
      <c r="H6033" s="131"/>
      <c r="I6033" s="131"/>
    </row>
    <row r="6034" spans="7:9" ht="15" customHeight="1" x14ac:dyDescent="0.2">
      <c r="G6034" s="139"/>
      <c r="H6034" s="131"/>
      <c r="I6034" s="131"/>
    </row>
    <row r="6035" spans="7:9" ht="15" customHeight="1" x14ac:dyDescent="0.2">
      <c r="G6035" s="139"/>
      <c r="H6035" s="131"/>
      <c r="I6035" s="131"/>
    </row>
    <row r="6036" spans="7:9" ht="15" customHeight="1" x14ac:dyDescent="0.2">
      <c r="G6036" s="139"/>
      <c r="H6036" s="131"/>
      <c r="I6036" s="131"/>
    </row>
    <row r="6037" spans="7:9" ht="15" customHeight="1" x14ac:dyDescent="0.2">
      <c r="G6037" s="139"/>
      <c r="H6037" s="131"/>
      <c r="I6037" s="131"/>
    </row>
    <row r="6038" spans="7:9" ht="15" customHeight="1" x14ac:dyDescent="0.2">
      <c r="G6038" s="139"/>
      <c r="H6038" s="131"/>
      <c r="I6038" s="131"/>
    </row>
    <row r="6039" spans="7:9" ht="15" customHeight="1" x14ac:dyDescent="0.2">
      <c r="G6039" s="139"/>
      <c r="H6039" s="131"/>
      <c r="I6039" s="131"/>
    </row>
    <row r="6040" spans="7:9" ht="15" customHeight="1" x14ac:dyDescent="0.2">
      <c r="G6040" s="139"/>
      <c r="H6040" s="131"/>
      <c r="I6040" s="131"/>
    </row>
    <row r="6041" spans="7:9" ht="15" customHeight="1" x14ac:dyDescent="0.2">
      <c r="G6041" s="139"/>
      <c r="H6041" s="131"/>
      <c r="I6041" s="131"/>
    </row>
    <row r="6042" spans="7:9" ht="15" customHeight="1" x14ac:dyDescent="0.2">
      <c r="G6042" s="139"/>
      <c r="H6042" s="131"/>
      <c r="I6042" s="131"/>
    </row>
    <row r="6043" spans="7:9" ht="15" customHeight="1" x14ac:dyDescent="0.2">
      <c r="G6043" s="139"/>
      <c r="H6043" s="131"/>
      <c r="I6043" s="131"/>
    </row>
    <row r="6044" spans="7:9" ht="15" customHeight="1" x14ac:dyDescent="0.2">
      <c r="G6044" s="139"/>
      <c r="H6044" s="131"/>
      <c r="I6044" s="131"/>
    </row>
    <row r="6045" spans="7:9" ht="15" customHeight="1" x14ac:dyDescent="0.2">
      <c r="G6045" s="139"/>
      <c r="H6045" s="131"/>
      <c r="I6045" s="131"/>
    </row>
    <row r="6046" spans="7:9" ht="15" customHeight="1" x14ac:dyDescent="0.2">
      <c r="G6046" s="139"/>
      <c r="H6046" s="131"/>
      <c r="I6046" s="131"/>
    </row>
    <row r="6047" spans="7:9" ht="15" customHeight="1" x14ac:dyDescent="0.2">
      <c r="G6047" s="139"/>
      <c r="H6047" s="131"/>
      <c r="I6047" s="131"/>
    </row>
    <row r="6048" spans="7:9" ht="15" customHeight="1" x14ac:dyDescent="0.2">
      <c r="G6048" s="139"/>
      <c r="H6048" s="131"/>
      <c r="I6048" s="131"/>
    </row>
    <row r="6049" spans="7:9" ht="15" customHeight="1" x14ac:dyDescent="0.2">
      <c r="G6049" s="139"/>
      <c r="H6049" s="131"/>
      <c r="I6049" s="131"/>
    </row>
    <row r="6050" spans="7:9" ht="15" customHeight="1" x14ac:dyDescent="0.2">
      <c r="G6050" s="139"/>
      <c r="H6050" s="131"/>
      <c r="I6050" s="131"/>
    </row>
    <row r="6051" spans="7:9" ht="15" customHeight="1" x14ac:dyDescent="0.2">
      <c r="G6051" s="139"/>
      <c r="H6051" s="131"/>
      <c r="I6051" s="131"/>
    </row>
    <row r="6052" spans="7:9" ht="15" customHeight="1" x14ac:dyDescent="0.2">
      <c r="G6052" s="139"/>
      <c r="H6052" s="131"/>
      <c r="I6052" s="131"/>
    </row>
    <row r="6053" spans="7:9" ht="15" customHeight="1" x14ac:dyDescent="0.2">
      <c r="G6053" s="139"/>
      <c r="H6053" s="131"/>
      <c r="I6053" s="131"/>
    </row>
    <row r="6054" spans="7:9" ht="15" customHeight="1" x14ac:dyDescent="0.2">
      <c r="G6054" s="139"/>
      <c r="H6054" s="131"/>
      <c r="I6054" s="131"/>
    </row>
    <row r="6055" spans="7:9" ht="15" customHeight="1" x14ac:dyDescent="0.2">
      <c r="G6055" s="139"/>
      <c r="H6055" s="131"/>
      <c r="I6055" s="131"/>
    </row>
    <row r="6056" spans="7:9" ht="15" customHeight="1" x14ac:dyDescent="0.2">
      <c r="G6056" s="139"/>
      <c r="H6056" s="131"/>
      <c r="I6056" s="131"/>
    </row>
    <row r="6057" spans="7:9" ht="15" customHeight="1" x14ac:dyDescent="0.2">
      <c r="G6057" s="139"/>
      <c r="H6057" s="131"/>
      <c r="I6057" s="131"/>
    </row>
    <row r="6058" spans="7:9" ht="15" customHeight="1" x14ac:dyDescent="0.2">
      <c r="G6058" s="139"/>
      <c r="H6058" s="131"/>
      <c r="I6058" s="131"/>
    </row>
    <row r="6059" spans="7:9" ht="15" customHeight="1" x14ac:dyDescent="0.2">
      <c r="G6059" s="139"/>
      <c r="H6059" s="131"/>
      <c r="I6059" s="131"/>
    </row>
    <row r="6060" spans="7:9" ht="15" customHeight="1" x14ac:dyDescent="0.2">
      <c r="G6060" s="139"/>
      <c r="H6060" s="131"/>
      <c r="I6060" s="131"/>
    </row>
    <row r="6061" spans="7:9" ht="15" customHeight="1" x14ac:dyDescent="0.2">
      <c r="G6061" s="139"/>
      <c r="H6061" s="131"/>
      <c r="I6061" s="131"/>
    </row>
    <row r="6062" spans="7:9" ht="15" customHeight="1" x14ac:dyDescent="0.2">
      <c r="G6062" s="139"/>
      <c r="H6062" s="131"/>
      <c r="I6062" s="131"/>
    </row>
    <row r="6063" spans="7:9" ht="15" customHeight="1" x14ac:dyDescent="0.2">
      <c r="G6063" s="139"/>
      <c r="H6063" s="131"/>
      <c r="I6063" s="131"/>
    </row>
    <row r="6064" spans="7:9" ht="15" customHeight="1" x14ac:dyDescent="0.2">
      <c r="G6064" s="139"/>
      <c r="H6064" s="131"/>
      <c r="I6064" s="131"/>
    </row>
    <row r="6065" spans="7:9" ht="15" customHeight="1" x14ac:dyDescent="0.2">
      <c r="G6065" s="139"/>
      <c r="H6065" s="131"/>
      <c r="I6065" s="131"/>
    </row>
    <row r="6066" spans="7:9" ht="15" customHeight="1" x14ac:dyDescent="0.2">
      <c r="G6066" s="139"/>
      <c r="H6066" s="131"/>
      <c r="I6066" s="131"/>
    </row>
    <row r="6067" spans="7:9" ht="15" customHeight="1" x14ac:dyDescent="0.2">
      <c r="G6067" s="139"/>
      <c r="H6067" s="131"/>
      <c r="I6067" s="131"/>
    </row>
    <row r="6068" spans="7:9" ht="15" customHeight="1" x14ac:dyDescent="0.2">
      <c r="G6068" s="139"/>
      <c r="H6068" s="131"/>
      <c r="I6068" s="131"/>
    </row>
    <row r="6069" spans="7:9" ht="15" customHeight="1" x14ac:dyDescent="0.2">
      <c r="G6069" s="139"/>
      <c r="H6069" s="131"/>
      <c r="I6069" s="131"/>
    </row>
    <row r="6070" spans="7:9" ht="15" customHeight="1" x14ac:dyDescent="0.2">
      <c r="G6070" s="139"/>
      <c r="H6070" s="131"/>
      <c r="I6070" s="131"/>
    </row>
    <row r="6071" spans="7:9" ht="15" customHeight="1" x14ac:dyDescent="0.2">
      <c r="G6071" s="139"/>
      <c r="H6071" s="131"/>
      <c r="I6071" s="131"/>
    </row>
    <row r="6072" spans="7:9" ht="15" customHeight="1" x14ac:dyDescent="0.2">
      <c r="G6072" s="139"/>
      <c r="H6072" s="131"/>
      <c r="I6072" s="131"/>
    </row>
    <row r="6073" spans="7:9" ht="15" customHeight="1" x14ac:dyDescent="0.2">
      <c r="G6073" s="139"/>
      <c r="H6073" s="131"/>
      <c r="I6073" s="131"/>
    </row>
    <row r="6074" spans="7:9" ht="15" customHeight="1" x14ac:dyDescent="0.2">
      <c r="G6074" s="139"/>
      <c r="H6074" s="131"/>
      <c r="I6074" s="131"/>
    </row>
    <row r="6075" spans="7:9" ht="15" customHeight="1" x14ac:dyDescent="0.2">
      <c r="G6075" s="139"/>
      <c r="H6075" s="131"/>
      <c r="I6075" s="131"/>
    </row>
    <row r="6076" spans="7:9" ht="15" customHeight="1" x14ac:dyDescent="0.2">
      <c r="G6076" s="139"/>
      <c r="H6076" s="131"/>
      <c r="I6076" s="131"/>
    </row>
    <row r="6077" spans="7:9" ht="15" customHeight="1" x14ac:dyDescent="0.2">
      <c r="G6077" s="139"/>
      <c r="H6077" s="131"/>
      <c r="I6077" s="131"/>
    </row>
    <row r="6078" spans="7:9" ht="15" customHeight="1" x14ac:dyDescent="0.2">
      <c r="G6078" s="139"/>
      <c r="H6078" s="131"/>
      <c r="I6078" s="131"/>
    </row>
    <row r="6079" spans="7:9" ht="15" customHeight="1" x14ac:dyDescent="0.2">
      <c r="G6079" s="139"/>
      <c r="H6079" s="131"/>
      <c r="I6079" s="131"/>
    </row>
    <row r="6080" spans="7:9" ht="15" customHeight="1" x14ac:dyDescent="0.2">
      <c r="G6080" s="139"/>
      <c r="H6080" s="131"/>
      <c r="I6080" s="131"/>
    </row>
    <row r="6081" spans="7:9" ht="15" customHeight="1" x14ac:dyDescent="0.2">
      <c r="G6081" s="139"/>
      <c r="H6081" s="131"/>
      <c r="I6081" s="131"/>
    </row>
    <row r="6082" spans="7:9" ht="15" customHeight="1" x14ac:dyDescent="0.2">
      <c r="G6082" s="139"/>
      <c r="H6082" s="131"/>
      <c r="I6082" s="131"/>
    </row>
    <row r="6083" spans="7:9" ht="15" customHeight="1" x14ac:dyDescent="0.2">
      <c r="G6083" s="139"/>
      <c r="H6083" s="131"/>
      <c r="I6083" s="131"/>
    </row>
    <row r="6084" spans="7:9" ht="15" customHeight="1" x14ac:dyDescent="0.2">
      <c r="G6084" s="139"/>
      <c r="H6084" s="131"/>
      <c r="I6084" s="131"/>
    </row>
    <row r="6085" spans="7:9" ht="15" customHeight="1" x14ac:dyDescent="0.2">
      <c r="G6085" s="139"/>
      <c r="H6085" s="131"/>
      <c r="I6085" s="131"/>
    </row>
    <row r="6086" spans="7:9" ht="15" customHeight="1" x14ac:dyDescent="0.2">
      <c r="G6086" s="139"/>
      <c r="H6086" s="131"/>
      <c r="I6086" s="131"/>
    </row>
    <row r="6087" spans="7:9" ht="15" customHeight="1" x14ac:dyDescent="0.2">
      <c r="G6087" s="139"/>
      <c r="H6087" s="131"/>
      <c r="I6087" s="131"/>
    </row>
    <row r="6088" spans="7:9" ht="15" customHeight="1" x14ac:dyDescent="0.2">
      <c r="G6088" s="139"/>
      <c r="H6088" s="131"/>
      <c r="I6088" s="131"/>
    </row>
    <row r="6089" spans="7:9" ht="15" customHeight="1" x14ac:dyDescent="0.2">
      <c r="G6089" s="139"/>
      <c r="H6089" s="131"/>
      <c r="I6089" s="131"/>
    </row>
    <row r="6090" spans="7:9" ht="15" customHeight="1" x14ac:dyDescent="0.2">
      <c r="G6090" s="139"/>
      <c r="H6090" s="131"/>
      <c r="I6090" s="131"/>
    </row>
    <row r="6091" spans="7:9" ht="15" customHeight="1" x14ac:dyDescent="0.2">
      <c r="G6091" s="139"/>
      <c r="H6091" s="131"/>
      <c r="I6091" s="131"/>
    </row>
    <row r="6092" spans="7:9" ht="15" customHeight="1" x14ac:dyDescent="0.2">
      <c r="G6092" s="139"/>
      <c r="H6092" s="131"/>
      <c r="I6092" s="131"/>
    </row>
    <row r="6093" spans="7:9" ht="15" customHeight="1" x14ac:dyDescent="0.2">
      <c r="G6093" s="139"/>
      <c r="H6093" s="131"/>
      <c r="I6093" s="131"/>
    </row>
    <row r="6094" spans="7:9" ht="15" customHeight="1" x14ac:dyDescent="0.2">
      <c r="G6094" s="139"/>
      <c r="H6094" s="131"/>
      <c r="I6094" s="131"/>
    </row>
    <row r="6095" spans="7:9" ht="15" customHeight="1" x14ac:dyDescent="0.2">
      <c r="G6095" s="139"/>
      <c r="H6095" s="131"/>
      <c r="I6095" s="131"/>
    </row>
    <row r="6096" spans="7:9" ht="15" customHeight="1" x14ac:dyDescent="0.2">
      <c r="G6096" s="139"/>
      <c r="H6096" s="131"/>
      <c r="I6096" s="131"/>
    </row>
    <row r="6097" spans="7:9" ht="15" customHeight="1" x14ac:dyDescent="0.2">
      <c r="G6097" s="139"/>
      <c r="H6097" s="131"/>
      <c r="I6097" s="131"/>
    </row>
    <row r="6098" spans="7:9" ht="15" customHeight="1" x14ac:dyDescent="0.2">
      <c r="G6098" s="139"/>
      <c r="H6098" s="131"/>
      <c r="I6098" s="131"/>
    </row>
    <row r="6099" spans="7:9" ht="15" customHeight="1" x14ac:dyDescent="0.2">
      <c r="G6099" s="139"/>
      <c r="H6099" s="131"/>
      <c r="I6099" s="131"/>
    </row>
    <row r="6100" spans="7:9" ht="15" customHeight="1" x14ac:dyDescent="0.2">
      <c r="G6100" s="139"/>
      <c r="H6100" s="131"/>
      <c r="I6100" s="131"/>
    </row>
    <row r="6101" spans="7:9" ht="15" customHeight="1" x14ac:dyDescent="0.2">
      <c r="G6101" s="139"/>
      <c r="H6101" s="131"/>
      <c r="I6101" s="131"/>
    </row>
    <row r="6102" spans="7:9" ht="15" customHeight="1" x14ac:dyDescent="0.2">
      <c r="G6102" s="139"/>
      <c r="H6102" s="131"/>
      <c r="I6102" s="131"/>
    </row>
    <row r="6103" spans="7:9" ht="15" customHeight="1" x14ac:dyDescent="0.2">
      <c r="G6103" s="139"/>
      <c r="H6103" s="131"/>
      <c r="I6103" s="131"/>
    </row>
    <row r="6104" spans="7:9" ht="15" customHeight="1" x14ac:dyDescent="0.2">
      <c r="G6104" s="139"/>
      <c r="H6104" s="131"/>
      <c r="I6104" s="131"/>
    </row>
    <row r="6105" spans="7:9" ht="15" customHeight="1" x14ac:dyDescent="0.2">
      <c r="G6105" s="139"/>
      <c r="H6105" s="131"/>
      <c r="I6105" s="131"/>
    </row>
    <row r="6106" spans="7:9" ht="15" customHeight="1" x14ac:dyDescent="0.2">
      <c r="G6106" s="139"/>
      <c r="H6106" s="131"/>
      <c r="I6106" s="131"/>
    </row>
    <row r="6107" spans="7:9" ht="15" customHeight="1" x14ac:dyDescent="0.2">
      <c r="G6107" s="139"/>
      <c r="H6107" s="131"/>
      <c r="I6107" s="131"/>
    </row>
    <row r="6108" spans="7:9" ht="15" customHeight="1" x14ac:dyDescent="0.2">
      <c r="G6108" s="139"/>
      <c r="H6108" s="131"/>
      <c r="I6108" s="131"/>
    </row>
    <row r="6109" spans="7:9" ht="15" customHeight="1" x14ac:dyDescent="0.2">
      <c r="G6109" s="139"/>
      <c r="H6109" s="131"/>
      <c r="I6109" s="131"/>
    </row>
    <row r="6110" spans="7:9" ht="15" customHeight="1" x14ac:dyDescent="0.2">
      <c r="G6110" s="139"/>
      <c r="H6110" s="131"/>
      <c r="I6110" s="131"/>
    </row>
    <row r="6111" spans="7:9" ht="15" customHeight="1" x14ac:dyDescent="0.2">
      <c r="G6111" s="139"/>
      <c r="H6111" s="131"/>
      <c r="I6111" s="131"/>
    </row>
    <row r="6112" spans="7:9" ht="15" customHeight="1" x14ac:dyDescent="0.2">
      <c r="G6112" s="139"/>
      <c r="H6112" s="131"/>
      <c r="I6112" s="131"/>
    </row>
    <row r="6113" spans="7:9" ht="15" customHeight="1" x14ac:dyDescent="0.2">
      <c r="G6113" s="139"/>
      <c r="H6113" s="131"/>
      <c r="I6113" s="131"/>
    </row>
    <row r="6114" spans="7:9" ht="15" customHeight="1" x14ac:dyDescent="0.2">
      <c r="G6114" s="139"/>
      <c r="H6114" s="131"/>
      <c r="I6114" s="131"/>
    </row>
    <row r="6115" spans="7:9" ht="15" customHeight="1" x14ac:dyDescent="0.2">
      <c r="G6115" s="139"/>
      <c r="H6115" s="131"/>
      <c r="I6115" s="131"/>
    </row>
    <row r="6116" spans="7:9" ht="15" customHeight="1" x14ac:dyDescent="0.2">
      <c r="G6116" s="139"/>
      <c r="H6116" s="131"/>
      <c r="I6116" s="131"/>
    </row>
    <row r="6117" spans="7:9" ht="15" customHeight="1" x14ac:dyDescent="0.2">
      <c r="G6117" s="139"/>
      <c r="H6117" s="131"/>
      <c r="I6117" s="131"/>
    </row>
    <row r="6118" spans="7:9" ht="15" customHeight="1" x14ac:dyDescent="0.2">
      <c r="G6118" s="139"/>
      <c r="H6118" s="131"/>
      <c r="I6118" s="131"/>
    </row>
    <row r="6119" spans="7:9" ht="15" customHeight="1" x14ac:dyDescent="0.2">
      <c r="G6119" s="139"/>
      <c r="H6119" s="131"/>
      <c r="I6119" s="131"/>
    </row>
    <row r="6120" spans="7:9" ht="15" customHeight="1" x14ac:dyDescent="0.2">
      <c r="G6120" s="139"/>
      <c r="H6120" s="131"/>
      <c r="I6120" s="131"/>
    </row>
    <row r="6121" spans="7:9" ht="15" customHeight="1" x14ac:dyDescent="0.2">
      <c r="G6121" s="139"/>
      <c r="H6121" s="131"/>
      <c r="I6121" s="131"/>
    </row>
    <row r="6122" spans="7:9" ht="15" customHeight="1" x14ac:dyDescent="0.2">
      <c r="G6122" s="139"/>
      <c r="H6122" s="131"/>
      <c r="I6122" s="131"/>
    </row>
    <row r="6123" spans="7:9" ht="15" customHeight="1" x14ac:dyDescent="0.2">
      <c r="G6123" s="139"/>
      <c r="H6123" s="131"/>
      <c r="I6123" s="131"/>
    </row>
    <row r="6124" spans="7:9" ht="15" customHeight="1" x14ac:dyDescent="0.2">
      <c r="G6124" s="139"/>
      <c r="H6124" s="131"/>
      <c r="I6124" s="131"/>
    </row>
    <row r="6125" spans="7:9" ht="15" customHeight="1" x14ac:dyDescent="0.2">
      <c r="G6125" s="139"/>
      <c r="H6125" s="131"/>
      <c r="I6125" s="131"/>
    </row>
    <row r="6126" spans="7:9" ht="15" customHeight="1" x14ac:dyDescent="0.2">
      <c r="G6126" s="139"/>
      <c r="H6126" s="131"/>
      <c r="I6126" s="131"/>
    </row>
    <row r="6127" spans="7:9" ht="15" customHeight="1" x14ac:dyDescent="0.2">
      <c r="G6127" s="139"/>
      <c r="H6127" s="131"/>
      <c r="I6127" s="131"/>
    </row>
    <row r="6128" spans="7:9" ht="15" customHeight="1" x14ac:dyDescent="0.2">
      <c r="G6128" s="139"/>
      <c r="H6128" s="131"/>
      <c r="I6128" s="131"/>
    </row>
    <row r="6129" spans="7:9" ht="15" customHeight="1" x14ac:dyDescent="0.2">
      <c r="G6129" s="139"/>
      <c r="H6129" s="131"/>
      <c r="I6129" s="131"/>
    </row>
    <row r="6130" spans="7:9" ht="15" customHeight="1" x14ac:dyDescent="0.2">
      <c r="G6130" s="139"/>
      <c r="H6130" s="131"/>
      <c r="I6130" s="131"/>
    </row>
    <row r="6131" spans="7:9" ht="15" customHeight="1" x14ac:dyDescent="0.2">
      <c r="G6131" s="139"/>
      <c r="H6131" s="131"/>
      <c r="I6131" s="131"/>
    </row>
    <row r="6132" spans="7:9" ht="15" customHeight="1" x14ac:dyDescent="0.2">
      <c r="G6132" s="139"/>
      <c r="H6132" s="131"/>
      <c r="I6132" s="131"/>
    </row>
    <row r="6133" spans="7:9" ht="15" customHeight="1" x14ac:dyDescent="0.2">
      <c r="G6133" s="139"/>
      <c r="H6133" s="131"/>
      <c r="I6133" s="131"/>
    </row>
    <row r="6134" spans="7:9" ht="15" customHeight="1" x14ac:dyDescent="0.2">
      <c r="G6134" s="139"/>
      <c r="H6134" s="131"/>
      <c r="I6134" s="131"/>
    </row>
    <row r="6135" spans="7:9" ht="15" customHeight="1" x14ac:dyDescent="0.2">
      <c r="G6135" s="139"/>
      <c r="H6135" s="131"/>
      <c r="I6135" s="131"/>
    </row>
    <row r="6136" spans="7:9" ht="15" customHeight="1" x14ac:dyDescent="0.2">
      <c r="G6136" s="139"/>
      <c r="H6136" s="131"/>
      <c r="I6136" s="131"/>
    </row>
    <row r="6137" spans="7:9" ht="15" customHeight="1" x14ac:dyDescent="0.2">
      <c r="G6137" s="139"/>
      <c r="H6137" s="131"/>
      <c r="I6137" s="131"/>
    </row>
    <row r="6138" spans="7:9" ht="15" customHeight="1" x14ac:dyDescent="0.2">
      <c r="G6138" s="139"/>
      <c r="H6138" s="131"/>
      <c r="I6138" s="131"/>
    </row>
    <row r="6139" spans="7:9" ht="15" customHeight="1" x14ac:dyDescent="0.2">
      <c r="G6139" s="139"/>
      <c r="H6139" s="131"/>
      <c r="I6139" s="131"/>
    </row>
    <row r="6140" spans="7:9" ht="15" customHeight="1" x14ac:dyDescent="0.2">
      <c r="G6140" s="139"/>
      <c r="H6140" s="131"/>
      <c r="I6140" s="131"/>
    </row>
    <row r="6141" spans="7:9" ht="15" customHeight="1" x14ac:dyDescent="0.2">
      <c r="G6141" s="139"/>
      <c r="H6141" s="131"/>
      <c r="I6141" s="131"/>
    </row>
    <row r="6142" spans="7:9" ht="15" customHeight="1" x14ac:dyDescent="0.2">
      <c r="G6142" s="139"/>
      <c r="H6142" s="131"/>
      <c r="I6142" s="131"/>
    </row>
    <row r="6143" spans="7:9" ht="15" customHeight="1" x14ac:dyDescent="0.2">
      <c r="G6143" s="139"/>
      <c r="H6143" s="131"/>
      <c r="I6143" s="131"/>
    </row>
    <row r="6144" spans="7:9" ht="15" customHeight="1" x14ac:dyDescent="0.2">
      <c r="G6144" s="139"/>
      <c r="H6144" s="131"/>
      <c r="I6144" s="131"/>
    </row>
    <row r="6145" spans="7:9" ht="15" customHeight="1" x14ac:dyDescent="0.2">
      <c r="G6145" s="139"/>
      <c r="H6145" s="131"/>
      <c r="I6145" s="131"/>
    </row>
    <row r="6146" spans="7:9" ht="15" customHeight="1" x14ac:dyDescent="0.2">
      <c r="G6146" s="139"/>
      <c r="H6146" s="131"/>
      <c r="I6146" s="131"/>
    </row>
    <row r="6147" spans="7:9" ht="15" customHeight="1" x14ac:dyDescent="0.2">
      <c r="G6147" s="139"/>
      <c r="H6147" s="131"/>
      <c r="I6147" s="131"/>
    </row>
    <row r="6148" spans="7:9" ht="15" customHeight="1" x14ac:dyDescent="0.2">
      <c r="G6148" s="139"/>
      <c r="H6148" s="131"/>
      <c r="I6148" s="131"/>
    </row>
    <row r="6149" spans="7:9" ht="15" customHeight="1" x14ac:dyDescent="0.2">
      <c r="G6149" s="139"/>
      <c r="H6149" s="131"/>
      <c r="I6149" s="131"/>
    </row>
    <row r="6150" spans="7:9" ht="15" customHeight="1" x14ac:dyDescent="0.2">
      <c r="G6150" s="139"/>
      <c r="H6150" s="131"/>
      <c r="I6150" s="131"/>
    </row>
    <row r="6151" spans="7:9" ht="15" customHeight="1" x14ac:dyDescent="0.2">
      <c r="G6151" s="139"/>
      <c r="H6151" s="131"/>
      <c r="I6151" s="131"/>
    </row>
    <row r="6152" spans="7:9" ht="15" customHeight="1" x14ac:dyDescent="0.2">
      <c r="G6152" s="139"/>
      <c r="H6152" s="131"/>
      <c r="I6152" s="131"/>
    </row>
    <row r="6153" spans="7:9" ht="15" customHeight="1" x14ac:dyDescent="0.2">
      <c r="G6153" s="139"/>
      <c r="H6153" s="131"/>
      <c r="I6153" s="131"/>
    </row>
    <row r="6154" spans="7:9" ht="15" customHeight="1" x14ac:dyDescent="0.2">
      <c r="G6154" s="139"/>
      <c r="H6154" s="131"/>
      <c r="I6154" s="131"/>
    </row>
    <row r="6155" spans="7:9" ht="15" customHeight="1" x14ac:dyDescent="0.2">
      <c r="G6155" s="139"/>
      <c r="H6155" s="131"/>
      <c r="I6155" s="131"/>
    </row>
    <row r="6156" spans="7:9" ht="15" customHeight="1" x14ac:dyDescent="0.2">
      <c r="G6156" s="139"/>
      <c r="H6156" s="131"/>
      <c r="I6156" s="131"/>
    </row>
    <row r="6157" spans="7:9" ht="15" customHeight="1" x14ac:dyDescent="0.2">
      <c r="G6157" s="139"/>
      <c r="H6157" s="131"/>
      <c r="I6157" s="131"/>
    </row>
    <row r="6158" spans="7:9" ht="15" customHeight="1" x14ac:dyDescent="0.2">
      <c r="G6158" s="139"/>
      <c r="H6158" s="131"/>
      <c r="I6158" s="131"/>
    </row>
    <row r="6159" spans="7:9" ht="15" customHeight="1" x14ac:dyDescent="0.2">
      <c r="G6159" s="139"/>
      <c r="H6159" s="131"/>
      <c r="I6159" s="131"/>
    </row>
    <row r="6160" spans="7:9" ht="15" customHeight="1" x14ac:dyDescent="0.2">
      <c r="G6160" s="139"/>
      <c r="H6160" s="131"/>
      <c r="I6160" s="131"/>
    </row>
    <row r="6161" spans="7:9" ht="15" customHeight="1" x14ac:dyDescent="0.2">
      <c r="G6161" s="139"/>
      <c r="H6161" s="131"/>
      <c r="I6161" s="131"/>
    </row>
    <row r="6162" spans="7:9" ht="15" customHeight="1" x14ac:dyDescent="0.2">
      <c r="G6162" s="139"/>
      <c r="H6162" s="131"/>
      <c r="I6162" s="131"/>
    </row>
    <row r="6163" spans="7:9" ht="15" customHeight="1" x14ac:dyDescent="0.2">
      <c r="G6163" s="139"/>
      <c r="H6163" s="131"/>
      <c r="I6163" s="131"/>
    </row>
    <row r="6164" spans="7:9" ht="15" customHeight="1" x14ac:dyDescent="0.2">
      <c r="G6164" s="139"/>
      <c r="H6164" s="131"/>
      <c r="I6164" s="131"/>
    </row>
    <row r="6165" spans="7:9" ht="15" customHeight="1" x14ac:dyDescent="0.2">
      <c r="G6165" s="139"/>
      <c r="H6165" s="131"/>
      <c r="I6165" s="131"/>
    </row>
    <row r="6166" spans="7:9" ht="15" customHeight="1" x14ac:dyDescent="0.2">
      <c r="G6166" s="139"/>
      <c r="H6166" s="131"/>
      <c r="I6166" s="131"/>
    </row>
    <row r="6167" spans="7:9" ht="15" customHeight="1" x14ac:dyDescent="0.2">
      <c r="G6167" s="139"/>
      <c r="H6167" s="131"/>
      <c r="I6167" s="131"/>
    </row>
    <row r="6168" spans="7:9" ht="15" customHeight="1" x14ac:dyDescent="0.2">
      <c r="G6168" s="139"/>
      <c r="H6168" s="131"/>
      <c r="I6168" s="131"/>
    </row>
    <row r="6169" spans="7:9" ht="15" customHeight="1" x14ac:dyDescent="0.2">
      <c r="G6169" s="139"/>
      <c r="H6169" s="131"/>
      <c r="I6169" s="131"/>
    </row>
    <row r="6170" spans="7:9" ht="15" customHeight="1" x14ac:dyDescent="0.2">
      <c r="G6170" s="139"/>
      <c r="H6170" s="131"/>
      <c r="I6170" s="131"/>
    </row>
    <row r="6171" spans="7:9" ht="15" customHeight="1" x14ac:dyDescent="0.2">
      <c r="G6171" s="139"/>
      <c r="H6171" s="131"/>
      <c r="I6171" s="131"/>
    </row>
    <row r="6172" spans="7:9" ht="15" customHeight="1" x14ac:dyDescent="0.2">
      <c r="G6172" s="139"/>
      <c r="H6172" s="131"/>
      <c r="I6172" s="131"/>
    </row>
    <row r="6173" spans="7:9" ht="15" customHeight="1" x14ac:dyDescent="0.2">
      <c r="G6173" s="139"/>
      <c r="H6173" s="131"/>
      <c r="I6173" s="131"/>
    </row>
    <row r="6174" spans="7:9" ht="15" customHeight="1" x14ac:dyDescent="0.2">
      <c r="G6174" s="139"/>
      <c r="H6174" s="131"/>
      <c r="I6174" s="131"/>
    </row>
    <row r="6175" spans="7:9" ht="15" customHeight="1" x14ac:dyDescent="0.2">
      <c r="G6175" s="139"/>
      <c r="H6175" s="131"/>
      <c r="I6175" s="131"/>
    </row>
    <row r="6176" spans="7:9" ht="15" customHeight="1" x14ac:dyDescent="0.2">
      <c r="G6176" s="139"/>
      <c r="H6176" s="131"/>
      <c r="I6176" s="131"/>
    </row>
    <row r="6177" spans="7:9" ht="15" customHeight="1" x14ac:dyDescent="0.2">
      <c r="G6177" s="139"/>
      <c r="H6177" s="131"/>
      <c r="I6177" s="131"/>
    </row>
    <row r="6178" spans="7:9" ht="15" customHeight="1" x14ac:dyDescent="0.2">
      <c r="G6178" s="139"/>
      <c r="H6178" s="131"/>
      <c r="I6178" s="131"/>
    </row>
    <row r="6179" spans="7:9" ht="15" customHeight="1" x14ac:dyDescent="0.2">
      <c r="G6179" s="139"/>
      <c r="H6179" s="131"/>
      <c r="I6179" s="131"/>
    </row>
    <row r="6180" spans="7:9" ht="15" customHeight="1" x14ac:dyDescent="0.2">
      <c r="G6180" s="139"/>
      <c r="H6180" s="131"/>
      <c r="I6180" s="131"/>
    </row>
    <row r="6181" spans="7:9" ht="15" customHeight="1" x14ac:dyDescent="0.2">
      <c r="G6181" s="139"/>
      <c r="H6181" s="131"/>
      <c r="I6181" s="131"/>
    </row>
    <row r="6182" spans="7:9" ht="15" customHeight="1" x14ac:dyDescent="0.2">
      <c r="G6182" s="139"/>
      <c r="H6182" s="131"/>
      <c r="I6182" s="131"/>
    </row>
    <row r="6183" spans="7:9" ht="15" customHeight="1" x14ac:dyDescent="0.2">
      <c r="G6183" s="139"/>
      <c r="H6183" s="131"/>
      <c r="I6183" s="131"/>
    </row>
    <row r="6184" spans="7:9" ht="15" customHeight="1" x14ac:dyDescent="0.2">
      <c r="G6184" s="139"/>
      <c r="H6184" s="131"/>
      <c r="I6184" s="131"/>
    </row>
    <row r="6185" spans="7:9" ht="15" customHeight="1" x14ac:dyDescent="0.2">
      <c r="G6185" s="139"/>
      <c r="H6185" s="131"/>
      <c r="I6185" s="131"/>
    </row>
    <row r="6186" spans="7:9" ht="15" customHeight="1" x14ac:dyDescent="0.2">
      <c r="G6186" s="139"/>
      <c r="H6186" s="131"/>
      <c r="I6186" s="131"/>
    </row>
    <row r="6187" spans="7:9" ht="15" customHeight="1" x14ac:dyDescent="0.2">
      <c r="G6187" s="139"/>
      <c r="H6187" s="131"/>
      <c r="I6187" s="131"/>
    </row>
    <row r="6188" spans="7:9" ht="15" customHeight="1" x14ac:dyDescent="0.2">
      <c r="G6188" s="139"/>
      <c r="H6188" s="131"/>
      <c r="I6188" s="131"/>
    </row>
    <row r="6189" spans="7:9" ht="15" customHeight="1" x14ac:dyDescent="0.2">
      <c r="G6189" s="139"/>
      <c r="H6189" s="131"/>
      <c r="I6189" s="131"/>
    </row>
    <row r="6190" spans="7:9" ht="15" customHeight="1" x14ac:dyDescent="0.2">
      <c r="G6190" s="139"/>
      <c r="H6190" s="131"/>
      <c r="I6190" s="131"/>
    </row>
    <row r="6191" spans="7:9" ht="15" customHeight="1" x14ac:dyDescent="0.2">
      <c r="G6191" s="139"/>
      <c r="H6191" s="131"/>
      <c r="I6191" s="131"/>
    </row>
    <row r="6192" spans="7:9" ht="15" customHeight="1" x14ac:dyDescent="0.2">
      <c r="G6192" s="139"/>
      <c r="H6192" s="131"/>
      <c r="I6192" s="131"/>
    </row>
    <row r="6193" spans="7:9" ht="15" customHeight="1" x14ac:dyDescent="0.2">
      <c r="G6193" s="139"/>
      <c r="H6193" s="131"/>
      <c r="I6193" s="131"/>
    </row>
    <row r="6194" spans="7:9" ht="15" customHeight="1" x14ac:dyDescent="0.2">
      <c r="G6194" s="139"/>
      <c r="H6194" s="131"/>
      <c r="I6194" s="131"/>
    </row>
    <row r="6195" spans="7:9" ht="15" customHeight="1" x14ac:dyDescent="0.2">
      <c r="G6195" s="139"/>
      <c r="H6195" s="131"/>
      <c r="I6195" s="131"/>
    </row>
    <row r="6196" spans="7:9" ht="15" customHeight="1" x14ac:dyDescent="0.2">
      <c r="G6196" s="139"/>
      <c r="H6196" s="131"/>
      <c r="I6196" s="131"/>
    </row>
    <row r="6197" spans="7:9" ht="15" customHeight="1" x14ac:dyDescent="0.2">
      <c r="G6197" s="139"/>
      <c r="H6197" s="131"/>
      <c r="I6197" s="131"/>
    </row>
    <row r="6198" spans="7:9" ht="15" customHeight="1" x14ac:dyDescent="0.2">
      <c r="G6198" s="139"/>
      <c r="H6198" s="131"/>
      <c r="I6198" s="131"/>
    </row>
    <row r="6199" spans="7:9" ht="15" customHeight="1" x14ac:dyDescent="0.2">
      <c r="G6199" s="139"/>
      <c r="H6199" s="131"/>
      <c r="I6199" s="131"/>
    </row>
    <row r="6200" spans="7:9" ht="15" customHeight="1" x14ac:dyDescent="0.2">
      <c r="G6200" s="139"/>
      <c r="H6200" s="131"/>
      <c r="I6200" s="131"/>
    </row>
    <row r="6201" spans="7:9" ht="15" customHeight="1" x14ac:dyDescent="0.2">
      <c r="G6201" s="139"/>
      <c r="H6201" s="131"/>
      <c r="I6201" s="131"/>
    </row>
    <row r="6202" spans="7:9" ht="15" customHeight="1" x14ac:dyDescent="0.2">
      <c r="G6202" s="139"/>
      <c r="H6202" s="131"/>
      <c r="I6202" s="131"/>
    </row>
    <row r="6203" spans="7:9" ht="15" customHeight="1" x14ac:dyDescent="0.2">
      <c r="G6203" s="139"/>
      <c r="H6203" s="131"/>
      <c r="I6203" s="131"/>
    </row>
    <row r="6204" spans="7:9" ht="15" customHeight="1" x14ac:dyDescent="0.2">
      <c r="G6204" s="139"/>
      <c r="H6204" s="131"/>
      <c r="I6204" s="131"/>
    </row>
    <row r="6205" spans="7:9" ht="15" customHeight="1" x14ac:dyDescent="0.2">
      <c r="G6205" s="139"/>
      <c r="H6205" s="131"/>
      <c r="I6205" s="131"/>
    </row>
    <row r="6206" spans="7:9" ht="15" customHeight="1" x14ac:dyDescent="0.2">
      <c r="G6206" s="139"/>
      <c r="H6206" s="131"/>
      <c r="I6206" s="131"/>
    </row>
    <row r="6207" spans="7:9" ht="15" customHeight="1" x14ac:dyDescent="0.2">
      <c r="G6207" s="139"/>
      <c r="H6207" s="131"/>
      <c r="I6207" s="131"/>
    </row>
    <row r="6208" spans="7:9" ht="15" customHeight="1" x14ac:dyDescent="0.2">
      <c r="G6208" s="139"/>
      <c r="H6208" s="131"/>
      <c r="I6208" s="131"/>
    </row>
    <row r="6209" spans="7:9" ht="15" customHeight="1" x14ac:dyDescent="0.2">
      <c r="G6209" s="139"/>
      <c r="H6209" s="131"/>
      <c r="I6209" s="131"/>
    </row>
    <row r="6210" spans="7:9" ht="15" customHeight="1" x14ac:dyDescent="0.2">
      <c r="G6210" s="139"/>
      <c r="H6210" s="131"/>
      <c r="I6210" s="131"/>
    </row>
    <row r="6211" spans="7:9" ht="15" customHeight="1" x14ac:dyDescent="0.2">
      <c r="G6211" s="139"/>
      <c r="H6211" s="131"/>
      <c r="I6211" s="131"/>
    </row>
    <row r="6212" spans="7:9" ht="15" customHeight="1" x14ac:dyDescent="0.2">
      <c r="G6212" s="139"/>
      <c r="H6212" s="131"/>
      <c r="I6212" s="131"/>
    </row>
    <row r="6213" spans="7:9" ht="15" customHeight="1" x14ac:dyDescent="0.2">
      <c r="G6213" s="139"/>
      <c r="H6213" s="131"/>
      <c r="I6213" s="131"/>
    </row>
    <row r="6214" spans="7:9" ht="15" customHeight="1" x14ac:dyDescent="0.2">
      <c r="G6214" s="139"/>
      <c r="H6214" s="131"/>
      <c r="I6214" s="131"/>
    </row>
    <row r="6215" spans="7:9" ht="15" customHeight="1" x14ac:dyDescent="0.2">
      <c r="G6215" s="139"/>
      <c r="H6215" s="131"/>
      <c r="I6215" s="131"/>
    </row>
    <row r="6216" spans="7:9" ht="15" customHeight="1" x14ac:dyDescent="0.2">
      <c r="G6216" s="139"/>
      <c r="H6216" s="131"/>
      <c r="I6216" s="131"/>
    </row>
    <row r="6217" spans="7:9" ht="15" customHeight="1" x14ac:dyDescent="0.2">
      <c r="G6217" s="139"/>
      <c r="H6217" s="131"/>
      <c r="I6217" s="131"/>
    </row>
    <row r="6218" spans="7:9" ht="15" customHeight="1" x14ac:dyDescent="0.2">
      <c r="G6218" s="139"/>
      <c r="H6218" s="131"/>
      <c r="I6218" s="131"/>
    </row>
    <row r="6219" spans="7:9" ht="15" customHeight="1" x14ac:dyDescent="0.2">
      <c r="G6219" s="139"/>
      <c r="H6219" s="131"/>
      <c r="I6219" s="131"/>
    </row>
    <row r="6220" spans="7:9" ht="15" customHeight="1" x14ac:dyDescent="0.2">
      <c r="G6220" s="139"/>
      <c r="H6220" s="131"/>
      <c r="I6220" s="131"/>
    </row>
    <row r="6221" spans="7:9" ht="15" customHeight="1" x14ac:dyDescent="0.2">
      <c r="G6221" s="139"/>
      <c r="H6221" s="131"/>
      <c r="I6221" s="131"/>
    </row>
    <row r="6222" spans="7:9" ht="15" customHeight="1" x14ac:dyDescent="0.2">
      <c r="G6222" s="139"/>
      <c r="H6222" s="131"/>
      <c r="I6222" s="131"/>
    </row>
    <row r="6223" spans="7:9" ht="15" customHeight="1" x14ac:dyDescent="0.2">
      <c r="G6223" s="139"/>
      <c r="H6223" s="131"/>
      <c r="I6223" s="131"/>
    </row>
    <row r="6224" spans="7:9" ht="15" customHeight="1" x14ac:dyDescent="0.2">
      <c r="G6224" s="139"/>
      <c r="H6224" s="131"/>
      <c r="I6224" s="131"/>
    </row>
    <row r="6225" spans="7:9" ht="15" customHeight="1" x14ac:dyDescent="0.2">
      <c r="G6225" s="139"/>
      <c r="H6225" s="131"/>
      <c r="I6225" s="131"/>
    </row>
    <row r="6226" spans="7:9" ht="15" customHeight="1" x14ac:dyDescent="0.2">
      <c r="G6226" s="139"/>
      <c r="H6226" s="131"/>
      <c r="I6226" s="131"/>
    </row>
    <row r="6227" spans="7:9" ht="15" customHeight="1" x14ac:dyDescent="0.2">
      <c r="G6227" s="139"/>
      <c r="H6227" s="131"/>
      <c r="I6227" s="131"/>
    </row>
    <row r="6228" spans="7:9" ht="15" customHeight="1" x14ac:dyDescent="0.2">
      <c r="G6228" s="139"/>
      <c r="H6228" s="131"/>
      <c r="I6228" s="131"/>
    </row>
    <row r="6229" spans="7:9" ht="15" customHeight="1" x14ac:dyDescent="0.2">
      <c r="G6229" s="139"/>
      <c r="H6229" s="131"/>
      <c r="I6229" s="131"/>
    </row>
    <row r="6230" spans="7:9" ht="15" customHeight="1" x14ac:dyDescent="0.2">
      <c r="G6230" s="139"/>
      <c r="H6230" s="131"/>
      <c r="I6230" s="131"/>
    </row>
    <row r="6231" spans="7:9" ht="15" customHeight="1" x14ac:dyDescent="0.2">
      <c r="G6231" s="139"/>
      <c r="H6231" s="131"/>
      <c r="I6231" s="131"/>
    </row>
    <row r="6232" spans="7:9" ht="15" customHeight="1" x14ac:dyDescent="0.2">
      <c r="G6232" s="139"/>
      <c r="H6232" s="131"/>
      <c r="I6232" s="131"/>
    </row>
    <row r="6233" spans="7:9" ht="15" customHeight="1" x14ac:dyDescent="0.2">
      <c r="G6233" s="139"/>
      <c r="H6233" s="131"/>
      <c r="I6233" s="131"/>
    </row>
    <row r="6234" spans="7:9" ht="15" customHeight="1" x14ac:dyDescent="0.2">
      <c r="G6234" s="139"/>
      <c r="H6234" s="131"/>
      <c r="I6234" s="131"/>
    </row>
    <row r="6235" spans="7:9" ht="15" customHeight="1" x14ac:dyDescent="0.2">
      <c r="G6235" s="139"/>
      <c r="H6235" s="131"/>
      <c r="I6235" s="131"/>
    </row>
    <row r="6236" spans="7:9" ht="15" customHeight="1" x14ac:dyDescent="0.2">
      <c r="G6236" s="139"/>
      <c r="H6236" s="131"/>
      <c r="I6236" s="131"/>
    </row>
    <row r="6237" spans="7:9" ht="15" customHeight="1" x14ac:dyDescent="0.2">
      <c r="G6237" s="139"/>
      <c r="H6237" s="131"/>
      <c r="I6237" s="131"/>
    </row>
    <row r="6238" spans="7:9" ht="15" customHeight="1" x14ac:dyDescent="0.2">
      <c r="G6238" s="139"/>
      <c r="H6238" s="131"/>
      <c r="I6238" s="131"/>
    </row>
    <row r="6239" spans="7:9" ht="15" customHeight="1" x14ac:dyDescent="0.2">
      <c r="G6239" s="139"/>
      <c r="H6239" s="131"/>
      <c r="I6239" s="131"/>
    </row>
    <row r="6240" spans="7:9" ht="15" customHeight="1" x14ac:dyDescent="0.2">
      <c r="G6240" s="139"/>
      <c r="H6240" s="131"/>
      <c r="I6240" s="131"/>
    </row>
    <row r="6241" spans="7:9" ht="15" customHeight="1" x14ac:dyDescent="0.2">
      <c r="G6241" s="139"/>
      <c r="H6241" s="131"/>
      <c r="I6241" s="131"/>
    </row>
    <row r="6242" spans="7:9" ht="15" customHeight="1" x14ac:dyDescent="0.2">
      <c r="G6242" s="139"/>
      <c r="H6242" s="131"/>
      <c r="I6242" s="131"/>
    </row>
    <row r="6243" spans="7:9" ht="15" customHeight="1" x14ac:dyDescent="0.2">
      <c r="G6243" s="139"/>
      <c r="H6243" s="131"/>
      <c r="I6243" s="131"/>
    </row>
    <row r="6244" spans="7:9" ht="15" customHeight="1" x14ac:dyDescent="0.2">
      <c r="G6244" s="139"/>
      <c r="H6244" s="131"/>
      <c r="I6244" s="131"/>
    </row>
    <row r="6245" spans="7:9" ht="15" customHeight="1" x14ac:dyDescent="0.2">
      <c r="G6245" s="139"/>
      <c r="H6245" s="131"/>
      <c r="I6245" s="131"/>
    </row>
    <row r="6246" spans="7:9" ht="15" customHeight="1" x14ac:dyDescent="0.2">
      <c r="G6246" s="139"/>
      <c r="H6246" s="131"/>
      <c r="I6246" s="131"/>
    </row>
    <row r="6247" spans="7:9" ht="15" customHeight="1" x14ac:dyDescent="0.2">
      <c r="G6247" s="139"/>
      <c r="H6247" s="131"/>
      <c r="I6247" s="131"/>
    </row>
    <row r="6248" spans="7:9" ht="15" customHeight="1" x14ac:dyDescent="0.2">
      <c r="G6248" s="139"/>
      <c r="H6248" s="131"/>
      <c r="I6248" s="131"/>
    </row>
    <row r="6249" spans="7:9" ht="15" customHeight="1" x14ac:dyDescent="0.2">
      <c r="G6249" s="139"/>
      <c r="H6249" s="131"/>
      <c r="I6249" s="131"/>
    </row>
    <row r="6250" spans="7:9" ht="15" customHeight="1" x14ac:dyDescent="0.2">
      <c r="G6250" s="139"/>
      <c r="H6250" s="131"/>
      <c r="I6250" s="131"/>
    </row>
    <row r="6251" spans="7:9" ht="15" customHeight="1" x14ac:dyDescent="0.2">
      <c r="G6251" s="139"/>
      <c r="H6251" s="131"/>
      <c r="I6251" s="131"/>
    </row>
    <row r="6252" spans="7:9" ht="15" customHeight="1" x14ac:dyDescent="0.2">
      <c r="G6252" s="139"/>
      <c r="H6252" s="131"/>
      <c r="I6252" s="131"/>
    </row>
    <row r="6253" spans="7:9" ht="15" customHeight="1" x14ac:dyDescent="0.2">
      <c r="G6253" s="139"/>
      <c r="H6253" s="131"/>
      <c r="I6253" s="131"/>
    </row>
    <row r="6254" spans="7:9" ht="15" customHeight="1" x14ac:dyDescent="0.2">
      <c r="G6254" s="139"/>
      <c r="H6254" s="131"/>
      <c r="I6254" s="131"/>
    </row>
    <row r="6255" spans="7:9" ht="15" customHeight="1" x14ac:dyDescent="0.2">
      <c r="G6255" s="139"/>
      <c r="H6255" s="131"/>
      <c r="I6255" s="131"/>
    </row>
    <row r="6256" spans="7:9" ht="15" customHeight="1" x14ac:dyDescent="0.2">
      <c r="G6256" s="139"/>
      <c r="H6256" s="131"/>
      <c r="I6256" s="131"/>
    </row>
    <row r="6257" spans="7:9" ht="15" customHeight="1" x14ac:dyDescent="0.2">
      <c r="G6257" s="139"/>
      <c r="H6257" s="131"/>
      <c r="I6257" s="131"/>
    </row>
    <row r="6258" spans="7:9" ht="15" customHeight="1" x14ac:dyDescent="0.2">
      <c r="G6258" s="139"/>
      <c r="H6258" s="131"/>
      <c r="I6258" s="131"/>
    </row>
    <row r="6259" spans="7:9" ht="15" customHeight="1" x14ac:dyDescent="0.2">
      <c r="G6259" s="139"/>
      <c r="H6259" s="131"/>
      <c r="I6259" s="131"/>
    </row>
    <row r="6260" spans="7:9" ht="15" customHeight="1" x14ac:dyDescent="0.2">
      <c r="G6260" s="139"/>
      <c r="H6260" s="131"/>
      <c r="I6260" s="131"/>
    </row>
    <row r="6261" spans="7:9" ht="15" customHeight="1" x14ac:dyDescent="0.2">
      <c r="G6261" s="139"/>
      <c r="H6261" s="131"/>
      <c r="I6261" s="131"/>
    </row>
    <row r="6262" spans="7:9" ht="15" customHeight="1" x14ac:dyDescent="0.2">
      <c r="G6262" s="139"/>
      <c r="H6262" s="131"/>
      <c r="I6262" s="131"/>
    </row>
    <row r="6263" spans="7:9" ht="15" customHeight="1" x14ac:dyDescent="0.2">
      <c r="G6263" s="139"/>
      <c r="H6263" s="131"/>
      <c r="I6263" s="131"/>
    </row>
    <row r="6264" spans="7:9" ht="15" customHeight="1" x14ac:dyDescent="0.2">
      <c r="G6264" s="139"/>
      <c r="H6264" s="131"/>
      <c r="I6264" s="131"/>
    </row>
    <row r="6265" spans="7:9" ht="15" customHeight="1" x14ac:dyDescent="0.2">
      <c r="G6265" s="139"/>
      <c r="H6265" s="131"/>
      <c r="I6265" s="131"/>
    </row>
    <row r="6266" spans="7:9" ht="15" customHeight="1" x14ac:dyDescent="0.2">
      <c r="G6266" s="139"/>
      <c r="H6266" s="131"/>
      <c r="I6266" s="131"/>
    </row>
    <row r="6267" spans="7:9" ht="15" customHeight="1" x14ac:dyDescent="0.2">
      <c r="G6267" s="139"/>
      <c r="H6267" s="131"/>
      <c r="I6267" s="131"/>
    </row>
    <row r="6268" spans="7:9" ht="15" customHeight="1" x14ac:dyDescent="0.2">
      <c r="G6268" s="139"/>
      <c r="H6268" s="131"/>
      <c r="I6268" s="131"/>
    </row>
    <row r="6269" spans="7:9" ht="15" customHeight="1" x14ac:dyDescent="0.2">
      <c r="G6269" s="139"/>
      <c r="H6269" s="131"/>
      <c r="I6269" s="131"/>
    </row>
    <row r="6270" spans="7:9" ht="15" customHeight="1" x14ac:dyDescent="0.2">
      <c r="G6270" s="139"/>
      <c r="H6270" s="131"/>
      <c r="I6270" s="131"/>
    </row>
    <row r="6271" spans="7:9" ht="15" customHeight="1" x14ac:dyDescent="0.2">
      <c r="G6271" s="139"/>
      <c r="H6271" s="131"/>
      <c r="I6271" s="131"/>
    </row>
    <row r="6272" spans="7:9" ht="15" customHeight="1" x14ac:dyDescent="0.2">
      <c r="G6272" s="139"/>
      <c r="H6272" s="131"/>
      <c r="I6272" s="131"/>
    </row>
    <row r="6273" spans="7:9" ht="15" customHeight="1" x14ac:dyDescent="0.2">
      <c r="G6273" s="139"/>
      <c r="H6273" s="131"/>
      <c r="I6273" s="131"/>
    </row>
    <row r="6274" spans="7:9" ht="15" customHeight="1" x14ac:dyDescent="0.2">
      <c r="G6274" s="139"/>
      <c r="H6274" s="131"/>
      <c r="I6274" s="131"/>
    </row>
    <row r="6275" spans="7:9" ht="15" customHeight="1" x14ac:dyDescent="0.2">
      <c r="G6275" s="139"/>
      <c r="H6275" s="131"/>
      <c r="I6275" s="131"/>
    </row>
    <row r="6276" spans="7:9" ht="15" customHeight="1" x14ac:dyDescent="0.2">
      <c r="G6276" s="139"/>
      <c r="H6276" s="131"/>
      <c r="I6276" s="131"/>
    </row>
    <row r="6277" spans="7:9" ht="15" customHeight="1" x14ac:dyDescent="0.2">
      <c r="G6277" s="139"/>
      <c r="H6277" s="131"/>
      <c r="I6277" s="131"/>
    </row>
    <row r="6278" spans="7:9" ht="15" customHeight="1" x14ac:dyDescent="0.2">
      <c r="G6278" s="139"/>
      <c r="H6278" s="131"/>
      <c r="I6278" s="131"/>
    </row>
    <row r="6279" spans="7:9" ht="15" customHeight="1" x14ac:dyDescent="0.2">
      <c r="G6279" s="139"/>
      <c r="H6279" s="131"/>
      <c r="I6279" s="131"/>
    </row>
    <row r="6280" spans="7:9" ht="15" customHeight="1" x14ac:dyDescent="0.2">
      <c r="G6280" s="139"/>
      <c r="H6280" s="131"/>
      <c r="I6280" s="131"/>
    </row>
    <row r="6281" spans="7:9" ht="15" customHeight="1" x14ac:dyDescent="0.2">
      <c r="G6281" s="139"/>
      <c r="H6281" s="131"/>
      <c r="I6281" s="131"/>
    </row>
    <row r="6282" spans="7:9" ht="15" customHeight="1" x14ac:dyDescent="0.2">
      <c r="G6282" s="139"/>
      <c r="H6282" s="131"/>
      <c r="I6282" s="131"/>
    </row>
    <row r="6283" spans="7:9" ht="15" customHeight="1" x14ac:dyDescent="0.2">
      <c r="G6283" s="139"/>
      <c r="H6283" s="131"/>
      <c r="I6283" s="131"/>
    </row>
    <row r="6284" spans="7:9" ht="15" customHeight="1" x14ac:dyDescent="0.2">
      <c r="G6284" s="139"/>
      <c r="H6284" s="131"/>
      <c r="I6284" s="131"/>
    </row>
    <row r="6285" spans="7:9" ht="15" customHeight="1" x14ac:dyDescent="0.2">
      <c r="G6285" s="139"/>
      <c r="H6285" s="131"/>
      <c r="I6285" s="131"/>
    </row>
    <row r="6286" spans="7:9" ht="15" customHeight="1" x14ac:dyDescent="0.2">
      <c r="G6286" s="139"/>
      <c r="H6286" s="131"/>
      <c r="I6286" s="131"/>
    </row>
    <row r="6287" spans="7:9" ht="15" customHeight="1" x14ac:dyDescent="0.2">
      <c r="G6287" s="139"/>
      <c r="H6287" s="131"/>
      <c r="I6287" s="131"/>
    </row>
    <row r="6288" spans="7:9" ht="15" customHeight="1" x14ac:dyDescent="0.2">
      <c r="G6288" s="139"/>
      <c r="H6288" s="131"/>
      <c r="I6288" s="131"/>
    </row>
    <row r="6289" spans="7:9" ht="15" customHeight="1" x14ac:dyDescent="0.2">
      <c r="G6289" s="139"/>
      <c r="H6289" s="131"/>
      <c r="I6289" s="131"/>
    </row>
    <row r="6290" spans="7:9" ht="15" customHeight="1" x14ac:dyDescent="0.2">
      <c r="G6290" s="139"/>
      <c r="H6290" s="131"/>
      <c r="I6290" s="131"/>
    </row>
    <row r="6291" spans="7:9" ht="15" customHeight="1" x14ac:dyDescent="0.2">
      <c r="G6291" s="139"/>
      <c r="H6291" s="131"/>
      <c r="I6291" s="131"/>
    </row>
    <row r="6292" spans="7:9" ht="15" customHeight="1" x14ac:dyDescent="0.2">
      <c r="G6292" s="139"/>
      <c r="H6292" s="131"/>
      <c r="I6292" s="131"/>
    </row>
    <row r="6293" spans="7:9" ht="15" customHeight="1" x14ac:dyDescent="0.2">
      <c r="G6293" s="139"/>
      <c r="H6293" s="131"/>
      <c r="I6293" s="131"/>
    </row>
    <row r="6294" spans="7:9" ht="15" customHeight="1" x14ac:dyDescent="0.2">
      <c r="G6294" s="139"/>
      <c r="H6294" s="131"/>
      <c r="I6294" s="131"/>
    </row>
    <row r="6295" spans="7:9" ht="15" customHeight="1" x14ac:dyDescent="0.2">
      <c r="G6295" s="139"/>
      <c r="H6295" s="131"/>
      <c r="I6295" s="131"/>
    </row>
    <row r="6296" spans="7:9" ht="15" customHeight="1" x14ac:dyDescent="0.2">
      <c r="G6296" s="139"/>
      <c r="H6296" s="131"/>
      <c r="I6296" s="131"/>
    </row>
    <row r="6297" spans="7:9" ht="15" customHeight="1" x14ac:dyDescent="0.2">
      <c r="G6297" s="139"/>
      <c r="H6297" s="131"/>
      <c r="I6297" s="131"/>
    </row>
    <row r="6298" spans="7:9" ht="15" customHeight="1" x14ac:dyDescent="0.2">
      <c r="G6298" s="139"/>
      <c r="H6298" s="131"/>
      <c r="I6298" s="131"/>
    </row>
    <row r="6299" spans="7:9" ht="15" customHeight="1" x14ac:dyDescent="0.2">
      <c r="G6299" s="139"/>
      <c r="H6299" s="131"/>
      <c r="I6299" s="131"/>
    </row>
    <row r="6300" spans="7:9" ht="15" customHeight="1" x14ac:dyDescent="0.2">
      <c r="G6300" s="139"/>
      <c r="H6300" s="131"/>
      <c r="I6300" s="131"/>
    </row>
    <row r="6301" spans="7:9" ht="15" customHeight="1" x14ac:dyDescent="0.2">
      <c r="G6301" s="139"/>
      <c r="H6301" s="131"/>
      <c r="I6301" s="131"/>
    </row>
    <row r="6302" spans="7:9" ht="15" customHeight="1" x14ac:dyDescent="0.2">
      <c r="G6302" s="139"/>
      <c r="H6302" s="131"/>
      <c r="I6302" s="131"/>
    </row>
    <row r="6303" spans="7:9" ht="15" customHeight="1" x14ac:dyDescent="0.2">
      <c r="G6303" s="139"/>
      <c r="H6303" s="131"/>
      <c r="I6303" s="131"/>
    </row>
    <row r="6304" spans="7:9" ht="15" customHeight="1" x14ac:dyDescent="0.2">
      <c r="G6304" s="139"/>
      <c r="H6304" s="131"/>
      <c r="I6304" s="131"/>
    </row>
    <row r="6305" spans="7:9" ht="15" customHeight="1" x14ac:dyDescent="0.2">
      <c r="G6305" s="139"/>
      <c r="H6305" s="131"/>
      <c r="I6305" s="131"/>
    </row>
    <row r="6306" spans="7:9" ht="15" customHeight="1" x14ac:dyDescent="0.2">
      <c r="G6306" s="139"/>
      <c r="H6306" s="131"/>
      <c r="I6306" s="131"/>
    </row>
    <row r="6307" spans="7:9" ht="15" customHeight="1" x14ac:dyDescent="0.2">
      <c r="G6307" s="139"/>
      <c r="H6307" s="131"/>
      <c r="I6307" s="131"/>
    </row>
    <row r="6308" spans="7:9" ht="15" customHeight="1" x14ac:dyDescent="0.2">
      <c r="G6308" s="139"/>
      <c r="H6308" s="131"/>
      <c r="I6308" s="131"/>
    </row>
    <row r="6309" spans="7:9" ht="15" customHeight="1" x14ac:dyDescent="0.2">
      <c r="G6309" s="139"/>
      <c r="H6309" s="131"/>
      <c r="I6309" s="131"/>
    </row>
    <row r="6310" spans="7:9" ht="15" customHeight="1" x14ac:dyDescent="0.2">
      <c r="G6310" s="139"/>
      <c r="H6310" s="131"/>
      <c r="I6310" s="131"/>
    </row>
    <row r="6311" spans="7:9" ht="15" customHeight="1" x14ac:dyDescent="0.2">
      <c r="G6311" s="139"/>
      <c r="H6311" s="131"/>
      <c r="I6311" s="131"/>
    </row>
    <row r="6312" spans="7:9" ht="15" customHeight="1" x14ac:dyDescent="0.2">
      <c r="G6312" s="139"/>
      <c r="H6312" s="131"/>
      <c r="I6312" s="131"/>
    </row>
    <row r="6313" spans="7:9" ht="15" customHeight="1" x14ac:dyDescent="0.2">
      <c r="G6313" s="139"/>
      <c r="H6313" s="131"/>
      <c r="I6313" s="131"/>
    </row>
    <row r="6314" spans="7:9" ht="15" customHeight="1" x14ac:dyDescent="0.2">
      <c r="G6314" s="139"/>
      <c r="H6314" s="131"/>
      <c r="I6314" s="131"/>
    </row>
    <row r="6315" spans="7:9" ht="15" customHeight="1" x14ac:dyDescent="0.2">
      <c r="G6315" s="139"/>
      <c r="H6315" s="131"/>
      <c r="I6315" s="131"/>
    </row>
    <row r="6316" spans="7:9" ht="15" customHeight="1" x14ac:dyDescent="0.2">
      <c r="G6316" s="139"/>
      <c r="H6316" s="131"/>
      <c r="I6316" s="131"/>
    </row>
    <row r="6317" spans="7:9" ht="15" customHeight="1" x14ac:dyDescent="0.2">
      <c r="G6317" s="139"/>
      <c r="H6317" s="131"/>
      <c r="I6317" s="131"/>
    </row>
    <row r="6318" spans="7:9" ht="15" customHeight="1" x14ac:dyDescent="0.2">
      <c r="G6318" s="139"/>
      <c r="H6318" s="131"/>
      <c r="I6318" s="131"/>
    </row>
    <row r="6319" spans="7:9" ht="15" customHeight="1" x14ac:dyDescent="0.2">
      <c r="G6319" s="139"/>
      <c r="H6319" s="131"/>
      <c r="I6319" s="131"/>
    </row>
    <row r="6320" spans="7:9" ht="15" customHeight="1" x14ac:dyDescent="0.2">
      <c r="G6320" s="139"/>
      <c r="H6320" s="131"/>
      <c r="I6320" s="131"/>
    </row>
    <row r="6321" spans="7:9" ht="15" customHeight="1" x14ac:dyDescent="0.2">
      <c r="G6321" s="139"/>
      <c r="H6321" s="131"/>
      <c r="I6321" s="131"/>
    </row>
    <row r="6322" spans="7:9" ht="15" customHeight="1" x14ac:dyDescent="0.2">
      <c r="G6322" s="139"/>
      <c r="H6322" s="131"/>
      <c r="I6322" s="131"/>
    </row>
    <row r="6323" spans="7:9" ht="15" customHeight="1" x14ac:dyDescent="0.2">
      <c r="G6323" s="139"/>
      <c r="H6323" s="131"/>
      <c r="I6323" s="131"/>
    </row>
    <row r="6324" spans="7:9" ht="15" customHeight="1" x14ac:dyDescent="0.2">
      <c r="G6324" s="139"/>
      <c r="H6324" s="131"/>
      <c r="I6324" s="131"/>
    </row>
    <row r="6325" spans="7:9" ht="15" customHeight="1" x14ac:dyDescent="0.2">
      <c r="G6325" s="139"/>
      <c r="H6325" s="131"/>
      <c r="I6325" s="131"/>
    </row>
    <row r="6326" spans="7:9" ht="15" customHeight="1" x14ac:dyDescent="0.2">
      <c r="G6326" s="139"/>
      <c r="H6326" s="131"/>
      <c r="I6326" s="131"/>
    </row>
    <row r="6327" spans="7:9" ht="15" customHeight="1" x14ac:dyDescent="0.2">
      <c r="G6327" s="139"/>
      <c r="H6327" s="131"/>
      <c r="I6327" s="131"/>
    </row>
    <row r="6328" spans="7:9" ht="15" customHeight="1" x14ac:dyDescent="0.2">
      <c r="G6328" s="139"/>
      <c r="H6328" s="131"/>
      <c r="I6328" s="131"/>
    </row>
    <row r="6329" spans="7:9" ht="15" customHeight="1" x14ac:dyDescent="0.2">
      <c r="G6329" s="139"/>
      <c r="H6329" s="131"/>
      <c r="I6329" s="131"/>
    </row>
    <row r="6330" spans="7:9" ht="15" customHeight="1" x14ac:dyDescent="0.2">
      <c r="G6330" s="139"/>
      <c r="H6330" s="131"/>
      <c r="I6330" s="131"/>
    </row>
    <row r="6331" spans="7:9" ht="15" customHeight="1" x14ac:dyDescent="0.2">
      <c r="G6331" s="139"/>
      <c r="H6331" s="131"/>
      <c r="I6331" s="131"/>
    </row>
    <row r="6332" spans="7:9" ht="15" customHeight="1" x14ac:dyDescent="0.2">
      <c r="G6332" s="139"/>
      <c r="H6332" s="131"/>
      <c r="I6332" s="131"/>
    </row>
    <row r="6333" spans="7:9" ht="15" customHeight="1" x14ac:dyDescent="0.2">
      <c r="G6333" s="139"/>
      <c r="H6333" s="131"/>
      <c r="I6333" s="131"/>
    </row>
    <row r="6334" spans="7:9" ht="15" customHeight="1" x14ac:dyDescent="0.2">
      <c r="G6334" s="139"/>
      <c r="H6334" s="131"/>
      <c r="I6334" s="131"/>
    </row>
    <row r="6335" spans="7:9" ht="15" customHeight="1" x14ac:dyDescent="0.2">
      <c r="G6335" s="139"/>
      <c r="H6335" s="131"/>
      <c r="I6335" s="131"/>
    </row>
    <row r="6336" spans="7:9" ht="15" customHeight="1" x14ac:dyDescent="0.2">
      <c r="G6336" s="139"/>
      <c r="H6336" s="131"/>
      <c r="I6336" s="131"/>
    </row>
    <row r="6337" spans="7:9" ht="15" customHeight="1" x14ac:dyDescent="0.2">
      <c r="G6337" s="139"/>
      <c r="H6337" s="131"/>
      <c r="I6337" s="131"/>
    </row>
    <row r="6338" spans="7:9" ht="15" customHeight="1" x14ac:dyDescent="0.2">
      <c r="G6338" s="139"/>
      <c r="H6338" s="131"/>
      <c r="I6338" s="131"/>
    </row>
    <row r="6339" spans="7:9" ht="15" customHeight="1" x14ac:dyDescent="0.2">
      <c r="G6339" s="139"/>
      <c r="H6339" s="131"/>
      <c r="I6339" s="131"/>
    </row>
    <row r="6340" spans="7:9" ht="15" customHeight="1" x14ac:dyDescent="0.2">
      <c r="G6340" s="139"/>
      <c r="H6340" s="131"/>
      <c r="I6340" s="131"/>
    </row>
    <row r="6341" spans="7:9" ht="15" customHeight="1" x14ac:dyDescent="0.2">
      <c r="G6341" s="139"/>
      <c r="H6341" s="131"/>
      <c r="I6341" s="131"/>
    </row>
    <row r="6342" spans="7:9" ht="15" customHeight="1" x14ac:dyDescent="0.2">
      <c r="G6342" s="139"/>
      <c r="H6342" s="131"/>
      <c r="I6342" s="131"/>
    </row>
    <row r="6343" spans="7:9" ht="15" customHeight="1" x14ac:dyDescent="0.2">
      <c r="G6343" s="139"/>
      <c r="H6343" s="131"/>
      <c r="I6343" s="131"/>
    </row>
    <row r="6344" spans="7:9" ht="15" customHeight="1" x14ac:dyDescent="0.2">
      <c r="G6344" s="139"/>
      <c r="H6344" s="131"/>
      <c r="I6344" s="131"/>
    </row>
    <row r="6345" spans="7:9" ht="15" customHeight="1" x14ac:dyDescent="0.2">
      <c r="G6345" s="139"/>
      <c r="H6345" s="131"/>
      <c r="I6345" s="131"/>
    </row>
    <row r="6346" spans="7:9" ht="15" customHeight="1" x14ac:dyDescent="0.2">
      <c r="G6346" s="139"/>
      <c r="H6346" s="131"/>
      <c r="I6346" s="131"/>
    </row>
    <row r="6347" spans="7:9" ht="15" customHeight="1" x14ac:dyDescent="0.2">
      <c r="G6347" s="139"/>
      <c r="H6347" s="131"/>
      <c r="I6347" s="131"/>
    </row>
    <row r="6348" spans="7:9" ht="15" customHeight="1" x14ac:dyDescent="0.2">
      <c r="G6348" s="139"/>
      <c r="H6348" s="131"/>
      <c r="I6348" s="131"/>
    </row>
    <row r="6349" spans="7:9" ht="15" customHeight="1" x14ac:dyDescent="0.2">
      <c r="G6349" s="139"/>
      <c r="H6349" s="131"/>
      <c r="I6349" s="131"/>
    </row>
    <row r="6350" spans="7:9" ht="15" customHeight="1" x14ac:dyDescent="0.2">
      <c r="G6350" s="139"/>
      <c r="H6350" s="131"/>
      <c r="I6350" s="131"/>
    </row>
    <row r="6351" spans="7:9" ht="15" customHeight="1" x14ac:dyDescent="0.2">
      <c r="G6351" s="139"/>
      <c r="H6351" s="131"/>
      <c r="I6351" s="131"/>
    </row>
    <row r="6352" spans="7:9" ht="15" customHeight="1" x14ac:dyDescent="0.2">
      <c r="G6352" s="139"/>
      <c r="H6352" s="131"/>
      <c r="I6352" s="131"/>
    </row>
    <row r="6353" spans="7:9" ht="15" customHeight="1" x14ac:dyDescent="0.2">
      <c r="G6353" s="139"/>
      <c r="H6353" s="131"/>
      <c r="I6353" s="131"/>
    </row>
    <row r="6354" spans="7:9" ht="15" customHeight="1" x14ac:dyDescent="0.2">
      <c r="G6354" s="139"/>
      <c r="H6354" s="131"/>
      <c r="I6354" s="131"/>
    </row>
    <row r="6355" spans="7:9" ht="15" customHeight="1" x14ac:dyDescent="0.2">
      <c r="G6355" s="139"/>
      <c r="H6355" s="131"/>
      <c r="I6355" s="131"/>
    </row>
    <row r="6356" spans="7:9" ht="15" customHeight="1" x14ac:dyDescent="0.2">
      <c r="G6356" s="139"/>
      <c r="H6356" s="131"/>
      <c r="I6356" s="131"/>
    </row>
    <row r="6357" spans="7:9" ht="15" customHeight="1" x14ac:dyDescent="0.2">
      <c r="G6357" s="139"/>
      <c r="H6357" s="131"/>
      <c r="I6357" s="131"/>
    </row>
    <row r="6358" spans="7:9" ht="15" customHeight="1" x14ac:dyDescent="0.2">
      <c r="G6358" s="139"/>
      <c r="H6358" s="131"/>
      <c r="I6358" s="131"/>
    </row>
    <row r="6359" spans="7:9" ht="15" customHeight="1" x14ac:dyDescent="0.2">
      <c r="G6359" s="139"/>
      <c r="H6359" s="131"/>
      <c r="I6359" s="131"/>
    </row>
    <row r="6360" spans="7:9" ht="15" customHeight="1" x14ac:dyDescent="0.2">
      <c r="G6360" s="139"/>
      <c r="H6360" s="131"/>
      <c r="I6360" s="131"/>
    </row>
    <row r="6361" spans="7:9" ht="15" customHeight="1" x14ac:dyDescent="0.2">
      <c r="G6361" s="139"/>
      <c r="H6361" s="131"/>
      <c r="I6361" s="131"/>
    </row>
    <row r="6362" spans="7:9" ht="15" customHeight="1" x14ac:dyDescent="0.2">
      <c r="G6362" s="139"/>
      <c r="H6362" s="131"/>
      <c r="I6362" s="131"/>
    </row>
    <row r="6363" spans="7:9" ht="15" customHeight="1" x14ac:dyDescent="0.2">
      <c r="G6363" s="139"/>
      <c r="H6363" s="131"/>
      <c r="I6363" s="131"/>
    </row>
    <row r="6364" spans="7:9" ht="15" customHeight="1" x14ac:dyDescent="0.2">
      <c r="G6364" s="139"/>
      <c r="H6364" s="131"/>
      <c r="I6364" s="131"/>
    </row>
    <row r="6365" spans="7:9" ht="15" customHeight="1" x14ac:dyDescent="0.2">
      <c r="G6365" s="139"/>
      <c r="H6365" s="131"/>
      <c r="I6365" s="131"/>
    </row>
    <row r="6366" spans="7:9" ht="15" customHeight="1" x14ac:dyDescent="0.2">
      <c r="G6366" s="139"/>
      <c r="H6366" s="131"/>
      <c r="I6366" s="131"/>
    </row>
    <row r="6367" spans="7:9" ht="15" customHeight="1" x14ac:dyDescent="0.2">
      <c r="G6367" s="139"/>
      <c r="H6367" s="131"/>
      <c r="I6367" s="131"/>
    </row>
    <row r="6368" spans="7:9" ht="15" customHeight="1" x14ac:dyDescent="0.2">
      <c r="G6368" s="139"/>
      <c r="H6368" s="131"/>
      <c r="I6368" s="131"/>
    </row>
    <row r="6369" spans="7:9" ht="15" customHeight="1" x14ac:dyDescent="0.2">
      <c r="G6369" s="139"/>
      <c r="H6369" s="131"/>
      <c r="I6369" s="131"/>
    </row>
    <row r="6370" spans="7:9" ht="15" customHeight="1" x14ac:dyDescent="0.2">
      <c r="G6370" s="139"/>
      <c r="H6370" s="131"/>
      <c r="I6370" s="131"/>
    </row>
    <row r="6371" spans="7:9" ht="15" customHeight="1" x14ac:dyDescent="0.2">
      <c r="G6371" s="139"/>
      <c r="H6371" s="131"/>
      <c r="I6371" s="131"/>
    </row>
    <row r="6372" spans="7:9" ht="15" customHeight="1" x14ac:dyDescent="0.2">
      <c r="G6372" s="139"/>
      <c r="H6372" s="131"/>
      <c r="I6372" s="131"/>
    </row>
    <row r="6373" spans="7:9" ht="15" customHeight="1" x14ac:dyDescent="0.2">
      <c r="G6373" s="139"/>
      <c r="H6373" s="131"/>
      <c r="I6373" s="131"/>
    </row>
    <row r="6374" spans="7:9" ht="15" customHeight="1" x14ac:dyDescent="0.2">
      <c r="G6374" s="139"/>
      <c r="H6374" s="131"/>
      <c r="I6374" s="131"/>
    </row>
    <row r="6375" spans="7:9" ht="15" customHeight="1" x14ac:dyDescent="0.2">
      <c r="G6375" s="139"/>
      <c r="H6375" s="131"/>
      <c r="I6375" s="131"/>
    </row>
    <row r="6376" spans="7:9" ht="15" customHeight="1" x14ac:dyDescent="0.2">
      <c r="G6376" s="139"/>
      <c r="H6376" s="131"/>
      <c r="I6376" s="131"/>
    </row>
    <row r="6377" spans="7:9" ht="15" customHeight="1" x14ac:dyDescent="0.2">
      <c r="G6377" s="139"/>
      <c r="H6377" s="131"/>
      <c r="I6377" s="131"/>
    </row>
    <row r="6378" spans="7:9" ht="15" customHeight="1" x14ac:dyDescent="0.2">
      <c r="G6378" s="139"/>
      <c r="H6378" s="131"/>
      <c r="I6378" s="131"/>
    </row>
    <row r="6379" spans="7:9" ht="15" customHeight="1" x14ac:dyDescent="0.2">
      <c r="G6379" s="139"/>
      <c r="H6379" s="131"/>
      <c r="I6379" s="131"/>
    </row>
    <row r="6380" spans="7:9" ht="15" customHeight="1" x14ac:dyDescent="0.2">
      <c r="G6380" s="139"/>
      <c r="H6380" s="131"/>
      <c r="I6380" s="131"/>
    </row>
    <row r="6381" spans="7:9" ht="15" customHeight="1" x14ac:dyDescent="0.2">
      <c r="G6381" s="139"/>
      <c r="H6381" s="131"/>
      <c r="I6381" s="131"/>
    </row>
    <row r="6382" spans="7:9" ht="15" customHeight="1" x14ac:dyDescent="0.2">
      <c r="G6382" s="139"/>
      <c r="H6382" s="131"/>
      <c r="I6382" s="131"/>
    </row>
    <row r="6383" spans="7:9" ht="15" customHeight="1" x14ac:dyDescent="0.2">
      <c r="G6383" s="139"/>
      <c r="H6383" s="131"/>
      <c r="I6383" s="131"/>
    </row>
    <row r="6384" spans="7:9" ht="15" customHeight="1" x14ac:dyDescent="0.2">
      <c r="G6384" s="139"/>
      <c r="H6384" s="131"/>
      <c r="I6384" s="131"/>
    </row>
    <row r="6385" spans="7:9" ht="15" customHeight="1" x14ac:dyDescent="0.2">
      <c r="G6385" s="139"/>
      <c r="H6385" s="131"/>
      <c r="I6385" s="131"/>
    </row>
    <row r="6386" spans="7:9" ht="15" customHeight="1" x14ac:dyDescent="0.2">
      <c r="G6386" s="139"/>
      <c r="H6386" s="131"/>
      <c r="I6386" s="131"/>
    </row>
    <row r="6387" spans="7:9" ht="15" customHeight="1" x14ac:dyDescent="0.2">
      <c r="G6387" s="139"/>
      <c r="H6387" s="131"/>
      <c r="I6387" s="131"/>
    </row>
    <row r="6388" spans="7:9" ht="15" customHeight="1" x14ac:dyDescent="0.2">
      <c r="G6388" s="139"/>
      <c r="H6388" s="131"/>
      <c r="I6388" s="131"/>
    </row>
    <row r="6389" spans="7:9" ht="15" customHeight="1" x14ac:dyDescent="0.2">
      <c r="G6389" s="139"/>
      <c r="H6389" s="131"/>
      <c r="I6389" s="131"/>
    </row>
    <row r="6390" spans="7:9" ht="15" customHeight="1" x14ac:dyDescent="0.2">
      <c r="G6390" s="139"/>
      <c r="H6390" s="131"/>
      <c r="I6390" s="131"/>
    </row>
    <row r="6391" spans="7:9" ht="15" customHeight="1" x14ac:dyDescent="0.2">
      <c r="G6391" s="139"/>
      <c r="H6391" s="131"/>
      <c r="I6391" s="131"/>
    </row>
    <row r="6392" spans="7:9" ht="15" customHeight="1" x14ac:dyDescent="0.2">
      <c r="G6392" s="139"/>
      <c r="H6392" s="131"/>
      <c r="I6392" s="131"/>
    </row>
    <row r="6393" spans="7:9" ht="15" customHeight="1" x14ac:dyDescent="0.2">
      <c r="G6393" s="139"/>
      <c r="H6393" s="131"/>
      <c r="I6393" s="131"/>
    </row>
    <row r="6394" spans="7:9" ht="15" customHeight="1" x14ac:dyDescent="0.2">
      <c r="G6394" s="139"/>
      <c r="H6394" s="131"/>
      <c r="I6394" s="131"/>
    </row>
    <row r="6395" spans="7:9" ht="15" customHeight="1" x14ac:dyDescent="0.2">
      <c r="G6395" s="139"/>
      <c r="H6395" s="131"/>
      <c r="I6395" s="131"/>
    </row>
    <row r="6396" spans="7:9" ht="15" customHeight="1" x14ac:dyDescent="0.2">
      <c r="G6396" s="139"/>
      <c r="H6396" s="131"/>
      <c r="I6396" s="131"/>
    </row>
    <row r="6397" spans="7:9" ht="15" customHeight="1" x14ac:dyDescent="0.2">
      <c r="G6397" s="139"/>
      <c r="H6397" s="131"/>
      <c r="I6397" s="131"/>
    </row>
    <row r="6398" spans="7:9" ht="15" customHeight="1" x14ac:dyDescent="0.2">
      <c r="G6398" s="139"/>
      <c r="H6398" s="131"/>
      <c r="I6398" s="131"/>
    </row>
    <row r="6399" spans="7:9" ht="15" customHeight="1" x14ac:dyDescent="0.2">
      <c r="G6399" s="139"/>
      <c r="H6399" s="131"/>
      <c r="I6399" s="131"/>
    </row>
    <row r="6400" spans="7:9" ht="15" customHeight="1" x14ac:dyDescent="0.2">
      <c r="G6400" s="139"/>
      <c r="H6400" s="131"/>
      <c r="I6400" s="131"/>
    </row>
    <row r="6401" spans="7:9" ht="15" customHeight="1" x14ac:dyDescent="0.2">
      <c r="G6401" s="139"/>
      <c r="H6401" s="131"/>
      <c r="I6401" s="131"/>
    </row>
    <row r="6402" spans="7:9" ht="15" customHeight="1" x14ac:dyDescent="0.2">
      <c r="G6402" s="139"/>
      <c r="H6402" s="131"/>
      <c r="I6402" s="131"/>
    </row>
    <row r="6403" spans="7:9" ht="15" customHeight="1" x14ac:dyDescent="0.2">
      <c r="G6403" s="139"/>
      <c r="H6403" s="131"/>
      <c r="I6403" s="131"/>
    </row>
    <row r="6404" spans="7:9" ht="15" customHeight="1" x14ac:dyDescent="0.2">
      <c r="G6404" s="139"/>
      <c r="H6404" s="131"/>
      <c r="I6404" s="131"/>
    </row>
    <row r="6405" spans="7:9" ht="15" customHeight="1" x14ac:dyDescent="0.2">
      <c r="G6405" s="139"/>
      <c r="H6405" s="131"/>
      <c r="I6405" s="131"/>
    </row>
    <row r="6406" spans="7:9" ht="15" customHeight="1" x14ac:dyDescent="0.2">
      <c r="G6406" s="139"/>
      <c r="H6406" s="131"/>
      <c r="I6406" s="131"/>
    </row>
    <row r="6407" spans="7:9" ht="15" customHeight="1" x14ac:dyDescent="0.2">
      <c r="G6407" s="139"/>
      <c r="H6407" s="131"/>
      <c r="I6407" s="131"/>
    </row>
    <row r="6408" spans="7:9" ht="15" customHeight="1" x14ac:dyDescent="0.2">
      <c r="G6408" s="139"/>
      <c r="H6408" s="131"/>
      <c r="I6408" s="131"/>
    </row>
    <row r="6409" spans="7:9" ht="15" customHeight="1" x14ac:dyDescent="0.2">
      <c r="G6409" s="139"/>
      <c r="H6409" s="131"/>
      <c r="I6409" s="131"/>
    </row>
    <row r="6410" spans="7:9" ht="15" customHeight="1" x14ac:dyDescent="0.2">
      <c r="G6410" s="139"/>
      <c r="H6410" s="131"/>
      <c r="I6410" s="131"/>
    </row>
    <row r="6411" spans="7:9" ht="15" customHeight="1" x14ac:dyDescent="0.2">
      <c r="G6411" s="139"/>
      <c r="H6411" s="131"/>
      <c r="I6411" s="131"/>
    </row>
    <row r="6412" spans="7:9" ht="15" customHeight="1" x14ac:dyDescent="0.2">
      <c r="G6412" s="139"/>
      <c r="H6412" s="131"/>
      <c r="I6412" s="131"/>
    </row>
    <row r="6413" spans="7:9" ht="15" customHeight="1" x14ac:dyDescent="0.2">
      <c r="G6413" s="139"/>
      <c r="H6413" s="131"/>
      <c r="I6413" s="131"/>
    </row>
    <row r="6414" spans="7:9" ht="15" customHeight="1" x14ac:dyDescent="0.2">
      <c r="G6414" s="139"/>
      <c r="H6414" s="131"/>
      <c r="I6414" s="131"/>
    </row>
    <row r="6415" spans="7:9" ht="15" customHeight="1" x14ac:dyDescent="0.2">
      <c r="G6415" s="139"/>
      <c r="H6415" s="131"/>
      <c r="I6415" s="131"/>
    </row>
    <row r="6416" spans="7:9" ht="15" customHeight="1" x14ac:dyDescent="0.2">
      <c r="G6416" s="139"/>
      <c r="H6416" s="131"/>
      <c r="I6416" s="131"/>
    </row>
    <row r="6417" spans="7:9" ht="15" customHeight="1" x14ac:dyDescent="0.2">
      <c r="G6417" s="139"/>
      <c r="H6417" s="131"/>
      <c r="I6417" s="131"/>
    </row>
    <row r="6418" spans="7:9" ht="15" customHeight="1" x14ac:dyDescent="0.2">
      <c r="G6418" s="139"/>
      <c r="H6418" s="131"/>
      <c r="I6418" s="131"/>
    </row>
    <row r="6419" spans="7:9" ht="15" customHeight="1" x14ac:dyDescent="0.2">
      <c r="G6419" s="139"/>
      <c r="H6419" s="131"/>
      <c r="I6419" s="131"/>
    </row>
    <row r="6420" spans="7:9" ht="15" customHeight="1" x14ac:dyDescent="0.2">
      <c r="G6420" s="139"/>
      <c r="H6420" s="131"/>
      <c r="I6420" s="131"/>
    </row>
    <row r="6421" spans="7:9" ht="15" customHeight="1" x14ac:dyDescent="0.2">
      <c r="G6421" s="139"/>
      <c r="H6421" s="131"/>
      <c r="I6421" s="131"/>
    </row>
    <row r="6422" spans="7:9" ht="15" customHeight="1" x14ac:dyDescent="0.2">
      <c r="G6422" s="139"/>
      <c r="H6422" s="131"/>
      <c r="I6422" s="131"/>
    </row>
    <row r="6423" spans="7:9" ht="15" customHeight="1" x14ac:dyDescent="0.2">
      <c r="G6423" s="139"/>
      <c r="H6423" s="131"/>
      <c r="I6423" s="131"/>
    </row>
    <row r="6424" spans="7:9" ht="15" customHeight="1" x14ac:dyDescent="0.2">
      <c r="G6424" s="139"/>
      <c r="H6424" s="131"/>
      <c r="I6424" s="131"/>
    </row>
    <row r="6425" spans="7:9" ht="15" customHeight="1" x14ac:dyDescent="0.2">
      <c r="G6425" s="139"/>
      <c r="H6425" s="131"/>
      <c r="I6425" s="131"/>
    </row>
    <row r="6426" spans="7:9" ht="15" customHeight="1" x14ac:dyDescent="0.2">
      <c r="G6426" s="139"/>
      <c r="H6426" s="131"/>
      <c r="I6426" s="131"/>
    </row>
    <row r="6427" spans="7:9" ht="15" customHeight="1" x14ac:dyDescent="0.2">
      <c r="G6427" s="139"/>
      <c r="H6427" s="131"/>
      <c r="I6427" s="131"/>
    </row>
    <row r="6428" spans="7:9" ht="15" customHeight="1" x14ac:dyDescent="0.2">
      <c r="G6428" s="139"/>
      <c r="H6428" s="131"/>
      <c r="I6428" s="131"/>
    </row>
    <row r="6429" spans="7:9" ht="15" customHeight="1" x14ac:dyDescent="0.2">
      <c r="G6429" s="139"/>
      <c r="H6429" s="131"/>
      <c r="I6429" s="131"/>
    </row>
    <row r="6430" spans="7:9" ht="15" customHeight="1" x14ac:dyDescent="0.2">
      <c r="G6430" s="139"/>
      <c r="H6430" s="131"/>
      <c r="I6430" s="131"/>
    </row>
    <row r="6431" spans="7:9" ht="15" customHeight="1" x14ac:dyDescent="0.2">
      <c r="G6431" s="139"/>
      <c r="H6431" s="131"/>
      <c r="I6431" s="131"/>
    </row>
    <row r="6432" spans="7:9" ht="15" customHeight="1" x14ac:dyDescent="0.2">
      <c r="G6432" s="139"/>
      <c r="H6432" s="131"/>
      <c r="I6432" s="131"/>
    </row>
    <row r="6433" spans="7:9" ht="15" customHeight="1" x14ac:dyDescent="0.2">
      <c r="G6433" s="139"/>
      <c r="H6433" s="131"/>
      <c r="I6433" s="131"/>
    </row>
    <row r="6434" spans="7:9" ht="15" customHeight="1" x14ac:dyDescent="0.2">
      <c r="G6434" s="139"/>
      <c r="H6434" s="131"/>
      <c r="I6434" s="131"/>
    </row>
    <row r="6435" spans="7:9" ht="15" customHeight="1" x14ac:dyDescent="0.2">
      <c r="G6435" s="139"/>
      <c r="H6435" s="131"/>
      <c r="I6435" s="131"/>
    </row>
    <row r="6436" spans="7:9" ht="15" customHeight="1" x14ac:dyDescent="0.2">
      <c r="G6436" s="139"/>
      <c r="H6436" s="131"/>
      <c r="I6436" s="131"/>
    </row>
    <row r="6437" spans="7:9" ht="15" customHeight="1" x14ac:dyDescent="0.2">
      <c r="G6437" s="139"/>
      <c r="H6437" s="131"/>
      <c r="I6437" s="131"/>
    </row>
    <row r="6438" spans="7:9" ht="15" customHeight="1" x14ac:dyDescent="0.2">
      <c r="G6438" s="139"/>
      <c r="H6438" s="131"/>
      <c r="I6438" s="131"/>
    </row>
    <row r="6439" spans="7:9" ht="15" customHeight="1" x14ac:dyDescent="0.2">
      <c r="G6439" s="139"/>
      <c r="H6439" s="131"/>
      <c r="I6439" s="131"/>
    </row>
    <row r="6440" spans="7:9" ht="15" customHeight="1" x14ac:dyDescent="0.2">
      <c r="G6440" s="139"/>
      <c r="H6440" s="131"/>
      <c r="I6440" s="131"/>
    </row>
    <row r="6441" spans="7:9" ht="15" customHeight="1" x14ac:dyDescent="0.2">
      <c r="G6441" s="139"/>
      <c r="H6441" s="131"/>
      <c r="I6441" s="131"/>
    </row>
    <row r="6442" spans="7:9" ht="15" customHeight="1" x14ac:dyDescent="0.2">
      <c r="G6442" s="139"/>
      <c r="H6442" s="131"/>
      <c r="I6442" s="131"/>
    </row>
    <row r="6443" spans="7:9" ht="15" customHeight="1" x14ac:dyDescent="0.2">
      <c r="G6443" s="139"/>
      <c r="H6443" s="131"/>
      <c r="I6443" s="131"/>
    </row>
    <row r="6444" spans="7:9" ht="15" customHeight="1" x14ac:dyDescent="0.2">
      <c r="G6444" s="139"/>
      <c r="H6444" s="131"/>
      <c r="I6444" s="131"/>
    </row>
    <row r="6445" spans="7:9" ht="15" customHeight="1" x14ac:dyDescent="0.2">
      <c r="G6445" s="139"/>
      <c r="H6445" s="131"/>
      <c r="I6445" s="131"/>
    </row>
    <row r="6446" spans="7:9" ht="15" customHeight="1" x14ac:dyDescent="0.2">
      <c r="G6446" s="139"/>
      <c r="H6446" s="131"/>
      <c r="I6446" s="131"/>
    </row>
    <row r="6447" spans="7:9" ht="15" customHeight="1" x14ac:dyDescent="0.2">
      <c r="G6447" s="139"/>
      <c r="H6447" s="131"/>
      <c r="I6447" s="131"/>
    </row>
    <row r="6448" spans="7:9" ht="15" customHeight="1" x14ac:dyDescent="0.2">
      <c r="G6448" s="139"/>
      <c r="H6448" s="131"/>
      <c r="I6448" s="131"/>
    </row>
    <row r="6449" spans="7:9" ht="15" customHeight="1" x14ac:dyDescent="0.2">
      <c r="G6449" s="139"/>
      <c r="H6449" s="131"/>
      <c r="I6449" s="131"/>
    </row>
    <row r="6450" spans="7:9" ht="15" customHeight="1" x14ac:dyDescent="0.2">
      <c r="G6450" s="139"/>
      <c r="H6450" s="131"/>
      <c r="I6450" s="131"/>
    </row>
    <row r="6451" spans="7:9" ht="15" customHeight="1" x14ac:dyDescent="0.2">
      <c r="G6451" s="139"/>
      <c r="H6451" s="131"/>
      <c r="I6451" s="131"/>
    </row>
    <row r="6452" spans="7:9" ht="15" customHeight="1" x14ac:dyDescent="0.2">
      <c r="G6452" s="139"/>
      <c r="H6452" s="131"/>
      <c r="I6452" s="131"/>
    </row>
    <row r="6453" spans="7:9" ht="15" customHeight="1" x14ac:dyDescent="0.2">
      <c r="G6453" s="139"/>
      <c r="H6453" s="131"/>
      <c r="I6453" s="131"/>
    </row>
    <row r="6454" spans="7:9" ht="15" customHeight="1" x14ac:dyDescent="0.2">
      <c r="G6454" s="139"/>
      <c r="H6454" s="131"/>
      <c r="I6454" s="131"/>
    </row>
    <row r="6455" spans="7:9" ht="15" customHeight="1" x14ac:dyDescent="0.2">
      <c r="G6455" s="139"/>
      <c r="H6455" s="131"/>
      <c r="I6455" s="131"/>
    </row>
    <row r="6456" spans="7:9" ht="15" customHeight="1" x14ac:dyDescent="0.2">
      <c r="G6456" s="139"/>
      <c r="H6456" s="131"/>
      <c r="I6456" s="131"/>
    </row>
    <row r="6457" spans="7:9" ht="15" customHeight="1" x14ac:dyDescent="0.2">
      <c r="G6457" s="139"/>
      <c r="H6457" s="131"/>
      <c r="I6457" s="131"/>
    </row>
    <row r="6458" spans="7:9" ht="15" customHeight="1" x14ac:dyDescent="0.2">
      <c r="G6458" s="139"/>
      <c r="H6458" s="131"/>
      <c r="I6458" s="131"/>
    </row>
    <row r="6459" spans="7:9" ht="15" customHeight="1" x14ac:dyDescent="0.2">
      <c r="G6459" s="139"/>
      <c r="H6459" s="131"/>
      <c r="I6459" s="131"/>
    </row>
    <row r="6460" spans="7:9" ht="15" customHeight="1" x14ac:dyDescent="0.2">
      <c r="G6460" s="139"/>
      <c r="H6460" s="131"/>
      <c r="I6460" s="131"/>
    </row>
    <row r="6461" spans="7:9" ht="15" customHeight="1" x14ac:dyDescent="0.2">
      <c r="G6461" s="139"/>
      <c r="H6461" s="131"/>
      <c r="I6461" s="131"/>
    </row>
    <row r="6462" spans="7:9" ht="15" customHeight="1" x14ac:dyDescent="0.2">
      <c r="G6462" s="139"/>
      <c r="H6462" s="131"/>
      <c r="I6462" s="131"/>
    </row>
    <row r="6463" spans="7:9" ht="15" customHeight="1" x14ac:dyDescent="0.2">
      <c r="G6463" s="139"/>
      <c r="H6463" s="131"/>
      <c r="I6463" s="131"/>
    </row>
    <row r="6464" spans="7:9" ht="15" customHeight="1" x14ac:dyDescent="0.2">
      <c r="G6464" s="139"/>
      <c r="H6464" s="131"/>
      <c r="I6464" s="131"/>
    </row>
    <row r="6465" spans="7:9" ht="15" customHeight="1" x14ac:dyDescent="0.2">
      <c r="G6465" s="139"/>
      <c r="H6465" s="131"/>
      <c r="I6465" s="131"/>
    </row>
    <row r="6466" spans="7:9" ht="15" customHeight="1" x14ac:dyDescent="0.2">
      <c r="G6466" s="139"/>
      <c r="H6466" s="131"/>
      <c r="I6466" s="131"/>
    </row>
    <row r="6467" spans="7:9" ht="15" customHeight="1" x14ac:dyDescent="0.2">
      <c r="G6467" s="139"/>
      <c r="H6467" s="131"/>
      <c r="I6467" s="131"/>
    </row>
    <row r="6468" spans="7:9" ht="15" customHeight="1" x14ac:dyDescent="0.2">
      <c r="G6468" s="139"/>
      <c r="H6468" s="131"/>
      <c r="I6468" s="131"/>
    </row>
    <row r="6469" spans="7:9" ht="15" customHeight="1" x14ac:dyDescent="0.2">
      <c r="G6469" s="139"/>
      <c r="H6469" s="131"/>
      <c r="I6469" s="131"/>
    </row>
    <row r="6470" spans="7:9" ht="15" customHeight="1" x14ac:dyDescent="0.2">
      <c r="G6470" s="139"/>
      <c r="H6470" s="131"/>
      <c r="I6470" s="131"/>
    </row>
    <row r="6471" spans="7:9" ht="15" customHeight="1" x14ac:dyDescent="0.2">
      <c r="G6471" s="139"/>
      <c r="H6471" s="131"/>
      <c r="I6471" s="131"/>
    </row>
    <row r="6472" spans="7:9" ht="15" customHeight="1" x14ac:dyDescent="0.2">
      <c r="G6472" s="139"/>
      <c r="H6472" s="131"/>
      <c r="I6472" s="131"/>
    </row>
    <row r="6473" spans="7:9" ht="15" customHeight="1" x14ac:dyDescent="0.2">
      <c r="G6473" s="139"/>
      <c r="H6473" s="131"/>
      <c r="I6473" s="131"/>
    </row>
    <row r="6474" spans="7:9" ht="15" customHeight="1" x14ac:dyDescent="0.2">
      <c r="G6474" s="139"/>
      <c r="H6474" s="131"/>
      <c r="I6474" s="131"/>
    </row>
    <row r="6475" spans="7:9" ht="15" customHeight="1" x14ac:dyDescent="0.2">
      <c r="G6475" s="139"/>
      <c r="H6475" s="131"/>
      <c r="I6475" s="131"/>
    </row>
    <row r="6476" spans="7:9" ht="15" customHeight="1" x14ac:dyDescent="0.2">
      <c r="G6476" s="139"/>
      <c r="H6476" s="131"/>
      <c r="I6476" s="131"/>
    </row>
    <row r="6477" spans="7:9" ht="15" customHeight="1" x14ac:dyDescent="0.2">
      <c r="G6477" s="139"/>
      <c r="H6477" s="131"/>
      <c r="I6477" s="131"/>
    </row>
    <row r="6478" spans="7:9" ht="15" customHeight="1" x14ac:dyDescent="0.2">
      <c r="G6478" s="139"/>
      <c r="H6478" s="131"/>
      <c r="I6478" s="131"/>
    </row>
    <row r="6479" spans="7:9" ht="15" customHeight="1" x14ac:dyDescent="0.2">
      <c r="G6479" s="139"/>
      <c r="H6479" s="131"/>
      <c r="I6479" s="131"/>
    </row>
    <row r="6480" spans="7:9" ht="15" customHeight="1" x14ac:dyDescent="0.2">
      <c r="G6480" s="139"/>
      <c r="H6480" s="131"/>
      <c r="I6480" s="131"/>
    </row>
    <row r="6481" spans="7:9" ht="15" customHeight="1" x14ac:dyDescent="0.2">
      <c r="G6481" s="139"/>
      <c r="H6481" s="131"/>
      <c r="I6481" s="131"/>
    </row>
    <row r="6482" spans="7:9" ht="15" customHeight="1" x14ac:dyDescent="0.2">
      <c r="G6482" s="139"/>
      <c r="H6482" s="131"/>
      <c r="I6482" s="131"/>
    </row>
    <row r="6483" spans="7:9" ht="15" customHeight="1" x14ac:dyDescent="0.2">
      <c r="G6483" s="139"/>
      <c r="H6483" s="131"/>
      <c r="I6483" s="131"/>
    </row>
    <row r="6484" spans="7:9" ht="15" customHeight="1" x14ac:dyDescent="0.2">
      <c r="G6484" s="139"/>
      <c r="H6484" s="131"/>
      <c r="I6484" s="131"/>
    </row>
    <row r="6485" spans="7:9" ht="15" customHeight="1" x14ac:dyDescent="0.2">
      <c r="G6485" s="139"/>
      <c r="H6485" s="131"/>
      <c r="I6485" s="131"/>
    </row>
    <row r="6486" spans="7:9" ht="15" customHeight="1" x14ac:dyDescent="0.2">
      <c r="G6486" s="139"/>
      <c r="H6486" s="131"/>
      <c r="I6486" s="131"/>
    </row>
    <row r="6487" spans="7:9" ht="15" customHeight="1" x14ac:dyDescent="0.2">
      <c r="G6487" s="139"/>
      <c r="H6487" s="131"/>
      <c r="I6487" s="131"/>
    </row>
    <row r="6488" spans="7:9" ht="15" customHeight="1" x14ac:dyDescent="0.2">
      <c r="G6488" s="139"/>
      <c r="H6488" s="131"/>
      <c r="I6488" s="131"/>
    </row>
    <row r="6489" spans="7:9" ht="15" customHeight="1" x14ac:dyDescent="0.2">
      <c r="G6489" s="139"/>
      <c r="H6489" s="131"/>
      <c r="I6489" s="131"/>
    </row>
    <row r="6490" spans="7:9" ht="15" customHeight="1" x14ac:dyDescent="0.2">
      <c r="G6490" s="139"/>
      <c r="H6490" s="131"/>
      <c r="I6490" s="131"/>
    </row>
    <row r="6491" spans="7:9" ht="15" customHeight="1" x14ac:dyDescent="0.2">
      <c r="G6491" s="139"/>
      <c r="H6491" s="131"/>
      <c r="I6491" s="131"/>
    </row>
    <row r="6492" spans="7:9" ht="15" customHeight="1" x14ac:dyDescent="0.2">
      <c r="G6492" s="139"/>
      <c r="H6492" s="131"/>
      <c r="I6492" s="131"/>
    </row>
    <row r="6493" spans="7:9" ht="15" customHeight="1" x14ac:dyDescent="0.2">
      <c r="G6493" s="139"/>
      <c r="H6493" s="131"/>
      <c r="I6493" s="131"/>
    </row>
    <row r="6494" spans="7:9" ht="15" customHeight="1" x14ac:dyDescent="0.2">
      <c r="G6494" s="139"/>
      <c r="H6494" s="131"/>
      <c r="I6494" s="131"/>
    </row>
    <row r="6495" spans="7:9" ht="15" customHeight="1" x14ac:dyDescent="0.2">
      <c r="G6495" s="139"/>
      <c r="H6495" s="131"/>
      <c r="I6495" s="131"/>
    </row>
    <row r="6496" spans="7:9" ht="15" customHeight="1" x14ac:dyDescent="0.2">
      <c r="G6496" s="139"/>
      <c r="H6496" s="131"/>
      <c r="I6496" s="131"/>
    </row>
    <row r="6497" spans="7:9" ht="15" customHeight="1" x14ac:dyDescent="0.2">
      <c r="G6497" s="139"/>
      <c r="H6497" s="131"/>
      <c r="I6497" s="131"/>
    </row>
    <row r="6498" spans="7:9" ht="15" customHeight="1" x14ac:dyDescent="0.2">
      <c r="G6498" s="139"/>
      <c r="H6498" s="131"/>
      <c r="I6498" s="131"/>
    </row>
    <row r="6499" spans="7:9" ht="15" customHeight="1" x14ac:dyDescent="0.2">
      <c r="G6499" s="139"/>
      <c r="H6499" s="131"/>
      <c r="I6499" s="131"/>
    </row>
    <row r="6500" spans="7:9" ht="15" customHeight="1" x14ac:dyDescent="0.2">
      <c r="G6500" s="139"/>
      <c r="H6500" s="131"/>
      <c r="I6500" s="131"/>
    </row>
    <row r="6501" spans="7:9" ht="15" customHeight="1" x14ac:dyDescent="0.2">
      <c r="G6501" s="139"/>
      <c r="H6501" s="131"/>
      <c r="I6501" s="131"/>
    </row>
    <row r="6502" spans="7:9" ht="15" customHeight="1" x14ac:dyDescent="0.2">
      <c r="G6502" s="139"/>
      <c r="H6502" s="131"/>
      <c r="I6502" s="131"/>
    </row>
    <row r="6503" spans="7:9" ht="15" customHeight="1" x14ac:dyDescent="0.2">
      <c r="G6503" s="139"/>
      <c r="H6503" s="131"/>
      <c r="I6503" s="131"/>
    </row>
    <row r="6504" spans="7:9" ht="15" customHeight="1" x14ac:dyDescent="0.2">
      <c r="G6504" s="139"/>
      <c r="H6504" s="131"/>
      <c r="I6504" s="131"/>
    </row>
    <row r="6505" spans="7:9" ht="15" customHeight="1" x14ac:dyDescent="0.2">
      <c r="G6505" s="139"/>
      <c r="H6505" s="131"/>
      <c r="I6505" s="131"/>
    </row>
    <row r="6506" spans="7:9" ht="15" customHeight="1" x14ac:dyDescent="0.2">
      <c r="G6506" s="139"/>
      <c r="H6506" s="131"/>
      <c r="I6506" s="131"/>
    </row>
    <row r="6507" spans="7:9" ht="15" customHeight="1" x14ac:dyDescent="0.2">
      <c r="G6507" s="139"/>
      <c r="H6507" s="131"/>
      <c r="I6507" s="131"/>
    </row>
    <row r="6508" spans="7:9" ht="15" customHeight="1" x14ac:dyDescent="0.2">
      <c r="G6508" s="139"/>
      <c r="H6508" s="131"/>
      <c r="I6508" s="131"/>
    </row>
    <row r="6509" spans="7:9" ht="15" customHeight="1" x14ac:dyDescent="0.2">
      <c r="G6509" s="139"/>
      <c r="H6509" s="131"/>
      <c r="I6509" s="131"/>
    </row>
    <row r="6510" spans="7:9" ht="15" customHeight="1" x14ac:dyDescent="0.2">
      <c r="G6510" s="139"/>
      <c r="H6510" s="131"/>
      <c r="I6510" s="131"/>
    </row>
    <row r="6511" spans="7:9" ht="15" customHeight="1" x14ac:dyDescent="0.2">
      <c r="G6511" s="139"/>
      <c r="H6511" s="131"/>
      <c r="I6511" s="131"/>
    </row>
    <row r="6512" spans="7:9" ht="15" customHeight="1" x14ac:dyDescent="0.2">
      <c r="G6512" s="139"/>
      <c r="H6512" s="131"/>
      <c r="I6512" s="131"/>
    </row>
    <row r="6513" spans="7:9" ht="15" customHeight="1" x14ac:dyDescent="0.2">
      <c r="G6513" s="139"/>
      <c r="H6513" s="131"/>
      <c r="I6513" s="131"/>
    </row>
    <row r="6514" spans="7:9" ht="15" customHeight="1" x14ac:dyDescent="0.2">
      <c r="G6514" s="139"/>
      <c r="H6514" s="131"/>
      <c r="I6514" s="131"/>
    </row>
    <row r="6515" spans="7:9" ht="15" customHeight="1" x14ac:dyDescent="0.2">
      <c r="G6515" s="139"/>
      <c r="H6515" s="131"/>
      <c r="I6515" s="131"/>
    </row>
    <row r="6516" spans="7:9" ht="15" customHeight="1" x14ac:dyDescent="0.2">
      <c r="G6516" s="139"/>
      <c r="H6516" s="131"/>
      <c r="I6516" s="131"/>
    </row>
    <row r="6517" spans="7:9" ht="15" customHeight="1" x14ac:dyDescent="0.2">
      <c r="G6517" s="139"/>
      <c r="H6517" s="131"/>
      <c r="I6517" s="131"/>
    </row>
    <row r="6518" spans="7:9" ht="15" customHeight="1" x14ac:dyDescent="0.2">
      <c r="G6518" s="139"/>
      <c r="H6518" s="131"/>
      <c r="I6518" s="131"/>
    </row>
    <row r="6519" spans="7:9" ht="15" customHeight="1" x14ac:dyDescent="0.2">
      <c r="G6519" s="139"/>
      <c r="H6519" s="131"/>
      <c r="I6519" s="131"/>
    </row>
    <row r="6520" spans="7:9" ht="15" customHeight="1" x14ac:dyDescent="0.2">
      <c r="G6520" s="139"/>
      <c r="H6520" s="131"/>
      <c r="I6520" s="131"/>
    </row>
    <row r="6521" spans="7:9" ht="15" customHeight="1" x14ac:dyDescent="0.2">
      <c r="G6521" s="139"/>
      <c r="H6521" s="131"/>
      <c r="I6521" s="131"/>
    </row>
    <row r="6522" spans="7:9" ht="15" customHeight="1" x14ac:dyDescent="0.2">
      <c r="G6522" s="139"/>
      <c r="H6522" s="131"/>
      <c r="I6522" s="131"/>
    </row>
    <row r="6523" spans="7:9" ht="15" customHeight="1" x14ac:dyDescent="0.2">
      <c r="G6523" s="139"/>
      <c r="H6523" s="131"/>
      <c r="I6523" s="131"/>
    </row>
    <row r="6524" spans="7:9" ht="15" customHeight="1" x14ac:dyDescent="0.2">
      <c r="G6524" s="139"/>
      <c r="H6524" s="131"/>
      <c r="I6524" s="131"/>
    </row>
    <row r="6525" spans="7:9" ht="15" customHeight="1" x14ac:dyDescent="0.2">
      <c r="G6525" s="139"/>
      <c r="H6525" s="131"/>
      <c r="I6525" s="131"/>
    </row>
    <row r="6526" spans="7:9" ht="15" customHeight="1" x14ac:dyDescent="0.2">
      <c r="G6526" s="139"/>
      <c r="H6526" s="131"/>
      <c r="I6526" s="131"/>
    </row>
    <row r="6527" spans="7:9" ht="15" customHeight="1" x14ac:dyDescent="0.2">
      <c r="G6527" s="139"/>
      <c r="H6527" s="131"/>
      <c r="I6527" s="131"/>
    </row>
    <row r="6528" spans="7:9" ht="15" customHeight="1" x14ac:dyDescent="0.2">
      <c r="G6528" s="139"/>
      <c r="H6528" s="131"/>
      <c r="I6528" s="131"/>
    </row>
    <row r="6529" spans="7:9" ht="15" customHeight="1" x14ac:dyDescent="0.2">
      <c r="G6529" s="139"/>
      <c r="H6529" s="131"/>
      <c r="I6529" s="131"/>
    </row>
    <row r="6530" spans="7:9" ht="15" customHeight="1" x14ac:dyDescent="0.2">
      <c r="G6530" s="139"/>
      <c r="H6530" s="131"/>
      <c r="I6530" s="131"/>
    </row>
    <row r="6531" spans="7:9" ht="15" customHeight="1" x14ac:dyDescent="0.2">
      <c r="G6531" s="139"/>
      <c r="H6531" s="131"/>
      <c r="I6531" s="131"/>
    </row>
    <row r="6532" spans="7:9" ht="15" customHeight="1" x14ac:dyDescent="0.2">
      <c r="G6532" s="139"/>
      <c r="H6532" s="131"/>
      <c r="I6532" s="131"/>
    </row>
    <row r="6533" spans="7:9" ht="15" customHeight="1" x14ac:dyDescent="0.2">
      <c r="G6533" s="139"/>
      <c r="H6533" s="131"/>
      <c r="I6533" s="131"/>
    </row>
    <row r="6534" spans="7:9" ht="15" customHeight="1" x14ac:dyDescent="0.2">
      <c r="G6534" s="139"/>
      <c r="H6534" s="131"/>
      <c r="I6534" s="131"/>
    </row>
    <row r="6535" spans="7:9" ht="15" customHeight="1" x14ac:dyDescent="0.2">
      <c r="G6535" s="139"/>
      <c r="H6535" s="131"/>
      <c r="I6535" s="131"/>
    </row>
    <row r="6536" spans="7:9" ht="15" customHeight="1" x14ac:dyDescent="0.2">
      <c r="G6536" s="139"/>
      <c r="H6536" s="131"/>
      <c r="I6536" s="131"/>
    </row>
    <row r="6537" spans="7:9" ht="15" customHeight="1" x14ac:dyDescent="0.2">
      <c r="G6537" s="139"/>
      <c r="H6537" s="131"/>
      <c r="I6537" s="131"/>
    </row>
    <row r="6538" spans="7:9" ht="15" customHeight="1" x14ac:dyDescent="0.2">
      <c r="G6538" s="139"/>
      <c r="H6538" s="131"/>
      <c r="I6538" s="131"/>
    </row>
    <row r="6539" spans="7:9" ht="15" customHeight="1" x14ac:dyDescent="0.2">
      <c r="G6539" s="139"/>
      <c r="H6539" s="131"/>
      <c r="I6539" s="131"/>
    </row>
    <row r="6540" spans="7:9" ht="15" customHeight="1" x14ac:dyDescent="0.2">
      <c r="G6540" s="139"/>
      <c r="H6540" s="131"/>
      <c r="I6540" s="131"/>
    </row>
    <row r="6541" spans="7:9" ht="15" customHeight="1" x14ac:dyDescent="0.2">
      <c r="G6541" s="139"/>
      <c r="H6541" s="131"/>
      <c r="I6541" s="131"/>
    </row>
    <row r="6542" spans="7:9" ht="15" customHeight="1" x14ac:dyDescent="0.2">
      <c r="G6542" s="139"/>
      <c r="H6542" s="131"/>
      <c r="I6542" s="131"/>
    </row>
    <row r="6543" spans="7:9" ht="15" customHeight="1" x14ac:dyDescent="0.2">
      <c r="G6543" s="139"/>
      <c r="H6543" s="131"/>
      <c r="I6543" s="131"/>
    </row>
    <row r="6544" spans="7:9" ht="15" customHeight="1" x14ac:dyDescent="0.2">
      <c r="G6544" s="139"/>
      <c r="H6544" s="131"/>
      <c r="I6544" s="131"/>
    </row>
    <row r="6545" spans="7:9" ht="15" customHeight="1" x14ac:dyDescent="0.2">
      <c r="G6545" s="139"/>
      <c r="H6545" s="131"/>
      <c r="I6545" s="131"/>
    </row>
    <row r="6546" spans="7:9" ht="15" customHeight="1" x14ac:dyDescent="0.2">
      <c r="G6546" s="139"/>
      <c r="H6546" s="131"/>
      <c r="I6546" s="131"/>
    </row>
    <row r="6547" spans="7:9" ht="15" customHeight="1" x14ac:dyDescent="0.2">
      <c r="G6547" s="139"/>
      <c r="H6547" s="131"/>
      <c r="I6547" s="131"/>
    </row>
    <row r="6548" spans="7:9" ht="15" customHeight="1" x14ac:dyDescent="0.2">
      <c r="G6548" s="139"/>
      <c r="H6548" s="131"/>
      <c r="I6548" s="131"/>
    </row>
    <row r="6549" spans="7:9" ht="15" customHeight="1" x14ac:dyDescent="0.2">
      <c r="G6549" s="139"/>
      <c r="H6549" s="131"/>
      <c r="I6549" s="131"/>
    </row>
    <row r="6550" spans="7:9" ht="15" customHeight="1" x14ac:dyDescent="0.2">
      <c r="G6550" s="139"/>
      <c r="H6550" s="131"/>
      <c r="I6550" s="131"/>
    </row>
    <row r="6551" spans="7:9" ht="15" customHeight="1" x14ac:dyDescent="0.2">
      <c r="G6551" s="139"/>
      <c r="H6551" s="131"/>
      <c r="I6551" s="131"/>
    </row>
    <row r="6552" spans="7:9" ht="15" customHeight="1" x14ac:dyDescent="0.2">
      <c r="G6552" s="139"/>
      <c r="H6552" s="131"/>
      <c r="I6552" s="131"/>
    </row>
    <row r="6553" spans="7:9" ht="15" customHeight="1" x14ac:dyDescent="0.2">
      <c r="G6553" s="139"/>
      <c r="H6553" s="131"/>
      <c r="I6553" s="131"/>
    </row>
    <row r="6554" spans="7:9" ht="15" customHeight="1" x14ac:dyDescent="0.2">
      <c r="G6554" s="139"/>
      <c r="H6554" s="131"/>
      <c r="I6554" s="131"/>
    </row>
    <row r="6555" spans="7:9" ht="15" customHeight="1" x14ac:dyDescent="0.2">
      <c r="G6555" s="139"/>
      <c r="H6555" s="131"/>
      <c r="I6555" s="131"/>
    </row>
    <row r="6556" spans="7:9" ht="15" customHeight="1" x14ac:dyDescent="0.2">
      <c r="G6556" s="139"/>
      <c r="H6556" s="131"/>
      <c r="I6556" s="131"/>
    </row>
    <row r="6557" spans="7:9" ht="15" customHeight="1" x14ac:dyDescent="0.2">
      <c r="G6557" s="139"/>
      <c r="H6557" s="131"/>
      <c r="I6557" s="131"/>
    </row>
    <row r="6558" spans="7:9" ht="15" customHeight="1" x14ac:dyDescent="0.2">
      <c r="G6558" s="139"/>
      <c r="H6558" s="131"/>
      <c r="I6558" s="131"/>
    </row>
    <row r="6559" spans="7:9" ht="15" customHeight="1" x14ac:dyDescent="0.2">
      <c r="G6559" s="139"/>
      <c r="H6559" s="131"/>
      <c r="I6559" s="131"/>
    </row>
    <row r="6560" spans="7:9" ht="15" customHeight="1" x14ac:dyDescent="0.2">
      <c r="G6560" s="139"/>
      <c r="H6560" s="131"/>
      <c r="I6560" s="131"/>
    </row>
    <row r="6561" spans="7:9" ht="15" customHeight="1" x14ac:dyDescent="0.2">
      <c r="G6561" s="139"/>
      <c r="H6561" s="131"/>
      <c r="I6561" s="131"/>
    </row>
    <row r="6562" spans="7:9" ht="15" customHeight="1" x14ac:dyDescent="0.2">
      <c r="G6562" s="139"/>
      <c r="H6562" s="131"/>
      <c r="I6562" s="131"/>
    </row>
    <row r="6563" spans="7:9" ht="15" customHeight="1" x14ac:dyDescent="0.2">
      <c r="G6563" s="139"/>
      <c r="H6563" s="131"/>
      <c r="I6563" s="131"/>
    </row>
    <row r="6564" spans="7:9" ht="15" customHeight="1" x14ac:dyDescent="0.2">
      <c r="G6564" s="139"/>
      <c r="H6564" s="131"/>
      <c r="I6564" s="131"/>
    </row>
    <row r="6565" spans="7:9" ht="15" customHeight="1" x14ac:dyDescent="0.2">
      <c r="G6565" s="139"/>
      <c r="H6565" s="131"/>
      <c r="I6565" s="131"/>
    </row>
    <row r="6566" spans="7:9" ht="15" customHeight="1" x14ac:dyDescent="0.2">
      <c r="G6566" s="139"/>
      <c r="H6566" s="131"/>
      <c r="I6566" s="131"/>
    </row>
    <row r="6567" spans="7:9" ht="15" customHeight="1" x14ac:dyDescent="0.2">
      <c r="G6567" s="139"/>
      <c r="H6567" s="131"/>
      <c r="I6567" s="131"/>
    </row>
    <row r="6568" spans="7:9" ht="15" customHeight="1" x14ac:dyDescent="0.2">
      <c r="G6568" s="139"/>
      <c r="H6568" s="131"/>
      <c r="I6568" s="131"/>
    </row>
    <row r="6569" spans="7:9" ht="15" customHeight="1" x14ac:dyDescent="0.2">
      <c r="G6569" s="139"/>
      <c r="H6569" s="131"/>
      <c r="I6569" s="131"/>
    </row>
    <row r="6570" spans="7:9" ht="15" customHeight="1" x14ac:dyDescent="0.2">
      <c r="G6570" s="139"/>
      <c r="H6570" s="131"/>
      <c r="I6570" s="131"/>
    </row>
    <row r="6571" spans="7:9" ht="15" customHeight="1" x14ac:dyDescent="0.2">
      <c r="G6571" s="139"/>
      <c r="H6571" s="131"/>
      <c r="I6571" s="131"/>
    </row>
    <row r="6572" spans="7:9" ht="15" customHeight="1" x14ac:dyDescent="0.2">
      <c r="G6572" s="139"/>
      <c r="H6572" s="131"/>
      <c r="I6572" s="131"/>
    </row>
    <row r="6573" spans="7:9" ht="15" customHeight="1" x14ac:dyDescent="0.2">
      <c r="G6573" s="139"/>
      <c r="H6573" s="131"/>
      <c r="I6573" s="131"/>
    </row>
    <row r="6574" spans="7:9" ht="15" customHeight="1" x14ac:dyDescent="0.2">
      <c r="G6574" s="139"/>
      <c r="H6574" s="131"/>
      <c r="I6574" s="131"/>
    </row>
    <row r="6575" spans="7:9" ht="15" customHeight="1" x14ac:dyDescent="0.2">
      <c r="G6575" s="139"/>
      <c r="H6575" s="131"/>
      <c r="I6575" s="131"/>
    </row>
    <row r="6576" spans="7:9" ht="15" customHeight="1" x14ac:dyDescent="0.2">
      <c r="G6576" s="139"/>
      <c r="H6576" s="131"/>
      <c r="I6576" s="131"/>
    </row>
    <row r="6577" spans="7:9" ht="15" customHeight="1" x14ac:dyDescent="0.2">
      <c r="G6577" s="139"/>
      <c r="H6577" s="131"/>
      <c r="I6577" s="131"/>
    </row>
    <row r="6578" spans="7:9" ht="15" customHeight="1" x14ac:dyDescent="0.2">
      <c r="G6578" s="139"/>
      <c r="H6578" s="131"/>
      <c r="I6578" s="131"/>
    </row>
    <row r="6579" spans="7:9" ht="15" customHeight="1" x14ac:dyDescent="0.2">
      <c r="G6579" s="139"/>
      <c r="H6579" s="131"/>
      <c r="I6579" s="131"/>
    </row>
    <row r="6580" spans="7:9" ht="15" customHeight="1" x14ac:dyDescent="0.2">
      <c r="G6580" s="139"/>
      <c r="H6580" s="131"/>
      <c r="I6580" s="131"/>
    </row>
    <row r="6581" spans="7:9" ht="15" customHeight="1" x14ac:dyDescent="0.2">
      <c r="G6581" s="139"/>
      <c r="H6581" s="131"/>
      <c r="I6581" s="131"/>
    </row>
    <row r="6582" spans="7:9" ht="15" customHeight="1" x14ac:dyDescent="0.2">
      <c r="G6582" s="139"/>
      <c r="H6582" s="131"/>
      <c r="I6582" s="131"/>
    </row>
    <row r="6583" spans="7:9" ht="15" customHeight="1" x14ac:dyDescent="0.2">
      <c r="G6583" s="139"/>
      <c r="H6583" s="131"/>
      <c r="I6583" s="131"/>
    </row>
    <row r="6584" spans="7:9" ht="15" customHeight="1" x14ac:dyDescent="0.2">
      <c r="G6584" s="139"/>
      <c r="H6584" s="131"/>
      <c r="I6584" s="131"/>
    </row>
    <row r="6585" spans="7:9" ht="15" customHeight="1" x14ac:dyDescent="0.2">
      <c r="G6585" s="139"/>
      <c r="H6585" s="131"/>
      <c r="I6585" s="131"/>
    </row>
    <row r="6586" spans="7:9" ht="15" customHeight="1" x14ac:dyDescent="0.2">
      <c r="G6586" s="139"/>
      <c r="H6586" s="131"/>
      <c r="I6586" s="131"/>
    </row>
    <row r="6587" spans="7:9" ht="15" customHeight="1" x14ac:dyDescent="0.2">
      <c r="G6587" s="139"/>
      <c r="H6587" s="131"/>
      <c r="I6587" s="131"/>
    </row>
    <row r="6588" spans="7:9" ht="15" customHeight="1" x14ac:dyDescent="0.2">
      <c r="G6588" s="139"/>
      <c r="H6588" s="131"/>
      <c r="I6588" s="131"/>
    </row>
    <row r="6589" spans="7:9" ht="15" customHeight="1" x14ac:dyDescent="0.2">
      <c r="G6589" s="139"/>
      <c r="H6589" s="131"/>
      <c r="I6589" s="131"/>
    </row>
    <row r="6590" spans="7:9" ht="15" customHeight="1" x14ac:dyDescent="0.2">
      <c r="G6590" s="139"/>
      <c r="H6590" s="131"/>
      <c r="I6590" s="131"/>
    </row>
    <row r="6591" spans="7:9" ht="15" customHeight="1" x14ac:dyDescent="0.2">
      <c r="G6591" s="139"/>
      <c r="H6591" s="131"/>
      <c r="I6591" s="131"/>
    </row>
    <row r="6592" spans="7:9" ht="15" customHeight="1" x14ac:dyDescent="0.2">
      <c r="G6592" s="139"/>
      <c r="H6592" s="131"/>
      <c r="I6592" s="131"/>
    </row>
    <row r="6593" spans="7:9" ht="15" customHeight="1" x14ac:dyDescent="0.2">
      <c r="G6593" s="139"/>
      <c r="H6593" s="131"/>
      <c r="I6593" s="131"/>
    </row>
    <row r="6594" spans="7:9" ht="15" customHeight="1" x14ac:dyDescent="0.2">
      <c r="G6594" s="139"/>
      <c r="H6594" s="131"/>
      <c r="I6594" s="131"/>
    </row>
    <row r="6595" spans="7:9" ht="15" customHeight="1" x14ac:dyDescent="0.2">
      <c r="G6595" s="139"/>
      <c r="H6595" s="131"/>
      <c r="I6595" s="131"/>
    </row>
    <row r="6596" spans="7:9" ht="15" customHeight="1" x14ac:dyDescent="0.2">
      <c r="G6596" s="139"/>
      <c r="H6596" s="131"/>
      <c r="I6596" s="131"/>
    </row>
    <row r="6597" spans="7:9" ht="15" customHeight="1" x14ac:dyDescent="0.2">
      <c r="G6597" s="139"/>
      <c r="H6597" s="131"/>
      <c r="I6597" s="131"/>
    </row>
    <row r="6598" spans="7:9" ht="15" customHeight="1" x14ac:dyDescent="0.2">
      <c r="G6598" s="139"/>
      <c r="H6598" s="131"/>
      <c r="I6598" s="131"/>
    </row>
    <row r="6599" spans="7:9" ht="15" customHeight="1" x14ac:dyDescent="0.2">
      <c r="G6599" s="139"/>
      <c r="H6599" s="131"/>
      <c r="I6599" s="131"/>
    </row>
    <row r="6600" spans="7:9" ht="15" customHeight="1" x14ac:dyDescent="0.2">
      <c r="G6600" s="139"/>
      <c r="H6600" s="131"/>
      <c r="I6600" s="131"/>
    </row>
    <row r="6601" spans="7:9" ht="15" customHeight="1" x14ac:dyDescent="0.2">
      <c r="G6601" s="139"/>
      <c r="H6601" s="131"/>
      <c r="I6601" s="131"/>
    </row>
    <row r="6602" spans="7:9" ht="15" customHeight="1" x14ac:dyDescent="0.2">
      <c r="G6602" s="139"/>
      <c r="H6602" s="131"/>
      <c r="I6602" s="131"/>
    </row>
    <row r="6603" spans="7:9" ht="15" customHeight="1" x14ac:dyDescent="0.2">
      <c r="G6603" s="139"/>
      <c r="H6603" s="131"/>
      <c r="I6603" s="131"/>
    </row>
    <row r="6604" spans="7:9" ht="15" customHeight="1" x14ac:dyDescent="0.2">
      <c r="G6604" s="139"/>
      <c r="H6604" s="131"/>
      <c r="I6604" s="131"/>
    </row>
    <row r="6605" spans="7:9" ht="15" customHeight="1" x14ac:dyDescent="0.2">
      <c r="G6605" s="139"/>
      <c r="H6605" s="131"/>
      <c r="I6605" s="131"/>
    </row>
    <row r="6606" spans="7:9" ht="15" customHeight="1" x14ac:dyDescent="0.2">
      <c r="G6606" s="139"/>
      <c r="H6606" s="131"/>
      <c r="I6606" s="131"/>
    </row>
    <row r="6607" spans="7:9" ht="15" customHeight="1" x14ac:dyDescent="0.2">
      <c r="G6607" s="139"/>
      <c r="H6607" s="131"/>
      <c r="I6607" s="131"/>
    </row>
    <row r="6608" spans="7:9" ht="15" customHeight="1" x14ac:dyDescent="0.2">
      <c r="G6608" s="139"/>
      <c r="H6608" s="131"/>
      <c r="I6608" s="131"/>
    </row>
    <row r="6609" spans="7:9" ht="15" customHeight="1" x14ac:dyDescent="0.2">
      <c r="G6609" s="139"/>
      <c r="H6609" s="131"/>
      <c r="I6609" s="131"/>
    </row>
    <row r="6610" spans="7:9" ht="15" customHeight="1" x14ac:dyDescent="0.2">
      <c r="G6610" s="139"/>
      <c r="H6610" s="131"/>
      <c r="I6610" s="131"/>
    </row>
    <row r="6611" spans="7:9" ht="15" customHeight="1" x14ac:dyDescent="0.2">
      <c r="G6611" s="139"/>
      <c r="H6611" s="131"/>
      <c r="I6611" s="131"/>
    </row>
    <row r="6612" spans="7:9" ht="15" customHeight="1" x14ac:dyDescent="0.2">
      <c r="G6612" s="139"/>
      <c r="H6612" s="131"/>
      <c r="I6612" s="131"/>
    </row>
    <row r="6613" spans="7:9" ht="15" customHeight="1" x14ac:dyDescent="0.2">
      <c r="G6613" s="139"/>
      <c r="H6613" s="131"/>
      <c r="I6613" s="131"/>
    </row>
    <row r="6614" spans="7:9" ht="15" customHeight="1" x14ac:dyDescent="0.2">
      <c r="G6614" s="139"/>
      <c r="H6614" s="131"/>
      <c r="I6614" s="131"/>
    </row>
    <row r="6615" spans="7:9" ht="15" customHeight="1" x14ac:dyDescent="0.2">
      <c r="G6615" s="139"/>
      <c r="H6615" s="131"/>
      <c r="I6615" s="131"/>
    </row>
    <row r="6616" spans="7:9" ht="15" customHeight="1" x14ac:dyDescent="0.2">
      <c r="G6616" s="139"/>
      <c r="H6616" s="131"/>
      <c r="I6616" s="131"/>
    </row>
    <row r="6617" spans="7:9" ht="15" customHeight="1" x14ac:dyDescent="0.2">
      <c r="G6617" s="139"/>
      <c r="H6617" s="131"/>
      <c r="I6617" s="131"/>
    </row>
    <row r="6618" spans="7:9" ht="15" customHeight="1" x14ac:dyDescent="0.2">
      <c r="G6618" s="139"/>
      <c r="H6618" s="131"/>
      <c r="I6618" s="131"/>
    </row>
    <row r="6619" spans="7:9" ht="15" customHeight="1" x14ac:dyDescent="0.2">
      <c r="G6619" s="139"/>
      <c r="H6619" s="131"/>
      <c r="I6619" s="131"/>
    </row>
    <row r="6620" spans="7:9" ht="15" customHeight="1" x14ac:dyDescent="0.2">
      <c r="G6620" s="139"/>
      <c r="H6620" s="131"/>
      <c r="I6620" s="131"/>
    </row>
    <row r="6621" spans="7:9" ht="15" customHeight="1" x14ac:dyDescent="0.2">
      <c r="G6621" s="139"/>
      <c r="H6621" s="131"/>
      <c r="I6621" s="131"/>
    </row>
    <row r="6622" spans="7:9" ht="15" customHeight="1" x14ac:dyDescent="0.2">
      <c r="G6622" s="139"/>
      <c r="H6622" s="131"/>
      <c r="I6622" s="131"/>
    </row>
    <row r="6623" spans="7:9" ht="15" customHeight="1" x14ac:dyDescent="0.2">
      <c r="G6623" s="139"/>
      <c r="H6623" s="131"/>
      <c r="I6623" s="131"/>
    </row>
    <row r="6624" spans="7:9" ht="15" customHeight="1" x14ac:dyDescent="0.2">
      <c r="G6624" s="139"/>
      <c r="H6624" s="131"/>
      <c r="I6624" s="131"/>
    </row>
    <row r="6625" spans="7:9" ht="15" customHeight="1" x14ac:dyDescent="0.2">
      <c r="G6625" s="139"/>
      <c r="H6625" s="131"/>
      <c r="I6625" s="131"/>
    </row>
    <row r="6626" spans="7:9" ht="15" customHeight="1" x14ac:dyDescent="0.2">
      <c r="G6626" s="139"/>
      <c r="H6626" s="131"/>
      <c r="I6626" s="131"/>
    </row>
    <row r="6627" spans="7:9" ht="15" customHeight="1" x14ac:dyDescent="0.2">
      <c r="G6627" s="139"/>
      <c r="H6627" s="131"/>
      <c r="I6627" s="131"/>
    </row>
    <row r="6628" spans="7:9" ht="15" customHeight="1" x14ac:dyDescent="0.2">
      <c r="G6628" s="139"/>
      <c r="H6628" s="131"/>
      <c r="I6628" s="131"/>
    </row>
    <row r="6629" spans="7:9" ht="15" customHeight="1" x14ac:dyDescent="0.2">
      <c r="G6629" s="139"/>
      <c r="H6629" s="131"/>
      <c r="I6629" s="131"/>
    </row>
    <row r="6630" spans="7:9" ht="15" customHeight="1" x14ac:dyDescent="0.2">
      <c r="G6630" s="139"/>
      <c r="H6630" s="131"/>
      <c r="I6630" s="131"/>
    </row>
    <row r="6631" spans="7:9" ht="15" customHeight="1" x14ac:dyDescent="0.2">
      <c r="G6631" s="139"/>
      <c r="H6631" s="131"/>
      <c r="I6631" s="131"/>
    </row>
    <row r="6632" spans="7:9" ht="15" customHeight="1" x14ac:dyDescent="0.2">
      <c r="G6632" s="139"/>
      <c r="H6632" s="131"/>
      <c r="I6632" s="131"/>
    </row>
    <row r="6633" spans="7:9" ht="15" customHeight="1" x14ac:dyDescent="0.2">
      <c r="G6633" s="139"/>
      <c r="H6633" s="131"/>
      <c r="I6633" s="131"/>
    </row>
    <row r="6634" spans="7:9" ht="15" customHeight="1" x14ac:dyDescent="0.2">
      <c r="G6634" s="139"/>
      <c r="H6634" s="131"/>
      <c r="I6634" s="131"/>
    </row>
    <row r="6635" spans="7:9" ht="15" customHeight="1" x14ac:dyDescent="0.2">
      <c r="G6635" s="139"/>
      <c r="H6635" s="131"/>
      <c r="I6635" s="131"/>
    </row>
    <row r="6636" spans="7:9" ht="15" customHeight="1" x14ac:dyDescent="0.2">
      <c r="G6636" s="139"/>
      <c r="H6636" s="131"/>
      <c r="I6636" s="131"/>
    </row>
    <row r="6637" spans="7:9" ht="15" customHeight="1" x14ac:dyDescent="0.2">
      <c r="G6637" s="139"/>
      <c r="H6637" s="131"/>
      <c r="I6637" s="131"/>
    </row>
    <row r="6638" spans="7:9" ht="15" customHeight="1" x14ac:dyDescent="0.2">
      <c r="G6638" s="139"/>
      <c r="H6638" s="131"/>
      <c r="I6638" s="131"/>
    </row>
    <row r="6639" spans="7:9" ht="15" customHeight="1" x14ac:dyDescent="0.2">
      <c r="G6639" s="139"/>
      <c r="H6639" s="131"/>
      <c r="I6639" s="131"/>
    </row>
    <row r="6640" spans="7:9" ht="15" customHeight="1" x14ac:dyDescent="0.2">
      <c r="G6640" s="139"/>
      <c r="H6640" s="131"/>
      <c r="I6640" s="131"/>
    </row>
    <row r="6641" spans="7:9" ht="15" customHeight="1" x14ac:dyDescent="0.2">
      <c r="G6641" s="139"/>
      <c r="H6641" s="131"/>
      <c r="I6641" s="131"/>
    </row>
    <row r="6642" spans="7:9" ht="15" customHeight="1" x14ac:dyDescent="0.2">
      <c r="G6642" s="139"/>
      <c r="H6642" s="131"/>
      <c r="I6642" s="131"/>
    </row>
    <row r="6643" spans="7:9" ht="15" customHeight="1" x14ac:dyDescent="0.2">
      <c r="G6643" s="139"/>
      <c r="H6643" s="131"/>
      <c r="I6643" s="131"/>
    </row>
    <row r="6644" spans="7:9" ht="15" customHeight="1" x14ac:dyDescent="0.2">
      <c r="G6644" s="139"/>
      <c r="H6644" s="131"/>
      <c r="I6644" s="131"/>
    </row>
    <row r="6645" spans="7:9" ht="15" customHeight="1" x14ac:dyDescent="0.2">
      <c r="G6645" s="139"/>
      <c r="H6645" s="131"/>
      <c r="I6645" s="131"/>
    </row>
    <row r="6646" spans="7:9" ht="15" customHeight="1" x14ac:dyDescent="0.2">
      <c r="G6646" s="139"/>
      <c r="H6646" s="131"/>
      <c r="I6646" s="131"/>
    </row>
    <row r="6647" spans="7:9" ht="15" customHeight="1" x14ac:dyDescent="0.2">
      <c r="G6647" s="139"/>
      <c r="H6647" s="131"/>
      <c r="I6647" s="131"/>
    </row>
    <row r="6648" spans="7:9" ht="15" customHeight="1" x14ac:dyDescent="0.2">
      <c r="G6648" s="139"/>
      <c r="H6648" s="131"/>
      <c r="I6648" s="131"/>
    </row>
    <row r="6649" spans="7:9" ht="15" customHeight="1" x14ac:dyDescent="0.2">
      <c r="G6649" s="139"/>
      <c r="H6649" s="131"/>
      <c r="I6649" s="131"/>
    </row>
    <row r="6650" spans="7:9" ht="15" customHeight="1" x14ac:dyDescent="0.2">
      <c r="G6650" s="139"/>
      <c r="H6650" s="131"/>
      <c r="I6650" s="131"/>
    </row>
    <row r="6651" spans="7:9" ht="15" customHeight="1" x14ac:dyDescent="0.2">
      <c r="G6651" s="139"/>
      <c r="H6651" s="131"/>
      <c r="I6651" s="131"/>
    </row>
    <row r="6652" spans="7:9" ht="15" customHeight="1" x14ac:dyDescent="0.2">
      <c r="G6652" s="139"/>
      <c r="H6652" s="131"/>
      <c r="I6652" s="131"/>
    </row>
    <row r="6653" spans="7:9" ht="15" customHeight="1" x14ac:dyDescent="0.2">
      <c r="G6653" s="139"/>
      <c r="H6653" s="131"/>
      <c r="I6653" s="131"/>
    </row>
    <row r="6654" spans="7:9" ht="15" customHeight="1" x14ac:dyDescent="0.2">
      <c r="G6654" s="139"/>
      <c r="H6654" s="131"/>
      <c r="I6654" s="131"/>
    </row>
    <row r="6655" spans="7:9" ht="15" customHeight="1" x14ac:dyDescent="0.2">
      <c r="G6655" s="139"/>
      <c r="H6655" s="131"/>
      <c r="I6655" s="131"/>
    </row>
    <row r="6656" spans="7:9" ht="15" customHeight="1" x14ac:dyDescent="0.2">
      <c r="G6656" s="139"/>
      <c r="H6656" s="131"/>
      <c r="I6656" s="131"/>
    </row>
    <row r="6657" spans="7:9" ht="15" customHeight="1" x14ac:dyDescent="0.2">
      <c r="G6657" s="139"/>
      <c r="H6657" s="131"/>
      <c r="I6657" s="131"/>
    </row>
    <row r="6658" spans="7:9" ht="15" customHeight="1" x14ac:dyDescent="0.2">
      <c r="G6658" s="139"/>
      <c r="H6658" s="131"/>
      <c r="I6658" s="131"/>
    </row>
    <row r="6659" spans="7:9" ht="15" customHeight="1" x14ac:dyDescent="0.2">
      <c r="G6659" s="139"/>
      <c r="H6659" s="131"/>
      <c r="I6659" s="131"/>
    </row>
    <row r="6660" spans="7:9" ht="15" customHeight="1" x14ac:dyDescent="0.2">
      <c r="G6660" s="139"/>
      <c r="H6660" s="131"/>
      <c r="I6660" s="131"/>
    </row>
    <row r="6661" spans="7:9" ht="15" customHeight="1" x14ac:dyDescent="0.2">
      <c r="G6661" s="139"/>
      <c r="H6661" s="131"/>
      <c r="I6661" s="131"/>
    </row>
    <row r="6662" spans="7:9" ht="15" customHeight="1" x14ac:dyDescent="0.2">
      <c r="G6662" s="139"/>
      <c r="H6662" s="131"/>
      <c r="I6662" s="131"/>
    </row>
    <row r="6663" spans="7:9" ht="15" customHeight="1" x14ac:dyDescent="0.2">
      <c r="G6663" s="139"/>
      <c r="H6663" s="131"/>
      <c r="I6663" s="131"/>
    </row>
    <row r="6664" spans="7:9" ht="15" customHeight="1" x14ac:dyDescent="0.2">
      <c r="G6664" s="139"/>
      <c r="H6664" s="131"/>
      <c r="I6664" s="131"/>
    </row>
    <row r="6665" spans="7:9" ht="15" customHeight="1" x14ac:dyDescent="0.2">
      <c r="G6665" s="139"/>
      <c r="H6665" s="131"/>
      <c r="I6665" s="131"/>
    </row>
    <row r="6666" spans="7:9" ht="15" customHeight="1" x14ac:dyDescent="0.2">
      <c r="G6666" s="139"/>
      <c r="H6666" s="131"/>
      <c r="I6666" s="131"/>
    </row>
    <row r="6667" spans="7:9" ht="15" customHeight="1" x14ac:dyDescent="0.2">
      <c r="G6667" s="139"/>
      <c r="H6667" s="131"/>
      <c r="I6667" s="131"/>
    </row>
    <row r="6668" spans="7:9" ht="15" customHeight="1" x14ac:dyDescent="0.2">
      <c r="G6668" s="139"/>
      <c r="H6668" s="131"/>
      <c r="I6668" s="131"/>
    </row>
    <row r="6669" spans="7:9" ht="15" customHeight="1" x14ac:dyDescent="0.2">
      <c r="G6669" s="139"/>
      <c r="H6669" s="131"/>
      <c r="I6669" s="131"/>
    </row>
    <row r="6670" spans="7:9" ht="15" customHeight="1" x14ac:dyDescent="0.2">
      <c r="G6670" s="139"/>
      <c r="H6670" s="131"/>
      <c r="I6670" s="131"/>
    </row>
    <row r="6671" spans="7:9" ht="15" customHeight="1" x14ac:dyDescent="0.2">
      <c r="G6671" s="139"/>
      <c r="H6671" s="131"/>
      <c r="I6671" s="131"/>
    </row>
    <row r="6672" spans="7:9" ht="15" customHeight="1" x14ac:dyDescent="0.2">
      <c r="G6672" s="139"/>
      <c r="H6672" s="131"/>
      <c r="I6672" s="131"/>
    </row>
    <row r="6673" spans="7:9" ht="15" customHeight="1" x14ac:dyDescent="0.2">
      <c r="G6673" s="139"/>
      <c r="H6673" s="131"/>
      <c r="I6673" s="131"/>
    </row>
    <row r="6674" spans="7:9" ht="15" customHeight="1" x14ac:dyDescent="0.2">
      <c r="G6674" s="139"/>
      <c r="H6674" s="131"/>
      <c r="I6674" s="131"/>
    </row>
    <row r="6675" spans="7:9" ht="15" customHeight="1" x14ac:dyDescent="0.2">
      <c r="G6675" s="139"/>
      <c r="H6675" s="131"/>
      <c r="I6675" s="131"/>
    </row>
    <row r="6676" spans="7:9" ht="15" customHeight="1" x14ac:dyDescent="0.2">
      <c r="G6676" s="139"/>
      <c r="H6676" s="131"/>
      <c r="I6676" s="131"/>
    </row>
    <row r="6677" spans="7:9" ht="15" customHeight="1" x14ac:dyDescent="0.2">
      <c r="G6677" s="139"/>
      <c r="H6677" s="131"/>
      <c r="I6677" s="131"/>
    </row>
    <row r="6678" spans="7:9" ht="15" customHeight="1" x14ac:dyDescent="0.2">
      <c r="G6678" s="139"/>
      <c r="H6678" s="131"/>
      <c r="I6678" s="131"/>
    </row>
    <row r="6679" spans="7:9" ht="15" customHeight="1" x14ac:dyDescent="0.2">
      <c r="G6679" s="139"/>
      <c r="H6679" s="131"/>
      <c r="I6679" s="131"/>
    </row>
    <row r="6680" spans="7:9" ht="15" customHeight="1" x14ac:dyDescent="0.2">
      <c r="G6680" s="139"/>
      <c r="H6680" s="131"/>
      <c r="I6680" s="131"/>
    </row>
    <row r="6681" spans="7:9" ht="15" customHeight="1" x14ac:dyDescent="0.2">
      <c r="G6681" s="139"/>
      <c r="H6681" s="131"/>
      <c r="I6681" s="131"/>
    </row>
    <row r="6682" spans="7:9" ht="15" customHeight="1" x14ac:dyDescent="0.2">
      <c r="G6682" s="139"/>
      <c r="H6682" s="131"/>
      <c r="I6682" s="131"/>
    </row>
    <row r="6683" spans="7:9" ht="15" customHeight="1" x14ac:dyDescent="0.2">
      <c r="G6683" s="139"/>
      <c r="H6683" s="131"/>
      <c r="I6683" s="131"/>
    </row>
    <row r="6684" spans="7:9" ht="15" customHeight="1" x14ac:dyDescent="0.2">
      <c r="G6684" s="139"/>
      <c r="H6684" s="131"/>
      <c r="I6684" s="131"/>
    </row>
    <row r="6685" spans="7:9" ht="15" customHeight="1" x14ac:dyDescent="0.2">
      <c r="G6685" s="139"/>
      <c r="H6685" s="131"/>
      <c r="I6685" s="131"/>
    </row>
    <row r="6686" spans="7:9" ht="15" customHeight="1" x14ac:dyDescent="0.2">
      <c r="G6686" s="139"/>
      <c r="H6686" s="131"/>
      <c r="I6686" s="131"/>
    </row>
    <row r="6687" spans="7:9" ht="15" customHeight="1" x14ac:dyDescent="0.2">
      <c r="G6687" s="139"/>
      <c r="H6687" s="131"/>
      <c r="I6687" s="131"/>
    </row>
    <row r="6688" spans="7:9" ht="15" customHeight="1" x14ac:dyDescent="0.2">
      <c r="G6688" s="139"/>
      <c r="H6688" s="131"/>
      <c r="I6688" s="131"/>
    </row>
    <row r="6689" spans="7:9" ht="15" customHeight="1" x14ac:dyDescent="0.2">
      <c r="G6689" s="139"/>
      <c r="H6689" s="131"/>
      <c r="I6689" s="131"/>
    </row>
    <row r="6690" spans="7:9" ht="15" customHeight="1" x14ac:dyDescent="0.2">
      <c r="G6690" s="139"/>
      <c r="H6690" s="131"/>
      <c r="I6690" s="131"/>
    </row>
    <row r="6691" spans="7:9" ht="15" customHeight="1" x14ac:dyDescent="0.2">
      <c r="G6691" s="139"/>
      <c r="H6691" s="131"/>
      <c r="I6691" s="131"/>
    </row>
    <row r="6692" spans="7:9" ht="15" customHeight="1" x14ac:dyDescent="0.2">
      <c r="G6692" s="139"/>
      <c r="H6692" s="131"/>
      <c r="I6692" s="131"/>
    </row>
    <row r="6693" spans="7:9" ht="15" customHeight="1" x14ac:dyDescent="0.2">
      <c r="G6693" s="139"/>
      <c r="H6693" s="131"/>
      <c r="I6693" s="131"/>
    </row>
    <row r="6694" spans="7:9" ht="15" customHeight="1" x14ac:dyDescent="0.2">
      <c r="G6694" s="139"/>
      <c r="H6694" s="131"/>
      <c r="I6694" s="131"/>
    </row>
    <row r="6695" spans="7:9" ht="15" customHeight="1" x14ac:dyDescent="0.2">
      <c r="G6695" s="139"/>
      <c r="H6695" s="131"/>
      <c r="I6695" s="131"/>
    </row>
    <row r="6696" spans="7:9" ht="15" customHeight="1" x14ac:dyDescent="0.2">
      <c r="G6696" s="139"/>
      <c r="H6696" s="131"/>
      <c r="I6696" s="131"/>
    </row>
    <row r="6697" spans="7:9" ht="15" customHeight="1" x14ac:dyDescent="0.2">
      <c r="G6697" s="139"/>
      <c r="H6697" s="131"/>
      <c r="I6697" s="131"/>
    </row>
    <row r="6698" spans="7:9" ht="15" customHeight="1" x14ac:dyDescent="0.2">
      <c r="G6698" s="139"/>
      <c r="H6698" s="131"/>
      <c r="I6698" s="131"/>
    </row>
    <row r="6699" spans="7:9" ht="15" customHeight="1" x14ac:dyDescent="0.2">
      <c r="G6699" s="139"/>
      <c r="H6699" s="131"/>
      <c r="I6699" s="131"/>
    </row>
    <row r="6700" spans="7:9" ht="15" customHeight="1" x14ac:dyDescent="0.2">
      <c r="G6700" s="139"/>
      <c r="H6700" s="131"/>
      <c r="I6700" s="131"/>
    </row>
    <row r="6701" spans="7:9" ht="15" customHeight="1" x14ac:dyDescent="0.2">
      <c r="G6701" s="139"/>
      <c r="H6701" s="131"/>
      <c r="I6701" s="131"/>
    </row>
    <row r="6702" spans="7:9" ht="15" customHeight="1" x14ac:dyDescent="0.2">
      <c r="G6702" s="139"/>
      <c r="H6702" s="131"/>
      <c r="I6702" s="131"/>
    </row>
    <row r="6703" spans="7:9" ht="15" customHeight="1" x14ac:dyDescent="0.2">
      <c r="G6703" s="139"/>
      <c r="H6703" s="131"/>
      <c r="I6703" s="131"/>
    </row>
    <row r="6704" spans="7:9" ht="15" customHeight="1" x14ac:dyDescent="0.2">
      <c r="G6704" s="139"/>
      <c r="H6704" s="131"/>
      <c r="I6704" s="131"/>
    </row>
    <row r="6705" spans="7:9" ht="15" customHeight="1" x14ac:dyDescent="0.2">
      <c r="G6705" s="139"/>
      <c r="H6705" s="131"/>
      <c r="I6705" s="131"/>
    </row>
    <row r="6706" spans="7:9" ht="15" customHeight="1" x14ac:dyDescent="0.2">
      <c r="G6706" s="139"/>
      <c r="H6706" s="131"/>
      <c r="I6706" s="131"/>
    </row>
    <row r="6707" spans="7:9" ht="15" customHeight="1" x14ac:dyDescent="0.2">
      <c r="G6707" s="139"/>
      <c r="H6707" s="131"/>
      <c r="I6707" s="131"/>
    </row>
    <row r="6708" spans="7:9" ht="15" customHeight="1" x14ac:dyDescent="0.2">
      <c r="G6708" s="139"/>
      <c r="H6708" s="131"/>
      <c r="I6708" s="131"/>
    </row>
    <row r="6709" spans="7:9" ht="15" customHeight="1" x14ac:dyDescent="0.2">
      <c r="G6709" s="139"/>
      <c r="H6709" s="131"/>
      <c r="I6709" s="131"/>
    </row>
    <row r="6710" spans="7:9" ht="15" customHeight="1" x14ac:dyDescent="0.2">
      <c r="G6710" s="139"/>
      <c r="H6710" s="131"/>
      <c r="I6710" s="131"/>
    </row>
    <row r="6711" spans="7:9" ht="15" customHeight="1" x14ac:dyDescent="0.2">
      <c r="G6711" s="139"/>
      <c r="H6711" s="131"/>
      <c r="I6711" s="131"/>
    </row>
    <row r="6712" spans="7:9" ht="15" customHeight="1" x14ac:dyDescent="0.2">
      <c r="G6712" s="139"/>
      <c r="H6712" s="131"/>
      <c r="I6712" s="131"/>
    </row>
    <row r="6713" spans="7:9" ht="15" customHeight="1" x14ac:dyDescent="0.2">
      <c r="G6713" s="139"/>
      <c r="H6713" s="131"/>
      <c r="I6713" s="131"/>
    </row>
    <row r="6714" spans="7:9" ht="15" customHeight="1" x14ac:dyDescent="0.2">
      <c r="G6714" s="139"/>
      <c r="H6714" s="131"/>
      <c r="I6714" s="131"/>
    </row>
    <row r="6715" spans="7:9" ht="15" customHeight="1" x14ac:dyDescent="0.2">
      <c r="G6715" s="139"/>
      <c r="H6715" s="131"/>
      <c r="I6715" s="131"/>
    </row>
    <row r="6716" spans="7:9" ht="15" customHeight="1" x14ac:dyDescent="0.2">
      <c r="G6716" s="139"/>
      <c r="H6716" s="131"/>
      <c r="I6716" s="131"/>
    </row>
    <row r="6717" spans="7:9" ht="15" customHeight="1" x14ac:dyDescent="0.2">
      <c r="G6717" s="139"/>
      <c r="H6717" s="131"/>
      <c r="I6717" s="131"/>
    </row>
    <row r="6718" spans="7:9" ht="15" customHeight="1" x14ac:dyDescent="0.2">
      <c r="G6718" s="139"/>
      <c r="H6718" s="131"/>
      <c r="I6718" s="131"/>
    </row>
    <row r="6719" spans="7:9" ht="15" customHeight="1" x14ac:dyDescent="0.2">
      <c r="G6719" s="139"/>
      <c r="H6719" s="131"/>
      <c r="I6719" s="131"/>
    </row>
    <row r="6720" spans="7:9" ht="15" customHeight="1" x14ac:dyDescent="0.2">
      <c r="G6720" s="139"/>
      <c r="H6720" s="131"/>
      <c r="I6720" s="131"/>
    </row>
    <row r="6721" spans="7:9" ht="15" customHeight="1" x14ac:dyDescent="0.2">
      <c r="G6721" s="139"/>
      <c r="H6721" s="131"/>
      <c r="I6721" s="131"/>
    </row>
    <row r="6722" spans="7:9" ht="15" customHeight="1" x14ac:dyDescent="0.2">
      <c r="G6722" s="139"/>
      <c r="H6722" s="131"/>
      <c r="I6722" s="131"/>
    </row>
    <row r="6723" spans="7:9" ht="15" customHeight="1" x14ac:dyDescent="0.2">
      <c r="G6723" s="139"/>
      <c r="H6723" s="131"/>
      <c r="I6723" s="131"/>
    </row>
    <row r="6724" spans="7:9" ht="15" customHeight="1" x14ac:dyDescent="0.2">
      <c r="G6724" s="139"/>
      <c r="H6724" s="131"/>
      <c r="I6724" s="131"/>
    </row>
    <row r="6725" spans="7:9" ht="15" customHeight="1" x14ac:dyDescent="0.2">
      <c r="G6725" s="139"/>
      <c r="H6725" s="131"/>
      <c r="I6725" s="131"/>
    </row>
    <row r="6726" spans="7:9" ht="15" customHeight="1" x14ac:dyDescent="0.2">
      <c r="G6726" s="139"/>
      <c r="H6726" s="131"/>
      <c r="I6726" s="131"/>
    </row>
    <row r="6727" spans="7:9" ht="15" customHeight="1" x14ac:dyDescent="0.2">
      <c r="G6727" s="139"/>
      <c r="H6727" s="131"/>
      <c r="I6727" s="131"/>
    </row>
    <row r="6728" spans="7:9" ht="15" customHeight="1" x14ac:dyDescent="0.2">
      <c r="G6728" s="139"/>
      <c r="H6728" s="131"/>
      <c r="I6728" s="131"/>
    </row>
    <row r="6729" spans="7:9" ht="15" customHeight="1" x14ac:dyDescent="0.2">
      <c r="G6729" s="139"/>
      <c r="H6729" s="131"/>
      <c r="I6729" s="131"/>
    </row>
    <row r="6730" spans="7:9" ht="15" customHeight="1" x14ac:dyDescent="0.2">
      <c r="G6730" s="139"/>
      <c r="H6730" s="131"/>
      <c r="I6730" s="131"/>
    </row>
    <row r="6731" spans="7:9" ht="15" customHeight="1" x14ac:dyDescent="0.2">
      <c r="G6731" s="139"/>
      <c r="H6731" s="131"/>
      <c r="I6731" s="131"/>
    </row>
    <row r="6732" spans="7:9" ht="15" customHeight="1" x14ac:dyDescent="0.2">
      <c r="G6732" s="139"/>
      <c r="H6732" s="131"/>
      <c r="I6732" s="131"/>
    </row>
    <row r="6733" spans="7:9" ht="15" customHeight="1" x14ac:dyDescent="0.2">
      <c r="G6733" s="139"/>
      <c r="H6733" s="131"/>
      <c r="I6733" s="131"/>
    </row>
    <row r="6734" spans="7:9" ht="15" customHeight="1" x14ac:dyDescent="0.2">
      <c r="G6734" s="139"/>
      <c r="H6734" s="131"/>
      <c r="I6734" s="131"/>
    </row>
    <row r="6735" spans="7:9" ht="15" customHeight="1" x14ac:dyDescent="0.2">
      <c r="G6735" s="139"/>
      <c r="H6735" s="131"/>
      <c r="I6735" s="131"/>
    </row>
    <row r="6736" spans="7:9" ht="15" customHeight="1" x14ac:dyDescent="0.2">
      <c r="G6736" s="139"/>
      <c r="H6736" s="131"/>
      <c r="I6736" s="131"/>
    </row>
    <row r="6737" spans="7:9" ht="15" customHeight="1" x14ac:dyDescent="0.2">
      <c r="G6737" s="139"/>
      <c r="H6737" s="131"/>
      <c r="I6737" s="131"/>
    </row>
    <row r="6738" spans="7:9" ht="15" customHeight="1" x14ac:dyDescent="0.2">
      <c r="G6738" s="139"/>
      <c r="H6738" s="131"/>
      <c r="I6738" s="131"/>
    </row>
    <row r="6739" spans="7:9" ht="15" customHeight="1" x14ac:dyDescent="0.2">
      <c r="G6739" s="139"/>
      <c r="H6739" s="131"/>
      <c r="I6739" s="131"/>
    </row>
    <row r="6740" spans="7:9" ht="15" customHeight="1" x14ac:dyDescent="0.2">
      <c r="G6740" s="139"/>
      <c r="H6740" s="131"/>
      <c r="I6740" s="131"/>
    </row>
    <row r="6741" spans="7:9" ht="15" customHeight="1" x14ac:dyDescent="0.2">
      <c r="G6741" s="139"/>
      <c r="H6741" s="131"/>
      <c r="I6741" s="131"/>
    </row>
    <row r="6742" spans="7:9" ht="15" customHeight="1" x14ac:dyDescent="0.2">
      <c r="G6742" s="139"/>
      <c r="H6742" s="131"/>
      <c r="I6742" s="131"/>
    </row>
    <row r="6743" spans="7:9" ht="15" customHeight="1" x14ac:dyDescent="0.2">
      <c r="G6743" s="139"/>
      <c r="H6743" s="131"/>
      <c r="I6743" s="131"/>
    </row>
    <row r="6744" spans="7:9" ht="15" customHeight="1" x14ac:dyDescent="0.2">
      <c r="G6744" s="139"/>
      <c r="H6744" s="131"/>
      <c r="I6744" s="131"/>
    </row>
    <row r="6745" spans="7:9" ht="15" customHeight="1" x14ac:dyDescent="0.2">
      <c r="G6745" s="139"/>
      <c r="H6745" s="131"/>
      <c r="I6745" s="131"/>
    </row>
    <row r="6746" spans="7:9" ht="15" customHeight="1" x14ac:dyDescent="0.2">
      <c r="G6746" s="139"/>
      <c r="H6746" s="131"/>
      <c r="I6746" s="131"/>
    </row>
    <row r="6747" spans="7:9" ht="15" customHeight="1" x14ac:dyDescent="0.2">
      <c r="G6747" s="139"/>
      <c r="H6747" s="131"/>
      <c r="I6747" s="131"/>
    </row>
    <row r="6748" spans="7:9" ht="15" customHeight="1" x14ac:dyDescent="0.2">
      <c r="G6748" s="139"/>
      <c r="H6748" s="131"/>
      <c r="I6748" s="131"/>
    </row>
    <row r="6749" spans="7:9" ht="15" customHeight="1" x14ac:dyDescent="0.2">
      <c r="G6749" s="139"/>
      <c r="H6749" s="131"/>
      <c r="I6749" s="131"/>
    </row>
    <row r="6750" spans="7:9" ht="15" customHeight="1" x14ac:dyDescent="0.2">
      <c r="G6750" s="139"/>
      <c r="H6750" s="131"/>
      <c r="I6750" s="131"/>
    </row>
    <row r="6751" spans="7:9" ht="15" customHeight="1" x14ac:dyDescent="0.2">
      <c r="G6751" s="139"/>
      <c r="H6751" s="131"/>
      <c r="I6751" s="131"/>
    </row>
    <row r="6752" spans="7:9" ht="15" customHeight="1" x14ac:dyDescent="0.2">
      <c r="G6752" s="139"/>
      <c r="H6752" s="131"/>
      <c r="I6752" s="131"/>
    </row>
    <row r="6753" spans="7:9" ht="15" customHeight="1" x14ac:dyDescent="0.2">
      <c r="G6753" s="139"/>
      <c r="H6753" s="131"/>
      <c r="I6753" s="131"/>
    </row>
    <row r="6754" spans="7:9" ht="15" customHeight="1" x14ac:dyDescent="0.2">
      <c r="G6754" s="139"/>
      <c r="H6754" s="131"/>
      <c r="I6754" s="131"/>
    </row>
    <row r="6755" spans="7:9" ht="15" customHeight="1" x14ac:dyDescent="0.2">
      <c r="G6755" s="139"/>
      <c r="H6755" s="131"/>
      <c r="I6755" s="131"/>
    </row>
    <row r="6756" spans="7:9" ht="15" customHeight="1" x14ac:dyDescent="0.2">
      <c r="G6756" s="139"/>
      <c r="H6756" s="131"/>
      <c r="I6756" s="131"/>
    </row>
    <row r="6757" spans="7:9" ht="15" customHeight="1" x14ac:dyDescent="0.2">
      <c r="G6757" s="139"/>
      <c r="H6757" s="131"/>
      <c r="I6757" s="131"/>
    </row>
    <row r="6758" spans="7:9" ht="15" customHeight="1" x14ac:dyDescent="0.2">
      <c r="G6758" s="139"/>
      <c r="H6758" s="131"/>
      <c r="I6758" s="131"/>
    </row>
    <row r="6759" spans="7:9" ht="15" customHeight="1" x14ac:dyDescent="0.2">
      <c r="G6759" s="139"/>
      <c r="H6759" s="131"/>
      <c r="I6759" s="131"/>
    </row>
    <row r="6760" spans="7:9" ht="15" customHeight="1" x14ac:dyDescent="0.2">
      <c r="G6760" s="139"/>
      <c r="H6760" s="131"/>
      <c r="I6760" s="131"/>
    </row>
    <row r="6761" spans="7:9" ht="15" customHeight="1" x14ac:dyDescent="0.2">
      <c r="G6761" s="139"/>
      <c r="H6761" s="131"/>
      <c r="I6761" s="131"/>
    </row>
    <row r="6762" spans="7:9" ht="15" customHeight="1" x14ac:dyDescent="0.2">
      <c r="G6762" s="139"/>
      <c r="H6762" s="131"/>
      <c r="I6762" s="131"/>
    </row>
    <row r="6763" spans="7:9" ht="15" customHeight="1" x14ac:dyDescent="0.2">
      <c r="G6763" s="139"/>
      <c r="H6763" s="131"/>
      <c r="I6763" s="131"/>
    </row>
    <row r="6764" spans="7:9" ht="15" customHeight="1" x14ac:dyDescent="0.2">
      <c r="G6764" s="139"/>
      <c r="H6764" s="131"/>
      <c r="I6764" s="131"/>
    </row>
    <row r="6765" spans="7:9" ht="15" customHeight="1" x14ac:dyDescent="0.2">
      <c r="G6765" s="139"/>
      <c r="H6765" s="131"/>
      <c r="I6765" s="131"/>
    </row>
    <row r="6766" spans="7:9" ht="15" customHeight="1" x14ac:dyDescent="0.2">
      <c r="G6766" s="139"/>
      <c r="H6766" s="131"/>
      <c r="I6766" s="131"/>
    </row>
    <row r="6767" spans="7:9" ht="15" customHeight="1" x14ac:dyDescent="0.2">
      <c r="G6767" s="139"/>
      <c r="H6767" s="131"/>
      <c r="I6767" s="131"/>
    </row>
    <row r="6768" spans="7:9" ht="15" customHeight="1" x14ac:dyDescent="0.2">
      <c r="G6768" s="139"/>
      <c r="H6768" s="131"/>
      <c r="I6768" s="131"/>
    </row>
    <row r="6769" spans="7:9" ht="15" customHeight="1" x14ac:dyDescent="0.2">
      <c r="G6769" s="139"/>
      <c r="H6769" s="131"/>
      <c r="I6769" s="131"/>
    </row>
    <row r="6770" spans="7:9" ht="15" customHeight="1" x14ac:dyDescent="0.2">
      <c r="G6770" s="139"/>
      <c r="H6770" s="131"/>
      <c r="I6770" s="131"/>
    </row>
    <row r="6771" spans="7:9" ht="15" customHeight="1" x14ac:dyDescent="0.2">
      <c r="G6771" s="139"/>
      <c r="H6771" s="131"/>
      <c r="I6771" s="131"/>
    </row>
    <row r="6772" spans="7:9" ht="15" customHeight="1" x14ac:dyDescent="0.2">
      <c r="G6772" s="139"/>
      <c r="H6772" s="131"/>
      <c r="I6772" s="131"/>
    </row>
    <row r="6773" spans="7:9" ht="15" customHeight="1" x14ac:dyDescent="0.2">
      <c r="G6773" s="139"/>
      <c r="H6773" s="131"/>
      <c r="I6773" s="131"/>
    </row>
    <row r="6774" spans="7:9" ht="15" customHeight="1" x14ac:dyDescent="0.2">
      <c r="G6774" s="139"/>
      <c r="H6774" s="131"/>
      <c r="I6774" s="131"/>
    </row>
    <row r="6775" spans="7:9" ht="15" customHeight="1" x14ac:dyDescent="0.2">
      <c r="G6775" s="139"/>
      <c r="H6775" s="131"/>
      <c r="I6775" s="131"/>
    </row>
    <row r="6776" spans="7:9" ht="15" customHeight="1" x14ac:dyDescent="0.2">
      <c r="G6776" s="139"/>
      <c r="H6776" s="131"/>
      <c r="I6776" s="131"/>
    </row>
    <row r="6777" spans="7:9" ht="15" customHeight="1" x14ac:dyDescent="0.2">
      <c r="G6777" s="139"/>
      <c r="H6777" s="131"/>
      <c r="I6777" s="131"/>
    </row>
    <row r="6778" spans="7:9" ht="15" customHeight="1" x14ac:dyDescent="0.2">
      <c r="G6778" s="139"/>
      <c r="H6778" s="131"/>
      <c r="I6778" s="131"/>
    </row>
    <row r="6779" spans="7:9" ht="15" customHeight="1" x14ac:dyDescent="0.2">
      <c r="G6779" s="139"/>
      <c r="H6779" s="131"/>
      <c r="I6779" s="131"/>
    </row>
    <row r="6780" spans="7:9" ht="15" customHeight="1" x14ac:dyDescent="0.2">
      <c r="G6780" s="139"/>
      <c r="H6780" s="131"/>
      <c r="I6780" s="131"/>
    </row>
    <row r="6781" spans="7:9" ht="15" customHeight="1" x14ac:dyDescent="0.2">
      <c r="G6781" s="139"/>
      <c r="H6781" s="131"/>
      <c r="I6781" s="131"/>
    </row>
    <row r="6782" spans="7:9" ht="15" customHeight="1" x14ac:dyDescent="0.2">
      <c r="G6782" s="139"/>
      <c r="H6782" s="131"/>
      <c r="I6782" s="131"/>
    </row>
    <row r="6783" spans="7:9" ht="15" customHeight="1" x14ac:dyDescent="0.2">
      <c r="G6783" s="139"/>
      <c r="H6783" s="131"/>
      <c r="I6783" s="131"/>
    </row>
    <row r="6784" spans="7:9" ht="15" customHeight="1" x14ac:dyDescent="0.2">
      <c r="G6784" s="139"/>
      <c r="H6784" s="131"/>
      <c r="I6784" s="131"/>
    </row>
    <row r="6785" spans="7:9" ht="15" customHeight="1" x14ac:dyDescent="0.2">
      <c r="G6785" s="139"/>
      <c r="H6785" s="131"/>
      <c r="I6785" s="131"/>
    </row>
    <row r="6786" spans="7:9" ht="15" customHeight="1" x14ac:dyDescent="0.2">
      <c r="G6786" s="139"/>
      <c r="H6786" s="131"/>
      <c r="I6786" s="131"/>
    </row>
    <row r="6787" spans="7:9" ht="15" customHeight="1" x14ac:dyDescent="0.2">
      <c r="G6787" s="139"/>
      <c r="H6787" s="131"/>
      <c r="I6787" s="131"/>
    </row>
    <row r="6788" spans="7:9" ht="15" customHeight="1" x14ac:dyDescent="0.2">
      <c r="G6788" s="139"/>
      <c r="H6788" s="131"/>
      <c r="I6788" s="131"/>
    </row>
    <row r="6789" spans="7:9" ht="15" customHeight="1" x14ac:dyDescent="0.2">
      <c r="G6789" s="139"/>
      <c r="H6789" s="131"/>
      <c r="I6789" s="131"/>
    </row>
    <row r="6790" spans="7:9" ht="15" customHeight="1" x14ac:dyDescent="0.2">
      <c r="G6790" s="139"/>
      <c r="H6790" s="131"/>
      <c r="I6790" s="131"/>
    </row>
    <row r="6791" spans="7:9" ht="15" customHeight="1" x14ac:dyDescent="0.2">
      <c r="G6791" s="139"/>
      <c r="H6791" s="131"/>
      <c r="I6791" s="131"/>
    </row>
    <row r="6792" spans="7:9" ht="15" customHeight="1" x14ac:dyDescent="0.2">
      <c r="G6792" s="139"/>
      <c r="H6792" s="131"/>
      <c r="I6792" s="131"/>
    </row>
    <row r="6793" spans="7:9" ht="15" customHeight="1" x14ac:dyDescent="0.2">
      <c r="G6793" s="139"/>
      <c r="H6793" s="131"/>
      <c r="I6793" s="131"/>
    </row>
    <row r="6794" spans="7:9" ht="15" customHeight="1" x14ac:dyDescent="0.2">
      <c r="G6794" s="139"/>
      <c r="H6794" s="131"/>
      <c r="I6794" s="131"/>
    </row>
    <row r="6795" spans="7:9" ht="15" customHeight="1" x14ac:dyDescent="0.2">
      <c r="G6795" s="139"/>
      <c r="H6795" s="131"/>
      <c r="I6795" s="131"/>
    </row>
    <row r="6796" spans="7:9" ht="15" customHeight="1" x14ac:dyDescent="0.2">
      <c r="G6796" s="139"/>
      <c r="H6796" s="131"/>
      <c r="I6796" s="131"/>
    </row>
    <row r="6797" spans="7:9" ht="15" customHeight="1" x14ac:dyDescent="0.2">
      <c r="G6797" s="139"/>
      <c r="H6797" s="131"/>
      <c r="I6797" s="131"/>
    </row>
    <row r="6798" spans="7:9" ht="15" customHeight="1" x14ac:dyDescent="0.2">
      <c r="G6798" s="139"/>
      <c r="H6798" s="131"/>
      <c r="I6798" s="131"/>
    </row>
    <row r="6799" spans="7:9" ht="15" customHeight="1" x14ac:dyDescent="0.2">
      <c r="G6799" s="139"/>
      <c r="H6799" s="131"/>
      <c r="I6799" s="131"/>
    </row>
    <row r="6800" spans="7:9" ht="15" customHeight="1" x14ac:dyDescent="0.2">
      <c r="G6800" s="139"/>
      <c r="H6800" s="131"/>
      <c r="I6800" s="131"/>
    </row>
    <row r="6801" spans="7:9" ht="15" customHeight="1" x14ac:dyDescent="0.2">
      <c r="G6801" s="139"/>
      <c r="H6801" s="131"/>
      <c r="I6801" s="131"/>
    </row>
    <row r="6802" spans="7:9" ht="15" customHeight="1" x14ac:dyDescent="0.2">
      <c r="G6802" s="139"/>
      <c r="H6802" s="131"/>
      <c r="I6802" s="131"/>
    </row>
    <row r="6803" spans="7:9" ht="15" customHeight="1" x14ac:dyDescent="0.2">
      <c r="G6803" s="139"/>
      <c r="H6803" s="131"/>
      <c r="I6803" s="131"/>
    </row>
    <row r="6804" spans="7:9" ht="15" customHeight="1" x14ac:dyDescent="0.2">
      <c r="G6804" s="139"/>
      <c r="H6804" s="131"/>
      <c r="I6804" s="131"/>
    </row>
    <row r="6805" spans="7:9" ht="15" customHeight="1" x14ac:dyDescent="0.2">
      <c r="G6805" s="139"/>
      <c r="H6805" s="131"/>
      <c r="I6805" s="131"/>
    </row>
    <row r="6806" spans="7:9" ht="15" customHeight="1" x14ac:dyDescent="0.2">
      <c r="G6806" s="139"/>
      <c r="H6806" s="131"/>
      <c r="I6806" s="131"/>
    </row>
    <row r="6807" spans="7:9" ht="15" customHeight="1" x14ac:dyDescent="0.2">
      <c r="G6807" s="139"/>
      <c r="H6807" s="131"/>
      <c r="I6807" s="131"/>
    </row>
    <row r="6808" spans="7:9" ht="15" customHeight="1" x14ac:dyDescent="0.2">
      <c r="G6808" s="139"/>
      <c r="H6808" s="131"/>
      <c r="I6808" s="131"/>
    </row>
    <row r="6809" spans="7:9" ht="15" customHeight="1" x14ac:dyDescent="0.2">
      <c r="G6809" s="139"/>
      <c r="H6809" s="131"/>
      <c r="I6809" s="131"/>
    </row>
    <row r="6810" spans="7:9" ht="15" customHeight="1" x14ac:dyDescent="0.2">
      <c r="G6810" s="139"/>
      <c r="H6810" s="131"/>
      <c r="I6810" s="131"/>
    </row>
    <row r="6811" spans="7:9" ht="15" customHeight="1" x14ac:dyDescent="0.2">
      <c r="G6811" s="139"/>
      <c r="H6811" s="131"/>
      <c r="I6811" s="131"/>
    </row>
    <row r="6812" spans="7:9" ht="15" customHeight="1" x14ac:dyDescent="0.2">
      <c r="G6812" s="139"/>
      <c r="H6812" s="131"/>
      <c r="I6812" s="131"/>
    </row>
    <row r="6813" spans="7:9" ht="15" customHeight="1" x14ac:dyDescent="0.2">
      <c r="G6813" s="139"/>
      <c r="H6813" s="131"/>
      <c r="I6813" s="131"/>
    </row>
    <row r="6814" spans="7:9" ht="15" customHeight="1" x14ac:dyDescent="0.2">
      <c r="G6814" s="139"/>
      <c r="H6814" s="131"/>
      <c r="I6814" s="131"/>
    </row>
    <row r="6815" spans="7:9" ht="15" customHeight="1" x14ac:dyDescent="0.2">
      <c r="G6815" s="139"/>
      <c r="H6815" s="131"/>
      <c r="I6815" s="131"/>
    </row>
    <row r="6816" spans="7:9" ht="15" customHeight="1" x14ac:dyDescent="0.2">
      <c r="G6816" s="139"/>
      <c r="H6816" s="131"/>
      <c r="I6816" s="131"/>
    </row>
    <row r="6817" spans="7:9" ht="15" customHeight="1" x14ac:dyDescent="0.2">
      <c r="G6817" s="139"/>
      <c r="H6817" s="131"/>
      <c r="I6817" s="131"/>
    </row>
    <row r="6818" spans="7:9" ht="15" customHeight="1" x14ac:dyDescent="0.2">
      <c r="G6818" s="139"/>
      <c r="H6818" s="131"/>
      <c r="I6818" s="131"/>
    </row>
    <row r="6819" spans="7:9" ht="15" customHeight="1" x14ac:dyDescent="0.2">
      <c r="G6819" s="139"/>
      <c r="H6819" s="131"/>
      <c r="I6819" s="131"/>
    </row>
    <row r="6820" spans="7:9" ht="15" customHeight="1" x14ac:dyDescent="0.2">
      <c r="G6820" s="139"/>
      <c r="H6820" s="131"/>
      <c r="I6820" s="131"/>
    </row>
    <row r="6821" spans="7:9" ht="15" customHeight="1" x14ac:dyDescent="0.2">
      <c r="G6821" s="139"/>
      <c r="H6821" s="131"/>
      <c r="I6821" s="131"/>
    </row>
    <row r="6822" spans="7:9" ht="15" customHeight="1" x14ac:dyDescent="0.2">
      <c r="G6822" s="139"/>
      <c r="H6822" s="131"/>
      <c r="I6822" s="131"/>
    </row>
    <row r="6823" spans="7:9" ht="15" customHeight="1" x14ac:dyDescent="0.2">
      <c r="G6823" s="139"/>
      <c r="H6823" s="131"/>
      <c r="I6823" s="131"/>
    </row>
    <row r="6824" spans="7:9" ht="15" customHeight="1" x14ac:dyDescent="0.2">
      <c r="G6824" s="139"/>
      <c r="H6824" s="131"/>
      <c r="I6824" s="131"/>
    </row>
    <row r="6825" spans="7:9" ht="15" customHeight="1" x14ac:dyDescent="0.2">
      <c r="G6825" s="139"/>
      <c r="H6825" s="131"/>
      <c r="I6825" s="131"/>
    </row>
    <row r="6826" spans="7:9" ht="15" customHeight="1" x14ac:dyDescent="0.2">
      <c r="G6826" s="139"/>
      <c r="H6826" s="131"/>
      <c r="I6826" s="131"/>
    </row>
    <row r="6827" spans="7:9" ht="15" customHeight="1" x14ac:dyDescent="0.2">
      <c r="G6827" s="139"/>
      <c r="H6827" s="131"/>
      <c r="I6827" s="131"/>
    </row>
    <row r="6828" spans="7:9" ht="15" customHeight="1" x14ac:dyDescent="0.2">
      <c r="G6828" s="139"/>
      <c r="H6828" s="131"/>
      <c r="I6828" s="131"/>
    </row>
    <row r="6829" spans="7:9" ht="15" customHeight="1" x14ac:dyDescent="0.2">
      <c r="G6829" s="139"/>
      <c r="H6829" s="131"/>
      <c r="I6829" s="131"/>
    </row>
    <row r="6830" spans="7:9" ht="15" customHeight="1" x14ac:dyDescent="0.2">
      <c r="G6830" s="139"/>
      <c r="H6830" s="131"/>
      <c r="I6830" s="131"/>
    </row>
    <row r="6831" spans="7:9" ht="15" customHeight="1" x14ac:dyDescent="0.2">
      <c r="G6831" s="139"/>
      <c r="H6831" s="131"/>
      <c r="I6831" s="131"/>
    </row>
    <row r="6832" spans="7:9" ht="15" customHeight="1" x14ac:dyDescent="0.2">
      <c r="G6832" s="139"/>
      <c r="H6832" s="131"/>
      <c r="I6832" s="131"/>
    </row>
    <row r="6833" spans="7:9" ht="15" customHeight="1" x14ac:dyDescent="0.2">
      <c r="G6833" s="139"/>
      <c r="H6833" s="131"/>
      <c r="I6833" s="131"/>
    </row>
    <row r="6834" spans="7:9" ht="15" customHeight="1" x14ac:dyDescent="0.2">
      <c r="G6834" s="139"/>
      <c r="H6834" s="131"/>
      <c r="I6834" s="131"/>
    </row>
    <row r="6835" spans="7:9" ht="15" customHeight="1" x14ac:dyDescent="0.2">
      <c r="G6835" s="139"/>
      <c r="H6835" s="131"/>
      <c r="I6835" s="131"/>
    </row>
    <row r="6836" spans="7:9" ht="15" customHeight="1" x14ac:dyDescent="0.2">
      <c r="G6836" s="139"/>
      <c r="H6836" s="131"/>
      <c r="I6836" s="131"/>
    </row>
    <row r="6837" spans="7:9" ht="15" customHeight="1" x14ac:dyDescent="0.2">
      <c r="G6837" s="139"/>
      <c r="H6837" s="131"/>
      <c r="I6837" s="131"/>
    </row>
    <row r="6838" spans="7:9" ht="15" customHeight="1" x14ac:dyDescent="0.2">
      <c r="G6838" s="139"/>
      <c r="H6838" s="131"/>
      <c r="I6838" s="131"/>
    </row>
    <row r="6839" spans="7:9" ht="15" customHeight="1" x14ac:dyDescent="0.2">
      <c r="G6839" s="139"/>
      <c r="H6839" s="131"/>
      <c r="I6839" s="131"/>
    </row>
    <row r="6840" spans="7:9" ht="15" customHeight="1" x14ac:dyDescent="0.2">
      <c r="G6840" s="139"/>
      <c r="H6840" s="131"/>
      <c r="I6840" s="131"/>
    </row>
    <row r="6841" spans="7:9" ht="15" customHeight="1" x14ac:dyDescent="0.2">
      <c r="G6841" s="139"/>
      <c r="H6841" s="131"/>
      <c r="I6841" s="131"/>
    </row>
    <row r="6842" spans="7:9" ht="15" customHeight="1" x14ac:dyDescent="0.2">
      <c r="G6842" s="139"/>
      <c r="H6842" s="131"/>
      <c r="I6842" s="131"/>
    </row>
    <row r="6843" spans="7:9" ht="15" customHeight="1" x14ac:dyDescent="0.2">
      <c r="G6843" s="139"/>
      <c r="H6843" s="131"/>
      <c r="I6843" s="131"/>
    </row>
    <row r="6844" spans="7:9" ht="15" customHeight="1" x14ac:dyDescent="0.2">
      <c r="G6844" s="139"/>
      <c r="H6844" s="131"/>
      <c r="I6844" s="131"/>
    </row>
    <row r="6845" spans="7:9" ht="15" customHeight="1" x14ac:dyDescent="0.2">
      <c r="G6845" s="139"/>
      <c r="H6845" s="131"/>
      <c r="I6845" s="131"/>
    </row>
    <row r="6846" spans="7:9" ht="15" customHeight="1" x14ac:dyDescent="0.2">
      <c r="G6846" s="139"/>
      <c r="H6846" s="131"/>
      <c r="I6846" s="131"/>
    </row>
    <row r="6847" spans="7:9" ht="15" customHeight="1" x14ac:dyDescent="0.2">
      <c r="G6847" s="139"/>
      <c r="H6847" s="131"/>
      <c r="I6847" s="131"/>
    </row>
    <row r="6848" spans="7:9" ht="15" customHeight="1" x14ac:dyDescent="0.2">
      <c r="G6848" s="139"/>
      <c r="H6848" s="131"/>
      <c r="I6848" s="131"/>
    </row>
    <row r="6849" spans="7:9" ht="15" customHeight="1" x14ac:dyDescent="0.2">
      <c r="G6849" s="139"/>
      <c r="H6849" s="131"/>
      <c r="I6849" s="131"/>
    </row>
    <row r="6850" spans="7:9" ht="15" customHeight="1" x14ac:dyDescent="0.2">
      <c r="G6850" s="139"/>
      <c r="H6850" s="131"/>
      <c r="I6850" s="131"/>
    </row>
    <row r="6851" spans="7:9" ht="15" customHeight="1" x14ac:dyDescent="0.2">
      <c r="G6851" s="139"/>
      <c r="H6851" s="131"/>
      <c r="I6851" s="131"/>
    </row>
    <row r="6852" spans="7:9" ht="15" customHeight="1" x14ac:dyDescent="0.2">
      <c r="G6852" s="139"/>
      <c r="H6852" s="131"/>
      <c r="I6852" s="131"/>
    </row>
    <row r="6853" spans="7:9" ht="15" customHeight="1" x14ac:dyDescent="0.2">
      <c r="G6853" s="139"/>
      <c r="H6853" s="131"/>
      <c r="I6853" s="131"/>
    </row>
    <row r="6854" spans="7:9" ht="15" customHeight="1" x14ac:dyDescent="0.2">
      <c r="G6854" s="139"/>
      <c r="H6854" s="131"/>
      <c r="I6854" s="131"/>
    </row>
    <row r="6855" spans="7:9" ht="15" customHeight="1" x14ac:dyDescent="0.2">
      <c r="G6855" s="139"/>
      <c r="H6855" s="131"/>
      <c r="I6855" s="131"/>
    </row>
    <row r="6856" spans="7:9" ht="15" customHeight="1" x14ac:dyDescent="0.2">
      <c r="G6856" s="139"/>
      <c r="H6856" s="131"/>
      <c r="I6856" s="131"/>
    </row>
    <row r="6857" spans="7:9" ht="15" customHeight="1" x14ac:dyDescent="0.2">
      <c r="G6857" s="139"/>
      <c r="H6857" s="131"/>
      <c r="I6857" s="131"/>
    </row>
    <row r="6858" spans="7:9" ht="15" customHeight="1" x14ac:dyDescent="0.2">
      <c r="G6858" s="139"/>
      <c r="H6858" s="131"/>
      <c r="I6858" s="131"/>
    </row>
    <row r="6859" spans="7:9" ht="15" customHeight="1" x14ac:dyDescent="0.2">
      <c r="G6859" s="139"/>
      <c r="H6859" s="131"/>
      <c r="I6859" s="131"/>
    </row>
    <row r="6860" spans="7:9" ht="15" customHeight="1" x14ac:dyDescent="0.2">
      <c r="G6860" s="139"/>
      <c r="H6860" s="131"/>
      <c r="I6860" s="131"/>
    </row>
    <row r="6861" spans="7:9" ht="15" customHeight="1" x14ac:dyDescent="0.2">
      <c r="G6861" s="139"/>
      <c r="H6861" s="131"/>
      <c r="I6861" s="131"/>
    </row>
    <row r="6862" spans="7:9" ht="15" customHeight="1" x14ac:dyDescent="0.2">
      <c r="G6862" s="139"/>
      <c r="H6862" s="131"/>
      <c r="I6862" s="131"/>
    </row>
    <row r="6863" spans="7:9" ht="15" customHeight="1" x14ac:dyDescent="0.2">
      <c r="G6863" s="139"/>
      <c r="H6863" s="131"/>
      <c r="I6863" s="131"/>
    </row>
    <row r="6864" spans="7:9" ht="15" customHeight="1" x14ac:dyDescent="0.2">
      <c r="G6864" s="139"/>
      <c r="H6864" s="131"/>
      <c r="I6864" s="131"/>
    </row>
    <row r="6865" spans="7:9" ht="15" customHeight="1" x14ac:dyDescent="0.2">
      <c r="G6865" s="139"/>
      <c r="H6865" s="131"/>
      <c r="I6865" s="131"/>
    </row>
    <row r="6866" spans="7:9" ht="15" customHeight="1" x14ac:dyDescent="0.2">
      <c r="G6866" s="139"/>
      <c r="H6866" s="131"/>
      <c r="I6866" s="131"/>
    </row>
    <row r="6867" spans="7:9" ht="15" customHeight="1" x14ac:dyDescent="0.2">
      <c r="G6867" s="139"/>
      <c r="H6867" s="131"/>
      <c r="I6867" s="131"/>
    </row>
    <row r="6868" spans="7:9" ht="15" customHeight="1" x14ac:dyDescent="0.2">
      <c r="G6868" s="139"/>
      <c r="H6868" s="131"/>
      <c r="I6868" s="131"/>
    </row>
    <row r="6869" spans="7:9" ht="15" customHeight="1" x14ac:dyDescent="0.2">
      <c r="G6869" s="139"/>
      <c r="H6869" s="131"/>
      <c r="I6869" s="131"/>
    </row>
    <row r="6870" spans="7:9" ht="15" customHeight="1" x14ac:dyDescent="0.2">
      <c r="G6870" s="139"/>
      <c r="H6870" s="131"/>
      <c r="I6870" s="131"/>
    </row>
    <row r="6871" spans="7:9" ht="15" customHeight="1" x14ac:dyDescent="0.2">
      <c r="G6871" s="139"/>
      <c r="H6871" s="131"/>
      <c r="I6871" s="131"/>
    </row>
    <row r="6872" spans="7:9" ht="15" customHeight="1" x14ac:dyDescent="0.2">
      <c r="G6872" s="139"/>
      <c r="H6872" s="131"/>
      <c r="I6872" s="131"/>
    </row>
    <row r="6873" spans="7:9" ht="15" customHeight="1" x14ac:dyDescent="0.2">
      <c r="G6873" s="139"/>
      <c r="H6873" s="131"/>
      <c r="I6873" s="131"/>
    </row>
    <row r="6874" spans="7:9" ht="15" customHeight="1" x14ac:dyDescent="0.2">
      <c r="G6874" s="139"/>
      <c r="H6874" s="131"/>
      <c r="I6874" s="131"/>
    </row>
    <row r="6875" spans="7:9" ht="15" customHeight="1" x14ac:dyDescent="0.2">
      <c r="G6875" s="139"/>
      <c r="H6875" s="131"/>
      <c r="I6875" s="131"/>
    </row>
    <row r="6876" spans="7:9" ht="15" customHeight="1" x14ac:dyDescent="0.2">
      <c r="G6876" s="139"/>
      <c r="H6876" s="131"/>
      <c r="I6876" s="131"/>
    </row>
    <row r="6877" spans="7:9" ht="15" customHeight="1" x14ac:dyDescent="0.2">
      <c r="G6877" s="139"/>
      <c r="H6877" s="131"/>
      <c r="I6877" s="131"/>
    </row>
    <row r="6878" spans="7:9" ht="15" customHeight="1" x14ac:dyDescent="0.2">
      <c r="G6878" s="139"/>
      <c r="H6878" s="131"/>
      <c r="I6878" s="131"/>
    </row>
    <row r="6879" spans="7:9" ht="15" customHeight="1" x14ac:dyDescent="0.2">
      <c r="G6879" s="139"/>
      <c r="H6879" s="131"/>
      <c r="I6879" s="131"/>
    </row>
    <row r="6880" spans="7:9" ht="15" customHeight="1" x14ac:dyDescent="0.2">
      <c r="G6880" s="139"/>
      <c r="H6880" s="131"/>
      <c r="I6880" s="131"/>
    </row>
    <row r="6881" spans="7:9" ht="15" customHeight="1" x14ac:dyDescent="0.2">
      <c r="G6881" s="139"/>
      <c r="H6881" s="131"/>
      <c r="I6881" s="131"/>
    </row>
    <row r="6882" spans="7:9" ht="15" customHeight="1" x14ac:dyDescent="0.2">
      <c r="G6882" s="139"/>
      <c r="H6882" s="131"/>
      <c r="I6882" s="131"/>
    </row>
    <row r="6883" spans="7:9" ht="15" customHeight="1" x14ac:dyDescent="0.2">
      <c r="G6883" s="139"/>
      <c r="H6883" s="131"/>
      <c r="I6883" s="131"/>
    </row>
    <row r="6884" spans="7:9" ht="15" customHeight="1" x14ac:dyDescent="0.2">
      <c r="G6884" s="139"/>
      <c r="H6884" s="131"/>
      <c r="I6884" s="131"/>
    </row>
    <row r="6885" spans="7:9" ht="15" customHeight="1" x14ac:dyDescent="0.2">
      <c r="G6885" s="139"/>
      <c r="H6885" s="131"/>
      <c r="I6885" s="131"/>
    </row>
    <row r="6886" spans="7:9" ht="15" customHeight="1" x14ac:dyDescent="0.2">
      <c r="G6886" s="139"/>
      <c r="H6886" s="131"/>
      <c r="I6886" s="131"/>
    </row>
    <row r="6887" spans="7:9" ht="15" customHeight="1" x14ac:dyDescent="0.2">
      <c r="G6887" s="139"/>
      <c r="H6887" s="131"/>
      <c r="I6887" s="131"/>
    </row>
    <row r="6888" spans="7:9" ht="15" customHeight="1" x14ac:dyDescent="0.2">
      <c r="G6888" s="139"/>
      <c r="H6888" s="131"/>
      <c r="I6888" s="131"/>
    </row>
    <row r="6889" spans="7:9" ht="15" customHeight="1" x14ac:dyDescent="0.2">
      <c r="G6889" s="139"/>
      <c r="H6889" s="131"/>
      <c r="I6889" s="131"/>
    </row>
    <row r="6890" spans="7:9" ht="15" customHeight="1" x14ac:dyDescent="0.2">
      <c r="G6890" s="139"/>
      <c r="H6890" s="131"/>
      <c r="I6890" s="131"/>
    </row>
    <row r="6891" spans="7:9" ht="15" customHeight="1" x14ac:dyDescent="0.2">
      <c r="G6891" s="139"/>
      <c r="H6891" s="131"/>
      <c r="I6891" s="131"/>
    </row>
    <row r="6892" spans="7:9" ht="15" customHeight="1" x14ac:dyDescent="0.2">
      <c r="G6892" s="139"/>
      <c r="H6892" s="131"/>
      <c r="I6892" s="131"/>
    </row>
    <row r="6893" spans="7:9" ht="15" customHeight="1" x14ac:dyDescent="0.2">
      <c r="G6893" s="139"/>
      <c r="H6893" s="131"/>
      <c r="I6893" s="131"/>
    </row>
    <row r="6894" spans="7:9" ht="15" customHeight="1" x14ac:dyDescent="0.2">
      <c r="G6894" s="139"/>
      <c r="H6894" s="131"/>
      <c r="I6894" s="131"/>
    </row>
    <row r="6895" spans="7:9" ht="15" customHeight="1" x14ac:dyDescent="0.2">
      <c r="G6895" s="139"/>
      <c r="H6895" s="131"/>
      <c r="I6895" s="131"/>
    </row>
    <row r="6896" spans="7:9" ht="15" customHeight="1" x14ac:dyDescent="0.2">
      <c r="G6896" s="139"/>
      <c r="H6896" s="131"/>
      <c r="I6896" s="131"/>
    </row>
    <row r="6897" spans="7:9" ht="15" customHeight="1" x14ac:dyDescent="0.2">
      <c r="G6897" s="139"/>
      <c r="H6897" s="131"/>
      <c r="I6897" s="131"/>
    </row>
    <row r="6898" spans="7:9" ht="15" customHeight="1" x14ac:dyDescent="0.2">
      <c r="G6898" s="139"/>
      <c r="H6898" s="131"/>
      <c r="I6898" s="131"/>
    </row>
    <row r="6899" spans="7:9" ht="15" customHeight="1" x14ac:dyDescent="0.2">
      <c r="G6899" s="139"/>
      <c r="H6899" s="131"/>
      <c r="I6899" s="131"/>
    </row>
    <row r="6900" spans="7:9" ht="15" customHeight="1" x14ac:dyDescent="0.2">
      <c r="G6900" s="139"/>
      <c r="H6900" s="131"/>
      <c r="I6900" s="131"/>
    </row>
    <row r="6901" spans="7:9" ht="15" customHeight="1" x14ac:dyDescent="0.2">
      <c r="G6901" s="139"/>
      <c r="H6901" s="131"/>
      <c r="I6901" s="131"/>
    </row>
    <row r="6902" spans="7:9" ht="15" customHeight="1" x14ac:dyDescent="0.2">
      <c r="G6902" s="139"/>
      <c r="H6902" s="131"/>
      <c r="I6902" s="131"/>
    </row>
    <row r="6903" spans="7:9" ht="15" customHeight="1" x14ac:dyDescent="0.2">
      <c r="G6903" s="139"/>
      <c r="H6903" s="131"/>
      <c r="I6903" s="131"/>
    </row>
    <row r="6904" spans="7:9" ht="15" customHeight="1" x14ac:dyDescent="0.2">
      <c r="G6904" s="139"/>
      <c r="H6904" s="131"/>
      <c r="I6904" s="131"/>
    </row>
    <row r="6905" spans="7:9" ht="15" customHeight="1" x14ac:dyDescent="0.2">
      <c r="G6905" s="139"/>
      <c r="H6905" s="131"/>
      <c r="I6905" s="131"/>
    </row>
    <row r="6906" spans="7:9" ht="15" customHeight="1" x14ac:dyDescent="0.2">
      <c r="G6906" s="139"/>
      <c r="H6906" s="131"/>
      <c r="I6906" s="131"/>
    </row>
    <row r="6907" spans="7:9" ht="15" customHeight="1" x14ac:dyDescent="0.2">
      <c r="G6907" s="139"/>
      <c r="H6907" s="131"/>
      <c r="I6907" s="131"/>
    </row>
    <row r="6908" spans="7:9" ht="15" customHeight="1" x14ac:dyDescent="0.2">
      <c r="G6908" s="139"/>
      <c r="H6908" s="131"/>
      <c r="I6908" s="131"/>
    </row>
    <row r="6909" spans="7:9" ht="15" customHeight="1" x14ac:dyDescent="0.2">
      <c r="G6909" s="139"/>
      <c r="H6909" s="131"/>
      <c r="I6909" s="131"/>
    </row>
    <row r="6910" spans="7:9" ht="15" customHeight="1" x14ac:dyDescent="0.2">
      <c r="G6910" s="139"/>
      <c r="H6910" s="131"/>
      <c r="I6910" s="131"/>
    </row>
    <row r="6911" spans="7:9" ht="15" customHeight="1" x14ac:dyDescent="0.2">
      <c r="G6911" s="139"/>
      <c r="H6911" s="131"/>
      <c r="I6911" s="131"/>
    </row>
    <row r="6912" spans="7:9" ht="15" customHeight="1" x14ac:dyDescent="0.2">
      <c r="G6912" s="139"/>
      <c r="H6912" s="131"/>
      <c r="I6912" s="131"/>
    </row>
    <row r="6913" spans="7:9" ht="15" customHeight="1" x14ac:dyDescent="0.2">
      <c r="G6913" s="139"/>
      <c r="H6913" s="131"/>
      <c r="I6913" s="131"/>
    </row>
    <row r="6914" spans="7:9" ht="15" customHeight="1" x14ac:dyDescent="0.2">
      <c r="G6914" s="139"/>
      <c r="H6914" s="131"/>
      <c r="I6914" s="131"/>
    </row>
    <row r="6915" spans="7:9" ht="15" customHeight="1" x14ac:dyDescent="0.2">
      <c r="G6915" s="139"/>
      <c r="H6915" s="131"/>
      <c r="I6915" s="131"/>
    </row>
    <row r="6916" spans="7:9" ht="15" customHeight="1" x14ac:dyDescent="0.2">
      <c r="G6916" s="139"/>
      <c r="H6916" s="131"/>
      <c r="I6916" s="131"/>
    </row>
    <row r="6917" spans="7:9" ht="15" customHeight="1" x14ac:dyDescent="0.2">
      <c r="G6917" s="139"/>
      <c r="H6917" s="131"/>
      <c r="I6917" s="131"/>
    </row>
    <row r="6918" spans="7:9" ht="15" customHeight="1" x14ac:dyDescent="0.2">
      <c r="G6918" s="139"/>
      <c r="H6918" s="131"/>
      <c r="I6918" s="131"/>
    </row>
    <row r="6919" spans="7:9" ht="15" customHeight="1" x14ac:dyDescent="0.2">
      <c r="G6919" s="139"/>
      <c r="H6919" s="131"/>
      <c r="I6919" s="131"/>
    </row>
    <row r="6920" spans="7:9" ht="15" customHeight="1" x14ac:dyDescent="0.2">
      <c r="G6920" s="139"/>
      <c r="H6920" s="131"/>
      <c r="I6920" s="131"/>
    </row>
    <row r="6921" spans="7:9" ht="15" customHeight="1" x14ac:dyDescent="0.2">
      <c r="G6921" s="139"/>
      <c r="H6921" s="131"/>
      <c r="I6921" s="131"/>
    </row>
    <row r="6922" spans="7:9" ht="15" customHeight="1" x14ac:dyDescent="0.2">
      <c r="G6922" s="139"/>
      <c r="H6922" s="131"/>
      <c r="I6922" s="131"/>
    </row>
    <row r="6923" spans="7:9" ht="15" customHeight="1" x14ac:dyDescent="0.2">
      <c r="G6923" s="139"/>
      <c r="H6923" s="131"/>
      <c r="I6923" s="131"/>
    </row>
    <row r="6924" spans="7:9" ht="15" customHeight="1" x14ac:dyDescent="0.2">
      <c r="G6924" s="139"/>
      <c r="H6924" s="131"/>
      <c r="I6924" s="131"/>
    </row>
    <row r="6925" spans="7:9" ht="15" customHeight="1" x14ac:dyDescent="0.2">
      <c r="G6925" s="139"/>
      <c r="H6925" s="131"/>
      <c r="I6925" s="131"/>
    </row>
    <row r="6926" spans="7:9" ht="15" customHeight="1" x14ac:dyDescent="0.2">
      <c r="G6926" s="139"/>
      <c r="H6926" s="131"/>
      <c r="I6926" s="131"/>
    </row>
    <row r="6927" spans="7:9" ht="15" customHeight="1" x14ac:dyDescent="0.2">
      <c r="G6927" s="139"/>
      <c r="H6927" s="131"/>
      <c r="I6927" s="131"/>
    </row>
    <row r="6928" spans="7:9" ht="15" customHeight="1" x14ac:dyDescent="0.2">
      <c r="G6928" s="139"/>
      <c r="H6928" s="131"/>
      <c r="I6928" s="131"/>
    </row>
    <row r="6929" spans="7:9" ht="15" customHeight="1" x14ac:dyDescent="0.2">
      <c r="G6929" s="139"/>
      <c r="H6929" s="131"/>
      <c r="I6929" s="131"/>
    </row>
    <row r="6930" spans="7:9" ht="15" customHeight="1" x14ac:dyDescent="0.2">
      <c r="G6930" s="139"/>
      <c r="H6930" s="131"/>
      <c r="I6930" s="131"/>
    </row>
    <row r="6931" spans="7:9" ht="15" customHeight="1" x14ac:dyDescent="0.2">
      <c r="G6931" s="139"/>
      <c r="H6931" s="131"/>
      <c r="I6931" s="131"/>
    </row>
    <row r="6932" spans="7:9" ht="15" customHeight="1" x14ac:dyDescent="0.2">
      <c r="G6932" s="139"/>
      <c r="H6932" s="131"/>
      <c r="I6932" s="131"/>
    </row>
    <row r="6933" spans="7:9" ht="15" customHeight="1" x14ac:dyDescent="0.2">
      <c r="G6933" s="139"/>
      <c r="H6933" s="131"/>
      <c r="I6933" s="131"/>
    </row>
    <row r="6934" spans="7:9" ht="15" customHeight="1" x14ac:dyDescent="0.2">
      <c r="G6934" s="139"/>
      <c r="H6934" s="131"/>
      <c r="I6934" s="131"/>
    </row>
    <row r="6935" spans="7:9" ht="15" customHeight="1" x14ac:dyDescent="0.2">
      <c r="G6935" s="139"/>
      <c r="H6935" s="131"/>
      <c r="I6935" s="131"/>
    </row>
    <row r="6936" spans="7:9" ht="15" customHeight="1" x14ac:dyDescent="0.2">
      <c r="G6936" s="139"/>
      <c r="H6936" s="131"/>
      <c r="I6936" s="131"/>
    </row>
    <row r="6937" spans="7:9" ht="15" customHeight="1" x14ac:dyDescent="0.2">
      <c r="G6937" s="139"/>
      <c r="H6937" s="131"/>
      <c r="I6937" s="131"/>
    </row>
    <row r="6938" spans="7:9" ht="15" customHeight="1" x14ac:dyDescent="0.2">
      <c r="G6938" s="139"/>
      <c r="H6938" s="131"/>
      <c r="I6938" s="131"/>
    </row>
    <row r="6939" spans="7:9" ht="15" customHeight="1" x14ac:dyDescent="0.2">
      <c r="G6939" s="139"/>
      <c r="H6939" s="131"/>
      <c r="I6939" s="131"/>
    </row>
    <row r="6940" spans="7:9" ht="15" customHeight="1" x14ac:dyDescent="0.2">
      <c r="G6940" s="139"/>
      <c r="H6940" s="131"/>
      <c r="I6940" s="131"/>
    </row>
    <row r="6941" spans="7:9" ht="15" customHeight="1" x14ac:dyDescent="0.2">
      <c r="G6941" s="139"/>
      <c r="H6941" s="131"/>
      <c r="I6941" s="131"/>
    </row>
    <row r="6942" spans="7:9" ht="15" customHeight="1" x14ac:dyDescent="0.2">
      <c r="G6942" s="139"/>
      <c r="H6942" s="131"/>
      <c r="I6942" s="131"/>
    </row>
    <row r="6943" spans="7:9" ht="15" customHeight="1" x14ac:dyDescent="0.2">
      <c r="G6943" s="139"/>
      <c r="H6943" s="131"/>
      <c r="I6943" s="131"/>
    </row>
    <row r="6944" spans="7:9" ht="15" customHeight="1" x14ac:dyDescent="0.2">
      <c r="G6944" s="139"/>
      <c r="H6944" s="131"/>
      <c r="I6944" s="131"/>
    </row>
    <row r="6945" spans="7:9" ht="15" customHeight="1" x14ac:dyDescent="0.2">
      <c r="G6945" s="139"/>
      <c r="H6945" s="131"/>
      <c r="I6945" s="131"/>
    </row>
    <row r="6946" spans="7:9" ht="15" customHeight="1" x14ac:dyDescent="0.2">
      <c r="G6946" s="139"/>
      <c r="H6946" s="131"/>
      <c r="I6946" s="131"/>
    </row>
    <row r="6947" spans="7:9" ht="15" customHeight="1" x14ac:dyDescent="0.2">
      <c r="G6947" s="139"/>
      <c r="H6947" s="131"/>
      <c r="I6947" s="131"/>
    </row>
    <row r="6948" spans="7:9" ht="15" customHeight="1" x14ac:dyDescent="0.2">
      <c r="G6948" s="139"/>
      <c r="H6948" s="131"/>
      <c r="I6948" s="131"/>
    </row>
    <row r="6949" spans="7:9" ht="15" customHeight="1" x14ac:dyDescent="0.2">
      <c r="G6949" s="139"/>
      <c r="H6949" s="131"/>
      <c r="I6949" s="131"/>
    </row>
    <row r="6950" spans="7:9" ht="15" customHeight="1" x14ac:dyDescent="0.2">
      <c r="G6950" s="139"/>
      <c r="H6950" s="131"/>
      <c r="I6950" s="131"/>
    </row>
    <row r="6951" spans="7:9" ht="15" customHeight="1" x14ac:dyDescent="0.2">
      <c r="G6951" s="139"/>
      <c r="H6951" s="131"/>
      <c r="I6951" s="131"/>
    </row>
    <row r="6952" spans="7:9" ht="15" customHeight="1" x14ac:dyDescent="0.2">
      <c r="G6952" s="139"/>
      <c r="H6952" s="131"/>
      <c r="I6952" s="131"/>
    </row>
    <row r="6953" spans="7:9" ht="15" customHeight="1" x14ac:dyDescent="0.2">
      <c r="G6953" s="139"/>
      <c r="H6953" s="131"/>
      <c r="I6953" s="131"/>
    </row>
    <row r="6954" spans="7:9" ht="15" customHeight="1" x14ac:dyDescent="0.2">
      <c r="G6954" s="139"/>
      <c r="H6954" s="131"/>
      <c r="I6954" s="131"/>
    </row>
    <row r="6955" spans="7:9" ht="15" customHeight="1" x14ac:dyDescent="0.2">
      <c r="G6955" s="139"/>
      <c r="H6955" s="131"/>
      <c r="I6955" s="131"/>
    </row>
    <row r="6956" spans="7:9" ht="15" customHeight="1" x14ac:dyDescent="0.2">
      <c r="G6956" s="139"/>
      <c r="H6956" s="131"/>
      <c r="I6956" s="131"/>
    </row>
    <row r="6957" spans="7:9" ht="15" customHeight="1" x14ac:dyDescent="0.2">
      <c r="G6957" s="139"/>
      <c r="H6957" s="131"/>
      <c r="I6957" s="131"/>
    </row>
    <row r="6958" spans="7:9" ht="15" customHeight="1" x14ac:dyDescent="0.2">
      <c r="G6958" s="139"/>
      <c r="H6958" s="131"/>
      <c r="I6958" s="131"/>
    </row>
    <row r="6959" spans="7:9" ht="15" customHeight="1" x14ac:dyDescent="0.2">
      <c r="G6959" s="139"/>
      <c r="H6959" s="131"/>
      <c r="I6959" s="131"/>
    </row>
    <row r="6960" spans="7:9" ht="15" customHeight="1" x14ac:dyDescent="0.2">
      <c r="G6960" s="139"/>
      <c r="H6960" s="131"/>
      <c r="I6960" s="131"/>
    </row>
    <row r="6961" spans="7:9" ht="15" customHeight="1" x14ac:dyDescent="0.2">
      <c r="G6961" s="139"/>
      <c r="H6961" s="131"/>
      <c r="I6961" s="131"/>
    </row>
    <row r="6962" spans="7:9" ht="15" customHeight="1" x14ac:dyDescent="0.2">
      <c r="G6962" s="139"/>
      <c r="H6962" s="131"/>
      <c r="I6962" s="131"/>
    </row>
    <row r="6963" spans="7:9" ht="15" customHeight="1" x14ac:dyDescent="0.2">
      <c r="G6963" s="139"/>
      <c r="H6963" s="131"/>
      <c r="I6963" s="131"/>
    </row>
    <row r="6964" spans="7:9" ht="15" customHeight="1" x14ac:dyDescent="0.2">
      <c r="G6964" s="139"/>
      <c r="H6964" s="131"/>
      <c r="I6964" s="131"/>
    </row>
    <row r="6965" spans="7:9" ht="15" customHeight="1" x14ac:dyDescent="0.2">
      <c r="G6965" s="139"/>
      <c r="H6965" s="131"/>
      <c r="I6965" s="131"/>
    </row>
    <row r="6966" spans="7:9" ht="15" customHeight="1" x14ac:dyDescent="0.2">
      <c r="G6966" s="139"/>
      <c r="H6966" s="131"/>
      <c r="I6966" s="131"/>
    </row>
    <row r="6967" spans="7:9" ht="15" customHeight="1" x14ac:dyDescent="0.2">
      <c r="G6967" s="139"/>
      <c r="H6967" s="131"/>
      <c r="I6967" s="131"/>
    </row>
    <row r="6968" spans="7:9" ht="15" customHeight="1" x14ac:dyDescent="0.2">
      <c r="G6968" s="139"/>
      <c r="H6968" s="131"/>
      <c r="I6968" s="131"/>
    </row>
    <row r="6969" spans="7:9" ht="15" customHeight="1" x14ac:dyDescent="0.2">
      <c r="G6969" s="139"/>
      <c r="H6969" s="131"/>
      <c r="I6969" s="131"/>
    </row>
    <row r="6970" spans="7:9" ht="15" customHeight="1" x14ac:dyDescent="0.2">
      <c r="G6970" s="139"/>
      <c r="H6970" s="131"/>
      <c r="I6970" s="131"/>
    </row>
    <row r="6971" spans="7:9" ht="15" customHeight="1" x14ac:dyDescent="0.2">
      <c r="G6971" s="139"/>
      <c r="H6971" s="131"/>
      <c r="I6971" s="131"/>
    </row>
    <row r="6972" spans="7:9" ht="15" customHeight="1" x14ac:dyDescent="0.2">
      <c r="G6972" s="139"/>
      <c r="H6972" s="131"/>
      <c r="I6972" s="131"/>
    </row>
    <row r="6973" spans="7:9" ht="15" customHeight="1" x14ac:dyDescent="0.2">
      <c r="G6973" s="139"/>
      <c r="H6973" s="131"/>
      <c r="I6973" s="131"/>
    </row>
    <row r="6974" spans="7:9" ht="15" customHeight="1" x14ac:dyDescent="0.2">
      <c r="G6974" s="139"/>
      <c r="H6974" s="131"/>
      <c r="I6974" s="131"/>
    </row>
    <row r="6975" spans="7:9" ht="15" customHeight="1" x14ac:dyDescent="0.2">
      <c r="G6975" s="139"/>
      <c r="H6975" s="131"/>
      <c r="I6975" s="131"/>
    </row>
    <row r="6976" spans="7:9" ht="15" customHeight="1" x14ac:dyDescent="0.2">
      <c r="G6976" s="139"/>
      <c r="H6976" s="131"/>
      <c r="I6976" s="131"/>
    </row>
    <row r="6977" spans="7:9" ht="15" customHeight="1" x14ac:dyDescent="0.2">
      <c r="G6977" s="139"/>
      <c r="H6977" s="131"/>
      <c r="I6977" s="131"/>
    </row>
    <row r="6978" spans="7:9" ht="15" customHeight="1" x14ac:dyDescent="0.2">
      <c r="G6978" s="139"/>
      <c r="H6978" s="131"/>
      <c r="I6978" s="131"/>
    </row>
    <row r="6979" spans="7:9" ht="15" customHeight="1" x14ac:dyDescent="0.2">
      <c r="G6979" s="139"/>
      <c r="H6979" s="131"/>
      <c r="I6979" s="131"/>
    </row>
    <row r="6980" spans="7:9" ht="15" customHeight="1" x14ac:dyDescent="0.2">
      <c r="G6980" s="139"/>
      <c r="H6980" s="131"/>
      <c r="I6980" s="131"/>
    </row>
    <row r="6981" spans="7:9" ht="15" customHeight="1" x14ac:dyDescent="0.2">
      <c r="G6981" s="139"/>
      <c r="H6981" s="131"/>
      <c r="I6981" s="131"/>
    </row>
    <row r="6982" spans="7:9" ht="15" customHeight="1" x14ac:dyDescent="0.2">
      <c r="G6982" s="139"/>
      <c r="H6982" s="131"/>
      <c r="I6982" s="131"/>
    </row>
    <row r="6983" spans="7:9" ht="15" customHeight="1" x14ac:dyDescent="0.2">
      <c r="G6983" s="139"/>
      <c r="H6983" s="131"/>
      <c r="I6983" s="131"/>
    </row>
    <row r="6984" spans="7:9" ht="15" customHeight="1" x14ac:dyDescent="0.2">
      <c r="G6984" s="139"/>
      <c r="H6984" s="131"/>
      <c r="I6984" s="131"/>
    </row>
    <row r="6985" spans="7:9" ht="15" customHeight="1" x14ac:dyDescent="0.2">
      <c r="G6985" s="139"/>
      <c r="H6985" s="131"/>
      <c r="I6985" s="131"/>
    </row>
    <row r="6986" spans="7:9" ht="15" customHeight="1" x14ac:dyDescent="0.2">
      <c r="G6986" s="139"/>
      <c r="H6986" s="131"/>
      <c r="I6986" s="131"/>
    </row>
    <row r="6987" spans="7:9" ht="15" customHeight="1" x14ac:dyDescent="0.2">
      <c r="G6987" s="139"/>
      <c r="H6987" s="131"/>
      <c r="I6987" s="131"/>
    </row>
    <row r="6988" spans="7:9" ht="15" customHeight="1" x14ac:dyDescent="0.2">
      <c r="G6988" s="139"/>
      <c r="H6988" s="131"/>
      <c r="I6988" s="131"/>
    </row>
    <row r="6989" spans="7:9" ht="15" customHeight="1" x14ac:dyDescent="0.2">
      <c r="G6989" s="139"/>
      <c r="H6989" s="131"/>
      <c r="I6989" s="131"/>
    </row>
    <row r="6990" spans="7:9" ht="15" customHeight="1" x14ac:dyDescent="0.2">
      <c r="G6990" s="139"/>
      <c r="H6990" s="131"/>
      <c r="I6990" s="131"/>
    </row>
    <row r="6991" spans="7:9" ht="15" customHeight="1" x14ac:dyDescent="0.2">
      <c r="G6991" s="139"/>
      <c r="H6991" s="131"/>
      <c r="I6991" s="131"/>
    </row>
    <row r="6992" spans="7:9" ht="15" customHeight="1" x14ac:dyDescent="0.2">
      <c r="G6992" s="139"/>
      <c r="H6992" s="131"/>
      <c r="I6992" s="131"/>
    </row>
    <row r="6993" spans="7:9" ht="15" customHeight="1" x14ac:dyDescent="0.2">
      <c r="G6993" s="139"/>
      <c r="H6993" s="131"/>
      <c r="I6993" s="131"/>
    </row>
    <row r="6994" spans="7:9" ht="15" customHeight="1" x14ac:dyDescent="0.2">
      <c r="G6994" s="139"/>
      <c r="H6994" s="131"/>
      <c r="I6994" s="131"/>
    </row>
    <row r="6995" spans="7:9" ht="15" customHeight="1" x14ac:dyDescent="0.2">
      <c r="G6995" s="139"/>
      <c r="H6995" s="131"/>
      <c r="I6995" s="131"/>
    </row>
    <row r="6996" spans="7:9" ht="15" customHeight="1" x14ac:dyDescent="0.2">
      <c r="G6996" s="139"/>
      <c r="H6996" s="131"/>
      <c r="I6996" s="131"/>
    </row>
    <row r="6997" spans="7:9" ht="15" customHeight="1" x14ac:dyDescent="0.2">
      <c r="G6997" s="139"/>
      <c r="H6997" s="131"/>
      <c r="I6997" s="131"/>
    </row>
    <row r="6998" spans="7:9" ht="15" customHeight="1" x14ac:dyDescent="0.2">
      <c r="G6998" s="139"/>
      <c r="H6998" s="131"/>
      <c r="I6998" s="131"/>
    </row>
    <row r="6999" spans="7:9" ht="15" customHeight="1" x14ac:dyDescent="0.2">
      <c r="G6999" s="139"/>
      <c r="H6999" s="131"/>
      <c r="I6999" s="131"/>
    </row>
    <row r="7000" spans="7:9" ht="15" customHeight="1" x14ac:dyDescent="0.2">
      <c r="G7000" s="139"/>
      <c r="H7000" s="131"/>
      <c r="I7000" s="131"/>
    </row>
    <row r="7001" spans="7:9" ht="15" customHeight="1" x14ac:dyDescent="0.2">
      <c r="G7001" s="139"/>
      <c r="H7001" s="131"/>
      <c r="I7001" s="131"/>
    </row>
    <row r="7002" spans="7:9" ht="15" customHeight="1" x14ac:dyDescent="0.2">
      <c r="G7002" s="139"/>
      <c r="H7002" s="131"/>
      <c r="I7002" s="131"/>
    </row>
    <row r="7003" spans="7:9" ht="15" customHeight="1" x14ac:dyDescent="0.2">
      <c r="G7003" s="139"/>
      <c r="H7003" s="131"/>
      <c r="I7003" s="131"/>
    </row>
    <row r="7004" spans="7:9" ht="15" customHeight="1" x14ac:dyDescent="0.2">
      <c r="G7004" s="139"/>
      <c r="H7004" s="131"/>
      <c r="I7004" s="131"/>
    </row>
    <row r="7005" spans="7:9" ht="15" customHeight="1" x14ac:dyDescent="0.2">
      <c r="G7005" s="139"/>
      <c r="H7005" s="131"/>
      <c r="I7005" s="131"/>
    </row>
    <row r="7006" spans="7:9" ht="15" customHeight="1" x14ac:dyDescent="0.2">
      <c r="G7006" s="139"/>
      <c r="H7006" s="131"/>
      <c r="I7006" s="131"/>
    </row>
    <row r="7007" spans="7:9" ht="15" customHeight="1" x14ac:dyDescent="0.2">
      <c r="G7007" s="139"/>
      <c r="H7007" s="131"/>
      <c r="I7007" s="131"/>
    </row>
    <row r="7008" spans="7:9" ht="15" customHeight="1" x14ac:dyDescent="0.2">
      <c r="G7008" s="139"/>
      <c r="H7008" s="131"/>
      <c r="I7008" s="131"/>
    </row>
    <row r="7009" spans="7:9" ht="15" customHeight="1" x14ac:dyDescent="0.2">
      <c r="G7009" s="139"/>
      <c r="H7009" s="131"/>
      <c r="I7009" s="131"/>
    </row>
    <row r="7010" spans="7:9" ht="15" customHeight="1" x14ac:dyDescent="0.2">
      <c r="G7010" s="139"/>
      <c r="H7010" s="131"/>
      <c r="I7010" s="131"/>
    </row>
    <row r="7011" spans="7:9" ht="15" customHeight="1" x14ac:dyDescent="0.2">
      <c r="G7011" s="139"/>
      <c r="H7011" s="131"/>
      <c r="I7011" s="131"/>
    </row>
    <row r="7012" spans="7:9" ht="15" customHeight="1" x14ac:dyDescent="0.2">
      <c r="G7012" s="139"/>
      <c r="H7012" s="131"/>
      <c r="I7012" s="131"/>
    </row>
    <row r="7013" spans="7:9" ht="15" customHeight="1" x14ac:dyDescent="0.2">
      <c r="G7013" s="139"/>
      <c r="H7013" s="131"/>
      <c r="I7013" s="131"/>
    </row>
    <row r="7014" spans="7:9" ht="15" customHeight="1" x14ac:dyDescent="0.2">
      <c r="G7014" s="139"/>
      <c r="H7014" s="131"/>
      <c r="I7014" s="131"/>
    </row>
    <row r="7015" spans="7:9" ht="15" customHeight="1" x14ac:dyDescent="0.2">
      <c r="G7015" s="139"/>
      <c r="H7015" s="131"/>
      <c r="I7015" s="131"/>
    </row>
    <row r="7016" spans="7:9" ht="15" customHeight="1" x14ac:dyDescent="0.2">
      <c r="G7016" s="139"/>
      <c r="H7016" s="131"/>
      <c r="I7016" s="131"/>
    </row>
    <row r="7017" spans="7:9" ht="15" customHeight="1" x14ac:dyDescent="0.2">
      <c r="G7017" s="139"/>
      <c r="H7017" s="131"/>
      <c r="I7017" s="131"/>
    </row>
    <row r="7018" spans="7:9" ht="15" customHeight="1" x14ac:dyDescent="0.2">
      <c r="G7018" s="139"/>
      <c r="H7018" s="131"/>
      <c r="I7018" s="131"/>
    </row>
    <row r="7019" spans="7:9" ht="15" customHeight="1" x14ac:dyDescent="0.2">
      <c r="G7019" s="139"/>
      <c r="H7019" s="131"/>
      <c r="I7019" s="131"/>
    </row>
    <row r="7020" spans="7:9" ht="15" customHeight="1" x14ac:dyDescent="0.2">
      <c r="G7020" s="139"/>
      <c r="H7020" s="131"/>
      <c r="I7020" s="131"/>
    </row>
    <row r="7021" spans="7:9" ht="15" customHeight="1" x14ac:dyDescent="0.2">
      <c r="G7021" s="139"/>
      <c r="H7021" s="131"/>
      <c r="I7021" s="131"/>
    </row>
    <row r="7022" spans="7:9" ht="15" customHeight="1" x14ac:dyDescent="0.2">
      <c r="G7022" s="139"/>
      <c r="H7022" s="131"/>
      <c r="I7022" s="131"/>
    </row>
    <row r="7023" spans="7:9" ht="15" customHeight="1" x14ac:dyDescent="0.2">
      <c r="G7023" s="139"/>
      <c r="H7023" s="131"/>
      <c r="I7023" s="131"/>
    </row>
    <row r="7024" spans="7:9" ht="15" customHeight="1" x14ac:dyDescent="0.2">
      <c r="G7024" s="139"/>
      <c r="H7024" s="131"/>
      <c r="I7024" s="131"/>
    </row>
    <row r="7025" spans="7:9" ht="15" customHeight="1" x14ac:dyDescent="0.2">
      <c r="G7025" s="139"/>
      <c r="H7025" s="131"/>
      <c r="I7025" s="131"/>
    </row>
    <row r="7026" spans="7:9" ht="15" customHeight="1" x14ac:dyDescent="0.2">
      <c r="G7026" s="139"/>
      <c r="H7026" s="131"/>
      <c r="I7026" s="131"/>
    </row>
    <row r="7027" spans="7:9" ht="15" customHeight="1" x14ac:dyDescent="0.2">
      <c r="G7027" s="139"/>
      <c r="H7027" s="131"/>
      <c r="I7027" s="131"/>
    </row>
    <row r="7028" spans="7:9" ht="15" customHeight="1" x14ac:dyDescent="0.2">
      <c r="G7028" s="139"/>
      <c r="H7028" s="131"/>
      <c r="I7028" s="131"/>
    </row>
    <row r="7029" spans="7:9" ht="15" customHeight="1" x14ac:dyDescent="0.2">
      <c r="G7029" s="139"/>
      <c r="H7029" s="131"/>
      <c r="I7029" s="131"/>
    </row>
    <row r="7030" spans="7:9" ht="15" customHeight="1" x14ac:dyDescent="0.2">
      <c r="G7030" s="139"/>
      <c r="H7030" s="131"/>
      <c r="I7030" s="131"/>
    </row>
    <row r="7031" spans="7:9" ht="15" customHeight="1" x14ac:dyDescent="0.2">
      <c r="G7031" s="139"/>
      <c r="H7031" s="131"/>
      <c r="I7031" s="131"/>
    </row>
    <row r="7032" spans="7:9" ht="15" customHeight="1" x14ac:dyDescent="0.2">
      <c r="G7032" s="139"/>
      <c r="H7032" s="131"/>
      <c r="I7032" s="131"/>
    </row>
    <row r="7033" spans="7:9" ht="15" customHeight="1" x14ac:dyDescent="0.2">
      <c r="G7033" s="139"/>
      <c r="H7033" s="131"/>
      <c r="I7033" s="131"/>
    </row>
    <row r="7034" spans="7:9" ht="15" customHeight="1" x14ac:dyDescent="0.2">
      <c r="G7034" s="139"/>
      <c r="H7034" s="131"/>
      <c r="I7034" s="131"/>
    </row>
    <row r="7035" spans="7:9" ht="15" customHeight="1" x14ac:dyDescent="0.2">
      <c r="G7035" s="139"/>
      <c r="H7035" s="131"/>
      <c r="I7035" s="131"/>
    </row>
    <row r="7036" spans="7:9" ht="15" customHeight="1" x14ac:dyDescent="0.2">
      <c r="G7036" s="139"/>
      <c r="H7036" s="131"/>
      <c r="I7036" s="131"/>
    </row>
    <row r="7037" spans="7:9" ht="15" customHeight="1" x14ac:dyDescent="0.2">
      <c r="G7037" s="139"/>
      <c r="H7037" s="131"/>
      <c r="I7037" s="131"/>
    </row>
    <row r="7038" spans="7:9" ht="15" customHeight="1" x14ac:dyDescent="0.2">
      <c r="G7038" s="139"/>
      <c r="H7038" s="131"/>
      <c r="I7038" s="131"/>
    </row>
    <row r="7039" spans="7:9" ht="15" customHeight="1" x14ac:dyDescent="0.2">
      <c r="G7039" s="139"/>
      <c r="H7039" s="131"/>
      <c r="I7039" s="131"/>
    </row>
    <row r="7040" spans="7:9" ht="15" customHeight="1" x14ac:dyDescent="0.2">
      <c r="G7040" s="139"/>
      <c r="H7040" s="131"/>
      <c r="I7040" s="131"/>
    </row>
    <row r="7041" spans="7:9" ht="15" customHeight="1" x14ac:dyDescent="0.2">
      <c r="G7041" s="139"/>
      <c r="H7041" s="131"/>
      <c r="I7041" s="131"/>
    </row>
    <row r="7042" spans="7:9" ht="15" customHeight="1" x14ac:dyDescent="0.2">
      <c r="G7042" s="139"/>
      <c r="H7042" s="131"/>
      <c r="I7042" s="131"/>
    </row>
    <row r="7043" spans="7:9" ht="15" customHeight="1" x14ac:dyDescent="0.2">
      <c r="G7043" s="139"/>
      <c r="H7043" s="131"/>
      <c r="I7043" s="131"/>
    </row>
    <row r="7044" spans="7:9" ht="15" customHeight="1" x14ac:dyDescent="0.2">
      <c r="G7044" s="139"/>
      <c r="H7044" s="131"/>
      <c r="I7044" s="131"/>
    </row>
    <row r="7045" spans="7:9" ht="15" customHeight="1" x14ac:dyDescent="0.2">
      <c r="G7045" s="139"/>
      <c r="H7045" s="131"/>
      <c r="I7045" s="131"/>
    </row>
    <row r="7046" spans="7:9" ht="15" customHeight="1" x14ac:dyDescent="0.2">
      <c r="G7046" s="139"/>
      <c r="H7046" s="131"/>
      <c r="I7046" s="131"/>
    </row>
    <row r="7047" spans="7:9" ht="15" customHeight="1" x14ac:dyDescent="0.2">
      <c r="G7047" s="139"/>
      <c r="H7047" s="131"/>
      <c r="I7047" s="131"/>
    </row>
    <row r="7048" spans="7:9" ht="15" customHeight="1" x14ac:dyDescent="0.2">
      <c r="G7048" s="139"/>
      <c r="H7048" s="131"/>
      <c r="I7048" s="131"/>
    </row>
    <row r="7049" spans="7:9" ht="15" customHeight="1" x14ac:dyDescent="0.2">
      <c r="G7049" s="139"/>
      <c r="H7049" s="131"/>
      <c r="I7049" s="131"/>
    </row>
    <row r="7050" spans="7:9" ht="15" customHeight="1" x14ac:dyDescent="0.2">
      <c r="G7050" s="139"/>
      <c r="H7050" s="131"/>
      <c r="I7050" s="131"/>
    </row>
    <row r="7051" spans="7:9" ht="15" customHeight="1" x14ac:dyDescent="0.2">
      <c r="G7051" s="139"/>
      <c r="H7051" s="131"/>
      <c r="I7051" s="131"/>
    </row>
    <row r="7052" spans="7:9" ht="15" customHeight="1" x14ac:dyDescent="0.2">
      <c r="G7052" s="139"/>
      <c r="H7052" s="131"/>
      <c r="I7052" s="131"/>
    </row>
    <row r="7053" spans="7:9" ht="15" customHeight="1" x14ac:dyDescent="0.2">
      <c r="G7053" s="139"/>
      <c r="H7053" s="131"/>
      <c r="I7053" s="131"/>
    </row>
    <row r="7054" spans="7:9" ht="15" customHeight="1" x14ac:dyDescent="0.2">
      <c r="G7054" s="139"/>
      <c r="H7054" s="131"/>
      <c r="I7054" s="131"/>
    </row>
    <row r="7055" spans="7:9" ht="15" customHeight="1" x14ac:dyDescent="0.2">
      <c r="G7055" s="139"/>
      <c r="H7055" s="131"/>
      <c r="I7055" s="131"/>
    </row>
    <row r="7056" spans="7:9" ht="15" customHeight="1" x14ac:dyDescent="0.2">
      <c r="G7056" s="139"/>
      <c r="H7056" s="131"/>
      <c r="I7056" s="131"/>
    </row>
    <row r="7057" spans="7:9" ht="15" customHeight="1" x14ac:dyDescent="0.2">
      <c r="G7057" s="139"/>
      <c r="H7057" s="131"/>
      <c r="I7057" s="131"/>
    </row>
    <row r="7058" spans="7:9" ht="15" customHeight="1" x14ac:dyDescent="0.2">
      <c r="G7058" s="139"/>
      <c r="H7058" s="131"/>
      <c r="I7058" s="131"/>
    </row>
    <row r="7059" spans="7:9" ht="15" customHeight="1" x14ac:dyDescent="0.2">
      <c r="G7059" s="139"/>
      <c r="H7059" s="131"/>
      <c r="I7059" s="131"/>
    </row>
    <row r="7060" spans="7:9" ht="15" customHeight="1" x14ac:dyDescent="0.2">
      <c r="G7060" s="139"/>
      <c r="H7060" s="131"/>
      <c r="I7060" s="131"/>
    </row>
    <row r="7061" spans="7:9" ht="15" customHeight="1" x14ac:dyDescent="0.2">
      <c r="G7061" s="139"/>
      <c r="H7061" s="131"/>
      <c r="I7061" s="131"/>
    </row>
    <row r="7062" spans="7:9" ht="15" customHeight="1" x14ac:dyDescent="0.2">
      <c r="G7062" s="139"/>
      <c r="H7062" s="131"/>
      <c r="I7062" s="131"/>
    </row>
    <row r="7063" spans="7:9" ht="15" customHeight="1" x14ac:dyDescent="0.2">
      <c r="G7063" s="139"/>
      <c r="H7063" s="131"/>
      <c r="I7063" s="131"/>
    </row>
    <row r="7064" spans="7:9" ht="15" customHeight="1" x14ac:dyDescent="0.2">
      <c r="G7064" s="139"/>
      <c r="H7064" s="131"/>
      <c r="I7064" s="131"/>
    </row>
    <row r="7065" spans="7:9" ht="15" customHeight="1" x14ac:dyDescent="0.2">
      <c r="G7065" s="139"/>
      <c r="H7065" s="131"/>
      <c r="I7065" s="131"/>
    </row>
    <row r="7066" spans="7:9" ht="15" customHeight="1" x14ac:dyDescent="0.2">
      <c r="G7066" s="139"/>
      <c r="H7066" s="131"/>
      <c r="I7066" s="131"/>
    </row>
    <row r="7067" spans="7:9" ht="15" customHeight="1" x14ac:dyDescent="0.2">
      <c r="G7067" s="139"/>
      <c r="H7067" s="131"/>
      <c r="I7067" s="131"/>
    </row>
    <row r="7068" spans="7:9" ht="15" customHeight="1" x14ac:dyDescent="0.2">
      <c r="G7068" s="139"/>
      <c r="H7068" s="131"/>
      <c r="I7068" s="131"/>
    </row>
    <row r="7069" spans="7:9" ht="15" customHeight="1" x14ac:dyDescent="0.2">
      <c r="G7069" s="139"/>
      <c r="H7069" s="131"/>
      <c r="I7069" s="131"/>
    </row>
    <row r="7070" spans="7:9" ht="15" customHeight="1" x14ac:dyDescent="0.2">
      <c r="G7070" s="139"/>
      <c r="H7070" s="131"/>
      <c r="I7070" s="131"/>
    </row>
    <row r="7071" spans="7:9" ht="15" customHeight="1" x14ac:dyDescent="0.2">
      <c r="G7071" s="139"/>
      <c r="H7071" s="131"/>
      <c r="I7071" s="131"/>
    </row>
    <row r="7072" spans="7:9" ht="15" customHeight="1" x14ac:dyDescent="0.2">
      <c r="G7072" s="139"/>
      <c r="H7072" s="131"/>
      <c r="I7072" s="131"/>
    </row>
    <row r="7073" spans="7:9" ht="15" customHeight="1" x14ac:dyDescent="0.2">
      <c r="G7073" s="139"/>
      <c r="H7073" s="131"/>
      <c r="I7073" s="131"/>
    </row>
    <row r="7074" spans="7:9" ht="15" customHeight="1" x14ac:dyDescent="0.2">
      <c r="G7074" s="139"/>
      <c r="H7074" s="131"/>
      <c r="I7074" s="131"/>
    </row>
    <row r="7075" spans="7:9" ht="15" customHeight="1" x14ac:dyDescent="0.2">
      <c r="G7075" s="139"/>
      <c r="H7075" s="131"/>
      <c r="I7075" s="131"/>
    </row>
    <row r="7076" spans="7:9" ht="15" customHeight="1" x14ac:dyDescent="0.2">
      <c r="G7076" s="139"/>
      <c r="H7076" s="131"/>
      <c r="I7076" s="131"/>
    </row>
    <row r="7077" spans="7:9" ht="15" customHeight="1" x14ac:dyDescent="0.2">
      <c r="G7077" s="139"/>
      <c r="H7077" s="131"/>
      <c r="I7077" s="131"/>
    </row>
    <row r="7078" spans="7:9" ht="15" customHeight="1" x14ac:dyDescent="0.2">
      <c r="G7078" s="139"/>
      <c r="H7078" s="131"/>
      <c r="I7078" s="131"/>
    </row>
    <row r="7079" spans="7:9" ht="15" customHeight="1" x14ac:dyDescent="0.2">
      <c r="G7079" s="139"/>
      <c r="H7079" s="131"/>
      <c r="I7079" s="131"/>
    </row>
    <row r="7080" spans="7:9" ht="15" customHeight="1" x14ac:dyDescent="0.2">
      <c r="G7080" s="139"/>
      <c r="H7080" s="131"/>
      <c r="I7080" s="131"/>
    </row>
    <row r="7081" spans="7:9" ht="15" customHeight="1" x14ac:dyDescent="0.2">
      <c r="G7081" s="139"/>
      <c r="H7081" s="131"/>
      <c r="I7081" s="131"/>
    </row>
    <row r="7082" spans="7:9" ht="15" customHeight="1" x14ac:dyDescent="0.2">
      <c r="G7082" s="139"/>
      <c r="H7082" s="131"/>
      <c r="I7082" s="131"/>
    </row>
    <row r="7083" spans="7:9" ht="15" customHeight="1" x14ac:dyDescent="0.2">
      <c r="G7083" s="139"/>
      <c r="H7083" s="131"/>
      <c r="I7083" s="131"/>
    </row>
    <row r="7084" spans="7:9" ht="15" customHeight="1" x14ac:dyDescent="0.2">
      <c r="G7084" s="139"/>
      <c r="H7084" s="131"/>
      <c r="I7084" s="131"/>
    </row>
    <row r="7085" spans="7:9" ht="15" customHeight="1" x14ac:dyDescent="0.2">
      <c r="G7085" s="139"/>
      <c r="H7085" s="131"/>
      <c r="I7085" s="131"/>
    </row>
    <row r="7086" spans="7:9" ht="15" customHeight="1" x14ac:dyDescent="0.2">
      <c r="G7086" s="139"/>
      <c r="H7086" s="131"/>
      <c r="I7086" s="131"/>
    </row>
    <row r="7087" spans="7:9" ht="15" customHeight="1" x14ac:dyDescent="0.2">
      <c r="G7087" s="139"/>
      <c r="H7087" s="131"/>
      <c r="I7087" s="131"/>
    </row>
    <row r="7088" spans="7:9" ht="15" customHeight="1" x14ac:dyDescent="0.2">
      <c r="G7088" s="139"/>
      <c r="H7088" s="131"/>
      <c r="I7088" s="131"/>
    </row>
    <row r="7089" spans="7:9" ht="15" customHeight="1" x14ac:dyDescent="0.2">
      <c r="G7089" s="139"/>
      <c r="H7089" s="131"/>
      <c r="I7089" s="131"/>
    </row>
    <row r="7090" spans="7:9" ht="15" customHeight="1" x14ac:dyDescent="0.2">
      <c r="G7090" s="139"/>
      <c r="H7090" s="131"/>
      <c r="I7090" s="131"/>
    </row>
    <row r="7091" spans="7:9" ht="15" customHeight="1" x14ac:dyDescent="0.2">
      <c r="G7091" s="139"/>
      <c r="H7091" s="131"/>
      <c r="I7091" s="131"/>
    </row>
    <row r="7092" spans="7:9" ht="15" customHeight="1" x14ac:dyDescent="0.2">
      <c r="G7092" s="139"/>
      <c r="H7092" s="131"/>
      <c r="I7092" s="131"/>
    </row>
    <row r="7093" spans="7:9" ht="15" customHeight="1" x14ac:dyDescent="0.2">
      <c r="G7093" s="139"/>
      <c r="H7093" s="131"/>
      <c r="I7093" s="131"/>
    </row>
    <row r="7094" spans="7:9" ht="15" customHeight="1" x14ac:dyDescent="0.2">
      <c r="G7094" s="139"/>
      <c r="H7094" s="131"/>
      <c r="I7094" s="131"/>
    </row>
    <row r="7095" spans="7:9" ht="15" customHeight="1" x14ac:dyDescent="0.2">
      <c r="G7095" s="139"/>
      <c r="H7095" s="131"/>
      <c r="I7095" s="131"/>
    </row>
    <row r="7096" spans="7:9" ht="15" customHeight="1" x14ac:dyDescent="0.2">
      <c r="G7096" s="139"/>
      <c r="H7096" s="131"/>
      <c r="I7096" s="131"/>
    </row>
    <row r="7097" spans="7:9" ht="15" customHeight="1" x14ac:dyDescent="0.2">
      <c r="G7097" s="139"/>
      <c r="H7097" s="131"/>
      <c r="I7097" s="131"/>
    </row>
    <row r="7098" spans="7:9" ht="15" customHeight="1" x14ac:dyDescent="0.2">
      <c r="G7098" s="139"/>
      <c r="H7098" s="131"/>
      <c r="I7098" s="131"/>
    </row>
    <row r="7099" spans="7:9" ht="15" customHeight="1" x14ac:dyDescent="0.2">
      <c r="G7099" s="139"/>
      <c r="H7099" s="131"/>
      <c r="I7099" s="131"/>
    </row>
    <row r="7100" spans="7:9" ht="15" customHeight="1" x14ac:dyDescent="0.2">
      <c r="G7100" s="139"/>
      <c r="H7100" s="131"/>
      <c r="I7100" s="131"/>
    </row>
    <row r="7101" spans="7:9" ht="15" customHeight="1" x14ac:dyDescent="0.2">
      <c r="G7101" s="139"/>
      <c r="H7101" s="131"/>
      <c r="I7101" s="131"/>
    </row>
    <row r="7102" spans="7:9" ht="15" customHeight="1" x14ac:dyDescent="0.2">
      <c r="G7102" s="139"/>
      <c r="H7102" s="131"/>
      <c r="I7102" s="131"/>
    </row>
    <row r="7103" spans="7:9" ht="15" customHeight="1" x14ac:dyDescent="0.2">
      <c r="G7103" s="139"/>
      <c r="H7103" s="131"/>
      <c r="I7103" s="131"/>
    </row>
    <row r="7104" spans="7:9" ht="15" customHeight="1" x14ac:dyDescent="0.2">
      <c r="G7104" s="139"/>
      <c r="H7104" s="131"/>
      <c r="I7104" s="131"/>
    </row>
    <row r="7105" spans="7:9" ht="15" customHeight="1" x14ac:dyDescent="0.2">
      <c r="G7105" s="139"/>
      <c r="H7105" s="131"/>
      <c r="I7105" s="131"/>
    </row>
    <row r="7106" spans="7:9" ht="15" customHeight="1" x14ac:dyDescent="0.2">
      <c r="G7106" s="139"/>
      <c r="H7106" s="131"/>
      <c r="I7106" s="131"/>
    </row>
    <row r="7107" spans="7:9" ht="15" customHeight="1" x14ac:dyDescent="0.2">
      <c r="G7107" s="139"/>
      <c r="H7107" s="131"/>
      <c r="I7107" s="131"/>
    </row>
    <row r="7108" spans="7:9" ht="15" customHeight="1" x14ac:dyDescent="0.2">
      <c r="G7108" s="139"/>
      <c r="H7108" s="131"/>
      <c r="I7108" s="131"/>
    </row>
    <row r="7109" spans="7:9" ht="15" customHeight="1" x14ac:dyDescent="0.2">
      <c r="G7109" s="139"/>
      <c r="H7109" s="131"/>
      <c r="I7109" s="131"/>
    </row>
    <row r="7110" spans="7:9" ht="15" customHeight="1" x14ac:dyDescent="0.2">
      <c r="G7110" s="139"/>
      <c r="H7110" s="131"/>
      <c r="I7110" s="131"/>
    </row>
    <row r="7111" spans="7:9" ht="15" customHeight="1" x14ac:dyDescent="0.2">
      <c r="G7111" s="139"/>
      <c r="H7111" s="131"/>
      <c r="I7111" s="131"/>
    </row>
    <row r="7112" spans="7:9" ht="15" customHeight="1" x14ac:dyDescent="0.2">
      <c r="G7112" s="139"/>
      <c r="H7112" s="131"/>
      <c r="I7112" s="131"/>
    </row>
    <row r="7113" spans="7:9" ht="15" customHeight="1" x14ac:dyDescent="0.2">
      <c r="G7113" s="139"/>
      <c r="H7113" s="131"/>
      <c r="I7113" s="131"/>
    </row>
    <row r="7114" spans="7:9" ht="15" customHeight="1" x14ac:dyDescent="0.2">
      <c r="G7114" s="139"/>
      <c r="H7114" s="131"/>
      <c r="I7114" s="131"/>
    </row>
    <row r="7115" spans="7:9" ht="15" customHeight="1" x14ac:dyDescent="0.2">
      <c r="G7115" s="139"/>
      <c r="H7115" s="131"/>
      <c r="I7115" s="131"/>
    </row>
    <row r="7116" spans="7:9" ht="15" customHeight="1" x14ac:dyDescent="0.2">
      <c r="G7116" s="139"/>
      <c r="H7116" s="131"/>
      <c r="I7116" s="131"/>
    </row>
    <row r="7117" spans="7:9" ht="15" customHeight="1" x14ac:dyDescent="0.2">
      <c r="G7117" s="139"/>
      <c r="H7117" s="131"/>
      <c r="I7117" s="131"/>
    </row>
    <row r="7118" spans="7:9" ht="15" customHeight="1" x14ac:dyDescent="0.2">
      <c r="G7118" s="139"/>
      <c r="H7118" s="131"/>
      <c r="I7118" s="131"/>
    </row>
    <row r="7119" spans="7:9" ht="15" customHeight="1" x14ac:dyDescent="0.2">
      <c r="G7119" s="139"/>
      <c r="H7119" s="131"/>
      <c r="I7119" s="131"/>
    </row>
    <row r="7120" spans="7:9" ht="15" customHeight="1" x14ac:dyDescent="0.2">
      <c r="G7120" s="139"/>
      <c r="H7120" s="131"/>
      <c r="I7120" s="131"/>
    </row>
    <row r="7121" spans="7:9" ht="15" customHeight="1" x14ac:dyDescent="0.2">
      <c r="G7121" s="139"/>
      <c r="H7121" s="131"/>
      <c r="I7121" s="131"/>
    </row>
    <row r="7122" spans="7:9" ht="15" customHeight="1" x14ac:dyDescent="0.2">
      <c r="G7122" s="139"/>
      <c r="H7122" s="131"/>
      <c r="I7122" s="131"/>
    </row>
    <row r="7123" spans="7:9" ht="15" customHeight="1" x14ac:dyDescent="0.2">
      <c r="G7123" s="139"/>
      <c r="H7123" s="131"/>
      <c r="I7123" s="131"/>
    </row>
    <row r="7124" spans="7:9" ht="15" customHeight="1" x14ac:dyDescent="0.2">
      <c r="G7124" s="139"/>
      <c r="H7124" s="131"/>
      <c r="I7124" s="131"/>
    </row>
    <row r="7125" spans="7:9" ht="15" customHeight="1" x14ac:dyDescent="0.2">
      <c r="G7125" s="139"/>
      <c r="H7125" s="131"/>
      <c r="I7125" s="131"/>
    </row>
    <row r="7126" spans="7:9" ht="15" customHeight="1" x14ac:dyDescent="0.2">
      <c r="G7126" s="139"/>
      <c r="H7126" s="131"/>
      <c r="I7126" s="131"/>
    </row>
    <row r="7127" spans="7:9" ht="15" customHeight="1" x14ac:dyDescent="0.2">
      <c r="G7127" s="139"/>
      <c r="H7127" s="131"/>
      <c r="I7127" s="131"/>
    </row>
    <row r="7128" spans="7:9" ht="15" customHeight="1" x14ac:dyDescent="0.2">
      <c r="G7128" s="139"/>
      <c r="H7128" s="131"/>
      <c r="I7128" s="131"/>
    </row>
    <row r="7129" spans="7:9" ht="15" customHeight="1" x14ac:dyDescent="0.2">
      <c r="G7129" s="139"/>
      <c r="H7129" s="131"/>
      <c r="I7129" s="131"/>
    </row>
    <row r="7130" spans="7:9" ht="15" customHeight="1" x14ac:dyDescent="0.2">
      <c r="G7130" s="139"/>
      <c r="H7130" s="131"/>
      <c r="I7130" s="131"/>
    </row>
    <row r="7131" spans="7:9" ht="15" customHeight="1" x14ac:dyDescent="0.2">
      <c r="G7131" s="139"/>
      <c r="H7131" s="131"/>
      <c r="I7131" s="131"/>
    </row>
    <row r="7132" spans="7:9" ht="15" customHeight="1" x14ac:dyDescent="0.2">
      <c r="G7132" s="139"/>
      <c r="H7132" s="131"/>
      <c r="I7132" s="131"/>
    </row>
    <row r="7133" spans="7:9" ht="15" customHeight="1" x14ac:dyDescent="0.2">
      <c r="G7133" s="139"/>
      <c r="H7133" s="131"/>
      <c r="I7133" s="131"/>
    </row>
    <row r="7134" spans="7:9" ht="15" customHeight="1" x14ac:dyDescent="0.2">
      <c r="G7134" s="139"/>
      <c r="H7134" s="131"/>
      <c r="I7134" s="131"/>
    </row>
    <row r="7135" spans="7:9" ht="15" customHeight="1" x14ac:dyDescent="0.2">
      <c r="G7135" s="139"/>
      <c r="H7135" s="131"/>
      <c r="I7135" s="131"/>
    </row>
    <row r="7136" spans="7:9" ht="15" customHeight="1" x14ac:dyDescent="0.2">
      <c r="G7136" s="139"/>
      <c r="H7136" s="131"/>
      <c r="I7136" s="131"/>
    </row>
    <row r="7137" spans="7:9" ht="15" customHeight="1" x14ac:dyDescent="0.2">
      <c r="G7137" s="139"/>
      <c r="H7137" s="131"/>
      <c r="I7137" s="131"/>
    </row>
    <row r="7138" spans="7:9" ht="15" customHeight="1" x14ac:dyDescent="0.2">
      <c r="G7138" s="139"/>
      <c r="H7138" s="131"/>
      <c r="I7138" s="131"/>
    </row>
    <row r="7139" spans="7:9" ht="15" customHeight="1" x14ac:dyDescent="0.2">
      <c r="G7139" s="139"/>
      <c r="H7139" s="131"/>
      <c r="I7139" s="131"/>
    </row>
    <row r="7140" spans="7:9" ht="15" customHeight="1" x14ac:dyDescent="0.2">
      <c r="G7140" s="139"/>
      <c r="H7140" s="131"/>
      <c r="I7140" s="131"/>
    </row>
    <row r="7141" spans="7:9" ht="15" customHeight="1" x14ac:dyDescent="0.2">
      <c r="G7141" s="139"/>
      <c r="H7141" s="131"/>
      <c r="I7141" s="131"/>
    </row>
    <row r="7142" spans="7:9" ht="15" customHeight="1" x14ac:dyDescent="0.2">
      <c r="G7142" s="139"/>
      <c r="H7142" s="131"/>
      <c r="I7142" s="131"/>
    </row>
    <row r="7143" spans="7:9" ht="15" customHeight="1" x14ac:dyDescent="0.2">
      <c r="G7143" s="139"/>
      <c r="H7143" s="131"/>
      <c r="I7143" s="131"/>
    </row>
    <row r="7144" spans="7:9" ht="15" customHeight="1" x14ac:dyDescent="0.2">
      <c r="G7144" s="139"/>
      <c r="H7144" s="131"/>
      <c r="I7144" s="131"/>
    </row>
    <row r="7145" spans="7:9" ht="15" customHeight="1" x14ac:dyDescent="0.2">
      <c r="G7145" s="139"/>
      <c r="H7145" s="131"/>
      <c r="I7145" s="131"/>
    </row>
    <row r="7146" spans="7:9" ht="15" customHeight="1" x14ac:dyDescent="0.2">
      <c r="G7146" s="139"/>
      <c r="H7146" s="131"/>
      <c r="I7146" s="131"/>
    </row>
    <row r="7147" spans="7:9" ht="15" customHeight="1" x14ac:dyDescent="0.2">
      <c r="G7147" s="139"/>
      <c r="H7147" s="131"/>
      <c r="I7147" s="131"/>
    </row>
    <row r="7148" spans="7:9" ht="15" customHeight="1" x14ac:dyDescent="0.2">
      <c r="G7148" s="139"/>
      <c r="H7148" s="131"/>
      <c r="I7148" s="131"/>
    </row>
    <row r="7149" spans="7:9" ht="15" customHeight="1" x14ac:dyDescent="0.2">
      <c r="G7149" s="139"/>
      <c r="H7149" s="131"/>
      <c r="I7149" s="131"/>
    </row>
    <row r="7150" spans="7:9" ht="15" customHeight="1" x14ac:dyDescent="0.2">
      <c r="G7150" s="139"/>
      <c r="H7150" s="131"/>
      <c r="I7150" s="131"/>
    </row>
    <row r="7151" spans="7:9" ht="15" customHeight="1" x14ac:dyDescent="0.2">
      <c r="G7151" s="139"/>
      <c r="H7151" s="131"/>
      <c r="I7151" s="131"/>
    </row>
    <row r="7152" spans="7:9" ht="15" customHeight="1" x14ac:dyDescent="0.2">
      <c r="G7152" s="139"/>
      <c r="H7152" s="131"/>
      <c r="I7152" s="131"/>
    </row>
    <row r="7153" spans="7:9" ht="15" customHeight="1" x14ac:dyDescent="0.2">
      <c r="G7153" s="139"/>
      <c r="H7153" s="131"/>
      <c r="I7153" s="131"/>
    </row>
    <row r="7154" spans="7:9" ht="15" customHeight="1" x14ac:dyDescent="0.2">
      <c r="G7154" s="139"/>
      <c r="H7154" s="131"/>
      <c r="I7154" s="131"/>
    </row>
    <row r="7155" spans="7:9" ht="15" customHeight="1" x14ac:dyDescent="0.2">
      <c r="G7155" s="139"/>
      <c r="H7155" s="131"/>
      <c r="I7155" s="131"/>
    </row>
    <row r="7156" spans="7:9" ht="15" customHeight="1" x14ac:dyDescent="0.2">
      <c r="G7156" s="139"/>
      <c r="H7156" s="131"/>
      <c r="I7156" s="131"/>
    </row>
    <row r="7157" spans="7:9" ht="15" customHeight="1" x14ac:dyDescent="0.2">
      <c r="G7157" s="139"/>
      <c r="H7157" s="131"/>
      <c r="I7157" s="131"/>
    </row>
    <row r="7158" spans="7:9" ht="15" customHeight="1" x14ac:dyDescent="0.2">
      <c r="G7158" s="139"/>
      <c r="H7158" s="131"/>
      <c r="I7158" s="131"/>
    </row>
    <row r="7159" spans="7:9" ht="15" customHeight="1" x14ac:dyDescent="0.2">
      <c r="G7159" s="139"/>
      <c r="H7159" s="131"/>
      <c r="I7159" s="131"/>
    </row>
    <row r="7160" spans="7:9" ht="15" customHeight="1" x14ac:dyDescent="0.2">
      <c r="G7160" s="139"/>
      <c r="H7160" s="131"/>
      <c r="I7160" s="131"/>
    </row>
    <row r="7161" spans="7:9" ht="15" customHeight="1" x14ac:dyDescent="0.2">
      <c r="G7161" s="139"/>
      <c r="H7161" s="131"/>
      <c r="I7161" s="131"/>
    </row>
    <row r="7162" spans="7:9" ht="15" customHeight="1" x14ac:dyDescent="0.2">
      <c r="G7162" s="139"/>
      <c r="H7162" s="131"/>
      <c r="I7162" s="131"/>
    </row>
    <row r="7163" spans="7:9" ht="15" customHeight="1" x14ac:dyDescent="0.2">
      <c r="G7163" s="139"/>
      <c r="H7163" s="131"/>
      <c r="I7163" s="131"/>
    </row>
    <row r="7164" spans="7:9" ht="15" customHeight="1" x14ac:dyDescent="0.2">
      <c r="G7164" s="139"/>
      <c r="H7164" s="131"/>
      <c r="I7164" s="131"/>
    </row>
    <row r="7165" spans="7:9" ht="15" customHeight="1" x14ac:dyDescent="0.2">
      <c r="G7165" s="139"/>
      <c r="H7165" s="131"/>
      <c r="I7165" s="131"/>
    </row>
    <row r="7166" spans="7:9" ht="15" customHeight="1" x14ac:dyDescent="0.2">
      <c r="G7166" s="139"/>
      <c r="H7166" s="131"/>
      <c r="I7166" s="131"/>
    </row>
    <row r="7167" spans="7:9" ht="15" customHeight="1" x14ac:dyDescent="0.2">
      <c r="G7167" s="139"/>
      <c r="H7167" s="131"/>
      <c r="I7167" s="131"/>
    </row>
    <row r="7168" spans="7:9" ht="15" customHeight="1" x14ac:dyDescent="0.2">
      <c r="G7168" s="139"/>
      <c r="H7168" s="131"/>
      <c r="I7168" s="131"/>
    </row>
    <row r="7169" spans="7:9" ht="15" customHeight="1" x14ac:dyDescent="0.2">
      <c r="G7169" s="139"/>
      <c r="H7169" s="131"/>
      <c r="I7169" s="131"/>
    </row>
    <row r="7170" spans="7:9" ht="15" customHeight="1" x14ac:dyDescent="0.2">
      <c r="G7170" s="139"/>
      <c r="H7170" s="131"/>
      <c r="I7170" s="131"/>
    </row>
    <row r="7171" spans="7:9" ht="15" customHeight="1" x14ac:dyDescent="0.2">
      <c r="G7171" s="139"/>
      <c r="H7171" s="131"/>
      <c r="I7171" s="131"/>
    </row>
    <row r="7172" spans="7:9" ht="15" customHeight="1" x14ac:dyDescent="0.2">
      <c r="G7172" s="139"/>
      <c r="H7172" s="131"/>
      <c r="I7172" s="131"/>
    </row>
    <row r="7173" spans="7:9" ht="15" customHeight="1" x14ac:dyDescent="0.2">
      <c r="G7173" s="139"/>
      <c r="H7173" s="131"/>
      <c r="I7173" s="131"/>
    </row>
    <row r="7174" spans="7:9" ht="15" customHeight="1" x14ac:dyDescent="0.2">
      <c r="G7174" s="139"/>
      <c r="H7174" s="131"/>
      <c r="I7174" s="131"/>
    </row>
    <row r="7175" spans="7:9" ht="15" customHeight="1" x14ac:dyDescent="0.2">
      <c r="G7175" s="139"/>
      <c r="H7175" s="131"/>
      <c r="I7175" s="131"/>
    </row>
    <row r="7176" spans="7:9" ht="15" customHeight="1" x14ac:dyDescent="0.2">
      <c r="G7176" s="139"/>
      <c r="H7176" s="131"/>
      <c r="I7176" s="131"/>
    </row>
    <row r="7177" spans="7:9" ht="15" customHeight="1" x14ac:dyDescent="0.2">
      <c r="G7177" s="139"/>
      <c r="H7177" s="131"/>
      <c r="I7177" s="131"/>
    </row>
    <row r="7178" spans="7:9" ht="15" customHeight="1" x14ac:dyDescent="0.2">
      <c r="G7178" s="139"/>
      <c r="H7178" s="131"/>
      <c r="I7178" s="131"/>
    </row>
    <row r="7179" spans="7:9" ht="15" customHeight="1" x14ac:dyDescent="0.2">
      <c r="G7179" s="139"/>
      <c r="H7179" s="131"/>
      <c r="I7179" s="131"/>
    </row>
    <row r="7180" spans="7:9" ht="15" customHeight="1" x14ac:dyDescent="0.2">
      <c r="G7180" s="139"/>
      <c r="H7180" s="131"/>
      <c r="I7180" s="131"/>
    </row>
    <row r="7181" spans="7:9" ht="15" customHeight="1" x14ac:dyDescent="0.2">
      <c r="G7181" s="139"/>
      <c r="H7181" s="131"/>
      <c r="I7181" s="131"/>
    </row>
    <row r="7182" spans="7:9" ht="15" customHeight="1" x14ac:dyDescent="0.2">
      <c r="G7182" s="139"/>
      <c r="H7182" s="131"/>
      <c r="I7182" s="131"/>
    </row>
    <row r="7183" spans="7:9" ht="15" customHeight="1" x14ac:dyDescent="0.2">
      <c r="G7183" s="139"/>
      <c r="H7183" s="131"/>
      <c r="I7183" s="131"/>
    </row>
    <row r="7184" spans="7:9" ht="15" customHeight="1" x14ac:dyDescent="0.2">
      <c r="G7184" s="139"/>
      <c r="H7184" s="131"/>
      <c r="I7184" s="131"/>
    </row>
    <row r="7185" spans="7:9" ht="15" customHeight="1" x14ac:dyDescent="0.2">
      <c r="G7185" s="139"/>
      <c r="H7185" s="131"/>
      <c r="I7185" s="131"/>
    </row>
    <row r="7186" spans="7:9" ht="15" customHeight="1" x14ac:dyDescent="0.2">
      <c r="G7186" s="139"/>
      <c r="H7186" s="131"/>
      <c r="I7186" s="131"/>
    </row>
    <row r="7187" spans="7:9" ht="15" customHeight="1" x14ac:dyDescent="0.2">
      <c r="G7187" s="139"/>
      <c r="H7187" s="131"/>
      <c r="I7187" s="131"/>
    </row>
    <row r="7188" spans="7:9" ht="15" customHeight="1" x14ac:dyDescent="0.2">
      <c r="G7188" s="139"/>
      <c r="H7188" s="131"/>
      <c r="I7188" s="131"/>
    </row>
    <row r="7189" spans="7:9" ht="15" customHeight="1" x14ac:dyDescent="0.2">
      <c r="G7189" s="139"/>
      <c r="H7189" s="131"/>
      <c r="I7189" s="131"/>
    </row>
    <row r="7190" spans="7:9" ht="15" customHeight="1" x14ac:dyDescent="0.2">
      <c r="G7190" s="139"/>
      <c r="H7190" s="131"/>
      <c r="I7190" s="131"/>
    </row>
    <row r="7191" spans="7:9" ht="15" customHeight="1" x14ac:dyDescent="0.2">
      <c r="G7191" s="139"/>
      <c r="H7191" s="131"/>
      <c r="I7191" s="131"/>
    </row>
    <row r="7192" spans="7:9" ht="15" customHeight="1" x14ac:dyDescent="0.2">
      <c r="G7192" s="139"/>
      <c r="H7192" s="131"/>
      <c r="I7192" s="131"/>
    </row>
    <row r="7193" spans="7:9" ht="15" customHeight="1" x14ac:dyDescent="0.2">
      <c r="G7193" s="139"/>
      <c r="H7193" s="131"/>
      <c r="I7193" s="131"/>
    </row>
    <row r="7194" spans="7:9" ht="15" customHeight="1" x14ac:dyDescent="0.2">
      <c r="G7194" s="139"/>
      <c r="H7194" s="131"/>
      <c r="I7194" s="131"/>
    </row>
    <row r="7195" spans="7:9" ht="15" customHeight="1" x14ac:dyDescent="0.2">
      <c r="G7195" s="139"/>
      <c r="H7195" s="131"/>
      <c r="I7195" s="131"/>
    </row>
    <row r="7196" spans="7:9" ht="15" customHeight="1" x14ac:dyDescent="0.2">
      <c r="G7196" s="139"/>
      <c r="H7196" s="131"/>
      <c r="I7196" s="131"/>
    </row>
    <row r="7197" spans="7:9" ht="15" customHeight="1" x14ac:dyDescent="0.2">
      <c r="G7197" s="139"/>
      <c r="H7197" s="131"/>
      <c r="I7197" s="131"/>
    </row>
    <row r="7198" spans="7:9" ht="15" customHeight="1" x14ac:dyDescent="0.2">
      <c r="G7198" s="139"/>
      <c r="H7198" s="131"/>
      <c r="I7198" s="131"/>
    </row>
    <row r="7199" spans="7:9" ht="15" customHeight="1" x14ac:dyDescent="0.2">
      <c r="G7199" s="139"/>
      <c r="H7199" s="131"/>
      <c r="I7199" s="131"/>
    </row>
    <row r="7200" spans="7:9" ht="15" customHeight="1" x14ac:dyDescent="0.2">
      <c r="G7200" s="139"/>
      <c r="H7200" s="131"/>
      <c r="I7200" s="131"/>
    </row>
    <row r="7201" spans="7:9" ht="15" customHeight="1" x14ac:dyDescent="0.2">
      <c r="G7201" s="139"/>
      <c r="H7201" s="131"/>
      <c r="I7201" s="131"/>
    </row>
    <row r="7202" spans="7:9" ht="15" customHeight="1" x14ac:dyDescent="0.2">
      <c r="G7202" s="139"/>
      <c r="H7202" s="131"/>
      <c r="I7202" s="131"/>
    </row>
    <row r="7203" spans="7:9" ht="15" customHeight="1" x14ac:dyDescent="0.2">
      <c r="G7203" s="139"/>
      <c r="H7203" s="131"/>
      <c r="I7203" s="131"/>
    </row>
    <row r="7204" spans="7:9" ht="15" customHeight="1" x14ac:dyDescent="0.2">
      <c r="G7204" s="139"/>
      <c r="H7204" s="131"/>
      <c r="I7204" s="131"/>
    </row>
    <row r="7205" spans="7:9" ht="15" customHeight="1" x14ac:dyDescent="0.2">
      <c r="G7205" s="139"/>
      <c r="H7205" s="131"/>
      <c r="I7205" s="131"/>
    </row>
    <row r="7206" spans="7:9" ht="15" customHeight="1" x14ac:dyDescent="0.2">
      <c r="G7206" s="139"/>
      <c r="H7206" s="131"/>
      <c r="I7206" s="131"/>
    </row>
    <row r="7207" spans="7:9" ht="15" customHeight="1" x14ac:dyDescent="0.2">
      <c r="G7207" s="139"/>
      <c r="H7207" s="131"/>
      <c r="I7207" s="131"/>
    </row>
    <row r="7208" spans="7:9" ht="15" customHeight="1" x14ac:dyDescent="0.2">
      <c r="G7208" s="139"/>
      <c r="H7208" s="131"/>
      <c r="I7208" s="131"/>
    </row>
    <row r="7209" spans="7:9" ht="15" customHeight="1" x14ac:dyDescent="0.2">
      <c r="G7209" s="139"/>
      <c r="H7209" s="131"/>
      <c r="I7209" s="131"/>
    </row>
    <row r="7210" spans="7:9" ht="15" customHeight="1" x14ac:dyDescent="0.2">
      <c r="G7210" s="139"/>
      <c r="H7210" s="131"/>
      <c r="I7210" s="131"/>
    </row>
    <row r="7211" spans="7:9" ht="15" customHeight="1" x14ac:dyDescent="0.2">
      <c r="G7211" s="139"/>
      <c r="H7211" s="131"/>
      <c r="I7211" s="131"/>
    </row>
    <row r="7212" spans="7:9" ht="15" customHeight="1" x14ac:dyDescent="0.2">
      <c r="G7212" s="139"/>
      <c r="H7212" s="131"/>
      <c r="I7212" s="131"/>
    </row>
    <row r="7213" spans="7:9" ht="15" customHeight="1" x14ac:dyDescent="0.2">
      <c r="G7213" s="139"/>
      <c r="H7213" s="131"/>
      <c r="I7213" s="131"/>
    </row>
    <row r="7214" spans="7:9" ht="15" customHeight="1" x14ac:dyDescent="0.2">
      <c r="G7214" s="139"/>
      <c r="H7214" s="131"/>
      <c r="I7214" s="131"/>
    </row>
    <row r="7215" spans="7:9" ht="15" customHeight="1" x14ac:dyDescent="0.2">
      <c r="G7215" s="139"/>
      <c r="H7215" s="131"/>
      <c r="I7215" s="131"/>
    </row>
    <row r="7216" spans="7:9" ht="15" customHeight="1" x14ac:dyDescent="0.2">
      <c r="G7216" s="139"/>
      <c r="H7216" s="131"/>
      <c r="I7216" s="131"/>
    </row>
    <row r="7217" spans="7:9" ht="15" customHeight="1" x14ac:dyDescent="0.2">
      <c r="G7217" s="139"/>
      <c r="H7217" s="131"/>
      <c r="I7217" s="131"/>
    </row>
    <row r="7218" spans="7:9" ht="15" customHeight="1" x14ac:dyDescent="0.2">
      <c r="G7218" s="139"/>
      <c r="H7218" s="131"/>
      <c r="I7218" s="131"/>
    </row>
    <row r="7219" spans="7:9" ht="15" customHeight="1" x14ac:dyDescent="0.2">
      <c r="G7219" s="139"/>
      <c r="H7219" s="131"/>
      <c r="I7219" s="131"/>
    </row>
    <row r="7220" spans="7:9" ht="15" customHeight="1" x14ac:dyDescent="0.2">
      <c r="G7220" s="139"/>
      <c r="H7220" s="131"/>
      <c r="I7220" s="131"/>
    </row>
    <row r="7221" spans="7:9" ht="15" customHeight="1" x14ac:dyDescent="0.2">
      <c r="G7221" s="139"/>
      <c r="H7221" s="131"/>
      <c r="I7221" s="131"/>
    </row>
    <row r="7222" spans="7:9" ht="15" customHeight="1" x14ac:dyDescent="0.2">
      <c r="G7222" s="139"/>
      <c r="H7222" s="131"/>
      <c r="I7222" s="131"/>
    </row>
    <row r="7223" spans="7:9" ht="15" customHeight="1" x14ac:dyDescent="0.2">
      <c r="G7223" s="139"/>
      <c r="H7223" s="131"/>
      <c r="I7223" s="131"/>
    </row>
    <row r="7224" spans="7:9" ht="15" customHeight="1" x14ac:dyDescent="0.2">
      <c r="G7224" s="139"/>
      <c r="H7224" s="131"/>
      <c r="I7224" s="131"/>
    </row>
    <row r="7225" spans="7:9" ht="15" customHeight="1" x14ac:dyDescent="0.2">
      <c r="G7225" s="139"/>
      <c r="H7225" s="131"/>
      <c r="I7225" s="131"/>
    </row>
    <row r="7226" spans="7:9" ht="15" customHeight="1" x14ac:dyDescent="0.2">
      <c r="G7226" s="139"/>
      <c r="H7226" s="131"/>
      <c r="I7226" s="131"/>
    </row>
    <row r="7227" spans="7:9" ht="15" customHeight="1" x14ac:dyDescent="0.2">
      <c r="G7227" s="139"/>
      <c r="H7227" s="131"/>
      <c r="I7227" s="131"/>
    </row>
    <row r="7228" spans="7:9" ht="15" customHeight="1" x14ac:dyDescent="0.2">
      <c r="G7228" s="139"/>
      <c r="H7228" s="131"/>
      <c r="I7228" s="131"/>
    </row>
    <row r="7229" spans="7:9" ht="15" customHeight="1" x14ac:dyDescent="0.2">
      <c r="G7229" s="139"/>
      <c r="H7229" s="131"/>
      <c r="I7229" s="131"/>
    </row>
    <row r="7230" spans="7:9" ht="15" customHeight="1" x14ac:dyDescent="0.2">
      <c r="G7230" s="139"/>
      <c r="H7230" s="131"/>
      <c r="I7230" s="131"/>
    </row>
    <row r="7231" spans="7:9" ht="15" customHeight="1" x14ac:dyDescent="0.2">
      <c r="G7231" s="139"/>
      <c r="H7231" s="131"/>
      <c r="I7231" s="131"/>
    </row>
    <row r="7232" spans="7:9" ht="15" customHeight="1" x14ac:dyDescent="0.2">
      <c r="G7232" s="139"/>
      <c r="H7232" s="131"/>
      <c r="I7232" s="131"/>
    </row>
    <row r="7233" spans="7:9" ht="15" customHeight="1" x14ac:dyDescent="0.2">
      <c r="G7233" s="139"/>
      <c r="H7233" s="131"/>
      <c r="I7233" s="131"/>
    </row>
    <row r="7234" spans="7:9" ht="15" customHeight="1" x14ac:dyDescent="0.2">
      <c r="G7234" s="139"/>
      <c r="H7234" s="131"/>
      <c r="I7234" s="131"/>
    </row>
    <row r="7235" spans="7:9" ht="15" customHeight="1" x14ac:dyDescent="0.2">
      <c r="G7235" s="139"/>
      <c r="H7235" s="131"/>
      <c r="I7235" s="131"/>
    </row>
    <row r="7236" spans="7:9" ht="15" customHeight="1" x14ac:dyDescent="0.2">
      <c r="G7236" s="139"/>
      <c r="H7236" s="131"/>
      <c r="I7236" s="131"/>
    </row>
    <row r="7237" spans="7:9" ht="15" customHeight="1" x14ac:dyDescent="0.2">
      <c r="G7237" s="139"/>
      <c r="H7237" s="131"/>
      <c r="I7237" s="131"/>
    </row>
    <row r="7238" spans="7:9" ht="15" customHeight="1" x14ac:dyDescent="0.2">
      <c r="G7238" s="139"/>
      <c r="H7238" s="131"/>
      <c r="I7238" s="131"/>
    </row>
    <row r="7239" spans="7:9" ht="15" customHeight="1" x14ac:dyDescent="0.2">
      <c r="G7239" s="139"/>
      <c r="H7239" s="131"/>
      <c r="I7239" s="131"/>
    </row>
    <row r="7240" spans="7:9" ht="15" customHeight="1" x14ac:dyDescent="0.2">
      <c r="G7240" s="139"/>
      <c r="H7240" s="131"/>
      <c r="I7240" s="131"/>
    </row>
    <row r="7241" spans="7:9" ht="15" customHeight="1" x14ac:dyDescent="0.2">
      <c r="G7241" s="139"/>
      <c r="H7241" s="131"/>
      <c r="I7241" s="131"/>
    </row>
    <row r="7242" spans="7:9" ht="15" customHeight="1" x14ac:dyDescent="0.2">
      <c r="G7242" s="139"/>
      <c r="H7242" s="131"/>
      <c r="I7242" s="131"/>
    </row>
    <row r="7243" spans="7:9" ht="15" customHeight="1" x14ac:dyDescent="0.2">
      <c r="G7243" s="139"/>
      <c r="H7243" s="131"/>
      <c r="I7243" s="131"/>
    </row>
    <row r="7244" spans="7:9" ht="15" customHeight="1" x14ac:dyDescent="0.2">
      <c r="G7244" s="139"/>
      <c r="H7244" s="131"/>
      <c r="I7244" s="131"/>
    </row>
    <row r="7245" spans="7:9" ht="15" customHeight="1" x14ac:dyDescent="0.2">
      <c r="G7245" s="139"/>
      <c r="H7245" s="131"/>
      <c r="I7245" s="131"/>
    </row>
    <row r="7246" spans="7:9" ht="15" customHeight="1" x14ac:dyDescent="0.2">
      <c r="G7246" s="139"/>
      <c r="H7246" s="131"/>
      <c r="I7246" s="131"/>
    </row>
    <row r="7247" spans="7:9" ht="15" customHeight="1" x14ac:dyDescent="0.2">
      <c r="G7247" s="139"/>
      <c r="H7247" s="131"/>
      <c r="I7247" s="131"/>
    </row>
    <row r="7248" spans="7:9" ht="15" customHeight="1" x14ac:dyDescent="0.2">
      <c r="G7248" s="139"/>
      <c r="H7248" s="131"/>
      <c r="I7248" s="131"/>
    </row>
    <row r="7249" spans="7:9" ht="15" customHeight="1" x14ac:dyDescent="0.2">
      <c r="G7249" s="139"/>
      <c r="H7249" s="131"/>
      <c r="I7249" s="131"/>
    </row>
    <row r="7250" spans="7:9" ht="15" customHeight="1" x14ac:dyDescent="0.2">
      <c r="G7250" s="139"/>
      <c r="H7250" s="131"/>
      <c r="I7250" s="131"/>
    </row>
    <row r="7251" spans="7:9" ht="15" customHeight="1" x14ac:dyDescent="0.2">
      <c r="G7251" s="139"/>
      <c r="H7251" s="131"/>
      <c r="I7251" s="131"/>
    </row>
    <row r="7252" spans="7:9" ht="15" customHeight="1" x14ac:dyDescent="0.2">
      <c r="G7252" s="139"/>
      <c r="H7252" s="131"/>
      <c r="I7252" s="131"/>
    </row>
    <row r="7253" spans="7:9" ht="15" customHeight="1" x14ac:dyDescent="0.2">
      <c r="G7253" s="139"/>
      <c r="H7253" s="131"/>
      <c r="I7253" s="131"/>
    </row>
    <row r="7254" spans="7:9" ht="15" customHeight="1" x14ac:dyDescent="0.2">
      <c r="G7254" s="139"/>
      <c r="H7254" s="131"/>
      <c r="I7254" s="131"/>
    </row>
    <row r="7255" spans="7:9" ht="15" customHeight="1" x14ac:dyDescent="0.2">
      <c r="G7255" s="139"/>
      <c r="H7255" s="131"/>
      <c r="I7255" s="131"/>
    </row>
    <row r="7256" spans="7:9" ht="15" customHeight="1" x14ac:dyDescent="0.2">
      <c r="G7256" s="139"/>
      <c r="H7256" s="131"/>
      <c r="I7256" s="131"/>
    </row>
    <row r="7257" spans="7:9" ht="15" customHeight="1" x14ac:dyDescent="0.2">
      <c r="G7257" s="139"/>
      <c r="H7257" s="131"/>
      <c r="I7257" s="131"/>
    </row>
    <row r="7258" spans="7:9" ht="15" customHeight="1" x14ac:dyDescent="0.2">
      <c r="G7258" s="139"/>
      <c r="H7258" s="131"/>
      <c r="I7258" s="131"/>
    </row>
    <row r="7259" spans="7:9" ht="15" customHeight="1" x14ac:dyDescent="0.2">
      <c r="G7259" s="139"/>
      <c r="H7259" s="131"/>
      <c r="I7259" s="131"/>
    </row>
    <row r="7260" spans="7:9" ht="15" customHeight="1" x14ac:dyDescent="0.2">
      <c r="G7260" s="139"/>
      <c r="H7260" s="131"/>
      <c r="I7260" s="131"/>
    </row>
    <row r="7261" spans="7:9" ht="15" customHeight="1" x14ac:dyDescent="0.2">
      <c r="G7261" s="139"/>
      <c r="H7261" s="131"/>
      <c r="I7261" s="131"/>
    </row>
    <row r="7262" spans="7:9" ht="15" customHeight="1" x14ac:dyDescent="0.2">
      <c r="G7262" s="139"/>
      <c r="H7262" s="131"/>
      <c r="I7262" s="131"/>
    </row>
    <row r="7263" spans="7:9" ht="15" customHeight="1" x14ac:dyDescent="0.2">
      <c r="G7263" s="139"/>
      <c r="H7263" s="131"/>
      <c r="I7263" s="131"/>
    </row>
    <row r="7264" spans="7:9" ht="15" customHeight="1" x14ac:dyDescent="0.2">
      <c r="G7264" s="139"/>
      <c r="H7264" s="131"/>
      <c r="I7264" s="131"/>
    </row>
    <row r="7265" spans="7:9" ht="15" customHeight="1" x14ac:dyDescent="0.2">
      <c r="G7265" s="139"/>
      <c r="H7265" s="131"/>
      <c r="I7265" s="131"/>
    </row>
    <row r="7266" spans="7:9" ht="15" customHeight="1" x14ac:dyDescent="0.2">
      <c r="G7266" s="139"/>
      <c r="H7266" s="131"/>
      <c r="I7266" s="131"/>
    </row>
    <row r="7267" spans="7:9" ht="15" customHeight="1" x14ac:dyDescent="0.2">
      <c r="G7267" s="139"/>
      <c r="H7267" s="131"/>
      <c r="I7267" s="131"/>
    </row>
    <row r="7268" spans="7:9" ht="15" customHeight="1" x14ac:dyDescent="0.2">
      <c r="G7268" s="139"/>
      <c r="H7268" s="131"/>
      <c r="I7268" s="131"/>
    </row>
    <row r="7269" spans="7:9" ht="15" customHeight="1" x14ac:dyDescent="0.2">
      <c r="G7269" s="139"/>
      <c r="H7269" s="131"/>
      <c r="I7269" s="131"/>
    </row>
    <row r="7270" spans="7:9" ht="15" customHeight="1" x14ac:dyDescent="0.2">
      <c r="G7270" s="139"/>
      <c r="H7270" s="131"/>
      <c r="I7270" s="131"/>
    </row>
    <row r="7271" spans="7:9" ht="15" customHeight="1" x14ac:dyDescent="0.2">
      <c r="G7271" s="139"/>
      <c r="H7271" s="131"/>
      <c r="I7271" s="131"/>
    </row>
    <row r="7272" spans="7:9" ht="15" customHeight="1" x14ac:dyDescent="0.2">
      <c r="G7272" s="139"/>
      <c r="H7272" s="131"/>
      <c r="I7272" s="131"/>
    </row>
    <row r="7273" spans="7:9" ht="15" customHeight="1" x14ac:dyDescent="0.2">
      <c r="G7273" s="139"/>
      <c r="H7273" s="131"/>
      <c r="I7273" s="131"/>
    </row>
    <row r="7274" spans="7:9" ht="15" customHeight="1" x14ac:dyDescent="0.2">
      <c r="G7274" s="139"/>
      <c r="H7274" s="131"/>
      <c r="I7274" s="131"/>
    </row>
    <row r="7275" spans="7:9" ht="15" customHeight="1" x14ac:dyDescent="0.2">
      <c r="G7275" s="139"/>
      <c r="H7275" s="131"/>
      <c r="I7275" s="131"/>
    </row>
    <row r="7276" spans="7:9" ht="15" customHeight="1" x14ac:dyDescent="0.2">
      <c r="G7276" s="139"/>
      <c r="H7276" s="131"/>
      <c r="I7276" s="131"/>
    </row>
    <row r="7277" spans="7:9" ht="15" customHeight="1" x14ac:dyDescent="0.2">
      <c r="G7277" s="139"/>
      <c r="H7277" s="131"/>
      <c r="I7277" s="131"/>
    </row>
    <row r="7278" spans="7:9" ht="15" customHeight="1" x14ac:dyDescent="0.2">
      <c r="G7278" s="139"/>
      <c r="H7278" s="131"/>
      <c r="I7278" s="131"/>
    </row>
    <row r="7279" spans="7:9" ht="15" customHeight="1" x14ac:dyDescent="0.2">
      <c r="G7279" s="139"/>
      <c r="H7279" s="131"/>
      <c r="I7279" s="131"/>
    </row>
    <row r="7280" spans="7:9" ht="15" customHeight="1" x14ac:dyDescent="0.2">
      <c r="G7280" s="139"/>
      <c r="H7280" s="131"/>
      <c r="I7280" s="131"/>
    </row>
    <row r="7281" spans="7:9" ht="15" customHeight="1" x14ac:dyDescent="0.2">
      <c r="G7281" s="139"/>
      <c r="H7281" s="131"/>
      <c r="I7281" s="131"/>
    </row>
    <row r="7282" spans="7:9" ht="15" customHeight="1" x14ac:dyDescent="0.2">
      <c r="G7282" s="139"/>
      <c r="H7282" s="131"/>
      <c r="I7282" s="131"/>
    </row>
    <row r="7283" spans="7:9" ht="15" customHeight="1" x14ac:dyDescent="0.2">
      <c r="G7283" s="139"/>
      <c r="H7283" s="131"/>
      <c r="I7283" s="131"/>
    </row>
    <row r="7284" spans="7:9" ht="15" customHeight="1" x14ac:dyDescent="0.2">
      <c r="G7284" s="139"/>
      <c r="H7284" s="131"/>
      <c r="I7284" s="131"/>
    </row>
    <row r="7285" spans="7:9" ht="15" customHeight="1" x14ac:dyDescent="0.2">
      <c r="G7285" s="139"/>
      <c r="H7285" s="131"/>
      <c r="I7285" s="131"/>
    </row>
    <row r="7286" spans="7:9" ht="15" customHeight="1" x14ac:dyDescent="0.2">
      <c r="G7286" s="139"/>
      <c r="H7286" s="131"/>
      <c r="I7286" s="131"/>
    </row>
    <row r="7287" spans="7:9" ht="15" customHeight="1" x14ac:dyDescent="0.2">
      <c r="G7287" s="139"/>
      <c r="H7287" s="131"/>
      <c r="I7287" s="131"/>
    </row>
    <row r="7288" spans="7:9" ht="15" customHeight="1" x14ac:dyDescent="0.2">
      <c r="G7288" s="139"/>
      <c r="H7288" s="131"/>
      <c r="I7288" s="131"/>
    </row>
    <row r="7289" spans="7:9" ht="15" customHeight="1" x14ac:dyDescent="0.2">
      <c r="G7289" s="139"/>
      <c r="H7289" s="131"/>
      <c r="I7289" s="131"/>
    </row>
    <row r="7290" spans="7:9" ht="15" customHeight="1" x14ac:dyDescent="0.2">
      <c r="G7290" s="139"/>
      <c r="H7290" s="131"/>
      <c r="I7290" s="131"/>
    </row>
    <row r="7291" spans="7:9" ht="15" customHeight="1" x14ac:dyDescent="0.2">
      <c r="G7291" s="139"/>
      <c r="H7291" s="131"/>
      <c r="I7291" s="131"/>
    </row>
    <row r="7292" spans="7:9" ht="15" customHeight="1" x14ac:dyDescent="0.2">
      <c r="G7292" s="139"/>
      <c r="H7292" s="131"/>
      <c r="I7292" s="131"/>
    </row>
    <row r="7293" spans="7:9" ht="15" customHeight="1" x14ac:dyDescent="0.2">
      <c r="G7293" s="139"/>
      <c r="H7293" s="131"/>
      <c r="I7293" s="131"/>
    </row>
    <row r="7294" spans="7:9" ht="15" customHeight="1" x14ac:dyDescent="0.2">
      <c r="G7294" s="139"/>
      <c r="H7294" s="131"/>
      <c r="I7294" s="131"/>
    </row>
    <row r="7295" spans="7:9" ht="15" customHeight="1" x14ac:dyDescent="0.2">
      <c r="G7295" s="139"/>
      <c r="H7295" s="131"/>
      <c r="I7295" s="131"/>
    </row>
    <row r="7296" spans="7:9" ht="15" customHeight="1" x14ac:dyDescent="0.2">
      <c r="G7296" s="139"/>
      <c r="H7296" s="131"/>
      <c r="I7296" s="131"/>
    </row>
    <row r="7297" spans="7:9" ht="15" customHeight="1" x14ac:dyDescent="0.2">
      <c r="G7297" s="139"/>
      <c r="H7297" s="131"/>
      <c r="I7297" s="131"/>
    </row>
    <row r="7298" spans="7:9" ht="15" customHeight="1" x14ac:dyDescent="0.2">
      <c r="G7298" s="139"/>
      <c r="H7298" s="131"/>
      <c r="I7298" s="131"/>
    </row>
    <row r="7299" spans="7:9" ht="15" customHeight="1" x14ac:dyDescent="0.2">
      <c r="G7299" s="139"/>
      <c r="H7299" s="131"/>
      <c r="I7299" s="131"/>
    </row>
    <row r="7300" spans="7:9" ht="15" customHeight="1" x14ac:dyDescent="0.2">
      <c r="G7300" s="139"/>
      <c r="H7300" s="131"/>
      <c r="I7300" s="131"/>
    </row>
    <row r="7301" spans="7:9" ht="15" customHeight="1" x14ac:dyDescent="0.2">
      <c r="G7301" s="139"/>
      <c r="H7301" s="131"/>
      <c r="I7301" s="131"/>
    </row>
    <row r="7302" spans="7:9" ht="15" customHeight="1" x14ac:dyDescent="0.2">
      <c r="G7302" s="139"/>
      <c r="H7302" s="131"/>
      <c r="I7302" s="131"/>
    </row>
    <row r="7303" spans="7:9" ht="15" customHeight="1" x14ac:dyDescent="0.2">
      <c r="G7303" s="139"/>
      <c r="H7303" s="131"/>
      <c r="I7303" s="131"/>
    </row>
    <row r="7304" spans="7:9" ht="15" customHeight="1" x14ac:dyDescent="0.2">
      <c r="G7304" s="139"/>
      <c r="H7304" s="131"/>
      <c r="I7304" s="131"/>
    </row>
    <row r="7305" spans="7:9" ht="15" customHeight="1" x14ac:dyDescent="0.2">
      <c r="G7305" s="139"/>
      <c r="H7305" s="131"/>
      <c r="I7305" s="131"/>
    </row>
    <row r="7306" spans="7:9" ht="15" customHeight="1" x14ac:dyDescent="0.2">
      <c r="G7306" s="139"/>
      <c r="H7306" s="131"/>
      <c r="I7306" s="131"/>
    </row>
    <row r="7307" spans="7:9" ht="15" customHeight="1" x14ac:dyDescent="0.2">
      <c r="G7307" s="139"/>
      <c r="H7307" s="131"/>
      <c r="I7307" s="131"/>
    </row>
    <row r="7308" spans="7:9" ht="15" customHeight="1" x14ac:dyDescent="0.2">
      <c r="G7308" s="139"/>
      <c r="H7308" s="131"/>
      <c r="I7308" s="131"/>
    </row>
    <row r="7309" spans="7:9" ht="15" customHeight="1" x14ac:dyDescent="0.2">
      <c r="G7309" s="139"/>
      <c r="H7309" s="131"/>
      <c r="I7309" s="131"/>
    </row>
    <row r="7310" spans="7:9" ht="15" customHeight="1" x14ac:dyDescent="0.2">
      <c r="G7310" s="139"/>
      <c r="H7310" s="131"/>
      <c r="I7310" s="131"/>
    </row>
    <row r="7311" spans="7:9" ht="15" customHeight="1" x14ac:dyDescent="0.2">
      <c r="G7311" s="139"/>
      <c r="H7311" s="131"/>
      <c r="I7311" s="131"/>
    </row>
    <row r="7312" spans="7:9" ht="15" customHeight="1" x14ac:dyDescent="0.2">
      <c r="G7312" s="139"/>
      <c r="H7312" s="131"/>
      <c r="I7312" s="131"/>
    </row>
    <row r="7313" spans="7:9" ht="15" customHeight="1" x14ac:dyDescent="0.2">
      <c r="G7313" s="139"/>
      <c r="H7313" s="131"/>
      <c r="I7313" s="131"/>
    </row>
    <row r="7314" spans="7:9" ht="15" customHeight="1" x14ac:dyDescent="0.2">
      <c r="G7314" s="139"/>
      <c r="H7314" s="131"/>
      <c r="I7314" s="131"/>
    </row>
    <row r="7315" spans="7:9" ht="15" customHeight="1" x14ac:dyDescent="0.2">
      <c r="G7315" s="139"/>
      <c r="H7315" s="131"/>
      <c r="I7315" s="131"/>
    </row>
    <row r="7316" spans="7:9" ht="15" customHeight="1" x14ac:dyDescent="0.2">
      <c r="G7316" s="139"/>
      <c r="H7316" s="131"/>
      <c r="I7316" s="131"/>
    </row>
    <row r="7317" spans="7:9" ht="15" customHeight="1" x14ac:dyDescent="0.2">
      <c r="G7317" s="139"/>
      <c r="H7317" s="131"/>
      <c r="I7317" s="131"/>
    </row>
    <row r="7318" spans="7:9" ht="15" customHeight="1" x14ac:dyDescent="0.2">
      <c r="G7318" s="139"/>
      <c r="H7318" s="131"/>
      <c r="I7318" s="131"/>
    </row>
    <row r="7319" spans="7:9" ht="15" customHeight="1" x14ac:dyDescent="0.2">
      <c r="G7319" s="139"/>
      <c r="H7319" s="131"/>
      <c r="I7319" s="131"/>
    </row>
    <row r="7320" spans="7:9" ht="15" customHeight="1" x14ac:dyDescent="0.2">
      <c r="G7320" s="139"/>
      <c r="H7320" s="131"/>
      <c r="I7320" s="131"/>
    </row>
    <row r="7321" spans="7:9" ht="15" customHeight="1" x14ac:dyDescent="0.2">
      <c r="G7321" s="139"/>
      <c r="H7321" s="131"/>
      <c r="I7321" s="131"/>
    </row>
    <row r="7322" spans="7:9" ht="15" customHeight="1" x14ac:dyDescent="0.2">
      <c r="G7322" s="139"/>
      <c r="H7322" s="131"/>
      <c r="I7322" s="131"/>
    </row>
    <row r="7323" spans="7:9" ht="15" customHeight="1" x14ac:dyDescent="0.2">
      <c r="G7323" s="139"/>
      <c r="H7323" s="131"/>
      <c r="I7323" s="131"/>
    </row>
    <row r="7324" spans="7:9" ht="15" customHeight="1" x14ac:dyDescent="0.2">
      <c r="G7324" s="139"/>
      <c r="H7324" s="131"/>
      <c r="I7324" s="131"/>
    </row>
    <row r="7325" spans="7:9" ht="15" customHeight="1" x14ac:dyDescent="0.2">
      <c r="G7325" s="139"/>
      <c r="H7325" s="131"/>
      <c r="I7325" s="131"/>
    </row>
    <row r="7326" spans="7:9" ht="15" customHeight="1" x14ac:dyDescent="0.2">
      <c r="G7326" s="139"/>
      <c r="H7326" s="131"/>
      <c r="I7326" s="131"/>
    </row>
    <row r="7327" spans="7:9" ht="15" customHeight="1" x14ac:dyDescent="0.2">
      <c r="G7327" s="139"/>
      <c r="H7327" s="131"/>
      <c r="I7327" s="131"/>
    </row>
    <row r="7328" spans="7:9" ht="15" customHeight="1" x14ac:dyDescent="0.2">
      <c r="G7328" s="139"/>
      <c r="H7328" s="131"/>
      <c r="I7328" s="131"/>
    </row>
    <row r="7329" spans="7:9" ht="15" customHeight="1" x14ac:dyDescent="0.2">
      <c r="G7329" s="139"/>
      <c r="H7329" s="131"/>
      <c r="I7329" s="131"/>
    </row>
    <row r="7330" spans="7:9" ht="15" customHeight="1" x14ac:dyDescent="0.2">
      <c r="G7330" s="139"/>
      <c r="H7330" s="131"/>
      <c r="I7330" s="131"/>
    </row>
    <row r="7331" spans="7:9" ht="15" customHeight="1" x14ac:dyDescent="0.2">
      <c r="G7331" s="139"/>
      <c r="H7331" s="131"/>
      <c r="I7331" s="131"/>
    </row>
    <row r="7332" spans="7:9" ht="15" customHeight="1" x14ac:dyDescent="0.2">
      <c r="G7332" s="139"/>
      <c r="H7332" s="131"/>
      <c r="I7332" s="131"/>
    </row>
    <row r="7333" spans="7:9" ht="15" customHeight="1" x14ac:dyDescent="0.2">
      <c r="G7333" s="139"/>
      <c r="H7333" s="131"/>
      <c r="I7333" s="131"/>
    </row>
    <row r="7334" spans="7:9" ht="15" customHeight="1" x14ac:dyDescent="0.2">
      <c r="G7334" s="139"/>
      <c r="H7334" s="131"/>
      <c r="I7334" s="131"/>
    </row>
    <row r="7335" spans="7:9" ht="15" customHeight="1" x14ac:dyDescent="0.2">
      <c r="G7335" s="139"/>
      <c r="H7335" s="131"/>
      <c r="I7335" s="131"/>
    </row>
    <row r="7336" spans="7:9" ht="15" customHeight="1" x14ac:dyDescent="0.2">
      <c r="G7336" s="139"/>
      <c r="H7336" s="131"/>
      <c r="I7336" s="131"/>
    </row>
    <row r="7337" spans="7:9" ht="15" customHeight="1" x14ac:dyDescent="0.2">
      <c r="G7337" s="139"/>
      <c r="H7337" s="131"/>
      <c r="I7337" s="131"/>
    </row>
    <row r="7338" spans="7:9" ht="15" customHeight="1" x14ac:dyDescent="0.2">
      <c r="G7338" s="139"/>
      <c r="H7338" s="131"/>
      <c r="I7338" s="131"/>
    </row>
    <row r="7339" spans="7:9" ht="15" customHeight="1" x14ac:dyDescent="0.2">
      <c r="G7339" s="139"/>
      <c r="H7339" s="131"/>
      <c r="I7339" s="131"/>
    </row>
    <row r="7340" spans="7:9" ht="15" customHeight="1" x14ac:dyDescent="0.2">
      <c r="G7340" s="139"/>
      <c r="H7340" s="131"/>
      <c r="I7340" s="131"/>
    </row>
    <row r="7341" spans="7:9" ht="15" customHeight="1" x14ac:dyDescent="0.2">
      <c r="G7341" s="139"/>
      <c r="H7341" s="131"/>
      <c r="I7341" s="131"/>
    </row>
    <row r="7342" spans="7:9" ht="15" customHeight="1" x14ac:dyDescent="0.2">
      <c r="G7342" s="139"/>
      <c r="H7342" s="131"/>
      <c r="I7342" s="131"/>
    </row>
    <row r="7343" spans="7:9" ht="15" customHeight="1" x14ac:dyDescent="0.2">
      <c r="G7343" s="139"/>
      <c r="H7343" s="131"/>
      <c r="I7343" s="131"/>
    </row>
    <row r="7344" spans="7:9" ht="15" customHeight="1" x14ac:dyDescent="0.2">
      <c r="G7344" s="139"/>
      <c r="H7344" s="131"/>
      <c r="I7344" s="131"/>
    </row>
    <row r="7345" spans="7:9" ht="15" customHeight="1" x14ac:dyDescent="0.2">
      <c r="G7345" s="139"/>
      <c r="H7345" s="131"/>
      <c r="I7345" s="131"/>
    </row>
    <row r="7346" spans="7:9" ht="15" customHeight="1" x14ac:dyDescent="0.2">
      <c r="G7346" s="139"/>
      <c r="H7346" s="131"/>
      <c r="I7346" s="131"/>
    </row>
    <row r="7347" spans="7:9" ht="15" customHeight="1" x14ac:dyDescent="0.2">
      <c r="G7347" s="139"/>
      <c r="H7347" s="131"/>
      <c r="I7347" s="131"/>
    </row>
    <row r="7348" spans="7:9" ht="15" customHeight="1" x14ac:dyDescent="0.2">
      <c r="G7348" s="139"/>
      <c r="H7348" s="131"/>
      <c r="I7348" s="131"/>
    </row>
    <row r="7349" spans="7:9" ht="15" customHeight="1" x14ac:dyDescent="0.2">
      <c r="G7349" s="139"/>
      <c r="H7349" s="131"/>
      <c r="I7349" s="131"/>
    </row>
    <row r="7350" spans="7:9" ht="15" customHeight="1" x14ac:dyDescent="0.2">
      <c r="G7350" s="139"/>
      <c r="H7350" s="131"/>
      <c r="I7350" s="131"/>
    </row>
    <row r="7351" spans="7:9" ht="15" customHeight="1" x14ac:dyDescent="0.2">
      <c r="G7351" s="139"/>
      <c r="H7351" s="131"/>
      <c r="I7351" s="131"/>
    </row>
    <row r="7352" spans="7:9" ht="15" customHeight="1" x14ac:dyDescent="0.2">
      <c r="G7352" s="139"/>
      <c r="H7352" s="131"/>
      <c r="I7352" s="131"/>
    </row>
    <row r="7353" spans="7:9" ht="15" customHeight="1" x14ac:dyDescent="0.2">
      <c r="G7353" s="139"/>
      <c r="H7353" s="131"/>
      <c r="I7353" s="131"/>
    </row>
    <row r="7354" spans="7:9" ht="15" customHeight="1" x14ac:dyDescent="0.2">
      <c r="G7354" s="139"/>
      <c r="H7354" s="131"/>
      <c r="I7354" s="131"/>
    </row>
    <row r="7355" spans="7:9" ht="15" customHeight="1" x14ac:dyDescent="0.2">
      <c r="G7355" s="139"/>
      <c r="H7355" s="131"/>
      <c r="I7355" s="131"/>
    </row>
    <row r="7356" spans="7:9" ht="15" customHeight="1" x14ac:dyDescent="0.2">
      <c r="G7356" s="139"/>
      <c r="H7356" s="131"/>
      <c r="I7356" s="131"/>
    </row>
    <row r="7357" spans="7:9" ht="15" customHeight="1" x14ac:dyDescent="0.2">
      <c r="G7357" s="139"/>
      <c r="H7357" s="131"/>
      <c r="I7357" s="131"/>
    </row>
    <row r="7358" spans="7:9" ht="15" customHeight="1" x14ac:dyDescent="0.2">
      <c r="G7358" s="139"/>
      <c r="H7358" s="131"/>
      <c r="I7358" s="131"/>
    </row>
    <row r="7359" spans="7:9" ht="15" customHeight="1" x14ac:dyDescent="0.2">
      <c r="G7359" s="139"/>
      <c r="H7359" s="131"/>
      <c r="I7359" s="131"/>
    </row>
    <row r="7360" spans="7:9" ht="15" customHeight="1" x14ac:dyDescent="0.2">
      <c r="G7360" s="139"/>
      <c r="H7360" s="131"/>
      <c r="I7360" s="131"/>
    </row>
    <row r="7361" spans="7:9" ht="15" customHeight="1" x14ac:dyDescent="0.2">
      <c r="G7361" s="139"/>
      <c r="H7361" s="131"/>
      <c r="I7361" s="131"/>
    </row>
    <row r="7362" spans="7:9" ht="15" customHeight="1" x14ac:dyDescent="0.2">
      <c r="G7362" s="139"/>
      <c r="H7362" s="131"/>
      <c r="I7362" s="131"/>
    </row>
    <row r="7363" spans="7:9" ht="15" customHeight="1" x14ac:dyDescent="0.2">
      <c r="G7363" s="139"/>
      <c r="H7363" s="131"/>
      <c r="I7363" s="131"/>
    </row>
    <row r="7364" spans="7:9" ht="15" customHeight="1" x14ac:dyDescent="0.2">
      <c r="G7364" s="139"/>
      <c r="H7364" s="131"/>
      <c r="I7364" s="131"/>
    </row>
    <row r="7365" spans="7:9" ht="15" customHeight="1" x14ac:dyDescent="0.2">
      <c r="G7365" s="139"/>
      <c r="H7365" s="131"/>
      <c r="I7365" s="131"/>
    </row>
    <row r="7366" spans="7:9" ht="15" customHeight="1" x14ac:dyDescent="0.2">
      <c r="G7366" s="139"/>
      <c r="H7366" s="131"/>
      <c r="I7366" s="131"/>
    </row>
    <row r="7367" spans="7:9" ht="15" customHeight="1" x14ac:dyDescent="0.2">
      <c r="G7367" s="139"/>
      <c r="H7367" s="131"/>
      <c r="I7367" s="131"/>
    </row>
    <row r="7368" spans="7:9" ht="15" customHeight="1" x14ac:dyDescent="0.2">
      <c r="G7368" s="139"/>
      <c r="H7368" s="131"/>
      <c r="I7368" s="131"/>
    </row>
    <row r="7369" spans="7:9" ht="15" customHeight="1" x14ac:dyDescent="0.2">
      <c r="G7369" s="139"/>
      <c r="H7369" s="131"/>
      <c r="I7369" s="131"/>
    </row>
    <row r="7370" spans="7:9" ht="15" customHeight="1" x14ac:dyDescent="0.2">
      <c r="G7370" s="139"/>
      <c r="H7370" s="131"/>
      <c r="I7370" s="131"/>
    </row>
    <row r="7371" spans="7:9" ht="15" customHeight="1" x14ac:dyDescent="0.2">
      <c r="G7371" s="139"/>
      <c r="H7371" s="131"/>
      <c r="I7371" s="131"/>
    </row>
    <row r="7372" spans="7:9" ht="15" customHeight="1" x14ac:dyDescent="0.2">
      <c r="G7372" s="139"/>
      <c r="H7372" s="131"/>
      <c r="I7372" s="131"/>
    </row>
    <row r="7373" spans="7:9" ht="15" customHeight="1" x14ac:dyDescent="0.2">
      <c r="G7373" s="139"/>
      <c r="H7373" s="131"/>
      <c r="I7373" s="131"/>
    </row>
    <row r="7374" spans="7:9" ht="15" customHeight="1" x14ac:dyDescent="0.2">
      <c r="G7374" s="139"/>
      <c r="H7374" s="131"/>
      <c r="I7374" s="131"/>
    </row>
    <row r="7375" spans="7:9" ht="15" customHeight="1" x14ac:dyDescent="0.2">
      <c r="G7375" s="139"/>
      <c r="H7375" s="131"/>
      <c r="I7375" s="131"/>
    </row>
    <row r="7376" spans="7:9" ht="15" customHeight="1" x14ac:dyDescent="0.2">
      <c r="G7376" s="139"/>
      <c r="H7376" s="131"/>
      <c r="I7376" s="131"/>
    </row>
    <row r="7377" spans="7:9" ht="15" customHeight="1" x14ac:dyDescent="0.2">
      <c r="G7377" s="139"/>
      <c r="H7377" s="131"/>
      <c r="I7377" s="131"/>
    </row>
    <row r="7378" spans="7:9" ht="15" customHeight="1" x14ac:dyDescent="0.2">
      <c r="G7378" s="139"/>
      <c r="H7378" s="131"/>
      <c r="I7378" s="131"/>
    </row>
    <row r="7379" spans="7:9" ht="15" customHeight="1" x14ac:dyDescent="0.2">
      <c r="G7379" s="139"/>
      <c r="H7379" s="131"/>
      <c r="I7379" s="131"/>
    </row>
    <row r="7380" spans="7:9" ht="15" customHeight="1" x14ac:dyDescent="0.2">
      <c r="G7380" s="139"/>
      <c r="H7380" s="131"/>
      <c r="I7380" s="131"/>
    </row>
    <row r="7381" spans="7:9" ht="15" customHeight="1" x14ac:dyDescent="0.2">
      <c r="G7381" s="139"/>
      <c r="H7381" s="131"/>
      <c r="I7381" s="131"/>
    </row>
    <row r="7382" spans="7:9" ht="15" customHeight="1" x14ac:dyDescent="0.2">
      <c r="G7382" s="139"/>
      <c r="H7382" s="131"/>
      <c r="I7382" s="131"/>
    </row>
    <row r="7383" spans="7:9" ht="15" customHeight="1" x14ac:dyDescent="0.2">
      <c r="G7383" s="139"/>
      <c r="H7383" s="131"/>
      <c r="I7383" s="131"/>
    </row>
    <row r="7384" spans="7:9" ht="15" customHeight="1" x14ac:dyDescent="0.2">
      <c r="G7384" s="139"/>
      <c r="H7384" s="131"/>
      <c r="I7384" s="131"/>
    </row>
    <row r="7385" spans="7:9" ht="15" customHeight="1" x14ac:dyDescent="0.2">
      <c r="G7385" s="139"/>
      <c r="H7385" s="131"/>
      <c r="I7385" s="131"/>
    </row>
    <row r="7386" spans="7:9" ht="15" customHeight="1" x14ac:dyDescent="0.2">
      <c r="G7386" s="139"/>
      <c r="H7386" s="131"/>
      <c r="I7386" s="131"/>
    </row>
    <row r="7387" spans="7:9" ht="15" customHeight="1" x14ac:dyDescent="0.2">
      <c r="G7387" s="139"/>
      <c r="H7387" s="131"/>
      <c r="I7387" s="131"/>
    </row>
    <row r="7388" spans="7:9" ht="15" customHeight="1" x14ac:dyDescent="0.2">
      <c r="G7388" s="139"/>
      <c r="H7388" s="131"/>
      <c r="I7388" s="131"/>
    </row>
    <row r="7389" spans="7:9" ht="15" customHeight="1" x14ac:dyDescent="0.2">
      <c r="G7389" s="139"/>
      <c r="H7389" s="131"/>
      <c r="I7389" s="131"/>
    </row>
    <row r="7390" spans="7:9" ht="15" customHeight="1" x14ac:dyDescent="0.2">
      <c r="G7390" s="139"/>
      <c r="H7390" s="131"/>
      <c r="I7390" s="131"/>
    </row>
    <row r="7391" spans="7:9" ht="15" customHeight="1" x14ac:dyDescent="0.2">
      <c r="G7391" s="139"/>
      <c r="H7391" s="131"/>
      <c r="I7391" s="131"/>
    </row>
    <row r="7392" spans="7:9" ht="15" customHeight="1" x14ac:dyDescent="0.2">
      <c r="G7392" s="139"/>
      <c r="H7392" s="131"/>
      <c r="I7392" s="131"/>
    </row>
    <row r="7393" spans="7:9" ht="15" customHeight="1" x14ac:dyDescent="0.2">
      <c r="G7393" s="139"/>
      <c r="H7393" s="131"/>
      <c r="I7393" s="131"/>
    </row>
    <row r="7394" spans="7:9" ht="15" customHeight="1" x14ac:dyDescent="0.2">
      <c r="G7394" s="139"/>
      <c r="H7394" s="131"/>
      <c r="I7394" s="131"/>
    </row>
    <row r="7395" spans="7:9" ht="15" customHeight="1" x14ac:dyDescent="0.2">
      <c r="G7395" s="139"/>
      <c r="H7395" s="131"/>
      <c r="I7395" s="131"/>
    </row>
    <row r="7396" spans="7:9" ht="15" customHeight="1" x14ac:dyDescent="0.2">
      <c r="G7396" s="139"/>
      <c r="H7396" s="131"/>
      <c r="I7396" s="131"/>
    </row>
    <row r="7397" spans="7:9" ht="15" customHeight="1" x14ac:dyDescent="0.2">
      <c r="G7397" s="139"/>
      <c r="H7397" s="131"/>
      <c r="I7397" s="131"/>
    </row>
    <row r="7398" spans="7:9" ht="15" customHeight="1" x14ac:dyDescent="0.2">
      <c r="G7398" s="139"/>
      <c r="H7398" s="131"/>
      <c r="I7398" s="131"/>
    </row>
    <row r="7399" spans="7:9" ht="15" customHeight="1" x14ac:dyDescent="0.2">
      <c r="G7399" s="139"/>
      <c r="H7399" s="131"/>
      <c r="I7399" s="131"/>
    </row>
    <row r="7400" spans="7:9" ht="15" customHeight="1" x14ac:dyDescent="0.2">
      <c r="G7400" s="139"/>
      <c r="H7400" s="131"/>
      <c r="I7400" s="131"/>
    </row>
    <row r="7401" spans="7:9" ht="15" customHeight="1" x14ac:dyDescent="0.2">
      <c r="G7401" s="139"/>
      <c r="H7401" s="131"/>
      <c r="I7401" s="131"/>
    </row>
    <row r="7402" spans="7:9" ht="15" customHeight="1" x14ac:dyDescent="0.2">
      <c r="G7402" s="139"/>
      <c r="H7402" s="131"/>
      <c r="I7402" s="131"/>
    </row>
    <row r="7403" spans="7:9" ht="15" customHeight="1" x14ac:dyDescent="0.2">
      <c r="G7403" s="139"/>
      <c r="H7403" s="131"/>
      <c r="I7403" s="131"/>
    </row>
    <row r="7404" spans="7:9" ht="15" customHeight="1" x14ac:dyDescent="0.2">
      <c r="G7404" s="139"/>
      <c r="H7404" s="131"/>
      <c r="I7404" s="131"/>
    </row>
    <row r="7405" spans="7:9" ht="15" customHeight="1" x14ac:dyDescent="0.2">
      <c r="G7405" s="139"/>
      <c r="H7405" s="131"/>
      <c r="I7405" s="131"/>
    </row>
    <row r="7406" spans="7:9" ht="15" customHeight="1" x14ac:dyDescent="0.2">
      <c r="G7406" s="139"/>
      <c r="H7406" s="131"/>
      <c r="I7406" s="131"/>
    </row>
    <row r="7407" spans="7:9" ht="15" customHeight="1" x14ac:dyDescent="0.2">
      <c r="G7407" s="139"/>
      <c r="H7407" s="131"/>
      <c r="I7407" s="131"/>
    </row>
    <row r="7408" spans="7:9" ht="15" customHeight="1" x14ac:dyDescent="0.2">
      <c r="G7408" s="139"/>
      <c r="H7408" s="131"/>
      <c r="I7408" s="131"/>
    </row>
    <row r="7409" spans="7:9" ht="15" customHeight="1" x14ac:dyDescent="0.2">
      <c r="G7409" s="139"/>
      <c r="H7409" s="131"/>
      <c r="I7409" s="131"/>
    </row>
    <row r="7410" spans="7:9" ht="15" customHeight="1" x14ac:dyDescent="0.2">
      <c r="G7410" s="139"/>
      <c r="H7410" s="131"/>
      <c r="I7410" s="131"/>
    </row>
    <row r="7411" spans="7:9" ht="15" customHeight="1" x14ac:dyDescent="0.2">
      <c r="G7411" s="139"/>
      <c r="H7411" s="131"/>
      <c r="I7411" s="131"/>
    </row>
    <row r="7412" spans="7:9" ht="15" customHeight="1" x14ac:dyDescent="0.2">
      <c r="G7412" s="139"/>
      <c r="H7412" s="131"/>
      <c r="I7412" s="131"/>
    </row>
    <row r="7413" spans="7:9" ht="15" customHeight="1" x14ac:dyDescent="0.2">
      <c r="G7413" s="139"/>
      <c r="H7413" s="131"/>
      <c r="I7413" s="131"/>
    </row>
    <row r="7414" spans="7:9" ht="15" customHeight="1" x14ac:dyDescent="0.2">
      <c r="G7414" s="139"/>
      <c r="H7414" s="131"/>
      <c r="I7414" s="131"/>
    </row>
    <row r="7415" spans="7:9" ht="15" customHeight="1" x14ac:dyDescent="0.2">
      <c r="G7415" s="139"/>
      <c r="H7415" s="131"/>
      <c r="I7415" s="131"/>
    </row>
    <row r="7416" spans="7:9" ht="15" customHeight="1" x14ac:dyDescent="0.2">
      <c r="G7416" s="139"/>
      <c r="H7416" s="131"/>
      <c r="I7416" s="131"/>
    </row>
    <row r="7417" spans="7:9" ht="15" customHeight="1" x14ac:dyDescent="0.2">
      <c r="G7417" s="139"/>
      <c r="H7417" s="131"/>
      <c r="I7417" s="131"/>
    </row>
    <row r="7418" spans="7:9" ht="15" customHeight="1" x14ac:dyDescent="0.2">
      <c r="G7418" s="139"/>
      <c r="H7418" s="131"/>
      <c r="I7418" s="131"/>
    </row>
    <row r="7419" spans="7:9" ht="15" customHeight="1" x14ac:dyDescent="0.2">
      <c r="G7419" s="139"/>
      <c r="H7419" s="131"/>
      <c r="I7419" s="131"/>
    </row>
    <row r="7420" spans="7:9" ht="15" customHeight="1" x14ac:dyDescent="0.2">
      <c r="G7420" s="139"/>
      <c r="H7420" s="131"/>
      <c r="I7420" s="131"/>
    </row>
    <row r="7421" spans="7:9" ht="15" customHeight="1" x14ac:dyDescent="0.2">
      <c r="G7421" s="139"/>
      <c r="H7421" s="131"/>
      <c r="I7421" s="131"/>
    </row>
    <row r="7422" spans="7:9" ht="15" customHeight="1" x14ac:dyDescent="0.2">
      <c r="G7422" s="139"/>
      <c r="H7422" s="131"/>
      <c r="I7422" s="131"/>
    </row>
    <row r="7423" spans="7:9" ht="15" customHeight="1" x14ac:dyDescent="0.2">
      <c r="G7423" s="139"/>
      <c r="H7423" s="131"/>
      <c r="I7423" s="131"/>
    </row>
    <row r="7424" spans="7:9" ht="15" customHeight="1" x14ac:dyDescent="0.2">
      <c r="G7424" s="139"/>
      <c r="H7424" s="131"/>
      <c r="I7424" s="131"/>
    </row>
    <row r="7425" spans="7:9" ht="15" customHeight="1" x14ac:dyDescent="0.2">
      <c r="G7425" s="139"/>
      <c r="H7425" s="131"/>
      <c r="I7425" s="131"/>
    </row>
    <row r="7426" spans="7:9" ht="15" customHeight="1" x14ac:dyDescent="0.2">
      <c r="G7426" s="139"/>
      <c r="H7426" s="131"/>
      <c r="I7426" s="131"/>
    </row>
    <row r="7427" spans="7:9" ht="15" customHeight="1" x14ac:dyDescent="0.2">
      <c r="G7427" s="139"/>
      <c r="H7427" s="131"/>
      <c r="I7427" s="131"/>
    </row>
    <row r="7428" spans="7:9" ht="15" customHeight="1" x14ac:dyDescent="0.2">
      <c r="G7428" s="139"/>
      <c r="H7428" s="131"/>
      <c r="I7428" s="131"/>
    </row>
    <row r="7429" spans="7:9" ht="15" customHeight="1" x14ac:dyDescent="0.2">
      <c r="G7429" s="139"/>
      <c r="H7429" s="131"/>
      <c r="I7429" s="131"/>
    </row>
    <row r="7430" spans="7:9" ht="15" customHeight="1" x14ac:dyDescent="0.2">
      <c r="G7430" s="139"/>
      <c r="H7430" s="131"/>
      <c r="I7430" s="131"/>
    </row>
    <row r="7431" spans="7:9" ht="15" customHeight="1" x14ac:dyDescent="0.2">
      <c r="G7431" s="139"/>
      <c r="H7431" s="131"/>
      <c r="I7431" s="131"/>
    </row>
    <row r="7432" spans="7:9" ht="15" customHeight="1" x14ac:dyDescent="0.2">
      <c r="G7432" s="139"/>
      <c r="H7432" s="131"/>
      <c r="I7432" s="131"/>
    </row>
    <row r="7433" spans="7:9" ht="15" customHeight="1" x14ac:dyDescent="0.2">
      <c r="G7433" s="139"/>
      <c r="H7433" s="131"/>
      <c r="I7433" s="131"/>
    </row>
    <row r="7434" spans="7:9" ht="15" customHeight="1" x14ac:dyDescent="0.2">
      <c r="G7434" s="139"/>
      <c r="H7434" s="131"/>
      <c r="I7434" s="131"/>
    </row>
    <row r="7435" spans="7:9" ht="15" customHeight="1" x14ac:dyDescent="0.2">
      <c r="G7435" s="139"/>
      <c r="H7435" s="131"/>
      <c r="I7435" s="131"/>
    </row>
    <row r="7436" spans="7:9" ht="15" customHeight="1" x14ac:dyDescent="0.2">
      <c r="G7436" s="139"/>
      <c r="H7436" s="131"/>
      <c r="I7436" s="131"/>
    </row>
    <row r="7437" spans="7:9" ht="15" customHeight="1" x14ac:dyDescent="0.2">
      <c r="G7437" s="139"/>
      <c r="H7437" s="131"/>
      <c r="I7437" s="131"/>
    </row>
    <row r="7438" spans="7:9" ht="15" customHeight="1" x14ac:dyDescent="0.2">
      <c r="G7438" s="139"/>
      <c r="H7438" s="131"/>
      <c r="I7438" s="131"/>
    </row>
    <row r="7439" spans="7:9" ht="15" customHeight="1" x14ac:dyDescent="0.2">
      <c r="G7439" s="139"/>
      <c r="H7439" s="131"/>
      <c r="I7439" s="131"/>
    </row>
    <row r="7440" spans="7:9" ht="15" customHeight="1" x14ac:dyDescent="0.2">
      <c r="G7440" s="139"/>
      <c r="H7440" s="131"/>
      <c r="I7440" s="131"/>
    </row>
    <row r="7441" spans="7:9" ht="15" customHeight="1" x14ac:dyDescent="0.2">
      <c r="G7441" s="139"/>
      <c r="H7441" s="131"/>
      <c r="I7441" s="131"/>
    </row>
    <row r="7442" spans="7:9" ht="15" customHeight="1" x14ac:dyDescent="0.2">
      <c r="G7442" s="139"/>
      <c r="H7442" s="131"/>
      <c r="I7442" s="131"/>
    </row>
    <row r="7443" spans="7:9" ht="15" customHeight="1" x14ac:dyDescent="0.2">
      <c r="G7443" s="139"/>
      <c r="H7443" s="131"/>
      <c r="I7443" s="131"/>
    </row>
    <row r="7444" spans="7:9" ht="15" customHeight="1" x14ac:dyDescent="0.2">
      <c r="G7444" s="139"/>
      <c r="H7444" s="131"/>
      <c r="I7444" s="131"/>
    </row>
    <row r="7445" spans="7:9" ht="15" customHeight="1" x14ac:dyDescent="0.2">
      <c r="G7445" s="139"/>
      <c r="H7445" s="131"/>
      <c r="I7445" s="131"/>
    </row>
    <row r="7446" spans="7:9" ht="15" customHeight="1" x14ac:dyDescent="0.2">
      <c r="G7446" s="139"/>
      <c r="H7446" s="131"/>
      <c r="I7446" s="131"/>
    </row>
    <row r="7447" spans="7:9" ht="15" customHeight="1" x14ac:dyDescent="0.2">
      <c r="G7447" s="139"/>
      <c r="H7447" s="131"/>
      <c r="I7447" s="131"/>
    </row>
    <row r="7448" spans="7:9" ht="15" customHeight="1" x14ac:dyDescent="0.2">
      <c r="G7448" s="139"/>
      <c r="H7448" s="131"/>
      <c r="I7448" s="131"/>
    </row>
    <row r="7449" spans="7:9" ht="15" customHeight="1" x14ac:dyDescent="0.2">
      <c r="G7449" s="139"/>
      <c r="H7449" s="131"/>
      <c r="I7449" s="131"/>
    </row>
    <row r="7450" spans="7:9" ht="15" customHeight="1" x14ac:dyDescent="0.2">
      <c r="G7450" s="139"/>
      <c r="H7450" s="131"/>
      <c r="I7450" s="131"/>
    </row>
    <row r="7451" spans="7:9" ht="15" customHeight="1" x14ac:dyDescent="0.2">
      <c r="G7451" s="139"/>
      <c r="H7451" s="131"/>
      <c r="I7451" s="131"/>
    </row>
    <row r="7452" spans="7:9" ht="15" customHeight="1" x14ac:dyDescent="0.2">
      <c r="G7452" s="139"/>
      <c r="H7452" s="131"/>
      <c r="I7452" s="131"/>
    </row>
    <row r="7453" spans="7:9" ht="15" customHeight="1" x14ac:dyDescent="0.2">
      <c r="G7453" s="139"/>
      <c r="H7453" s="131"/>
      <c r="I7453" s="131"/>
    </row>
    <row r="7454" spans="7:9" ht="15" customHeight="1" x14ac:dyDescent="0.2">
      <c r="G7454" s="139"/>
      <c r="H7454" s="131"/>
      <c r="I7454" s="131"/>
    </row>
    <row r="7455" spans="7:9" ht="15" customHeight="1" x14ac:dyDescent="0.2">
      <c r="G7455" s="139"/>
      <c r="H7455" s="131"/>
      <c r="I7455" s="131"/>
    </row>
    <row r="7456" spans="7:9" ht="15" customHeight="1" x14ac:dyDescent="0.2">
      <c r="G7456" s="139"/>
      <c r="H7456" s="131"/>
      <c r="I7456" s="131"/>
    </row>
    <row r="7457" spans="7:9" ht="15" customHeight="1" x14ac:dyDescent="0.2">
      <c r="G7457" s="139"/>
      <c r="H7457" s="131"/>
      <c r="I7457" s="131"/>
    </row>
    <row r="7458" spans="7:9" ht="15" customHeight="1" x14ac:dyDescent="0.2">
      <c r="G7458" s="139"/>
      <c r="H7458" s="131"/>
      <c r="I7458" s="131"/>
    </row>
    <row r="7459" spans="7:9" ht="15" customHeight="1" x14ac:dyDescent="0.2">
      <c r="G7459" s="139"/>
      <c r="H7459" s="131"/>
      <c r="I7459" s="131"/>
    </row>
    <row r="7460" spans="7:9" ht="15" customHeight="1" x14ac:dyDescent="0.2">
      <c r="G7460" s="139"/>
      <c r="H7460" s="131"/>
      <c r="I7460" s="131"/>
    </row>
    <row r="7461" spans="7:9" ht="15" customHeight="1" x14ac:dyDescent="0.2">
      <c r="G7461" s="139"/>
      <c r="H7461" s="131"/>
      <c r="I7461" s="131"/>
    </row>
    <row r="7462" spans="7:9" ht="15" customHeight="1" x14ac:dyDescent="0.2">
      <c r="G7462" s="139"/>
      <c r="H7462" s="131"/>
      <c r="I7462" s="131"/>
    </row>
    <row r="7463" spans="7:9" ht="15" customHeight="1" x14ac:dyDescent="0.2">
      <c r="G7463" s="139"/>
      <c r="H7463" s="131"/>
      <c r="I7463" s="131"/>
    </row>
    <row r="7464" spans="7:9" ht="15" customHeight="1" x14ac:dyDescent="0.2">
      <c r="G7464" s="139"/>
      <c r="H7464" s="131"/>
      <c r="I7464" s="131"/>
    </row>
    <row r="7465" spans="7:9" ht="15" customHeight="1" x14ac:dyDescent="0.2">
      <c r="G7465" s="139"/>
      <c r="H7465" s="131"/>
      <c r="I7465" s="131"/>
    </row>
    <row r="7466" spans="7:9" ht="15" customHeight="1" x14ac:dyDescent="0.2">
      <c r="G7466" s="139"/>
      <c r="H7466" s="131"/>
      <c r="I7466" s="131"/>
    </row>
    <row r="7467" spans="7:9" ht="15" customHeight="1" x14ac:dyDescent="0.2">
      <c r="G7467" s="139"/>
      <c r="H7467" s="131"/>
      <c r="I7467" s="131"/>
    </row>
    <row r="7468" spans="7:9" ht="15" customHeight="1" x14ac:dyDescent="0.2">
      <c r="G7468" s="139"/>
      <c r="H7468" s="131"/>
      <c r="I7468" s="131"/>
    </row>
    <row r="7469" spans="7:9" ht="15" customHeight="1" x14ac:dyDescent="0.2">
      <c r="G7469" s="139"/>
      <c r="H7469" s="131"/>
      <c r="I7469" s="131"/>
    </row>
    <row r="7470" spans="7:9" ht="15" customHeight="1" x14ac:dyDescent="0.2">
      <c r="G7470" s="139"/>
      <c r="H7470" s="131"/>
      <c r="I7470" s="131"/>
    </row>
    <row r="7471" spans="7:9" ht="15" customHeight="1" x14ac:dyDescent="0.2">
      <c r="G7471" s="139"/>
      <c r="H7471" s="131"/>
      <c r="I7471" s="131"/>
    </row>
    <row r="7472" spans="7:9" ht="15" customHeight="1" x14ac:dyDescent="0.2">
      <c r="G7472" s="139"/>
      <c r="H7472" s="131"/>
      <c r="I7472" s="131"/>
    </row>
    <row r="7473" spans="7:9" ht="15" customHeight="1" x14ac:dyDescent="0.2">
      <c r="G7473" s="139"/>
      <c r="H7473" s="131"/>
      <c r="I7473" s="131"/>
    </row>
    <row r="7474" spans="7:9" ht="15" customHeight="1" x14ac:dyDescent="0.2">
      <c r="G7474" s="139"/>
      <c r="H7474" s="131"/>
      <c r="I7474" s="131"/>
    </row>
    <row r="7475" spans="7:9" ht="15" customHeight="1" x14ac:dyDescent="0.2">
      <c r="G7475" s="139"/>
      <c r="H7475" s="131"/>
      <c r="I7475" s="131"/>
    </row>
    <row r="7476" spans="7:9" ht="15" customHeight="1" x14ac:dyDescent="0.2">
      <c r="G7476" s="139"/>
      <c r="H7476" s="131"/>
      <c r="I7476" s="131"/>
    </row>
    <row r="7477" spans="7:9" ht="15" customHeight="1" x14ac:dyDescent="0.2">
      <c r="G7477" s="139"/>
      <c r="H7477" s="131"/>
      <c r="I7477" s="131"/>
    </row>
    <row r="7478" spans="7:9" ht="15" customHeight="1" x14ac:dyDescent="0.2">
      <c r="G7478" s="139"/>
      <c r="H7478" s="131"/>
      <c r="I7478" s="131"/>
    </row>
    <row r="7479" spans="7:9" ht="15" customHeight="1" x14ac:dyDescent="0.2">
      <c r="G7479" s="139"/>
      <c r="H7479" s="131"/>
      <c r="I7479" s="131"/>
    </row>
    <row r="7480" spans="7:9" ht="15" customHeight="1" x14ac:dyDescent="0.2">
      <c r="G7480" s="139"/>
      <c r="H7480" s="131"/>
      <c r="I7480" s="131"/>
    </row>
    <row r="7481" spans="7:9" ht="15" customHeight="1" x14ac:dyDescent="0.2">
      <c r="G7481" s="139"/>
      <c r="H7481" s="131"/>
      <c r="I7481" s="131"/>
    </row>
    <row r="7482" spans="7:9" ht="15" customHeight="1" x14ac:dyDescent="0.2">
      <c r="G7482" s="139"/>
      <c r="H7482" s="131"/>
      <c r="I7482" s="131"/>
    </row>
    <row r="7483" spans="7:9" ht="15" customHeight="1" x14ac:dyDescent="0.2">
      <c r="G7483" s="139"/>
      <c r="H7483" s="131"/>
      <c r="I7483" s="131"/>
    </row>
    <row r="7484" spans="7:9" ht="15" customHeight="1" x14ac:dyDescent="0.2">
      <c r="G7484" s="139"/>
      <c r="H7484" s="131"/>
      <c r="I7484" s="131"/>
    </row>
    <row r="7485" spans="7:9" ht="15" customHeight="1" x14ac:dyDescent="0.2">
      <c r="G7485" s="139"/>
      <c r="H7485" s="131"/>
      <c r="I7485" s="131"/>
    </row>
    <row r="7486" spans="7:9" ht="15" customHeight="1" x14ac:dyDescent="0.2">
      <c r="G7486" s="139"/>
      <c r="H7486" s="131"/>
      <c r="I7486" s="131"/>
    </row>
    <row r="7487" spans="7:9" ht="15" customHeight="1" x14ac:dyDescent="0.2">
      <c r="G7487" s="139"/>
      <c r="H7487" s="131"/>
      <c r="I7487" s="131"/>
    </row>
    <row r="7488" spans="7:9" ht="15" customHeight="1" x14ac:dyDescent="0.2">
      <c r="G7488" s="139"/>
      <c r="H7488" s="131"/>
      <c r="I7488" s="131"/>
    </row>
    <row r="7489" spans="7:9" ht="15" customHeight="1" x14ac:dyDescent="0.2">
      <c r="G7489" s="139"/>
      <c r="H7489" s="131"/>
      <c r="I7489" s="131"/>
    </row>
    <row r="7490" spans="7:9" ht="15" customHeight="1" x14ac:dyDescent="0.2">
      <c r="G7490" s="139"/>
      <c r="H7490" s="131"/>
      <c r="I7490" s="131"/>
    </row>
    <row r="7491" spans="7:9" ht="15" customHeight="1" x14ac:dyDescent="0.2">
      <c r="G7491" s="139"/>
      <c r="H7491" s="131"/>
      <c r="I7491" s="131"/>
    </row>
    <row r="7492" spans="7:9" ht="15" customHeight="1" x14ac:dyDescent="0.2">
      <c r="G7492" s="139"/>
      <c r="H7492" s="131"/>
      <c r="I7492" s="131"/>
    </row>
    <row r="7493" spans="7:9" ht="15" customHeight="1" x14ac:dyDescent="0.2">
      <c r="G7493" s="139"/>
      <c r="H7493" s="131"/>
      <c r="I7493" s="131"/>
    </row>
    <row r="7494" spans="7:9" ht="15" customHeight="1" x14ac:dyDescent="0.2">
      <c r="G7494" s="139"/>
      <c r="H7494" s="131"/>
      <c r="I7494" s="131"/>
    </row>
    <row r="7495" spans="7:9" ht="15" customHeight="1" x14ac:dyDescent="0.2">
      <c r="G7495" s="139"/>
      <c r="H7495" s="131"/>
      <c r="I7495" s="131"/>
    </row>
    <row r="7496" spans="7:9" ht="15" customHeight="1" x14ac:dyDescent="0.2">
      <c r="G7496" s="139"/>
      <c r="H7496" s="131"/>
      <c r="I7496" s="131"/>
    </row>
    <row r="7497" spans="7:9" ht="15" customHeight="1" x14ac:dyDescent="0.2">
      <c r="G7497" s="139"/>
      <c r="H7497" s="131"/>
      <c r="I7497" s="131"/>
    </row>
    <row r="7498" spans="7:9" ht="15" customHeight="1" x14ac:dyDescent="0.2">
      <c r="G7498" s="139"/>
      <c r="H7498" s="131"/>
      <c r="I7498" s="131"/>
    </row>
    <row r="7499" spans="7:9" ht="15" customHeight="1" x14ac:dyDescent="0.2">
      <c r="G7499" s="139"/>
      <c r="H7499" s="131"/>
      <c r="I7499" s="131"/>
    </row>
    <row r="7500" spans="7:9" ht="15" customHeight="1" x14ac:dyDescent="0.2">
      <c r="G7500" s="139"/>
      <c r="H7500" s="131"/>
      <c r="I7500" s="131"/>
    </row>
    <row r="7501" spans="7:9" ht="15" customHeight="1" x14ac:dyDescent="0.2">
      <c r="G7501" s="139"/>
      <c r="H7501" s="131"/>
      <c r="I7501" s="131"/>
    </row>
    <row r="7502" spans="7:9" ht="15" customHeight="1" x14ac:dyDescent="0.2">
      <c r="G7502" s="139"/>
      <c r="H7502" s="131"/>
      <c r="I7502" s="131"/>
    </row>
    <row r="7503" spans="7:9" ht="15" customHeight="1" x14ac:dyDescent="0.2">
      <c r="G7503" s="139"/>
      <c r="H7503" s="131"/>
      <c r="I7503" s="131"/>
    </row>
    <row r="7504" spans="7:9" ht="15" customHeight="1" x14ac:dyDescent="0.2">
      <c r="G7504" s="139"/>
      <c r="H7504" s="131"/>
      <c r="I7504" s="131"/>
    </row>
    <row r="7505" spans="7:9" ht="15" customHeight="1" x14ac:dyDescent="0.2">
      <c r="G7505" s="139"/>
      <c r="H7505" s="131"/>
      <c r="I7505" s="131"/>
    </row>
    <row r="7506" spans="7:9" ht="15" customHeight="1" x14ac:dyDescent="0.2">
      <c r="G7506" s="139"/>
      <c r="H7506" s="131"/>
      <c r="I7506" s="131"/>
    </row>
    <row r="7507" spans="7:9" ht="15" customHeight="1" x14ac:dyDescent="0.2">
      <c r="G7507" s="139"/>
      <c r="H7507" s="131"/>
      <c r="I7507" s="131"/>
    </row>
    <row r="7508" spans="7:9" ht="15" customHeight="1" x14ac:dyDescent="0.2">
      <c r="G7508" s="139"/>
      <c r="H7508" s="131"/>
      <c r="I7508" s="131"/>
    </row>
    <row r="7509" spans="7:9" ht="15" customHeight="1" x14ac:dyDescent="0.2">
      <c r="G7509" s="139"/>
      <c r="H7509" s="131"/>
      <c r="I7509" s="131"/>
    </row>
    <row r="7510" spans="7:9" ht="15" customHeight="1" x14ac:dyDescent="0.2">
      <c r="G7510" s="139"/>
      <c r="H7510" s="131"/>
      <c r="I7510" s="131"/>
    </row>
    <row r="7511" spans="7:9" ht="15" customHeight="1" x14ac:dyDescent="0.2">
      <c r="G7511" s="139"/>
      <c r="H7511" s="131"/>
      <c r="I7511" s="131"/>
    </row>
    <row r="7512" spans="7:9" ht="15" customHeight="1" x14ac:dyDescent="0.2">
      <c r="G7512" s="139"/>
      <c r="H7512" s="131"/>
      <c r="I7512" s="131"/>
    </row>
    <row r="7513" spans="7:9" ht="15" customHeight="1" x14ac:dyDescent="0.2">
      <c r="G7513" s="139"/>
      <c r="H7513" s="131"/>
      <c r="I7513" s="131"/>
    </row>
    <row r="7514" spans="7:9" ht="15" customHeight="1" x14ac:dyDescent="0.2">
      <c r="G7514" s="139"/>
      <c r="H7514" s="131"/>
      <c r="I7514" s="131"/>
    </row>
    <row r="7515" spans="7:9" ht="15" customHeight="1" x14ac:dyDescent="0.2">
      <c r="G7515" s="139"/>
      <c r="H7515" s="131"/>
      <c r="I7515" s="131"/>
    </row>
    <row r="7516" spans="7:9" ht="15" customHeight="1" x14ac:dyDescent="0.2">
      <c r="G7516" s="139"/>
      <c r="H7516" s="131"/>
      <c r="I7516" s="131"/>
    </row>
    <row r="7517" spans="7:9" ht="15" customHeight="1" x14ac:dyDescent="0.2">
      <c r="G7517" s="139"/>
      <c r="H7517" s="131"/>
      <c r="I7517" s="131"/>
    </row>
    <row r="7518" spans="7:9" ht="15" customHeight="1" x14ac:dyDescent="0.2">
      <c r="G7518" s="139"/>
      <c r="H7518" s="131"/>
      <c r="I7518" s="131"/>
    </row>
    <row r="7519" spans="7:9" ht="15" customHeight="1" x14ac:dyDescent="0.2">
      <c r="G7519" s="139"/>
      <c r="H7519" s="131"/>
      <c r="I7519" s="131"/>
    </row>
    <row r="7520" spans="7:9" ht="15" customHeight="1" x14ac:dyDescent="0.2">
      <c r="G7520" s="139"/>
      <c r="H7520" s="131"/>
      <c r="I7520" s="131"/>
    </row>
    <row r="7521" spans="7:9" ht="15" customHeight="1" x14ac:dyDescent="0.2">
      <c r="G7521" s="139"/>
      <c r="H7521" s="131"/>
      <c r="I7521" s="131"/>
    </row>
    <row r="7522" spans="7:9" ht="15" customHeight="1" x14ac:dyDescent="0.2">
      <c r="G7522" s="139"/>
      <c r="H7522" s="131"/>
      <c r="I7522" s="131"/>
    </row>
    <row r="7523" spans="7:9" ht="15" customHeight="1" x14ac:dyDescent="0.2">
      <c r="G7523" s="139"/>
      <c r="H7523" s="131"/>
      <c r="I7523" s="131"/>
    </row>
    <row r="7524" spans="7:9" ht="15" customHeight="1" x14ac:dyDescent="0.2">
      <c r="G7524" s="139"/>
      <c r="H7524" s="131"/>
      <c r="I7524" s="131"/>
    </row>
    <row r="7525" spans="7:9" ht="15" customHeight="1" x14ac:dyDescent="0.2">
      <c r="G7525" s="139"/>
      <c r="H7525" s="131"/>
      <c r="I7525" s="131"/>
    </row>
    <row r="7526" spans="7:9" ht="15" customHeight="1" x14ac:dyDescent="0.2">
      <c r="G7526" s="139"/>
      <c r="H7526" s="131"/>
      <c r="I7526" s="131"/>
    </row>
    <row r="7527" spans="7:9" ht="15" customHeight="1" x14ac:dyDescent="0.2">
      <c r="G7527" s="139"/>
      <c r="H7527" s="131"/>
      <c r="I7527" s="131"/>
    </row>
    <row r="7528" spans="7:9" ht="15" customHeight="1" x14ac:dyDescent="0.2">
      <c r="G7528" s="139"/>
      <c r="H7528" s="131"/>
      <c r="I7528" s="131"/>
    </row>
    <row r="7529" spans="7:9" ht="15" customHeight="1" x14ac:dyDescent="0.2">
      <c r="G7529" s="139"/>
      <c r="H7529" s="131"/>
      <c r="I7529" s="131"/>
    </row>
    <row r="7530" spans="7:9" ht="15" customHeight="1" x14ac:dyDescent="0.2">
      <c r="G7530" s="139"/>
      <c r="H7530" s="131"/>
      <c r="I7530" s="131"/>
    </row>
    <row r="7531" spans="7:9" ht="15" customHeight="1" x14ac:dyDescent="0.2">
      <c r="G7531" s="139"/>
      <c r="H7531" s="131"/>
      <c r="I7531" s="131"/>
    </row>
    <row r="7532" spans="7:9" ht="15" customHeight="1" x14ac:dyDescent="0.2">
      <c r="G7532" s="139"/>
      <c r="H7532" s="131"/>
      <c r="I7532" s="131"/>
    </row>
    <row r="7533" spans="7:9" ht="15" customHeight="1" x14ac:dyDescent="0.2">
      <c r="G7533" s="139"/>
      <c r="H7533" s="131"/>
      <c r="I7533" s="131"/>
    </row>
    <row r="7534" spans="7:9" ht="15" customHeight="1" x14ac:dyDescent="0.2">
      <c r="G7534" s="139"/>
      <c r="H7534" s="131"/>
      <c r="I7534" s="131"/>
    </row>
    <row r="7535" spans="7:9" ht="15" customHeight="1" x14ac:dyDescent="0.2">
      <c r="G7535" s="139"/>
      <c r="H7535" s="131"/>
      <c r="I7535" s="131"/>
    </row>
    <row r="7536" spans="7:9" ht="15" customHeight="1" x14ac:dyDescent="0.2">
      <c r="G7536" s="139"/>
      <c r="H7536" s="131"/>
      <c r="I7536" s="131"/>
    </row>
    <row r="7537" spans="7:9" ht="15" customHeight="1" x14ac:dyDescent="0.2">
      <c r="G7537" s="139"/>
      <c r="H7537" s="131"/>
      <c r="I7537" s="131"/>
    </row>
    <row r="7538" spans="7:9" ht="15" customHeight="1" x14ac:dyDescent="0.2">
      <c r="G7538" s="139"/>
      <c r="H7538" s="131"/>
      <c r="I7538" s="131"/>
    </row>
    <row r="7539" spans="7:9" ht="15" customHeight="1" x14ac:dyDescent="0.2">
      <c r="G7539" s="139"/>
      <c r="H7539" s="131"/>
      <c r="I7539" s="131"/>
    </row>
    <row r="7540" spans="7:9" ht="15" customHeight="1" x14ac:dyDescent="0.2">
      <c r="G7540" s="139"/>
      <c r="H7540" s="131"/>
      <c r="I7540" s="131"/>
    </row>
    <row r="7541" spans="7:9" ht="15" customHeight="1" x14ac:dyDescent="0.2">
      <c r="G7541" s="139"/>
      <c r="H7541" s="131"/>
      <c r="I7541" s="131"/>
    </row>
    <row r="7542" spans="7:9" ht="15" customHeight="1" x14ac:dyDescent="0.2">
      <c r="G7542" s="139"/>
      <c r="H7542" s="131"/>
      <c r="I7542" s="131"/>
    </row>
    <row r="7543" spans="7:9" ht="15" customHeight="1" x14ac:dyDescent="0.2">
      <c r="G7543" s="139"/>
      <c r="H7543" s="131"/>
      <c r="I7543" s="131"/>
    </row>
    <row r="7544" spans="7:9" ht="15" customHeight="1" x14ac:dyDescent="0.2">
      <c r="G7544" s="139"/>
      <c r="H7544" s="131"/>
      <c r="I7544" s="131"/>
    </row>
    <row r="7545" spans="7:9" ht="15" customHeight="1" x14ac:dyDescent="0.2">
      <c r="G7545" s="139"/>
      <c r="H7545" s="131"/>
      <c r="I7545" s="131"/>
    </row>
    <row r="7546" spans="7:9" ht="15" customHeight="1" x14ac:dyDescent="0.2">
      <c r="G7546" s="139"/>
      <c r="H7546" s="131"/>
      <c r="I7546" s="131"/>
    </row>
    <row r="7547" spans="7:9" ht="15" customHeight="1" x14ac:dyDescent="0.2">
      <c r="G7547" s="139"/>
      <c r="H7547" s="131"/>
      <c r="I7547" s="131"/>
    </row>
    <row r="7548" spans="7:9" ht="15" customHeight="1" x14ac:dyDescent="0.2">
      <c r="G7548" s="139"/>
      <c r="H7548" s="131"/>
      <c r="I7548" s="131"/>
    </row>
    <row r="7549" spans="7:9" ht="15" customHeight="1" x14ac:dyDescent="0.2">
      <c r="G7549" s="139"/>
      <c r="H7549" s="131"/>
      <c r="I7549" s="131"/>
    </row>
    <row r="7550" spans="7:9" ht="15" customHeight="1" x14ac:dyDescent="0.2">
      <c r="G7550" s="139"/>
      <c r="H7550" s="131"/>
      <c r="I7550" s="131"/>
    </row>
    <row r="7551" spans="7:9" ht="15" customHeight="1" x14ac:dyDescent="0.2">
      <c r="G7551" s="139"/>
      <c r="H7551" s="131"/>
      <c r="I7551" s="131"/>
    </row>
    <row r="7552" spans="7:9" ht="15" customHeight="1" x14ac:dyDescent="0.2">
      <c r="G7552" s="139"/>
      <c r="H7552" s="131"/>
      <c r="I7552" s="131"/>
    </row>
    <row r="7553" spans="7:9" ht="15" customHeight="1" x14ac:dyDescent="0.2">
      <c r="G7553" s="139"/>
      <c r="H7553" s="131"/>
      <c r="I7553" s="131"/>
    </row>
    <row r="7554" spans="7:9" ht="15" customHeight="1" x14ac:dyDescent="0.2">
      <c r="G7554" s="139"/>
      <c r="H7554" s="131"/>
      <c r="I7554" s="131"/>
    </row>
    <row r="7555" spans="7:9" ht="15" customHeight="1" x14ac:dyDescent="0.2">
      <c r="G7555" s="139"/>
      <c r="H7555" s="131"/>
      <c r="I7555" s="131"/>
    </row>
    <row r="7556" spans="7:9" ht="15" customHeight="1" x14ac:dyDescent="0.2">
      <c r="G7556" s="139"/>
      <c r="H7556" s="131"/>
      <c r="I7556" s="131"/>
    </row>
    <row r="7557" spans="7:9" ht="15" customHeight="1" x14ac:dyDescent="0.2">
      <c r="G7557" s="139"/>
      <c r="H7557" s="131"/>
      <c r="I7557" s="131"/>
    </row>
    <row r="7558" spans="7:9" ht="15" customHeight="1" x14ac:dyDescent="0.2">
      <c r="G7558" s="139"/>
      <c r="H7558" s="131"/>
      <c r="I7558" s="131"/>
    </row>
    <row r="7559" spans="7:9" ht="15" customHeight="1" x14ac:dyDescent="0.2">
      <c r="G7559" s="139"/>
      <c r="H7559" s="131"/>
      <c r="I7559" s="131"/>
    </row>
    <row r="7560" spans="7:9" ht="15" customHeight="1" x14ac:dyDescent="0.2">
      <c r="G7560" s="139"/>
      <c r="H7560" s="131"/>
      <c r="I7560" s="131"/>
    </row>
    <row r="7561" spans="7:9" ht="15" customHeight="1" x14ac:dyDescent="0.2">
      <c r="G7561" s="139"/>
      <c r="H7561" s="131"/>
      <c r="I7561" s="131"/>
    </row>
    <row r="7562" spans="7:9" ht="15" customHeight="1" x14ac:dyDescent="0.2">
      <c r="G7562" s="139"/>
      <c r="H7562" s="131"/>
      <c r="I7562" s="131"/>
    </row>
    <row r="7563" spans="7:9" ht="15" customHeight="1" x14ac:dyDescent="0.2">
      <c r="G7563" s="139"/>
      <c r="H7563" s="131"/>
      <c r="I7563" s="131"/>
    </row>
    <row r="7564" spans="7:9" ht="15" customHeight="1" x14ac:dyDescent="0.2">
      <c r="G7564" s="139"/>
      <c r="H7564" s="131"/>
      <c r="I7564" s="131"/>
    </row>
    <row r="7565" spans="7:9" ht="15" customHeight="1" x14ac:dyDescent="0.2">
      <c r="G7565" s="139"/>
      <c r="H7565" s="131"/>
      <c r="I7565" s="131"/>
    </row>
    <row r="7566" spans="7:9" ht="15" customHeight="1" x14ac:dyDescent="0.2">
      <c r="G7566" s="139"/>
      <c r="H7566" s="131"/>
      <c r="I7566" s="131"/>
    </row>
    <row r="7567" spans="7:9" ht="15" customHeight="1" x14ac:dyDescent="0.2">
      <c r="G7567" s="139"/>
      <c r="H7567" s="131"/>
      <c r="I7567" s="131"/>
    </row>
    <row r="7568" spans="7:9" ht="15" customHeight="1" x14ac:dyDescent="0.2">
      <c r="G7568" s="139"/>
      <c r="H7568" s="131"/>
      <c r="I7568" s="131"/>
    </row>
    <row r="7569" spans="7:9" ht="15" customHeight="1" x14ac:dyDescent="0.2">
      <c r="G7569" s="139"/>
      <c r="H7569" s="131"/>
      <c r="I7569" s="131"/>
    </row>
    <row r="7570" spans="7:9" ht="15" customHeight="1" x14ac:dyDescent="0.2">
      <c r="G7570" s="139"/>
      <c r="H7570" s="131"/>
      <c r="I7570" s="131"/>
    </row>
    <row r="7571" spans="7:9" ht="15" customHeight="1" x14ac:dyDescent="0.2">
      <c r="G7571" s="139"/>
      <c r="H7571" s="131"/>
      <c r="I7571" s="131"/>
    </row>
    <row r="7572" spans="7:9" ht="15" customHeight="1" x14ac:dyDescent="0.2">
      <c r="G7572" s="139"/>
      <c r="H7572" s="131"/>
      <c r="I7572" s="131"/>
    </row>
    <row r="7573" spans="7:9" ht="15" customHeight="1" x14ac:dyDescent="0.2">
      <c r="G7573" s="139"/>
      <c r="H7573" s="131"/>
      <c r="I7573" s="131"/>
    </row>
    <row r="7574" spans="7:9" ht="15" customHeight="1" x14ac:dyDescent="0.2">
      <c r="G7574" s="139"/>
      <c r="H7574" s="131"/>
      <c r="I7574" s="131"/>
    </row>
    <row r="7575" spans="7:9" ht="15" customHeight="1" x14ac:dyDescent="0.2">
      <c r="G7575" s="139"/>
      <c r="H7575" s="131"/>
      <c r="I7575" s="131"/>
    </row>
    <row r="7576" spans="7:9" ht="15" customHeight="1" x14ac:dyDescent="0.2">
      <c r="G7576" s="139"/>
      <c r="H7576" s="131"/>
      <c r="I7576" s="131"/>
    </row>
    <row r="7577" spans="7:9" ht="15" customHeight="1" x14ac:dyDescent="0.2">
      <c r="G7577" s="139"/>
      <c r="H7577" s="131"/>
      <c r="I7577" s="131"/>
    </row>
    <row r="7578" spans="7:9" ht="15" customHeight="1" x14ac:dyDescent="0.2">
      <c r="G7578" s="139"/>
      <c r="H7578" s="131"/>
      <c r="I7578" s="131"/>
    </row>
    <row r="7579" spans="7:9" ht="15" customHeight="1" x14ac:dyDescent="0.2">
      <c r="G7579" s="139"/>
      <c r="H7579" s="131"/>
      <c r="I7579" s="131"/>
    </row>
    <row r="7580" spans="7:9" ht="15" customHeight="1" x14ac:dyDescent="0.2">
      <c r="G7580" s="139"/>
      <c r="H7580" s="131"/>
      <c r="I7580" s="131"/>
    </row>
    <row r="7581" spans="7:9" ht="15" customHeight="1" x14ac:dyDescent="0.2">
      <c r="G7581" s="139"/>
      <c r="H7581" s="131"/>
      <c r="I7581" s="131"/>
    </row>
    <row r="7582" spans="7:9" ht="15" customHeight="1" x14ac:dyDescent="0.2">
      <c r="G7582" s="139"/>
      <c r="H7582" s="131"/>
      <c r="I7582" s="131"/>
    </row>
    <row r="7583" spans="7:9" ht="15" customHeight="1" x14ac:dyDescent="0.2">
      <c r="G7583" s="139"/>
      <c r="H7583" s="131"/>
      <c r="I7583" s="131"/>
    </row>
    <row r="7584" spans="7:9" ht="15" customHeight="1" x14ac:dyDescent="0.2">
      <c r="G7584" s="139"/>
      <c r="H7584" s="131"/>
      <c r="I7584" s="131"/>
    </row>
    <row r="7585" spans="7:9" ht="15" customHeight="1" x14ac:dyDescent="0.2">
      <c r="G7585" s="139"/>
      <c r="H7585" s="131"/>
      <c r="I7585" s="131"/>
    </row>
    <row r="7586" spans="7:9" ht="15" customHeight="1" x14ac:dyDescent="0.2">
      <c r="G7586" s="139"/>
      <c r="H7586" s="131"/>
      <c r="I7586" s="131"/>
    </row>
    <row r="7587" spans="7:9" ht="15" customHeight="1" x14ac:dyDescent="0.2">
      <c r="G7587" s="139"/>
      <c r="H7587" s="131"/>
      <c r="I7587" s="131"/>
    </row>
    <row r="7588" spans="7:9" ht="15" customHeight="1" x14ac:dyDescent="0.2">
      <c r="G7588" s="139"/>
      <c r="H7588" s="131"/>
      <c r="I7588" s="131"/>
    </row>
    <row r="7589" spans="7:9" ht="15" customHeight="1" x14ac:dyDescent="0.2">
      <c r="G7589" s="139"/>
      <c r="H7589" s="131"/>
      <c r="I7589" s="131"/>
    </row>
    <row r="7590" spans="7:9" ht="15" customHeight="1" x14ac:dyDescent="0.2">
      <c r="G7590" s="139"/>
      <c r="H7590" s="131"/>
      <c r="I7590" s="131"/>
    </row>
    <row r="7591" spans="7:9" ht="15" customHeight="1" x14ac:dyDescent="0.2">
      <c r="G7591" s="139"/>
      <c r="H7591" s="131"/>
      <c r="I7591" s="131"/>
    </row>
    <row r="7592" spans="7:9" ht="15" customHeight="1" x14ac:dyDescent="0.2">
      <c r="G7592" s="139"/>
      <c r="H7592" s="131"/>
      <c r="I7592" s="131"/>
    </row>
    <row r="7593" spans="7:9" ht="15" customHeight="1" x14ac:dyDescent="0.2">
      <c r="G7593" s="139"/>
      <c r="H7593" s="131"/>
      <c r="I7593" s="131"/>
    </row>
    <row r="7594" spans="7:9" ht="15" customHeight="1" x14ac:dyDescent="0.2">
      <c r="G7594" s="139"/>
      <c r="H7594" s="131"/>
      <c r="I7594" s="131"/>
    </row>
    <row r="7595" spans="7:9" ht="15" customHeight="1" x14ac:dyDescent="0.2">
      <c r="G7595" s="139"/>
      <c r="H7595" s="131"/>
      <c r="I7595" s="131"/>
    </row>
    <row r="7596" spans="7:9" ht="15" customHeight="1" x14ac:dyDescent="0.2">
      <c r="G7596" s="139"/>
      <c r="H7596" s="131"/>
      <c r="I7596" s="131"/>
    </row>
    <row r="7597" spans="7:9" ht="15" customHeight="1" x14ac:dyDescent="0.2">
      <c r="G7597" s="139"/>
      <c r="H7597" s="131"/>
      <c r="I7597" s="131"/>
    </row>
    <row r="7598" spans="7:9" ht="15" customHeight="1" x14ac:dyDescent="0.2">
      <c r="G7598" s="139"/>
      <c r="H7598" s="131"/>
      <c r="I7598" s="131"/>
    </row>
    <row r="7599" spans="7:9" ht="15" customHeight="1" x14ac:dyDescent="0.2">
      <c r="G7599" s="139"/>
      <c r="H7599" s="131"/>
      <c r="I7599" s="131"/>
    </row>
    <row r="7600" spans="7:9" ht="15" customHeight="1" x14ac:dyDescent="0.2">
      <c r="G7600" s="139"/>
      <c r="H7600" s="131"/>
      <c r="I7600" s="131"/>
    </row>
    <row r="7601" spans="7:9" ht="15" customHeight="1" x14ac:dyDescent="0.2">
      <c r="G7601" s="139"/>
      <c r="H7601" s="131"/>
      <c r="I7601" s="131"/>
    </row>
    <row r="7602" spans="7:9" ht="15" customHeight="1" x14ac:dyDescent="0.2">
      <c r="G7602" s="139"/>
      <c r="H7602" s="131"/>
      <c r="I7602" s="131"/>
    </row>
    <row r="7603" spans="7:9" ht="15" customHeight="1" x14ac:dyDescent="0.2">
      <c r="G7603" s="139"/>
      <c r="H7603" s="131"/>
      <c r="I7603" s="131"/>
    </row>
    <row r="7604" spans="7:9" ht="15" customHeight="1" x14ac:dyDescent="0.2">
      <c r="G7604" s="139"/>
      <c r="H7604" s="131"/>
      <c r="I7604" s="131"/>
    </row>
    <row r="7605" spans="7:9" ht="15" customHeight="1" x14ac:dyDescent="0.2">
      <c r="G7605" s="139"/>
      <c r="H7605" s="131"/>
      <c r="I7605" s="131"/>
    </row>
    <row r="7606" spans="7:9" ht="15" customHeight="1" x14ac:dyDescent="0.2">
      <c r="G7606" s="139"/>
      <c r="H7606" s="131"/>
      <c r="I7606" s="131"/>
    </row>
    <row r="7607" spans="7:9" ht="15" customHeight="1" x14ac:dyDescent="0.2">
      <c r="G7607" s="139"/>
      <c r="H7607" s="131"/>
      <c r="I7607" s="131"/>
    </row>
    <row r="7608" spans="7:9" ht="15" customHeight="1" x14ac:dyDescent="0.2">
      <c r="G7608" s="139"/>
      <c r="H7608" s="131"/>
      <c r="I7608" s="131"/>
    </row>
    <row r="7609" spans="7:9" ht="15" customHeight="1" x14ac:dyDescent="0.2">
      <c r="G7609" s="139"/>
      <c r="H7609" s="131"/>
      <c r="I7609" s="131"/>
    </row>
    <row r="7610" spans="7:9" ht="15" customHeight="1" x14ac:dyDescent="0.2">
      <c r="G7610" s="139"/>
      <c r="H7610" s="131"/>
      <c r="I7610" s="131"/>
    </row>
    <row r="7611" spans="7:9" ht="15" customHeight="1" x14ac:dyDescent="0.2">
      <c r="G7611" s="139"/>
      <c r="H7611" s="131"/>
      <c r="I7611" s="131"/>
    </row>
    <row r="7612" spans="7:9" ht="15" customHeight="1" x14ac:dyDescent="0.2">
      <c r="G7612" s="139"/>
      <c r="H7612" s="131"/>
      <c r="I7612" s="131"/>
    </row>
    <row r="7613" spans="7:9" ht="15" customHeight="1" x14ac:dyDescent="0.2">
      <c r="G7613" s="139"/>
      <c r="H7613" s="131"/>
      <c r="I7613" s="131"/>
    </row>
    <row r="7614" spans="7:9" ht="15" customHeight="1" x14ac:dyDescent="0.2">
      <c r="G7614" s="139"/>
      <c r="H7614" s="131"/>
      <c r="I7614" s="131"/>
    </row>
    <row r="7615" spans="7:9" ht="15" customHeight="1" x14ac:dyDescent="0.2">
      <c r="G7615" s="139"/>
      <c r="H7615" s="131"/>
      <c r="I7615" s="131"/>
    </row>
    <row r="7616" spans="7:9" ht="15" customHeight="1" x14ac:dyDescent="0.2">
      <c r="G7616" s="139"/>
      <c r="H7616" s="131"/>
      <c r="I7616" s="131"/>
    </row>
    <row r="7617" spans="7:9" ht="15" customHeight="1" x14ac:dyDescent="0.2">
      <c r="G7617" s="139"/>
      <c r="H7617" s="131"/>
      <c r="I7617" s="131"/>
    </row>
    <row r="7618" spans="7:9" ht="15" customHeight="1" x14ac:dyDescent="0.2">
      <c r="G7618" s="139"/>
      <c r="H7618" s="131"/>
      <c r="I7618" s="131"/>
    </row>
    <row r="7619" spans="7:9" ht="15" customHeight="1" x14ac:dyDescent="0.2">
      <c r="G7619" s="139"/>
      <c r="H7619" s="131"/>
      <c r="I7619" s="131"/>
    </row>
    <row r="7620" spans="7:9" ht="15" customHeight="1" x14ac:dyDescent="0.2">
      <c r="G7620" s="139"/>
      <c r="H7620" s="131"/>
      <c r="I7620" s="131"/>
    </row>
    <row r="7621" spans="7:9" ht="15" customHeight="1" x14ac:dyDescent="0.2">
      <c r="G7621" s="139"/>
      <c r="H7621" s="131"/>
      <c r="I7621" s="131"/>
    </row>
    <row r="7622" spans="7:9" ht="15" customHeight="1" x14ac:dyDescent="0.2">
      <c r="G7622" s="139"/>
      <c r="H7622" s="131"/>
      <c r="I7622" s="131"/>
    </row>
    <row r="7623" spans="7:9" ht="15" customHeight="1" x14ac:dyDescent="0.2">
      <c r="G7623" s="139"/>
      <c r="H7623" s="131"/>
      <c r="I7623" s="131"/>
    </row>
    <row r="7624" spans="7:9" ht="15" customHeight="1" x14ac:dyDescent="0.2">
      <c r="G7624" s="139"/>
      <c r="H7624" s="131"/>
      <c r="I7624" s="131"/>
    </row>
    <row r="7625" spans="7:9" ht="15" customHeight="1" x14ac:dyDescent="0.2">
      <c r="G7625" s="139"/>
      <c r="H7625" s="131"/>
      <c r="I7625" s="131"/>
    </row>
    <row r="7626" spans="7:9" ht="15" customHeight="1" x14ac:dyDescent="0.2">
      <c r="G7626" s="139"/>
      <c r="H7626" s="131"/>
      <c r="I7626" s="131"/>
    </row>
    <row r="7627" spans="7:9" ht="15" customHeight="1" x14ac:dyDescent="0.2">
      <c r="G7627" s="139"/>
      <c r="H7627" s="131"/>
      <c r="I7627" s="131"/>
    </row>
    <row r="7628" spans="7:9" ht="15" customHeight="1" x14ac:dyDescent="0.2">
      <c r="G7628" s="139"/>
      <c r="H7628" s="131"/>
      <c r="I7628" s="131"/>
    </row>
    <row r="7629" spans="7:9" ht="15" customHeight="1" x14ac:dyDescent="0.2">
      <c r="G7629" s="139"/>
      <c r="H7629" s="131"/>
      <c r="I7629" s="131"/>
    </row>
    <row r="7630" spans="7:9" ht="15" customHeight="1" x14ac:dyDescent="0.2">
      <c r="G7630" s="139"/>
      <c r="H7630" s="131"/>
      <c r="I7630" s="131"/>
    </row>
    <row r="7631" spans="7:9" ht="15" customHeight="1" x14ac:dyDescent="0.2">
      <c r="G7631" s="139"/>
      <c r="H7631" s="131"/>
      <c r="I7631" s="131"/>
    </row>
    <row r="7632" spans="7:9" ht="15" customHeight="1" x14ac:dyDescent="0.2">
      <c r="G7632" s="139"/>
      <c r="H7632" s="131"/>
      <c r="I7632" s="131"/>
    </row>
    <row r="7633" spans="7:9" ht="15" customHeight="1" x14ac:dyDescent="0.2">
      <c r="G7633" s="139"/>
      <c r="H7633" s="131"/>
      <c r="I7633" s="131"/>
    </row>
    <row r="7634" spans="7:9" ht="15" customHeight="1" x14ac:dyDescent="0.2">
      <c r="G7634" s="139"/>
      <c r="H7634" s="131"/>
      <c r="I7634" s="131"/>
    </row>
    <row r="7635" spans="7:9" ht="15" customHeight="1" x14ac:dyDescent="0.2">
      <c r="G7635" s="139"/>
      <c r="H7635" s="131"/>
      <c r="I7635" s="131"/>
    </row>
    <row r="7636" spans="7:9" ht="15" customHeight="1" x14ac:dyDescent="0.2">
      <c r="G7636" s="139"/>
      <c r="H7636" s="131"/>
      <c r="I7636" s="131"/>
    </row>
    <row r="7637" spans="7:9" ht="15" customHeight="1" x14ac:dyDescent="0.2">
      <c r="G7637" s="139"/>
      <c r="H7637" s="131"/>
      <c r="I7637" s="131"/>
    </row>
    <row r="7638" spans="7:9" ht="15" customHeight="1" x14ac:dyDescent="0.2">
      <c r="G7638" s="139"/>
      <c r="H7638" s="131"/>
      <c r="I7638" s="131"/>
    </row>
    <row r="7639" spans="7:9" ht="15" customHeight="1" x14ac:dyDescent="0.2">
      <c r="G7639" s="139"/>
      <c r="H7639" s="131"/>
      <c r="I7639" s="131"/>
    </row>
    <row r="7640" spans="7:9" ht="15" customHeight="1" x14ac:dyDescent="0.2">
      <c r="G7640" s="139"/>
      <c r="H7640" s="131"/>
      <c r="I7640" s="131"/>
    </row>
    <row r="7641" spans="7:9" ht="15" customHeight="1" x14ac:dyDescent="0.2">
      <c r="G7641" s="139"/>
      <c r="H7641" s="131"/>
      <c r="I7641" s="131"/>
    </row>
    <row r="7642" spans="7:9" ht="15" customHeight="1" x14ac:dyDescent="0.2">
      <c r="G7642" s="139"/>
      <c r="H7642" s="131"/>
      <c r="I7642" s="131"/>
    </row>
    <row r="7643" spans="7:9" ht="15" customHeight="1" x14ac:dyDescent="0.2">
      <c r="G7643" s="139"/>
      <c r="H7643" s="131"/>
      <c r="I7643" s="131"/>
    </row>
    <row r="7644" spans="7:9" ht="15" customHeight="1" x14ac:dyDescent="0.2">
      <c r="G7644" s="139"/>
      <c r="H7644" s="131"/>
      <c r="I7644" s="131"/>
    </row>
    <row r="7645" spans="7:9" ht="15" customHeight="1" x14ac:dyDescent="0.2">
      <c r="G7645" s="139"/>
      <c r="H7645" s="131"/>
      <c r="I7645" s="131"/>
    </row>
    <row r="7646" spans="7:9" ht="15" customHeight="1" x14ac:dyDescent="0.2">
      <c r="G7646" s="139"/>
      <c r="H7646" s="131"/>
      <c r="I7646" s="131"/>
    </row>
    <row r="7647" spans="7:9" ht="15" customHeight="1" x14ac:dyDescent="0.2">
      <c r="G7647" s="139"/>
      <c r="H7647" s="131"/>
      <c r="I7647" s="131"/>
    </row>
    <row r="7648" spans="7:9" ht="15" customHeight="1" x14ac:dyDescent="0.2">
      <c r="G7648" s="139"/>
      <c r="H7648" s="131"/>
      <c r="I7648" s="131"/>
    </row>
    <row r="7649" spans="7:9" ht="15" customHeight="1" x14ac:dyDescent="0.2">
      <c r="G7649" s="139"/>
      <c r="H7649" s="131"/>
      <c r="I7649" s="131"/>
    </row>
    <row r="7650" spans="7:9" ht="15" customHeight="1" x14ac:dyDescent="0.2">
      <c r="G7650" s="139"/>
      <c r="H7650" s="131"/>
      <c r="I7650" s="131"/>
    </row>
    <row r="7651" spans="7:9" ht="15" customHeight="1" x14ac:dyDescent="0.2">
      <c r="G7651" s="139"/>
      <c r="H7651" s="131"/>
      <c r="I7651" s="131"/>
    </row>
    <row r="7652" spans="7:9" ht="15" customHeight="1" x14ac:dyDescent="0.2">
      <c r="G7652" s="139"/>
      <c r="H7652" s="131"/>
      <c r="I7652" s="131"/>
    </row>
    <row r="7653" spans="7:9" ht="15" customHeight="1" x14ac:dyDescent="0.2">
      <c r="G7653" s="139"/>
      <c r="H7653" s="131"/>
      <c r="I7653" s="131"/>
    </row>
    <row r="7654" spans="7:9" ht="15" customHeight="1" x14ac:dyDescent="0.2">
      <c r="G7654" s="139"/>
      <c r="H7654" s="131"/>
      <c r="I7654" s="131"/>
    </row>
    <row r="7655" spans="7:9" ht="15" customHeight="1" x14ac:dyDescent="0.2">
      <c r="G7655" s="139"/>
      <c r="H7655" s="131"/>
      <c r="I7655" s="131"/>
    </row>
    <row r="7656" spans="7:9" ht="15" customHeight="1" x14ac:dyDescent="0.2">
      <c r="G7656" s="139"/>
      <c r="H7656" s="131"/>
      <c r="I7656" s="131"/>
    </row>
    <row r="7657" spans="7:9" ht="15" customHeight="1" x14ac:dyDescent="0.2">
      <c r="G7657" s="139"/>
      <c r="H7657" s="131"/>
      <c r="I7657" s="131"/>
    </row>
    <row r="7658" spans="7:9" ht="15" customHeight="1" x14ac:dyDescent="0.2">
      <c r="G7658" s="139"/>
      <c r="H7658" s="131"/>
      <c r="I7658" s="131"/>
    </row>
    <row r="7659" spans="7:9" ht="15" customHeight="1" x14ac:dyDescent="0.2">
      <c r="G7659" s="139"/>
      <c r="H7659" s="131"/>
      <c r="I7659" s="131"/>
    </row>
    <row r="7660" spans="7:9" ht="15" customHeight="1" x14ac:dyDescent="0.2">
      <c r="G7660" s="139"/>
      <c r="H7660" s="131"/>
      <c r="I7660" s="131"/>
    </row>
    <row r="7661" spans="7:9" ht="15" customHeight="1" x14ac:dyDescent="0.2">
      <c r="G7661" s="139"/>
      <c r="H7661" s="131"/>
      <c r="I7661" s="131"/>
    </row>
    <row r="7662" spans="7:9" ht="15" customHeight="1" x14ac:dyDescent="0.2">
      <c r="G7662" s="139"/>
      <c r="H7662" s="131"/>
      <c r="I7662" s="131"/>
    </row>
    <row r="7663" spans="7:9" ht="15" customHeight="1" x14ac:dyDescent="0.2">
      <c r="G7663" s="139"/>
      <c r="H7663" s="131"/>
      <c r="I7663" s="131"/>
    </row>
    <row r="7664" spans="7:9" ht="15" customHeight="1" x14ac:dyDescent="0.2">
      <c r="G7664" s="139"/>
      <c r="H7664" s="131"/>
      <c r="I7664" s="131"/>
    </row>
    <row r="7665" spans="7:9" ht="15" customHeight="1" x14ac:dyDescent="0.2">
      <c r="G7665" s="139"/>
      <c r="H7665" s="131"/>
      <c r="I7665" s="131"/>
    </row>
    <row r="7666" spans="7:9" ht="15" customHeight="1" x14ac:dyDescent="0.2">
      <c r="G7666" s="139"/>
      <c r="H7666" s="131"/>
      <c r="I7666" s="131"/>
    </row>
    <row r="7667" spans="7:9" ht="15" customHeight="1" x14ac:dyDescent="0.2">
      <c r="G7667" s="139"/>
      <c r="H7667" s="131"/>
      <c r="I7667" s="131"/>
    </row>
    <row r="7668" spans="7:9" ht="15" customHeight="1" x14ac:dyDescent="0.2">
      <c r="G7668" s="139"/>
      <c r="H7668" s="131"/>
      <c r="I7668" s="131"/>
    </row>
    <row r="7669" spans="7:9" ht="15" customHeight="1" x14ac:dyDescent="0.2">
      <c r="G7669" s="139"/>
      <c r="H7669" s="131"/>
      <c r="I7669" s="131"/>
    </row>
    <row r="7670" spans="7:9" ht="15" customHeight="1" x14ac:dyDescent="0.2">
      <c r="G7670" s="139"/>
      <c r="H7670" s="131"/>
      <c r="I7670" s="131"/>
    </row>
    <row r="7671" spans="7:9" ht="15" customHeight="1" x14ac:dyDescent="0.2">
      <c r="G7671" s="139"/>
      <c r="H7671" s="131"/>
      <c r="I7671" s="131"/>
    </row>
    <row r="7672" spans="7:9" ht="15" customHeight="1" x14ac:dyDescent="0.2">
      <c r="G7672" s="139"/>
      <c r="H7672" s="131"/>
      <c r="I7672" s="131"/>
    </row>
    <row r="7673" spans="7:9" ht="15" customHeight="1" x14ac:dyDescent="0.2">
      <c r="G7673" s="139"/>
      <c r="H7673" s="131"/>
      <c r="I7673" s="131"/>
    </row>
    <row r="7674" spans="7:9" ht="15" customHeight="1" x14ac:dyDescent="0.2">
      <c r="G7674" s="139"/>
      <c r="H7674" s="131"/>
      <c r="I7674" s="131"/>
    </row>
    <row r="7675" spans="7:9" ht="15" customHeight="1" x14ac:dyDescent="0.2">
      <c r="G7675" s="139"/>
      <c r="H7675" s="131"/>
      <c r="I7675" s="131"/>
    </row>
    <row r="7676" spans="7:9" ht="15" customHeight="1" x14ac:dyDescent="0.2">
      <c r="G7676" s="139"/>
      <c r="H7676" s="131"/>
      <c r="I7676" s="131"/>
    </row>
    <row r="7677" spans="7:9" ht="15" customHeight="1" x14ac:dyDescent="0.2">
      <c r="G7677" s="139"/>
      <c r="H7677" s="131"/>
      <c r="I7677" s="131"/>
    </row>
    <row r="7678" spans="7:9" ht="15" customHeight="1" x14ac:dyDescent="0.2">
      <c r="G7678" s="139"/>
      <c r="H7678" s="131"/>
      <c r="I7678" s="131"/>
    </row>
    <row r="7679" spans="7:9" ht="15" customHeight="1" x14ac:dyDescent="0.2">
      <c r="G7679" s="139"/>
      <c r="H7679" s="131"/>
      <c r="I7679" s="131"/>
    </row>
    <row r="7680" spans="7:9" ht="15" customHeight="1" x14ac:dyDescent="0.2">
      <c r="G7680" s="139"/>
      <c r="H7680" s="131"/>
      <c r="I7680" s="131"/>
    </row>
    <row r="7681" spans="7:9" ht="15" customHeight="1" x14ac:dyDescent="0.2">
      <c r="G7681" s="139"/>
      <c r="H7681" s="131"/>
      <c r="I7681" s="131"/>
    </row>
    <row r="7682" spans="7:9" ht="15" customHeight="1" x14ac:dyDescent="0.2">
      <c r="G7682" s="139"/>
      <c r="H7682" s="131"/>
      <c r="I7682" s="131"/>
    </row>
    <row r="7683" spans="7:9" ht="15" customHeight="1" x14ac:dyDescent="0.2">
      <c r="G7683" s="139"/>
      <c r="H7683" s="131"/>
      <c r="I7683" s="131"/>
    </row>
    <row r="7684" spans="7:9" ht="15" customHeight="1" x14ac:dyDescent="0.2">
      <c r="G7684" s="139"/>
      <c r="H7684" s="131"/>
      <c r="I7684" s="131"/>
    </row>
    <row r="7685" spans="7:9" ht="15" customHeight="1" x14ac:dyDescent="0.2">
      <c r="G7685" s="139"/>
      <c r="H7685" s="131"/>
      <c r="I7685" s="131"/>
    </row>
    <row r="7686" spans="7:9" ht="15" customHeight="1" x14ac:dyDescent="0.2">
      <c r="G7686" s="139"/>
      <c r="H7686" s="131"/>
      <c r="I7686" s="131"/>
    </row>
    <row r="7687" spans="7:9" ht="15" customHeight="1" x14ac:dyDescent="0.2">
      <c r="G7687" s="139"/>
      <c r="H7687" s="131"/>
      <c r="I7687" s="131"/>
    </row>
    <row r="7688" spans="7:9" ht="15" customHeight="1" x14ac:dyDescent="0.2">
      <c r="G7688" s="139"/>
      <c r="H7688" s="131"/>
      <c r="I7688" s="131"/>
    </row>
    <row r="7689" spans="7:9" ht="15" customHeight="1" x14ac:dyDescent="0.2">
      <c r="G7689" s="139"/>
      <c r="H7689" s="131"/>
      <c r="I7689" s="131"/>
    </row>
    <row r="7690" spans="7:9" ht="15" customHeight="1" x14ac:dyDescent="0.2">
      <c r="G7690" s="139"/>
      <c r="H7690" s="131"/>
      <c r="I7690" s="131"/>
    </row>
    <row r="7691" spans="7:9" ht="15" customHeight="1" x14ac:dyDescent="0.2">
      <c r="G7691" s="139"/>
      <c r="H7691" s="131"/>
      <c r="I7691" s="131"/>
    </row>
    <row r="7692" spans="7:9" ht="15" customHeight="1" x14ac:dyDescent="0.2">
      <c r="G7692" s="139"/>
      <c r="H7692" s="131"/>
      <c r="I7692" s="131"/>
    </row>
    <row r="7693" spans="7:9" ht="15" customHeight="1" x14ac:dyDescent="0.2">
      <c r="G7693" s="139"/>
      <c r="H7693" s="131"/>
      <c r="I7693" s="131"/>
    </row>
    <row r="7694" spans="7:9" ht="15" customHeight="1" x14ac:dyDescent="0.2">
      <c r="G7694" s="139"/>
      <c r="H7694" s="131"/>
      <c r="I7694" s="131"/>
    </row>
    <row r="7695" spans="7:9" ht="15" customHeight="1" x14ac:dyDescent="0.2">
      <c r="G7695" s="139"/>
      <c r="H7695" s="131"/>
      <c r="I7695" s="131"/>
    </row>
    <row r="7696" spans="7:9" ht="15" customHeight="1" x14ac:dyDescent="0.2">
      <c r="G7696" s="139"/>
      <c r="H7696" s="131"/>
      <c r="I7696" s="131"/>
    </row>
    <row r="7697" spans="7:9" ht="15" customHeight="1" x14ac:dyDescent="0.2">
      <c r="G7697" s="139"/>
      <c r="H7697" s="131"/>
      <c r="I7697" s="131"/>
    </row>
    <row r="7698" spans="7:9" ht="15" customHeight="1" x14ac:dyDescent="0.2">
      <c r="G7698" s="139"/>
      <c r="H7698" s="131"/>
      <c r="I7698" s="131"/>
    </row>
    <row r="7699" spans="7:9" ht="15" customHeight="1" x14ac:dyDescent="0.2">
      <c r="G7699" s="139"/>
      <c r="H7699" s="131"/>
      <c r="I7699" s="131"/>
    </row>
    <row r="7700" spans="7:9" ht="15" customHeight="1" x14ac:dyDescent="0.2">
      <c r="G7700" s="139"/>
      <c r="H7700" s="131"/>
      <c r="I7700" s="131"/>
    </row>
    <row r="7701" spans="7:9" ht="15" customHeight="1" x14ac:dyDescent="0.2">
      <c r="G7701" s="139"/>
      <c r="H7701" s="131"/>
      <c r="I7701" s="131"/>
    </row>
    <row r="7702" spans="7:9" ht="15" customHeight="1" x14ac:dyDescent="0.2">
      <c r="G7702" s="139"/>
      <c r="H7702" s="131"/>
      <c r="I7702" s="131"/>
    </row>
    <row r="7703" spans="7:9" ht="15" customHeight="1" x14ac:dyDescent="0.2">
      <c r="G7703" s="139"/>
      <c r="H7703" s="131"/>
      <c r="I7703" s="131"/>
    </row>
    <row r="7704" spans="7:9" ht="15" customHeight="1" x14ac:dyDescent="0.2">
      <c r="G7704" s="139"/>
      <c r="H7704" s="131"/>
      <c r="I7704" s="131"/>
    </row>
    <row r="7705" spans="7:9" ht="15" customHeight="1" x14ac:dyDescent="0.2">
      <c r="G7705" s="139"/>
      <c r="H7705" s="131"/>
      <c r="I7705" s="131"/>
    </row>
    <row r="7706" spans="7:9" ht="15" customHeight="1" x14ac:dyDescent="0.2">
      <c r="G7706" s="139"/>
      <c r="H7706" s="131"/>
      <c r="I7706" s="131"/>
    </row>
    <row r="7707" spans="7:9" ht="15" customHeight="1" x14ac:dyDescent="0.2">
      <c r="G7707" s="139"/>
      <c r="H7707" s="131"/>
      <c r="I7707" s="131"/>
    </row>
    <row r="7708" spans="7:9" ht="15" customHeight="1" x14ac:dyDescent="0.2">
      <c r="G7708" s="139"/>
      <c r="H7708" s="131"/>
      <c r="I7708" s="131"/>
    </row>
    <row r="7709" spans="7:9" ht="15" customHeight="1" x14ac:dyDescent="0.2">
      <c r="G7709" s="139"/>
      <c r="H7709" s="131"/>
      <c r="I7709" s="131"/>
    </row>
    <row r="7710" spans="7:9" ht="15" customHeight="1" x14ac:dyDescent="0.2">
      <c r="G7710" s="139"/>
      <c r="H7710" s="131"/>
      <c r="I7710" s="131"/>
    </row>
    <row r="7711" spans="7:9" ht="15" customHeight="1" x14ac:dyDescent="0.2">
      <c r="G7711" s="139"/>
      <c r="H7711" s="131"/>
      <c r="I7711" s="131"/>
    </row>
    <row r="7712" spans="7:9" ht="15" customHeight="1" x14ac:dyDescent="0.2">
      <c r="G7712" s="139"/>
      <c r="H7712" s="131"/>
      <c r="I7712" s="131"/>
    </row>
    <row r="7713" spans="7:9" ht="15" customHeight="1" x14ac:dyDescent="0.2">
      <c r="G7713" s="139"/>
      <c r="H7713" s="131"/>
      <c r="I7713" s="131"/>
    </row>
    <row r="7714" spans="7:9" ht="15" customHeight="1" x14ac:dyDescent="0.2">
      <c r="G7714" s="139"/>
      <c r="H7714" s="131"/>
      <c r="I7714" s="131"/>
    </row>
    <row r="7715" spans="7:9" ht="15" customHeight="1" x14ac:dyDescent="0.2">
      <c r="G7715" s="139"/>
      <c r="H7715" s="131"/>
      <c r="I7715" s="131"/>
    </row>
    <row r="7716" spans="7:9" ht="15" customHeight="1" x14ac:dyDescent="0.2">
      <c r="G7716" s="139"/>
      <c r="H7716" s="131"/>
      <c r="I7716" s="131"/>
    </row>
    <row r="7717" spans="7:9" ht="15" customHeight="1" x14ac:dyDescent="0.2">
      <c r="G7717" s="139"/>
      <c r="H7717" s="131"/>
      <c r="I7717" s="131"/>
    </row>
    <row r="7718" spans="7:9" ht="15" customHeight="1" x14ac:dyDescent="0.2">
      <c r="G7718" s="139"/>
      <c r="H7718" s="131"/>
      <c r="I7718" s="131"/>
    </row>
    <row r="7719" spans="7:9" ht="15" customHeight="1" x14ac:dyDescent="0.2">
      <c r="G7719" s="139"/>
      <c r="H7719" s="131"/>
      <c r="I7719" s="131"/>
    </row>
    <row r="7720" spans="7:9" ht="15" customHeight="1" x14ac:dyDescent="0.2">
      <c r="G7720" s="139"/>
      <c r="H7720" s="131"/>
      <c r="I7720" s="131"/>
    </row>
    <row r="7721" spans="7:9" ht="15" customHeight="1" x14ac:dyDescent="0.2">
      <c r="G7721" s="139"/>
      <c r="H7721" s="131"/>
      <c r="I7721" s="131"/>
    </row>
    <row r="7722" spans="7:9" ht="15" customHeight="1" x14ac:dyDescent="0.2">
      <c r="G7722" s="139"/>
      <c r="H7722" s="131"/>
      <c r="I7722" s="131"/>
    </row>
    <row r="7723" spans="7:9" ht="15" customHeight="1" x14ac:dyDescent="0.2">
      <c r="G7723" s="139"/>
      <c r="H7723" s="131"/>
      <c r="I7723" s="131"/>
    </row>
    <row r="7724" spans="7:9" ht="15" customHeight="1" x14ac:dyDescent="0.2">
      <c r="G7724" s="139"/>
      <c r="H7724" s="131"/>
      <c r="I7724" s="131"/>
    </row>
    <row r="7725" spans="7:9" ht="15" customHeight="1" x14ac:dyDescent="0.2">
      <c r="G7725" s="139"/>
      <c r="H7725" s="131"/>
      <c r="I7725" s="131"/>
    </row>
    <row r="7726" spans="7:9" ht="15" customHeight="1" x14ac:dyDescent="0.2">
      <c r="G7726" s="139"/>
      <c r="H7726" s="131"/>
      <c r="I7726" s="131"/>
    </row>
    <row r="7727" spans="7:9" ht="15" customHeight="1" x14ac:dyDescent="0.2">
      <c r="G7727" s="139"/>
      <c r="H7727" s="131"/>
      <c r="I7727" s="131"/>
    </row>
    <row r="7728" spans="7:9" ht="15" customHeight="1" x14ac:dyDescent="0.2">
      <c r="G7728" s="139"/>
      <c r="H7728" s="131"/>
      <c r="I7728" s="131"/>
    </row>
    <row r="7729" spans="7:9" ht="15" customHeight="1" x14ac:dyDescent="0.2">
      <c r="G7729" s="139"/>
      <c r="H7729" s="131"/>
      <c r="I7729" s="131"/>
    </row>
    <row r="7730" spans="7:9" ht="15" customHeight="1" x14ac:dyDescent="0.2">
      <c r="G7730" s="139"/>
      <c r="H7730" s="131"/>
      <c r="I7730" s="131"/>
    </row>
    <row r="7731" spans="7:9" ht="15" customHeight="1" x14ac:dyDescent="0.2">
      <c r="G7731" s="139"/>
      <c r="H7731" s="131"/>
      <c r="I7731" s="131"/>
    </row>
    <row r="7732" spans="7:9" ht="15" customHeight="1" x14ac:dyDescent="0.2">
      <c r="G7732" s="139"/>
      <c r="H7732" s="131"/>
      <c r="I7732" s="131"/>
    </row>
    <row r="7733" spans="7:9" ht="15" customHeight="1" x14ac:dyDescent="0.2">
      <c r="G7733" s="139"/>
      <c r="H7733" s="131"/>
      <c r="I7733" s="131"/>
    </row>
    <row r="7734" spans="7:9" ht="15" customHeight="1" x14ac:dyDescent="0.2">
      <c r="G7734" s="139"/>
      <c r="H7734" s="131"/>
      <c r="I7734" s="131"/>
    </row>
    <row r="7735" spans="7:9" ht="15" customHeight="1" x14ac:dyDescent="0.2">
      <c r="G7735" s="139"/>
      <c r="H7735" s="131"/>
      <c r="I7735" s="131"/>
    </row>
    <row r="7736" spans="7:9" ht="15" customHeight="1" x14ac:dyDescent="0.2">
      <c r="G7736" s="139"/>
      <c r="H7736" s="131"/>
      <c r="I7736" s="131"/>
    </row>
    <row r="7737" spans="7:9" ht="15" customHeight="1" x14ac:dyDescent="0.2">
      <c r="G7737" s="139"/>
      <c r="H7737" s="131"/>
      <c r="I7737" s="131"/>
    </row>
    <row r="7738" spans="7:9" ht="15" customHeight="1" x14ac:dyDescent="0.2">
      <c r="G7738" s="139"/>
      <c r="H7738" s="131"/>
      <c r="I7738" s="131"/>
    </row>
    <row r="7739" spans="7:9" ht="15" customHeight="1" x14ac:dyDescent="0.2">
      <c r="G7739" s="139"/>
      <c r="H7739" s="131"/>
      <c r="I7739" s="131"/>
    </row>
    <row r="7740" spans="7:9" ht="15" customHeight="1" x14ac:dyDescent="0.2">
      <c r="G7740" s="139"/>
      <c r="H7740" s="131"/>
      <c r="I7740" s="131"/>
    </row>
    <row r="7741" spans="7:9" ht="15" customHeight="1" x14ac:dyDescent="0.2">
      <c r="G7741" s="139"/>
      <c r="H7741" s="131"/>
      <c r="I7741" s="131"/>
    </row>
    <row r="7742" spans="7:9" ht="15" customHeight="1" x14ac:dyDescent="0.2">
      <c r="G7742" s="139"/>
      <c r="H7742" s="131"/>
      <c r="I7742" s="131"/>
    </row>
    <row r="7743" spans="7:9" ht="15" customHeight="1" x14ac:dyDescent="0.2">
      <c r="G7743" s="139"/>
      <c r="H7743" s="131"/>
      <c r="I7743" s="131"/>
    </row>
    <row r="7744" spans="7:9" ht="15" customHeight="1" x14ac:dyDescent="0.2">
      <c r="G7744" s="139"/>
      <c r="H7744" s="131"/>
      <c r="I7744" s="131"/>
    </row>
    <row r="7745" spans="7:9" ht="15" customHeight="1" x14ac:dyDescent="0.2">
      <c r="G7745" s="139"/>
      <c r="H7745" s="131"/>
      <c r="I7745" s="131"/>
    </row>
    <row r="7746" spans="7:9" ht="15" customHeight="1" x14ac:dyDescent="0.2">
      <c r="G7746" s="139"/>
      <c r="H7746" s="131"/>
      <c r="I7746" s="131"/>
    </row>
    <row r="7747" spans="7:9" ht="15" customHeight="1" x14ac:dyDescent="0.2">
      <c r="G7747" s="139"/>
      <c r="H7747" s="131"/>
      <c r="I7747" s="131"/>
    </row>
    <row r="7748" spans="7:9" ht="15" customHeight="1" x14ac:dyDescent="0.2">
      <c r="G7748" s="139"/>
      <c r="H7748" s="131"/>
      <c r="I7748" s="131"/>
    </row>
    <row r="7749" spans="7:9" ht="15" customHeight="1" x14ac:dyDescent="0.2">
      <c r="G7749" s="139"/>
      <c r="H7749" s="131"/>
      <c r="I7749" s="131"/>
    </row>
    <row r="7750" spans="7:9" ht="15" customHeight="1" x14ac:dyDescent="0.2">
      <c r="G7750" s="139"/>
      <c r="H7750" s="131"/>
      <c r="I7750" s="131"/>
    </row>
    <row r="7751" spans="7:9" ht="15" customHeight="1" x14ac:dyDescent="0.2">
      <c r="G7751" s="139"/>
      <c r="H7751" s="131"/>
      <c r="I7751" s="131"/>
    </row>
    <row r="7752" spans="7:9" ht="15" customHeight="1" x14ac:dyDescent="0.2">
      <c r="G7752" s="139"/>
      <c r="H7752" s="131"/>
      <c r="I7752" s="131"/>
    </row>
    <row r="7753" spans="7:9" ht="15" customHeight="1" x14ac:dyDescent="0.2">
      <c r="G7753" s="139"/>
      <c r="H7753" s="131"/>
      <c r="I7753" s="131"/>
    </row>
    <row r="7754" spans="7:9" ht="15" customHeight="1" x14ac:dyDescent="0.2">
      <c r="G7754" s="139"/>
      <c r="H7754" s="131"/>
      <c r="I7754" s="131"/>
    </row>
    <row r="7755" spans="7:9" ht="15" customHeight="1" x14ac:dyDescent="0.2">
      <c r="G7755" s="139"/>
      <c r="H7755" s="131"/>
      <c r="I7755" s="131"/>
    </row>
    <row r="7756" spans="7:9" ht="15" customHeight="1" x14ac:dyDescent="0.2">
      <c r="G7756" s="139"/>
      <c r="H7756" s="131"/>
      <c r="I7756" s="131"/>
    </row>
    <row r="7757" spans="7:9" ht="15" customHeight="1" x14ac:dyDescent="0.2">
      <c r="G7757" s="139"/>
      <c r="H7757" s="131"/>
      <c r="I7757" s="131"/>
    </row>
    <row r="7758" spans="7:9" ht="15" customHeight="1" x14ac:dyDescent="0.2">
      <c r="G7758" s="139"/>
      <c r="H7758" s="131"/>
      <c r="I7758" s="131"/>
    </row>
    <row r="7759" spans="7:9" ht="15" customHeight="1" x14ac:dyDescent="0.2">
      <c r="G7759" s="139"/>
      <c r="H7759" s="131"/>
      <c r="I7759" s="131"/>
    </row>
    <row r="7760" spans="7:9" ht="15" customHeight="1" x14ac:dyDescent="0.2">
      <c r="G7760" s="139"/>
      <c r="H7760" s="131"/>
      <c r="I7760" s="131"/>
    </row>
    <row r="7761" spans="7:9" ht="15" customHeight="1" x14ac:dyDescent="0.2">
      <c r="G7761" s="139"/>
      <c r="H7761" s="131"/>
      <c r="I7761" s="131"/>
    </row>
    <row r="7762" spans="7:9" ht="15" customHeight="1" x14ac:dyDescent="0.2">
      <c r="G7762" s="139"/>
      <c r="H7762" s="131"/>
      <c r="I7762" s="131"/>
    </row>
    <row r="7763" spans="7:9" ht="15" customHeight="1" x14ac:dyDescent="0.2">
      <c r="G7763" s="139"/>
      <c r="H7763" s="131"/>
      <c r="I7763" s="131"/>
    </row>
    <row r="7764" spans="7:9" ht="15" customHeight="1" x14ac:dyDescent="0.2">
      <c r="G7764" s="139"/>
      <c r="H7764" s="131"/>
      <c r="I7764" s="131"/>
    </row>
    <row r="7765" spans="7:9" ht="15" customHeight="1" x14ac:dyDescent="0.2">
      <c r="G7765" s="139"/>
      <c r="H7765" s="131"/>
      <c r="I7765" s="131"/>
    </row>
    <row r="7766" spans="7:9" ht="15" customHeight="1" x14ac:dyDescent="0.2">
      <c r="G7766" s="139"/>
      <c r="H7766" s="131"/>
      <c r="I7766" s="131"/>
    </row>
    <row r="7767" spans="7:9" ht="15" customHeight="1" x14ac:dyDescent="0.2">
      <c r="G7767" s="139"/>
      <c r="H7767" s="131"/>
      <c r="I7767" s="131"/>
    </row>
    <row r="7768" spans="7:9" ht="15" customHeight="1" x14ac:dyDescent="0.2">
      <c r="G7768" s="139"/>
      <c r="H7768" s="131"/>
      <c r="I7768" s="131"/>
    </row>
    <row r="7769" spans="7:9" ht="15" customHeight="1" x14ac:dyDescent="0.2">
      <c r="G7769" s="139"/>
      <c r="H7769" s="131"/>
      <c r="I7769" s="131"/>
    </row>
    <row r="7770" spans="7:9" ht="15" customHeight="1" x14ac:dyDescent="0.2">
      <c r="G7770" s="139"/>
      <c r="H7770" s="131"/>
      <c r="I7770" s="131"/>
    </row>
    <row r="7771" spans="7:9" ht="15" customHeight="1" x14ac:dyDescent="0.2">
      <c r="G7771" s="139"/>
      <c r="H7771" s="131"/>
      <c r="I7771" s="131"/>
    </row>
    <row r="7772" spans="7:9" ht="15" customHeight="1" x14ac:dyDescent="0.2">
      <c r="G7772" s="139"/>
      <c r="H7772" s="131"/>
      <c r="I7772" s="131"/>
    </row>
    <row r="7773" spans="7:9" ht="15" customHeight="1" x14ac:dyDescent="0.2">
      <c r="G7773" s="139"/>
      <c r="H7773" s="131"/>
      <c r="I7773" s="131"/>
    </row>
    <row r="7774" spans="7:9" ht="15" customHeight="1" x14ac:dyDescent="0.2">
      <c r="G7774" s="139"/>
      <c r="H7774" s="131"/>
      <c r="I7774" s="131"/>
    </row>
    <row r="7775" spans="7:9" ht="15" customHeight="1" x14ac:dyDescent="0.2">
      <c r="G7775" s="139"/>
      <c r="H7775" s="131"/>
      <c r="I7775" s="131"/>
    </row>
    <row r="7776" spans="7:9" ht="15" customHeight="1" x14ac:dyDescent="0.2">
      <c r="G7776" s="139"/>
      <c r="H7776" s="131"/>
      <c r="I7776" s="131"/>
    </row>
    <row r="7777" spans="7:9" ht="15" customHeight="1" x14ac:dyDescent="0.2">
      <c r="G7777" s="139"/>
      <c r="H7777" s="131"/>
      <c r="I7777" s="131"/>
    </row>
    <row r="7778" spans="7:9" ht="15" customHeight="1" x14ac:dyDescent="0.2">
      <c r="G7778" s="139"/>
      <c r="H7778" s="131"/>
      <c r="I7778" s="131"/>
    </row>
    <row r="7779" spans="7:9" ht="15" customHeight="1" x14ac:dyDescent="0.2">
      <c r="G7779" s="139"/>
      <c r="H7779" s="131"/>
      <c r="I7779" s="131"/>
    </row>
    <row r="7780" spans="7:9" ht="15" customHeight="1" x14ac:dyDescent="0.2">
      <c r="G7780" s="139"/>
      <c r="H7780" s="131"/>
      <c r="I7780" s="131"/>
    </row>
    <row r="7781" spans="7:9" ht="15" customHeight="1" x14ac:dyDescent="0.2">
      <c r="G7781" s="139"/>
      <c r="H7781" s="131"/>
      <c r="I7781" s="131"/>
    </row>
    <row r="7782" spans="7:9" ht="15" customHeight="1" x14ac:dyDescent="0.2">
      <c r="G7782" s="139"/>
      <c r="H7782" s="131"/>
      <c r="I7782" s="131"/>
    </row>
    <row r="7783" spans="7:9" ht="15" customHeight="1" x14ac:dyDescent="0.2">
      <c r="G7783" s="139"/>
      <c r="H7783" s="131"/>
      <c r="I7783" s="131"/>
    </row>
    <row r="7784" spans="7:9" ht="15" customHeight="1" x14ac:dyDescent="0.2">
      <c r="G7784" s="139"/>
      <c r="H7784" s="131"/>
      <c r="I7784" s="131"/>
    </row>
    <row r="7785" spans="7:9" ht="15" customHeight="1" x14ac:dyDescent="0.2">
      <c r="G7785" s="139"/>
      <c r="H7785" s="131"/>
      <c r="I7785" s="131"/>
    </row>
    <row r="7786" spans="7:9" ht="15" customHeight="1" x14ac:dyDescent="0.2">
      <c r="G7786" s="139"/>
      <c r="H7786" s="131"/>
      <c r="I7786" s="131"/>
    </row>
    <row r="7787" spans="7:9" ht="15" customHeight="1" x14ac:dyDescent="0.2">
      <c r="G7787" s="139"/>
      <c r="H7787" s="131"/>
      <c r="I7787" s="131"/>
    </row>
    <row r="7788" spans="7:9" ht="15" customHeight="1" x14ac:dyDescent="0.2">
      <c r="G7788" s="139"/>
      <c r="H7788" s="131"/>
      <c r="I7788" s="131"/>
    </row>
    <row r="7789" spans="7:9" ht="15" customHeight="1" x14ac:dyDescent="0.2">
      <c r="G7789" s="139"/>
      <c r="H7789" s="131"/>
      <c r="I7789" s="131"/>
    </row>
    <row r="7790" spans="7:9" ht="15" customHeight="1" x14ac:dyDescent="0.2">
      <c r="G7790" s="139"/>
      <c r="H7790" s="131"/>
      <c r="I7790" s="131"/>
    </row>
    <row r="7791" spans="7:9" ht="15" customHeight="1" x14ac:dyDescent="0.2">
      <c r="G7791" s="139"/>
      <c r="H7791" s="131"/>
      <c r="I7791" s="131"/>
    </row>
    <row r="7792" spans="7:9" ht="15" customHeight="1" x14ac:dyDescent="0.2">
      <c r="G7792" s="139"/>
      <c r="H7792" s="131"/>
      <c r="I7792" s="131"/>
    </row>
    <row r="7793" spans="7:9" ht="15" customHeight="1" x14ac:dyDescent="0.2">
      <c r="G7793" s="139"/>
      <c r="H7793" s="131"/>
      <c r="I7793" s="131"/>
    </row>
    <row r="7794" spans="7:9" ht="15" customHeight="1" x14ac:dyDescent="0.2">
      <c r="G7794" s="139"/>
      <c r="H7794" s="131"/>
      <c r="I7794" s="131"/>
    </row>
    <row r="7795" spans="7:9" ht="15" customHeight="1" x14ac:dyDescent="0.2">
      <c r="G7795" s="139"/>
      <c r="H7795" s="131"/>
      <c r="I7795" s="131"/>
    </row>
    <row r="7796" spans="7:9" ht="15" customHeight="1" x14ac:dyDescent="0.2">
      <c r="G7796" s="139"/>
      <c r="H7796" s="131"/>
      <c r="I7796" s="131"/>
    </row>
    <row r="7797" spans="7:9" ht="15" customHeight="1" x14ac:dyDescent="0.2">
      <c r="G7797" s="139"/>
      <c r="H7797" s="131"/>
      <c r="I7797" s="131"/>
    </row>
    <row r="7798" spans="7:9" ht="15" customHeight="1" x14ac:dyDescent="0.2">
      <c r="G7798" s="139"/>
      <c r="H7798" s="131"/>
      <c r="I7798" s="131"/>
    </row>
    <row r="7799" spans="7:9" ht="15" customHeight="1" x14ac:dyDescent="0.2">
      <c r="G7799" s="139"/>
      <c r="H7799" s="131"/>
      <c r="I7799" s="131"/>
    </row>
    <row r="7800" spans="7:9" ht="15" customHeight="1" x14ac:dyDescent="0.2">
      <c r="G7800" s="139"/>
      <c r="H7800" s="131"/>
      <c r="I7800" s="131"/>
    </row>
    <row r="7801" spans="7:9" ht="15" customHeight="1" x14ac:dyDescent="0.2">
      <c r="G7801" s="139"/>
      <c r="H7801" s="131"/>
      <c r="I7801" s="131"/>
    </row>
    <row r="7802" spans="7:9" ht="15" customHeight="1" x14ac:dyDescent="0.2">
      <c r="G7802" s="139"/>
      <c r="H7802" s="131"/>
      <c r="I7802" s="131"/>
    </row>
    <row r="7803" spans="7:9" ht="15" customHeight="1" x14ac:dyDescent="0.2">
      <c r="G7803" s="139"/>
      <c r="H7803" s="131"/>
      <c r="I7803" s="131"/>
    </row>
    <row r="7804" spans="7:9" ht="15" customHeight="1" x14ac:dyDescent="0.2">
      <c r="G7804" s="139"/>
      <c r="H7804" s="131"/>
      <c r="I7804" s="131"/>
    </row>
    <row r="7805" spans="7:9" ht="15" customHeight="1" x14ac:dyDescent="0.2">
      <c r="G7805" s="139"/>
      <c r="H7805" s="131"/>
      <c r="I7805" s="131"/>
    </row>
    <row r="7806" spans="7:9" ht="15" customHeight="1" x14ac:dyDescent="0.2">
      <c r="G7806" s="139"/>
      <c r="H7806" s="131"/>
      <c r="I7806" s="131"/>
    </row>
    <row r="7807" spans="7:9" ht="15" customHeight="1" x14ac:dyDescent="0.2">
      <c r="G7807" s="139"/>
      <c r="H7807" s="131"/>
      <c r="I7807" s="131"/>
    </row>
    <row r="7808" spans="7:9" ht="15" customHeight="1" x14ac:dyDescent="0.2">
      <c r="G7808" s="139"/>
      <c r="H7808" s="131"/>
      <c r="I7808" s="131"/>
    </row>
    <row r="7809" spans="7:9" ht="15" customHeight="1" x14ac:dyDescent="0.2">
      <c r="G7809" s="139"/>
      <c r="H7809" s="131"/>
      <c r="I7809" s="131"/>
    </row>
    <row r="7810" spans="7:9" ht="15" customHeight="1" x14ac:dyDescent="0.2">
      <c r="G7810" s="139"/>
      <c r="H7810" s="131"/>
      <c r="I7810" s="131"/>
    </row>
    <row r="7811" spans="7:9" ht="15" customHeight="1" x14ac:dyDescent="0.2">
      <c r="G7811" s="139"/>
      <c r="H7811" s="131"/>
      <c r="I7811" s="131"/>
    </row>
    <row r="7812" spans="7:9" ht="15" customHeight="1" x14ac:dyDescent="0.2">
      <c r="G7812" s="139"/>
      <c r="H7812" s="131"/>
      <c r="I7812" s="131"/>
    </row>
    <row r="7813" spans="7:9" ht="15" customHeight="1" x14ac:dyDescent="0.2">
      <c r="G7813" s="139"/>
      <c r="H7813" s="131"/>
      <c r="I7813" s="131"/>
    </row>
    <row r="7814" spans="7:9" ht="15" customHeight="1" x14ac:dyDescent="0.2">
      <c r="G7814" s="139"/>
      <c r="H7814" s="131"/>
      <c r="I7814" s="131"/>
    </row>
    <row r="7815" spans="7:9" ht="15" customHeight="1" x14ac:dyDescent="0.2">
      <c r="G7815" s="139"/>
      <c r="H7815" s="131"/>
      <c r="I7815" s="131"/>
    </row>
    <row r="7816" spans="7:9" ht="15" customHeight="1" x14ac:dyDescent="0.2">
      <c r="G7816" s="139"/>
      <c r="H7816" s="131"/>
      <c r="I7816" s="131"/>
    </row>
    <row r="7817" spans="7:9" ht="15" customHeight="1" x14ac:dyDescent="0.2">
      <c r="G7817" s="139"/>
      <c r="H7817" s="131"/>
      <c r="I7817" s="131"/>
    </row>
    <row r="7818" spans="7:9" ht="15" customHeight="1" x14ac:dyDescent="0.2">
      <c r="G7818" s="139"/>
      <c r="H7818" s="131"/>
      <c r="I7818" s="131"/>
    </row>
    <row r="7819" spans="7:9" ht="15" customHeight="1" x14ac:dyDescent="0.2">
      <c r="G7819" s="139"/>
      <c r="H7819" s="131"/>
      <c r="I7819" s="131"/>
    </row>
    <row r="7820" spans="7:9" ht="15" customHeight="1" x14ac:dyDescent="0.2">
      <c r="G7820" s="139"/>
      <c r="H7820" s="131"/>
      <c r="I7820" s="131"/>
    </row>
    <row r="7821" spans="7:9" ht="15" customHeight="1" x14ac:dyDescent="0.2">
      <c r="G7821" s="139"/>
      <c r="H7821" s="131"/>
      <c r="I7821" s="131"/>
    </row>
    <row r="7822" spans="7:9" ht="15" customHeight="1" x14ac:dyDescent="0.2">
      <c r="G7822" s="139"/>
      <c r="H7822" s="131"/>
      <c r="I7822" s="131"/>
    </row>
    <row r="7823" spans="7:9" ht="15" customHeight="1" x14ac:dyDescent="0.2">
      <c r="G7823" s="139"/>
      <c r="H7823" s="131"/>
      <c r="I7823" s="131"/>
    </row>
    <row r="7824" spans="7:9" ht="15" customHeight="1" x14ac:dyDescent="0.2">
      <c r="G7824" s="139"/>
      <c r="H7824" s="131"/>
      <c r="I7824" s="131"/>
    </row>
    <row r="7825" spans="7:9" ht="15" customHeight="1" x14ac:dyDescent="0.2">
      <c r="G7825" s="139"/>
      <c r="H7825" s="131"/>
      <c r="I7825" s="131"/>
    </row>
    <row r="7826" spans="7:9" ht="15" customHeight="1" x14ac:dyDescent="0.2">
      <c r="G7826" s="139"/>
      <c r="H7826" s="131"/>
      <c r="I7826" s="131"/>
    </row>
    <row r="7827" spans="7:9" ht="15" customHeight="1" x14ac:dyDescent="0.2">
      <c r="G7827" s="139"/>
      <c r="H7827" s="131"/>
      <c r="I7827" s="131"/>
    </row>
    <row r="7828" spans="7:9" ht="15" customHeight="1" x14ac:dyDescent="0.2">
      <c r="G7828" s="139"/>
      <c r="H7828" s="131"/>
      <c r="I7828" s="131"/>
    </row>
    <row r="7829" spans="7:9" ht="15" customHeight="1" x14ac:dyDescent="0.2">
      <c r="G7829" s="139"/>
      <c r="H7829" s="131"/>
      <c r="I7829" s="131"/>
    </row>
    <row r="7830" spans="7:9" ht="15" customHeight="1" x14ac:dyDescent="0.2">
      <c r="G7830" s="139"/>
      <c r="H7830" s="131"/>
      <c r="I7830" s="131"/>
    </row>
    <row r="7831" spans="7:9" ht="15" customHeight="1" x14ac:dyDescent="0.2">
      <c r="G7831" s="139"/>
      <c r="H7831" s="131"/>
      <c r="I7831" s="131"/>
    </row>
    <row r="7832" spans="7:9" ht="15" customHeight="1" x14ac:dyDescent="0.2">
      <c r="G7832" s="139"/>
      <c r="H7832" s="131"/>
      <c r="I7832" s="131"/>
    </row>
    <row r="7833" spans="7:9" ht="15" customHeight="1" x14ac:dyDescent="0.2">
      <c r="G7833" s="139"/>
      <c r="H7833" s="131"/>
      <c r="I7833" s="131"/>
    </row>
    <row r="7834" spans="7:9" ht="15" customHeight="1" x14ac:dyDescent="0.2">
      <c r="G7834" s="139"/>
      <c r="H7834" s="131"/>
      <c r="I7834" s="131"/>
    </row>
    <row r="7835" spans="7:9" ht="15" customHeight="1" x14ac:dyDescent="0.2">
      <c r="G7835" s="139"/>
      <c r="H7835" s="131"/>
      <c r="I7835" s="131"/>
    </row>
    <row r="7836" spans="7:9" ht="15" customHeight="1" x14ac:dyDescent="0.2">
      <c r="G7836" s="139"/>
      <c r="H7836" s="131"/>
      <c r="I7836" s="131"/>
    </row>
    <row r="7837" spans="7:9" ht="15" customHeight="1" x14ac:dyDescent="0.2">
      <c r="G7837" s="139"/>
      <c r="H7837" s="131"/>
      <c r="I7837" s="131"/>
    </row>
    <row r="7838" spans="7:9" ht="15" customHeight="1" x14ac:dyDescent="0.2">
      <c r="G7838" s="139"/>
      <c r="H7838" s="131"/>
      <c r="I7838" s="131"/>
    </row>
    <row r="7839" spans="7:9" ht="15" customHeight="1" x14ac:dyDescent="0.2">
      <c r="G7839" s="139"/>
      <c r="H7839" s="131"/>
      <c r="I7839" s="131"/>
    </row>
    <row r="7840" spans="7:9" ht="15" customHeight="1" x14ac:dyDescent="0.2">
      <c r="G7840" s="139"/>
      <c r="H7840" s="131"/>
      <c r="I7840" s="131"/>
    </row>
    <row r="7841" spans="7:9" ht="15" customHeight="1" x14ac:dyDescent="0.2">
      <c r="G7841" s="139"/>
      <c r="H7841" s="131"/>
      <c r="I7841" s="131"/>
    </row>
    <row r="7842" spans="7:9" ht="15" customHeight="1" x14ac:dyDescent="0.2">
      <c r="G7842" s="139"/>
      <c r="H7842" s="131"/>
      <c r="I7842" s="131"/>
    </row>
    <row r="7843" spans="7:9" ht="15" customHeight="1" x14ac:dyDescent="0.2">
      <c r="G7843" s="139"/>
      <c r="H7843" s="131"/>
      <c r="I7843" s="131"/>
    </row>
    <row r="7844" spans="7:9" ht="15" customHeight="1" x14ac:dyDescent="0.2">
      <c r="G7844" s="139"/>
      <c r="H7844" s="131"/>
      <c r="I7844" s="131"/>
    </row>
    <row r="7845" spans="7:9" ht="15" customHeight="1" x14ac:dyDescent="0.2">
      <c r="G7845" s="139"/>
      <c r="H7845" s="131"/>
      <c r="I7845" s="131"/>
    </row>
    <row r="7846" spans="7:9" ht="15" customHeight="1" x14ac:dyDescent="0.2">
      <c r="G7846" s="139"/>
      <c r="H7846" s="131"/>
      <c r="I7846" s="131"/>
    </row>
    <row r="7847" spans="7:9" ht="15" customHeight="1" x14ac:dyDescent="0.2">
      <c r="G7847" s="139"/>
      <c r="H7847" s="131"/>
      <c r="I7847" s="131"/>
    </row>
    <row r="7848" spans="7:9" ht="15" customHeight="1" x14ac:dyDescent="0.2">
      <c r="G7848" s="139"/>
      <c r="H7848" s="131"/>
      <c r="I7848" s="131"/>
    </row>
    <row r="7849" spans="7:9" ht="15" customHeight="1" x14ac:dyDescent="0.2">
      <c r="G7849" s="139"/>
      <c r="H7849" s="131"/>
      <c r="I7849" s="131"/>
    </row>
    <row r="7850" spans="7:9" ht="15" customHeight="1" x14ac:dyDescent="0.2">
      <c r="G7850" s="139"/>
      <c r="H7850" s="131"/>
      <c r="I7850" s="131"/>
    </row>
    <row r="7851" spans="7:9" ht="15" customHeight="1" x14ac:dyDescent="0.2">
      <c r="G7851" s="139"/>
      <c r="H7851" s="131"/>
      <c r="I7851" s="131"/>
    </row>
    <row r="7852" spans="7:9" ht="15" customHeight="1" x14ac:dyDescent="0.2">
      <c r="G7852" s="139"/>
      <c r="H7852" s="131"/>
      <c r="I7852" s="131"/>
    </row>
    <row r="7853" spans="7:9" ht="15" customHeight="1" x14ac:dyDescent="0.2">
      <c r="G7853" s="139"/>
      <c r="H7853" s="131"/>
      <c r="I7853" s="131"/>
    </row>
    <row r="7854" spans="7:9" ht="15" customHeight="1" x14ac:dyDescent="0.2">
      <c r="G7854" s="139"/>
      <c r="H7854" s="131"/>
      <c r="I7854" s="131"/>
    </row>
    <row r="7855" spans="7:9" ht="15" customHeight="1" x14ac:dyDescent="0.2">
      <c r="G7855" s="139"/>
      <c r="H7855" s="131"/>
      <c r="I7855" s="131"/>
    </row>
    <row r="7856" spans="7:9" ht="15" customHeight="1" x14ac:dyDescent="0.2">
      <c r="G7856" s="139"/>
      <c r="H7856" s="131"/>
      <c r="I7856" s="131"/>
    </row>
    <row r="7857" spans="7:9" ht="15" customHeight="1" x14ac:dyDescent="0.2">
      <c r="G7857" s="139"/>
      <c r="H7857" s="131"/>
      <c r="I7857" s="131"/>
    </row>
    <row r="7858" spans="7:9" ht="15" customHeight="1" x14ac:dyDescent="0.2">
      <c r="G7858" s="139"/>
      <c r="H7858" s="131"/>
      <c r="I7858" s="131"/>
    </row>
    <row r="7859" spans="7:9" ht="15" customHeight="1" x14ac:dyDescent="0.2">
      <c r="G7859" s="139"/>
      <c r="H7859" s="131"/>
      <c r="I7859" s="131"/>
    </row>
    <row r="7860" spans="7:9" ht="15" customHeight="1" x14ac:dyDescent="0.2">
      <c r="G7860" s="139"/>
      <c r="H7860" s="131"/>
      <c r="I7860" s="131"/>
    </row>
    <row r="7861" spans="7:9" ht="15" customHeight="1" x14ac:dyDescent="0.2">
      <c r="G7861" s="139"/>
      <c r="H7861" s="131"/>
      <c r="I7861" s="131"/>
    </row>
    <row r="7862" spans="7:9" ht="15" customHeight="1" x14ac:dyDescent="0.2">
      <c r="G7862" s="139"/>
      <c r="H7862" s="131"/>
      <c r="I7862" s="131"/>
    </row>
    <row r="7863" spans="7:9" ht="15" customHeight="1" x14ac:dyDescent="0.2">
      <c r="G7863" s="139"/>
      <c r="H7863" s="131"/>
      <c r="I7863" s="131"/>
    </row>
    <row r="7864" spans="7:9" ht="15" customHeight="1" x14ac:dyDescent="0.2">
      <c r="G7864" s="139"/>
      <c r="H7864" s="131"/>
      <c r="I7864" s="131"/>
    </row>
    <row r="7865" spans="7:9" ht="15" customHeight="1" x14ac:dyDescent="0.2">
      <c r="G7865" s="139"/>
      <c r="H7865" s="131"/>
      <c r="I7865" s="131"/>
    </row>
    <row r="7866" spans="7:9" ht="15" customHeight="1" x14ac:dyDescent="0.2">
      <c r="G7866" s="139"/>
      <c r="H7866" s="131"/>
      <c r="I7866" s="131"/>
    </row>
    <row r="7867" spans="7:9" ht="15" customHeight="1" x14ac:dyDescent="0.2">
      <c r="G7867" s="139"/>
      <c r="H7867" s="131"/>
      <c r="I7867" s="131"/>
    </row>
    <row r="7868" spans="7:9" ht="15" customHeight="1" x14ac:dyDescent="0.2">
      <c r="G7868" s="139"/>
      <c r="H7868" s="131"/>
      <c r="I7868" s="131"/>
    </row>
    <row r="7869" spans="7:9" ht="15" customHeight="1" x14ac:dyDescent="0.2">
      <c r="G7869" s="139"/>
      <c r="H7869" s="131"/>
      <c r="I7869" s="131"/>
    </row>
    <row r="7870" spans="7:9" ht="15" customHeight="1" x14ac:dyDescent="0.2">
      <c r="G7870" s="139"/>
      <c r="H7870" s="131"/>
      <c r="I7870" s="131"/>
    </row>
    <row r="7871" spans="7:9" ht="15" customHeight="1" x14ac:dyDescent="0.2">
      <c r="G7871" s="139"/>
      <c r="H7871" s="131"/>
      <c r="I7871" s="131"/>
    </row>
    <row r="7872" spans="7:9" ht="15" customHeight="1" x14ac:dyDescent="0.2">
      <c r="G7872" s="139"/>
      <c r="H7872" s="131"/>
      <c r="I7872" s="131"/>
    </row>
    <row r="7873" spans="7:9" ht="15" customHeight="1" x14ac:dyDescent="0.2">
      <c r="G7873" s="139"/>
      <c r="H7873" s="131"/>
      <c r="I7873" s="131"/>
    </row>
    <row r="7874" spans="7:9" ht="15" customHeight="1" x14ac:dyDescent="0.2">
      <c r="G7874" s="139"/>
      <c r="H7874" s="131"/>
      <c r="I7874" s="131"/>
    </row>
    <row r="7875" spans="7:9" ht="15" customHeight="1" x14ac:dyDescent="0.2">
      <c r="G7875" s="139"/>
      <c r="H7875" s="131"/>
      <c r="I7875" s="131"/>
    </row>
    <row r="7876" spans="7:9" ht="15" customHeight="1" x14ac:dyDescent="0.2">
      <c r="G7876" s="139"/>
      <c r="H7876" s="131"/>
      <c r="I7876" s="131"/>
    </row>
    <row r="7877" spans="7:9" ht="15" customHeight="1" x14ac:dyDescent="0.2">
      <c r="G7877" s="139"/>
      <c r="H7877" s="131"/>
      <c r="I7877" s="131"/>
    </row>
    <row r="7878" spans="7:9" ht="15" customHeight="1" x14ac:dyDescent="0.2">
      <c r="G7878" s="139"/>
      <c r="H7878" s="131"/>
      <c r="I7878" s="131"/>
    </row>
    <row r="7879" spans="7:9" ht="15" customHeight="1" x14ac:dyDescent="0.2">
      <c r="G7879" s="139"/>
      <c r="H7879" s="131"/>
      <c r="I7879" s="131"/>
    </row>
    <row r="7880" spans="7:9" ht="15" customHeight="1" x14ac:dyDescent="0.2">
      <c r="G7880" s="139"/>
      <c r="H7880" s="131"/>
      <c r="I7880" s="131"/>
    </row>
    <row r="7881" spans="7:9" ht="15" customHeight="1" x14ac:dyDescent="0.2">
      <c r="G7881" s="139"/>
      <c r="H7881" s="131"/>
      <c r="I7881" s="131"/>
    </row>
    <row r="7882" spans="7:9" ht="15" customHeight="1" x14ac:dyDescent="0.2">
      <c r="G7882" s="139"/>
      <c r="H7882" s="131"/>
      <c r="I7882" s="131"/>
    </row>
    <row r="7883" spans="7:9" ht="15" customHeight="1" x14ac:dyDescent="0.2">
      <c r="G7883" s="139"/>
      <c r="H7883" s="131"/>
      <c r="I7883" s="131"/>
    </row>
    <row r="7884" spans="7:9" ht="15" customHeight="1" x14ac:dyDescent="0.2">
      <c r="G7884" s="139"/>
      <c r="H7884" s="131"/>
      <c r="I7884" s="131"/>
    </row>
    <row r="7885" spans="7:9" ht="15" customHeight="1" x14ac:dyDescent="0.2">
      <c r="G7885" s="139"/>
      <c r="H7885" s="131"/>
      <c r="I7885" s="131"/>
    </row>
    <row r="7886" spans="7:9" ht="15" customHeight="1" x14ac:dyDescent="0.2">
      <c r="G7886" s="139"/>
      <c r="H7886" s="131"/>
      <c r="I7886" s="131"/>
    </row>
    <row r="7887" spans="7:9" ht="15" customHeight="1" x14ac:dyDescent="0.2">
      <c r="G7887" s="139"/>
      <c r="H7887" s="131"/>
      <c r="I7887" s="131"/>
    </row>
    <row r="7888" spans="7:9" ht="15" customHeight="1" x14ac:dyDescent="0.2">
      <c r="G7888" s="139"/>
      <c r="H7888" s="131"/>
      <c r="I7888" s="131"/>
    </row>
    <row r="7889" spans="7:9" ht="15" customHeight="1" x14ac:dyDescent="0.2">
      <c r="G7889" s="139"/>
      <c r="H7889" s="131"/>
      <c r="I7889" s="131"/>
    </row>
    <row r="7890" spans="7:9" ht="15" customHeight="1" x14ac:dyDescent="0.2">
      <c r="G7890" s="139"/>
      <c r="H7890" s="131"/>
      <c r="I7890" s="131"/>
    </row>
    <row r="7891" spans="7:9" ht="15" customHeight="1" x14ac:dyDescent="0.2">
      <c r="G7891" s="139"/>
      <c r="H7891" s="131"/>
      <c r="I7891" s="131"/>
    </row>
    <row r="7892" spans="7:9" ht="15" customHeight="1" x14ac:dyDescent="0.2">
      <c r="G7892" s="139"/>
      <c r="H7892" s="131"/>
      <c r="I7892" s="131"/>
    </row>
    <row r="7893" spans="7:9" ht="15" customHeight="1" x14ac:dyDescent="0.2">
      <c r="G7893" s="139"/>
      <c r="H7893" s="131"/>
      <c r="I7893" s="131"/>
    </row>
    <row r="7894" spans="7:9" ht="15" customHeight="1" x14ac:dyDescent="0.2">
      <c r="G7894" s="139"/>
      <c r="H7894" s="131"/>
      <c r="I7894" s="131"/>
    </row>
    <row r="7895" spans="7:9" ht="15" customHeight="1" x14ac:dyDescent="0.2">
      <c r="G7895" s="139"/>
      <c r="H7895" s="131"/>
      <c r="I7895" s="131"/>
    </row>
    <row r="7896" spans="7:9" ht="15" customHeight="1" x14ac:dyDescent="0.2">
      <c r="G7896" s="139"/>
      <c r="H7896" s="131"/>
      <c r="I7896" s="131"/>
    </row>
    <row r="7897" spans="7:9" ht="15" customHeight="1" x14ac:dyDescent="0.2">
      <c r="G7897" s="139"/>
      <c r="H7897" s="131"/>
      <c r="I7897" s="131"/>
    </row>
    <row r="7898" spans="7:9" ht="15" customHeight="1" x14ac:dyDescent="0.2">
      <c r="G7898" s="139"/>
      <c r="H7898" s="131"/>
      <c r="I7898" s="131"/>
    </row>
    <row r="7899" spans="7:9" ht="15" customHeight="1" x14ac:dyDescent="0.2">
      <c r="G7899" s="139"/>
      <c r="H7899" s="131"/>
      <c r="I7899" s="131"/>
    </row>
    <row r="7900" spans="7:9" ht="15" customHeight="1" x14ac:dyDescent="0.2">
      <c r="G7900" s="139"/>
      <c r="H7900" s="131"/>
      <c r="I7900" s="131"/>
    </row>
    <row r="7901" spans="7:9" ht="15" customHeight="1" x14ac:dyDescent="0.2">
      <c r="G7901" s="139"/>
      <c r="H7901" s="131"/>
      <c r="I7901" s="131"/>
    </row>
    <row r="7902" spans="7:9" ht="15" customHeight="1" x14ac:dyDescent="0.2">
      <c r="G7902" s="139"/>
      <c r="H7902" s="131"/>
      <c r="I7902" s="131"/>
    </row>
    <row r="7903" spans="7:9" ht="15" customHeight="1" x14ac:dyDescent="0.2">
      <c r="G7903" s="139"/>
      <c r="H7903" s="131"/>
      <c r="I7903" s="131"/>
    </row>
    <row r="7904" spans="7:9" ht="15" customHeight="1" x14ac:dyDescent="0.2">
      <c r="G7904" s="139"/>
      <c r="H7904" s="131"/>
      <c r="I7904" s="131"/>
    </row>
    <row r="7905" spans="7:9" ht="15" customHeight="1" x14ac:dyDescent="0.2">
      <c r="G7905" s="139"/>
      <c r="H7905" s="131"/>
      <c r="I7905" s="131"/>
    </row>
    <row r="7906" spans="7:9" ht="15" customHeight="1" x14ac:dyDescent="0.2">
      <c r="G7906" s="139"/>
      <c r="H7906" s="131"/>
      <c r="I7906" s="131"/>
    </row>
    <row r="7907" spans="7:9" ht="15" customHeight="1" x14ac:dyDescent="0.2">
      <c r="G7907" s="139"/>
      <c r="H7907" s="131"/>
      <c r="I7907" s="131"/>
    </row>
    <row r="7908" spans="7:9" ht="15" customHeight="1" x14ac:dyDescent="0.2">
      <c r="G7908" s="139"/>
      <c r="H7908" s="131"/>
      <c r="I7908" s="131"/>
    </row>
    <row r="7909" spans="7:9" ht="15" customHeight="1" x14ac:dyDescent="0.2">
      <c r="G7909" s="139"/>
      <c r="H7909" s="131"/>
      <c r="I7909" s="131"/>
    </row>
    <row r="7910" spans="7:9" ht="15" customHeight="1" x14ac:dyDescent="0.2">
      <c r="G7910" s="139"/>
      <c r="H7910" s="131"/>
      <c r="I7910" s="131"/>
    </row>
    <row r="7911" spans="7:9" ht="15" customHeight="1" x14ac:dyDescent="0.2">
      <c r="G7911" s="139"/>
      <c r="H7911" s="131"/>
      <c r="I7911" s="131"/>
    </row>
    <row r="7912" spans="7:9" ht="15" customHeight="1" x14ac:dyDescent="0.2">
      <c r="G7912" s="139"/>
      <c r="H7912" s="131"/>
      <c r="I7912" s="131"/>
    </row>
    <row r="7913" spans="7:9" ht="15" customHeight="1" x14ac:dyDescent="0.2">
      <c r="G7913" s="139"/>
      <c r="H7913" s="131"/>
      <c r="I7913" s="131"/>
    </row>
    <row r="7914" spans="7:9" ht="15" customHeight="1" x14ac:dyDescent="0.2">
      <c r="G7914" s="139"/>
      <c r="H7914" s="131"/>
      <c r="I7914" s="131"/>
    </row>
    <row r="7915" spans="7:9" ht="15" customHeight="1" x14ac:dyDescent="0.2">
      <c r="G7915" s="139"/>
      <c r="H7915" s="131"/>
      <c r="I7915" s="131"/>
    </row>
    <row r="7916" spans="7:9" ht="15" customHeight="1" x14ac:dyDescent="0.2">
      <c r="G7916" s="139"/>
      <c r="H7916" s="131"/>
      <c r="I7916" s="131"/>
    </row>
    <row r="7917" spans="7:9" ht="15" customHeight="1" x14ac:dyDescent="0.2">
      <c r="G7917" s="139"/>
      <c r="H7917" s="131"/>
      <c r="I7917" s="131"/>
    </row>
    <row r="7918" spans="7:9" ht="15" customHeight="1" x14ac:dyDescent="0.2">
      <c r="G7918" s="139"/>
      <c r="H7918" s="131"/>
      <c r="I7918" s="131"/>
    </row>
    <row r="7919" spans="7:9" ht="15" customHeight="1" x14ac:dyDescent="0.2">
      <c r="G7919" s="139"/>
      <c r="H7919" s="131"/>
      <c r="I7919" s="131"/>
    </row>
    <row r="7920" spans="7:9" ht="15" customHeight="1" x14ac:dyDescent="0.2">
      <c r="G7920" s="139"/>
      <c r="H7920" s="131"/>
      <c r="I7920" s="131"/>
    </row>
    <row r="7921" spans="7:9" ht="15" customHeight="1" x14ac:dyDescent="0.2">
      <c r="G7921" s="139"/>
      <c r="H7921" s="131"/>
      <c r="I7921" s="131"/>
    </row>
    <row r="7922" spans="7:9" ht="15" customHeight="1" x14ac:dyDescent="0.2">
      <c r="G7922" s="139"/>
      <c r="H7922" s="131"/>
      <c r="I7922" s="131"/>
    </row>
    <row r="7923" spans="7:9" ht="15" customHeight="1" x14ac:dyDescent="0.2">
      <c r="G7923" s="139"/>
      <c r="H7923" s="131"/>
      <c r="I7923" s="131"/>
    </row>
    <row r="7924" spans="7:9" ht="15" customHeight="1" x14ac:dyDescent="0.2">
      <c r="G7924" s="139"/>
      <c r="H7924" s="131"/>
      <c r="I7924" s="131"/>
    </row>
    <row r="7925" spans="7:9" ht="15" customHeight="1" x14ac:dyDescent="0.2">
      <c r="G7925" s="139"/>
      <c r="H7925" s="131"/>
      <c r="I7925" s="131"/>
    </row>
    <row r="7926" spans="7:9" ht="15" customHeight="1" x14ac:dyDescent="0.2">
      <c r="G7926" s="139"/>
      <c r="H7926" s="131"/>
      <c r="I7926" s="131"/>
    </row>
    <row r="7927" spans="7:9" ht="15" customHeight="1" x14ac:dyDescent="0.2">
      <c r="G7927" s="139"/>
      <c r="H7927" s="131"/>
      <c r="I7927" s="131"/>
    </row>
    <row r="7928" spans="7:9" ht="15" customHeight="1" x14ac:dyDescent="0.2">
      <c r="G7928" s="139"/>
      <c r="H7928" s="131"/>
      <c r="I7928" s="131"/>
    </row>
    <row r="7929" spans="7:9" ht="15" customHeight="1" x14ac:dyDescent="0.2">
      <c r="G7929" s="139"/>
      <c r="H7929" s="131"/>
      <c r="I7929" s="131"/>
    </row>
    <row r="7930" spans="7:9" ht="15" customHeight="1" x14ac:dyDescent="0.2">
      <c r="G7930" s="139"/>
      <c r="H7930" s="131"/>
      <c r="I7930" s="131"/>
    </row>
    <row r="7931" spans="7:9" ht="15" customHeight="1" x14ac:dyDescent="0.2">
      <c r="G7931" s="139"/>
      <c r="H7931" s="131"/>
      <c r="I7931" s="131"/>
    </row>
    <row r="7932" spans="7:9" ht="15" customHeight="1" x14ac:dyDescent="0.2">
      <c r="G7932" s="139"/>
      <c r="H7932" s="131"/>
      <c r="I7932" s="131"/>
    </row>
    <row r="7933" spans="7:9" ht="15" customHeight="1" x14ac:dyDescent="0.2">
      <c r="G7933" s="139"/>
      <c r="H7933" s="131"/>
      <c r="I7933" s="131"/>
    </row>
    <row r="7934" spans="7:9" ht="15" customHeight="1" x14ac:dyDescent="0.2">
      <c r="G7934" s="139"/>
      <c r="H7934" s="131"/>
      <c r="I7934" s="131"/>
    </row>
    <row r="7935" spans="7:9" ht="15" customHeight="1" x14ac:dyDescent="0.2">
      <c r="G7935" s="139"/>
      <c r="H7935" s="131"/>
      <c r="I7935" s="131"/>
    </row>
    <row r="7936" spans="7:9" ht="15" customHeight="1" x14ac:dyDescent="0.2">
      <c r="G7936" s="139"/>
      <c r="H7936" s="131"/>
      <c r="I7936" s="131"/>
    </row>
    <row r="7937" spans="7:9" ht="15" customHeight="1" x14ac:dyDescent="0.2">
      <c r="G7937" s="139"/>
      <c r="H7937" s="131"/>
      <c r="I7937" s="131"/>
    </row>
    <row r="7938" spans="7:9" ht="15" customHeight="1" x14ac:dyDescent="0.2">
      <c r="G7938" s="139"/>
      <c r="H7938" s="131"/>
      <c r="I7938" s="131"/>
    </row>
    <row r="7939" spans="7:9" ht="15" customHeight="1" x14ac:dyDescent="0.2">
      <c r="G7939" s="139"/>
      <c r="H7939" s="131"/>
      <c r="I7939" s="131"/>
    </row>
    <row r="7940" spans="7:9" ht="15" customHeight="1" x14ac:dyDescent="0.2">
      <c r="G7940" s="139"/>
      <c r="H7940" s="131"/>
      <c r="I7940" s="131"/>
    </row>
    <row r="7941" spans="7:9" ht="15" customHeight="1" x14ac:dyDescent="0.2">
      <c r="G7941" s="139"/>
      <c r="H7941" s="131"/>
      <c r="I7941" s="131"/>
    </row>
    <row r="7942" spans="7:9" ht="15" customHeight="1" x14ac:dyDescent="0.2">
      <c r="G7942" s="139"/>
      <c r="H7942" s="131"/>
      <c r="I7942" s="131"/>
    </row>
    <row r="7943" spans="7:9" ht="15" customHeight="1" x14ac:dyDescent="0.2">
      <c r="G7943" s="139"/>
      <c r="H7943" s="131"/>
      <c r="I7943" s="131"/>
    </row>
    <row r="7944" spans="7:9" ht="15" customHeight="1" x14ac:dyDescent="0.2">
      <c r="G7944" s="139"/>
      <c r="H7944" s="131"/>
      <c r="I7944" s="131"/>
    </row>
    <row r="7945" spans="7:9" ht="15" customHeight="1" x14ac:dyDescent="0.2">
      <c r="G7945" s="139"/>
      <c r="H7945" s="131"/>
      <c r="I7945" s="131"/>
    </row>
    <row r="7946" spans="7:9" ht="15" customHeight="1" x14ac:dyDescent="0.2">
      <c r="G7946" s="139"/>
      <c r="H7946" s="131"/>
      <c r="I7946" s="131"/>
    </row>
    <row r="7947" spans="7:9" ht="15" customHeight="1" x14ac:dyDescent="0.2">
      <c r="G7947" s="139"/>
      <c r="H7947" s="131"/>
      <c r="I7947" s="131"/>
    </row>
    <row r="7948" spans="7:9" ht="15" customHeight="1" x14ac:dyDescent="0.2">
      <c r="G7948" s="139"/>
      <c r="H7948" s="131"/>
      <c r="I7948" s="131"/>
    </row>
    <row r="7949" spans="7:9" ht="15" customHeight="1" x14ac:dyDescent="0.2">
      <c r="G7949" s="139"/>
      <c r="H7949" s="131"/>
      <c r="I7949" s="131"/>
    </row>
    <row r="7950" spans="7:9" ht="15" customHeight="1" x14ac:dyDescent="0.2">
      <c r="G7950" s="139"/>
      <c r="H7950" s="131"/>
      <c r="I7950" s="131"/>
    </row>
    <row r="7951" spans="7:9" ht="15" customHeight="1" x14ac:dyDescent="0.2">
      <c r="G7951" s="139"/>
      <c r="H7951" s="131"/>
      <c r="I7951" s="131"/>
    </row>
    <row r="7952" spans="7:9" ht="15" customHeight="1" x14ac:dyDescent="0.2">
      <c r="G7952" s="139"/>
      <c r="H7952" s="131"/>
      <c r="I7952" s="131"/>
    </row>
    <row r="7953" spans="7:9" ht="15" customHeight="1" x14ac:dyDescent="0.2">
      <c r="G7953" s="139"/>
      <c r="H7953" s="131"/>
      <c r="I7953" s="131"/>
    </row>
    <row r="7954" spans="7:9" ht="15" customHeight="1" x14ac:dyDescent="0.2">
      <c r="G7954" s="139"/>
      <c r="H7954" s="131"/>
      <c r="I7954" s="131"/>
    </row>
    <row r="7955" spans="7:9" ht="15" customHeight="1" x14ac:dyDescent="0.2">
      <c r="G7955" s="139"/>
      <c r="H7955" s="131"/>
      <c r="I7955" s="131"/>
    </row>
    <row r="7956" spans="7:9" ht="15" customHeight="1" x14ac:dyDescent="0.2">
      <c r="G7956" s="139"/>
      <c r="H7956" s="131"/>
      <c r="I7956" s="131"/>
    </row>
    <row r="7957" spans="7:9" ht="15" customHeight="1" x14ac:dyDescent="0.2">
      <c r="G7957" s="139"/>
      <c r="H7957" s="131"/>
      <c r="I7957" s="131"/>
    </row>
    <row r="7958" spans="7:9" ht="15" customHeight="1" x14ac:dyDescent="0.2">
      <c r="G7958" s="139"/>
      <c r="H7958" s="131"/>
      <c r="I7958" s="131"/>
    </row>
    <row r="7959" spans="7:9" ht="15" customHeight="1" x14ac:dyDescent="0.2">
      <c r="G7959" s="139"/>
      <c r="H7959" s="131"/>
      <c r="I7959" s="131"/>
    </row>
    <row r="7960" spans="7:9" ht="15" customHeight="1" x14ac:dyDescent="0.2">
      <c r="G7960" s="139"/>
      <c r="H7960" s="131"/>
      <c r="I7960" s="131"/>
    </row>
    <row r="7961" spans="7:9" ht="15" customHeight="1" x14ac:dyDescent="0.2">
      <c r="G7961" s="139"/>
      <c r="H7961" s="131"/>
      <c r="I7961" s="131"/>
    </row>
    <row r="7962" spans="7:9" ht="15" customHeight="1" x14ac:dyDescent="0.2">
      <c r="G7962" s="139"/>
      <c r="H7962" s="131"/>
      <c r="I7962" s="131"/>
    </row>
    <row r="7963" spans="7:9" ht="15" customHeight="1" x14ac:dyDescent="0.2">
      <c r="G7963" s="139"/>
      <c r="H7963" s="131"/>
      <c r="I7963" s="131"/>
    </row>
    <row r="7964" spans="7:9" ht="15" customHeight="1" x14ac:dyDescent="0.2">
      <c r="G7964" s="139"/>
      <c r="H7964" s="131"/>
      <c r="I7964" s="131"/>
    </row>
    <row r="7965" spans="7:9" ht="15" customHeight="1" x14ac:dyDescent="0.2">
      <c r="G7965" s="139"/>
      <c r="H7965" s="131"/>
      <c r="I7965" s="131"/>
    </row>
    <row r="7966" spans="7:9" ht="15" customHeight="1" x14ac:dyDescent="0.2">
      <c r="G7966" s="139"/>
      <c r="H7966" s="131"/>
      <c r="I7966" s="131"/>
    </row>
    <row r="7967" spans="7:9" ht="15" customHeight="1" x14ac:dyDescent="0.2">
      <c r="G7967" s="139"/>
      <c r="H7967" s="131"/>
      <c r="I7967" s="131"/>
    </row>
    <row r="7968" spans="7:9" ht="15" customHeight="1" x14ac:dyDescent="0.2">
      <c r="G7968" s="139"/>
      <c r="H7968" s="131"/>
      <c r="I7968" s="131"/>
    </row>
    <row r="7969" spans="7:9" ht="15" customHeight="1" x14ac:dyDescent="0.2">
      <c r="G7969" s="139"/>
      <c r="H7969" s="131"/>
      <c r="I7969" s="131"/>
    </row>
    <row r="7970" spans="7:9" ht="15" customHeight="1" x14ac:dyDescent="0.2">
      <c r="G7970" s="139"/>
      <c r="H7970" s="131"/>
      <c r="I7970" s="131"/>
    </row>
    <row r="7971" spans="7:9" ht="15" customHeight="1" x14ac:dyDescent="0.2">
      <c r="G7971" s="139"/>
      <c r="H7971" s="131"/>
      <c r="I7971" s="131"/>
    </row>
    <row r="7972" spans="7:9" ht="15" customHeight="1" x14ac:dyDescent="0.2">
      <c r="G7972" s="139"/>
      <c r="H7972" s="131"/>
      <c r="I7972" s="131"/>
    </row>
    <row r="7973" spans="7:9" ht="15" customHeight="1" x14ac:dyDescent="0.2">
      <c r="G7973" s="139"/>
      <c r="H7973" s="131"/>
      <c r="I7973" s="131"/>
    </row>
    <row r="7974" spans="7:9" ht="15" customHeight="1" x14ac:dyDescent="0.2">
      <c r="G7974" s="139"/>
      <c r="H7974" s="131"/>
      <c r="I7974" s="131"/>
    </row>
    <row r="7975" spans="7:9" ht="15" customHeight="1" x14ac:dyDescent="0.2">
      <c r="G7975" s="139"/>
      <c r="H7975" s="131"/>
      <c r="I7975" s="131"/>
    </row>
    <row r="7976" spans="7:9" ht="15" customHeight="1" x14ac:dyDescent="0.2">
      <c r="G7976" s="139"/>
      <c r="H7976" s="131"/>
      <c r="I7976" s="131"/>
    </row>
    <row r="7977" spans="7:9" ht="15" customHeight="1" x14ac:dyDescent="0.2">
      <c r="G7977" s="139"/>
      <c r="H7977" s="131"/>
      <c r="I7977" s="131"/>
    </row>
    <row r="7978" spans="7:9" ht="15" customHeight="1" x14ac:dyDescent="0.2">
      <c r="G7978" s="139"/>
      <c r="H7978" s="131"/>
      <c r="I7978" s="131"/>
    </row>
    <row r="7979" spans="7:9" ht="15" customHeight="1" x14ac:dyDescent="0.2">
      <c r="G7979" s="139"/>
      <c r="H7979" s="131"/>
      <c r="I7979" s="131"/>
    </row>
    <row r="7980" spans="7:9" ht="15" customHeight="1" x14ac:dyDescent="0.2">
      <c r="G7980" s="139"/>
      <c r="H7980" s="131"/>
      <c r="I7980" s="131"/>
    </row>
    <row r="7981" spans="7:9" ht="15" customHeight="1" x14ac:dyDescent="0.2">
      <c r="G7981" s="139"/>
      <c r="H7981" s="131"/>
      <c r="I7981" s="131"/>
    </row>
    <row r="7982" spans="7:9" ht="15" customHeight="1" x14ac:dyDescent="0.2">
      <c r="G7982" s="139"/>
      <c r="H7982" s="131"/>
      <c r="I7982" s="131"/>
    </row>
    <row r="7983" spans="7:9" ht="15" customHeight="1" x14ac:dyDescent="0.2">
      <c r="G7983" s="139"/>
      <c r="H7983" s="131"/>
      <c r="I7983" s="131"/>
    </row>
    <row r="7984" spans="7:9" ht="15" customHeight="1" x14ac:dyDescent="0.2">
      <c r="G7984" s="139"/>
      <c r="H7984" s="131"/>
      <c r="I7984" s="131"/>
    </row>
    <row r="7985" spans="7:9" ht="15" customHeight="1" x14ac:dyDescent="0.2">
      <c r="G7985" s="139"/>
      <c r="H7985" s="131"/>
      <c r="I7985" s="131"/>
    </row>
    <row r="7986" spans="7:9" ht="15" customHeight="1" x14ac:dyDescent="0.2">
      <c r="G7986" s="139"/>
      <c r="H7986" s="131"/>
      <c r="I7986" s="131"/>
    </row>
    <row r="7987" spans="7:9" ht="15" customHeight="1" x14ac:dyDescent="0.2">
      <c r="G7987" s="139"/>
      <c r="H7987" s="131"/>
      <c r="I7987" s="131"/>
    </row>
    <row r="7988" spans="7:9" ht="15" customHeight="1" x14ac:dyDescent="0.2">
      <c r="G7988" s="139"/>
      <c r="H7988" s="131"/>
      <c r="I7988" s="131"/>
    </row>
    <row r="7989" spans="7:9" ht="15" customHeight="1" x14ac:dyDescent="0.2">
      <c r="G7989" s="139"/>
      <c r="H7989" s="131"/>
      <c r="I7989" s="131"/>
    </row>
    <row r="7990" spans="7:9" ht="15" customHeight="1" x14ac:dyDescent="0.2">
      <c r="G7990" s="139"/>
      <c r="H7990" s="131"/>
      <c r="I7990" s="131"/>
    </row>
    <row r="7991" spans="7:9" ht="15" customHeight="1" x14ac:dyDescent="0.2">
      <c r="G7991" s="139"/>
      <c r="H7991" s="131"/>
      <c r="I7991" s="131"/>
    </row>
    <row r="7992" spans="7:9" ht="15" customHeight="1" x14ac:dyDescent="0.2">
      <c r="G7992" s="139"/>
      <c r="H7992" s="131"/>
      <c r="I7992" s="131"/>
    </row>
    <row r="7993" spans="7:9" ht="15" customHeight="1" x14ac:dyDescent="0.2">
      <c r="G7993" s="139"/>
      <c r="H7993" s="131"/>
      <c r="I7993" s="131"/>
    </row>
    <row r="7994" spans="7:9" ht="15" customHeight="1" x14ac:dyDescent="0.2">
      <c r="G7994" s="139"/>
      <c r="H7994" s="131"/>
      <c r="I7994" s="131"/>
    </row>
    <row r="7995" spans="7:9" ht="15" customHeight="1" x14ac:dyDescent="0.2">
      <c r="G7995" s="139"/>
      <c r="H7995" s="131"/>
      <c r="I7995" s="131"/>
    </row>
    <row r="7996" spans="7:9" ht="15" customHeight="1" x14ac:dyDescent="0.2">
      <c r="G7996" s="139"/>
      <c r="H7996" s="131"/>
      <c r="I7996" s="131"/>
    </row>
    <row r="7997" spans="7:9" ht="15" customHeight="1" x14ac:dyDescent="0.2">
      <c r="G7997" s="139"/>
      <c r="H7997" s="131"/>
      <c r="I7997" s="131"/>
    </row>
    <row r="7998" spans="7:9" ht="15" customHeight="1" x14ac:dyDescent="0.2">
      <c r="G7998" s="139"/>
      <c r="H7998" s="131"/>
      <c r="I7998" s="131"/>
    </row>
    <row r="7999" spans="7:9" ht="15" customHeight="1" x14ac:dyDescent="0.2">
      <c r="G7999" s="139"/>
      <c r="H7999" s="131"/>
      <c r="I7999" s="131"/>
    </row>
    <row r="8000" spans="7:9" ht="15" customHeight="1" x14ac:dyDescent="0.2">
      <c r="G8000" s="139"/>
      <c r="H8000" s="131"/>
      <c r="I8000" s="131"/>
    </row>
    <row r="8001" spans="7:9" ht="15" customHeight="1" x14ac:dyDescent="0.2">
      <c r="G8001" s="139"/>
      <c r="H8001" s="131"/>
      <c r="I8001" s="131"/>
    </row>
    <row r="8002" spans="7:9" ht="15" customHeight="1" x14ac:dyDescent="0.2">
      <c r="G8002" s="139"/>
      <c r="H8002" s="131"/>
      <c r="I8002" s="131"/>
    </row>
    <row r="8003" spans="7:9" ht="15" customHeight="1" x14ac:dyDescent="0.2">
      <c r="G8003" s="139"/>
      <c r="H8003" s="131"/>
      <c r="I8003" s="131"/>
    </row>
    <row r="8004" spans="7:9" ht="15" customHeight="1" x14ac:dyDescent="0.2">
      <c r="G8004" s="139"/>
      <c r="H8004" s="131"/>
      <c r="I8004" s="131"/>
    </row>
    <row r="8005" spans="7:9" ht="15" customHeight="1" x14ac:dyDescent="0.2">
      <c r="G8005" s="139"/>
      <c r="H8005" s="131"/>
      <c r="I8005" s="131"/>
    </row>
    <row r="8006" spans="7:9" ht="15" customHeight="1" x14ac:dyDescent="0.2">
      <c r="G8006" s="139"/>
      <c r="H8006" s="131"/>
      <c r="I8006" s="131"/>
    </row>
    <row r="8007" spans="7:9" ht="15" customHeight="1" x14ac:dyDescent="0.2">
      <c r="G8007" s="139"/>
      <c r="H8007" s="131"/>
      <c r="I8007" s="131"/>
    </row>
    <row r="8008" spans="7:9" ht="15" customHeight="1" x14ac:dyDescent="0.2">
      <c r="G8008" s="139"/>
      <c r="H8008" s="131"/>
      <c r="I8008" s="131"/>
    </row>
    <row r="8009" spans="7:9" ht="15" customHeight="1" x14ac:dyDescent="0.2">
      <c r="G8009" s="139"/>
      <c r="H8009" s="131"/>
      <c r="I8009" s="131"/>
    </row>
    <row r="8010" spans="7:9" ht="15" customHeight="1" x14ac:dyDescent="0.2">
      <c r="G8010" s="139"/>
      <c r="H8010" s="131"/>
      <c r="I8010" s="131"/>
    </row>
    <row r="8011" spans="7:9" ht="15" customHeight="1" x14ac:dyDescent="0.2">
      <c r="G8011" s="139"/>
      <c r="H8011" s="131"/>
      <c r="I8011" s="131"/>
    </row>
    <row r="8012" spans="7:9" ht="15" customHeight="1" x14ac:dyDescent="0.2">
      <c r="G8012" s="139"/>
      <c r="H8012" s="131"/>
      <c r="I8012" s="131"/>
    </row>
    <row r="8013" spans="7:9" ht="15" customHeight="1" x14ac:dyDescent="0.2">
      <c r="G8013" s="139"/>
      <c r="H8013" s="131"/>
      <c r="I8013" s="131"/>
    </row>
    <row r="8014" spans="7:9" ht="15" customHeight="1" x14ac:dyDescent="0.2">
      <c r="G8014" s="139"/>
      <c r="H8014" s="131"/>
      <c r="I8014" s="131"/>
    </row>
    <row r="8015" spans="7:9" ht="15" customHeight="1" x14ac:dyDescent="0.2">
      <c r="G8015" s="139"/>
      <c r="H8015" s="131"/>
      <c r="I8015" s="131"/>
    </row>
    <row r="8016" spans="7:9" ht="15" customHeight="1" x14ac:dyDescent="0.2">
      <c r="G8016" s="139"/>
      <c r="H8016" s="131"/>
      <c r="I8016" s="131"/>
    </row>
    <row r="8017" spans="7:9" ht="15" customHeight="1" x14ac:dyDescent="0.2">
      <c r="G8017" s="139"/>
      <c r="H8017" s="131"/>
      <c r="I8017" s="131"/>
    </row>
    <row r="8018" spans="7:9" ht="15" customHeight="1" x14ac:dyDescent="0.2">
      <c r="G8018" s="139"/>
      <c r="H8018" s="131"/>
      <c r="I8018" s="131"/>
    </row>
    <row r="8019" spans="7:9" ht="15" customHeight="1" x14ac:dyDescent="0.2">
      <c r="G8019" s="139"/>
      <c r="H8019" s="131"/>
      <c r="I8019" s="131"/>
    </row>
    <row r="8020" spans="7:9" ht="15" customHeight="1" x14ac:dyDescent="0.2">
      <c r="G8020" s="139"/>
      <c r="H8020" s="131"/>
      <c r="I8020" s="131"/>
    </row>
    <row r="8021" spans="7:9" ht="15" customHeight="1" x14ac:dyDescent="0.2">
      <c r="G8021" s="139"/>
      <c r="H8021" s="131"/>
      <c r="I8021" s="131"/>
    </row>
    <row r="8022" spans="7:9" ht="15" customHeight="1" x14ac:dyDescent="0.2">
      <c r="G8022" s="139"/>
      <c r="H8022" s="131"/>
      <c r="I8022" s="131"/>
    </row>
    <row r="8023" spans="7:9" ht="15" customHeight="1" x14ac:dyDescent="0.2">
      <c r="G8023" s="139"/>
      <c r="H8023" s="131"/>
      <c r="I8023" s="131"/>
    </row>
    <row r="8024" spans="7:9" ht="15" customHeight="1" x14ac:dyDescent="0.2">
      <c r="G8024" s="139"/>
      <c r="H8024" s="131"/>
      <c r="I8024" s="131"/>
    </row>
    <row r="8025" spans="7:9" ht="15" customHeight="1" x14ac:dyDescent="0.2">
      <c r="G8025" s="139"/>
      <c r="H8025" s="131"/>
      <c r="I8025" s="131"/>
    </row>
    <row r="8026" spans="7:9" ht="15" customHeight="1" x14ac:dyDescent="0.2">
      <c r="G8026" s="139"/>
      <c r="H8026" s="131"/>
      <c r="I8026" s="131"/>
    </row>
    <row r="8027" spans="7:9" ht="15" customHeight="1" x14ac:dyDescent="0.2">
      <c r="G8027" s="139"/>
      <c r="H8027" s="131"/>
      <c r="I8027" s="131"/>
    </row>
    <row r="8028" spans="7:9" ht="15" customHeight="1" x14ac:dyDescent="0.2">
      <c r="G8028" s="139"/>
      <c r="H8028" s="131"/>
      <c r="I8028" s="131"/>
    </row>
    <row r="8029" spans="7:9" ht="15" customHeight="1" x14ac:dyDescent="0.2">
      <c r="G8029" s="139"/>
      <c r="H8029" s="131"/>
      <c r="I8029" s="131"/>
    </row>
    <row r="8030" spans="7:9" ht="15" customHeight="1" x14ac:dyDescent="0.2">
      <c r="G8030" s="139"/>
      <c r="H8030" s="131"/>
      <c r="I8030" s="131"/>
    </row>
    <row r="8031" spans="7:9" ht="15" customHeight="1" x14ac:dyDescent="0.2">
      <c r="G8031" s="139"/>
      <c r="H8031" s="131"/>
      <c r="I8031" s="131"/>
    </row>
    <row r="8032" spans="7:9" ht="15" customHeight="1" x14ac:dyDescent="0.2">
      <c r="G8032" s="139"/>
      <c r="H8032" s="131"/>
      <c r="I8032" s="131"/>
    </row>
    <row r="8033" spans="7:9" ht="15" customHeight="1" x14ac:dyDescent="0.2">
      <c r="G8033" s="139"/>
      <c r="H8033" s="131"/>
      <c r="I8033" s="131"/>
    </row>
    <row r="8034" spans="7:9" ht="15" customHeight="1" x14ac:dyDescent="0.2">
      <c r="G8034" s="139"/>
      <c r="H8034" s="131"/>
      <c r="I8034" s="131"/>
    </row>
    <row r="8035" spans="7:9" ht="15" customHeight="1" x14ac:dyDescent="0.2">
      <c r="G8035" s="139"/>
      <c r="H8035" s="131"/>
      <c r="I8035" s="131"/>
    </row>
    <row r="8036" spans="7:9" ht="15" customHeight="1" x14ac:dyDescent="0.2">
      <c r="G8036" s="139"/>
      <c r="H8036" s="131"/>
      <c r="I8036" s="131"/>
    </row>
    <row r="8037" spans="7:9" ht="15" customHeight="1" x14ac:dyDescent="0.2">
      <c r="G8037" s="139"/>
      <c r="H8037" s="131"/>
      <c r="I8037" s="131"/>
    </row>
    <row r="8038" spans="7:9" ht="15" customHeight="1" x14ac:dyDescent="0.2">
      <c r="G8038" s="139"/>
      <c r="H8038" s="131"/>
      <c r="I8038" s="131"/>
    </row>
    <row r="8039" spans="7:9" ht="15" customHeight="1" x14ac:dyDescent="0.2">
      <c r="G8039" s="139"/>
      <c r="H8039" s="131"/>
      <c r="I8039" s="131"/>
    </row>
    <row r="8040" spans="7:9" ht="15" customHeight="1" x14ac:dyDescent="0.2">
      <c r="G8040" s="139"/>
      <c r="H8040" s="131"/>
      <c r="I8040" s="131"/>
    </row>
    <row r="8041" spans="7:9" ht="15" customHeight="1" x14ac:dyDescent="0.2">
      <c r="G8041" s="139"/>
      <c r="H8041" s="131"/>
      <c r="I8041" s="131"/>
    </row>
    <row r="8042" spans="7:9" ht="15" customHeight="1" x14ac:dyDescent="0.2">
      <c r="G8042" s="139"/>
      <c r="H8042" s="131"/>
      <c r="I8042" s="131"/>
    </row>
    <row r="8043" spans="7:9" ht="15" customHeight="1" x14ac:dyDescent="0.2">
      <c r="G8043" s="139"/>
      <c r="H8043" s="131"/>
      <c r="I8043" s="131"/>
    </row>
    <row r="8044" spans="7:9" ht="15" customHeight="1" x14ac:dyDescent="0.2">
      <c r="G8044" s="139"/>
      <c r="H8044" s="131"/>
      <c r="I8044" s="131"/>
    </row>
    <row r="8045" spans="7:9" ht="15" customHeight="1" x14ac:dyDescent="0.2">
      <c r="G8045" s="139"/>
      <c r="H8045" s="131"/>
      <c r="I8045" s="131"/>
    </row>
    <row r="8046" spans="7:9" ht="15" customHeight="1" x14ac:dyDescent="0.2">
      <c r="G8046" s="139"/>
      <c r="H8046" s="131"/>
      <c r="I8046" s="131"/>
    </row>
    <row r="8047" spans="7:9" ht="15" customHeight="1" x14ac:dyDescent="0.2">
      <c r="G8047" s="139"/>
      <c r="H8047" s="131"/>
      <c r="I8047" s="131"/>
    </row>
    <row r="8048" spans="7:9" ht="15" customHeight="1" x14ac:dyDescent="0.2">
      <c r="G8048" s="139"/>
      <c r="H8048" s="131"/>
      <c r="I8048" s="131"/>
    </row>
    <row r="8049" spans="7:9" ht="15" customHeight="1" x14ac:dyDescent="0.2">
      <c r="G8049" s="139"/>
      <c r="H8049" s="131"/>
      <c r="I8049" s="131"/>
    </row>
    <row r="8050" spans="7:9" ht="15" customHeight="1" x14ac:dyDescent="0.2">
      <c r="G8050" s="139"/>
      <c r="H8050" s="131"/>
      <c r="I8050" s="131"/>
    </row>
    <row r="8051" spans="7:9" ht="15" customHeight="1" x14ac:dyDescent="0.2">
      <c r="G8051" s="139"/>
      <c r="H8051" s="131"/>
      <c r="I8051" s="131"/>
    </row>
    <row r="8052" spans="7:9" ht="15" customHeight="1" x14ac:dyDescent="0.2">
      <c r="G8052" s="139"/>
      <c r="H8052" s="131"/>
      <c r="I8052" s="131"/>
    </row>
    <row r="8053" spans="7:9" ht="15" customHeight="1" x14ac:dyDescent="0.2">
      <c r="G8053" s="139"/>
      <c r="H8053" s="131"/>
      <c r="I8053" s="131"/>
    </row>
    <row r="8054" spans="7:9" ht="15" customHeight="1" x14ac:dyDescent="0.2">
      <c r="G8054" s="139"/>
      <c r="H8054" s="131"/>
      <c r="I8054" s="131"/>
    </row>
    <row r="8055" spans="7:9" ht="15" customHeight="1" x14ac:dyDescent="0.2">
      <c r="G8055" s="139"/>
      <c r="H8055" s="131"/>
      <c r="I8055" s="131"/>
    </row>
    <row r="8056" spans="7:9" ht="15" customHeight="1" x14ac:dyDescent="0.2">
      <c r="G8056" s="139"/>
      <c r="H8056" s="131"/>
      <c r="I8056" s="131"/>
    </row>
    <row r="8057" spans="7:9" ht="15" customHeight="1" x14ac:dyDescent="0.2">
      <c r="G8057" s="139"/>
      <c r="H8057" s="131"/>
      <c r="I8057" s="131"/>
    </row>
    <row r="8058" spans="7:9" ht="15" customHeight="1" x14ac:dyDescent="0.2">
      <c r="G8058" s="139"/>
      <c r="H8058" s="131"/>
      <c r="I8058" s="131"/>
    </row>
    <row r="8059" spans="7:9" ht="15" customHeight="1" x14ac:dyDescent="0.2">
      <c r="G8059" s="139"/>
      <c r="H8059" s="131"/>
      <c r="I8059" s="131"/>
    </row>
    <row r="8060" spans="7:9" ht="15" customHeight="1" x14ac:dyDescent="0.2">
      <c r="G8060" s="139"/>
      <c r="H8060" s="131"/>
      <c r="I8060" s="131"/>
    </row>
    <row r="8061" spans="7:9" ht="15" customHeight="1" x14ac:dyDescent="0.2">
      <c r="G8061" s="139"/>
      <c r="H8061" s="131"/>
      <c r="I8061" s="131"/>
    </row>
    <row r="8062" spans="7:9" ht="15" customHeight="1" x14ac:dyDescent="0.2">
      <c r="G8062" s="139"/>
      <c r="H8062" s="131"/>
      <c r="I8062" s="131"/>
    </row>
    <row r="8063" spans="7:9" ht="15" customHeight="1" x14ac:dyDescent="0.2">
      <c r="G8063" s="139"/>
      <c r="H8063" s="131"/>
      <c r="I8063" s="131"/>
    </row>
    <row r="8064" spans="7:9" ht="15" customHeight="1" x14ac:dyDescent="0.2">
      <c r="G8064" s="139"/>
      <c r="H8064" s="131"/>
      <c r="I8064" s="131"/>
    </row>
    <row r="8065" spans="7:9" ht="15" customHeight="1" x14ac:dyDescent="0.2">
      <c r="G8065" s="139"/>
      <c r="H8065" s="131"/>
      <c r="I8065" s="131"/>
    </row>
    <row r="8066" spans="7:9" ht="15" customHeight="1" x14ac:dyDescent="0.2">
      <c r="G8066" s="139"/>
      <c r="H8066" s="131"/>
      <c r="I8066" s="131"/>
    </row>
    <row r="8067" spans="7:9" ht="15" customHeight="1" x14ac:dyDescent="0.2">
      <c r="G8067" s="139"/>
      <c r="H8067" s="131"/>
      <c r="I8067" s="131"/>
    </row>
    <row r="8068" spans="7:9" ht="15" customHeight="1" x14ac:dyDescent="0.2">
      <c r="G8068" s="139"/>
      <c r="H8068" s="131"/>
      <c r="I8068" s="131"/>
    </row>
    <row r="8069" spans="7:9" ht="15" customHeight="1" x14ac:dyDescent="0.2">
      <c r="G8069" s="139"/>
      <c r="H8069" s="131"/>
      <c r="I8069" s="131"/>
    </row>
    <row r="8070" spans="7:9" ht="15" customHeight="1" x14ac:dyDescent="0.2">
      <c r="G8070" s="139"/>
      <c r="H8070" s="131"/>
      <c r="I8070" s="131"/>
    </row>
    <row r="8071" spans="7:9" ht="15" customHeight="1" x14ac:dyDescent="0.2">
      <c r="G8071" s="139"/>
      <c r="H8071" s="131"/>
      <c r="I8071" s="131"/>
    </row>
    <row r="8072" spans="7:9" ht="15" customHeight="1" x14ac:dyDescent="0.2">
      <c r="G8072" s="139"/>
      <c r="H8072" s="131"/>
      <c r="I8072" s="131"/>
    </row>
    <row r="8073" spans="7:9" ht="15" customHeight="1" x14ac:dyDescent="0.2">
      <c r="G8073" s="139"/>
      <c r="H8073" s="131"/>
      <c r="I8073" s="131"/>
    </row>
    <row r="8074" spans="7:9" ht="15" customHeight="1" x14ac:dyDescent="0.2">
      <c r="G8074" s="139"/>
      <c r="H8074" s="131"/>
      <c r="I8074" s="131"/>
    </row>
    <row r="8075" spans="7:9" ht="15" customHeight="1" x14ac:dyDescent="0.2">
      <c r="G8075" s="139"/>
      <c r="H8075" s="131"/>
      <c r="I8075" s="131"/>
    </row>
    <row r="8076" spans="7:9" ht="15" customHeight="1" x14ac:dyDescent="0.2">
      <c r="G8076" s="139"/>
      <c r="H8076" s="131"/>
      <c r="I8076" s="131"/>
    </row>
    <row r="8077" spans="7:9" ht="15" customHeight="1" x14ac:dyDescent="0.2">
      <c r="G8077" s="139"/>
      <c r="H8077" s="131"/>
      <c r="I8077" s="131"/>
    </row>
    <row r="8078" spans="7:9" ht="15" customHeight="1" x14ac:dyDescent="0.2">
      <c r="G8078" s="139"/>
      <c r="H8078" s="131"/>
      <c r="I8078" s="131"/>
    </row>
    <row r="8079" spans="7:9" ht="15" customHeight="1" x14ac:dyDescent="0.2">
      <c r="G8079" s="139"/>
      <c r="H8079" s="131"/>
      <c r="I8079" s="131"/>
    </row>
    <row r="8080" spans="7:9" ht="15" customHeight="1" x14ac:dyDescent="0.2">
      <c r="G8080" s="139"/>
      <c r="H8080" s="131"/>
      <c r="I8080" s="131"/>
    </row>
    <row r="8081" spans="7:9" ht="15" customHeight="1" x14ac:dyDescent="0.2">
      <c r="G8081" s="139"/>
      <c r="H8081" s="131"/>
      <c r="I8081" s="131"/>
    </row>
    <row r="8082" spans="7:9" ht="15" customHeight="1" x14ac:dyDescent="0.2">
      <c r="G8082" s="139"/>
      <c r="H8082" s="131"/>
      <c r="I8082" s="131"/>
    </row>
    <row r="8083" spans="7:9" ht="15" customHeight="1" x14ac:dyDescent="0.2">
      <c r="G8083" s="139"/>
      <c r="H8083" s="131"/>
      <c r="I8083" s="131"/>
    </row>
    <row r="8084" spans="7:9" ht="15" customHeight="1" x14ac:dyDescent="0.2">
      <c r="G8084" s="139"/>
      <c r="H8084" s="131"/>
      <c r="I8084" s="131"/>
    </row>
    <row r="8085" spans="7:9" ht="15" customHeight="1" x14ac:dyDescent="0.2">
      <c r="G8085" s="139"/>
      <c r="H8085" s="131"/>
      <c r="I8085" s="131"/>
    </row>
    <row r="8086" spans="7:9" ht="15" customHeight="1" x14ac:dyDescent="0.2">
      <c r="G8086" s="139"/>
      <c r="H8086" s="131"/>
      <c r="I8086" s="131"/>
    </row>
    <row r="8087" spans="7:9" ht="15" customHeight="1" x14ac:dyDescent="0.2">
      <c r="G8087" s="139"/>
      <c r="H8087" s="131"/>
      <c r="I8087" s="131"/>
    </row>
    <row r="8088" spans="7:9" ht="15" customHeight="1" x14ac:dyDescent="0.2">
      <c r="G8088" s="139"/>
      <c r="H8088" s="131"/>
      <c r="I8088" s="131"/>
    </row>
    <row r="8089" spans="7:9" ht="15" customHeight="1" x14ac:dyDescent="0.2">
      <c r="G8089" s="139"/>
      <c r="H8089" s="131"/>
      <c r="I8089" s="131"/>
    </row>
    <row r="8090" spans="7:9" ht="15" customHeight="1" x14ac:dyDescent="0.2">
      <c r="G8090" s="139"/>
      <c r="H8090" s="131"/>
      <c r="I8090" s="131"/>
    </row>
    <row r="8091" spans="7:9" ht="15" customHeight="1" x14ac:dyDescent="0.2">
      <c r="G8091" s="139"/>
      <c r="H8091" s="131"/>
      <c r="I8091" s="131"/>
    </row>
    <row r="8092" spans="7:9" ht="15" customHeight="1" x14ac:dyDescent="0.2">
      <c r="G8092" s="139"/>
      <c r="H8092" s="131"/>
      <c r="I8092" s="131"/>
    </row>
    <row r="8093" spans="7:9" ht="15" customHeight="1" x14ac:dyDescent="0.2">
      <c r="G8093" s="139"/>
      <c r="H8093" s="131"/>
      <c r="I8093" s="131"/>
    </row>
    <row r="8094" spans="7:9" ht="15" customHeight="1" x14ac:dyDescent="0.2">
      <c r="G8094" s="139"/>
      <c r="H8094" s="131"/>
      <c r="I8094" s="131"/>
    </row>
    <row r="8095" spans="7:9" ht="15" customHeight="1" x14ac:dyDescent="0.2">
      <c r="G8095" s="139"/>
      <c r="H8095" s="131"/>
      <c r="I8095" s="131"/>
    </row>
    <row r="8096" spans="7:9" ht="15" customHeight="1" x14ac:dyDescent="0.2">
      <c r="G8096" s="139"/>
      <c r="H8096" s="131"/>
      <c r="I8096" s="131"/>
    </row>
    <row r="8097" spans="7:9" ht="15" customHeight="1" x14ac:dyDescent="0.2">
      <c r="G8097" s="139"/>
      <c r="H8097" s="131"/>
      <c r="I8097" s="131"/>
    </row>
    <row r="8098" spans="7:9" ht="15" customHeight="1" x14ac:dyDescent="0.2">
      <c r="G8098" s="139"/>
      <c r="H8098" s="131"/>
      <c r="I8098" s="131"/>
    </row>
    <row r="8099" spans="7:9" ht="15" customHeight="1" x14ac:dyDescent="0.2">
      <c r="G8099" s="139"/>
      <c r="H8099" s="131"/>
      <c r="I8099" s="131"/>
    </row>
    <row r="8100" spans="7:9" ht="15" customHeight="1" x14ac:dyDescent="0.2">
      <c r="G8100" s="139"/>
      <c r="H8100" s="131"/>
      <c r="I8100" s="131"/>
    </row>
    <row r="8101" spans="7:9" ht="15" customHeight="1" x14ac:dyDescent="0.2">
      <c r="G8101" s="139"/>
      <c r="H8101" s="131"/>
      <c r="I8101" s="131"/>
    </row>
    <row r="8102" spans="7:9" ht="15" customHeight="1" x14ac:dyDescent="0.2">
      <c r="G8102" s="139"/>
      <c r="H8102" s="131"/>
      <c r="I8102" s="131"/>
    </row>
    <row r="8103" spans="7:9" ht="15" customHeight="1" x14ac:dyDescent="0.2">
      <c r="G8103" s="139"/>
      <c r="H8103" s="131"/>
      <c r="I8103" s="131"/>
    </row>
    <row r="8104" spans="7:9" ht="15" customHeight="1" x14ac:dyDescent="0.2">
      <c r="G8104" s="139"/>
      <c r="H8104" s="131"/>
      <c r="I8104" s="131"/>
    </row>
    <row r="8105" spans="7:9" ht="15" customHeight="1" x14ac:dyDescent="0.2">
      <c r="G8105" s="139"/>
      <c r="H8105" s="131"/>
      <c r="I8105" s="131"/>
    </row>
    <row r="8106" spans="7:9" ht="15" customHeight="1" x14ac:dyDescent="0.2">
      <c r="G8106" s="139"/>
      <c r="H8106" s="131"/>
      <c r="I8106" s="131"/>
    </row>
    <row r="8107" spans="7:9" ht="15" customHeight="1" x14ac:dyDescent="0.2">
      <c r="G8107" s="139"/>
      <c r="H8107" s="131"/>
      <c r="I8107" s="131"/>
    </row>
    <row r="8108" spans="7:9" ht="15" customHeight="1" x14ac:dyDescent="0.2">
      <c r="G8108" s="139"/>
      <c r="H8108" s="131"/>
      <c r="I8108" s="131"/>
    </row>
    <row r="8109" spans="7:9" ht="15" customHeight="1" x14ac:dyDescent="0.2">
      <c r="G8109" s="139"/>
      <c r="H8109" s="131"/>
      <c r="I8109" s="131"/>
    </row>
    <row r="8110" spans="7:9" ht="15" customHeight="1" x14ac:dyDescent="0.2">
      <c r="G8110" s="139"/>
      <c r="H8110" s="131"/>
      <c r="I8110" s="131"/>
    </row>
    <row r="8111" spans="7:9" ht="15" customHeight="1" x14ac:dyDescent="0.2">
      <c r="G8111" s="139"/>
      <c r="H8111" s="131"/>
      <c r="I8111" s="131"/>
    </row>
    <row r="8112" spans="7:9" ht="15" customHeight="1" x14ac:dyDescent="0.2">
      <c r="G8112" s="139"/>
      <c r="H8112" s="131"/>
      <c r="I8112" s="131"/>
    </row>
    <row r="8113" spans="7:9" ht="15" customHeight="1" x14ac:dyDescent="0.2">
      <c r="G8113" s="139"/>
      <c r="H8113" s="131"/>
      <c r="I8113" s="131"/>
    </row>
    <row r="8114" spans="7:9" ht="15" customHeight="1" x14ac:dyDescent="0.2">
      <c r="G8114" s="139"/>
      <c r="H8114" s="131"/>
      <c r="I8114" s="131"/>
    </row>
    <row r="8115" spans="7:9" ht="15" customHeight="1" x14ac:dyDescent="0.2">
      <c r="G8115" s="139"/>
      <c r="H8115" s="131"/>
      <c r="I8115" s="131"/>
    </row>
    <row r="8116" spans="7:9" ht="15" customHeight="1" x14ac:dyDescent="0.2">
      <c r="G8116" s="139"/>
      <c r="H8116" s="131"/>
      <c r="I8116" s="131"/>
    </row>
    <row r="8117" spans="7:9" ht="15" customHeight="1" x14ac:dyDescent="0.2">
      <c r="G8117" s="139"/>
      <c r="H8117" s="131"/>
      <c r="I8117" s="131"/>
    </row>
    <row r="8118" spans="7:9" ht="15" customHeight="1" x14ac:dyDescent="0.2">
      <c r="G8118" s="139"/>
      <c r="H8118" s="131"/>
      <c r="I8118" s="131"/>
    </row>
    <row r="8119" spans="7:9" ht="15" customHeight="1" x14ac:dyDescent="0.2">
      <c r="G8119" s="139"/>
      <c r="H8119" s="131"/>
      <c r="I8119" s="131"/>
    </row>
    <row r="8120" spans="7:9" ht="15" customHeight="1" x14ac:dyDescent="0.2">
      <c r="G8120" s="139"/>
      <c r="H8120" s="131"/>
      <c r="I8120" s="131"/>
    </row>
    <row r="8121" spans="7:9" ht="15" customHeight="1" x14ac:dyDescent="0.2">
      <c r="G8121" s="139"/>
      <c r="H8121" s="131"/>
      <c r="I8121" s="131"/>
    </row>
    <row r="8122" spans="7:9" ht="15" customHeight="1" x14ac:dyDescent="0.2">
      <c r="G8122" s="139"/>
      <c r="H8122" s="131"/>
      <c r="I8122" s="131"/>
    </row>
    <row r="8123" spans="7:9" ht="15" customHeight="1" x14ac:dyDescent="0.2">
      <c r="G8123" s="139"/>
      <c r="H8123" s="131"/>
      <c r="I8123" s="131"/>
    </row>
    <row r="8124" spans="7:9" ht="15" customHeight="1" x14ac:dyDescent="0.2">
      <c r="G8124" s="139"/>
      <c r="H8124" s="131"/>
      <c r="I8124" s="131"/>
    </row>
    <row r="8125" spans="7:9" ht="15" customHeight="1" x14ac:dyDescent="0.2">
      <c r="G8125" s="139"/>
      <c r="H8125" s="131"/>
      <c r="I8125" s="131"/>
    </row>
    <row r="8126" spans="7:9" ht="15" customHeight="1" x14ac:dyDescent="0.2">
      <c r="G8126" s="139"/>
      <c r="H8126" s="131"/>
      <c r="I8126" s="131"/>
    </row>
    <row r="8127" spans="7:9" ht="15" customHeight="1" x14ac:dyDescent="0.2">
      <c r="G8127" s="139"/>
      <c r="H8127" s="131"/>
      <c r="I8127" s="131"/>
    </row>
    <row r="8128" spans="7:9" ht="15" customHeight="1" x14ac:dyDescent="0.2">
      <c r="G8128" s="139"/>
      <c r="H8128" s="131"/>
      <c r="I8128" s="131"/>
    </row>
    <row r="8129" spans="7:9" ht="15" customHeight="1" x14ac:dyDescent="0.2">
      <c r="G8129" s="139"/>
      <c r="H8129" s="131"/>
      <c r="I8129" s="131"/>
    </row>
    <row r="8130" spans="7:9" ht="15" customHeight="1" x14ac:dyDescent="0.2">
      <c r="G8130" s="139"/>
      <c r="H8130" s="131"/>
      <c r="I8130" s="131"/>
    </row>
    <row r="8131" spans="7:9" ht="15" customHeight="1" x14ac:dyDescent="0.2">
      <c r="G8131" s="139"/>
      <c r="H8131" s="131"/>
      <c r="I8131" s="131"/>
    </row>
    <row r="8132" spans="7:9" ht="15" customHeight="1" x14ac:dyDescent="0.2">
      <c r="G8132" s="139"/>
      <c r="H8132" s="131"/>
      <c r="I8132" s="131"/>
    </row>
    <row r="8133" spans="7:9" ht="15" customHeight="1" x14ac:dyDescent="0.2">
      <c r="G8133" s="139"/>
      <c r="H8133" s="131"/>
      <c r="I8133" s="131"/>
    </row>
    <row r="8134" spans="7:9" ht="15" customHeight="1" x14ac:dyDescent="0.2">
      <c r="G8134" s="139"/>
      <c r="H8134" s="131"/>
      <c r="I8134" s="131"/>
    </row>
    <row r="8135" spans="7:9" ht="15" customHeight="1" x14ac:dyDescent="0.2">
      <c r="G8135" s="139"/>
      <c r="H8135" s="131"/>
      <c r="I8135" s="131"/>
    </row>
    <row r="8136" spans="7:9" ht="15" customHeight="1" x14ac:dyDescent="0.2">
      <c r="G8136" s="139"/>
      <c r="H8136" s="131"/>
      <c r="I8136" s="131"/>
    </row>
    <row r="8137" spans="7:9" ht="15" customHeight="1" x14ac:dyDescent="0.2">
      <c r="G8137" s="139"/>
      <c r="H8137" s="131"/>
      <c r="I8137" s="131"/>
    </row>
    <row r="8138" spans="7:9" ht="15" customHeight="1" x14ac:dyDescent="0.2">
      <c r="G8138" s="139"/>
      <c r="H8138" s="131"/>
      <c r="I8138" s="131"/>
    </row>
    <row r="8139" spans="7:9" ht="15" customHeight="1" x14ac:dyDescent="0.2">
      <c r="G8139" s="139"/>
      <c r="H8139" s="131"/>
      <c r="I8139" s="131"/>
    </row>
    <row r="8140" spans="7:9" ht="15" customHeight="1" x14ac:dyDescent="0.2">
      <c r="G8140" s="139"/>
      <c r="H8140" s="131"/>
      <c r="I8140" s="131"/>
    </row>
    <row r="8141" spans="7:9" ht="15" customHeight="1" x14ac:dyDescent="0.2">
      <c r="G8141" s="139"/>
      <c r="H8141" s="131"/>
      <c r="I8141" s="131"/>
    </row>
    <row r="8142" spans="7:9" ht="15" customHeight="1" x14ac:dyDescent="0.2">
      <c r="G8142" s="139"/>
      <c r="H8142" s="131"/>
      <c r="I8142" s="131"/>
    </row>
    <row r="8143" spans="7:9" ht="15" customHeight="1" x14ac:dyDescent="0.2">
      <c r="G8143" s="139"/>
      <c r="H8143" s="131"/>
      <c r="I8143" s="131"/>
    </row>
    <row r="8144" spans="7:9" ht="15" customHeight="1" x14ac:dyDescent="0.2">
      <c r="G8144" s="139"/>
      <c r="H8144" s="131"/>
      <c r="I8144" s="131"/>
    </row>
    <row r="8145" spans="7:9" ht="15" customHeight="1" x14ac:dyDescent="0.2">
      <c r="G8145" s="139"/>
      <c r="H8145" s="131"/>
      <c r="I8145" s="131"/>
    </row>
    <row r="8146" spans="7:9" ht="15" customHeight="1" x14ac:dyDescent="0.2">
      <c r="G8146" s="139"/>
      <c r="H8146" s="131"/>
      <c r="I8146" s="131"/>
    </row>
    <row r="8147" spans="7:9" ht="15" customHeight="1" x14ac:dyDescent="0.2">
      <c r="G8147" s="139"/>
      <c r="H8147" s="131"/>
      <c r="I8147" s="131"/>
    </row>
    <row r="8148" spans="7:9" ht="15" customHeight="1" x14ac:dyDescent="0.2">
      <c r="G8148" s="139"/>
      <c r="H8148" s="131"/>
      <c r="I8148" s="131"/>
    </row>
    <row r="8149" spans="7:9" ht="15" customHeight="1" x14ac:dyDescent="0.2">
      <c r="G8149" s="139"/>
      <c r="H8149" s="131"/>
      <c r="I8149" s="131"/>
    </row>
    <row r="8150" spans="7:9" ht="15" customHeight="1" x14ac:dyDescent="0.2">
      <c r="G8150" s="139"/>
      <c r="H8150" s="131"/>
      <c r="I8150" s="131"/>
    </row>
    <row r="8151" spans="7:9" ht="15" customHeight="1" x14ac:dyDescent="0.2">
      <c r="G8151" s="139"/>
      <c r="H8151" s="131"/>
      <c r="I8151" s="131"/>
    </row>
    <row r="8152" spans="7:9" ht="15" customHeight="1" x14ac:dyDescent="0.2">
      <c r="G8152" s="139"/>
      <c r="H8152" s="131"/>
      <c r="I8152" s="131"/>
    </row>
    <row r="8153" spans="7:9" ht="15" customHeight="1" x14ac:dyDescent="0.2">
      <c r="G8153" s="139"/>
      <c r="H8153" s="131"/>
      <c r="I8153" s="131"/>
    </row>
    <row r="8154" spans="7:9" ht="15" customHeight="1" x14ac:dyDescent="0.2">
      <c r="G8154" s="139"/>
      <c r="H8154" s="131"/>
      <c r="I8154" s="131"/>
    </row>
    <row r="8155" spans="7:9" ht="15" customHeight="1" x14ac:dyDescent="0.2">
      <c r="G8155" s="139"/>
      <c r="H8155" s="131"/>
      <c r="I8155" s="131"/>
    </row>
    <row r="8156" spans="7:9" ht="15" customHeight="1" x14ac:dyDescent="0.2">
      <c r="G8156" s="139"/>
      <c r="H8156" s="131"/>
      <c r="I8156" s="131"/>
    </row>
    <row r="8157" spans="7:9" ht="15" customHeight="1" x14ac:dyDescent="0.2">
      <c r="G8157" s="139"/>
      <c r="H8157" s="131"/>
      <c r="I8157" s="131"/>
    </row>
    <row r="8158" spans="7:9" ht="15" customHeight="1" x14ac:dyDescent="0.2">
      <c r="G8158" s="139"/>
      <c r="H8158" s="131"/>
      <c r="I8158" s="131"/>
    </row>
    <row r="8159" spans="7:9" ht="15" customHeight="1" x14ac:dyDescent="0.2">
      <c r="G8159" s="139"/>
      <c r="H8159" s="131"/>
      <c r="I8159" s="131"/>
    </row>
    <row r="8160" spans="7:9" ht="15" customHeight="1" x14ac:dyDescent="0.2">
      <c r="G8160" s="139"/>
      <c r="H8160" s="131"/>
      <c r="I8160" s="131"/>
    </row>
    <row r="8161" spans="7:9" ht="15" customHeight="1" x14ac:dyDescent="0.2">
      <c r="G8161" s="139"/>
      <c r="H8161" s="131"/>
      <c r="I8161" s="131"/>
    </row>
    <row r="8162" spans="7:9" ht="15" customHeight="1" x14ac:dyDescent="0.2">
      <c r="G8162" s="139"/>
      <c r="H8162" s="131"/>
      <c r="I8162" s="131"/>
    </row>
    <row r="8163" spans="7:9" ht="15" customHeight="1" x14ac:dyDescent="0.2">
      <c r="G8163" s="139"/>
      <c r="H8163" s="131"/>
      <c r="I8163" s="131"/>
    </row>
    <row r="8164" spans="7:9" ht="15" customHeight="1" x14ac:dyDescent="0.2">
      <c r="G8164" s="139"/>
      <c r="H8164" s="131"/>
      <c r="I8164" s="131"/>
    </row>
    <row r="8165" spans="7:9" ht="15" customHeight="1" x14ac:dyDescent="0.2">
      <c r="G8165" s="139"/>
      <c r="H8165" s="131"/>
      <c r="I8165" s="131"/>
    </row>
    <row r="8166" spans="7:9" ht="15" customHeight="1" x14ac:dyDescent="0.2">
      <c r="G8166" s="139"/>
      <c r="H8166" s="131"/>
      <c r="I8166" s="131"/>
    </row>
    <row r="8167" spans="7:9" ht="15" customHeight="1" x14ac:dyDescent="0.2">
      <c r="G8167" s="139"/>
      <c r="H8167" s="131"/>
      <c r="I8167" s="131"/>
    </row>
    <row r="8168" spans="7:9" ht="15" customHeight="1" x14ac:dyDescent="0.2">
      <c r="G8168" s="139"/>
      <c r="H8168" s="131"/>
      <c r="I8168" s="131"/>
    </row>
    <row r="8169" spans="7:9" ht="15" customHeight="1" x14ac:dyDescent="0.2">
      <c r="G8169" s="139"/>
      <c r="H8169" s="131"/>
      <c r="I8169" s="131"/>
    </row>
    <row r="8170" spans="7:9" ht="15" customHeight="1" x14ac:dyDescent="0.2">
      <c r="G8170" s="139"/>
      <c r="H8170" s="131"/>
      <c r="I8170" s="131"/>
    </row>
    <row r="8171" spans="7:9" ht="15" customHeight="1" x14ac:dyDescent="0.2">
      <c r="G8171" s="139"/>
      <c r="H8171" s="131"/>
      <c r="I8171" s="131"/>
    </row>
    <row r="8172" spans="7:9" ht="15" customHeight="1" x14ac:dyDescent="0.2">
      <c r="G8172" s="139"/>
      <c r="H8172" s="131"/>
      <c r="I8172" s="131"/>
    </row>
    <row r="8173" spans="7:9" ht="15" customHeight="1" x14ac:dyDescent="0.2">
      <c r="G8173" s="139"/>
      <c r="H8173" s="131"/>
      <c r="I8173" s="131"/>
    </row>
    <row r="8174" spans="7:9" ht="15" customHeight="1" x14ac:dyDescent="0.2">
      <c r="G8174" s="139"/>
      <c r="H8174" s="131"/>
      <c r="I8174" s="131"/>
    </row>
    <row r="8175" spans="7:9" ht="15" customHeight="1" x14ac:dyDescent="0.2">
      <c r="G8175" s="139"/>
      <c r="H8175" s="131"/>
      <c r="I8175" s="131"/>
    </row>
    <row r="8176" spans="7:9" ht="15" customHeight="1" x14ac:dyDescent="0.2">
      <c r="G8176" s="139"/>
      <c r="H8176" s="131"/>
      <c r="I8176" s="131"/>
    </row>
    <row r="8177" spans="7:9" ht="15" customHeight="1" x14ac:dyDescent="0.2">
      <c r="G8177" s="139"/>
      <c r="H8177" s="131"/>
      <c r="I8177" s="131"/>
    </row>
    <row r="8178" spans="7:9" ht="15" customHeight="1" x14ac:dyDescent="0.2">
      <c r="G8178" s="139"/>
      <c r="H8178" s="131"/>
      <c r="I8178" s="131"/>
    </row>
    <row r="8179" spans="7:9" ht="15" customHeight="1" x14ac:dyDescent="0.2">
      <c r="G8179" s="139"/>
      <c r="H8179" s="131"/>
      <c r="I8179" s="131"/>
    </row>
    <row r="8180" spans="7:9" ht="15" customHeight="1" x14ac:dyDescent="0.2">
      <c r="G8180" s="139"/>
      <c r="H8180" s="131"/>
      <c r="I8180" s="131"/>
    </row>
    <row r="8181" spans="7:9" ht="15" customHeight="1" x14ac:dyDescent="0.2">
      <c r="G8181" s="139"/>
      <c r="H8181" s="131"/>
      <c r="I8181" s="131"/>
    </row>
    <row r="8182" spans="7:9" ht="15" customHeight="1" x14ac:dyDescent="0.2">
      <c r="G8182" s="139"/>
      <c r="H8182" s="131"/>
      <c r="I8182" s="131"/>
    </row>
    <row r="8183" spans="7:9" ht="15" customHeight="1" x14ac:dyDescent="0.2">
      <c r="G8183" s="139"/>
      <c r="H8183" s="131"/>
      <c r="I8183" s="131"/>
    </row>
    <row r="8184" spans="7:9" ht="15" customHeight="1" x14ac:dyDescent="0.2">
      <c r="G8184" s="139"/>
      <c r="H8184" s="131"/>
      <c r="I8184" s="131"/>
    </row>
    <row r="8185" spans="7:9" ht="15" customHeight="1" x14ac:dyDescent="0.2">
      <c r="G8185" s="139"/>
      <c r="H8185" s="131"/>
      <c r="I8185" s="131"/>
    </row>
    <row r="8186" spans="7:9" ht="15" customHeight="1" x14ac:dyDescent="0.2">
      <c r="G8186" s="139"/>
      <c r="H8186" s="131"/>
      <c r="I8186" s="131"/>
    </row>
    <row r="8187" spans="7:9" ht="15" customHeight="1" x14ac:dyDescent="0.2">
      <c r="G8187" s="139"/>
      <c r="H8187" s="131"/>
      <c r="I8187" s="131"/>
    </row>
    <row r="8188" spans="7:9" ht="15" customHeight="1" x14ac:dyDescent="0.2">
      <c r="G8188" s="139"/>
      <c r="H8188" s="131"/>
      <c r="I8188" s="131"/>
    </row>
    <row r="8189" spans="7:9" ht="15" customHeight="1" x14ac:dyDescent="0.2">
      <c r="G8189" s="139"/>
      <c r="H8189" s="131"/>
      <c r="I8189" s="131"/>
    </row>
    <row r="8190" spans="7:9" ht="15" customHeight="1" x14ac:dyDescent="0.2">
      <c r="G8190" s="139"/>
      <c r="H8190" s="131"/>
      <c r="I8190" s="131"/>
    </row>
    <row r="8191" spans="7:9" ht="15" customHeight="1" x14ac:dyDescent="0.2">
      <c r="G8191" s="139"/>
      <c r="H8191" s="131"/>
      <c r="I8191" s="131"/>
    </row>
    <row r="8192" spans="7:9" ht="15" customHeight="1" x14ac:dyDescent="0.2">
      <c r="G8192" s="139"/>
      <c r="H8192" s="131"/>
      <c r="I8192" s="131"/>
    </row>
    <row r="8193" spans="7:9" ht="15" customHeight="1" x14ac:dyDescent="0.2">
      <c r="G8193" s="139"/>
      <c r="H8193" s="131"/>
      <c r="I8193" s="131"/>
    </row>
    <row r="8194" spans="7:9" ht="15" customHeight="1" x14ac:dyDescent="0.2">
      <c r="G8194" s="139"/>
      <c r="H8194" s="131"/>
      <c r="I8194" s="131"/>
    </row>
    <row r="8195" spans="7:9" ht="15" customHeight="1" x14ac:dyDescent="0.2">
      <c r="G8195" s="139"/>
      <c r="H8195" s="131"/>
      <c r="I8195" s="131"/>
    </row>
    <row r="8196" spans="7:9" ht="15" customHeight="1" x14ac:dyDescent="0.2">
      <c r="G8196" s="139"/>
      <c r="H8196" s="131"/>
      <c r="I8196" s="131"/>
    </row>
    <row r="8197" spans="7:9" ht="15" customHeight="1" x14ac:dyDescent="0.2">
      <c r="G8197" s="139"/>
      <c r="H8197" s="131"/>
      <c r="I8197" s="131"/>
    </row>
    <row r="8198" spans="7:9" ht="15" customHeight="1" x14ac:dyDescent="0.2">
      <c r="G8198" s="139"/>
      <c r="H8198" s="131"/>
      <c r="I8198" s="131"/>
    </row>
    <row r="8199" spans="7:9" ht="15" customHeight="1" x14ac:dyDescent="0.2">
      <c r="G8199" s="139"/>
      <c r="H8199" s="131"/>
      <c r="I8199" s="131"/>
    </row>
    <row r="8200" spans="7:9" ht="15" customHeight="1" x14ac:dyDescent="0.2">
      <c r="G8200" s="139"/>
      <c r="H8200" s="131"/>
      <c r="I8200" s="131"/>
    </row>
    <row r="8201" spans="7:9" ht="15" customHeight="1" x14ac:dyDescent="0.2">
      <c r="G8201" s="139"/>
      <c r="H8201" s="131"/>
      <c r="I8201" s="131"/>
    </row>
    <row r="8202" spans="7:9" ht="15" customHeight="1" x14ac:dyDescent="0.2">
      <c r="G8202" s="139"/>
      <c r="H8202" s="131"/>
      <c r="I8202" s="131"/>
    </row>
    <row r="8203" spans="7:9" ht="15" customHeight="1" x14ac:dyDescent="0.2">
      <c r="G8203" s="139"/>
      <c r="H8203" s="131"/>
      <c r="I8203" s="131"/>
    </row>
    <row r="8204" spans="7:9" ht="15" customHeight="1" x14ac:dyDescent="0.2">
      <c r="G8204" s="139"/>
      <c r="H8204" s="131"/>
      <c r="I8204" s="131"/>
    </row>
    <row r="8205" spans="7:9" ht="15" customHeight="1" x14ac:dyDescent="0.2">
      <c r="G8205" s="139"/>
      <c r="H8205" s="131"/>
      <c r="I8205" s="131"/>
    </row>
    <row r="8206" spans="7:9" ht="15" customHeight="1" x14ac:dyDescent="0.2">
      <c r="G8206" s="139"/>
      <c r="H8206" s="131"/>
      <c r="I8206" s="131"/>
    </row>
    <row r="8207" spans="7:9" ht="15" customHeight="1" x14ac:dyDescent="0.2">
      <c r="G8207" s="139"/>
      <c r="H8207" s="131"/>
      <c r="I8207" s="131"/>
    </row>
    <row r="8208" spans="7:9" ht="15" customHeight="1" x14ac:dyDescent="0.2">
      <c r="G8208" s="139"/>
      <c r="H8208" s="131"/>
      <c r="I8208" s="131"/>
    </row>
    <row r="8209" spans="7:9" ht="15" customHeight="1" x14ac:dyDescent="0.2">
      <c r="G8209" s="139"/>
      <c r="H8209" s="131"/>
      <c r="I8209" s="131"/>
    </row>
    <row r="8210" spans="7:9" ht="15" customHeight="1" x14ac:dyDescent="0.2">
      <c r="G8210" s="139"/>
      <c r="H8210" s="131"/>
      <c r="I8210" s="131"/>
    </row>
    <row r="8211" spans="7:9" ht="15" customHeight="1" x14ac:dyDescent="0.2">
      <c r="G8211" s="139"/>
      <c r="H8211" s="131"/>
      <c r="I8211" s="131"/>
    </row>
    <row r="8212" spans="7:9" ht="15" customHeight="1" x14ac:dyDescent="0.2">
      <c r="G8212" s="139"/>
      <c r="H8212" s="131"/>
      <c r="I8212" s="131"/>
    </row>
    <row r="8213" spans="7:9" ht="15" customHeight="1" x14ac:dyDescent="0.2">
      <c r="G8213" s="139"/>
      <c r="H8213" s="131"/>
      <c r="I8213" s="131"/>
    </row>
    <row r="8214" spans="7:9" ht="15" customHeight="1" x14ac:dyDescent="0.2">
      <c r="G8214" s="139"/>
      <c r="H8214" s="131"/>
      <c r="I8214" s="131"/>
    </row>
    <row r="8215" spans="7:9" ht="15" customHeight="1" x14ac:dyDescent="0.2">
      <c r="G8215" s="139"/>
      <c r="H8215" s="131"/>
      <c r="I8215" s="131"/>
    </row>
    <row r="8216" spans="7:9" ht="15" customHeight="1" x14ac:dyDescent="0.2">
      <c r="G8216" s="139"/>
      <c r="H8216" s="131"/>
      <c r="I8216" s="131"/>
    </row>
    <row r="8217" spans="7:9" ht="15" customHeight="1" x14ac:dyDescent="0.2">
      <c r="G8217" s="139"/>
      <c r="H8217" s="131"/>
      <c r="I8217" s="131"/>
    </row>
    <row r="8218" spans="7:9" ht="15" customHeight="1" x14ac:dyDescent="0.2">
      <c r="G8218" s="139"/>
      <c r="H8218" s="131"/>
      <c r="I8218" s="131"/>
    </row>
    <row r="8219" spans="7:9" ht="15" customHeight="1" x14ac:dyDescent="0.2">
      <c r="G8219" s="139"/>
      <c r="H8219" s="131"/>
      <c r="I8219" s="131"/>
    </row>
    <row r="8220" spans="7:9" ht="15" customHeight="1" x14ac:dyDescent="0.2">
      <c r="G8220" s="139"/>
      <c r="H8220" s="131"/>
      <c r="I8220" s="131"/>
    </row>
    <row r="8221" spans="7:9" ht="15" customHeight="1" x14ac:dyDescent="0.2">
      <c r="G8221" s="139"/>
      <c r="H8221" s="131"/>
      <c r="I8221" s="131"/>
    </row>
    <row r="8222" spans="7:9" ht="15" customHeight="1" x14ac:dyDescent="0.2">
      <c r="G8222" s="139"/>
      <c r="H8222" s="131"/>
      <c r="I8222" s="131"/>
    </row>
    <row r="8223" spans="7:9" ht="15" customHeight="1" x14ac:dyDescent="0.2">
      <c r="G8223" s="139"/>
      <c r="H8223" s="131"/>
      <c r="I8223" s="131"/>
    </row>
    <row r="8224" spans="7:9" ht="15" customHeight="1" x14ac:dyDescent="0.2">
      <c r="G8224" s="139"/>
      <c r="H8224" s="131"/>
      <c r="I8224" s="131"/>
    </row>
    <row r="8225" spans="7:9" ht="15" customHeight="1" x14ac:dyDescent="0.2">
      <c r="G8225" s="139"/>
      <c r="H8225" s="131"/>
      <c r="I8225" s="131"/>
    </row>
    <row r="8226" spans="7:9" ht="15" customHeight="1" x14ac:dyDescent="0.2">
      <c r="G8226" s="139"/>
      <c r="H8226" s="131"/>
      <c r="I8226" s="131"/>
    </row>
    <row r="8227" spans="7:9" ht="15" customHeight="1" x14ac:dyDescent="0.2">
      <c r="G8227" s="139"/>
      <c r="H8227" s="131"/>
      <c r="I8227" s="131"/>
    </row>
    <row r="8228" spans="7:9" ht="15" customHeight="1" x14ac:dyDescent="0.2">
      <c r="G8228" s="139"/>
      <c r="H8228" s="131"/>
      <c r="I8228" s="131"/>
    </row>
    <row r="8229" spans="7:9" ht="15" customHeight="1" x14ac:dyDescent="0.2">
      <c r="G8229" s="139"/>
      <c r="H8229" s="131"/>
      <c r="I8229" s="131"/>
    </row>
    <row r="8230" spans="7:9" ht="15" customHeight="1" x14ac:dyDescent="0.2">
      <c r="G8230" s="139"/>
      <c r="H8230" s="131"/>
      <c r="I8230" s="131"/>
    </row>
    <row r="8231" spans="7:9" ht="15" customHeight="1" x14ac:dyDescent="0.2">
      <c r="G8231" s="139"/>
      <c r="H8231" s="131"/>
      <c r="I8231" s="131"/>
    </row>
    <row r="8232" spans="7:9" ht="15" customHeight="1" x14ac:dyDescent="0.2">
      <c r="G8232" s="139"/>
      <c r="H8232" s="131"/>
      <c r="I8232" s="131"/>
    </row>
    <row r="8233" spans="7:9" ht="15" customHeight="1" x14ac:dyDescent="0.2">
      <c r="G8233" s="139"/>
      <c r="H8233" s="131"/>
      <c r="I8233" s="131"/>
    </row>
    <row r="8234" spans="7:9" ht="15" customHeight="1" x14ac:dyDescent="0.2">
      <c r="G8234" s="139"/>
      <c r="H8234" s="131"/>
      <c r="I8234" s="131"/>
    </row>
    <row r="8235" spans="7:9" ht="15" customHeight="1" x14ac:dyDescent="0.2">
      <c r="G8235" s="139"/>
      <c r="H8235" s="131"/>
      <c r="I8235" s="131"/>
    </row>
    <row r="8236" spans="7:9" ht="15" customHeight="1" x14ac:dyDescent="0.2">
      <c r="G8236" s="139"/>
      <c r="H8236" s="131"/>
      <c r="I8236" s="131"/>
    </row>
    <row r="8237" spans="7:9" ht="15" customHeight="1" x14ac:dyDescent="0.2">
      <c r="G8237" s="139"/>
      <c r="H8237" s="131"/>
      <c r="I8237" s="131"/>
    </row>
    <row r="8238" spans="7:9" ht="15" customHeight="1" x14ac:dyDescent="0.2">
      <c r="G8238" s="139"/>
      <c r="H8238" s="131"/>
      <c r="I8238" s="131"/>
    </row>
    <row r="8239" spans="7:9" ht="15" customHeight="1" x14ac:dyDescent="0.2">
      <c r="G8239" s="139"/>
      <c r="H8239" s="131"/>
      <c r="I8239" s="131"/>
    </row>
    <row r="8240" spans="7:9" ht="15" customHeight="1" x14ac:dyDescent="0.2">
      <c r="G8240" s="139"/>
      <c r="H8240" s="131"/>
      <c r="I8240" s="131"/>
    </row>
    <row r="8241" spans="7:9" ht="15" customHeight="1" x14ac:dyDescent="0.2">
      <c r="G8241" s="139"/>
      <c r="H8241" s="131"/>
      <c r="I8241" s="131"/>
    </row>
    <row r="8242" spans="7:9" ht="15" customHeight="1" x14ac:dyDescent="0.2">
      <c r="G8242" s="139"/>
      <c r="H8242" s="131"/>
      <c r="I8242" s="131"/>
    </row>
    <row r="8243" spans="7:9" ht="15" customHeight="1" x14ac:dyDescent="0.2">
      <c r="G8243" s="139"/>
      <c r="H8243" s="131"/>
      <c r="I8243" s="131"/>
    </row>
    <row r="8244" spans="7:9" ht="15" customHeight="1" x14ac:dyDescent="0.2">
      <c r="G8244" s="139"/>
      <c r="H8244" s="131"/>
      <c r="I8244" s="131"/>
    </row>
    <row r="8245" spans="7:9" ht="15" customHeight="1" x14ac:dyDescent="0.2">
      <c r="G8245" s="139"/>
      <c r="H8245" s="131"/>
      <c r="I8245" s="131"/>
    </row>
    <row r="8246" spans="7:9" ht="15" customHeight="1" x14ac:dyDescent="0.2">
      <c r="G8246" s="139"/>
      <c r="H8246" s="131"/>
      <c r="I8246" s="131"/>
    </row>
    <row r="8247" spans="7:9" ht="15" customHeight="1" x14ac:dyDescent="0.2">
      <c r="G8247" s="139"/>
      <c r="H8247" s="131"/>
      <c r="I8247" s="131"/>
    </row>
    <row r="8248" spans="7:9" ht="15" customHeight="1" x14ac:dyDescent="0.2">
      <c r="G8248" s="139"/>
      <c r="H8248" s="131"/>
      <c r="I8248" s="131"/>
    </row>
    <row r="8249" spans="7:9" ht="15" customHeight="1" x14ac:dyDescent="0.2">
      <c r="G8249" s="139"/>
      <c r="H8249" s="131"/>
      <c r="I8249" s="131"/>
    </row>
    <row r="8250" spans="7:9" ht="15" customHeight="1" x14ac:dyDescent="0.2">
      <c r="G8250" s="139"/>
      <c r="H8250" s="131"/>
      <c r="I8250" s="131"/>
    </row>
    <row r="8251" spans="7:9" ht="15" customHeight="1" x14ac:dyDescent="0.2">
      <c r="G8251" s="139"/>
      <c r="H8251" s="131"/>
      <c r="I8251" s="131"/>
    </row>
    <row r="8252" spans="7:9" ht="15" customHeight="1" x14ac:dyDescent="0.2">
      <c r="G8252" s="139"/>
      <c r="H8252" s="131"/>
      <c r="I8252" s="131"/>
    </row>
    <row r="8253" spans="7:9" ht="15" customHeight="1" x14ac:dyDescent="0.2">
      <c r="G8253" s="139"/>
      <c r="H8253" s="131"/>
      <c r="I8253" s="131"/>
    </row>
    <row r="8254" spans="7:9" ht="15" customHeight="1" x14ac:dyDescent="0.2">
      <c r="G8254" s="139"/>
      <c r="H8254" s="131"/>
      <c r="I8254" s="131"/>
    </row>
    <row r="8255" spans="7:9" ht="15" customHeight="1" x14ac:dyDescent="0.2">
      <c r="G8255" s="139"/>
      <c r="H8255" s="131"/>
      <c r="I8255" s="131"/>
    </row>
    <row r="8256" spans="7:9" ht="15" customHeight="1" x14ac:dyDescent="0.2">
      <c r="G8256" s="139"/>
      <c r="H8256" s="131"/>
      <c r="I8256" s="131"/>
    </row>
    <row r="8257" spans="7:9" ht="15" customHeight="1" x14ac:dyDescent="0.2">
      <c r="G8257" s="139"/>
      <c r="H8257" s="131"/>
      <c r="I8257" s="131"/>
    </row>
    <row r="8258" spans="7:9" ht="15" customHeight="1" x14ac:dyDescent="0.2">
      <c r="G8258" s="139"/>
      <c r="H8258" s="131"/>
      <c r="I8258" s="131"/>
    </row>
    <row r="8259" spans="7:9" ht="15" customHeight="1" x14ac:dyDescent="0.2">
      <c r="G8259" s="139"/>
      <c r="H8259" s="131"/>
      <c r="I8259" s="131"/>
    </row>
    <row r="8260" spans="7:9" ht="15" customHeight="1" x14ac:dyDescent="0.2">
      <c r="G8260" s="139"/>
      <c r="H8260" s="131"/>
      <c r="I8260" s="131"/>
    </row>
    <row r="8261" spans="7:9" ht="15" customHeight="1" x14ac:dyDescent="0.2">
      <c r="G8261" s="139"/>
      <c r="H8261" s="131"/>
      <c r="I8261" s="131"/>
    </row>
    <row r="8262" spans="7:9" ht="15" customHeight="1" x14ac:dyDescent="0.2">
      <c r="G8262" s="139"/>
      <c r="H8262" s="131"/>
      <c r="I8262" s="131"/>
    </row>
    <row r="8263" spans="7:9" ht="15" customHeight="1" x14ac:dyDescent="0.2">
      <c r="G8263" s="139"/>
      <c r="H8263" s="131"/>
      <c r="I8263" s="131"/>
    </row>
    <row r="8264" spans="7:9" ht="15" customHeight="1" x14ac:dyDescent="0.2">
      <c r="G8264" s="139"/>
      <c r="H8264" s="131"/>
      <c r="I8264" s="131"/>
    </row>
    <row r="8265" spans="7:9" ht="15" customHeight="1" x14ac:dyDescent="0.2">
      <c r="G8265" s="139"/>
      <c r="H8265" s="131"/>
      <c r="I8265" s="131"/>
    </row>
    <row r="8266" spans="7:9" ht="15" customHeight="1" x14ac:dyDescent="0.2">
      <c r="G8266" s="139"/>
      <c r="H8266" s="131"/>
      <c r="I8266" s="131"/>
    </row>
    <row r="8267" spans="7:9" ht="15" customHeight="1" x14ac:dyDescent="0.2">
      <c r="G8267" s="139"/>
      <c r="H8267" s="131"/>
      <c r="I8267" s="131"/>
    </row>
    <row r="8268" spans="7:9" ht="15" customHeight="1" x14ac:dyDescent="0.2">
      <c r="G8268" s="139"/>
      <c r="H8268" s="131"/>
      <c r="I8268" s="131"/>
    </row>
    <row r="8269" spans="7:9" ht="15" customHeight="1" x14ac:dyDescent="0.2">
      <c r="G8269" s="139"/>
      <c r="H8269" s="131"/>
      <c r="I8269" s="131"/>
    </row>
    <row r="8270" spans="7:9" ht="15" customHeight="1" x14ac:dyDescent="0.2">
      <c r="G8270" s="139"/>
      <c r="H8270" s="131"/>
      <c r="I8270" s="131"/>
    </row>
    <row r="8271" spans="7:9" ht="15" customHeight="1" x14ac:dyDescent="0.2">
      <c r="G8271" s="139"/>
      <c r="H8271" s="131"/>
      <c r="I8271" s="131"/>
    </row>
    <row r="8272" spans="7:9" ht="15" customHeight="1" x14ac:dyDescent="0.2">
      <c r="G8272" s="139"/>
      <c r="H8272" s="131"/>
      <c r="I8272" s="131"/>
    </row>
    <row r="8273" spans="7:9" ht="15" customHeight="1" x14ac:dyDescent="0.2">
      <c r="G8273" s="139"/>
      <c r="H8273" s="131"/>
      <c r="I8273" s="131"/>
    </row>
    <row r="8274" spans="7:9" ht="15" customHeight="1" x14ac:dyDescent="0.2">
      <c r="G8274" s="139"/>
      <c r="H8274" s="131"/>
      <c r="I8274" s="131"/>
    </row>
    <row r="8275" spans="7:9" ht="15" customHeight="1" x14ac:dyDescent="0.2">
      <c r="G8275" s="139"/>
      <c r="H8275" s="131"/>
      <c r="I8275" s="131"/>
    </row>
    <row r="8276" spans="7:9" ht="15" customHeight="1" x14ac:dyDescent="0.2">
      <c r="G8276" s="139"/>
      <c r="H8276" s="131"/>
      <c r="I8276" s="131"/>
    </row>
    <row r="8277" spans="7:9" ht="15" customHeight="1" x14ac:dyDescent="0.2">
      <c r="G8277" s="139"/>
      <c r="H8277" s="131"/>
      <c r="I8277" s="131"/>
    </row>
    <row r="8278" spans="7:9" ht="15" customHeight="1" x14ac:dyDescent="0.2">
      <c r="G8278" s="139"/>
      <c r="H8278" s="131"/>
      <c r="I8278" s="131"/>
    </row>
    <row r="8279" spans="7:9" ht="15" customHeight="1" x14ac:dyDescent="0.2">
      <c r="G8279" s="139"/>
      <c r="H8279" s="131"/>
      <c r="I8279" s="131"/>
    </row>
    <row r="8280" spans="7:9" ht="15" customHeight="1" x14ac:dyDescent="0.2">
      <c r="G8280" s="139"/>
      <c r="H8280" s="131"/>
      <c r="I8280" s="131"/>
    </row>
    <row r="8281" spans="7:9" ht="15" customHeight="1" x14ac:dyDescent="0.2">
      <c r="G8281" s="139"/>
      <c r="H8281" s="131"/>
      <c r="I8281" s="131"/>
    </row>
    <row r="8282" spans="7:9" ht="15" customHeight="1" x14ac:dyDescent="0.2">
      <c r="G8282" s="139"/>
      <c r="H8282" s="131"/>
      <c r="I8282" s="131"/>
    </row>
    <row r="8283" spans="7:9" ht="15" customHeight="1" x14ac:dyDescent="0.2">
      <c r="G8283" s="139"/>
      <c r="H8283" s="131"/>
      <c r="I8283" s="131"/>
    </row>
    <row r="8284" spans="7:9" ht="15" customHeight="1" x14ac:dyDescent="0.2">
      <c r="G8284" s="139"/>
      <c r="H8284" s="131"/>
      <c r="I8284" s="131"/>
    </row>
    <row r="8285" spans="7:9" ht="15" customHeight="1" x14ac:dyDescent="0.2">
      <c r="G8285" s="139"/>
      <c r="H8285" s="131"/>
      <c r="I8285" s="131"/>
    </row>
    <row r="8286" spans="7:9" ht="15" customHeight="1" x14ac:dyDescent="0.2">
      <c r="G8286" s="139"/>
      <c r="H8286" s="131"/>
      <c r="I8286" s="131"/>
    </row>
    <row r="8287" spans="7:9" ht="15" customHeight="1" x14ac:dyDescent="0.2">
      <c r="G8287" s="139"/>
      <c r="H8287" s="131"/>
      <c r="I8287" s="131"/>
    </row>
    <row r="8288" spans="7:9" ht="15" customHeight="1" x14ac:dyDescent="0.2">
      <c r="G8288" s="139"/>
      <c r="H8288" s="131"/>
      <c r="I8288" s="131"/>
    </row>
    <row r="8289" spans="7:9" ht="15" customHeight="1" x14ac:dyDescent="0.2">
      <c r="G8289" s="139"/>
      <c r="H8289" s="131"/>
      <c r="I8289" s="131"/>
    </row>
    <row r="8290" spans="7:9" ht="15" customHeight="1" x14ac:dyDescent="0.2">
      <c r="G8290" s="139"/>
      <c r="H8290" s="131"/>
      <c r="I8290" s="131"/>
    </row>
    <row r="8291" spans="7:9" ht="15" customHeight="1" x14ac:dyDescent="0.2">
      <c r="G8291" s="139"/>
      <c r="H8291" s="131"/>
      <c r="I8291" s="131"/>
    </row>
    <row r="8292" spans="7:9" ht="15" customHeight="1" x14ac:dyDescent="0.2">
      <c r="G8292" s="139"/>
      <c r="H8292" s="131"/>
      <c r="I8292" s="131"/>
    </row>
    <row r="8293" spans="7:9" ht="15" customHeight="1" x14ac:dyDescent="0.2">
      <c r="G8293" s="139"/>
      <c r="H8293" s="131"/>
      <c r="I8293" s="131"/>
    </row>
    <row r="8294" spans="7:9" ht="15" customHeight="1" x14ac:dyDescent="0.2">
      <c r="G8294" s="139"/>
      <c r="H8294" s="131"/>
      <c r="I8294" s="131"/>
    </row>
    <row r="8295" spans="7:9" ht="15" customHeight="1" x14ac:dyDescent="0.2">
      <c r="G8295" s="139"/>
      <c r="H8295" s="131"/>
      <c r="I8295" s="131"/>
    </row>
    <row r="8296" spans="7:9" ht="15" customHeight="1" x14ac:dyDescent="0.2">
      <c r="G8296" s="139"/>
      <c r="H8296" s="131"/>
      <c r="I8296" s="131"/>
    </row>
    <row r="8297" spans="7:9" ht="15" customHeight="1" x14ac:dyDescent="0.2">
      <c r="G8297" s="139"/>
      <c r="H8297" s="131"/>
      <c r="I8297" s="131"/>
    </row>
    <row r="8298" spans="7:9" ht="15" customHeight="1" x14ac:dyDescent="0.2">
      <c r="G8298" s="139"/>
      <c r="H8298" s="131"/>
      <c r="I8298" s="131"/>
    </row>
    <row r="8299" spans="7:9" ht="15" customHeight="1" x14ac:dyDescent="0.2">
      <c r="G8299" s="139"/>
      <c r="H8299" s="131"/>
      <c r="I8299" s="131"/>
    </row>
    <row r="8300" spans="7:9" ht="15" customHeight="1" x14ac:dyDescent="0.2">
      <c r="G8300" s="139"/>
      <c r="H8300" s="131"/>
      <c r="I8300" s="131"/>
    </row>
    <row r="8301" spans="7:9" ht="15" customHeight="1" x14ac:dyDescent="0.2">
      <c r="G8301" s="139"/>
      <c r="H8301" s="131"/>
      <c r="I8301" s="131"/>
    </row>
    <row r="8302" spans="7:9" ht="15" customHeight="1" x14ac:dyDescent="0.2">
      <c r="G8302" s="139"/>
      <c r="H8302" s="131"/>
      <c r="I8302" s="131"/>
    </row>
    <row r="8303" spans="7:9" ht="15" customHeight="1" x14ac:dyDescent="0.2">
      <c r="G8303" s="139"/>
      <c r="H8303" s="131"/>
      <c r="I8303" s="131"/>
    </row>
    <row r="8304" spans="7:9" ht="15" customHeight="1" x14ac:dyDescent="0.2">
      <c r="G8304" s="139"/>
      <c r="H8304" s="131"/>
      <c r="I8304" s="131"/>
    </row>
    <row r="8305" spans="7:9" ht="15" customHeight="1" x14ac:dyDescent="0.2">
      <c r="G8305" s="139"/>
      <c r="H8305" s="131"/>
      <c r="I8305" s="131"/>
    </row>
    <row r="8306" spans="7:9" ht="15" customHeight="1" x14ac:dyDescent="0.2">
      <c r="G8306" s="139"/>
      <c r="H8306" s="131"/>
      <c r="I8306" s="131"/>
    </row>
    <row r="8307" spans="7:9" ht="15" customHeight="1" x14ac:dyDescent="0.2">
      <c r="G8307" s="139"/>
      <c r="H8307" s="131"/>
      <c r="I8307" s="131"/>
    </row>
    <row r="8308" spans="7:9" ht="15" customHeight="1" x14ac:dyDescent="0.2">
      <c r="G8308" s="139"/>
      <c r="H8308" s="131"/>
      <c r="I8308" s="131"/>
    </row>
    <row r="8309" spans="7:9" ht="15" customHeight="1" x14ac:dyDescent="0.2">
      <c r="G8309" s="139"/>
      <c r="H8309" s="131"/>
      <c r="I8309" s="131"/>
    </row>
    <row r="8310" spans="7:9" ht="15" customHeight="1" x14ac:dyDescent="0.2">
      <c r="G8310" s="139"/>
      <c r="H8310" s="131"/>
      <c r="I8310" s="131"/>
    </row>
    <row r="8311" spans="7:9" ht="15" customHeight="1" x14ac:dyDescent="0.2">
      <c r="G8311" s="139"/>
      <c r="H8311" s="131"/>
      <c r="I8311" s="131"/>
    </row>
    <row r="8312" spans="7:9" ht="15" customHeight="1" x14ac:dyDescent="0.2">
      <c r="G8312" s="139"/>
      <c r="H8312" s="131"/>
      <c r="I8312" s="131"/>
    </row>
    <row r="8313" spans="7:9" ht="15" customHeight="1" x14ac:dyDescent="0.2">
      <c r="G8313" s="139"/>
      <c r="H8313" s="131"/>
      <c r="I8313" s="131"/>
    </row>
    <row r="8314" spans="7:9" ht="15" customHeight="1" x14ac:dyDescent="0.2">
      <c r="G8314" s="139"/>
      <c r="H8314" s="131"/>
      <c r="I8314" s="131"/>
    </row>
    <row r="8315" spans="7:9" ht="15" customHeight="1" x14ac:dyDescent="0.2">
      <c r="G8315" s="139"/>
      <c r="H8315" s="131"/>
      <c r="I8315" s="131"/>
    </row>
    <row r="8316" spans="7:9" ht="15" customHeight="1" x14ac:dyDescent="0.2">
      <c r="G8316" s="139"/>
      <c r="H8316" s="131"/>
      <c r="I8316" s="131"/>
    </row>
    <row r="8317" spans="7:9" ht="15" customHeight="1" x14ac:dyDescent="0.2">
      <c r="G8317" s="139"/>
      <c r="H8317" s="131"/>
      <c r="I8317" s="131"/>
    </row>
    <row r="8318" spans="7:9" ht="15" customHeight="1" x14ac:dyDescent="0.2">
      <c r="G8318" s="139"/>
      <c r="H8318" s="131"/>
      <c r="I8318" s="131"/>
    </row>
    <row r="8319" spans="7:9" ht="15" customHeight="1" x14ac:dyDescent="0.2">
      <c r="G8319" s="139"/>
      <c r="H8319" s="131"/>
      <c r="I8319" s="131"/>
    </row>
    <row r="8320" spans="7:9" ht="15" customHeight="1" x14ac:dyDescent="0.2">
      <c r="G8320" s="139"/>
      <c r="H8320" s="131"/>
      <c r="I8320" s="131"/>
    </row>
    <row r="8321" spans="7:9" ht="15" customHeight="1" x14ac:dyDescent="0.2">
      <c r="G8321" s="139"/>
      <c r="H8321" s="131"/>
      <c r="I8321" s="131"/>
    </row>
    <row r="8322" spans="7:9" ht="15" customHeight="1" x14ac:dyDescent="0.2">
      <c r="G8322" s="139"/>
      <c r="H8322" s="131"/>
      <c r="I8322" s="131"/>
    </row>
    <row r="8323" spans="7:9" ht="15" customHeight="1" x14ac:dyDescent="0.2">
      <c r="G8323" s="139"/>
      <c r="H8323" s="131"/>
      <c r="I8323" s="131"/>
    </row>
    <row r="8324" spans="7:9" ht="15" customHeight="1" x14ac:dyDescent="0.2">
      <c r="G8324" s="139"/>
      <c r="H8324" s="131"/>
      <c r="I8324" s="131"/>
    </row>
    <row r="8325" spans="7:9" ht="15" customHeight="1" x14ac:dyDescent="0.2">
      <c r="G8325" s="139"/>
      <c r="H8325" s="131"/>
      <c r="I8325" s="131"/>
    </row>
    <row r="8326" spans="7:9" ht="15" customHeight="1" x14ac:dyDescent="0.2">
      <c r="G8326" s="139"/>
      <c r="H8326" s="131"/>
      <c r="I8326" s="131"/>
    </row>
    <row r="8327" spans="7:9" ht="15" customHeight="1" x14ac:dyDescent="0.2">
      <c r="G8327" s="139"/>
      <c r="H8327" s="131"/>
      <c r="I8327" s="131"/>
    </row>
    <row r="8328" spans="7:9" ht="15" customHeight="1" x14ac:dyDescent="0.2">
      <c r="G8328" s="139"/>
      <c r="H8328" s="131"/>
      <c r="I8328" s="131"/>
    </row>
    <row r="8329" spans="7:9" ht="15" customHeight="1" x14ac:dyDescent="0.2">
      <c r="G8329" s="139"/>
      <c r="H8329" s="131"/>
      <c r="I8329" s="131"/>
    </row>
    <row r="8330" spans="7:9" ht="15" customHeight="1" x14ac:dyDescent="0.2">
      <c r="G8330" s="139"/>
      <c r="H8330" s="131"/>
      <c r="I8330" s="131"/>
    </row>
    <row r="8331" spans="7:9" ht="15" customHeight="1" x14ac:dyDescent="0.2">
      <c r="G8331" s="139"/>
      <c r="H8331" s="131"/>
      <c r="I8331" s="131"/>
    </row>
    <row r="8332" spans="7:9" ht="15" customHeight="1" x14ac:dyDescent="0.2">
      <c r="G8332" s="139"/>
      <c r="H8332" s="131"/>
      <c r="I8332" s="131"/>
    </row>
    <row r="8333" spans="7:9" ht="15" customHeight="1" x14ac:dyDescent="0.2">
      <c r="G8333" s="139"/>
      <c r="H8333" s="131"/>
      <c r="I8333" s="131"/>
    </row>
    <row r="8334" spans="7:9" ht="15" customHeight="1" x14ac:dyDescent="0.2">
      <c r="G8334" s="139"/>
      <c r="H8334" s="131"/>
      <c r="I8334" s="131"/>
    </row>
    <row r="8335" spans="7:9" ht="15" customHeight="1" x14ac:dyDescent="0.2">
      <c r="G8335" s="139"/>
      <c r="H8335" s="131"/>
      <c r="I8335" s="131"/>
    </row>
    <row r="8336" spans="7:9" ht="15" customHeight="1" x14ac:dyDescent="0.2">
      <c r="G8336" s="139"/>
      <c r="H8336" s="131"/>
      <c r="I8336" s="131"/>
    </row>
    <row r="8337" spans="7:9" ht="15" customHeight="1" x14ac:dyDescent="0.2">
      <c r="G8337" s="139"/>
      <c r="H8337" s="131"/>
      <c r="I8337" s="131"/>
    </row>
    <row r="8338" spans="7:9" ht="15" customHeight="1" x14ac:dyDescent="0.2">
      <c r="G8338" s="139"/>
      <c r="H8338" s="131"/>
      <c r="I8338" s="131"/>
    </row>
    <row r="8339" spans="7:9" ht="15" customHeight="1" x14ac:dyDescent="0.2">
      <c r="G8339" s="139"/>
      <c r="H8339" s="131"/>
      <c r="I8339" s="131"/>
    </row>
    <row r="8340" spans="7:9" ht="15" customHeight="1" x14ac:dyDescent="0.2">
      <c r="G8340" s="139"/>
      <c r="H8340" s="131"/>
      <c r="I8340" s="131"/>
    </row>
    <row r="8341" spans="7:9" ht="15" customHeight="1" x14ac:dyDescent="0.2">
      <c r="G8341" s="139"/>
      <c r="H8341" s="131"/>
      <c r="I8341" s="131"/>
    </row>
    <row r="8342" spans="7:9" ht="15" customHeight="1" x14ac:dyDescent="0.2">
      <c r="G8342" s="139"/>
      <c r="H8342" s="131"/>
      <c r="I8342" s="131"/>
    </row>
    <row r="8343" spans="7:9" ht="15" customHeight="1" x14ac:dyDescent="0.2">
      <c r="G8343" s="139"/>
      <c r="H8343" s="131"/>
      <c r="I8343" s="131"/>
    </row>
    <row r="8344" spans="7:9" ht="15" customHeight="1" x14ac:dyDescent="0.2">
      <c r="G8344" s="139"/>
      <c r="H8344" s="131"/>
      <c r="I8344" s="131"/>
    </row>
    <row r="8345" spans="7:9" ht="15" customHeight="1" x14ac:dyDescent="0.2">
      <c r="G8345" s="139"/>
      <c r="H8345" s="131"/>
      <c r="I8345" s="131"/>
    </row>
    <row r="8346" spans="7:9" ht="15" customHeight="1" x14ac:dyDescent="0.2">
      <c r="G8346" s="139"/>
      <c r="H8346" s="131"/>
      <c r="I8346" s="131"/>
    </row>
    <row r="8347" spans="7:9" ht="15" customHeight="1" x14ac:dyDescent="0.2">
      <c r="G8347" s="139"/>
      <c r="H8347" s="131"/>
      <c r="I8347" s="131"/>
    </row>
    <row r="8348" spans="7:9" ht="15" customHeight="1" x14ac:dyDescent="0.2">
      <c r="G8348" s="139"/>
      <c r="H8348" s="131"/>
      <c r="I8348" s="131"/>
    </row>
    <row r="8349" spans="7:9" ht="15" customHeight="1" x14ac:dyDescent="0.2">
      <c r="G8349" s="139"/>
      <c r="H8349" s="131"/>
      <c r="I8349" s="131"/>
    </row>
    <row r="8350" spans="7:9" ht="15" customHeight="1" x14ac:dyDescent="0.2">
      <c r="G8350" s="139"/>
      <c r="H8350" s="131"/>
      <c r="I8350" s="131"/>
    </row>
    <row r="8351" spans="7:9" ht="15" customHeight="1" x14ac:dyDescent="0.2">
      <c r="G8351" s="139"/>
      <c r="H8351" s="131"/>
      <c r="I8351" s="131"/>
    </row>
    <row r="8352" spans="7:9" ht="15" customHeight="1" x14ac:dyDescent="0.2">
      <c r="G8352" s="139"/>
      <c r="H8352" s="131"/>
      <c r="I8352" s="131"/>
    </row>
    <row r="8353" spans="7:9" ht="15" customHeight="1" x14ac:dyDescent="0.2">
      <c r="G8353" s="139"/>
      <c r="H8353" s="131"/>
      <c r="I8353" s="131"/>
    </row>
    <row r="8354" spans="7:9" ht="15" customHeight="1" x14ac:dyDescent="0.2">
      <c r="G8354" s="139"/>
      <c r="H8354" s="131"/>
      <c r="I8354" s="131"/>
    </row>
    <row r="8355" spans="7:9" ht="15" customHeight="1" x14ac:dyDescent="0.2">
      <c r="G8355" s="139"/>
      <c r="H8355" s="131"/>
      <c r="I8355" s="131"/>
    </row>
    <row r="8356" spans="7:9" ht="15" customHeight="1" x14ac:dyDescent="0.2">
      <c r="G8356" s="139"/>
      <c r="H8356" s="131"/>
      <c r="I8356" s="131"/>
    </row>
    <row r="8357" spans="7:9" ht="15" customHeight="1" x14ac:dyDescent="0.2">
      <c r="G8357" s="139"/>
      <c r="H8357" s="131"/>
      <c r="I8357" s="131"/>
    </row>
    <row r="8358" spans="7:9" ht="15" customHeight="1" x14ac:dyDescent="0.2">
      <c r="G8358" s="139"/>
      <c r="H8358" s="131"/>
      <c r="I8358" s="131"/>
    </row>
    <row r="8359" spans="7:9" ht="15" customHeight="1" x14ac:dyDescent="0.2">
      <c r="G8359" s="139"/>
      <c r="H8359" s="131"/>
      <c r="I8359" s="131"/>
    </row>
    <row r="8360" spans="7:9" ht="15" customHeight="1" x14ac:dyDescent="0.2">
      <c r="G8360" s="139"/>
      <c r="H8360" s="131"/>
      <c r="I8360" s="131"/>
    </row>
    <row r="8361" spans="7:9" ht="15" customHeight="1" x14ac:dyDescent="0.2">
      <c r="G8361" s="139"/>
      <c r="H8361" s="131"/>
      <c r="I8361" s="131"/>
    </row>
    <row r="8362" spans="7:9" ht="15" customHeight="1" x14ac:dyDescent="0.2">
      <c r="G8362" s="139"/>
      <c r="H8362" s="131"/>
      <c r="I8362" s="131"/>
    </row>
    <row r="8363" spans="7:9" ht="15" customHeight="1" x14ac:dyDescent="0.2">
      <c r="G8363" s="139"/>
      <c r="H8363" s="131"/>
      <c r="I8363" s="131"/>
    </row>
    <row r="8364" spans="7:9" ht="15" customHeight="1" x14ac:dyDescent="0.2">
      <c r="G8364" s="139"/>
      <c r="H8364" s="131"/>
      <c r="I8364" s="131"/>
    </row>
    <row r="8365" spans="7:9" ht="15" customHeight="1" x14ac:dyDescent="0.2">
      <c r="G8365" s="139"/>
      <c r="H8365" s="131"/>
      <c r="I8365" s="131"/>
    </row>
    <row r="8366" spans="7:9" ht="15" customHeight="1" x14ac:dyDescent="0.2">
      <c r="G8366" s="139"/>
      <c r="H8366" s="131"/>
      <c r="I8366" s="131"/>
    </row>
    <row r="8367" spans="7:9" ht="15" customHeight="1" x14ac:dyDescent="0.2">
      <c r="G8367" s="139"/>
      <c r="H8367" s="131"/>
      <c r="I8367" s="131"/>
    </row>
    <row r="8368" spans="7:9" ht="15" customHeight="1" x14ac:dyDescent="0.2">
      <c r="G8368" s="139"/>
      <c r="H8368" s="131"/>
      <c r="I8368" s="131"/>
    </row>
    <row r="8369" spans="7:9" ht="15" customHeight="1" x14ac:dyDescent="0.2">
      <c r="G8369" s="139"/>
      <c r="H8369" s="131"/>
      <c r="I8369" s="131"/>
    </row>
    <row r="8370" spans="7:9" ht="15" customHeight="1" x14ac:dyDescent="0.2">
      <c r="G8370" s="139"/>
      <c r="H8370" s="131"/>
      <c r="I8370" s="131"/>
    </row>
    <row r="8371" spans="7:9" ht="15" customHeight="1" x14ac:dyDescent="0.2">
      <c r="G8371" s="139"/>
      <c r="H8371" s="131"/>
      <c r="I8371" s="131"/>
    </row>
    <row r="8372" spans="7:9" ht="15" customHeight="1" x14ac:dyDescent="0.2">
      <c r="G8372" s="139"/>
      <c r="H8372" s="131"/>
      <c r="I8372" s="131"/>
    </row>
    <row r="8373" spans="7:9" ht="15" customHeight="1" x14ac:dyDescent="0.2">
      <c r="G8373" s="139"/>
      <c r="H8373" s="131"/>
      <c r="I8373" s="131"/>
    </row>
    <row r="8374" spans="7:9" ht="15" customHeight="1" x14ac:dyDescent="0.2">
      <c r="G8374" s="139"/>
      <c r="H8374" s="131"/>
      <c r="I8374" s="131"/>
    </row>
    <row r="8375" spans="7:9" ht="15" customHeight="1" x14ac:dyDescent="0.2">
      <c r="G8375" s="139"/>
      <c r="H8375" s="131"/>
      <c r="I8375" s="131"/>
    </row>
    <row r="8376" spans="7:9" ht="15" customHeight="1" x14ac:dyDescent="0.2">
      <c r="G8376" s="139"/>
      <c r="H8376" s="131"/>
      <c r="I8376" s="131"/>
    </row>
    <row r="8377" spans="7:9" ht="15" customHeight="1" x14ac:dyDescent="0.2">
      <c r="G8377" s="139"/>
      <c r="H8377" s="131"/>
      <c r="I8377" s="131"/>
    </row>
    <row r="8378" spans="7:9" ht="15" customHeight="1" x14ac:dyDescent="0.2">
      <c r="G8378" s="139"/>
      <c r="H8378" s="131"/>
      <c r="I8378" s="131"/>
    </row>
    <row r="8379" spans="7:9" ht="15" customHeight="1" x14ac:dyDescent="0.2">
      <c r="G8379" s="139"/>
      <c r="H8379" s="131"/>
      <c r="I8379" s="131"/>
    </row>
    <row r="8380" spans="7:9" ht="15" customHeight="1" x14ac:dyDescent="0.2">
      <c r="G8380" s="139"/>
      <c r="H8380" s="131"/>
      <c r="I8380" s="131"/>
    </row>
    <row r="8381" spans="7:9" ht="15" customHeight="1" x14ac:dyDescent="0.2">
      <c r="G8381" s="139"/>
      <c r="H8381" s="131"/>
      <c r="I8381" s="131"/>
    </row>
    <row r="8382" spans="7:9" ht="15" customHeight="1" x14ac:dyDescent="0.2">
      <c r="G8382" s="139"/>
      <c r="H8382" s="131"/>
      <c r="I8382" s="131"/>
    </row>
    <row r="8383" spans="7:9" ht="15" customHeight="1" x14ac:dyDescent="0.2">
      <c r="G8383" s="139"/>
      <c r="H8383" s="131"/>
      <c r="I8383" s="131"/>
    </row>
    <row r="8384" spans="7:9" ht="15" customHeight="1" x14ac:dyDescent="0.2">
      <c r="G8384" s="139"/>
      <c r="H8384" s="131"/>
      <c r="I8384" s="131"/>
    </row>
    <row r="8385" spans="7:9" ht="15" customHeight="1" x14ac:dyDescent="0.2">
      <c r="G8385" s="139"/>
      <c r="H8385" s="131"/>
      <c r="I8385" s="131"/>
    </row>
    <row r="8386" spans="7:9" ht="15" customHeight="1" x14ac:dyDescent="0.2">
      <c r="G8386" s="139"/>
      <c r="H8386" s="131"/>
      <c r="I8386" s="131"/>
    </row>
    <row r="8387" spans="7:9" ht="15" customHeight="1" x14ac:dyDescent="0.2">
      <c r="G8387" s="139"/>
      <c r="H8387" s="131"/>
      <c r="I8387" s="131"/>
    </row>
    <row r="8388" spans="7:9" ht="15" customHeight="1" x14ac:dyDescent="0.2">
      <c r="G8388" s="139"/>
      <c r="H8388" s="131"/>
      <c r="I8388" s="131"/>
    </row>
    <row r="8389" spans="7:9" ht="15" customHeight="1" x14ac:dyDescent="0.2">
      <c r="G8389" s="139"/>
      <c r="H8389" s="131"/>
      <c r="I8389" s="131"/>
    </row>
    <row r="8390" spans="7:9" ht="15" customHeight="1" x14ac:dyDescent="0.2">
      <c r="G8390" s="139"/>
      <c r="H8390" s="131"/>
      <c r="I8390" s="131"/>
    </row>
    <row r="8391" spans="7:9" ht="15" customHeight="1" x14ac:dyDescent="0.2">
      <c r="G8391" s="139"/>
      <c r="H8391" s="131"/>
      <c r="I8391" s="131"/>
    </row>
    <row r="8392" spans="7:9" ht="15" customHeight="1" x14ac:dyDescent="0.2">
      <c r="G8392" s="139"/>
      <c r="H8392" s="131"/>
      <c r="I8392" s="131"/>
    </row>
    <row r="8393" spans="7:9" ht="15" customHeight="1" x14ac:dyDescent="0.2">
      <c r="G8393" s="139"/>
      <c r="H8393" s="131"/>
      <c r="I8393" s="131"/>
    </row>
    <row r="8394" spans="7:9" ht="15" customHeight="1" x14ac:dyDescent="0.2">
      <c r="G8394" s="139"/>
      <c r="H8394" s="131"/>
      <c r="I8394" s="131"/>
    </row>
    <row r="8395" spans="7:9" ht="15" customHeight="1" x14ac:dyDescent="0.2">
      <c r="G8395" s="139"/>
      <c r="H8395" s="131"/>
      <c r="I8395" s="131"/>
    </row>
    <row r="8396" spans="7:9" ht="15" customHeight="1" x14ac:dyDescent="0.2">
      <c r="G8396" s="139"/>
      <c r="H8396" s="131"/>
      <c r="I8396" s="131"/>
    </row>
    <row r="8397" spans="7:9" ht="15" customHeight="1" x14ac:dyDescent="0.2">
      <c r="G8397" s="139"/>
      <c r="H8397" s="131"/>
      <c r="I8397" s="131"/>
    </row>
    <row r="8398" spans="7:9" ht="15" customHeight="1" x14ac:dyDescent="0.2">
      <c r="G8398" s="139"/>
      <c r="H8398" s="131"/>
      <c r="I8398" s="131"/>
    </row>
    <row r="8399" spans="7:9" ht="15" customHeight="1" x14ac:dyDescent="0.2">
      <c r="G8399" s="139"/>
      <c r="H8399" s="131"/>
      <c r="I8399" s="131"/>
    </row>
    <row r="8400" spans="7:9" ht="15" customHeight="1" x14ac:dyDescent="0.2">
      <c r="G8400" s="139"/>
      <c r="H8400" s="131"/>
      <c r="I8400" s="131"/>
    </row>
    <row r="8401" spans="7:9" ht="15" customHeight="1" x14ac:dyDescent="0.2">
      <c r="G8401" s="139"/>
      <c r="H8401" s="131"/>
      <c r="I8401" s="131"/>
    </row>
    <row r="8402" spans="7:9" ht="15" customHeight="1" x14ac:dyDescent="0.2">
      <c r="G8402" s="139"/>
      <c r="H8402" s="131"/>
      <c r="I8402" s="131"/>
    </row>
    <row r="8403" spans="7:9" ht="15" customHeight="1" x14ac:dyDescent="0.2">
      <c r="G8403" s="139"/>
      <c r="H8403" s="131"/>
      <c r="I8403" s="131"/>
    </row>
    <row r="8404" spans="7:9" ht="15" customHeight="1" x14ac:dyDescent="0.2">
      <c r="G8404" s="139"/>
      <c r="H8404" s="131"/>
      <c r="I8404" s="131"/>
    </row>
    <row r="8405" spans="7:9" ht="15" customHeight="1" x14ac:dyDescent="0.2">
      <c r="G8405" s="139"/>
      <c r="H8405" s="131"/>
      <c r="I8405" s="131"/>
    </row>
    <row r="8406" spans="7:9" ht="15" customHeight="1" x14ac:dyDescent="0.2">
      <c r="G8406" s="139"/>
      <c r="H8406" s="131"/>
      <c r="I8406" s="131"/>
    </row>
    <row r="8407" spans="7:9" ht="15" customHeight="1" x14ac:dyDescent="0.2">
      <c r="G8407" s="139"/>
      <c r="H8407" s="131"/>
      <c r="I8407" s="131"/>
    </row>
    <row r="8408" spans="7:9" ht="15" customHeight="1" x14ac:dyDescent="0.2">
      <c r="G8408" s="139"/>
      <c r="H8408" s="131"/>
      <c r="I8408" s="131"/>
    </row>
    <row r="8409" spans="7:9" ht="15" customHeight="1" x14ac:dyDescent="0.2">
      <c r="G8409" s="139"/>
      <c r="H8409" s="131"/>
      <c r="I8409" s="131"/>
    </row>
    <row r="8410" spans="7:9" ht="15" customHeight="1" x14ac:dyDescent="0.2">
      <c r="G8410" s="139"/>
      <c r="H8410" s="131"/>
      <c r="I8410" s="131"/>
    </row>
    <row r="8411" spans="7:9" ht="15" customHeight="1" x14ac:dyDescent="0.2">
      <c r="G8411" s="139"/>
      <c r="H8411" s="131"/>
      <c r="I8411" s="131"/>
    </row>
    <row r="8412" spans="7:9" ht="15" customHeight="1" x14ac:dyDescent="0.2">
      <c r="G8412" s="139"/>
      <c r="H8412" s="131"/>
      <c r="I8412" s="131"/>
    </row>
    <row r="8413" spans="7:9" ht="15" customHeight="1" x14ac:dyDescent="0.2">
      <c r="G8413" s="139"/>
      <c r="H8413" s="131"/>
      <c r="I8413" s="131"/>
    </row>
    <row r="8414" spans="7:9" ht="15" customHeight="1" x14ac:dyDescent="0.2">
      <c r="G8414" s="139"/>
      <c r="H8414" s="131"/>
      <c r="I8414" s="131"/>
    </row>
    <row r="8415" spans="7:9" ht="15" customHeight="1" x14ac:dyDescent="0.2">
      <c r="G8415" s="139"/>
      <c r="H8415" s="131"/>
      <c r="I8415" s="131"/>
    </row>
    <row r="8416" spans="7:9" ht="15" customHeight="1" x14ac:dyDescent="0.2">
      <c r="G8416" s="139"/>
      <c r="H8416" s="131"/>
      <c r="I8416" s="131"/>
    </row>
    <row r="8417" spans="7:9" ht="15" customHeight="1" x14ac:dyDescent="0.2">
      <c r="G8417" s="139"/>
      <c r="H8417" s="131"/>
      <c r="I8417" s="131"/>
    </row>
    <row r="8418" spans="7:9" ht="15" customHeight="1" x14ac:dyDescent="0.2">
      <c r="G8418" s="139"/>
      <c r="H8418" s="131"/>
      <c r="I8418" s="131"/>
    </row>
    <row r="8419" spans="7:9" ht="15" customHeight="1" x14ac:dyDescent="0.2">
      <c r="G8419" s="139"/>
      <c r="H8419" s="131"/>
      <c r="I8419" s="131"/>
    </row>
    <row r="8420" spans="7:9" ht="15" customHeight="1" x14ac:dyDescent="0.2">
      <c r="G8420" s="139"/>
      <c r="H8420" s="131"/>
      <c r="I8420" s="131"/>
    </row>
    <row r="8421" spans="7:9" ht="15" customHeight="1" x14ac:dyDescent="0.2">
      <c r="G8421" s="139"/>
      <c r="H8421" s="131"/>
      <c r="I8421" s="131"/>
    </row>
    <row r="8422" spans="7:9" ht="15" customHeight="1" x14ac:dyDescent="0.2">
      <c r="G8422" s="139"/>
      <c r="H8422" s="131"/>
      <c r="I8422" s="131"/>
    </row>
    <row r="8423" spans="7:9" ht="15" customHeight="1" x14ac:dyDescent="0.2">
      <c r="G8423" s="139"/>
      <c r="H8423" s="131"/>
      <c r="I8423" s="131"/>
    </row>
    <row r="8424" spans="7:9" ht="15" customHeight="1" x14ac:dyDescent="0.2">
      <c r="G8424" s="139"/>
      <c r="H8424" s="131"/>
      <c r="I8424" s="131"/>
    </row>
    <row r="8425" spans="7:9" ht="15" customHeight="1" x14ac:dyDescent="0.2">
      <c r="G8425" s="139"/>
      <c r="H8425" s="131"/>
      <c r="I8425" s="131"/>
    </row>
    <row r="8426" spans="7:9" ht="15" customHeight="1" x14ac:dyDescent="0.2">
      <c r="G8426" s="139"/>
      <c r="H8426" s="131"/>
      <c r="I8426" s="131"/>
    </row>
    <row r="8427" spans="7:9" ht="15" customHeight="1" x14ac:dyDescent="0.2">
      <c r="G8427" s="139"/>
      <c r="H8427" s="131"/>
      <c r="I8427" s="131"/>
    </row>
    <row r="8428" spans="7:9" ht="15" customHeight="1" x14ac:dyDescent="0.2">
      <c r="G8428" s="139"/>
      <c r="H8428" s="131"/>
      <c r="I8428" s="131"/>
    </row>
    <row r="8429" spans="7:9" ht="15" customHeight="1" x14ac:dyDescent="0.2">
      <c r="G8429" s="139"/>
      <c r="H8429" s="131"/>
      <c r="I8429" s="131"/>
    </row>
    <row r="8430" spans="7:9" ht="15" customHeight="1" x14ac:dyDescent="0.2">
      <c r="G8430" s="139"/>
      <c r="H8430" s="131"/>
      <c r="I8430" s="131"/>
    </row>
    <row r="8431" spans="7:9" ht="15" customHeight="1" x14ac:dyDescent="0.2">
      <c r="G8431" s="139"/>
      <c r="H8431" s="131"/>
      <c r="I8431" s="131"/>
    </row>
    <row r="8432" spans="7:9" ht="15" customHeight="1" x14ac:dyDescent="0.2">
      <c r="G8432" s="139"/>
      <c r="H8432" s="131"/>
      <c r="I8432" s="131"/>
    </row>
    <row r="8433" spans="7:9" ht="15" customHeight="1" x14ac:dyDescent="0.2">
      <c r="G8433" s="139"/>
      <c r="H8433" s="131"/>
      <c r="I8433" s="131"/>
    </row>
    <row r="8434" spans="7:9" ht="15" customHeight="1" x14ac:dyDescent="0.2">
      <c r="G8434" s="139"/>
      <c r="H8434" s="131"/>
      <c r="I8434" s="131"/>
    </row>
    <row r="8435" spans="7:9" ht="15" customHeight="1" x14ac:dyDescent="0.2">
      <c r="G8435" s="139"/>
      <c r="H8435" s="131"/>
      <c r="I8435" s="131"/>
    </row>
    <row r="8436" spans="7:9" ht="15" customHeight="1" x14ac:dyDescent="0.2">
      <c r="G8436" s="139"/>
      <c r="H8436" s="131"/>
      <c r="I8436" s="131"/>
    </row>
    <row r="8437" spans="7:9" ht="15" customHeight="1" x14ac:dyDescent="0.2">
      <c r="G8437" s="139"/>
      <c r="H8437" s="131"/>
      <c r="I8437" s="131"/>
    </row>
    <row r="8438" spans="7:9" ht="15" customHeight="1" x14ac:dyDescent="0.2">
      <c r="G8438" s="139"/>
      <c r="H8438" s="131"/>
      <c r="I8438" s="131"/>
    </row>
    <row r="8439" spans="7:9" ht="15" customHeight="1" x14ac:dyDescent="0.2">
      <c r="G8439" s="139"/>
      <c r="H8439" s="131"/>
      <c r="I8439" s="131"/>
    </row>
    <row r="8440" spans="7:9" ht="15" customHeight="1" x14ac:dyDescent="0.2">
      <c r="G8440" s="139"/>
      <c r="H8440" s="131"/>
      <c r="I8440" s="131"/>
    </row>
    <row r="8441" spans="7:9" ht="15" customHeight="1" x14ac:dyDescent="0.2">
      <c r="G8441" s="139"/>
      <c r="H8441" s="131"/>
      <c r="I8441" s="131"/>
    </row>
    <row r="8442" spans="7:9" ht="15" customHeight="1" x14ac:dyDescent="0.2">
      <c r="G8442" s="139"/>
      <c r="H8442" s="131"/>
      <c r="I8442" s="131"/>
    </row>
    <row r="8443" spans="7:9" ht="15" customHeight="1" x14ac:dyDescent="0.2">
      <c r="G8443" s="139"/>
      <c r="H8443" s="131"/>
      <c r="I8443" s="131"/>
    </row>
    <row r="8444" spans="7:9" ht="15" customHeight="1" x14ac:dyDescent="0.2">
      <c r="G8444" s="139"/>
      <c r="H8444" s="131"/>
      <c r="I8444" s="131"/>
    </row>
    <row r="8445" spans="7:9" ht="15" customHeight="1" x14ac:dyDescent="0.2">
      <c r="G8445" s="139"/>
      <c r="H8445" s="131"/>
      <c r="I8445" s="131"/>
    </row>
    <row r="8446" spans="7:9" ht="15" customHeight="1" x14ac:dyDescent="0.2">
      <c r="G8446" s="139"/>
      <c r="H8446" s="131"/>
      <c r="I8446" s="131"/>
    </row>
    <row r="8447" spans="7:9" ht="15" customHeight="1" x14ac:dyDescent="0.2">
      <c r="G8447" s="139"/>
      <c r="H8447" s="131"/>
      <c r="I8447" s="131"/>
    </row>
    <row r="8448" spans="7:9" ht="15" customHeight="1" x14ac:dyDescent="0.2">
      <c r="G8448" s="139"/>
      <c r="H8448" s="131"/>
      <c r="I8448" s="131"/>
    </row>
    <row r="8449" spans="7:9" ht="15" customHeight="1" x14ac:dyDescent="0.2">
      <c r="G8449" s="139"/>
      <c r="H8449" s="131"/>
      <c r="I8449" s="131"/>
    </row>
    <row r="8450" spans="7:9" ht="15" customHeight="1" x14ac:dyDescent="0.2">
      <c r="G8450" s="139"/>
      <c r="H8450" s="131"/>
      <c r="I8450" s="131"/>
    </row>
    <row r="8451" spans="7:9" ht="15" customHeight="1" x14ac:dyDescent="0.2">
      <c r="G8451" s="139"/>
      <c r="H8451" s="131"/>
      <c r="I8451" s="131"/>
    </row>
    <row r="8452" spans="7:9" ht="15" customHeight="1" x14ac:dyDescent="0.2">
      <c r="G8452" s="139"/>
      <c r="H8452" s="131"/>
      <c r="I8452" s="131"/>
    </row>
    <row r="8453" spans="7:9" ht="15" customHeight="1" x14ac:dyDescent="0.2">
      <c r="G8453" s="139"/>
      <c r="H8453" s="131"/>
      <c r="I8453" s="131"/>
    </row>
    <row r="8454" spans="7:9" ht="15" customHeight="1" x14ac:dyDescent="0.2">
      <c r="G8454" s="139"/>
      <c r="H8454" s="131"/>
      <c r="I8454" s="131"/>
    </row>
    <row r="8455" spans="7:9" ht="15" customHeight="1" x14ac:dyDescent="0.2">
      <c r="G8455" s="139"/>
      <c r="H8455" s="131"/>
      <c r="I8455" s="131"/>
    </row>
    <row r="8456" spans="7:9" ht="15" customHeight="1" x14ac:dyDescent="0.2">
      <c r="G8456" s="139"/>
      <c r="H8456" s="131"/>
      <c r="I8456" s="131"/>
    </row>
    <row r="8457" spans="7:9" ht="15" customHeight="1" x14ac:dyDescent="0.2">
      <c r="G8457" s="139"/>
      <c r="H8457" s="131"/>
      <c r="I8457" s="131"/>
    </row>
    <row r="8458" spans="7:9" ht="15" customHeight="1" x14ac:dyDescent="0.2">
      <c r="G8458" s="139"/>
      <c r="H8458" s="131"/>
      <c r="I8458" s="131"/>
    </row>
    <row r="8459" spans="7:9" ht="15" customHeight="1" x14ac:dyDescent="0.2">
      <c r="G8459" s="139"/>
      <c r="H8459" s="131"/>
      <c r="I8459" s="131"/>
    </row>
    <row r="8460" spans="7:9" ht="15" customHeight="1" x14ac:dyDescent="0.2">
      <c r="G8460" s="139"/>
      <c r="H8460" s="131"/>
      <c r="I8460" s="131"/>
    </row>
    <row r="8461" spans="7:9" ht="15" customHeight="1" x14ac:dyDescent="0.2">
      <c r="G8461" s="139"/>
      <c r="H8461" s="131"/>
      <c r="I8461" s="131"/>
    </row>
    <row r="8462" spans="7:9" ht="15" customHeight="1" x14ac:dyDescent="0.2">
      <c r="G8462" s="139"/>
      <c r="H8462" s="131"/>
      <c r="I8462" s="131"/>
    </row>
    <row r="8463" spans="7:9" ht="15" customHeight="1" x14ac:dyDescent="0.2">
      <c r="G8463" s="139"/>
      <c r="H8463" s="131"/>
      <c r="I8463" s="131"/>
    </row>
    <row r="8464" spans="7:9" ht="15" customHeight="1" x14ac:dyDescent="0.2">
      <c r="G8464" s="139"/>
      <c r="H8464" s="131"/>
      <c r="I8464" s="131"/>
    </row>
    <row r="8465" spans="7:9" ht="15" customHeight="1" x14ac:dyDescent="0.2">
      <c r="G8465" s="139"/>
      <c r="H8465" s="131"/>
      <c r="I8465" s="131"/>
    </row>
    <row r="8466" spans="7:9" ht="15" customHeight="1" x14ac:dyDescent="0.2">
      <c r="G8466" s="139"/>
      <c r="H8466" s="131"/>
      <c r="I8466" s="131"/>
    </row>
    <row r="8467" spans="7:9" ht="15" customHeight="1" x14ac:dyDescent="0.2">
      <c r="G8467" s="139"/>
      <c r="H8467" s="131"/>
      <c r="I8467" s="131"/>
    </row>
    <row r="8468" spans="7:9" ht="15" customHeight="1" x14ac:dyDescent="0.2">
      <c r="G8468" s="139"/>
      <c r="H8468" s="131"/>
      <c r="I8468" s="131"/>
    </row>
    <row r="8469" spans="7:9" ht="15" customHeight="1" x14ac:dyDescent="0.2">
      <c r="G8469" s="139"/>
      <c r="H8469" s="131"/>
      <c r="I8469" s="131"/>
    </row>
    <row r="8470" spans="7:9" ht="15" customHeight="1" x14ac:dyDescent="0.2">
      <c r="G8470" s="139"/>
      <c r="H8470" s="131"/>
      <c r="I8470" s="131"/>
    </row>
    <row r="8471" spans="7:9" ht="15" customHeight="1" x14ac:dyDescent="0.2">
      <c r="G8471" s="139"/>
      <c r="H8471" s="131"/>
      <c r="I8471" s="131"/>
    </row>
    <row r="8472" spans="7:9" ht="15" customHeight="1" x14ac:dyDescent="0.2">
      <c r="G8472" s="139"/>
      <c r="H8472" s="131"/>
      <c r="I8472" s="131"/>
    </row>
    <row r="8473" spans="7:9" ht="15" customHeight="1" x14ac:dyDescent="0.2">
      <c r="G8473" s="139"/>
      <c r="H8473" s="131"/>
      <c r="I8473" s="131"/>
    </row>
    <row r="8474" spans="7:9" ht="15" customHeight="1" x14ac:dyDescent="0.2">
      <c r="G8474" s="139"/>
      <c r="H8474" s="131"/>
      <c r="I8474" s="131"/>
    </row>
    <row r="8475" spans="7:9" ht="15" customHeight="1" x14ac:dyDescent="0.2">
      <c r="G8475" s="139"/>
      <c r="H8475" s="131"/>
      <c r="I8475" s="131"/>
    </row>
    <row r="8476" spans="7:9" ht="15" customHeight="1" x14ac:dyDescent="0.2">
      <c r="G8476" s="139"/>
      <c r="H8476" s="131"/>
      <c r="I8476" s="131"/>
    </row>
    <row r="8477" spans="7:9" ht="15" customHeight="1" x14ac:dyDescent="0.2">
      <c r="G8477" s="139"/>
      <c r="H8477" s="131"/>
      <c r="I8477" s="131"/>
    </row>
    <row r="8478" spans="7:9" ht="15" customHeight="1" x14ac:dyDescent="0.2">
      <c r="G8478" s="139"/>
      <c r="H8478" s="131"/>
      <c r="I8478" s="131"/>
    </row>
    <row r="8479" spans="7:9" ht="15" customHeight="1" x14ac:dyDescent="0.2">
      <c r="G8479" s="139"/>
      <c r="H8479" s="131"/>
      <c r="I8479" s="131"/>
    </row>
    <row r="8480" spans="7:9" ht="15" customHeight="1" x14ac:dyDescent="0.2">
      <c r="G8480" s="139"/>
      <c r="H8480" s="131"/>
      <c r="I8480" s="131"/>
    </row>
    <row r="8481" spans="7:9" ht="15" customHeight="1" x14ac:dyDescent="0.2">
      <c r="G8481" s="139"/>
      <c r="H8481" s="131"/>
      <c r="I8481" s="131"/>
    </row>
    <row r="8482" spans="7:9" ht="15" customHeight="1" x14ac:dyDescent="0.2">
      <c r="G8482" s="139"/>
      <c r="H8482" s="131"/>
      <c r="I8482" s="131"/>
    </row>
    <row r="8483" spans="7:9" ht="15" customHeight="1" x14ac:dyDescent="0.2">
      <c r="G8483" s="139"/>
      <c r="H8483" s="131"/>
      <c r="I8483" s="131"/>
    </row>
    <row r="8484" spans="7:9" ht="15" customHeight="1" x14ac:dyDescent="0.2">
      <c r="G8484" s="139"/>
      <c r="H8484" s="131"/>
      <c r="I8484" s="131"/>
    </row>
    <row r="8485" spans="7:9" ht="15" customHeight="1" x14ac:dyDescent="0.2">
      <c r="G8485" s="139"/>
      <c r="H8485" s="131"/>
      <c r="I8485" s="131"/>
    </row>
    <row r="8486" spans="7:9" ht="15" customHeight="1" x14ac:dyDescent="0.2">
      <c r="G8486" s="139"/>
      <c r="H8486" s="131"/>
      <c r="I8486" s="131"/>
    </row>
    <row r="8487" spans="7:9" ht="15" customHeight="1" x14ac:dyDescent="0.2">
      <c r="G8487" s="139"/>
      <c r="H8487" s="131"/>
      <c r="I8487" s="131"/>
    </row>
    <row r="8488" spans="7:9" ht="15" customHeight="1" x14ac:dyDescent="0.2">
      <c r="G8488" s="139"/>
      <c r="H8488" s="131"/>
      <c r="I8488" s="131"/>
    </row>
    <row r="8489" spans="7:9" ht="15" customHeight="1" x14ac:dyDescent="0.2">
      <c r="G8489" s="139"/>
      <c r="H8489" s="131"/>
      <c r="I8489" s="131"/>
    </row>
    <row r="8490" spans="7:9" ht="15" customHeight="1" x14ac:dyDescent="0.2">
      <c r="G8490" s="139"/>
      <c r="H8490" s="131"/>
      <c r="I8490" s="131"/>
    </row>
    <row r="8491" spans="7:9" ht="15" customHeight="1" x14ac:dyDescent="0.2">
      <c r="G8491" s="139"/>
      <c r="H8491" s="131"/>
      <c r="I8491" s="131"/>
    </row>
    <row r="8492" spans="7:9" ht="15" customHeight="1" x14ac:dyDescent="0.2">
      <c r="G8492" s="139"/>
      <c r="H8492" s="131"/>
      <c r="I8492" s="131"/>
    </row>
    <row r="8493" spans="7:9" ht="15" customHeight="1" x14ac:dyDescent="0.2">
      <c r="G8493" s="139"/>
      <c r="H8493" s="131"/>
      <c r="I8493" s="131"/>
    </row>
    <row r="8494" spans="7:9" ht="15" customHeight="1" x14ac:dyDescent="0.2">
      <c r="G8494" s="139"/>
      <c r="H8494" s="131"/>
      <c r="I8494" s="131"/>
    </row>
    <row r="8495" spans="7:9" ht="15" customHeight="1" x14ac:dyDescent="0.2">
      <c r="G8495" s="139"/>
      <c r="H8495" s="131"/>
      <c r="I8495" s="131"/>
    </row>
    <row r="8496" spans="7:9" ht="15" customHeight="1" x14ac:dyDescent="0.2">
      <c r="G8496" s="139"/>
      <c r="H8496" s="131"/>
      <c r="I8496" s="131"/>
    </row>
    <row r="8497" spans="7:9" ht="15" customHeight="1" x14ac:dyDescent="0.2">
      <c r="G8497" s="139"/>
      <c r="H8497" s="131"/>
      <c r="I8497" s="131"/>
    </row>
    <row r="8498" spans="7:9" ht="15" customHeight="1" x14ac:dyDescent="0.2">
      <c r="G8498" s="139"/>
      <c r="H8498" s="131"/>
      <c r="I8498" s="131"/>
    </row>
    <row r="8499" spans="7:9" ht="15" customHeight="1" x14ac:dyDescent="0.2">
      <c r="G8499" s="139"/>
      <c r="H8499" s="131"/>
      <c r="I8499" s="131"/>
    </row>
    <row r="8500" spans="7:9" ht="15" customHeight="1" x14ac:dyDescent="0.2">
      <c r="G8500" s="139"/>
      <c r="H8500" s="131"/>
      <c r="I8500" s="131"/>
    </row>
    <row r="8501" spans="7:9" ht="15" customHeight="1" x14ac:dyDescent="0.2">
      <c r="G8501" s="139"/>
      <c r="H8501" s="131"/>
      <c r="I8501" s="131"/>
    </row>
    <row r="8502" spans="7:9" ht="15" customHeight="1" x14ac:dyDescent="0.2">
      <c r="G8502" s="139"/>
      <c r="H8502" s="131"/>
      <c r="I8502" s="131"/>
    </row>
    <row r="8503" spans="7:9" ht="15" customHeight="1" x14ac:dyDescent="0.2">
      <c r="G8503" s="139"/>
      <c r="H8503" s="131"/>
      <c r="I8503" s="131"/>
    </row>
    <row r="8504" spans="7:9" ht="15" customHeight="1" x14ac:dyDescent="0.2">
      <c r="G8504" s="139"/>
      <c r="H8504" s="131"/>
      <c r="I8504" s="131"/>
    </row>
    <row r="8505" spans="7:9" ht="15" customHeight="1" x14ac:dyDescent="0.2">
      <c r="G8505" s="139"/>
      <c r="H8505" s="131"/>
      <c r="I8505" s="131"/>
    </row>
    <row r="8506" spans="7:9" ht="15" customHeight="1" x14ac:dyDescent="0.2">
      <c r="G8506" s="139"/>
      <c r="H8506" s="131"/>
      <c r="I8506" s="131"/>
    </row>
    <row r="8507" spans="7:9" ht="15" customHeight="1" x14ac:dyDescent="0.2">
      <c r="G8507" s="139"/>
      <c r="H8507" s="131"/>
      <c r="I8507" s="131"/>
    </row>
    <row r="8508" spans="7:9" ht="15" customHeight="1" x14ac:dyDescent="0.2">
      <c r="G8508" s="139"/>
      <c r="H8508" s="131"/>
      <c r="I8508" s="131"/>
    </row>
    <row r="8509" spans="7:9" ht="15" customHeight="1" x14ac:dyDescent="0.2">
      <c r="G8509" s="139"/>
      <c r="H8509" s="131"/>
      <c r="I8509" s="131"/>
    </row>
    <row r="8510" spans="7:9" ht="15" customHeight="1" x14ac:dyDescent="0.2">
      <c r="G8510" s="139"/>
      <c r="H8510" s="131"/>
      <c r="I8510" s="131"/>
    </row>
    <row r="8511" spans="7:9" ht="15" customHeight="1" x14ac:dyDescent="0.2">
      <c r="G8511" s="139"/>
      <c r="H8511" s="131"/>
      <c r="I8511" s="131"/>
    </row>
    <row r="8512" spans="7:9" ht="15" customHeight="1" x14ac:dyDescent="0.2">
      <c r="G8512" s="139"/>
      <c r="H8512" s="131"/>
      <c r="I8512" s="131"/>
    </row>
    <row r="8513" spans="7:9" ht="15" customHeight="1" x14ac:dyDescent="0.2">
      <c r="G8513" s="139"/>
      <c r="H8513" s="131"/>
      <c r="I8513" s="131"/>
    </row>
    <row r="8514" spans="7:9" ht="15" customHeight="1" x14ac:dyDescent="0.2">
      <c r="G8514" s="139"/>
      <c r="H8514" s="131"/>
      <c r="I8514" s="131"/>
    </row>
    <row r="8515" spans="7:9" ht="15" customHeight="1" x14ac:dyDescent="0.2">
      <c r="G8515" s="139"/>
      <c r="H8515" s="131"/>
      <c r="I8515" s="131"/>
    </row>
    <row r="8516" spans="7:9" ht="15" customHeight="1" x14ac:dyDescent="0.2">
      <c r="G8516" s="139"/>
      <c r="H8516" s="131"/>
      <c r="I8516" s="131"/>
    </row>
    <row r="8517" spans="7:9" ht="15" customHeight="1" x14ac:dyDescent="0.2">
      <c r="G8517" s="139"/>
      <c r="H8517" s="131"/>
      <c r="I8517" s="131"/>
    </row>
    <row r="8518" spans="7:9" ht="15" customHeight="1" x14ac:dyDescent="0.2">
      <c r="G8518" s="139"/>
      <c r="H8518" s="131"/>
      <c r="I8518" s="131"/>
    </row>
    <row r="8519" spans="7:9" ht="15" customHeight="1" x14ac:dyDescent="0.2">
      <c r="G8519" s="139"/>
      <c r="H8519" s="131"/>
      <c r="I8519" s="131"/>
    </row>
    <row r="8520" spans="7:9" ht="15" customHeight="1" x14ac:dyDescent="0.2">
      <c r="G8520" s="139"/>
      <c r="H8520" s="131"/>
      <c r="I8520" s="131"/>
    </row>
    <row r="8521" spans="7:9" ht="15" customHeight="1" x14ac:dyDescent="0.2">
      <c r="G8521" s="139"/>
      <c r="H8521" s="131"/>
      <c r="I8521" s="131"/>
    </row>
    <row r="8522" spans="7:9" ht="15" customHeight="1" x14ac:dyDescent="0.2">
      <c r="G8522" s="139"/>
      <c r="H8522" s="131"/>
      <c r="I8522" s="131"/>
    </row>
    <row r="8523" spans="7:9" ht="15" customHeight="1" x14ac:dyDescent="0.2">
      <c r="G8523" s="139"/>
      <c r="H8523" s="131"/>
      <c r="I8523" s="131"/>
    </row>
    <row r="8524" spans="7:9" ht="15" customHeight="1" x14ac:dyDescent="0.2">
      <c r="G8524" s="139"/>
      <c r="H8524" s="131"/>
      <c r="I8524" s="131"/>
    </row>
    <row r="8525" spans="7:9" ht="15" customHeight="1" x14ac:dyDescent="0.2">
      <c r="G8525" s="139"/>
      <c r="H8525" s="131"/>
      <c r="I8525" s="131"/>
    </row>
    <row r="8526" spans="7:9" ht="15" customHeight="1" x14ac:dyDescent="0.2">
      <c r="G8526" s="139"/>
      <c r="H8526" s="131"/>
      <c r="I8526" s="131"/>
    </row>
    <row r="8527" spans="7:9" ht="15" customHeight="1" x14ac:dyDescent="0.2">
      <c r="G8527" s="139"/>
      <c r="H8527" s="131"/>
      <c r="I8527" s="131"/>
    </row>
    <row r="8528" spans="7:9" ht="15" customHeight="1" x14ac:dyDescent="0.2">
      <c r="G8528" s="139"/>
      <c r="H8528" s="131"/>
      <c r="I8528" s="131"/>
    </row>
    <row r="8529" spans="7:9" ht="15" customHeight="1" x14ac:dyDescent="0.2">
      <c r="G8529" s="139"/>
      <c r="H8529" s="131"/>
      <c r="I8529" s="131"/>
    </row>
    <row r="8530" spans="7:9" ht="15" customHeight="1" x14ac:dyDescent="0.2">
      <c r="G8530" s="139"/>
      <c r="H8530" s="131"/>
      <c r="I8530" s="131"/>
    </row>
    <row r="8531" spans="7:9" ht="15" customHeight="1" x14ac:dyDescent="0.2">
      <c r="G8531" s="139"/>
      <c r="H8531" s="131"/>
      <c r="I8531" s="131"/>
    </row>
    <row r="8532" spans="7:9" ht="15" customHeight="1" x14ac:dyDescent="0.2">
      <c r="G8532" s="139"/>
      <c r="H8532" s="131"/>
      <c r="I8532" s="131"/>
    </row>
    <row r="8533" spans="7:9" ht="15" customHeight="1" x14ac:dyDescent="0.2">
      <c r="G8533" s="139"/>
      <c r="H8533" s="131"/>
      <c r="I8533" s="131"/>
    </row>
    <row r="8534" spans="7:9" ht="15" customHeight="1" x14ac:dyDescent="0.2">
      <c r="G8534" s="139"/>
      <c r="H8534" s="131"/>
      <c r="I8534" s="131"/>
    </row>
    <row r="8535" spans="7:9" ht="15" customHeight="1" x14ac:dyDescent="0.2">
      <c r="G8535" s="139"/>
      <c r="H8535" s="131"/>
      <c r="I8535" s="131"/>
    </row>
    <row r="8536" spans="7:9" ht="15" customHeight="1" x14ac:dyDescent="0.2">
      <c r="G8536" s="139"/>
      <c r="H8536" s="131"/>
      <c r="I8536" s="131"/>
    </row>
    <row r="8537" spans="7:9" ht="15" customHeight="1" x14ac:dyDescent="0.2">
      <c r="G8537" s="139"/>
      <c r="H8537" s="131"/>
      <c r="I8537" s="131"/>
    </row>
    <row r="8538" spans="7:9" ht="15" customHeight="1" x14ac:dyDescent="0.2">
      <c r="G8538" s="139"/>
      <c r="H8538" s="131"/>
      <c r="I8538" s="131"/>
    </row>
    <row r="8539" spans="7:9" ht="15" customHeight="1" x14ac:dyDescent="0.2">
      <c r="G8539" s="139"/>
      <c r="H8539" s="131"/>
      <c r="I8539" s="131"/>
    </row>
    <row r="8540" spans="7:9" ht="15" customHeight="1" x14ac:dyDescent="0.2">
      <c r="G8540" s="139"/>
      <c r="H8540" s="131"/>
      <c r="I8540" s="131"/>
    </row>
    <row r="8541" spans="7:9" ht="15" customHeight="1" x14ac:dyDescent="0.2">
      <c r="G8541" s="139"/>
      <c r="H8541" s="131"/>
      <c r="I8541" s="131"/>
    </row>
    <row r="8542" spans="7:9" ht="15" customHeight="1" x14ac:dyDescent="0.2">
      <c r="G8542" s="139"/>
      <c r="H8542" s="131"/>
      <c r="I8542" s="131"/>
    </row>
    <row r="8543" spans="7:9" ht="15" customHeight="1" x14ac:dyDescent="0.2">
      <c r="G8543" s="139"/>
      <c r="H8543" s="131"/>
      <c r="I8543" s="131"/>
    </row>
    <row r="8544" spans="7:9" ht="15" customHeight="1" x14ac:dyDescent="0.2">
      <c r="G8544" s="139"/>
      <c r="H8544" s="131"/>
      <c r="I8544" s="131"/>
    </row>
    <row r="8545" spans="7:9" ht="15" customHeight="1" x14ac:dyDescent="0.2">
      <c r="G8545" s="139"/>
      <c r="H8545" s="131"/>
      <c r="I8545" s="131"/>
    </row>
    <row r="8546" spans="7:9" ht="15" customHeight="1" x14ac:dyDescent="0.2">
      <c r="G8546" s="139"/>
      <c r="H8546" s="131"/>
      <c r="I8546" s="131"/>
    </row>
    <row r="8547" spans="7:9" ht="15" customHeight="1" x14ac:dyDescent="0.2">
      <c r="G8547" s="139"/>
      <c r="H8547" s="131"/>
      <c r="I8547" s="131"/>
    </row>
    <row r="8548" spans="7:9" ht="15" customHeight="1" x14ac:dyDescent="0.2">
      <c r="G8548" s="139"/>
      <c r="H8548" s="131"/>
      <c r="I8548" s="131"/>
    </row>
    <row r="8549" spans="7:9" ht="15" customHeight="1" x14ac:dyDescent="0.2">
      <c r="G8549" s="139"/>
      <c r="H8549" s="131"/>
      <c r="I8549" s="131"/>
    </row>
    <row r="8550" spans="7:9" ht="15" customHeight="1" x14ac:dyDescent="0.2">
      <c r="G8550" s="139"/>
      <c r="H8550" s="131"/>
      <c r="I8550" s="131"/>
    </row>
    <row r="8551" spans="7:9" ht="15" customHeight="1" x14ac:dyDescent="0.2">
      <c r="G8551" s="139"/>
      <c r="H8551" s="131"/>
      <c r="I8551" s="131"/>
    </row>
    <row r="8552" spans="7:9" ht="15" customHeight="1" x14ac:dyDescent="0.2">
      <c r="G8552" s="139"/>
      <c r="H8552" s="131"/>
      <c r="I8552" s="131"/>
    </row>
    <row r="8553" spans="7:9" ht="15" customHeight="1" x14ac:dyDescent="0.2">
      <c r="G8553" s="139"/>
      <c r="H8553" s="131"/>
      <c r="I8553" s="131"/>
    </row>
    <row r="8554" spans="7:9" ht="15" customHeight="1" x14ac:dyDescent="0.2">
      <c r="G8554" s="139"/>
      <c r="H8554" s="131"/>
      <c r="I8554" s="131"/>
    </row>
    <row r="8555" spans="7:9" ht="15" customHeight="1" x14ac:dyDescent="0.2">
      <c r="G8555" s="139"/>
      <c r="H8555" s="131"/>
      <c r="I8555" s="131"/>
    </row>
    <row r="8556" spans="7:9" ht="15" customHeight="1" x14ac:dyDescent="0.2">
      <c r="G8556" s="139"/>
      <c r="H8556" s="131"/>
      <c r="I8556" s="131"/>
    </row>
    <row r="8557" spans="7:9" ht="15" customHeight="1" x14ac:dyDescent="0.2">
      <c r="G8557" s="139"/>
      <c r="H8557" s="131"/>
      <c r="I8557" s="131"/>
    </row>
    <row r="8558" spans="7:9" ht="15" customHeight="1" x14ac:dyDescent="0.2">
      <c r="G8558" s="139"/>
      <c r="H8558" s="131"/>
      <c r="I8558" s="131"/>
    </row>
    <row r="8559" spans="7:9" ht="15" customHeight="1" x14ac:dyDescent="0.2">
      <c r="G8559" s="139"/>
      <c r="H8559" s="131"/>
      <c r="I8559" s="131"/>
    </row>
    <row r="8560" spans="7:9" ht="15" customHeight="1" x14ac:dyDescent="0.2">
      <c r="G8560" s="139"/>
      <c r="H8560" s="131"/>
      <c r="I8560" s="131"/>
    </row>
    <row r="8561" spans="7:9" ht="15" customHeight="1" x14ac:dyDescent="0.2">
      <c r="G8561" s="139"/>
      <c r="H8561" s="131"/>
      <c r="I8561" s="131"/>
    </row>
    <row r="8562" spans="7:9" ht="15" customHeight="1" x14ac:dyDescent="0.2">
      <c r="G8562" s="139"/>
      <c r="H8562" s="131"/>
      <c r="I8562" s="131"/>
    </row>
    <row r="8563" spans="7:9" ht="15" customHeight="1" x14ac:dyDescent="0.2">
      <c r="G8563" s="139"/>
      <c r="H8563" s="131"/>
      <c r="I8563" s="131"/>
    </row>
    <row r="8564" spans="7:9" ht="15" customHeight="1" x14ac:dyDescent="0.2">
      <c r="G8564" s="139"/>
      <c r="H8564" s="131"/>
      <c r="I8564" s="131"/>
    </row>
    <row r="8565" spans="7:9" ht="15" customHeight="1" x14ac:dyDescent="0.2">
      <c r="G8565" s="139"/>
      <c r="H8565" s="131"/>
      <c r="I8565" s="131"/>
    </row>
    <row r="8566" spans="7:9" ht="15" customHeight="1" x14ac:dyDescent="0.2">
      <c r="G8566" s="139"/>
      <c r="H8566" s="131"/>
      <c r="I8566" s="131"/>
    </row>
    <row r="8567" spans="7:9" ht="15" customHeight="1" x14ac:dyDescent="0.2">
      <c r="G8567" s="139"/>
      <c r="H8567" s="131"/>
      <c r="I8567" s="131"/>
    </row>
    <row r="8568" spans="7:9" ht="15" customHeight="1" x14ac:dyDescent="0.2">
      <c r="G8568" s="139"/>
      <c r="H8568" s="131"/>
      <c r="I8568" s="131"/>
    </row>
    <row r="8569" spans="7:9" ht="15" customHeight="1" x14ac:dyDescent="0.2">
      <c r="G8569" s="139"/>
      <c r="H8569" s="131"/>
      <c r="I8569" s="131"/>
    </row>
    <row r="8570" spans="7:9" ht="15" customHeight="1" x14ac:dyDescent="0.2">
      <c r="G8570" s="139"/>
      <c r="H8570" s="131"/>
      <c r="I8570" s="131"/>
    </row>
    <row r="8571" spans="7:9" ht="15" customHeight="1" x14ac:dyDescent="0.2">
      <c r="G8571" s="139"/>
      <c r="H8571" s="131"/>
      <c r="I8571" s="131"/>
    </row>
    <row r="8572" spans="7:9" ht="15" customHeight="1" x14ac:dyDescent="0.2">
      <c r="G8572" s="139"/>
      <c r="H8572" s="131"/>
      <c r="I8572" s="131"/>
    </row>
    <row r="8573" spans="7:9" ht="15" customHeight="1" x14ac:dyDescent="0.2">
      <c r="G8573" s="139"/>
      <c r="H8573" s="131"/>
      <c r="I8573" s="131"/>
    </row>
    <row r="8574" spans="7:9" ht="15" customHeight="1" x14ac:dyDescent="0.2">
      <c r="G8574" s="139"/>
      <c r="H8574" s="131"/>
      <c r="I8574" s="131"/>
    </row>
    <row r="8575" spans="7:9" ht="15" customHeight="1" x14ac:dyDescent="0.2">
      <c r="G8575" s="139"/>
      <c r="H8575" s="131"/>
      <c r="I8575" s="131"/>
    </row>
    <row r="8576" spans="7:9" ht="15" customHeight="1" x14ac:dyDescent="0.2">
      <c r="G8576" s="139"/>
      <c r="H8576" s="131"/>
      <c r="I8576" s="131"/>
    </row>
    <row r="8577" spans="7:9" ht="15" customHeight="1" x14ac:dyDescent="0.2">
      <c r="G8577" s="139"/>
      <c r="H8577" s="131"/>
      <c r="I8577" s="131"/>
    </row>
    <row r="8578" spans="7:9" ht="15" customHeight="1" x14ac:dyDescent="0.2">
      <c r="G8578" s="139"/>
      <c r="H8578" s="131"/>
      <c r="I8578" s="131"/>
    </row>
    <row r="8579" spans="7:9" ht="15" customHeight="1" x14ac:dyDescent="0.2">
      <c r="G8579" s="139"/>
      <c r="H8579" s="131"/>
      <c r="I8579" s="131"/>
    </row>
    <row r="8580" spans="7:9" ht="15" customHeight="1" x14ac:dyDescent="0.2">
      <c r="G8580" s="139"/>
      <c r="H8580" s="131"/>
      <c r="I8580" s="131"/>
    </row>
    <row r="8581" spans="7:9" ht="15" customHeight="1" x14ac:dyDescent="0.2">
      <c r="G8581" s="139"/>
      <c r="H8581" s="131"/>
      <c r="I8581" s="131"/>
    </row>
    <row r="8582" spans="7:9" ht="15" customHeight="1" x14ac:dyDescent="0.2">
      <c r="G8582" s="139"/>
      <c r="H8582" s="131"/>
      <c r="I8582" s="131"/>
    </row>
    <row r="8583" spans="7:9" ht="15" customHeight="1" x14ac:dyDescent="0.2">
      <c r="G8583" s="139"/>
      <c r="H8583" s="131"/>
      <c r="I8583" s="131"/>
    </row>
    <row r="8584" spans="7:9" ht="15" customHeight="1" x14ac:dyDescent="0.2">
      <c r="G8584" s="139"/>
      <c r="H8584" s="131"/>
      <c r="I8584" s="131"/>
    </row>
    <row r="8585" spans="7:9" ht="15" customHeight="1" x14ac:dyDescent="0.2">
      <c r="G8585" s="139"/>
      <c r="H8585" s="131"/>
      <c r="I8585" s="131"/>
    </row>
    <row r="8586" spans="7:9" ht="15" customHeight="1" x14ac:dyDescent="0.2">
      <c r="G8586" s="139"/>
      <c r="H8586" s="131"/>
      <c r="I8586" s="131"/>
    </row>
    <row r="8587" spans="7:9" ht="15" customHeight="1" x14ac:dyDescent="0.2">
      <c r="G8587" s="139"/>
      <c r="H8587" s="131"/>
      <c r="I8587" s="131"/>
    </row>
    <row r="8588" spans="7:9" ht="15" customHeight="1" x14ac:dyDescent="0.2">
      <c r="G8588" s="139"/>
      <c r="H8588" s="131"/>
      <c r="I8588" s="131"/>
    </row>
    <row r="8589" spans="7:9" ht="15" customHeight="1" x14ac:dyDescent="0.2">
      <c r="G8589" s="139"/>
      <c r="H8589" s="131"/>
      <c r="I8589" s="131"/>
    </row>
    <row r="8590" spans="7:9" ht="15" customHeight="1" x14ac:dyDescent="0.2">
      <c r="G8590" s="139"/>
      <c r="H8590" s="131"/>
      <c r="I8590" s="131"/>
    </row>
    <row r="8591" spans="7:9" ht="15" customHeight="1" x14ac:dyDescent="0.2">
      <c r="G8591" s="139"/>
      <c r="H8591" s="131"/>
      <c r="I8591" s="131"/>
    </row>
    <row r="8592" spans="7:9" ht="15" customHeight="1" x14ac:dyDescent="0.2">
      <c r="G8592" s="139"/>
      <c r="H8592" s="131"/>
      <c r="I8592" s="131"/>
    </row>
    <row r="8593" spans="7:9" ht="15" customHeight="1" x14ac:dyDescent="0.2">
      <c r="G8593" s="139"/>
      <c r="H8593" s="131"/>
      <c r="I8593" s="131"/>
    </row>
    <row r="8594" spans="7:9" ht="15" customHeight="1" x14ac:dyDescent="0.2">
      <c r="G8594" s="139"/>
      <c r="H8594" s="131"/>
      <c r="I8594" s="131"/>
    </row>
    <row r="8595" spans="7:9" ht="15" customHeight="1" x14ac:dyDescent="0.2">
      <c r="G8595" s="139"/>
      <c r="H8595" s="131"/>
      <c r="I8595" s="131"/>
    </row>
    <row r="8596" spans="7:9" ht="15" customHeight="1" x14ac:dyDescent="0.2">
      <c r="G8596" s="139"/>
      <c r="H8596" s="131"/>
      <c r="I8596" s="131"/>
    </row>
    <row r="8597" spans="7:9" ht="15" customHeight="1" x14ac:dyDescent="0.2">
      <c r="G8597" s="139"/>
      <c r="H8597" s="131"/>
      <c r="I8597" s="131"/>
    </row>
    <row r="8598" spans="7:9" ht="15" customHeight="1" x14ac:dyDescent="0.2">
      <c r="G8598" s="139"/>
      <c r="H8598" s="131"/>
      <c r="I8598" s="131"/>
    </row>
    <row r="8599" spans="7:9" ht="15" customHeight="1" x14ac:dyDescent="0.2">
      <c r="G8599" s="139"/>
      <c r="H8599" s="131"/>
      <c r="I8599" s="131"/>
    </row>
    <row r="8600" spans="7:9" ht="15" customHeight="1" x14ac:dyDescent="0.2">
      <c r="G8600" s="139"/>
      <c r="H8600" s="131"/>
      <c r="I8600" s="131"/>
    </row>
    <row r="8601" spans="7:9" ht="15" customHeight="1" x14ac:dyDescent="0.2">
      <c r="G8601" s="139"/>
      <c r="H8601" s="131"/>
      <c r="I8601" s="131"/>
    </row>
    <row r="8602" spans="7:9" ht="15" customHeight="1" x14ac:dyDescent="0.2">
      <c r="G8602" s="139"/>
      <c r="H8602" s="131"/>
      <c r="I8602" s="131"/>
    </row>
    <row r="8603" spans="7:9" ht="15" customHeight="1" x14ac:dyDescent="0.2">
      <c r="G8603" s="139"/>
      <c r="H8603" s="131"/>
      <c r="I8603" s="131"/>
    </row>
    <row r="8604" spans="7:9" ht="15" customHeight="1" x14ac:dyDescent="0.2">
      <c r="G8604" s="139"/>
      <c r="H8604" s="131"/>
      <c r="I8604" s="131"/>
    </row>
    <row r="8605" spans="7:9" ht="15" customHeight="1" x14ac:dyDescent="0.2">
      <c r="G8605" s="139"/>
      <c r="H8605" s="131"/>
      <c r="I8605" s="131"/>
    </row>
    <row r="8606" spans="7:9" ht="15" customHeight="1" x14ac:dyDescent="0.2">
      <c r="G8606" s="139"/>
      <c r="H8606" s="131"/>
      <c r="I8606" s="131"/>
    </row>
    <row r="8607" spans="7:9" ht="15" customHeight="1" x14ac:dyDescent="0.2">
      <c r="G8607" s="139"/>
      <c r="H8607" s="131"/>
      <c r="I8607" s="131"/>
    </row>
    <row r="8608" spans="7:9" ht="15" customHeight="1" x14ac:dyDescent="0.2">
      <c r="G8608" s="139"/>
      <c r="H8608" s="131"/>
      <c r="I8608" s="131"/>
    </row>
    <row r="8609" spans="7:9" ht="15" customHeight="1" x14ac:dyDescent="0.2">
      <c r="G8609" s="139"/>
      <c r="H8609" s="131"/>
      <c r="I8609" s="131"/>
    </row>
    <row r="8610" spans="7:9" ht="15" customHeight="1" x14ac:dyDescent="0.2">
      <c r="G8610" s="139"/>
      <c r="H8610" s="131"/>
      <c r="I8610" s="131"/>
    </row>
    <row r="8611" spans="7:9" ht="15" customHeight="1" x14ac:dyDescent="0.2">
      <c r="G8611" s="139"/>
      <c r="H8611" s="131"/>
      <c r="I8611" s="131"/>
    </row>
    <row r="8612" spans="7:9" ht="15" customHeight="1" x14ac:dyDescent="0.2">
      <c r="G8612" s="139"/>
      <c r="H8612" s="131"/>
      <c r="I8612" s="131"/>
    </row>
    <row r="8613" spans="7:9" ht="15" customHeight="1" x14ac:dyDescent="0.2">
      <c r="G8613" s="139"/>
      <c r="H8613" s="131"/>
      <c r="I8613" s="131"/>
    </row>
    <row r="8614" spans="7:9" ht="15" customHeight="1" x14ac:dyDescent="0.2">
      <c r="G8614" s="139"/>
      <c r="H8614" s="131"/>
      <c r="I8614" s="131"/>
    </row>
    <row r="8615" spans="7:9" ht="15" customHeight="1" x14ac:dyDescent="0.2">
      <c r="G8615" s="139"/>
      <c r="H8615" s="131"/>
      <c r="I8615" s="131"/>
    </row>
    <row r="8616" spans="7:9" ht="15" customHeight="1" x14ac:dyDescent="0.2">
      <c r="G8616" s="139"/>
      <c r="H8616" s="131"/>
      <c r="I8616" s="131"/>
    </row>
    <row r="8617" spans="7:9" ht="15" customHeight="1" x14ac:dyDescent="0.2">
      <c r="G8617" s="139"/>
      <c r="H8617" s="131"/>
      <c r="I8617" s="131"/>
    </row>
    <row r="8618" spans="7:9" ht="15" customHeight="1" x14ac:dyDescent="0.2">
      <c r="G8618" s="139"/>
      <c r="H8618" s="131"/>
      <c r="I8618" s="131"/>
    </row>
    <row r="8619" spans="7:9" ht="15" customHeight="1" x14ac:dyDescent="0.2">
      <c r="G8619" s="139"/>
      <c r="H8619" s="131"/>
      <c r="I8619" s="131"/>
    </row>
    <row r="8620" spans="7:9" ht="15" customHeight="1" x14ac:dyDescent="0.2">
      <c r="G8620" s="139"/>
      <c r="H8620" s="131"/>
      <c r="I8620" s="131"/>
    </row>
    <row r="8621" spans="7:9" ht="15" customHeight="1" x14ac:dyDescent="0.2">
      <c r="G8621" s="139"/>
      <c r="H8621" s="131"/>
      <c r="I8621" s="131"/>
    </row>
    <row r="8622" spans="7:9" ht="15" customHeight="1" x14ac:dyDescent="0.2">
      <c r="G8622" s="139"/>
      <c r="H8622" s="131"/>
      <c r="I8622" s="131"/>
    </row>
    <row r="8623" spans="7:9" ht="15" customHeight="1" x14ac:dyDescent="0.2">
      <c r="G8623" s="139"/>
      <c r="H8623" s="131"/>
      <c r="I8623" s="131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67"/>
  <sheetViews>
    <sheetView topLeftCell="I1" workbookViewId="0">
      <selection activeCell="AC16" sqref="AC16"/>
    </sheetView>
  </sheetViews>
  <sheetFormatPr defaultRowHeight="15" customHeight="1" x14ac:dyDescent="0.2"/>
  <cols>
    <col min="1" max="1" width="16.1640625" style="55" customWidth="1"/>
    <col min="2" max="2" width="20.5" style="3" bestFit="1" customWidth="1"/>
    <col min="3" max="16" width="9.33203125" style="3" customWidth="1"/>
    <col min="17" max="21" width="9.33203125" style="58" customWidth="1"/>
    <col min="22" max="22" width="12.1640625" style="58" customWidth="1"/>
    <col min="23" max="23" width="10.83203125" style="58" customWidth="1"/>
    <col min="24" max="24" width="9.33203125" style="18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16384" width="9.33203125" style="3"/>
  </cols>
  <sheetData>
    <row r="1" spans="1:34" ht="15" customHeight="1" thickBot="1" x14ac:dyDescent="0.25">
      <c r="A1" s="206" t="s">
        <v>19</v>
      </c>
      <c r="B1" s="206"/>
      <c r="C1" s="207" t="s">
        <v>13</v>
      </c>
      <c r="D1" s="208"/>
      <c r="E1" s="208"/>
      <c r="F1" s="208"/>
      <c r="G1" s="208"/>
      <c r="H1" s="208"/>
      <c r="I1" s="209"/>
      <c r="J1" s="207" t="s">
        <v>1</v>
      </c>
      <c r="K1" s="208"/>
      <c r="L1" s="208"/>
      <c r="M1" s="208"/>
      <c r="N1" s="208"/>
      <c r="O1" s="208"/>
      <c r="P1" s="209"/>
      <c r="Q1" s="207" t="s">
        <v>97</v>
      </c>
      <c r="R1" s="208"/>
      <c r="S1" s="208"/>
      <c r="T1" s="208"/>
      <c r="U1" s="208"/>
      <c r="V1" s="208"/>
      <c r="W1" s="208"/>
      <c r="X1" s="76"/>
      <c r="AA1" s="5" t="s">
        <v>140</v>
      </c>
      <c r="AB1" s="23">
        <f>Material!E5</f>
        <v>1</v>
      </c>
      <c r="AD1" s="27" t="s">
        <v>32</v>
      </c>
      <c r="AE1" s="24" t="s">
        <v>33</v>
      </c>
    </row>
    <row r="2" spans="1:34" s="26" customFormat="1" ht="15" customHeight="1" thickBot="1" x14ac:dyDescent="0.25">
      <c r="A2" s="60" t="s">
        <v>0</v>
      </c>
      <c r="B2" s="61" t="s">
        <v>22</v>
      </c>
      <c r="C2" s="63" t="s">
        <v>8</v>
      </c>
      <c r="D2" s="62" t="s">
        <v>9</v>
      </c>
      <c r="E2" s="62" t="s">
        <v>10</v>
      </c>
      <c r="F2" s="62" t="s">
        <v>11</v>
      </c>
      <c r="G2" s="62" t="s">
        <v>12</v>
      </c>
      <c r="H2" s="62">
        <v>0.9</v>
      </c>
      <c r="I2" s="64">
        <v>1.1000000000000001</v>
      </c>
      <c r="J2" s="63" t="s">
        <v>8</v>
      </c>
      <c r="K2" s="62" t="s">
        <v>9</v>
      </c>
      <c r="L2" s="62" t="s">
        <v>10</v>
      </c>
      <c r="M2" s="62" t="s">
        <v>11</v>
      </c>
      <c r="N2" s="62" t="s">
        <v>12</v>
      </c>
      <c r="O2" s="62">
        <v>0.9</v>
      </c>
      <c r="P2" s="64">
        <v>1.1000000000000001</v>
      </c>
      <c r="Q2" s="63" t="s">
        <v>8</v>
      </c>
      <c r="R2" s="62" t="s">
        <v>9</v>
      </c>
      <c r="S2" s="62" t="s">
        <v>10</v>
      </c>
      <c r="T2" s="62" t="s">
        <v>11</v>
      </c>
      <c r="U2" s="62" t="s">
        <v>12</v>
      </c>
      <c r="V2" s="62">
        <v>0.9</v>
      </c>
      <c r="W2" s="64">
        <v>1.1000000000000001</v>
      </c>
      <c r="X2" s="80" t="s">
        <v>87</v>
      </c>
      <c r="AA2" s="74"/>
      <c r="AB2" s="75"/>
    </row>
    <row r="3" spans="1:34" ht="15" customHeight="1" x14ac:dyDescent="0.2">
      <c r="A3" s="125">
        <f>'Serie Vento - 1 dia'!D3</f>
        <v>42005</v>
      </c>
      <c r="B3" s="101">
        <f>'Serie Vento - 1 dia'!E3</f>
        <v>16.32330812</v>
      </c>
      <c r="C3" s="65">
        <f>0.1*0.2*$B3</f>
        <v>0.32646616240000009</v>
      </c>
      <c r="D3" s="66">
        <f t="shared" ref="D3:E19" si="0">0.1*0.2*$B3</f>
        <v>0.32646616240000009</v>
      </c>
      <c r="E3" s="66">
        <f t="shared" si="0"/>
        <v>0.32646616240000009</v>
      </c>
      <c r="F3" s="66">
        <f>0.1*0.6*$B3</f>
        <v>0.9793984872</v>
      </c>
      <c r="G3" s="66">
        <f>0.1*0.6*$B3</f>
        <v>0.9793984872</v>
      </c>
      <c r="H3" s="66">
        <f>0.1*0.9*$B3</f>
        <v>1.4690977308000002</v>
      </c>
      <c r="I3" s="67">
        <f>0.1*1.1*$B3</f>
        <v>1.7955638932000002</v>
      </c>
      <c r="J3" s="65">
        <f>IF(C3&gt;$AB$1,58*(C3-$AB$1)^2+25*(C3-$AB$1),0)</f>
        <v>0</v>
      </c>
      <c r="K3" s="66">
        <f t="shared" ref="K3:P18" si="1">IF(D3&gt;$AB$1,58*(D3-$AB$1)^2+25*(D3-$AB$1),0)</f>
        <v>0</v>
      </c>
      <c r="L3" s="66">
        <f t="shared" si="1"/>
        <v>0</v>
      </c>
      <c r="M3" s="66">
        <f t="shared" si="1"/>
        <v>0</v>
      </c>
      <c r="N3" s="66">
        <f t="shared" si="1"/>
        <v>0</v>
      </c>
      <c r="O3" s="66">
        <f t="shared" si="1"/>
        <v>24.490498770419151</v>
      </c>
      <c r="P3" s="67">
        <f t="shared" si="1"/>
        <v>56.598568003485404</v>
      </c>
      <c r="Q3" s="86">
        <f>J3*VLOOKUP('Tipo de Pilha'!$E$1,'Área - us ur'!$A$4:$H$7,2,FALSE)/1000</f>
        <v>0</v>
      </c>
      <c r="R3" s="87">
        <f>K3*VLOOKUP('Tipo de Pilha'!$E$1,'Área - us ur'!$A$4:$H$7,3,FALSE)/1000</f>
        <v>0</v>
      </c>
      <c r="S3" s="87">
        <f>L3*VLOOKUP('Tipo de Pilha'!$E$1,'Área - us ur'!$A$4:$H$7,4,FALSE)/1000</f>
        <v>0</v>
      </c>
      <c r="T3" s="87">
        <f>M3*VLOOKUP('Tipo de Pilha'!$E$1,'Área - us ur'!$A$4:$H$7,5,FALSE)/1000</f>
        <v>0</v>
      </c>
      <c r="U3" s="87">
        <f>N3*VLOOKUP('Tipo de Pilha'!$E$1,'Área - us ur'!$A$4:$H$7,6,FALSE)/1000</f>
        <v>0</v>
      </c>
      <c r="V3" s="87">
        <f>O3*VLOOKUP('Tipo de Pilha'!$E$1,'Área - us ur'!$A$4:$H$7,7,FALSE)/1000</f>
        <v>2.9388598524502981E-3</v>
      </c>
      <c r="W3" s="88">
        <f>P3*VLOOKUP('Tipo de Pilha'!$E$1,'Área - us ur'!$A$4:$H$7,8,FALSE)/1000</f>
        <v>0</v>
      </c>
      <c r="X3" s="81">
        <f>SUM(Q3:W3)</f>
        <v>2.9388598524502981E-3</v>
      </c>
    </row>
    <row r="4" spans="1:34" ht="15" customHeight="1" x14ac:dyDescent="0.2">
      <c r="A4" s="126">
        <f>'Serie Vento - 1 dia'!D4</f>
        <v>42006</v>
      </c>
      <c r="B4" s="102">
        <f>'Serie Vento - 1 dia'!E4</f>
        <v>16.32330812</v>
      </c>
      <c r="C4" s="65">
        <f t="shared" ref="C4:E67" si="2">0.1*0.2*$B4</f>
        <v>0.32646616240000009</v>
      </c>
      <c r="D4" s="66">
        <f t="shared" si="0"/>
        <v>0.32646616240000009</v>
      </c>
      <c r="E4" s="66">
        <f t="shared" si="0"/>
        <v>0.32646616240000009</v>
      </c>
      <c r="F4" s="66">
        <f t="shared" ref="F4:G67" si="3">0.1*0.6*$B4</f>
        <v>0.9793984872</v>
      </c>
      <c r="G4" s="66">
        <f t="shared" si="3"/>
        <v>0.9793984872</v>
      </c>
      <c r="H4" s="66">
        <f t="shared" ref="H4:H67" si="4">0.1*0.9*$B4</f>
        <v>1.4690977308000002</v>
      </c>
      <c r="I4" s="67">
        <f t="shared" ref="I4:I67" si="5">0.1*1.1*$B4</f>
        <v>1.7955638932000002</v>
      </c>
      <c r="J4" s="65">
        <f t="shared" ref="J4:P53" si="6">IF(C4&gt;$AB$1,58*(C4-$AB$1)^2+25*(C4-$AB$1),0)</f>
        <v>0</v>
      </c>
      <c r="K4" s="66">
        <f t="shared" si="1"/>
        <v>0</v>
      </c>
      <c r="L4" s="66">
        <f t="shared" si="1"/>
        <v>0</v>
      </c>
      <c r="M4" s="66">
        <f t="shared" si="1"/>
        <v>0</v>
      </c>
      <c r="N4" s="66">
        <f t="shared" si="1"/>
        <v>0</v>
      </c>
      <c r="O4" s="66">
        <f t="shared" si="1"/>
        <v>24.490498770419151</v>
      </c>
      <c r="P4" s="67">
        <f t="shared" si="1"/>
        <v>56.598568003485404</v>
      </c>
      <c r="Q4" s="86">
        <f>J4*VLOOKUP('Tipo de Pilha'!$E$1,'Área - us ur'!$A$4:$H$7,2,FALSE)/1000</f>
        <v>0</v>
      </c>
      <c r="R4" s="87">
        <f>K4*VLOOKUP('Tipo de Pilha'!$E$1,'Área - us ur'!$A$4:$H$7,3,FALSE)/1000</f>
        <v>0</v>
      </c>
      <c r="S4" s="87">
        <f>L4*VLOOKUP('Tipo de Pilha'!$E$1,'Área - us ur'!$A$4:$H$7,4,FALSE)/1000</f>
        <v>0</v>
      </c>
      <c r="T4" s="87">
        <f>M4*VLOOKUP('Tipo de Pilha'!$E$1,'Área - us ur'!$A$4:$H$7,5,FALSE)/1000</f>
        <v>0</v>
      </c>
      <c r="U4" s="87">
        <f>N4*VLOOKUP('Tipo de Pilha'!$E$1,'Área - us ur'!$A$4:$H$7,6,FALSE)/1000</f>
        <v>0</v>
      </c>
      <c r="V4" s="87">
        <f>O4*VLOOKUP('Tipo de Pilha'!$E$1,'Área - us ur'!$A$4:$H$7,7,FALSE)/1000</f>
        <v>2.9388598524502981E-3</v>
      </c>
      <c r="W4" s="88">
        <f>P4*VLOOKUP('Tipo de Pilha'!$E$1,'Área - us ur'!$A$4:$H$7,8,FALSE)/1000</f>
        <v>0</v>
      </c>
      <c r="X4" s="82">
        <f>SUM(Q4:W4)</f>
        <v>2.9388598524502981E-3</v>
      </c>
      <c r="AH4" s="26"/>
    </row>
    <row r="5" spans="1:34" ht="15" customHeight="1" x14ac:dyDescent="0.2">
      <c r="A5" s="126">
        <f>'Serie Vento - 1 dia'!D5</f>
        <v>42007</v>
      </c>
      <c r="B5" s="102">
        <f>'Serie Vento - 1 dia'!E5</f>
        <v>14.605065159999999</v>
      </c>
      <c r="C5" s="65">
        <f t="shared" si="2"/>
        <v>0.29210130320000005</v>
      </c>
      <c r="D5" s="66">
        <f t="shared" si="0"/>
        <v>0.29210130320000005</v>
      </c>
      <c r="E5" s="66">
        <f t="shared" si="0"/>
        <v>0.29210130320000005</v>
      </c>
      <c r="F5" s="66">
        <f t="shared" si="3"/>
        <v>0.87630390959999993</v>
      </c>
      <c r="G5" s="66">
        <f t="shared" si="3"/>
        <v>0.87630390959999993</v>
      </c>
      <c r="H5" s="66">
        <f t="shared" si="4"/>
        <v>1.3144558644</v>
      </c>
      <c r="I5" s="67">
        <f t="shared" si="5"/>
        <v>1.6065571676000001</v>
      </c>
      <c r="J5" s="65">
        <f t="shared" si="6"/>
        <v>0</v>
      </c>
      <c r="K5" s="66">
        <f t="shared" si="1"/>
        <v>0</v>
      </c>
      <c r="L5" s="66">
        <f t="shared" si="1"/>
        <v>0</v>
      </c>
      <c r="M5" s="66">
        <f t="shared" si="1"/>
        <v>0</v>
      </c>
      <c r="N5" s="66">
        <f t="shared" si="1"/>
        <v>0</v>
      </c>
      <c r="O5" s="66">
        <f t="shared" si="1"/>
        <v>13.596581068021965</v>
      </c>
      <c r="P5" s="67">
        <f t="shared" si="1"/>
        <v>36.502801848882214</v>
      </c>
      <c r="Q5" s="86">
        <f>J5*VLOOKUP('Tipo de Pilha'!$E$1,'Área - us ur'!$A$4:$H$7,2,FALSE)/1000</f>
        <v>0</v>
      </c>
      <c r="R5" s="87">
        <f>K5*VLOOKUP('Tipo de Pilha'!$E$1,'Área - us ur'!$A$4:$H$7,3,FALSE)/1000</f>
        <v>0</v>
      </c>
      <c r="S5" s="87">
        <f>L5*VLOOKUP('Tipo de Pilha'!$E$1,'Área - us ur'!$A$4:$H$7,4,FALSE)/1000</f>
        <v>0</v>
      </c>
      <c r="T5" s="87">
        <f>M5*VLOOKUP('Tipo de Pilha'!$E$1,'Área - us ur'!$A$4:$H$7,5,FALSE)/1000</f>
        <v>0</v>
      </c>
      <c r="U5" s="87">
        <f>N5*VLOOKUP('Tipo de Pilha'!$E$1,'Área - us ur'!$A$4:$H$7,6,FALSE)/1000</f>
        <v>0</v>
      </c>
      <c r="V5" s="87">
        <f>O5*VLOOKUP('Tipo de Pilha'!$E$1,'Área - us ur'!$A$4:$H$7,7,FALSE)/1000</f>
        <v>1.6315897281626358E-3</v>
      </c>
      <c r="W5" s="88">
        <f>P5*VLOOKUP('Tipo de Pilha'!$E$1,'Área - us ur'!$A$4:$H$7,8,FALSE)/1000</f>
        <v>0</v>
      </c>
      <c r="X5" s="82">
        <f t="shared" ref="X5:X68" si="7">SUM(Q5:W5)</f>
        <v>1.6315897281626358E-3</v>
      </c>
      <c r="Z5" s="76" t="s">
        <v>101</v>
      </c>
      <c r="AA5" s="58" t="s">
        <v>102</v>
      </c>
      <c r="AB5" s="58" t="s">
        <v>103</v>
      </c>
      <c r="AH5" s="26"/>
    </row>
    <row r="6" spans="1:34" ht="15" customHeight="1" x14ac:dyDescent="0.2">
      <c r="A6" s="126">
        <f>'Serie Vento - 1 dia'!D6</f>
        <v>42008</v>
      </c>
      <c r="B6" s="102">
        <f>'Serie Vento - 1 dia'!E6</f>
        <v>15.464186639999999</v>
      </c>
      <c r="C6" s="65">
        <f t="shared" si="2"/>
        <v>0.30928373280000004</v>
      </c>
      <c r="D6" s="66">
        <f t="shared" si="0"/>
        <v>0.30928373280000004</v>
      </c>
      <c r="E6" s="66">
        <f t="shared" si="0"/>
        <v>0.30928373280000004</v>
      </c>
      <c r="F6" s="66">
        <f t="shared" si="3"/>
        <v>0.92785119839999997</v>
      </c>
      <c r="G6" s="66">
        <f t="shared" si="3"/>
        <v>0.92785119839999997</v>
      </c>
      <c r="H6" s="66">
        <f t="shared" si="4"/>
        <v>1.3917767976000002</v>
      </c>
      <c r="I6" s="67">
        <f t="shared" si="5"/>
        <v>1.7010605304000002</v>
      </c>
      <c r="J6" s="65">
        <f t="shared" si="6"/>
        <v>0</v>
      </c>
      <c r="K6" s="66">
        <f t="shared" si="1"/>
        <v>0</v>
      </c>
      <c r="L6" s="66">
        <f t="shared" si="1"/>
        <v>0</v>
      </c>
      <c r="M6" s="66">
        <f t="shared" si="1"/>
        <v>0</v>
      </c>
      <c r="N6" s="66">
        <f t="shared" si="1"/>
        <v>0</v>
      </c>
      <c r="O6" s="66">
        <f t="shared" si="1"/>
        <v>18.696785369987271</v>
      </c>
      <c r="P6" s="67">
        <f t="shared" si="1"/>
        <v>46.032693562514318</v>
      </c>
      <c r="Q6" s="86">
        <f>J6*VLOOKUP('Tipo de Pilha'!$E$1,'Área - us ur'!$A$4:$H$7,2,FALSE)/1000</f>
        <v>0</v>
      </c>
      <c r="R6" s="87">
        <f>K6*VLOOKUP('Tipo de Pilha'!$E$1,'Área - us ur'!$A$4:$H$7,3,FALSE)/1000</f>
        <v>0</v>
      </c>
      <c r="S6" s="87">
        <f>L6*VLOOKUP('Tipo de Pilha'!$E$1,'Área - us ur'!$A$4:$H$7,4,FALSE)/1000</f>
        <v>0</v>
      </c>
      <c r="T6" s="87">
        <f>M6*VLOOKUP('Tipo de Pilha'!$E$1,'Área - us ur'!$A$4:$H$7,5,FALSE)/1000</f>
        <v>0</v>
      </c>
      <c r="U6" s="87">
        <f>N6*VLOOKUP('Tipo de Pilha'!$E$1,'Área - us ur'!$A$4:$H$7,6,FALSE)/1000</f>
        <v>0</v>
      </c>
      <c r="V6" s="87">
        <f>O6*VLOOKUP('Tipo de Pilha'!$E$1,'Área - us ur'!$A$4:$H$7,7,FALSE)/1000</f>
        <v>2.2436142443984725E-3</v>
      </c>
      <c r="W6" s="88">
        <f>P6*VLOOKUP('Tipo de Pilha'!$E$1,'Área - us ur'!$A$4:$H$7,8,FALSE)/1000</f>
        <v>0</v>
      </c>
      <c r="X6" s="82">
        <f t="shared" si="7"/>
        <v>2.2436142443984725E-3</v>
      </c>
      <c r="Z6" s="78" t="s">
        <v>98</v>
      </c>
      <c r="AA6" s="78" t="s">
        <v>98</v>
      </c>
      <c r="AB6" s="78" t="s">
        <v>98</v>
      </c>
      <c r="AH6" s="26"/>
    </row>
    <row r="7" spans="1:34" ht="15" customHeight="1" x14ac:dyDescent="0.2">
      <c r="A7" s="126">
        <f>'Serie Vento - 1 dia'!D7</f>
        <v>42009</v>
      </c>
      <c r="B7" s="102">
        <f>'Serie Vento - 1 dia'!E7</f>
        <v>14.605065159999999</v>
      </c>
      <c r="C7" s="65">
        <f t="shared" si="2"/>
        <v>0.29210130320000005</v>
      </c>
      <c r="D7" s="66">
        <f t="shared" si="0"/>
        <v>0.29210130320000005</v>
      </c>
      <c r="E7" s="66">
        <f t="shared" si="0"/>
        <v>0.29210130320000005</v>
      </c>
      <c r="F7" s="66">
        <f t="shared" si="3"/>
        <v>0.87630390959999993</v>
      </c>
      <c r="G7" s="66">
        <f t="shared" si="3"/>
        <v>0.87630390959999993</v>
      </c>
      <c r="H7" s="66">
        <f t="shared" si="4"/>
        <v>1.3144558644</v>
      </c>
      <c r="I7" s="67">
        <f t="shared" si="5"/>
        <v>1.6065571676000001</v>
      </c>
      <c r="J7" s="65">
        <f t="shared" si="6"/>
        <v>0</v>
      </c>
      <c r="K7" s="66">
        <f t="shared" si="1"/>
        <v>0</v>
      </c>
      <c r="L7" s="66">
        <f t="shared" si="1"/>
        <v>0</v>
      </c>
      <c r="M7" s="66">
        <f t="shared" si="1"/>
        <v>0</v>
      </c>
      <c r="N7" s="66">
        <f t="shared" si="1"/>
        <v>0</v>
      </c>
      <c r="O7" s="66">
        <f t="shared" si="1"/>
        <v>13.596581068021965</v>
      </c>
      <c r="P7" s="67">
        <f t="shared" si="1"/>
        <v>36.502801848882214</v>
      </c>
      <c r="Q7" s="86">
        <f>J7*VLOOKUP('Tipo de Pilha'!$E$1,'Área - us ur'!$A$4:$H$7,2,FALSE)/1000</f>
        <v>0</v>
      </c>
      <c r="R7" s="87">
        <f>K7*VLOOKUP('Tipo de Pilha'!$E$1,'Área - us ur'!$A$4:$H$7,3,FALSE)/1000</f>
        <v>0</v>
      </c>
      <c r="S7" s="87">
        <f>L7*VLOOKUP('Tipo de Pilha'!$E$1,'Área - us ur'!$A$4:$H$7,4,FALSE)/1000</f>
        <v>0</v>
      </c>
      <c r="T7" s="87">
        <f>M7*VLOOKUP('Tipo de Pilha'!$E$1,'Área - us ur'!$A$4:$H$7,5,FALSE)/1000</f>
        <v>0</v>
      </c>
      <c r="U7" s="87">
        <f>N7*VLOOKUP('Tipo de Pilha'!$E$1,'Área - us ur'!$A$4:$H$7,6,FALSE)/1000</f>
        <v>0</v>
      </c>
      <c r="V7" s="87">
        <f>O7*VLOOKUP('Tipo de Pilha'!$E$1,'Área - us ur'!$A$4:$H$7,7,FALSE)/1000</f>
        <v>1.6315897281626358E-3</v>
      </c>
      <c r="W7" s="88">
        <f>P7*VLOOKUP('Tipo de Pilha'!$E$1,'Área - us ur'!$A$4:$H$7,8,FALSE)/1000</f>
        <v>0</v>
      </c>
      <c r="X7" s="82">
        <f t="shared" si="7"/>
        <v>1.6315897281626358E-3</v>
      </c>
      <c r="Z7" s="79">
        <f>AVERAGE(X3:X367)</f>
        <v>1.6004551038477513E-3</v>
      </c>
      <c r="AA7" s="79">
        <f>SUM(X3:X367)</f>
        <v>0.58416611290442921</v>
      </c>
      <c r="AB7" s="79">
        <f>AVERAGEIF(X3:X367,"&gt;0")</f>
        <v>2.3555085197759242E-3</v>
      </c>
      <c r="AF7" s="25"/>
      <c r="AH7" s="26"/>
    </row>
    <row r="8" spans="1:34" ht="15" customHeight="1" x14ac:dyDescent="0.2">
      <c r="A8" s="126">
        <f>'Serie Vento - 1 dia'!D8</f>
        <v>42010</v>
      </c>
      <c r="B8" s="102">
        <f>'Serie Vento - 1 dia'!E8</f>
        <v>12.886822199999999</v>
      </c>
      <c r="C8" s="65">
        <f t="shared" si="2"/>
        <v>0.25773644400000001</v>
      </c>
      <c r="D8" s="66">
        <f t="shared" si="0"/>
        <v>0.25773644400000001</v>
      </c>
      <c r="E8" s="66">
        <f t="shared" si="0"/>
        <v>0.25773644400000001</v>
      </c>
      <c r="F8" s="66">
        <f t="shared" si="3"/>
        <v>0.77320933199999997</v>
      </c>
      <c r="G8" s="66">
        <f t="shared" si="3"/>
        <v>0.77320933199999997</v>
      </c>
      <c r="H8" s="66">
        <f t="shared" si="4"/>
        <v>1.159813998</v>
      </c>
      <c r="I8" s="67">
        <f t="shared" si="5"/>
        <v>1.417550442</v>
      </c>
      <c r="J8" s="65">
        <f t="shared" si="6"/>
        <v>0</v>
      </c>
      <c r="K8" s="66">
        <f t="shared" si="1"/>
        <v>0</v>
      </c>
      <c r="L8" s="66">
        <f t="shared" si="1"/>
        <v>0</v>
      </c>
      <c r="M8" s="66">
        <f t="shared" si="1"/>
        <v>0</v>
      </c>
      <c r="N8" s="66">
        <f t="shared" si="1"/>
        <v>0</v>
      </c>
      <c r="O8" s="66">
        <f t="shared" si="1"/>
        <v>5.47669975949115</v>
      </c>
      <c r="P8" s="67">
        <f t="shared" si="1"/>
        <v>20.550966603634933</v>
      </c>
      <c r="Q8" s="86">
        <f>J8*VLOOKUP('Tipo de Pilha'!$E$1,'Área - us ur'!$A$4:$H$7,2,FALSE)/1000</f>
        <v>0</v>
      </c>
      <c r="R8" s="87">
        <f>K8*VLOOKUP('Tipo de Pilha'!$E$1,'Área - us ur'!$A$4:$H$7,3,FALSE)/1000</f>
        <v>0</v>
      </c>
      <c r="S8" s="87">
        <f>L8*VLOOKUP('Tipo de Pilha'!$E$1,'Área - us ur'!$A$4:$H$7,4,FALSE)/1000</f>
        <v>0</v>
      </c>
      <c r="T8" s="87">
        <f>M8*VLOOKUP('Tipo de Pilha'!$E$1,'Área - us ur'!$A$4:$H$7,5,FALSE)/1000</f>
        <v>0</v>
      </c>
      <c r="U8" s="87">
        <f>N8*VLOOKUP('Tipo de Pilha'!$E$1,'Área - us ur'!$A$4:$H$7,6,FALSE)/1000</f>
        <v>0</v>
      </c>
      <c r="V8" s="87">
        <f>O8*VLOOKUP('Tipo de Pilha'!$E$1,'Área - us ur'!$A$4:$H$7,7,FALSE)/1000</f>
        <v>6.5720397113893801E-4</v>
      </c>
      <c r="W8" s="88">
        <f>P8*VLOOKUP('Tipo de Pilha'!$E$1,'Área - us ur'!$A$4:$H$7,8,FALSE)/1000</f>
        <v>0</v>
      </c>
      <c r="X8" s="82">
        <f t="shared" si="7"/>
        <v>6.5720397113893801E-4</v>
      </c>
      <c r="Z8" s="77"/>
      <c r="AA8" s="66"/>
      <c r="AH8" s="26"/>
    </row>
    <row r="9" spans="1:34" ht="15" customHeight="1" x14ac:dyDescent="0.2">
      <c r="A9" s="126">
        <f>'Serie Vento - 1 dia'!D9</f>
        <v>42011</v>
      </c>
      <c r="B9" s="102">
        <f>'Serie Vento - 1 dia'!E9</f>
        <v>13.74594368</v>
      </c>
      <c r="C9" s="65">
        <f t="shared" si="2"/>
        <v>0.27491887360000006</v>
      </c>
      <c r="D9" s="66">
        <f t="shared" si="0"/>
        <v>0.27491887360000006</v>
      </c>
      <c r="E9" s="66">
        <f t="shared" si="0"/>
        <v>0.27491887360000006</v>
      </c>
      <c r="F9" s="66">
        <f t="shared" si="3"/>
        <v>0.82475662080000001</v>
      </c>
      <c r="G9" s="66">
        <f t="shared" si="3"/>
        <v>0.82475662080000001</v>
      </c>
      <c r="H9" s="66">
        <f t="shared" si="4"/>
        <v>1.2371349312000002</v>
      </c>
      <c r="I9" s="67">
        <f t="shared" si="5"/>
        <v>1.5120538048000003</v>
      </c>
      <c r="J9" s="65">
        <f t="shared" si="6"/>
        <v>0</v>
      </c>
      <c r="K9" s="66">
        <f t="shared" si="1"/>
        <v>0</v>
      </c>
      <c r="L9" s="66">
        <f t="shared" si="1"/>
        <v>0</v>
      </c>
      <c r="M9" s="66">
        <f t="shared" si="1"/>
        <v>0</v>
      </c>
      <c r="N9" s="66">
        <f t="shared" si="1"/>
        <v>0</v>
      </c>
      <c r="O9" s="66">
        <f t="shared" si="1"/>
        <v>9.1898858645232764</v>
      </c>
      <c r="P9" s="67">
        <f t="shared" si="1"/>
        <v>28.008892862589104</v>
      </c>
      <c r="Q9" s="86">
        <f>J9*VLOOKUP('Tipo de Pilha'!$E$1,'Área - us ur'!$A$4:$H$7,2,FALSE)/1000</f>
        <v>0</v>
      </c>
      <c r="R9" s="87">
        <f>K9*VLOOKUP('Tipo de Pilha'!$E$1,'Área - us ur'!$A$4:$H$7,3,FALSE)/1000</f>
        <v>0</v>
      </c>
      <c r="S9" s="87">
        <f>L9*VLOOKUP('Tipo de Pilha'!$E$1,'Área - us ur'!$A$4:$H$7,4,FALSE)/1000</f>
        <v>0</v>
      </c>
      <c r="T9" s="87">
        <f>M9*VLOOKUP('Tipo de Pilha'!$E$1,'Área - us ur'!$A$4:$H$7,5,FALSE)/1000</f>
        <v>0</v>
      </c>
      <c r="U9" s="87">
        <f>N9*VLOOKUP('Tipo de Pilha'!$E$1,'Área - us ur'!$A$4:$H$7,6,FALSE)/1000</f>
        <v>0</v>
      </c>
      <c r="V9" s="87">
        <f>O9*VLOOKUP('Tipo de Pilha'!$E$1,'Área - us ur'!$A$4:$H$7,7,FALSE)/1000</f>
        <v>1.1027863037427932E-3</v>
      </c>
      <c r="W9" s="88">
        <f>P9*VLOOKUP('Tipo de Pilha'!$E$1,'Área - us ur'!$A$4:$H$7,8,FALSE)/1000</f>
        <v>0</v>
      </c>
      <c r="X9" s="82">
        <f t="shared" si="7"/>
        <v>1.1027863037427932E-3</v>
      </c>
      <c r="Z9" s="77"/>
      <c r="AA9" s="66"/>
      <c r="AD9" s="13"/>
      <c r="AH9" s="26"/>
    </row>
    <row r="10" spans="1:34" ht="15" customHeight="1" x14ac:dyDescent="0.2">
      <c r="A10" s="126">
        <f>'Serie Vento - 1 dia'!D10</f>
        <v>42012</v>
      </c>
      <c r="B10" s="102">
        <f>'Serie Vento - 1 dia'!E10</f>
        <v>14.605065159999999</v>
      </c>
      <c r="C10" s="65">
        <f t="shared" si="2"/>
        <v>0.29210130320000005</v>
      </c>
      <c r="D10" s="66">
        <f t="shared" si="0"/>
        <v>0.29210130320000005</v>
      </c>
      <c r="E10" s="66">
        <f t="shared" si="0"/>
        <v>0.29210130320000005</v>
      </c>
      <c r="F10" s="66">
        <f t="shared" si="3"/>
        <v>0.87630390959999993</v>
      </c>
      <c r="G10" s="66">
        <f t="shared" si="3"/>
        <v>0.87630390959999993</v>
      </c>
      <c r="H10" s="66">
        <f t="shared" si="4"/>
        <v>1.3144558644</v>
      </c>
      <c r="I10" s="67">
        <f t="shared" si="5"/>
        <v>1.6065571676000001</v>
      </c>
      <c r="J10" s="65">
        <f t="shared" si="6"/>
        <v>0</v>
      </c>
      <c r="K10" s="66">
        <f t="shared" si="1"/>
        <v>0</v>
      </c>
      <c r="L10" s="66">
        <f t="shared" si="1"/>
        <v>0</v>
      </c>
      <c r="M10" s="66">
        <f t="shared" si="1"/>
        <v>0</v>
      </c>
      <c r="N10" s="66">
        <f t="shared" si="1"/>
        <v>0</v>
      </c>
      <c r="O10" s="66">
        <f t="shared" si="1"/>
        <v>13.596581068021965</v>
      </c>
      <c r="P10" s="67">
        <f t="shared" si="1"/>
        <v>36.502801848882214</v>
      </c>
      <c r="Q10" s="86">
        <f>J10*VLOOKUP('Tipo de Pilha'!$E$1,'Área - us ur'!$A$4:$H$7,2,FALSE)/1000</f>
        <v>0</v>
      </c>
      <c r="R10" s="87">
        <f>K10*VLOOKUP('Tipo de Pilha'!$E$1,'Área - us ur'!$A$4:$H$7,3,FALSE)/1000</f>
        <v>0</v>
      </c>
      <c r="S10" s="87">
        <f>L10*VLOOKUP('Tipo de Pilha'!$E$1,'Área - us ur'!$A$4:$H$7,4,FALSE)/1000</f>
        <v>0</v>
      </c>
      <c r="T10" s="87">
        <f>M10*VLOOKUP('Tipo de Pilha'!$E$1,'Área - us ur'!$A$4:$H$7,5,FALSE)/1000</f>
        <v>0</v>
      </c>
      <c r="U10" s="87">
        <f>N10*VLOOKUP('Tipo de Pilha'!$E$1,'Área - us ur'!$A$4:$H$7,6,FALSE)/1000</f>
        <v>0</v>
      </c>
      <c r="V10" s="87">
        <f>O10*VLOOKUP('Tipo de Pilha'!$E$1,'Área - us ur'!$A$4:$H$7,7,FALSE)/1000</f>
        <v>1.6315897281626358E-3</v>
      </c>
      <c r="W10" s="88">
        <f>P10*VLOOKUP('Tipo de Pilha'!$E$1,'Área - us ur'!$A$4:$H$7,8,FALSE)/1000</f>
        <v>0</v>
      </c>
      <c r="X10" s="82">
        <f t="shared" si="7"/>
        <v>1.6315897281626358E-3</v>
      </c>
      <c r="Z10" s="77"/>
      <c r="AA10" s="66"/>
      <c r="AH10" s="26"/>
    </row>
    <row r="11" spans="1:34" ht="15" customHeight="1" x14ac:dyDescent="0.2">
      <c r="A11" s="126">
        <f>'Serie Vento - 1 dia'!D11</f>
        <v>42013</v>
      </c>
      <c r="B11" s="102">
        <f>'Serie Vento - 1 dia'!E11</f>
        <v>14.605065159999999</v>
      </c>
      <c r="C11" s="65">
        <f t="shared" si="2"/>
        <v>0.29210130320000005</v>
      </c>
      <c r="D11" s="66">
        <f t="shared" si="0"/>
        <v>0.29210130320000005</v>
      </c>
      <c r="E11" s="66">
        <f t="shared" si="0"/>
        <v>0.29210130320000005</v>
      </c>
      <c r="F11" s="66">
        <f t="shared" si="3"/>
        <v>0.87630390959999993</v>
      </c>
      <c r="G11" s="66">
        <f t="shared" si="3"/>
        <v>0.87630390959999993</v>
      </c>
      <c r="H11" s="66">
        <f t="shared" si="4"/>
        <v>1.3144558644</v>
      </c>
      <c r="I11" s="67">
        <f t="shared" si="5"/>
        <v>1.6065571676000001</v>
      </c>
      <c r="J11" s="65">
        <f t="shared" si="6"/>
        <v>0</v>
      </c>
      <c r="K11" s="66">
        <f t="shared" si="1"/>
        <v>0</v>
      </c>
      <c r="L11" s="66">
        <f t="shared" si="1"/>
        <v>0</v>
      </c>
      <c r="M11" s="66">
        <f t="shared" si="1"/>
        <v>0</v>
      </c>
      <c r="N11" s="66">
        <f t="shared" si="1"/>
        <v>0</v>
      </c>
      <c r="O11" s="66">
        <f t="shared" si="1"/>
        <v>13.596581068021965</v>
      </c>
      <c r="P11" s="67">
        <f t="shared" si="1"/>
        <v>36.502801848882214</v>
      </c>
      <c r="Q11" s="86">
        <f>J11*VLOOKUP('Tipo de Pilha'!$E$1,'Área - us ur'!$A$4:$H$7,2,FALSE)/1000</f>
        <v>0</v>
      </c>
      <c r="R11" s="87">
        <f>K11*VLOOKUP('Tipo de Pilha'!$E$1,'Área - us ur'!$A$4:$H$7,3,FALSE)/1000</f>
        <v>0</v>
      </c>
      <c r="S11" s="87">
        <f>L11*VLOOKUP('Tipo de Pilha'!$E$1,'Área - us ur'!$A$4:$H$7,4,FALSE)/1000</f>
        <v>0</v>
      </c>
      <c r="T11" s="87">
        <f>M11*VLOOKUP('Tipo de Pilha'!$E$1,'Área - us ur'!$A$4:$H$7,5,FALSE)/1000</f>
        <v>0</v>
      </c>
      <c r="U11" s="87">
        <f>N11*VLOOKUP('Tipo de Pilha'!$E$1,'Área - us ur'!$A$4:$H$7,6,FALSE)/1000</f>
        <v>0</v>
      </c>
      <c r="V11" s="87">
        <f>O11*VLOOKUP('Tipo de Pilha'!$E$1,'Área - us ur'!$A$4:$H$7,7,FALSE)/1000</f>
        <v>1.6315897281626358E-3</v>
      </c>
      <c r="W11" s="88">
        <f>P11*VLOOKUP('Tipo de Pilha'!$E$1,'Área - us ur'!$A$4:$H$7,8,FALSE)/1000</f>
        <v>0</v>
      </c>
      <c r="X11" s="82">
        <f t="shared" si="7"/>
        <v>1.6315897281626358E-3</v>
      </c>
      <c r="Z11" s="77"/>
      <c r="AA11" s="66"/>
      <c r="AH11" s="26"/>
    </row>
    <row r="12" spans="1:34" ht="15" customHeight="1" x14ac:dyDescent="0.2">
      <c r="A12" s="126">
        <f>'Serie Vento - 1 dia'!D12</f>
        <v>42014</v>
      </c>
      <c r="B12" s="102">
        <f>'Serie Vento - 1 dia'!E12</f>
        <v>17.182429599999999</v>
      </c>
      <c r="C12" s="65">
        <f t="shared" si="2"/>
        <v>0.34364859200000003</v>
      </c>
      <c r="D12" s="66">
        <f t="shared" si="0"/>
        <v>0.34364859200000003</v>
      </c>
      <c r="E12" s="66">
        <f t="shared" si="0"/>
        <v>0.34364859200000003</v>
      </c>
      <c r="F12" s="66">
        <f t="shared" si="3"/>
        <v>1.0309457759999998</v>
      </c>
      <c r="G12" s="66">
        <f t="shared" si="3"/>
        <v>1.0309457759999998</v>
      </c>
      <c r="H12" s="66">
        <f t="shared" si="4"/>
        <v>1.5464186640000002</v>
      </c>
      <c r="I12" s="67">
        <f t="shared" si="5"/>
        <v>1.890067256</v>
      </c>
      <c r="J12" s="65">
        <f t="shared" si="6"/>
        <v>0</v>
      </c>
      <c r="K12" s="66">
        <f t="shared" si="1"/>
        <v>0</v>
      </c>
      <c r="L12" s="66">
        <f t="shared" si="1"/>
        <v>0</v>
      </c>
      <c r="M12" s="66">
        <f t="shared" si="1"/>
        <v>0.82918758103004087</v>
      </c>
      <c r="N12" s="66">
        <f t="shared" si="1"/>
        <v>0.82918758103004087</v>
      </c>
      <c r="O12" s="66">
        <f t="shared" si="1"/>
        <v>30.97772126931762</v>
      </c>
      <c r="P12" s="67">
        <f t="shared" si="1"/>
        <v>68.200425171795445</v>
      </c>
      <c r="Q12" s="86">
        <f>J12*VLOOKUP('Tipo de Pilha'!$E$1,'Área - us ur'!$A$4:$H$7,2,FALSE)/1000</f>
        <v>0</v>
      </c>
      <c r="R12" s="87">
        <f>K12*VLOOKUP('Tipo de Pilha'!$E$1,'Área - us ur'!$A$4:$H$7,3,FALSE)/1000</f>
        <v>0</v>
      </c>
      <c r="S12" s="87">
        <f>L12*VLOOKUP('Tipo de Pilha'!$E$1,'Área - us ur'!$A$4:$H$7,4,FALSE)/1000</f>
        <v>0</v>
      </c>
      <c r="T12" s="87">
        <f>M12*VLOOKUP('Tipo de Pilha'!$E$1,'Área - us ur'!$A$4:$H$7,5,FALSE)/1000</f>
        <v>3.9801003889441961E-4</v>
      </c>
      <c r="U12" s="87">
        <f>N12*VLOOKUP('Tipo de Pilha'!$E$1,'Área - us ur'!$A$4:$H$7,6,FALSE)/1000</f>
        <v>0</v>
      </c>
      <c r="V12" s="87">
        <f>O12*VLOOKUP('Tipo de Pilha'!$E$1,'Área - us ur'!$A$4:$H$7,7,FALSE)/1000</f>
        <v>3.7173265523181144E-3</v>
      </c>
      <c r="W12" s="88">
        <f>P12*VLOOKUP('Tipo de Pilha'!$E$1,'Área - us ur'!$A$4:$H$7,8,FALSE)/1000</f>
        <v>0</v>
      </c>
      <c r="X12" s="82">
        <f t="shared" si="7"/>
        <v>4.1153365912125336E-3</v>
      </c>
      <c r="Z12" s="77"/>
      <c r="AA12" s="66"/>
      <c r="AH12" s="26"/>
    </row>
    <row r="13" spans="1:34" ht="15" customHeight="1" x14ac:dyDescent="0.2">
      <c r="A13" s="126">
        <f>'Serie Vento - 1 dia'!D13</f>
        <v>42015</v>
      </c>
      <c r="B13" s="102">
        <f>'Serie Vento - 1 dia'!E13</f>
        <v>19.759794039999999</v>
      </c>
      <c r="C13" s="65">
        <f t="shared" si="2"/>
        <v>0.39519588080000007</v>
      </c>
      <c r="D13" s="66">
        <f t="shared" si="0"/>
        <v>0.39519588080000007</v>
      </c>
      <c r="E13" s="66">
        <f t="shared" si="0"/>
        <v>0.39519588080000007</v>
      </c>
      <c r="F13" s="66">
        <f t="shared" si="3"/>
        <v>1.1855876423999998</v>
      </c>
      <c r="G13" s="66">
        <f t="shared" si="3"/>
        <v>1.1855876423999998</v>
      </c>
      <c r="H13" s="66">
        <f t="shared" si="4"/>
        <v>1.7783814636000002</v>
      </c>
      <c r="I13" s="67">
        <f t="shared" si="5"/>
        <v>2.1735773444000004</v>
      </c>
      <c r="J13" s="65">
        <f t="shared" si="6"/>
        <v>0</v>
      </c>
      <c r="K13" s="66">
        <f t="shared" si="1"/>
        <v>0</v>
      </c>
      <c r="L13" s="66">
        <f t="shared" si="1"/>
        <v>0</v>
      </c>
      <c r="M13" s="66">
        <f t="shared" si="1"/>
        <v>6.6373718946722269</v>
      </c>
      <c r="N13" s="66">
        <f t="shared" si="1"/>
        <v>6.6373718946722269</v>
      </c>
      <c r="O13" s="66">
        <f t="shared" si="1"/>
        <v>54.600443356812548</v>
      </c>
      <c r="P13" s="67">
        <f t="shared" si="1"/>
        <v>109.22189304075953</v>
      </c>
      <c r="Q13" s="86">
        <f>J13*VLOOKUP('Tipo de Pilha'!$E$1,'Área - us ur'!$A$4:$H$7,2,FALSE)/1000</f>
        <v>0</v>
      </c>
      <c r="R13" s="87">
        <f>K13*VLOOKUP('Tipo de Pilha'!$E$1,'Área - us ur'!$A$4:$H$7,3,FALSE)/1000</f>
        <v>0</v>
      </c>
      <c r="S13" s="87">
        <f>L13*VLOOKUP('Tipo de Pilha'!$E$1,'Área - us ur'!$A$4:$H$7,4,FALSE)/1000</f>
        <v>0</v>
      </c>
      <c r="T13" s="87">
        <f>M13*VLOOKUP('Tipo de Pilha'!$E$1,'Área - us ur'!$A$4:$H$7,5,FALSE)/1000</f>
        <v>3.1859385094426687E-3</v>
      </c>
      <c r="U13" s="87">
        <f>N13*VLOOKUP('Tipo de Pilha'!$E$1,'Área - us ur'!$A$4:$H$7,6,FALSE)/1000</f>
        <v>0</v>
      </c>
      <c r="V13" s="87">
        <f>O13*VLOOKUP('Tipo de Pilha'!$E$1,'Área - us ur'!$A$4:$H$7,7,FALSE)/1000</f>
        <v>6.5520532028175062E-3</v>
      </c>
      <c r="W13" s="88">
        <f>P13*VLOOKUP('Tipo de Pilha'!$E$1,'Área - us ur'!$A$4:$H$7,8,FALSE)/1000</f>
        <v>0</v>
      </c>
      <c r="X13" s="82">
        <f t="shared" si="7"/>
        <v>9.7379917122601758E-3</v>
      </c>
      <c r="Z13" s="77"/>
      <c r="AA13" s="66"/>
      <c r="AH13" s="26"/>
    </row>
    <row r="14" spans="1:34" ht="15" customHeight="1" x14ac:dyDescent="0.2">
      <c r="A14" s="126">
        <f>'Serie Vento - 1 dia'!D14</f>
        <v>42016</v>
      </c>
      <c r="B14" s="102">
        <f>'Serie Vento - 1 dia'!E14</f>
        <v>18.90067256</v>
      </c>
      <c r="C14" s="65">
        <f t="shared" si="2"/>
        <v>0.37801345120000007</v>
      </c>
      <c r="D14" s="66">
        <f t="shared" si="0"/>
        <v>0.37801345120000007</v>
      </c>
      <c r="E14" s="66">
        <f t="shared" si="0"/>
        <v>0.37801345120000007</v>
      </c>
      <c r="F14" s="66">
        <f t="shared" si="3"/>
        <v>1.1340403535999999</v>
      </c>
      <c r="G14" s="66">
        <f t="shared" si="3"/>
        <v>1.1340403535999999</v>
      </c>
      <c r="H14" s="66">
        <f t="shared" si="4"/>
        <v>1.7010605304000002</v>
      </c>
      <c r="I14" s="67">
        <f t="shared" si="5"/>
        <v>2.0790739816000001</v>
      </c>
      <c r="J14" s="65">
        <f t="shared" si="6"/>
        <v>0</v>
      </c>
      <c r="K14" s="66">
        <f t="shared" si="1"/>
        <v>0</v>
      </c>
      <c r="L14" s="66">
        <f t="shared" si="1"/>
        <v>0</v>
      </c>
      <c r="M14" s="66">
        <f t="shared" si="1"/>
        <v>4.3930841908063512</v>
      </c>
      <c r="N14" s="66">
        <f t="shared" si="1"/>
        <v>4.3930841908063512</v>
      </c>
      <c r="O14" s="66">
        <f t="shared" si="1"/>
        <v>46.032693562514318</v>
      </c>
      <c r="P14" s="67">
        <f t="shared" si="1"/>
        <v>94.512087690432494</v>
      </c>
      <c r="Q14" s="86">
        <f>J14*VLOOKUP('Tipo de Pilha'!$E$1,'Área - us ur'!$A$4:$H$7,2,FALSE)/1000</f>
        <v>0</v>
      </c>
      <c r="R14" s="87">
        <f>K14*VLOOKUP('Tipo de Pilha'!$E$1,'Área - us ur'!$A$4:$H$7,3,FALSE)/1000</f>
        <v>0</v>
      </c>
      <c r="S14" s="87">
        <f>L14*VLOOKUP('Tipo de Pilha'!$E$1,'Área - us ur'!$A$4:$H$7,4,FALSE)/1000</f>
        <v>0</v>
      </c>
      <c r="T14" s="87">
        <f>M14*VLOOKUP('Tipo de Pilha'!$E$1,'Área - us ur'!$A$4:$H$7,5,FALSE)/1000</f>
        <v>2.1086804115870487E-3</v>
      </c>
      <c r="U14" s="87">
        <f>N14*VLOOKUP('Tipo de Pilha'!$E$1,'Área - us ur'!$A$4:$H$7,6,FALSE)/1000</f>
        <v>0</v>
      </c>
      <c r="V14" s="87">
        <f>O14*VLOOKUP('Tipo de Pilha'!$E$1,'Área - us ur'!$A$4:$H$7,7,FALSE)/1000</f>
        <v>5.523923227501718E-3</v>
      </c>
      <c r="W14" s="88">
        <f>P14*VLOOKUP('Tipo de Pilha'!$E$1,'Área - us ur'!$A$4:$H$7,8,FALSE)/1000</f>
        <v>0</v>
      </c>
      <c r="X14" s="82">
        <f t="shared" si="7"/>
        <v>7.6326036390887662E-3</v>
      </c>
      <c r="Z14" s="77"/>
      <c r="AA14" s="66"/>
      <c r="AH14" s="26"/>
    </row>
    <row r="15" spans="1:34" ht="15" customHeight="1" x14ac:dyDescent="0.2">
      <c r="A15" s="126">
        <f>'Serie Vento - 1 dia'!D15</f>
        <v>42017</v>
      </c>
      <c r="B15" s="102">
        <f>'Serie Vento - 1 dia'!E15</f>
        <v>17.182429599999999</v>
      </c>
      <c r="C15" s="65">
        <f t="shared" si="2"/>
        <v>0.34364859200000003</v>
      </c>
      <c r="D15" s="66">
        <f t="shared" si="0"/>
        <v>0.34364859200000003</v>
      </c>
      <c r="E15" s="66">
        <f t="shared" si="0"/>
        <v>0.34364859200000003</v>
      </c>
      <c r="F15" s="66">
        <f t="shared" si="3"/>
        <v>1.0309457759999998</v>
      </c>
      <c r="G15" s="66">
        <f t="shared" si="3"/>
        <v>1.0309457759999998</v>
      </c>
      <c r="H15" s="66">
        <f t="shared" si="4"/>
        <v>1.5464186640000002</v>
      </c>
      <c r="I15" s="67">
        <f t="shared" si="5"/>
        <v>1.890067256</v>
      </c>
      <c r="J15" s="65">
        <f t="shared" si="6"/>
        <v>0</v>
      </c>
      <c r="K15" s="66">
        <f t="shared" si="1"/>
        <v>0</v>
      </c>
      <c r="L15" s="66">
        <f t="shared" si="1"/>
        <v>0</v>
      </c>
      <c r="M15" s="66">
        <f t="shared" si="1"/>
        <v>0.82918758103004087</v>
      </c>
      <c r="N15" s="66">
        <f t="shared" si="1"/>
        <v>0.82918758103004087</v>
      </c>
      <c r="O15" s="66">
        <f t="shared" si="1"/>
        <v>30.97772126931762</v>
      </c>
      <c r="P15" s="67">
        <f t="shared" si="1"/>
        <v>68.200425171795445</v>
      </c>
      <c r="Q15" s="86">
        <f>J15*VLOOKUP('Tipo de Pilha'!$E$1,'Área - us ur'!$A$4:$H$7,2,FALSE)/1000</f>
        <v>0</v>
      </c>
      <c r="R15" s="87">
        <f>K15*VLOOKUP('Tipo de Pilha'!$E$1,'Área - us ur'!$A$4:$H$7,3,FALSE)/1000</f>
        <v>0</v>
      </c>
      <c r="S15" s="87">
        <f>L15*VLOOKUP('Tipo de Pilha'!$E$1,'Área - us ur'!$A$4:$H$7,4,FALSE)/1000</f>
        <v>0</v>
      </c>
      <c r="T15" s="87">
        <f>M15*VLOOKUP('Tipo de Pilha'!$E$1,'Área - us ur'!$A$4:$H$7,5,FALSE)/1000</f>
        <v>3.9801003889441961E-4</v>
      </c>
      <c r="U15" s="87">
        <f>N15*VLOOKUP('Tipo de Pilha'!$E$1,'Área - us ur'!$A$4:$H$7,6,FALSE)/1000</f>
        <v>0</v>
      </c>
      <c r="V15" s="87">
        <f>O15*VLOOKUP('Tipo de Pilha'!$E$1,'Área - us ur'!$A$4:$H$7,7,FALSE)/1000</f>
        <v>3.7173265523181144E-3</v>
      </c>
      <c r="W15" s="88">
        <f>P15*VLOOKUP('Tipo de Pilha'!$E$1,'Área - us ur'!$A$4:$H$7,8,FALSE)/1000</f>
        <v>0</v>
      </c>
      <c r="X15" s="82">
        <f t="shared" si="7"/>
        <v>4.1153365912125336E-3</v>
      </c>
      <c r="Z15" s="77"/>
      <c r="AA15" s="77"/>
      <c r="AH15" s="26"/>
    </row>
    <row r="16" spans="1:34" ht="15" customHeight="1" x14ac:dyDescent="0.2">
      <c r="A16" s="126">
        <f>'Serie Vento - 1 dia'!D16</f>
        <v>42018</v>
      </c>
      <c r="B16" s="102">
        <f>'Serie Vento - 1 dia'!E16</f>
        <v>16.32330812</v>
      </c>
      <c r="C16" s="65">
        <f t="shared" si="2"/>
        <v>0.32646616240000009</v>
      </c>
      <c r="D16" s="66">
        <f t="shared" si="0"/>
        <v>0.32646616240000009</v>
      </c>
      <c r="E16" s="66">
        <f t="shared" si="0"/>
        <v>0.32646616240000009</v>
      </c>
      <c r="F16" s="66">
        <f t="shared" si="3"/>
        <v>0.9793984872</v>
      </c>
      <c r="G16" s="66">
        <f t="shared" si="3"/>
        <v>0.9793984872</v>
      </c>
      <c r="H16" s="66">
        <f t="shared" si="4"/>
        <v>1.4690977308000002</v>
      </c>
      <c r="I16" s="67">
        <f t="shared" si="5"/>
        <v>1.7955638932000002</v>
      </c>
      <c r="J16" s="65">
        <f t="shared" si="6"/>
        <v>0</v>
      </c>
      <c r="K16" s="66">
        <f t="shared" si="1"/>
        <v>0</v>
      </c>
      <c r="L16" s="66">
        <f t="shared" si="1"/>
        <v>0</v>
      </c>
      <c r="M16" s="66">
        <f t="shared" si="1"/>
        <v>0</v>
      </c>
      <c r="N16" s="66">
        <f t="shared" si="1"/>
        <v>0</v>
      </c>
      <c r="O16" s="66">
        <f t="shared" si="1"/>
        <v>24.490498770419151</v>
      </c>
      <c r="P16" s="67">
        <f t="shared" si="1"/>
        <v>56.598568003485404</v>
      </c>
      <c r="Q16" s="86">
        <f>J16*VLOOKUP('Tipo de Pilha'!$E$1,'Área - us ur'!$A$4:$H$7,2,FALSE)/1000</f>
        <v>0</v>
      </c>
      <c r="R16" s="87">
        <f>K16*VLOOKUP('Tipo de Pilha'!$E$1,'Área - us ur'!$A$4:$H$7,3,FALSE)/1000</f>
        <v>0</v>
      </c>
      <c r="S16" s="87">
        <f>L16*VLOOKUP('Tipo de Pilha'!$E$1,'Área - us ur'!$A$4:$H$7,4,FALSE)/1000</f>
        <v>0</v>
      </c>
      <c r="T16" s="87">
        <f>M16*VLOOKUP('Tipo de Pilha'!$E$1,'Área - us ur'!$A$4:$H$7,5,FALSE)/1000</f>
        <v>0</v>
      </c>
      <c r="U16" s="87">
        <f>N16*VLOOKUP('Tipo de Pilha'!$E$1,'Área - us ur'!$A$4:$H$7,6,FALSE)/1000</f>
        <v>0</v>
      </c>
      <c r="V16" s="87">
        <f>O16*VLOOKUP('Tipo de Pilha'!$E$1,'Área - us ur'!$A$4:$H$7,7,FALSE)/1000</f>
        <v>2.9388598524502981E-3</v>
      </c>
      <c r="W16" s="88">
        <f>P16*VLOOKUP('Tipo de Pilha'!$E$1,'Área - us ur'!$A$4:$H$7,8,FALSE)/1000</f>
        <v>0</v>
      </c>
      <c r="X16" s="82">
        <f t="shared" si="7"/>
        <v>2.9388598524502981E-3</v>
      </c>
      <c r="AH16" s="26"/>
    </row>
    <row r="17" spans="1:34" ht="15" customHeight="1" x14ac:dyDescent="0.2">
      <c r="A17" s="126">
        <f>'Serie Vento - 1 dia'!D17</f>
        <v>42019</v>
      </c>
      <c r="B17" s="102">
        <f>'Serie Vento - 1 dia'!E17</f>
        <v>17.182429599999999</v>
      </c>
      <c r="C17" s="65">
        <f t="shared" si="2"/>
        <v>0.34364859200000003</v>
      </c>
      <c r="D17" s="66">
        <f t="shared" si="0"/>
        <v>0.34364859200000003</v>
      </c>
      <c r="E17" s="66">
        <f t="shared" si="0"/>
        <v>0.34364859200000003</v>
      </c>
      <c r="F17" s="66">
        <f t="shared" si="3"/>
        <v>1.0309457759999998</v>
      </c>
      <c r="G17" s="66">
        <f t="shared" si="3"/>
        <v>1.0309457759999998</v>
      </c>
      <c r="H17" s="66">
        <f t="shared" si="4"/>
        <v>1.5464186640000002</v>
      </c>
      <c r="I17" s="67">
        <f t="shared" si="5"/>
        <v>1.890067256</v>
      </c>
      <c r="J17" s="65">
        <f t="shared" si="6"/>
        <v>0</v>
      </c>
      <c r="K17" s="66">
        <f t="shared" si="1"/>
        <v>0</v>
      </c>
      <c r="L17" s="66">
        <f t="shared" si="1"/>
        <v>0</v>
      </c>
      <c r="M17" s="66">
        <f t="shared" si="1"/>
        <v>0.82918758103004087</v>
      </c>
      <c r="N17" s="66">
        <f t="shared" si="1"/>
        <v>0.82918758103004087</v>
      </c>
      <c r="O17" s="66">
        <f t="shared" si="1"/>
        <v>30.97772126931762</v>
      </c>
      <c r="P17" s="67">
        <f t="shared" si="1"/>
        <v>68.200425171795445</v>
      </c>
      <c r="Q17" s="86">
        <f>J17*VLOOKUP('Tipo de Pilha'!$E$1,'Área - us ur'!$A$4:$H$7,2,FALSE)/1000</f>
        <v>0</v>
      </c>
      <c r="R17" s="87">
        <f>K17*VLOOKUP('Tipo de Pilha'!$E$1,'Área - us ur'!$A$4:$H$7,3,FALSE)/1000</f>
        <v>0</v>
      </c>
      <c r="S17" s="87">
        <f>L17*VLOOKUP('Tipo de Pilha'!$E$1,'Área - us ur'!$A$4:$H$7,4,FALSE)/1000</f>
        <v>0</v>
      </c>
      <c r="T17" s="87">
        <f>M17*VLOOKUP('Tipo de Pilha'!$E$1,'Área - us ur'!$A$4:$H$7,5,FALSE)/1000</f>
        <v>3.9801003889441961E-4</v>
      </c>
      <c r="U17" s="87">
        <f>N17*VLOOKUP('Tipo de Pilha'!$E$1,'Área - us ur'!$A$4:$H$7,6,FALSE)/1000</f>
        <v>0</v>
      </c>
      <c r="V17" s="87">
        <f>O17*VLOOKUP('Tipo de Pilha'!$E$1,'Área - us ur'!$A$4:$H$7,7,FALSE)/1000</f>
        <v>3.7173265523181144E-3</v>
      </c>
      <c r="W17" s="88">
        <f>P17*VLOOKUP('Tipo de Pilha'!$E$1,'Área - us ur'!$A$4:$H$7,8,FALSE)/1000</f>
        <v>0</v>
      </c>
      <c r="X17" s="82">
        <f t="shared" si="7"/>
        <v>4.1153365912125336E-3</v>
      </c>
      <c r="Z17" s="3" t="s">
        <v>88</v>
      </c>
      <c r="AH17" s="26"/>
    </row>
    <row r="18" spans="1:34" ht="15" customHeight="1" x14ac:dyDescent="0.2">
      <c r="A18" s="126">
        <f>'Serie Vento - 1 dia'!D18</f>
        <v>42020</v>
      </c>
      <c r="B18" s="102">
        <f>'Serie Vento - 1 dia'!E18</f>
        <v>15.464186639999999</v>
      </c>
      <c r="C18" s="65">
        <f t="shared" si="2"/>
        <v>0.30928373280000004</v>
      </c>
      <c r="D18" s="66">
        <f t="shared" si="0"/>
        <v>0.30928373280000004</v>
      </c>
      <c r="E18" s="66">
        <f t="shared" si="0"/>
        <v>0.30928373280000004</v>
      </c>
      <c r="F18" s="66">
        <f t="shared" si="3"/>
        <v>0.92785119839999997</v>
      </c>
      <c r="G18" s="66">
        <f t="shared" si="3"/>
        <v>0.92785119839999997</v>
      </c>
      <c r="H18" s="66">
        <f t="shared" si="4"/>
        <v>1.3917767976000002</v>
      </c>
      <c r="I18" s="67">
        <f t="shared" si="5"/>
        <v>1.7010605304000002</v>
      </c>
      <c r="J18" s="65">
        <f t="shared" si="6"/>
        <v>0</v>
      </c>
      <c r="K18" s="66">
        <f t="shared" si="1"/>
        <v>0</v>
      </c>
      <c r="L18" s="66">
        <f t="shared" si="1"/>
        <v>0</v>
      </c>
      <c r="M18" s="66">
        <f t="shared" si="1"/>
        <v>0</v>
      </c>
      <c r="N18" s="66">
        <f t="shared" si="1"/>
        <v>0</v>
      </c>
      <c r="O18" s="66">
        <f t="shared" si="1"/>
        <v>18.696785369987271</v>
      </c>
      <c r="P18" s="67">
        <f t="shared" si="1"/>
        <v>46.032693562514318</v>
      </c>
      <c r="Q18" s="86">
        <f>J18*VLOOKUP('Tipo de Pilha'!$E$1,'Área - us ur'!$A$4:$H$7,2,FALSE)/1000</f>
        <v>0</v>
      </c>
      <c r="R18" s="87">
        <f>K18*VLOOKUP('Tipo de Pilha'!$E$1,'Área - us ur'!$A$4:$H$7,3,FALSE)/1000</f>
        <v>0</v>
      </c>
      <c r="S18" s="87">
        <f>L18*VLOOKUP('Tipo de Pilha'!$E$1,'Área - us ur'!$A$4:$H$7,4,FALSE)/1000</f>
        <v>0</v>
      </c>
      <c r="T18" s="87">
        <f>M18*VLOOKUP('Tipo de Pilha'!$E$1,'Área - us ur'!$A$4:$H$7,5,FALSE)/1000</f>
        <v>0</v>
      </c>
      <c r="U18" s="87">
        <f>N18*VLOOKUP('Tipo de Pilha'!$E$1,'Área - us ur'!$A$4:$H$7,6,FALSE)/1000</f>
        <v>0</v>
      </c>
      <c r="V18" s="87">
        <f>O18*VLOOKUP('Tipo de Pilha'!$E$1,'Área - us ur'!$A$4:$H$7,7,FALSE)/1000</f>
        <v>2.2436142443984725E-3</v>
      </c>
      <c r="W18" s="88">
        <f>P18*VLOOKUP('Tipo de Pilha'!$E$1,'Área - us ur'!$A$4:$H$7,8,FALSE)/1000</f>
        <v>0</v>
      </c>
      <c r="X18" s="82">
        <f t="shared" si="7"/>
        <v>2.2436142443984725E-3</v>
      </c>
      <c r="AH18" s="26"/>
    </row>
    <row r="19" spans="1:34" ht="15" customHeight="1" x14ac:dyDescent="0.2">
      <c r="A19" s="126">
        <f>'Serie Vento - 1 dia'!D19</f>
        <v>42021</v>
      </c>
      <c r="B19" s="102">
        <f>'Serie Vento - 1 dia'!E19</f>
        <v>17.182429599999999</v>
      </c>
      <c r="C19" s="65">
        <f t="shared" si="2"/>
        <v>0.34364859200000003</v>
      </c>
      <c r="D19" s="66">
        <f t="shared" si="0"/>
        <v>0.34364859200000003</v>
      </c>
      <c r="E19" s="66">
        <f t="shared" si="0"/>
        <v>0.34364859200000003</v>
      </c>
      <c r="F19" s="66">
        <f t="shared" si="3"/>
        <v>1.0309457759999998</v>
      </c>
      <c r="G19" s="66">
        <f t="shared" si="3"/>
        <v>1.0309457759999998</v>
      </c>
      <c r="H19" s="66">
        <f t="shared" si="4"/>
        <v>1.5464186640000002</v>
      </c>
      <c r="I19" s="67">
        <f t="shared" si="5"/>
        <v>1.890067256</v>
      </c>
      <c r="J19" s="65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0.82918758103004087</v>
      </c>
      <c r="N19" s="66">
        <f t="shared" si="6"/>
        <v>0.82918758103004087</v>
      </c>
      <c r="O19" s="66">
        <f t="shared" si="6"/>
        <v>30.97772126931762</v>
      </c>
      <c r="P19" s="67">
        <f t="shared" si="6"/>
        <v>68.200425171795445</v>
      </c>
      <c r="Q19" s="86">
        <f>J19*VLOOKUP('Tipo de Pilha'!$E$1,'Área - us ur'!$A$4:$H$7,2,FALSE)/1000</f>
        <v>0</v>
      </c>
      <c r="R19" s="87">
        <f>K19*VLOOKUP('Tipo de Pilha'!$E$1,'Área - us ur'!$A$4:$H$7,3,FALSE)/1000</f>
        <v>0</v>
      </c>
      <c r="S19" s="87">
        <f>L19*VLOOKUP('Tipo de Pilha'!$E$1,'Área - us ur'!$A$4:$H$7,4,FALSE)/1000</f>
        <v>0</v>
      </c>
      <c r="T19" s="87">
        <f>M19*VLOOKUP('Tipo de Pilha'!$E$1,'Área - us ur'!$A$4:$H$7,5,FALSE)/1000</f>
        <v>3.9801003889441961E-4</v>
      </c>
      <c r="U19" s="87">
        <f>N19*VLOOKUP('Tipo de Pilha'!$E$1,'Área - us ur'!$A$4:$H$7,6,FALSE)/1000</f>
        <v>0</v>
      </c>
      <c r="V19" s="87">
        <f>O19*VLOOKUP('Tipo de Pilha'!$E$1,'Área - us ur'!$A$4:$H$7,7,FALSE)/1000</f>
        <v>3.7173265523181144E-3</v>
      </c>
      <c r="W19" s="88">
        <f>P19*VLOOKUP('Tipo de Pilha'!$E$1,'Área - us ur'!$A$4:$H$7,8,FALSE)/1000</f>
        <v>0</v>
      </c>
      <c r="X19" s="82">
        <f t="shared" si="7"/>
        <v>4.1153365912125336E-3</v>
      </c>
      <c r="AH19" s="26"/>
    </row>
    <row r="20" spans="1:34" ht="15" customHeight="1" x14ac:dyDescent="0.2">
      <c r="A20" s="126">
        <f>'Serie Vento - 1 dia'!D20</f>
        <v>42022</v>
      </c>
      <c r="B20" s="102">
        <f>'Serie Vento - 1 dia'!E20</f>
        <v>18.90067256</v>
      </c>
      <c r="C20" s="65">
        <f t="shared" si="2"/>
        <v>0.37801345120000007</v>
      </c>
      <c r="D20" s="66">
        <f t="shared" si="2"/>
        <v>0.37801345120000007</v>
      </c>
      <c r="E20" s="66">
        <f t="shared" si="2"/>
        <v>0.37801345120000007</v>
      </c>
      <c r="F20" s="66">
        <f t="shared" si="3"/>
        <v>1.1340403535999999</v>
      </c>
      <c r="G20" s="66">
        <f t="shared" si="3"/>
        <v>1.1340403535999999</v>
      </c>
      <c r="H20" s="66">
        <f t="shared" si="4"/>
        <v>1.7010605304000002</v>
      </c>
      <c r="I20" s="67">
        <f t="shared" si="5"/>
        <v>2.0790739816000001</v>
      </c>
      <c r="J20" s="65">
        <f t="shared" si="6"/>
        <v>0</v>
      </c>
      <c r="K20" s="66">
        <f t="shared" si="6"/>
        <v>0</v>
      </c>
      <c r="L20" s="66">
        <f t="shared" si="6"/>
        <v>0</v>
      </c>
      <c r="M20" s="66">
        <f t="shared" si="6"/>
        <v>4.3930841908063512</v>
      </c>
      <c r="N20" s="66">
        <f t="shared" si="6"/>
        <v>4.3930841908063512</v>
      </c>
      <c r="O20" s="66">
        <f t="shared" si="6"/>
        <v>46.032693562514318</v>
      </c>
      <c r="P20" s="67">
        <f t="shared" si="6"/>
        <v>94.512087690432494</v>
      </c>
      <c r="Q20" s="86">
        <f>J20*VLOOKUP('Tipo de Pilha'!$E$1,'Área - us ur'!$A$4:$H$7,2,FALSE)/1000</f>
        <v>0</v>
      </c>
      <c r="R20" s="87">
        <f>K20*VLOOKUP('Tipo de Pilha'!$E$1,'Área - us ur'!$A$4:$H$7,3,FALSE)/1000</f>
        <v>0</v>
      </c>
      <c r="S20" s="87">
        <f>L20*VLOOKUP('Tipo de Pilha'!$E$1,'Área - us ur'!$A$4:$H$7,4,FALSE)/1000</f>
        <v>0</v>
      </c>
      <c r="T20" s="87">
        <f>M20*VLOOKUP('Tipo de Pilha'!$E$1,'Área - us ur'!$A$4:$H$7,5,FALSE)/1000</f>
        <v>2.1086804115870487E-3</v>
      </c>
      <c r="U20" s="87">
        <f>N20*VLOOKUP('Tipo de Pilha'!$E$1,'Área - us ur'!$A$4:$H$7,6,FALSE)/1000</f>
        <v>0</v>
      </c>
      <c r="V20" s="87">
        <f>O20*VLOOKUP('Tipo de Pilha'!$E$1,'Área - us ur'!$A$4:$H$7,7,FALSE)/1000</f>
        <v>5.523923227501718E-3</v>
      </c>
      <c r="W20" s="88">
        <f>P20*VLOOKUP('Tipo de Pilha'!$E$1,'Área - us ur'!$A$4:$H$7,8,FALSE)/1000</f>
        <v>0</v>
      </c>
      <c r="X20" s="82">
        <f t="shared" si="7"/>
        <v>7.6326036390887662E-3</v>
      </c>
      <c r="AH20" s="26"/>
    </row>
    <row r="21" spans="1:34" ht="15" customHeight="1" x14ac:dyDescent="0.2">
      <c r="A21" s="126">
        <f>'Serie Vento - 1 dia'!D21</f>
        <v>42023</v>
      </c>
      <c r="B21" s="102">
        <f>'Serie Vento - 1 dia'!E21</f>
        <v>15.464186639999999</v>
      </c>
      <c r="C21" s="65">
        <f t="shared" si="2"/>
        <v>0.30928373280000004</v>
      </c>
      <c r="D21" s="66">
        <f t="shared" si="2"/>
        <v>0.30928373280000004</v>
      </c>
      <c r="E21" s="66">
        <f t="shared" si="2"/>
        <v>0.30928373280000004</v>
      </c>
      <c r="F21" s="66">
        <f t="shared" si="3"/>
        <v>0.92785119839999997</v>
      </c>
      <c r="G21" s="66">
        <f t="shared" si="3"/>
        <v>0.92785119839999997</v>
      </c>
      <c r="H21" s="66">
        <f t="shared" si="4"/>
        <v>1.3917767976000002</v>
      </c>
      <c r="I21" s="67">
        <f t="shared" si="5"/>
        <v>1.7010605304000002</v>
      </c>
      <c r="J21" s="65">
        <f t="shared" si="6"/>
        <v>0</v>
      </c>
      <c r="K21" s="66">
        <f t="shared" si="6"/>
        <v>0</v>
      </c>
      <c r="L21" s="66">
        <f t="shared" si="6"/>
        <v>0</v>
      </c>
      <c r="M21" s="66">
        <f t="shared" si="6"/>
        <v>0</v>
      </c>
      <c r="N21" s="66">
        <f t="shared" si="6"/>
        <v>0</v>
      </c>
      <c r="O21" s="66">
        <f t="shared" si="6"/>
        <v>18.696785369987271</v>
      </c>
      <c r="P21" s="67">
        <f t="shared" si="6"/>
        <v>46.032693562514318</v>
      </c>
      <c r="Q21" s="86">
        <f>J21*VLOOKUP('Tipo de Pilha'!$E$1,'Área - us ur'!$A$4:$H$7,2,FALSE)/1000</f>
        <v>0</v>
      </c>
      <c r="R21" s="87">
        <f>K21*VLOOKUP('Tipo de Pilha'!$E$1,'Área - us ur'!$A$4:$H$7,3,FALSE)/1000</f>
        <v>0</v>
      </c>
      <c r="S21" s="87">
        <f>L21*VLOOKUP('Tipo de Pilha'!$E$1,'Área - us ur'!$A$4:$H$7,4,FALSE)/1000</f>
        <v>0</v>
      </c>
      <c r="T21" s="87">
        <f>M21*VLOOKUP('Tipo de Pilha'!$E$1,'Área - us ur'!$A$4:$H$7,5,FALSE)/1000</f>
        <v>0</v>
      </c>
      <c r="U21" s="87">
        <f>N21*VLOOKUP('Tipo de Pilha'!$E$1,'Área - us ur'!$A$4:$H$7,6,FALSE)/1000</f>
        <v>0</v>
      </c>
      <c r="V21" s="87">
        <f>O21*VLOOKUP('Tipo de Pilha'!$E$1,'Área - us ur'!$A$4:$H$7,7,FALSE)/1000</f>
        <v>2.2436142443984725E-3</v>
      </c>
      <c r="W21" s="88">
        <f>P21*VLOOKUP('Tipo de Pilha'!$E$1,'Área - us ur'!$A$4:$H$7,8,FALSE)/1000</f>
        <v>0</v>
      </c>
      <c r="X21" s="82">
        <f t="shared" si="7"/>
        <v>2.2436142443984725E-3</v>
      </c>
      <c r="AH21" s="26"/>
    </row>
    <row r="22" spans="1:34" ht="15" customHeight="1" x14ac:dyDescent="0.2">
      <c r="A22" s="126">
        <f>'Serie Vento - 1 dia'!D22</f>
        <v>42024</v>
      </c>
      <c r="B22" s="102">
        <f>'Serie Vento - 1 dia'!E22</f>
        <v>18.041551079999998</v>
      </c>
      <c r="C22" s="65">
        <f t="shared" si="2"/>
        <v>0.36083102160000002</v>
      </c>
      <c r="D22" s="66">
        <f t="shared" si="2"/>
        <v>0.36083102160000002</v>
      </c>
      <c r="E22" s="66">
        <f t="shared" si="2"/>
        <v>0.36083102160000002</v>
      </c>
      <c r="F22" s="66">
        <f t="shared" si="3"/>
        <v>1.0824930647999997</v>
      </c>
      <c r="G22" s="66">
        <f t="shared" si="3"/>
        <v>1.0824930647999997</v>
      </c>
      <c r="H22" s="66">
        <f t="shared" si="4"/>
        <v>1.6237395971999999</v>
      </c>
      <c r="I22" s="67">
        <f t="shared" si="5"/>
        <v>1.9845706188000001</v>
      </c>
      <c r="J22" s="65">
        <f t="shared" si="6"/>
        <v>0</v>
      </c>
      <c r="K22" s="66">
        <f t="shared" si="6"/>
        <v>0</v>
      </c>
      <c r="L22" s="66">
        <f t="shared" si="6"/>
        <v>0</v>
      </c>
      <c r="M22" s="66">
        <f t="shared" si="6"/>
        <v>2.4570227529256168</v>
      </c>
      <c r="N22" s="66">
        <f t="shared" si="6"/>
        <v>2.4570227529256168</v>
      </c>
      <c r="O22" s="66">
        <f t="shared" si="6"/>
        <v>38.158452866682651</v>
      </c>
      <c r="P22" s="67">
        <f t="shared" si="6"/>
        <v>80.838265067444482</v>
      </c>
      <c r="Q22" s="86">
        <f>J22*VLOOKUP('Tipo de Pilha'!$E$1,'Área - us ur'!$A$4:$H$7,2,FALSE)/1000</f>
        <v>0</v>
      </c>
      <c r="R22" s="87">
        <f>K22*VLOOKUP('Tipo de Pilha'!$E$1,'Área - us ur'!$A$4:$H$7,3,FALSE)/1000</f>
        <v>0</v>
      </c>
      <c r="S22" s="87">
        <f>L22*VLOOKUP('Tipo de Pilha'!$E$1,'Área - us ur'!$A$4:$H$7,4,FALSE)/1000</f>
        <v>0</v>
      </c>
      <c r="T22" s="87">
        <f>M22*VLOOKUP('Tipo de Pilha'!$E$1,'Área - us ur'!$A$4:$H$7,5,FALSE)/1000</f>
        <v>1.1793709214042961E-3</v>
      </c>
      <c r="U22" s="87">
        <f>N22*VLOOKUP('Tipo de Pilha'!$E$1,'Área - us ur'!$A$4:$H$7,6,FALSE)/1000</f>
        <v>0</v>
      </c>
      <c r="V22" s="87">
        <f>O22*VLOOKUP('Tipo de Pilha'!$E$1,'Área - us ur'!$A$4:$H$7,7,FALSE)/1000</f>
        <v>4.5790143440019183E-3</v>
      </c>
      <c r="W22" s="88">
        <f>P22*VLOOKUP('Tipo de Pilha'!$E$1,'Área - us ur'!$A$4:$H$7,8,FALSE)/1000</f>
        <v>0</v>
      </c>
      <c r="X22" s="82">
        <f t="shared" si="7"/>
        <v>5.7583852654062139E-3</v>
      </c>
      <c r="AH22" s="26"/>
    </row>
    <row r="23" spans="1:34" ht="15" customHeight="1" x14ac:dyDescent="0.2">
      <c r="A23" s="126">
        <f>'Serie Vento - 1 dia'!D23</f>
        <v>42025</v>
      </c>
      <c r="B23" s="102">
        <f>'Serie Vento - 1 dia'!E23</f>
        <v>17.182429599999999</v>
      </c>
      <c r="C23" s="65">
        <f t="shared" si="2"/>
        <v>0.34364859200000003</v>
      </c>
      <c r="D23" s="66">
        <f t="shared" si="2"/>
        <v>0.34364859200000003</v>
      </c>
      <c r="E23" s="66">
        <f t="shared" si="2"/>
        <v>0.34364859200000003</v>
      </c>
      <c r="F23" s="66">
        <f t="shared" si="3"/>
        <v>1.0309457759999998</v>
      </c>
      <c r="G23" s="66">
        <f t="shared" si="3"/>
        <v>1.0309457759999998</v>
      </c>
      <c r="H23" s="66">
        <f t="shared" si="4"/>
        <v>1.5464186640000002</v>
      </c>
      <c r="I23" s="67">
        <f t="shared" si="5"/>
        <v>1.890067256</v>
      </c>
      <c r="J23" s="65">
        <f t="shared" si="6"/>
        <v>0</v>
      </c>
      <c r="K23" s="66">
        <f t="shared" si="6"/>
        <v>0</v>
      </c>
      <c r="L23" s="66">
        <f t="shared" si="6"/>
        <v>0</v>
      </c>
      <c r="M23" s="66">
        <f t="shared" si="6"/>
        <v>0.82918758103004087</v>
      </c>
      <c r="N23" s="66">
        <f t="shared" si="6"/>
        <v>0.82918758103004087</v>
      </c>
      <c r="O23" s="66">
        <f t="shared" si="6"/>
        <v>30.97772126931762</v>
      </c>
      <c r="P23" s="67">
        <f t="shared" si="6"/>
        <v>68.200425171795445</v>
      </c>
      <c r="Q23" s="86">
        <f>J23*VLOOKUP('Tipo de Pilha'!$E$1,'Área - us ur'!$A$4:$H$7,2,FALSE)/1000</f>
        <v>0</v>
      </c>
      <c r="R23" s="87">
        <f>K23*VLOOKUP('Tipo de Pilha'!$E$1,'Área - us ur'!$A$4:$H$7,3,FALSE)/1000</f>
        <v>0</v>
      </c>
      <c r="S23" s="87">
        <f>L23*VLOOKUP('Tipo de Pilha'!$E$1,'Área - us ur'!$A$4:$H$7,4,FALSE)/1000</f>
        <v>0</v>
      </c>
      <c r="T23" s="87">
        <f>M23*VLOOKUP('Tipo de Pilha'!$E$1,'Área - us ur'!$A$4:$H$7,5,FALSE)/1000</f>
        <v>3.9801003889441961E-4</v>
      </c>
      <c r="U23" s="87">
        <f>N23*VLOOKUP('Tipo de Pilha'!$E$1,'Área - us ur'!$A$4:$H$7,6,FALSE)/1000</f>
        <v>0</v>
      </c>
      <c r="V23" s="87">
        <f>O23*VLOOKUP('Tipo de Pilha'!$E$1,'Área - us ur'!$A$4:$H$7,7,FALSE)/1000</f>
        <v>3.7173265523181144E-3</v>
      </c>
      <c r="W23" s="88">
        <f>P23*VLOOKUP('Tipo de Pilha'!$E$1,'Área - us ur'!$A$4:$H$7,8,FALSE)/1000</f>
        <v>0</v>
      </c>
      <c r="X23" s="82">
        <f t="shared" si="7"/>
        <v>4.1153365912125336E-3</v>
      </c>
      <c r="AH23" s="26"/>
    </row>
    <row r="24" spans="1:34" ht="15" customHeight="1" x14ac:dyDescent="0.2">
      <c r="A24" s="126">
        <f>'Serie Vento - 1 dia'!D24</f>
        <v>42026</v>
      </c>
      <c r="B24" s="102">
        <f>'Serie Vento - 1 dia'!E24</f>
        <v>16.32330812</v>
      </c>
      <c r="C24" s="65">
        <f t="shared" si="2"/>
        <v>0.32646616240000009</v>
      </c>
      <c r="D24" s="66">
        <f t="shared" si="2"/>
        <v>0.32646616240000009</v>
      </c>
      <c r="E24" s="66">
        <f t="shared" si="2"/>
        <v>0.32646616240000009</v>
      </c>
      <c r="F24" s="66">
        <f t="shared" si="3"/>
        <v>0.9793984872</v>
      </c>
      <c r="G24" s="66">
        <f t="shared" si="3"/>
        <v>0.9793984872</v>
      </c>
      <c r="H24" s="66">
        <f t="shared" si="4"/>
        <v>1.4690977308000002</v>
      </c>
      <c r="I24" s="67">
        <f t="shared" si="5"/>
        <v>1.7955638932000002</v>
      </c>
      <c r="J24" s="65">
        <f t="shared" si="6"/>
        <v>0</v>
      </c>
      <c r="K24" s="66">
        <f t="shared" si="6"/>
        <v>0</v>
      </c>
      <c r="L24" s="66">
        <f t="shared" si="6"/>
        <v>0</v>
      </c>
      <c r="M24" s="66">
        <f t="shared" si="6"/>
        <v>0</v>
      </c>
      <c r="N24" s="66">
        <f t="shared" si="6"/>
        <v>0</v>
      </c>
      <c r="O24" s="66">
        <f t="shared" si="6"/>
        <v>24.490498770419151</v>
      </c>
      <c r="P24" s="67">
        <f t="shared" si="6"/>
        <v>56.598568003485404</v>
      </c>
      <c r="Q24" s="86">
        <f>J24*VLOOKUP('Tipo de Pilha'!$E$1,'Área - us ur'!$A$4:$H$7,2,FALSE)/1000</f>
        <v>0</v>
      </c>
      <c r="R24" s="87">
        <f>K24*VLOOKUP('Tipo de Pilha'!$E$1,'Área - us ur'!$A$4:$H$7,3,FALSE)/1000</f>
        <v>0</v>
      </c>
      <c r="S24" s="87">
        <f>L24*VLOOKUP('Tipo de Pilha'!$E$1,'Área - us ur'!$A$4:$H$7,4,FALSE)/1000</f>
        <v>0</v>
      </c>
      <c r="T24" s="87">
        <f>M24*VLOOKUP('Tipo de Pilha'!$E$1,'Área - us ur'!$A$4:$H$7,5,FALSE)/1000</f>
        <v>0</v>
      </c>
      <c r="U24" s="87">
        <f>N24*VLOOKUP('Tipo de Pilha'!$E$1,'Área - us ur'!$A$4:$H$7,6,FALSE)/1000</f>
        <v>0</v>
      </c>
      <c r="V24" s="87">
        <f>O24*VLOOKUP('Tipo de Pilha'!$E$1,'Área - us ur'!$A$4:$H$7,7,FALSE)/1000</f>
        <v>2.9388598524502981E-3</v>
      </c>
      <c r="W24" s="88">
        <f>P24*VLOOKUP('Tipo de Pilha'!$E$1,'Área - us ur'!$A$4:$H$7,8,FALSE)/1000</f>
        <v>0</v>
      </c>
      <c r="X24" s="82">
        <f t="shared" si="7"/>
        <v>2.9388598524502981E-3</v>
      </c>
      <c r="AH24" s="26"/>
    </row>
    <row r="25" spans="1:34" ht="15" customHeight="1" x14ac:dyDescent="0.2">
      <c r="A25" s="126">
        <f>'Serie Vento - 1 dia'!D25</f>
        <v>42027</v>
      </c>
      <c r="B25" s="102">
        <f>'Serie Vento - 1 dia'!E25</f>
        <v>15.464186639999999</v>
      </c>
      <c r="C25" s="65">
        <f t="shared" si="2"/>
        <v>0.30928373280000004</v>
      </c>
      <c r="D25" s="66">
        <f t="shared" si="2"/>
        <v>0.30928373280000004</v>
      </c>
      <c r="E25" s="66">
        <f t="shared" si="2"/>
        <v>0.30928373280000004</v>
      </c>
      <c r="F25" s="66">
        <f t="shared" si="3"/>
        <v>0.92785119839999997</v>
      </c>
      <c r="G25" s="66">
        <f t="shared" si="3"/>
        <v>0.92785119839999997</v>
      </c>
      <c r="H25" s="66">
        <f t="shared" si="4"/>
        <v>1.3917767976000002</v>
      </c>
      <c r="I25" s="67">
        <f t="shared" si="5"/>
        <v>1.7010605304000002</v>
      </c>
      <c r="J25" s="65">
        <f t="shared" si="6"/>
        <v>0</v>
      </c>
      <c r="K25" s="66">
        <f t="shared" si="6"/>
        <v>0</v>
      </c>
      <c r="L25" s="66">
        <f t="shared" si="6"/>
        <v>0</v>
      </c>
      <c r="M25" s="66">
        <f t="shared" si="6"/>
        <v>0</v>
      </c>
      <c r="N25" s="66">
        <f t="shared" si="6"/>
        <v>0</v>
      </c>
      <c r="O25" s="66">
        <f t="shared" si="6"/>
        <v>18.696785369987271</v>
      </c>
      <c r="P25" s="67">
        <f t="shared" si="6"/>
        <v>46.032693562514318</v>
      </c>
      <c r="Q25" s="86">
        <f>J25*VLOOKUP('Tipo de Pilha'!$E$1,'Área - us ur'!$A$4:$H$7,2,FALSE)/1000</f>
        <v>0</v>
      </c>
      <c r="R25" s="87">
        <f>K25*VLOOKUP('Tipo de Pilha'!$E$1,'Área - us ur'!$A$4:$H$7,3,FALSE)/1000</f>
        <v>0</v>
      </c>
      <c r="S25" s="87">
        <f>L25*VLOOKUP('Tipo de Pilha'!$E$1,'Área - us ur'!$A$4:$H$7,4,FALSE)/1000</f>
        <v>0</v>
      </c>
      <c r="T25" s="87">
        <f>M25*VLOOKUP('Tipo de Pilha'!$E$1,'Área - us ur'!$A$4:$H$7,5,FALSE)/1000</f>
        <v>0</v>
      </c>
      <c r="U25" s="87">
        <f>N25*VLOOKUP('Tipo de Pilha'!$E$1,'Área - us ur'!$A$4:$H$7,6,FALSE)/1000</f>
        <v>0</v>
      </c>
      <c r="V25" s="87">
        <f>O25*VLOOKUP('Tipo de Pilha'!$E$1,'Área - us ur'!$A$4:$H$7,7,FALSE)/1000</f>
        <v>2.2436142443984725E-3</v>
      </c>
      <c r="W25" s="88">
        <f>P25*VLOOKUP('Tipo de Pilha'!$E$1,'Área - us ur'!$A$4:$H$7,8,FALSE)/1000</f>
        <v>0</v>
      </c>
      <c r="X25" s="82">
        <f t="shared" si="7"/>
        <v>2.2436142443984725E-3</v>
      </c>
      <c r="AC25" s="2"/>
      <c r="AH25" s="26"/>
    </row>
    <row r="26" spans="1:34" ht="15" customHeight="1" x14ac:dyDescent="0.2">
      <c r="A26" s="126">
        <f>'Serie Vento - 1 dia'!D26</f>
        <v>42028</v>
      </c>
      <c r="B26" s="102">
        <f>'Serie Vento - 1 dia'!E26</f>
        <v>14.605065159999999</v>
      </c>
      <c r="C26" s="65">
        <f t="shared" si="2"/>
        <v>0.29210130320000005</v>
      </c>
      <c r="D26" s="66">
        <f t="shared" si="2"/>
        <v>0.29210130320000005</v>
      </c>
      <c r="E26" s="66">
        <f t="shared" si="2"/>
        <v>0.29210130320000005</v>
      </c>
      <c r="F26" s="66">
        <f t="shared" si="3"/>
        <v>0.87630390959999993</v>
      </c>
      <c r="G26" s="66">
        <f t="shared" si="3"/>
        <v>0.87630390959999993</v>
      </c>
      <c r="H26" s="66">
        <f t="shared" si="4"/>
        <v>1.3144558644</v>
      </c>
      <c r="I26" s="67">
        <f t="shared" si="5"/>
        <v>1.6065571676000001</v>
      </c>
      <c r="J26" s="65">
        <f t="shared" si="6"/>
        <v>0</v>
      </c>
      <c r="K26" s="66">
        <f t="shared" si="6"/>
        <v>0</v>
      </c>
      <c r="L26" s="66">
        <f t="shared" si="6"/>
        <v>0</v>
      </c>
      <c r="M26" s="66">
        <f t="shared" si="6"/>
        <v>0</v>
      </c>
      <c r="N26" s="66">
        <f t="shared" si="6"/>
        <v>0</v>
      </c>
      <c r="O26" s="66">
        <f t="shared" si="6"/>
        <v>13.596581068021965</v>
      </c>
      <c r="P26" s="67">
        <f t="shared" si="6"/>
        <v>36.502801848882214</v>
      </c>
      <c r="Q26" s="86">
        <f>J26*VLOOKUP('Tipo de Pilha'!$E$1,'Área - us ur'!$A$4:$H$7,2,FALSE)/1000</f>
        <v>0</v>
      </c>
      <c r="R26" s="87">
        <f>K26*VLOOKUP('Tipo de Pilha'!$E$1,'Área - us ur'!$A$4:$H$7,3,FALSE)/1000</f>
        <v>0</v>
      </c>
      <c r="S26" s="87">
        <f>L26*VLOOKUP('Tipo de Pilha'!$E$1,'Área - us ur'!$A$4:$H$7,4,FALSE)/1000</f>
        <v>0</v>
      </c>
      <c r="T26" s="87">
        <f>M26*VLOOKUP('Tipo de Pilha'!$E$1,'Área - us ur'!$A$4:$H$7,5,FALSE)/1000</f>
        <v>0</v>
      </c>
      <c r="U26" s="87">
        <f>N26*VLOOKUP('Tipo de Pilha'!$E$1,'Área - us ur'!$A$4:$H$7,6,FALSE)/1000</f>
        <v>0</v>
      </c>
      <c r="V26" s="87">
        <f>O26*VLOOKUP('Tipo de Pilha'!$E$1,'Área - us ur'!$A$4:$H$7,7,FALSE)/1000</f>
        <v>1.6315897281626358E-3</v>
      </c>
      <c r="W26" s="88">
        <f>P26*VLOOKUP('Tipo de Pilha'!$E$1,'Área - us ur'!$A$4:$H$7,8,FALSE)/1000</f>
        <v>0</v>
      </c>
      <c r="X26" s="82">
        <f t="shared" si="7"/>
        <v>1.6315897281626358E-3</v>
      </c>
      <c r="AH26" s="26"/>
    </row>
    <row r="27" spans="1:34" ht="15" customHeight="1" x14ac:dyDescent="0.2">
      <c r="A27" s="126">
        <f>'Serie Vento - 1 dia'!D27</f>
        <v>42029</v>
      </c>
      <c r="B27" s="102">
        <f>'Serie Vento - 1 dia'!E27</f>
        <v>14.605065159999999</v>
      </c>
      <c r="C27" s="68">
        <f t="shared" si="2"/>
        <v>0.29210130320000005</v>
      </c>
      <c r="D27" s="69">
        <f t="shared" si="2"/>
        <v>0.29210130320000005</v>
      </c>
      <c r="E27" s="69">
        <f t="shared" si="2"/>
        <v>0.29210130320000005</v>
      </c>
      <c r="F27" s="69">
        <f t="shared" si="3"/>
        <v>0.87630390959999993</v>
      </c>
      <c r="G27" s="69">
        <f t="shared" si="3"/>
        <v>0.87630390959999993</v>
      </c>
      <c r="H27" s="69">
        <f t="shared" si="4"/>
        <v>1.3144558644</v>
      </c>
      <c r="I27" s="70">
        <f t="shared" si="5"/>
        <v>1.6065571676000001</v>
      </c>
      <c r="J27" s="68">
        <f t="shared" si="6"/>
        <v>0</v>
      </c>
      <c r="K27" s="69">
        <f t="shared" si="6"/>
        <v>0</v>
      </c>
      <c r="L27" s="69">
        <f t="shared" si="6"/>
        <v>0</v>
      </c>
      <c r="M27" s="69">
        <f t="shared" si="6"/>
        <v>0</v>
      </c>
      <c r="N27" s="69">
        <f t="shared" si="6"/>
        <v>0</v>
      </c>
      <c r="O27" s="69">
        <f t="shared" si="6"/>
        <v>13.596581068021965</v>
      </c>
      <c r="P27" s="70">
        <f t="shared" si="6"/>
        <v>36.502801848882214</v>
      </c>
      <c r="Q27" s="86">
        <f>J27*VLOOKUP('Tipo de Pilha'!$E$1,'Área - us ur'!$A$4:$H$7,2,FALSE)/1000</f>
        <v>0</v>
      </c>
      <c r="R27" s="87">
        <f>K27*VLOOKUP('Tipo de Pilha'!$E$1,'Área - us ur'!$A$4:$H$7,3,FALSE)/1000</f>
        <v>0</v>
      </c>
      <c r="S27" s="87">
        <f>L27*VLOOKUP('Tipo de Pilha'!$E$1,'Área - us ur'!$A$4:$H$7,4,FALSE)/1000</f>
        <v>0</v>
      </c>
      <c r="T27" s="87">
        <f>M27*VLOOKUP('Tipo de Pilha'!$E$1,'Área - us ur'!$A$4:$H$7,5,FALSE)/1000</f>
        <v>0</v>
      </c>
      <c r="U27" s="87">
        <f>N27*VLOOKUP('Tipo de Pilha'!$E$1,'Área - us ur'!$A$4:$H$7,6,FALSE)/1000</f>
        <v>0</v>
      </c>
      <c r="V27" s="87">
        <f>O27*VLOOKUP('Tipo de Pilha'!$E$1,'Área - us ur'!$A$4:$H$7,7,FALSE)/1000</f>
        <v>1.6315897281626358E-3</v>
      </c>
      <c r="W27" s="88">
        <f>P27*VLOOKUP('Tipo de Pilha'!$E$1,'Área - us ur'!$A$4:$H$7,8,FALSE)/1000</f>
        <v>0</v>
      </c>
      <c r="X27" s="82">
        <f t="shared" si="7"/>
        <v>1.6315897281626358E-3</v>
      </c>
      <c r="Z27" s="58" t="s">
        <v>89</v>
      </c>
      <c r="AA27" s="3" t="s">
        <v>15</v>
      </c>
      <c r="AH27" s="26"/>
    </row>
    <row r="28" spans="1:34" ht="15" customHeight="1" x14ac:dyDescent="0.2">
      <c r="A28" s="126">
        <f>'Serie Vento - 1 dia'!D28</f>
        <v>42030</v>
      </c>
      <c r="B28" s="102">
        <f>'Serie Vento - 1 dia'!E28</f>
        <v>16.32330812</v>
      </c>
      <c r="C28" s="68">
        <f t="shared" si="2"/>
        <v>0.32646616240000009</v>
      </c>
      <c r="D28" s="69">
        <f t="shared" si="2"/>
        <v>0.32646616240000009</v>
      </c>
      <c r="E28" s="69">
        <f t="shared" si="2"/>
        <v>0.32646616240000009</v>
      </c>
      <c r="F28" s="69">
        <f t="shared" si="3"/>
        <v>0.9793984872</v>
      </c>
      <c r="G28" s="69">
        <f t="shared" si="3"/>
        <v>0.9793984872</v>
      </c>
      <c r="H28" s="69">
        <f t="shared" si="4"/>
        <v>1.4690977308000002</v>
      </c>
      <c r="I28" s="70">
        <f t="shared" si="5"/>
        <v>1.7955638932000002</v>
      </c>
      <c r="J28" s="68">
        <f t="shared" si="6"/>
        <v>0</v>
      </c>
      <c r="K28" s="69">
        <f t="shared" si="6"/>
        <v>0</v>
      </c>
      <c r="L28" s="69">
        <f t="shared" si="6"/>
        <v>0</v>
      </c>
      <c r="M28" s="69">
        <f t="shared" si="6"/>
        <v>0</v>
      </c>
      <c r="N28" s="69">
        <f t="shared" si="6"/>
        <v>0</v>
      </c>
      <c r="O28" s="69">
        <f t="shared" si="6"/>
        <v>24.490498770419151</v>
      </c>
      <c r="P28" s="70">
        <f t="shared" si="6"/>
        <v>56.598568003485404</v>
      </c>
      <c r="Q28" s="86">
        <f>J28*VLOOKUP('Tipo de Pilha'!$E$1,'Área - us ur'!$A$4:$H$7,2,FALSE)/1000</f>
        <v>0</v>
      </c>
      <c r="R28" s="87">
        <f>K28*VLOOKUP('Tipo de Pilha'!$E$1,'Área - us ur'!$A$4:$H$7,3,FALSE)/1000</f>
        <v>0</v>
      </c>
      <c r="S28" s="87">
        <f>L28*VLOOKUP('Tipo de Pilha'!$E$1,'Área - us ur'!$A$4:$H$7,4,FALSE)/1000</f>
        <v>0</v>
      </c>
      <c r="T28" s="87">
        <f>M28*VLOOKUP('Tipo de Pilha'!$E$1,'Área - us ur'!$A$4:$H$7,5,FALSE)/1000</f>
        <v>0</v>
      </c>
      <c r="U28" s="87">
        <f>N28*VLOOKUP('Tipo de Pilha'!$E$1,'Área - us ur'!$A$4:$H$7,6,FALSE)/1000</f>
        <v>0</v>
      </c>
      <c r="V28" s="87">
        <f>O28*VLOOKUP('Tipo de Pilha'!$E$1,'Área - us ur'!$A$4:$H$7,7,FALSE)/1000</f>
        <v>2.9388598524502981E-3</v>
      </c>
      <c r="W28" s="88">
        <f>P28*VLOOKUP('Tipo de Pilha'!$E$1,'Área - us ur'!$A$4:$H$7,8,FALSE)/1000</f>
        <v>0</v>
      </c>
      <c r="X28" s="82">
        <f t="shared" si="7"/>
        <v>2.9388598524502981E-3</v>
      </c>
      <c r="Z28" s="58" t="s">
        <v>90</v>
      </c>
      <c r="AA28" s="3" t="s">
        <v>16</v>
      </c>
      <c r="AH28" s="26"/>
    </row>
    <row r="29" spans="1:34" ht="15" customHeight="1" x14ac:dyDescent="0.2">
      <c r="A29" s="126">
        <f>'Serie Vento - 1 dia'!D29</f>
        <v>42031</v>
      </c>
      <c r="B29" s="102">
        <f>'Serie Vento - 1 dia'!E29</f>
        <v>15.464186639999999</v>
      </c>
      <c r="C29" s="68">
        <f t="shared" si="2"/>
        <v>0.30928373280000004</v>
      </c>
      <c r="D29" s="69">
        <f t="shared" si="2"/>
        <v>0.30928373280000004</v>
      </c>
      <c r="E29" s="69">
        <f t="shared" si="2"/>
        <v>0.30928373280000004</v>
      </c>
      <c r="F29" s="69">
        <f t="shared" si="3"/>
        <v>0.92785119839999997</v>
      </c>
      <c r="G29" s="69">
        <f t="shared" si="3"/>
        <v>0.92785119839999997</v>
      </c>
      <c r="H29" s="69">
        <f t="shared" si="4"/>
        <v>1.3917767976000002</v>
      </c>
      <c r="I29" s="70">
        <f t="shared" si="5"/>
        <v>1.7010605304000002</v>
      </c>
      <c r="J29" s="68">
        <f t="shared" si="6"/>
        <v>0</v>
      </c>
      <c r="K29" s="69">
        <f t="shared" si="6"/>
        <v>0</v>
      </c>
      <c r="L29" s="69">
        <f t="shared" si="6"/>
        <v>0</v>
      </c>
      <c r="M29" s="69">
        <f t="shared" si="6"/>
        <v>0</v>
      </c>
      <c r="N29" s="69">
        <f t="shared" si="6"/>
        <v>0</v>
      </c>
      <c r="O29" s="69">
        <f t="shared" si="6"/>
        <v>18.696785369987271</v>
      </c>
      <c r="P29" s="70">
        <f t="shared" si="6"/>
        <v>46.032693562514318</v>
      </c>
      <c r="Q29" s="86">
        <f>J29*VLOOKUP('Tipo de Pilha'!$E$1,'Área - us ur'!$A$4:$H$7,2,FALSE)/1000</f>
        <v>0</v>
      </c>
      <c r="R29" s="87">
        <f>K29*VLOOKUP('Tipo de Pilha'!$E$1,'Área - us ur'!$A$4:$H$7,3,FALSE)/1000</f>
        <v>0</v>
      </c>
      <c r="S29" s="87">
        <f>L29*VLOOKUP('Tipo de Pilha'!$E$1,'Área - us ur'!$A$4:$H$7,4,FALSE)/1000</f>
        <v>0</v>
      </c>
      <c r="T29" s="87">
        <f>M29*VLOOKUP('Tipo de Pilha'!$E$1,'Área - us ur'!$A$4:$H$7,5,FALSE)/1000</f>
        <v>0</v>
      </c>
      <c r="U29" s="87">
        <f>N29*VLOOKUP('Tipo de Pilha'!$E$1,'Área - us ur'!$A$4:$H$7,6,FALSE)/1000</f>
        <v>0</v>
      </c>
      <c r="V29" s="87">
        <f>O29*VLOOKUP('Tipo de Pilha'!$E$1,'Área - us ur'!$A$4:$H$7,7,FALSE)/1000</f>
        <v>2.2436142443984725E-3</v>
      </c>
      <c r="W29" s="88">
        <f>P29*VLOOKUP('Tipo de Pilha'!$E$1,'Área - us ur'!$A$4:$H$7,8,FALSE)/1000</f>
        <v>0</v>
      </c>
      <c r="X29" s="82">
        <f t="shared" si="7"/>
        <v>2.2436142443984725E-3</v>
      </c>
      <c r="Z29" s="1" t="s">
        <v>7</v>
      </c>
      <c r="AA29" s="3" t="s">
        <v>91</v>
      </c>
      <c r="AH29" s="26"/>
    </row>
    <row r="30" spans="1:34" ht="15" customHeight="1" x14ac:dyDescent="0.2">
      <c r="A30" s="126">
        <f>'Serie Vento - 1 dia'!D30</f>
        <v>42032</v>
      </c>
      <c r="B30" s="102">
        <f>'Serie Vento - 1 dia'!E30</f>
        <v>17.182429599999999</v>
      </c>
      <c r="C30" s="68">
        <f t="shared" si="2"/>
        <v>0.34364859200000003</v>
      </c>
      <c r="D30" s="69">
        <f t="shared" si="2"/>
        <v>0.34364859200000003</v>
      </c>
      <c r="E30" s="69">
        <f t="shared" si="2"/>
        <v>0.34364859200000003</v>
      </c>
      <c r="F30" s="69">
        <f t="shared" si="3"/>
        <v>1.0309457759999998</v>
      </c>
      <c r="G30" s="69">
        <f t="shared" si="3"/>
        <v>1.0309457759999998</v>
      </c>
      <c r="H30" s="69">
        <f t="shared" si="4"/>
        <v>1.5464186640000002</v>
      </c>
      <c r="I30" s="70">
        <f t="shared" si="5"/>
        <v>1.890067256</v>
      </c>
      <c r="J30" s="68">
        <f t="shared" si="6"/>
        <v>0</v>
      </c>
      <c r="K30" s="69">
        <f t="shared" si="6"/>
        <v>0</v>
      </c>
      <c r="L30" s="69">
        <f t="shared" si="6"/>
        <v>0</v>
      </c>
      <c r="M30" s="69">
        <f t="shared" si="6"/>
        <v>0.82918758103004087</v>
      </c>
      <c r="N30" s="69">
        <f t="shared" si="6"/>
        <v>0.82918758103004087</v>
      </c>
      <c r="O30" s="69">
        <f t="shared" si="6"/>
        <v>30.97772126931762</v>
      </c>
      <c r="P30" s="70">
        <f t="shared" si="6"/>
        <v>68.200425171795445</v>
      </c>
      <c r="Q30" s="86">
        <f>J30*VLOOKUP('Tipo de Pilha'!$E$1,'Área - us ur'!$A$4:$H$7,2,FALSE)/1000</f>
        <v>0</v>
      </c>
      <c r="R30" s="87">
        <f>K30*VLOOKUP('Tipo de Pilha'!$E$1,'Área - us ur'!$A$4:$H$7,3,FALSE)/1000</f>
        <v>0</v>
      </c>
      <c r="S30" s="87">
        <f>L30*VLOOKUP('Tipo de Pilha'!$E$1,'Área - us ur'!$A$4:$H$7,4,FALSE)/1000</f>
        <v>0</v>
      </c>
      <c r="T30" s="87">
        <f>M30*VLOOKUP('Tipo de Pilha'!$E$1,'Área - us ur'!$A$4:$H$7,5,FALSE)/1000</f>
        <v>3.9801003889441961E-4</v>
      </c>
      <c r="U30" s="87">
        <f>N30*VLOOKUP('Tipo de Pilha'!$E$1,'Área - us ur'!$A$4:$H$7,6,FALSE)/1000</f>
        <v>0</v>
      </c>
      <c r="V30" s="87">
        <f>O30*VLOOKUP('Tipo de Pilha'!$E$1,'Área - us ur'!$A$4:$H$7,7,FALSE)/1000</f>
        <v>3.7173265523181144E-3</v>
      </c>
      <c r="W30" s="88">
        <f>P30*VLOOKUP('Tipo de Pilha'!$E$1,'Área - us ur'!$A$4:$H$7,8,FALSE)/1000</f>
        <v>0</v>
      </c>
      <c r="X30" s="82">
        <f t="shared" si="7"/>
        <v>4.1153365912125336E-3</v>
      </c>
      <c r="Z30" s="58" t="s">
        <v>92</v>
      </c>
      <c r="AA30" s="3" t="s">
        <v>93</v>
      </c>
    </row>
    <row r="31" spans="1:34" ht="15" customHeight="1" x14ac:dyDescent="0.2">
      <c r="A31" s="126">
        <f>'Serie Vento - 1 dia'!D31</f>
        <v>42033</v>
      </c>
      <c r="B31" s="102">
        <f>'Serie Vento - 1 dia'!E31</f>
        <v>15.464186639999999</v>
      </c>
      <c r="C31" s="68">
        <f t="shared" si="2"/>
        <v>0.30928373280000004</v>
      </c>
      <c r="D31" s="69">
        <f t="shared" si="2"/>
        <v>0.30928373280000004</v>
      </c>
      <c r="E31" s="69">
        <f t="shared" si="2"/>
        <v>0.30928373280000004</v>
      </c>
      <c r="F31" s="69">
        <f t="shared" si="3"/>
        <v>0.92785119839999997</v>
      </c>
      <c r="G31" s="69">
        <f t="shared" si="3"/>
        <v>0.92785119839999997</v>
      </c>
      <c r="H31" s="69">
        <f t="shared" si="4"/>
        <v>1.3917767976000002</v>
      </c>
      <c r="I31" s="70">
        <f t="shared" si="5"/>
        <v>1.7010605304000002</v>
      </c>
      <c r="J31" s="68">
        <f t="shared" si="6"/>
        <v>0</v>
      </c>
      <c r="K31" s="69">
        <f t="shared" si="6"/>
        <v>0</v>
      </c>
      <c r="L31" s="69">
        <f t="shared" si="6"/>
        <v>0</v>
      </c>
      <c r="M31" s="69">
        <f t="shared" si="6"/>
        <v>0</v>
      </c>
      <c r="N31" s="69">
        <f t="shared" si="6"/>
        <v>0</v>
      </c>
      <c r="O31" s="69">
        <f t="shared" si="6"/>
        <v>18.696785369987271</v>
      </c>
      <c r="P31" s="70">
        <f t="shared" si="6"/>
        <v>46.032693562514318</v>
      </c>
      <c r="Q31" s="86">
        <f>J31*VLOOKUP('Tipo de Pilha'!$E$1,'Área - us ur'!$A$4:$H$7,2,FALSE)/1000</f>
        <v>0</v>
      </c>
      <c r="R31" s="87">
        <f>K31*VLOOKUP('Tipo de Pilha'!$E$1,'Área - us ur'!$A$4:$H$7,3,FALSE)/1000</f>
        <v>0</v>
      </c>
      <c r="S31" s="87">
        <f>L31*VLOOKUP('Tipo de Pilha'!$E$1,'Área - us ur'!$A$4:$H$7,4,FALSE)/1000</f>
        <v>0</v>
      </c>
      <c r="T31" s="87">
        <f>M31*VLOOKUP('Tipo de Pilha'!$E$1,'Área - us ur'!$A$4:$H$7,5,FALSE)/1000</f>
        <v>0</v>
      </c>
      <c r="U31" s="87">
        <f>N31*VLOOKUP('Tipo de Pilha'!$E$1,'Área - us ur'!$A$4:$H$7,6,FALSE)/1000</f>
        <v>0</v>
      </c>
      <c r="V31" s="87">
        <f>O31*VLOOKUP('Tipo de Pilha'!$E$1,'Área - us ur'!$A$4:$H$7,7,FALSE)/1000</f>
        <v>2.2436142443984725E-3</v>
      </c>
      <c r="W31" s="88">
        <f>P31*VLOOKUP('Tipo de Pilha'!$E$1,'Área - us ur'!$A$4:$H$7,8,FALSE)/1000</f>
        <v>0</v>
      </c>
      <c r="X31" s="82">
        <f t="shared" si="7"/>
        <v>2.2436142443984725E-3</v>
      </c>
      <c r="Z31" s="58" t="s">
        <v>17</v>
      </c>
      <c r="AA31" s="3" t="s">
        <v>94</v>
      </c>
    </row>
    <row r="32" spans="1:34" ht="15" customHeight="1" x14ac:dyDescent="0.2">
      <c r="A32" s="126">
        <f>'Serie Vento - 1 dia'!D32</f>
        <v>42034</v>
      </c>
      <c r="B32" s="102">
        <f>'Serie Vento - 1 dia'!E32</f>
        <v>15.464186639999999</v>
      </c>
      <c r="C32" s="68">
        <f t="shared" si="2"/>
        <v>0.30928373280000004</v>
      </c>
      <c r="D32" s="69">
        <f t="shared" si="2"/>
        <v>0.30928373280000004</v>
      </c>
      <c r="E32" s="69">
        <f t="shared" si="2"/>
        <v>0.30928373280000004</v>
      </c>
      <c r="F32" s="69">
        <f t="shared" si="3"/>
        <v>0.92785119839999997</v>
      </c>
      <c r="G32" s="69">
        <f t="shared" si="3"/>
        <v>0.92785119839999997</v>
      </c>
      <c r="H32" s="69">
        <f t="shared" si="4"/>
        <v>1.3917767976000002</v>
      </c>
      <c r="I32" s="70">
        <f t="shared" si="5"/>
        <v>1.7010605304000002</v>
      </c>
      <c r="J32" s="68">
        <f t="shared" si="6"/>
        <v>0</v>
      </c>
      <c r="K32" s="69">
        <f t="shared" si="6"/>
        <v>0</v>
      </c>
      <c r="L32" s="69">
        <f t="shared" si="6"/>
        <v>0</v>
      </c>
      <c r="M32" s="69">
        <f t="shared" si="6"/>
        <v>0</v>
      </c>
      <c r="N32" s="69">
        <f t="shared" si="6"/>
        <v>0</v>
      </c>
      <c r="O32" s="69">
        <f t="shared" si="6"/>
        <v>18.696785369987271</v>
      </c>
      <c r="P32" s="70">
        <f t="shared" si="6"/>
        <v>46.032693562514318</v>
      </c>
      <c r="Q32" s="86">
        <f>J32*VLOOKUP('Tipo de Pilha'!$E$1,'Área - us ur'!$A$4:$H$7,2,FALSE)/1000</f>
        <v>0</v>
      </c>
      <c r="R32" s="87">
        <f>K32*VLOOKUP('Tipo de Pilha'!$E$1,'Área - us ur'!$A$4:$H$7,3,FALSE)/1000</f>
        <v>0</v>
      </c>
      <c r="S32" s="87">
        <f>L32*VLOOKUP('Tipo de Pilha'!$E$1,'Área - us ur'!$A$4:$H$7,4,FALSE)/1000</f>
        <v>0</v>
      </c>
      <c r="T32" s="87">
        <f>M32*VLOOKUP('Tipo de Pilha'!$E$1,'Área - us ur'!$A$4:$H$7,5,FALSE)/1000</f>
        <v>0</v>
      </c>
      <c r="U32" s="87">
        <f>N32*VLOOKUP('Tipo de Pilha'!$E$1,'Área - us ur'!$A$4:$H$7,6,FALSE)/1000</f>
        <v>0</v>
      </c>
      <c r="V32" s="87">
        <f>O32*VLOOKUP('Tipo de Pilha'!$E$1,'Área - us ur'!$A$4:$H$7,7,FALSE)/1000</f>
        <v>2.2436142443984725E-3</v>
      </c>
      <c r="W32" s="88">
        <f>P32*VLOOKUP('Tipo de Pilha'!$E$1,'Área - us ur'!$A$4:$H$7,8,FALSE)/1000</f>
        <v>0</v>
      </c>
      <c r="X32" s="82">
        <f t="shared" si="7"/>
        <v>2.2436142443984725E-3</v>
      </c>
      <c r="Z32" s="58" t="s">
        <v>95</v>
      </c>
      <c r="AA32" s="3" t="s">
        <v>96</v>
      </c>
    </row>
    <row r="33" spans="1:24" ht="15" customHeight="1" x14ac:dyDescent="0.2">
      <c r="A33" s="126">
        <f>'Serie Vento - 1 dia'!D33</f>
        <v>42035</v>
      </c>
      <c r="B33" s="102">
        <f>'Serie Vento - 1 dia'!E33</f>
        <v>13.74594368</v>
      </c>
      <c r="C33" s="68">
        <f t="shared" si="2"/>
        <v>0.27491887360000006</v>
      </c>
      <c r="D33" s="69">
        <f t="shared" si="2"/>
        <v>0.27491887360000006</v>
      </c>
      <c r="E33" s="69">
        <f t="shared" si="2"/>
        <v>0.27491887360000006</v>
      </c>
      <c r="F33" s="69">
        <f t="shared" si="3"/>
        <v>0.82475662080000001</v>
      </c>
      <c r="G33" s="69">
        <f t="shared" si="3"/>
        <v>0.82475662080000001</v>
      </c>
      <c r="H33" s="69">
        <f t="shared" si="4"/>
        <v>1.2371349312000002</v>
      </c>
      <c r="I33" s="70">
        <f t="shared" si="5"/>
        <v>1.5120538048000003</v>
      </c>
      <c r="J33" s="68">
        <f t="shared" si="6"/>
        <v>0</v>
      </c>
      <c r="K33" s="69">
        <f t="shared" si="6"/>
        <v>0</v>
      </c>
      <c r="L33" s="69">
        <f t="shared" si="6"/>
        <v>0</v>
      </c>
      <c r="M33" s="69">
        <f t="shared" si="6"/>
        <v>0</v>
      </c>
      <c r="N33" s="69">
        <f t="shared" si="6"/>
        <v>0</v>
      </c>
      <c r="O33" s="69">
        <f t="shared" si="6"/>
        <v>9.1898858645232764</v>
      </c>
      <c r="P33" s="70">
        <f t="shared" si="6"/>
        <v>28.008892862589104</v>
      </c>
      <c r="Q33" s="86">
        <f>J33*VLOOKUP('Tipo de Pilha'!$E$1,'Área - us ur'!$A$4:$H$7,2,FALSE)/1000</f>
        <v>0</v>
      </c>
      <c r="R33" s="87">
        <f>K33*VLOOKUP('Tipo de Pilha'!$E$1,'Área - us ur'!$A$4:$H$7,3,FALSE)/1000</f>
        <v>0</v>
      </c>
      <c r="S33" s="87">
        <f>L33*VLOOKUP('Tipo de Pilha'!$E$1,'Área - us ur'!$A$4:$H$7,4,FALSE)/1000</f>
        <v>0</v>
      </c>
      <c r="T33" s="87">
        <f>M33*VLOOKUP('Tipo de Pilha'!$E$1,'Área - us ur'!$A$4:$H$7,5,FALSE)/1000</f>
        <v>0</v>
      </c>
      <c r="U33" s="87">
        <f>N33*VLOOKUP('Tipo de Pilha'!$E$1,'Área - us ur'!$A$4:$H$7,6,FALSE)/1000</f>
        <v>0</v>
      </c>
      <c r="V33" s="87">
        <f>O33*VLOOKUP('Tipo de Pilha'!$E$1,'Área - us ur'!$A$4:$H$7,7,FALSE)/1000</f>
        <v>1.1027863037427932E-3</v>
      </c>
      <c r="W33" s="88">
        <f>P33*VLOOKUP('Tipo de Pilha'!$E$1,'Área - us ur'!$A$4:$H$7,8,FALSE)/1000</f>
        <v>0</v>
      </c>
      <c r="X33" s="82">
        <f t="shared" si="7"/>
        <v>1.1027863037427932E-3</v>
      </c>
    </row>
    <row r="34" spans="1:24" ht="15" customHeight="1" x14ac:dyDescent="0.2">
      <c r="A34" s="126">
        <f>'Serie Vento - 1 dia'!D34</f>
        <v>42036</v>
      </c>
      <c r="B34" s="102">
        <f>'Serie Vento - 1 dia'!E34</f>
        <v>15.464186639999999</v>
      </c>
      <c r="C34" s="68">
        <f t="shared" si="2"/>
        <v>0.30928373280000004</v>
      </c>
      <c r="D34" s="69">
        <f t="shared" si="2"/>
        <v>0.30928373280000004</v>
      </c>
      <c r="E34" s="69">
        <f t="shared" si="2"/>
        <v>0.30928373280000004</v>
      </c>
      <c r="F34" s="69">
        <f t="shared" si="3"/>
        <v>0.92785119839999997</v>
      </c>
      <c r="G34" s="69">
        <f t="shared" si="3"/>
        <v>0.92785119839999997</v>
      </c>
      <c r="H34" s="69">
        <f t="shared" si="4"/>
        <v>1.3917767976000002</v>
      </c>
      <c r="I34" s="70">
        <f t="shared" si="5"/>
        <v>1.7010605304000002</v>
      </c>
      <c r="J34" s="68">
        <f t="shared" si="6"/>
        <v>0</v>
      </c>
      <c r="K34" s="69">
        <f t="shared" si="6"/>
        <v>0</v>
      </c>
      <c r="L34" s="69">
        <f t="shared" si="6"/>
        <v>0</v>
      </c>
      <c r="M34" s="69">
        <f t="shared" si="6"/>
        <v>0</v>
      </c>
      <c r="N34" s="69">
        <f t="shared" si="6"/>
        <v>0</v>
      </c>
      <c r="O34" s="69">
        <f t="shared" si="6"/>
        <v>18.696785369987271</v>
      </c>
      <c r="P34" s="70">
        <f t="shared" si="6"/>
        <v>46.032693562514318</v>
      </c>
      <c r="Q34" s="86">
        <f>J34*VLOOKUP('Tipo de Pilha'!$E$1,'Área - us ur'!$A$4:$H$7,2,FALSE)/1000</f>
        <v>0</v>
      </c>
      <c r="R34" s="87">
        <f>K34*VLOOKUP('Tipo de Pilha'!$E$1,'Área - us ur'!$A$4:$H$7,3,FALSE)/1000</f>
        <v>0</v>
      </c>
      <c r="S34" s="87">
        <f>L34*VLOOKUP('Tipo de Pilha'!$E$1,'Área - us ur'!$A$4:$H$7,4,FALSE)/1000</f>
        <v>0</v>
      </c>
      <c r="T34" s="87">
        <f>M34*VLOOKUP('Tipo de Pilha'!$E$1,'Área - us ur'!$A$4:$H$7,5,FALSE)/1000</f>
        <v>0</v>
      </c>
      <c r="U34" s="87">
        <f>N34*VLOOKUP('Tipo de Pilha'!$E$1,'Área - us ur'!$A$4:$H$7,6,FALSE)/1000</f>
        <v>0</v>
      </c>
      <c r="V34" s="87">
        <f>O34*VLOOKUP('Tipo de Pilha'!$E$1,'Área - us ur'!$A$4:$H$7,7,FALSE)/1000</f>
        <v>2.2436142443984725E-3</v>
      </c>
      <c r="W34" s="88">
        <f>P34*VLOOKUP('Tipo de Pilha'!$E$1,'Área - us ur'!$A$4:$H$7,8,FALSE)/1000</f>
        <v>0</v>
      </c>
      <c r="X34" s="82">
        <f t="shared" si="7"/>
        <v>2.2436142443984725E-3</v>
      </c>
    </row>
    <row r="35" spans="1:24" ht="15" customHeight="1" x14ac:dyDescent="0.2">
      <c r="A35" s="126">
        <f>'Serie Vento - 1 dia'!D35</f>
        <v>42037</v>
      </c>
      <c r="B35" s="102">
        <f>'Serie Vento - 1 dia'!E35</f>
        <v>19.759794039999999</v>
      </c>
      <c r="C35" s="68">
        <f t="shared" si="2"/>
        <v>0.39519588080000007</v>
      </c>
      <c r="D35" s="69">
        <f t="shared" si="2"/>
        <v>0.39519588080000007</v>
      </c>
      <c r="E35" s="69">
        <f t="shared" si="2"/>
        <v>0.39519588080000007</v>
      </c>
      <c r="F35" s="69">
        <f t="shared" si="3"/>
        <v>1.1855876423999998</v>
      </c>
      <c r="G35" s="69">
        <f t="shared" si="3"/>
        <v>1.1855876423999998</v>
      </c>
      <c r="H35" s="69">
        <f t="shared" si="4"/>
        <v>1.7783814636000002</v>
      </c>
      <c r="I35" s="70">
        <f t="shared" si="5"/>
        <v>2.1735773444000004</v>
      </c>
      <c r="J35" s="68">
        <f t="shared" si="6"/>
        <v>0</v>
      </c>
      <c r="K35" s="69">
        <f t="shared" si="6"/>
        <v>0</v>
      </c>
      <c r="L35" s="69">
        <f t="shared" si="6"/>
        <v>0</v>
      </c>
      <c r="M35" s="69">
        <f t="shared" si="6"/>
        <v>6.6373718946722269</v>
      </c>
      <c r="N35" s="69">
        <f t="shared" si="6"/>
        <v>6.6373718946722269</v>
      </c>
      <c r="O35" s="69">
        <f t="shared" si="6"/>
        <v>54.600443356812548</v>
      </c>
      <c r="P35" s="70">
        <f t="shared" si="6"/>
        <v>109.22189304075953</v>
      </c>
      <c r="Q35" s="86">
        <f>J35*VLOOKUP('Tipo de Pilha'!$E$1,'Área - us ur'!$A$4:$H$7,2,FALSE)/1000</f>
        <v>0</v>
      </c>
      <c r="R35" s="87">
        <f>K35*VLOOKUP('Tipo de Pilha'!$E$1,'Área - us ur'!$A$4:$H$7,3,FALSE)/1000</f>
        <v>0</v>
      </c>
      <c r="S35" s="87">
        <f>L35*VLOOKUP('Tipo de Pilha'!$E$1,'Área - us ur'!$A$4:$H$7,4,FALSE)/1000</f>
        <v>0</v>
      </c>
      <c r="T35" s="87">
        <f>M35*VLOOKUP('Tipo de Pilha'!$E$1,'Área - us ur'!$A$4:$H$7,5,FALSE)/1000</f>
        <v>3.1859385094426687E-3</v>
      </c>
      <c r="U35" s="87">
        <f>N35*VLOOKUP('Tipo de Pilha'!$E$1,'Área - us ur'!$A$4:$H$7,6,FALSE)/1000</f>
        <v>0</v>
      </c>
      <c r="V35" s="87">
        <f>O35*VLOOKUP('Tipo de Pilha'!$E$1,'Área - us ur'!$A$4:$H$7,7,FALSE)/1000</f>
        <v>6.5520532028175062E-3</v>
      </c>
      <c r="W35" s="88">
        <f>P35*VLOOKUP('Tipo de Pilha'!$E$1,'Área - us ur'!$A$4:$H$7,8,FALSE)/1000</f>
        <v>0</v>
      </c>
      <c r="X35" s="82">
        <f t="shared" si="7"/>
        <v>9.7379917122601758E-3</v>
      </c>
    </row>
    <row r="36" spans="1:24" ht="15" customHeight="1" x14ac:dyDescent="0.2">
      <c r="A36" s="126">
        <f>'Serie Vento - 1 dia'!D36</f>
        <v>42038</v>
      </c>
      <c r="B36" s="102">
        <f>'Serie Vento - 1 dia'!E36</f>
        <v>16.32330812</v>
      </c>
      <c r="C36" s="68">
        <f t="shared" si="2"/>
        <v>0.32646616240000009</v>
      </c>
      <c r="D36" s="69">
        <f t="shared" si="2"/>
        <v>0.32646616240000009</v>
      </c>
      <c r="E36" s="69">
        <f t="shared" si="2"/>
        <v>0.32646616240000009</v>
      </c>
      <c r="F36" s="69">
        <f t="shared" si="3"/>
        <v>0.9793984872</v>
      </c>
      <c r="G36" s="69">
        <f t="shared" si="3"/>
        <v>0.9793984872</v>
      </c>
      <c r="H36" s="69">
        <f t="shared" si="4"/>
        <v>1.4690977308000002</v>
      </c>
      <c r="I36" s="70">
        <f t="shared" si="5"/>
        <v>1.7955638932000002</v>
      </c>
      <c r="J36" s="68">
        <f t="shared" si="6"/>
        <v>0</v>
      </c>
      <c r="K36" s="69">
        <f t="shared" si="6"/>
        <v>0</v>
      </c>
      <c r="L36" s="69">
        <f t="shared" si="6"/>
        <v>0</v>
      </c>
      <c r="M36" s="69">
        <f t="shared" si="6"/>
        <v>0</v>
      </c>
      <c r="N36" s="69">
        <f t="shared" si="6"/>
        <v>0</v>
      </c>
      <c r="O36" s="69">
        <f t="shared" si="6"/>
        <v>24.490498770419151</v>
      </c>
      <c r="P36" s="70">
        <f t="shared" si="6"/>
        <v>56.598568003485404</v>
      </c>
      <c r="Q36" s="86">
        <f>J36*VLOOKUP('Tipo de Pilha'!$E$1,'Área - us ur'!$A$4:$H$7,2,FALSE)/1000</f>
        <v>0</v>
      </c>
      <c r="R36" s="87">
        <f>K36*VLOOKUP('Tipo de Pilha'!$E$1,'Área - us ur'!$A$4:$H$7,3,FALSE)/1000</f>
        <v>0</v>
      </c>
      <c r="S36" s="87">
        <f>L36*VLOOKUP('Tipo de Pilha'!$E$1,'Área - us ur'!$A$4:$H$7,4,FALSE)/1000</f>
        <v>0</v>
      </c>
      <c r="T36" s="87">
        <f>M36*VLOOKUP('Tipo de Pilha'!$E$1,'Área - us ur'!$A$4:$H$7,5,FALSE)/1000</f>
        <v>0</v>
      </c>
      <c r="U36" s="87">
        <f>N36*VLOOKUP('Tipo de Pilha'!$E$1,'Área - us ur'!$A$4:$H$7,6,FALSE)/1000</f>
        <v>0</v>
      </c>
      <c r="V36" s="87">
        <f>O36*VLOOKUP('Tipo de Pilha'!$E$1,'Área - us ur'!$A$4:$H$7,7,FALSE)/1000</f>
        <v>2.9388598524502981E-3</v>
      </c>
      <c r="W36" s="88">
        <f>P36*VLOOKUP('Tipo de Pilha'!$E$1,'Área - us ur'!$A$4:$H$7,8,FALSE)/1000</f>
        <v>0</v>
      </c>
      <c r="X36" s="82">
        <f t="shared" si="7"/>
        <v>2.9388598524502981E-3</v>
      </c>
    </row>
    <row r="37" spans="1:24" ht="15" customHeight="1" x14ac:dyDescent="0.2">
      <c r="A37" s="126">
        <f>'Serie Vento - 1 dia'!D37</f>
        <v>42039</v>
      </c>
      <c r="B37" s="102">
        <f>'Serie Vento - 1 dia'!E37</f>
        <v>16.32330812</v>
      </c>
      <c r="C37" s="68">
        <f t="shared" si="2"/>
        <v>0.32646616240000009</v>
      </c>
      <c r="D37" s="69">
        <f t="shared" si="2"/>
        <v>0.32646616240000009</v>
      </c>
      <c r="E37" s="69">
        <f t="shared" si="2"/>
        <v>0.32646616240000009</v>
      </c>
      <c r="F37" s="69">
        <f t="shared" si="3"/>
        <v>0.9793984872</v>
      </c>
      <c r="G37" s="69">
        <f t="shared" si="3"/>
        <v>0.9793984872</v>
      </c>
      <c r="H37" s="69">
        <f t="shared" si="4"/>
        <v>1.4690977308000002</v>
      </c>
      <c r="I37" s="70">
        <f t="shared" si="5"/>
        <v>1.7955638932000002</v>
      </c>
      <c r="J37" s="68">
        <f t="shared" si="6"/>
        <v>0</v>
      </c>
      <c r="K37" s="69">
        <f t="shared" si="6"/>
        <v>0</v>
      </c>
      <c r="L37" s="69">
        <f t="shared" si="6"/>
        <v>0</v>
      </c>
      <c r="M37" s="69">
        <f t="shared" si="6"/>
        <v>0</v>
      </c>
      <c r="N37" s="69">
        <f t="shared" si="6"/>
        <v>0</v>
      </c>
      <c r="O37" s="69">
        <f t="shared" si="6"/>
        <v>24.490498770419151</v>
      </c>
      <c r="P37" s="70">
        <f t="shared" si="6"/>
        <v>56.598568003485404</v>
      </c>
      <c r="Q37" s="86">
        <f>J37*VLOOKUP('Tipo de Pilha'!$E$1,'Área - us ur'!$A$4:$H$7,2,FALSE)/1000</f>
        <v>0</v>
      </c>
      <c r="R37" s="87">
        <f>K37*VLOOKUP('Tipo de Pilha'!$E$1,'Área - us ur'!$A$4:$H$7,3,FALSE)/1000</f>
        <v>0</v>
      </c>
      <c r="S37" s="87">
        <f>L37*VLOOKUP('Tipo de Pilha'!$E$1,'Área - us ur'!$A$4:$H$7,4,FALSE)/1000</f>
        <v>0</v>
      </c>
      <c r="T37" s="87">
        <f>M37*VLOOKUP('Tipo de Pilha'!$E$1,'Área - us ur'!$A$4:$H$7,5,FALSE)/1000</f>
        <v>0</v>
      </c>
      <c r="U37" s="87">
        <f>N37*VLOOKUP('Tipo de Pilha'!$E$1,'Área - us ur'!$A$4:$H$7,6,FALSE)/1000</f>
        <v>0</v>
      </c>
      <c r="V37" s="87">
        <f>O37*VLOOKUP('Tipo de Pilha'!$E$1,'Área - us ur'!$A$4:$H$7,7,FALSE)/1000</f>
        <v>2.9388598524502981E-3</v>
      </c>
      <c r="W37" s="88">
        <f>P37*VLOOKUP('Tipo de Pilha'!$E$1,'Área - us ur'!$A$4:$H$7,8,FALSE)/1000</f>
        <v>0</v>
      </c>
      <c r="X37" s="82">
        <f t="shared" si="7"/>
        <v>2.9388598524502981E-3</v>
      </c>
    </row>
    <row r="38" spans="1:24" ht="15" customHeight="1" x14ac:dyDescent="0.2">
      <c r="A38" s="126">
        <f>'Serie Vento - 1 dia'!D38</f>
        <v>42040</v>
      </c>
      <c r="B38" s="102">
        <f>'Serie Vento - 1 dia'!E38</f>
        <v>10.309457759999999</v>
      </c>
      <c r="C38" s="68">
        <f t="shared" si="2"/>
        <v>0.20618915520000003</v>
      </c>
      <c r="D38" s="69">
        <f t="shared" si="2"/>
        <v>0.20618915520000003</v>
      </c>
      <c r="E38" s="69">
        <f t="shared" si="2"/>
        <v>0.20618915520000003</v>
      </c>
      <c r="F38" s="69">
        <f t="shared" si="3"/>
        <v>0.61856746559999987</v>
      </c>
      <c r="G38" s="69">
        <f t="shared" si="3"/>
        <v>0.61856746559999987</v>
      </c>
      <c r="H38" s="69">
        <f t="shared" si="4"/>
        <v>0.92785119839999997</v>
      </c>
      <c r="I38" s="70">
        <f t="shared" si="5"/>
        <v>1.1340403536000001</v>
      </c>
      <c r="J38" s="68">
        <f t="shared" si="6"/>
        <v>0</v>
      </c>
      <c r="K38" s="69">
        <f t="shared" si="6"/>
        <v>0</v>
      </c>
      <c r="L38" s="69">
        <f t="shared" si="6"/>
        <v>0</v>
      </c>
      <c r="M38" s="69">
        <f t="shared" si="6"/>
        <v>0</v>
      </c>
      <c r="N38" s="69">
        <f t="shared" si="6"/>
        <v>0</v>
      </c>
      <c r="O38" s="69">
        <f t="shared" si="6"/>
        <v>0</v>
      </c>
      <c r="P38" s="70">
        <f t="shared" si="6"/>
        <v>4.39308419080636</v>
      </c>
      <c r="Q38" s="86">
        <f>J38*VLOOKUP('Tipo de Pilha'!$E$1,'Área - us ur'!$A$4:$H$7,2,FALSE)/1000</f>
        <v>0</v>
      </c>
      <c r="R38" s="87">
        <f>K38*VLOOKUP('Tipo de Pilha'!$E$1,'Área - us ur'!$A$4:$H$7,3,FALSE)/1000</f>
        <v>0</v>
      </c>
      <c r="S38" s="87">
        <f>L38*VLOOKUP('Tipo de Pilha'!$E$1,'Área - us ur'!$A$4:$H$7,4,FALSE)/1000</f>
        <v>0</v>
      </c>
      <c r="T38" s="87">
        <f>M38*VLOOKUP('Tipo de Pilha'!$E$1,'Área - us ur'!$A$4:$H$7,5,FALSE)/1000</f>
        <v>0</v>
      </c>
      <c r="U38" s="87">
        <f>N38*VLOOKUP('Tipo de Pilha'!$E$1,'Área - us ur'!$A$4:$H$7,6,FALSE)/1000</f>
        <v>0</v>
      </c>
      <c r="V38" s="87">
        <f>O38*VLOOKUP('Tipo de Pilha'!$E$1,'Área - us ur'!$A$4:$H$7,7,FALSE)/1000</f>
        <v>0</v>
      </c>
      <c r="W38" s="88">
        <f>P38*VLOOKUP('Tipo de Pilha'!$E$1,'Área - us ur'!$A$4:$H$7,8,FALSE)/1000</f>
        <v>0</v>
      </c>
      <c r="X38" s="82">
        <f t="shared" si="7"/>
        <v>0</v>
      </c>
    </row>
    <row r="39" spans="1:24" ht="15" customHeight="1" x14ac:dyDescent="0.2">
      <c r="A39" s="126">
        <f>'Serie Vento - 1 dia'!D39</f>
        <v>42041</v>
      </c>
      <c r="B39" s="102">
        <f>'Serie Vento - 1 dia'!E39</f>
        <v>13.74594368</v>
      </c>
      <c r="C39" s="68">
        <f t="shared" si="2"/>
        <v>0.27491887360000006</v>
      </c>
      <c r="D39" s="69">
        <f t="shared" si="2"/>
        <v>0.27491887360000006</v>
      </c>
      <c r="E39" s="69">
        <f t="shared" si="2"/>
        <v>0.27491887360000006</v>
      </c>
      <c r="F39" s="69">
        <f t="shared" si="3"/>
        <v>0.82475662080000001</v>
      </c>
      <c r="G39" s="69">
        <f t="shared" si="3"/>
        <v>0.82475662080000001</v>
      </c>
      <c r="H39" s="69">
        <f t="shared" si="4"/>
        <v>1.2371349312000002</v>
      </c>
      <c r="I39" s="70">
        <f t="shared" si="5"/>
        <v>1.5120538048000003</v>
      </c>
      <c r="J39" s="68">
        <f t="shared" si="6"/>
        <v>0</v>
      </c>
      <c r="K39" s="69">
        <f t="shared" si="6"/>
        <v>0</v>
      </c>
      <c r="L39" s="69">
        <f t="shared" si="6"/>
        <v>0</v>
      </c>
      <c r="M39" s="69">
        <f t="shared" si="6"/>
        <v>0</v>
      </c>
      <c r="N39" s="69">
        <f t="shared" si="6"/>
        <v>0</v>
      </c>
      <c r="O39" s="69">
        <f t="shared" si="6"/>
        <v>9.1898858645232764</v>
      </c>
      <c r="P39" s="70">
        <f t="shared" si="6"/>
        <v>28.008892862589104</v>
      </c>
      <c r="Q39" s="86">
        <f>J39*VLOOKUP('Tipo de Pilha'!$E$1,'Área - us ur'!$A$4:$H$7,2,FALSE)/1000</f>
        <v>0</v>
      </c>
      <c r="R39" s="87">
        <f>K39*VLOOKUP('Tipo de Pilha'!$E$1,'Área - us ur'!$A$4:$H$7,3,FALSE)/1000</f>
        <v>0</v>
      </c>
      <c r="S39" s="87">
        <f>L39*VLOOKUP('Tipo de Pilha'!$E$1,'Área - us ur'!$A$4:$H$7,4,FALSE)/1000</f>
        <v>0</v>
      </c>
      <c r="T39" s="87">
        <f>M39*VLOOKUP('Tipo de Pilha'!$E$1,'Área - us ur'!$A$4:$H$7,5,FALSE)/1000</f>
        <v>0</v>
      </c>
      <c r="U39" s="87">
        <f>N39*VLOOKUP('Tipo de Pilha'!$E$1,'Área - us ur'!$A$4:$H$7,6,FALSE)/1000</f>
        <v>0</v>
      </c>
      <c r="V39" s="87">
        <f>O39*VLOOKUP('Tipo de Pilha'!$E$1,'Área - us ur'!$A$4:$H$7,7,FALSE)/1000</f>
        <v>1.1027863037427932E-3</v>
      </c>
      <c r="W39" s="88">
        <f>P39*VLOOKUP('Tipo de Pilha'!$E$1,'Área - us ur'!$A$4:$H$7,8,FALSE)/1000</f>
        <v>0</v>
      </c>
      <c r="X39" s="82">
        <f t="shared" si="7"/>
        <v>1.1027863037427932E-3</v>
      </c>
    </row>
    <row r="40" spans="1:24" ht="15" customHeight="1" x14ac:dyDescent="0.2">
      <c r="A40" s="126">
        <f>'Serie Vento - 1 dia'!D40</f>
        <v>42042</v>
      </c>
      <c r="B40" s="102">
        <f>'Serie Vento - 1 dia'!E40</f>
        <v>12.886822199999999</v>
      </c>
      <c r="C40" s="68">
        <f t="shared" si="2"/>
        <v>0.25773644400000001</v>
      </c>
      <c r="D40" s="69">
        <f t="shared" si="2"/>
        <v>0.25773644400000001</v>
      </c>
      <c r="E40" s="69">
        <f t="shared" si="2"/>
        <v>0.25773644400000001</v>
      </c>
      <c r="F40" s="69">
        <f t="shared" si="3"/>
        <v>0.77320933199999997</v>
      </c>
      <c r="G40" s="69">
        <f t="shared" si="3"/>
        <v>0.77320933199999997</v>
      </c>
      <c r="H40" s="69">
        <f t="shared" si="4"/>
        <v>1.159813998</v>
      </c>
      <c r="I40" s="70">
        <f t="shared" si="5"/>
        <v>1.417550442</v>
      </c>
      <c r="J40" s="68">
        <f t="shared" si="6"/>
        <v>0</v>
      </c>
      <c r="K40" s="69">
        <f t="shared" si="6"/>
        <v>0</v>
      </c>
      <c r="L40" s="69">
        <f t="shared" si="6"/>
        <v>0</v>
      </c>
      <c r="M40" s="69">
        <f t="shared" si="6"/>
        <v>0</v>
      </c>
      <c r="N40" s="69">
        <f t="shared" si="6"/>
        <v>0</v>
      </c>
      <c r="O40" s="69">
        <f t="shared" si="6"/>
        <v>5.47669975949115</v>
      </c>
      <c r="P40" s="70">
        <f t="shared" si="6"/>
        <v>20.550966603634933</v>
      </c>
      <c r="Q40" s="86">
        <f>J40*VLOOKUP('Tipo de Pilha'!$E$1,'Área - us ur'!$A$4:$H$7,2,FALSE)/1000</f>
        <v>0</v>
      </c>
      <c r="R40" s="87">
        <f>K40*VLOOKUP('Tipo de Pilha'!$E$1,'Área - us ur'!$A$4:$H$7,3,FALSE)/1000</f>
        <v>0</v>
      </c>
      <c r="S40" s="87">
        <f>L40*VLOOKUP('Tipo de Pilha'!$E$1,'Área - us ur'!$A$4:$H$7,4,FALSE)/1000</f>
        <v>0</v>
      </c>
      <c r="T40" s="87">
        <f>M40*VLOOKUP('Tipo de Pilha'!$E$1,'Área - us ur'!$A$4:$H$7,5,FALSE)/1000</f>
        <v>0</v>
      </c>
      <c r="U40" s="87">
        <f>N40*VLOOKUP('Tipo de Pilha'!$E$1,'Área - us ur'!$A$4:$H$7,6,FALSE)/1000</f>
        <v>0</v>
      </c>
      <c r="V40" s="87">
        <f>O40*VLOOKUP('Tipo de Pilha'!$E$1,'Área - us ur'!$A$4:$H$7,7,FALSE)/1000</f>
        <v>6.5720397113893801E-4</v>
      </c>
      <c r="W40" s="88">
        <f>P40*VLOOKUP('Tipo de Pilha'!$E$1,'Área - us ur'!$A$4:$H$7,8,FALSE)/1000</f>
        <v>0</v>
      </c>
      <c r="X40" s="82">
        <f t="shared" si="7"/>
        <v>6.5720397113893801E-4</v>
      </c>
    </row>
    <row r="41" spans="1:24" ht="15" customHeight="1" x14ac:dyDescent="0.2">
      <c r="A41" s="126">
        <f>'Serie Vento - 1 dia'!D41</f>
        <v>42043</v>
      </c>
      <c r="B41" s="102">
        <f>'Serie Vento - 1 dia'!E41</f>
        <v>10.309457759999999</v>
      </c>
      <c r="C41" s="68">
        <f t="shared" si="2"/>
        <v>0.20618915520000003</v>
      </c>
      <c r="D41" s="69">
        <f t="shared" si="2"/>
        <v>0.20618915520000003</v>
      </c>
      <c r="E41" s="69">
        <f t="shared" si="2"/>
        <v>0.20618915520000003</v>
      </c>
      <c r="F41" s="69">
        <f t="shared" si="3"/>
        <v>0.61856746559999987</v>
      </c>
      <c r="G41" s="69">
        <f t="shared" si="3"/>
        <v>0.61856746559999987</v>
      </c>
      <c r="H41" s="69">
        <f t="shared" si="4"/>
        <v>0.92785119839999997</v>
      </c>
      <c r="I41" s="70">
        <f t="shared" si="5"/>
        <v>1.1340403536000001</v>
      </c>
      <c r="J41" s="68">
        <f t="shared" si="6"/>
        <v>0</v>
      </c>
      <c r="K41" s="69">
        <f t="shared" si="6"/>
        <v>0</v>
      </c>
      <c r="L41" s="69">
        <f t="shared" si="6"/>
        <v>0</v>
      </c>
      <c r="M41" s="69">
        <f t="shared" si="6"/>
        <v>0</v>
      </c>
      <c r="N41" s="69">
        <f t="shared" si="6"/>
        <v>0</v>
      </c>
      <c r="O41" s="69">
        <f t="shared" si="6"/>
        <v>0</v>
      </c>
      <c r="P41" s="70">
        <f t="shared" si="6"/>
        <v>4.39308419080636</v>
      </c>
      <c r="Q41" s="86">
        <f>J41*VLOOKUP('Tipo de Pilha'!$E$1,'Área - us ur'!$A$4:$H$7,2,FALSE)/1000</f>
        <v>0</v>
      </c>
      <c r="R41" s="87">
        <f>K41*VLOOKUP('Tipo de Pilha'!$E$1,'Área - us ur'!$A$4:$H$7,3,FALSE)/1000</f>
        <v>0</v>
      </c>
      <c r="S41" s="87">
        <f>L41*VLOOKUP('Tipo de Pilha'!$E$1,'Área - us ur'!$A$4:$H$7,4,FALSE)/1000</f>
        <v>0</v>
      </c>
      <c r="T41" s="87">
        <f>M41*VLOOKUP('Tipo de Pilha'!$E$1,'Área - us ur'!$A$4:$H$7,5,FALSE)/1000</f>
        <v>0</v>
      </c>
      <c r="U41" s="87">
        <f>N41*VLOOKUP('Tipo de Pilha'!$E$1,'Área - us ur'!$A$4:$H$7,6,FALSE)/1000</f>
        <v>0</v>
      </c>
      <c r="V41" s="87">
        <f>O41*VLOOKUP('Tipo de Pilha'!$E$1,'Área - us ur'!$A$4:$H$7,7,FALSE)/1000</f>
        <v>0</v>
      </c>
      <c r="W41" s="88">
        <f>P41*VLOOKUP('Tipo de Pilha'!$E$1,'Área - us ur'!$A$4:$H$7,8,FALSE)/1000</f>
        <v>0</v>
      </c>
      <c r="X41" s="82">
        <f t="shared" si="7"/>
        <v>0</v>
      </c>
    </row>
    <row r="42" spans="1:24" ht="15" customHeight="1" x14ac:dyDescent="0.2">
      <c r="A42" s="126">
        <f>'Serie Vento - 1 dia'!D42</f>
        <v>42044</v>
      </c>
      <c r="B42" s="102">
        <f>'Serie Vento - 1 dia'!E42</f>
        <v>14.605065159999999</v>
      </c>
      <c r="C42" s="68">
        <f t="shared" si="2"/>
        <v>0.29210130320000005</v>
      </c>
      <c r="D42" s="69">
        <f t="shared" si="2"/>
        <v>0.29210130320000005</v>
      </c>
      <c r="E42" s="69">
        <f t="shared" si="2"/>
        <v>0.29210130320000005</v>
      </c>
      <c r="F42" s="69">
        <f t="shared" si="3"/>
        <v>0.87630390959999993</v>
      </c>
      <c r="G42" s="69">
        <f t="shared" si="3"/>
        <v>0.87630390959999993</v>
      </c>
      <c r="H42" s="69">
        <f t="shared" si="4"/>
        <v>1.3144558644</v>
      </c>
      <c r="I42" s="70">
        <f t="shared" si="5"/>
        <v>1.6065571676000001</v>
      </c>
      <c r="J42" s="68">
        <f t="shared" si="6"/>
        <v>0</v>
      </c>
      <c r="K42" s="69">
        <f t="shared" si="6"/>
        <v>0</v>
      </c>
      <c r="L42" s="69">
        <f t="shared" si="6"/>
        <v>0</v>
      </c>
      <c r="M42" s="69">
        <f t="shared" si="6"/>
        <v>0</v>
      </c>
      <c r="N42" s="69">
        <f t="shared" si="6"/>
        <v>0</v>
      </c>
      <c r="O42" s="69">
        <f t="shared" si="6"/>
        <v>13.596581068021965</v>
      </c>
      <c r="P42" s="70">
        <f t="shared" si="6"/>
        <v>36.502801848882214</v>
      </c>
      <c r="Q42" s="86">
        <f>J42*VLOOKUP('Tipo de Pilha'!$E$1,'Área - us ur'!$A$4:$H$7,2,FALSE)/1000</f>
        <v>0</v>
      </c>
      <c r="R42" s="87">
        <f>K42*VLOOKUP('Tipo de Pilha'!$E$1,'Área - us ur'!$A$4:$H$7,3,FALSE)/1000</f>
        <v>0</v>
      </c>
      <c r="S42" s="87">
        <f>L42*VLOOKUP('Tipo de Pilha'!$E$1,'Área - us ur'!$A$4:$H$7,4,FALSE)/1000</f>
        <v>0</v>
      </c>
      <c r="T42" s="87">
        <f>M42*VLOOKUP('Tipo de Pilha'!$E$1,'Área - us ur'!$A$4:$H$7,5,FALSE)/1000</f>
        <v>0</v>
      </c>
      <c r="U42" s="87">
        <f>N42*VLOOKUP('Tipo de Pilha'!$E$1,'Área - us ur'!$A$4:$H$7,6,FALSE)/1000</f>
        <v>0</v>
      </c>
      <c r="V42" s="87">
        <f>O42*VLOOKUP('Tipo de Pilha'!$E$1,'Área - us ur'!$A$4:$H$7,7,FALSE)/1000</f>
        <v>1.6315897281626358E-3</v>
      </c>
      <c r="W42" s="88">
        <f>P42*VLOOKUP('Tipo de Pilha'!$E$1,'Área - us ur'!$A$4:$H$7,8,FALSE)/1000</f>
        <v>0</v>
      </c>
      <c r="X42" s="82">
        <f t="shared" si="7"/>
        <v>1.6315897281626358E-3</v>
      </c>
    </row>
    <row r="43" spans="1:24" ht="15" customHeight="1" x14ac:dyDescent="0.2">
      <c r="A43" s="126">
        <f>'Serie Vento - 1 dia'!D43</f>
        <v>42045</v>
      </c>
      <c r="B43" s="102">
        <f>'Serie Vento - 1 dia'!E43</f>
        <v>13.74594368</v>
      </c>
      <c r="C43" s="68">
        <f t="shared" si="2"/>
        <v>0.27491887360000006</v>
      </c>
      <c r="D43" s="69">
        <f t="shared" si="2"/>
        <v>0.27491887360000006</v>
      </c>
      <c r="E43" s="69">
        <f t="shared" si="2"/>
        <v>0.27491887360000006</v>
      </c>
      <c r="F43" s="69">
        <f t="shared" si="3"/>
        <v>0.82475662080000001</v>
      </c>
      <c r="G43" s="69">
        <f t="shared" si="3"/>
        <v>0.82475662080000001</v>
      </c>
      <c r="H43" s="69">
        <f t="shared" si="4"/>
        <v>1.2371349312000002</v>
      </c>
      <c r="I43" s="70">
        <f t="shared" si="5"/>
        <v>1.5120538048000003</v>
      </c>
      <c r="J43" s="68">
        <f t="shared" si="6"/>
        <v>0</v>
      </c>
      <c r="K43" s="69">
        <f t="shared" si="6"/>
        <v>0</v>
      </c>
      <c r="L43" s="69">
        <f t="shared" si="6"/>
        <v>0</v>
      </c>
      <c r="M43" s="69">
        <f t="shared" si="6"/>
        <v>0</v>
      </c>
      <c r="N43" s="69">
        <f t="shared" si="6"/>
        <v>0</v>
      </c>
      <c r="O43" s="69">
        <f t="shared" si="6"/>
        <v>9.1898858645232764</v>
      </c>
      <c r="P43" s="70">
        <f t="shared" si="6"/>
        <v>28.008892862589104</v>
      </c>
      <c r="Q43" s="86">
        <f>J43*VLOOKUP('Tipo de Pilha'!$E$1,'Área - us ur'!$A$4:$H$7,2,FALSE)/1000</f>
        <v>0</v>
      </c>
      <c r="R43" s="87">
        <f>K43*VLOOKUP('Tipo de Pilha'!$E$1,'Área - us ur'!$A$4:$H$7,3,FALSE)/1000</f>
        <v>0</v>
      </c>
      <c r="S43" s="87">
        <f>L43*VLOOKUP('Tipo de Pilha'!$E$1,'Área - us ur'!$A$4:$H$7,4,FALSE)/1000</f>
        <v>0</v>
      </c>
      <c r="T43" s="87">
        <f>M43*VLOOKUP('Tipo de Pilha'!$E$1,'Área - us ur'!$A$4:$H$7,5,FALSE)/1000</f>
        <v>0</v>
      </c>
      <c r="U43" s="87">
        <f>N43*VLOOKUP('Tipo de Pilha'!$E$1,'Área - us ur'!$A$4:$H$7,6,FALSE)/1000</f>
        <v>0</v>
      </c>
      <c r="V43" s="87">
        <f>O43*VLOOKUP('Tipo de Pilha'!$E$1,'Área - us ur'!$A$4:$H$7,7,FALSE)/1000</f>
        <v>1.1027863037427932E-3</v>
      </c>
      <c r="W43" s="88">
        <f>P43*VLOOKUP('Tipo de Pilha'!$E$1,'Área - us ur'!$A$4:$H$7,8,FALSE)/1000</f>
        <v>0</v>
      </c>
      <c r="X43" s="82">
        <f t="shared" si="7"/>
        <v>1.1027863037427932E-3</v>
      </c>
    </row>
    <row r="44" spans="1:24" ht="15" customHeight="1" x14ac:dyDescent="0.2">
      <c r="A44" s="126">
        <f>'Serie Vento - 1 dia'!D44</f>
        <v>42046</v>
      </c>
      <c r="B44" s="102">
        <f>'Serie Vento - 1 dia'!E44</f>
        <v>13.74594368</v>
      </c>
      <c r="C44" s="68">
        <f t="shared" si="2"/>
        <v>0.27491887360000006</v>
      </c>
      <c r="D44" s="69">
        <f t="shared" si="2"/>
        <v>0.27491887360000006</v>
      </c>
      <c r="E44" s="69">
        <f t="shared" si="2"/>
        <v>0.27491887360000006</v>
      </c>
      <c r="F44" s="69">
        <f t="shared" si="3"/>
        <v>0.82475662080000001</v>
      </c>
      <c r="G44" s="69">
        <f t="shared" si="3"/>
        <v>0.82475662080000001</v>
      </c>
      <c r="H44" s="69">
        <f t="shared" si="4"/>
        <v>1.2371349312000002</v>
      </c>
      <c r="I44" s="70">
        <f t="shared" si="5"/>
        <v>1.5120538048000003</v>
      </c>
      <c r="J44" s="68">
        <f t="shared" si="6"/>
        <v>0</v>
      </c>
      <c r="K44" s="69">
        <f t="shared" si="6"/>
        <v>0</v>
      </c>
      <c r="L44" s="69">
        <f t="shared" si="6"/>
        <v>0</v>
      </c>
      <c r="M44" s="69">
        <f t="shared" si="6"/>
        <v>0</v>
      </c>
      <c r="N44" s="69">
        <f t="shared" si="6"/>
        <v>0</v>
      </c>
      <c r="O44" s="69">
        <f t="shared" si="6"/>
        <v>9.1898858645232764</v>
      </c>
      <c r="P44" s="70">
        <f t="shared" si="6"/>
        <v>28.008892862589104</v>
      </c>
      <c r="Q44" s="86">
        <f>J44*VLOOKUP('Tipo de Pilha'!$E$1,'Área - us ur'!$A$4:$H$7,2,FALSE)/1000</f>
        <v>0</v>
      </c>
      <c r="R44" s="87">
        <f>K44*VLOOKUP('Tipo de Pilha'!$E$1,'Área - us ur'!$A$4:$H$7,3,FALSE)/1000</f>
        <v>0</v>
      </c>
      <c r="S44" s="87">
        <f>L44*VLOOKUP('Tipo de Pilha'!$E$1,'Área - us ur'!$A$4:$H$7,4,FALSE)/1000</f>
        <v>0</v>
      </c>
      <c r="T44" s="87">
        <f>M44*VLOOKUP('Tipo de Pilha'!$E$1,'Área - us ur'!$A$4:$H$7,5,FALSE)/1000</f>
        <v>0</v>
      </c>
      <c r="U44" s="87">
        <f>N44*VLOOKUP('Tipo de Pilha'!$E$1,'Área - us ur'!$A$4:$H$7,6,FALSE)/1000</f>
        <v>0</v>
      </c>
      <c r="V44" s="87">
        <f>O44*VLOOKUP('Tipo de Pilha'!$E$1,'Área - us ur'!$A$4:$H$7,7,FALSE)/1000</f>
        <v>1.1027863037427932E-3</v>
      </c>
      <c r="W44" s="88">
        <f>P44*VLOOKUP('Tipo de Pilha'!$E$1,'Área - us ur'!$A$4:$H$7,8,FALSE)/1000</f>
        <v>0</v>
      </c>
      <c r="X44" s="82">
        <f t="shared" si="7"/>
        <v>1.1027863037427932E-3</v>
      </c>
    </row>
    <row r="45" spans="1:24" ht="15" customHeight="1" x14ac:dyDescent="0.2">
      <c r="A45" s="126">
        <f>'Serie Vento - 1 dia'!D45</f>
        <v>42047</v>
      </c>
      <c r="B45" s="102">
        <f>'Serie Vento - 1 dia'!E45</f>
        <v>14.605065159999999</v>
      </c>
      <c r="C45" s="68">
        <f t="shared" si="2"/>
        <v>0.29210130320000005</v>
      </c>
      <c r="D45" s="69">
        <f t="shared" si="2"/>
        <v>0.29210130320000005</v>
      </c>
      <c r="E45" s="69">
        <f t="shared" si="2"/>
        <v>0.29210130320000005</v>
      </c>
      <c r="F45" s="69">
        <f t="shared" si="3"/>
        <v>0.87630390959999993</v>
      </c>
      <c r="G45" s="69">
        <f t="shared" si="3"/>
        <v>0.87630390959999993</v>
      </c>
      <c r="H45" s="69">
        <f t="shared" si="4"/>
        <v>1.3144558644</v>
      </c>
      <c r="I45" s="70">
        <f t="shared" si="5"/>
        <v>1.6065571676000001</v>
      </c>
      <c r="J45" s="68">
        <f t="shared" si="6"/>
        <v>0</v>
      </c>
      <c r="K45" s="69">
        <f t="shared" si="6"/>
        <v>0</v>
      </c>
      <c r="L45" s="69">
        <f t="shared" si="6"/>
        <v>0</v>
      </c>
      <c r="M45" s="69">
        <f t="shared" si="6"/>
        <v>0</v>
      </c>
      <c r="N45" s="69">
        <f t="shared" si="6"/>
        <v>0</v>
      </c>
      <c r="O45" s="69">
        <f t="shared" si="6"/>
        <v>13.596581068021965</v>
      </c>
      <c r="P45" s="70">
        <f t="shared" si="6"/>
        <v>36.502801848882214</v>
      </c>
      <c r="Q45" s="86">
        <f>J45*VLOOKUP('Tipo de Pilha'!$E$1,'Área - us ur'!$A$4:$H$7,2,FALSE)/1000</f>
        <v>0</v>
      </c>
      <c r="R45" s="87">
        <f>K45*VLOOKUP('Tipo de Pilha'!$E$1,'Área - us ur'!$A$4:$H$7,3,FALSE)/1000</f>
        <v>0</v>
      </c>
      <c r="S45" s="87">
        <f>L45*VLOOKUP('Tipo de Pilha'!$E$1,'Área - us ur'!$A$4:$H$7,4,FALSE)/1000</f>
        <v>0</v>
      </c>
      <c r="T45" s="87">
        <f>M45*VLOOKUP('Tipo de Pilha'!$E$1,'Área - us ur'!$A$4:$H$7,5,FALSE)/1000</f>
        <v>0</v>
      </c>
      <c r="U45" s="87">
        <f>N45*VLOOKUP('Tipo de Pilha'!$E$1,'Área - us ur'!$A$4:$H$7,6,FALSE)/1000</f>
        <v>0</v>
      </c>
      <c r="V45" s="87">
        <f>O45*VLOOKUP('Tipo de Pilha'!$E$1,'Área - us ur'!$A$4:$H$7,7,FALSE)/1000</f>
        <v>1.6315897281626358E-3</v>
      </c>
      <c r="W45" s="88">
        <f>P45*VLOOKUP('Tipo de Pilha'!$E$1,'Área - us ur'!$A$4:$H$7,8,FALSE)/1000</f>
        <v>0</v>
      </c>
      <c r="X45" s="82">
        <f t="shared" si="7"/>
        <v>1.6315897281626358E-3</v>
      </c>
    </row>
    <row r="46" spans="1:24" ht="15" customHeight="1" x14ac:dyDescent="0.2">
      <c r="A46" s="126">
        <f>'Serie Vento - 1 dia'!D46</f>
        <v>42048</v>
      </c>
      <c r="B46" s="102">
        <f>'Serie Vento - 1 dia'!E46</f>
        <v>15.464186639999999</v>
      </c>
      <c r="C46" s="68">
        <f t="shared" si="2"/>
        <v>0.30928373280000004</v>
      </c>
      <c r="D46" s="69">
        <f t="shared" si="2"/>
        <v>0.30928373280000004</v>
      </c>
      <c r="E46" s="69">
        <f t="shared" si="2"/>
        <v>0.30928373280000004</v>
      </c>
      <c r="F46" s="69">
        <f t="shared" si="3"/>
        <v>0.92785119839999997</v>
      </c>
      <c r="G46" s="69">
        <f t="shared" si="3"/>
        <v>0.92785119839999997</v>
      </c>
      <c r="H46" s="69">
        <f t="shared" si="4"/>
        <v>1.3917767976000002</v>
      </c>
      <c r="I46" s="70">
        <f t="shared" si="5"/>
        <v>1.7010605304000002</v>
      </c>
      <c r="J46" s="68">
        <f t="shared" si="6"/>
        <v>0</v>
      </c>
      <c r="K46" s="69">
        <f t="shared" si="6"/>
        <v>0</v>
      </c>
      <c r="L46" s="69">
        <f t="shared" si="6"/>
        <v>0</v>
      </c>
      <c r="M46" s="69">
        <f t="shared" si="6"/>
        <v>0</v>
      </c>
      <c r="N46" s="69">
        <f t="shared" si="6"/>
        <v>0</v>
      </c>
      <c r="O46" s="69">
        <f t="shared" si="6"/>
        <v>18.696785369987271</v>
      </c>
      <c r="P46" s="70">
        <f t="shared" si="6"/>
        <v>46.032693562514318</v>
      </c>
      <c r="Q46" s="86">
        <f>J46*VLOOKUP('Tipo de Pilha'!$E$1,'Área - us ur'!$A$4:$H$7,2,FALSE)/1000</f>
        <v>0</v>
      </c>
      <c r="R46" s="87">
        <f>K46*VLOOKUP('Tipo de Pilha'!$E$1,'Área - us ur'!$A$4:$H$7,3,FALSE)/1000</f>
        <v>0</v>
      </c>
      <c r="S46" s="87">
        <f>L46*VLOOKUP('Tipo de Pilha'!$E$1,'Área - us ur'!$A$4:$H$7,4,FALSE)/1000</f>
        <v>0</v>
      </c>
      <c r="T46" s="87">
        <f>M46*VLOOKUP('Tipo de Pilha'!$E$1,'Área - us ur'!$A$4:$H$7,5,FALSE)/1000</f>
        <v>0</v>
      </c>
      <c r="U46" s="87">
        <f>N46*VLOOKUP('Tipo de Pilha'!$E$1,'Área - us ur'!$A$4:$H$7,6,FALSE)/1000</f>
        <v>0</v>
      </c>
      <c r="V46" s="87">
        <f>O46*VLOOKUP('Tipo de Pilha'!$E$1,'Área - us ur'!$A$4:$H$7,7,FALSE)/1000</f>
        <v>2.2436142443984725E-3</v>
      </c>
      <c r="W46" s="88">
        <f>P46*VLOOKUP('Tipo de Pilha'!$E$1,'Área - us ur'!$A$4:$H$7,8,FALSE)/1000</f>
        <v>0</v>
      </c>
      <c r="X46" s="82">
        <f t="shared" si="7"/>
        <v>2.2436142443984725E-3</v>
      </c>
    </row>
    <row r="47" spans="1:24" ht="15" customHeight="1" x14ac:dyDescent="0.2">
      <c r="A47" s="126">
        <f>'Serie Vento - 1 dia'!D47</f>
        <v>42049</v>
      </c>
      <c r="B47" s="102">
        <f>'Serie Vento - 1 dia'!E47</f>
        <v>17.182429599999999</v>
      </c>
      <c r="C47" s="68">
        <f t="shared" si="2"/>
        <v>0.34364859200000003</v>
      </c>
      <c r="D47" s="69">
        <f t="shared" si="2"/>
        <v>0.34364859200000003</v>
      </c>
      <c r="E47" s="69">
        <f t="shared" si="2"/>
        <v>0.34364859200000003</v>
      </c>
      <c r="F47" s="69">
        <f t="shared" si="3"/>
        <v>1.0309457759999998</v>
      </c>
      <c r="G47" s="69">
        <f t="shared" si="3"/>
        <v>1.0309457759999998</v>
      </c>
      <c r="H47" s="69">
        <f t="shared" si="4"/>
        <v>1.5464186640000002</v>
      </c>
      <c r="I47" s="70">
        <f t="shared" si="5"/>
        <v>1.890067256</v>
      </c>
      <c r="J47" s="68">
        <f t="shared" si="6"/>
        <v>0</v>
      </c>
      <c r="K47" s="69">
        <f t="shared" si="6"/>
        <v>0</v>
      </c>
      <c r="L47" s="69">
        <f t="shared" si="6"/>
        <v>0</v>
      </c>
      <c r="M47" s="69">
        <f t="shared" si="6"/>
        <v>0.82918758103004087</v>
      </c>
      <c r="N47" s="69">
        <f t="shared" si="6"/>
        <v>0.82918758103004087</v>
      </c>
      <c r="O47" s="69">
        <f t="shared" si="6"/>
        <v>30.97772126931762</v>
      </c>
      <c r="P47" s="70">
        <f t="shared" si="6"/>
        <v>68.200425171795445</v>
      </c>
      <c r="Q47" s="86">
        <f>J47*VLOOKUP('Tipo de Pilha'!$E$1,'Área - us ur'!$A$4:$H$7,2,FALSE)/1000</f>
        <v>0</v>
      </c>
      <c r="R47" s="87">
        <f>K47*VLOOKUP('Tipo de Pilha'!$E$1,'Área - us ur'!$A$4:$H$7,3,FALSE)/1000</f>
        <v>0</v>
      </c>
      <c r="S47" s="87">
        <f>L47*VLOOKUP('Tipo de Pilha'!$E$1,'Área - us ur'!$A$4:$H$7,4,FALSE)/1000</f>
        <v>0</v>
      </c>
      <c r="T47" s="87">
        <f>M47*VLOOKUP('Tipo de Pilha'!$E$1,'Área - us ur'!$A$4:$H$7,5,FALSE)/1000</f>
        <v>3.9801003889441961E-4</v>
      </c>
      <c r="U47" s="87">
        <f>N47*VLOOKUP('Tipo de Pilha'!$E$1,'Área - us ur'!$A$4:$H$7,6,FALSE)/1000</f>
        <v>0</v>
      </c>
      <c r="V47" s="87">
        <f>O47*VLOOKUP('Tipo de Pilha'!$E$1,'Área - us ur'!$A$4:$H$7,7,FALSE)/1000</f>
        <v>3.7173265523181144E-3</v>
      </c>
      <c r="W47" s="88">
        <f>P47*VLOOKUP('Tipo de Pilha'!$E$1,'Área - us ur'!$A$4:$H$7,8,FALSE)/1000</f>
        <v>0</v>
      </c>
      <c r="X47" s="82">
        <f t="shared" si="7"/>
        <v>4.1153365912125336E-3</v>
      </c>
    </row>
    <row r="48" spans="1:24" ht="15" customHeight="1" x14ac:dyDescent="0.2">
      <c r="A48" s="126">
        <f>'Serie Vento - 1 dia'!D48</f>
        <v>42050</v>
      </c>
      <c r="B48" s="102">
        <f>'Serie Vento - 1 dia'!E48</f>
        <v>17.182429599999999</v>
      </c>
      <c r="C48" s="68">
        <f t="shared" si="2"/>
        <v>0.34364859200000003</v>
      </c>
      <c r="D48" s="69">
        <f t="shared" si="2"/>
        <v>0.34364859200000003</v>
      </c>
      <c r="E48" s="69">
        <f t="shared" si="2"/>
        <v>0.34364859200000003</v>
      </c>
      <c r="F48" s="69">
        <f t="shared" si="3"/>
        <v>1.0309457759999998</v>
      </c>
      <c r="G48" s="69">
        <f t="shared" si="3"/>
        <v>1.0309457759999998</v>
      </c>
      <c r="H48" s="69">
        <f t="shared" si="4"/>
        <v>1.5464186640000002</v>
      </c>
      <c r="I48" s="70">
        <f t="shared" si="5"/>
        <v>1.890067256</v>
      </c>
      <c r="J48" s="68">
        <f t="shared" si="6"/>
        <v>0</v>
      </c>
      <c r="K48" s="69">
        <f t="shared" si="6"/>
        <v>0</v>
      </c>
      <c r="L48" s="69">
        <f t="shared" si="6"/>
        <v>0</v>
      </c>
      <c r="M48" s="69">
        <f t="shared" si="6"/>
        <v>0.82918758103004087</v>
      </c>
      <c r="N48" s="69">
        <f t="shared" si="6"/>
        <v>0.82918758103004087</v>
      </c>
      <c r="O48" s="69">
        <f t="shared" si="6"/>
        <v>30.97772126931762</v>
      </c>
      <c r="P48" s="70">
        <f t="shared" si="6"/>
        <v>68.200425171795445</v>
      </c>
      <c r="Q48" s="86">
        <f>J48*VLOOKUP('Tipo de Pilha'!$E$1,'Área - us ur'!$A$4:$H$7,2,FALSE)/1000</f>
        <v>0</v>
      </c>
      <c r="R48" s="87">
        <f>K48*VLOOKUP('Tipo de Pilha'!$E$1,'Área - us ur'!$A$4:$H$7,3,FALSE)/1000</f>
        <v>0</v>
      </c>
      <c r="S48" s="87">
        <f>L48*VLOOKUP('Tipo de Pilha'!$E$1,'Área - us ur'!$A$4:$H$7,4,FALSE)/1000</f>
        <v>0</v>
      </c>
      <c r="T48" s="87">
        <f>M48*VLOOKUP('Tipo de Pilha'!$E$1,'Área - us ur'!$A$4:$H$7,5,FALSE)/1000</f>
        <v>3.9801003889441961E-4</v>
      </c>
      <c r="U48" s="87">
        <f>N48*VLOOKUP('Tipo de Pilha'!$E$1,'Área - us ur'!$A$4:$H$7,6,FALSE)/1000</f>
        <v>0</v>
      </c>
      <c r="V48" s="87">
        <f>O48*VLOOKUP('Tipo de Pilha'!$E$1,'Área - us ur'!$A$4:$H$7,7,FALSE)/1000</f>
        <v>3.7173265523181144E-3</v>
      </c>
      <c r="W48" s="88">
        <f>P48*VLOOKUP('Tipo de Pilha'!$E$1,'Área - us ur'!$A$4:$H$7,8,FALSE)/1000</f>
        <v>0</v>
      </c>
      <c r="X48" s="82">
        <f t="shared" si="7"/>
        <v>4.1153365912125336E-3</v>
      </c>
    </row>
    <row r="49" spans="1:24" ht="15" customHeight="1" x14ac:dyDescent="0.2">
      <c r="A49" s="126">
        <f>'Serie Vento - 1 dia'!D49</f>
        <v>42051</v>
      </c>
      <c r="B49" s="102">
        <f>'Serie Vento - 1 dia'!E49</f>
        <v>14.605065159999999</v>
      </c>
      <c r="C49" s="68">
        <f t="shared" si="2"/>
        <v>0.29210130320000005</v>
      </c>
      <c r="D49" s="69">
        <f t="shared" si="2"/>
        <v>0.29210130320000005</v>
      </c>
      <c r="E49" s="69">
        <f t="shared" si="2"/>
        <v>0.29210130320000005</v>
      </c>
      <c r="F49" s="69">
        <f t="shared" si="3"/>
        <v>0.87630390959999993</v>
      </c>
      <c r="G49" s="69">
        <f t="shared" si="3"/>
        <v>0.87630390959999993</v>
      </c>
      <c r="H49" s="69">
        <f t="shared" si="4"/>
        <v>1.3144558644</v>
      </c>
      <c r="I49" s="70">
        <f t="shared" si="5"/>
        <v>1.6065571676000001</v>
      </c>
      <c r="J49" s="68">
        <f t="shared" si="6"/>
        <v>0</v>
      </c>
      <c r="K49" s="69">
        <f t="shared" si="6"/>
        <v>0</v>
      </c>
      <c r="L49" s="69">
        <f t="shared" si="6"/>
        <v>0</v>
      </c>
      <c r="M49" s="69">
        <f t="shared" si="6"/>
        <v>0</v>
      </c>
      <c r="N49" s="69">
        <f t="shared" si="6"/>
        <v>0</v>
      </c>
      <c r="O49" s="69">
        <f t="shared" si="6"/>
        <v>13.596581068021965</v>
      </c>
      <c r="P49" s="70">
        <f t="shared" si="6"/>
        <v>36.502801848882214</v>
      </c>
      <c r="Q49" s="86">
        <f>J49*VLOOKUP('Tipo de Pilha'!$E$1,'Área - us ur'!$A$4:$H$7,2,FALSE)/1000</f>
        <v>0</v>
      </c>
      <c r="R49" s="87">
        <f>K49*VLOOKUP('Tipo de Pilha'!$E$1,'Área - us ur'!$A$4:$H$7,3,FALSE)/1000</f>
        <v>0</v>
      </c>
      <c r="S49" s="87">
        <f>L49*VLOOKUP('Tipo de Pilha'!$E$1,'Área - us ur'!$A$4:$H$7,4,FALSE)/1000</f>
        <v>0</v>
      </c>
      <c r="T49" s="87">
        <f>M49*VLOOKUP('Tipo de Pilha'!$E$1,'Área - us ur'!$A$4:$H$7,5,FALSE)/1000</f>
        <v>0</v>
      </c>
      <c r="U49" s="87">
        <f>N49*VLOOKUP('Tipo de Pilha'!$E$1,'Área - us ur'!$A$4:$H$7,6,FALSE)/1000</f>
        <v>0</v>
      </c>
      <c r="V49" s="87">
        <f>O49*VLOOKUP('Tipo de Pilha'!$E$1,'Área - us ur'!$A$4:$H$7,7,FALSE)/1000</f>
        <v>1.6315897281626358E-3</v>
      </c>
      <c r="W49" s="88">
        <f>P49*VLOOKUP('Tipo de Pilha'!$E$1,'Área - us ur'!$A$4:$H$7,8,FALSE)/1000</f>
        <v>0</v>
      </c>
      <c r="X49" s="82">
        <f t="shared" si="7"/>
        <v>1.6315897281626358E-3</v>
      </c>
    </row>
    <row r="50" spans="1:24" ht="15" customHeight="1" x14ac:dyDescent="0.2">
      <c r="A50" s="126">
        <f>'Serie Vento - 1 dia'!D50</f>
        <v>42052</v>
      </c>
      <c r="B50" s="102">
        <f>'Serie Vento - 1 dia'!E50</f>
        <v>18.041551079999998</v>
      </c>
      <c r="C50" s="68">
        <f t="shared" si="2"/>
        <v>0.36083102160000002</v>
      </c>
      <c r="D50" s="69">
        <f t="shared" si="2"/>
        <v>0.36083102160000002</v>
      </c>
      <c r="E50" s="69">
        <f t="shared" si="2"/>
        <v>0.36083102160000002</v>
      </c>
      <c r="F50" s="69">
        <f t="shared" si="3"/>
        <v>1.0824930647999997</v>
      </c>
      <c r="G50" s="69">
        <f t="shared" si="3"/>
        <v>1.0824930647999997</v>
      </c>
      <c r="H50" s="69">
        <f t="shared" si="4"/>
        <v>1.6237395971999999</v>
      </c>
      <c r="I50" s="70">
        <f t="shared" si="5"/>
        <v>1.9845706188000001</v>
      </c>
      <c r="J50" s="68">
        <f t="shared" si="6"/>
        <v>0</v>
      </c>
      <c r="K50" s="69">
        <f t="shared" si="6"/>
        <v>0</v>
      </c>
      <c r="L50" s="69">
        <f t="shared" si="6"/>
        <v>0</v>
      </c>
      <c r="M50" s="69">
        <f t="shared" si="6"/>
        <v>2.4570227529256168</v>
      </c>
      <c r="N50" s="69">
        <f t="shared" si="6"/>
        <v>2.4570227529256168</v>
      </c>
      <c r="O50" s="69">
        <f t="shared" si="6"/>
        <v>38.158452866682651</v>
      </c>
      <c r="P50" s="70">
        <f t="shared" si="6"/>
        <v>80.838265067444482</v>
      </c>
      <c r="Q50" s="86">
        <f>J50*VLOOKUP('Tipo de Pilha'!$E$1,'Área - us ur'!$A$4:$H$7,2,FALSE)/1000</f>
        <v>0</v>
      </c>
      <c r="R50" s="87">
        <f>K50*VLOOKUP('Tipo de Pilha'!$E$1,'Área - us ur'!$A$4:$H$7,3,FALSE)/1000</f>
        <v>0</v>
      </c>
      <c r="S50" s="87">
        <f>L50*VLOOKUP('Tipo de Pilha'!$E$1,'Área - us ur'!$A$4:$H$7,4,FALSE)/1000</f>
        <v>0</v>
      </c>
      <c r="T50" s="87">
        <f>M50*VLOOKUP('Tipo de Pilha'!$E$1,'Área - us ur'!$A$4:$H$7,5,FALSE)/1000</f>
        <v>1.1793709214042961E-3</v>
      </c>
      <c r="U50" s="87">
        <f>N50*VLOOKUP('Tipo de Pilha'!$E$1,'Área - us ur'!$A$4:$H$7,6,FALSE)/1000</f>
        <v>0</v>
      </c>
      <c r="V50" s="87">
        <f>O50*VLOOKUP('Tipo de Pilha'!$E$1,'Área - us ur'!$A$4:$H$7,7,FALSE)/1000</f>
        <v>4.5790143440019183E-3</v>
      </c>
      <c r="W50" s="88">
        <f>P50*VLOOKUP('Tipo de Pilha'!$E$1,'Área - us ur'!$A$4:$H$7,8,FALSE)/1000</f>
        <v>0</v>
      </c>
      <c r="X50" s="82">
        <f t="shared" si="7"/>
        <v>5.7583852654062139E-3</v>
      </c>
    </row>
    <row r="51" spans="1:24" ht="15" customHeight="1" x14ac:dyDescent="0.2">
      <c r="A51" s="126">
        <f>'Serie Vento - 1 dia'!D51</f>
        <v>42053</v>
      </c>
      <c r="B51" s="102">
        <f>'Serie Vento - 1 dia'!E51</f>
        <v>17.182429599999999</v>
      </c>
      <c r="C51" s="68">
        <f t="shared" si="2"/>
        <v>0.34364859200000003</v>
      </c>
      <c r="D51" s="69">
        <f t="shared" si="2"/>
        <v>0.34364859200000003</v>
      </c>
      <c r="E51" s="69">
        <f t="shared" si="2"/>
        <v>0.34364859200000003</v>
      </c>
      <c r="F51" s="69">
        <f t="shared" si="3"/>
        <v>1.0309457759999998</v>
      </c>
      <c r="G51" s="69">
        <f t="shared" si="3"/>
        <v>1.0309457759999998</v>
      </c>
      <c r="H51" s="69">
        <f t="shared" si="4"/>
        <v>1.5464186640000002</v>
      </c>
      <c r="I51" s="70">
        <f t="shared" si="5"/>
        <v>1.890067256</v>
      </c>
      <c r="J51" s="68">
        <f t="shared" si="6"/>
        <v>0</v>
      </c>
      <c r="K51" s="69">
        <f t="shared" si="6"/>
        <v>0</v>
      </c>
      <c r="L51" s="69">
        <f t="shared" si="6"/>
        <v>0</v>
      </c>
      <c r="M51" s="69">
        <f t="shared" si="6"/>
        <v>0.82918758103004087</v>
      </c>
      <c r="N51" s="69">
        <f t="shared" si="6"/>
        <v>0.82918758103004087</v>
      </c>
      <c r="O51" s="69">
        <f t="shared" si="6"/>
        <v>30.97772126931762</v>
      </c>
      <c r="P51" s="70">
        <f t="shared" si="6"/>
        <v>68.200425171795445</v>
      </c>
      <c r="Q51" s="86">
        <f>J51*VLOOKUP('Tipo de Pilha'!$E$1,'Área - us ur'!$A$4:$H$7,2,FALSE)/1000</f>
        <v>0</v>
      </c>
      <c r="R51" s="87">
        <f>K51*VLOOKUP('Tipo de Pilha'!$E$1,'Área - us ur'!$A$4:$H$7,3,FALSE)/1000</f>
        <v>0</v>
      </c>
      <c r="S51" s="87">
        <f>L51*VLOOKUP('Tipo de Pilha'!$E$1,'Área - us ur'!$A$4:$H$7,4,FALSE)/1000</f>
        <v>0</v>
      </c>
      <c r="T51" s="87">
        <f>M51*VLOOKUP('Tipo de Pilha'!$E$1,'Área - us ur'!$A$4:$H$7,5,FALSE)/1000</f>
        <v>3.9801003889441961E-4</v>
      </c>
      <c r="U51" s="87">
        <f>N51*VLOOKUP('Tipo de Pilha'!$E$1,'Área - us ur'!$A$4:$H$7,6,FALSE)/1000</f>
        <v>0</v>
      </c>
      <c r="V51" s="87">
        <f>O51*VLOOKUP('Tipo de Pilha'!$E$1,'Área - us ur'!$A$4:$H$7,7,FALSE)/1000</f>
        <v>3.7173265523181144E-3</v>
      </c>
      <c r="W51" s="88">
        <f>P51*VLOOKUP('Tipo de Pilha'!$E$1,'Área - us ur'!$A$4:$H$7,8,FALSE)/1000</f>
        <v>0</v>
      </c>
      <c r="X51" s="82">
        <f t="shared" si="7"/>
        <v>4.1153365912125336E-3</v>
      </c>
    </row>
    <row r="52" spans="1:24" ht="15" customHeight="1" x14ac:dyDescent="0.2">
      <c r="A52" s="126">
        <f>'Serie Vento - 1 dia'!D52</f>
        <v>42054</v>
      </c>
      <c r="B52" s="102">
        <f>'Serie Vento - 1 dia'!E52</f>
        <v>15.464186639999999</v>
      </c>
      <c r="C52" s="68">
        <f t="shared" si="2"/>
        <v>0.30928373280000004</v>
      </c>
      <c r="D52" s="69">
        <f t="shared" si="2"/>
        <v>0.30928373280000004</v>
      </c>
      <c r="E52" s="69">
        <f t="shared" si="2"/>
        <v>0.30928373280000004</v>
      </c>
      <c r="F52" s="69">
        <f t="shared" si="3"/>
        <v>0.92785119839999997</v>
      </c>
      <c r="G52" s="69">
        <f t="shared" si="3"/>
        <v>0.92785119839999997</v>
      </c>
      <c r="H52" s="69">
        <f t="shared" si="4"/>
        <v>1.3917767976000002</v>
      </c>
      <c r="I52" s="70">
        <f t="shared" si="5"/>
        <v>1.7010605304000002</v>
      </c>
      <c r="J52" s="68">
        <f t="shared" si="6"/>
        <v>0</v>
      </c>
      <c r="K52" s="69">
        <f t="shared" si="6"/>
        <v>0</v>
      </c>
      <c r="L52" s="69">
        <f t="shared" si="6"/>
        <v>0</v>
      </c>
      <c r="M52" s="69">
        <f t="shared" si="6"/>
        <v>0</v>
      </c>
      <c r="N52" s="69">
        <f t="shared" si="6"/>
        <v>0</v>
      </c>
      <c r="O52" s="69">
        <f t="shared" si="6"/>
        <v>18.696785369987271</v>
      </c>
      <c r="P52" s="70">
        <f t="shared" si="6"/>
        <v>46.032693562514318</v>
      </c>
      <c r="Q52" s="86">
        <f>J52*VLOOKUP('Tipo de Pilha'!$E$1,'Área - us ur'!$A$4:$H$7,2,FALSE)/1000</f>
        <v>0</v>
      </c>
      <c r="R52" s="87">
        <f>K52*VLOOKUP('Tipo de Pilha'!$E$1,'Área - us ur'!$A$4:$H$7,3,FALSE)/1000</f>
        <v>0</v>
      </c>
      <c r="S52" s="87">
        <f>L52*VLOOKUP('Tipo de Pilha'!$E$1,'Área - us ur'!$A$4:$H$7,4,FALSE)/1000</f>
        <v>0</v>
      </c>
      <c r="T52" s="87">
        <f>M52*VLOOKUP('Tipo de Pilha'!$E$1,'Área - us ur'!$A$4:$H$7,5,FALSE)/1000</f>
        <v>0</v>
      </c>
      <c r="U52" s="87">
        <f>N52*VLOOKUP('Tipo de Pilha'!$E$1,'Área - us ur'!$A$4:$H$7,6,FALSE)/1000</f>
        <v>0</v>
      </c>
      <c r="V52" s="87">
        <f>O52*VLOOKUP('Tipo de Pilha'!$E$1,'Área - us ur'!$A$4:$H$7,7,FALSE)/1000</f>
        <v>2.2436142443984725E-3</v>
      </c>
      <c r="W52" s="88">
        <f>P52*VLOOKUP('Tipo de Pilha'!$E$1,'Área - us ur'!$A$4:$H$7,8,FALSE)/1000</f>
        <v>0</v>
      </c>
      <c r="X52" s="82">
        <f t="shared" si="7"/>
        <v>2.2436142443984725E-3</v>
      </c>
    </row>
    <row r="53" spans="1:24" ht="15" customHeight="1" x14ac:dyDescent="0.2">
      <c r="A53" s="126">
        <f>'Serie Vento - 1 dia'!D53</f>
        <v>42055</v>
      </c>
      <c r="B53" s="102">
        <f>'Serie Vento - 1 dia'!E53</f>
        <v>14.605065159999999</v>
      </c>
      <c r="C53" s="68">
        <f t="shared" si="2"/>
        <v>0.29210130320000005</v>
      </c>
      <c r="D53" s="69">
        <f t="shared" si="2"/>
        <v>0.29210130320000005</v>
      </c>
      <c r="E53" s="69">
        <f t="shared" si="2"/>
        <v>0.29210130320000005</v>
      </c>
      <c r="F53" s="69">
        <f t="shared" si="3"/>
        <v>0.87630390959999993</v>
      </c>
      <c r="G53" s="69">
        <f t="shared" si="3"/>
        <v>0.87630390959999993</v>
      </c>
      <c r="H53" s="69">
        <f t="shared" si="4"/>
        <v>1.3144558644</v>
      </c>
      <c r="I53" s="70">
        <f t="shared" si="5"/>
        <v>1.6065571676000001</v>
      </c>
      <c r="J53" s="68">
        <f t="shared" si="6"/>
        <v>0</v>
      </c>
      <c r="K53" s="69">
        <f t="shared" si="6"/>
        <v>0</v>
      </c>
      <c r="L53" s="69">
        <f t="shared" ref="L53:P67" si="8">IF(E53&gt;$AB$1,58*(E53-$AB$1)^2+25*(E53-$AB$1),0)</f>
        <v>0</v>
      </c>
      <c r="M53" s="69">
        <f t="shared" si="8"/>
        <v>0</v>
      </c>
      <c r="N53" s="69">
        <f t="shared" si="8"/>
        <v>0</v>
      </c>
      <c r="O53" s="69">
        <f t="shared" si="8"/>
        <v>13.596581068021965</v>
      </c>
      <c r="P53" s="70">
        <f t="shared" si="8"/>
        <v>36.502801848882214</v>
      </c>
      <c r="Q53" s="86">
        <f>J53*VLOOKUP('Tipo de Pilha'!$E$1,'Área - us ur'!$A$4:$H$7,2,FALSE)/1000</f>
        <v>0</v>
      </c>
      <c r="R53" s="87">
        <f>K53*VLOOKUP('Tipo de Pilha'!$E$1,'Área - us ur'!$A$4:$H$7,3,FALSE)/1000</f>
        <v>0</v>
      </c>
      <c r="S53" s="87">
        <f>L53*VLOOKUP('Tipo de Pilha'!$E$1,'Área - us ur'!$A$4:$H$7,4,FALSE)/1000</f>
        <v>0</v>
      </c>
      <c r="T53" s="87">
        <f>M53*VLOOKUP('Tipo de Pilha'!$E$1,'Área - us ur'!$A$4:$H$7,5,FALSE)/1000</f>
        <v>0</v>
      </c>
      <c r="U53" s="87">
        <f>N53*VLOOKUP('Tipo de Pilha'!$E$1,'Área - us ur'!$A$4:$H$7,6,FALSE)/1000</f>
        <v>0</v>
      </c>
      <c r="V53" s="87">
        <f>O53*VLOOKUP('Tipo de Pilha'!$E$1,'Área - us ur'!$A$4:$H$7,7,FALSE)/1000</f>
        <v>1.6315897281626358E-3</v>
      </c>
      <c r="W53" s="88">
        <f>P53*VLOOKUP('Tipo de Pilha'!$E$1,'Área - us ur'!$A$4:$H$7,8,FALSE)/1000</f>
        <v>0</v>
      </c>
      <c r="X53" s="82">
        <f t="shared" si="7"/>
        <v>1.6315897281626358E-3</v>
      </c>
    </row>
    <row r="54" spans="1:24" ht="15" customHeight="1" x14ac:dyDescent="0.2">
      <c r="A54" s="126">
        <f>'Serie Vento - 1 dia'!D54</f>
        <v>42056</v>
      </c>
      <c r="B54" s="102">
        <f>'Serie Vento - 1 dia'!E54</f>
        <v>10.309457759999999</v>
      </c>
      <c r="C54" s="68">
        <f t="shared" si="2"/>
        <v>0.20618915520000003</v>
      </c>
      <c r="D54" s="69">
        <f t="shared" si="2"/>
        <v>0.20618915520000003</v>
      </c>
      <c r="E54" s="69">
        <f t="shared" si="2"/>
        <v>0.20618915520000003</v>
      </c>
      <c r="F54" s="69">
        <f t="shared" si="3"/>
        <v>0.61856746559999987</v>
      </c>
      <c r="G54" s="69">
        <f t="shared" si="3"/>
        <v>0.61856746559999987</v>
      </c>
      <c r="H54" s="69">
        <f t="shared" si="4"/>
        <v>0.92785119839999997</v>
      </c>
      <c r="I54" s="70">
        <f t="shared" si="5"/>
        <v>1.1340403536000001</v>
      </c>
      <c r="J54" s="68">
        <f t="shared" ref="J54:P100" si="9">IF(C54&gt;$AB$1,58*(C54-$AB$1)^2+25*(C54-$AB$1),0)</f>
        <v>0</v>
      </c>
      <c r="K54" s="69">
        <f t="shared" si="9"/>
        <v>0</v>
      </c>
      <c r="L54" s="69">
        <f t="shared" si="8"/>
        <v>0</v>
      </c>
      <c r="M54" s="69">
        <f t="shared" si="8"/>
        <v>0</v>
      </c>
      <c r="N54" s="69">
        <f t="shared" si="8"/>
        <v>0</v>
      </c>
      <c r="O54" s="69">
        <f t="shared" si="8"/>
        <v>0</v>
      </c>
      <c r="P54" s="70">
        <f t="shared" si="8"/>
        <v>4.39308419080636</v>
      </c>
      <c r="Q54" s="86">
        <f>J54*VLOOKUP('Tipo de Pilha'!$E$1,'Área - us ur'!$A$4:$H$7,2,FALSE)/1000</f>
        <v>0</v>
      </c>
      <c r="R54" s="87">
        <f>K54*VLOOKUP('Tipo de Pilha'!$E$1,'Área - us ur'!$A$4:$H$7,3,FALSE)/1000</f>
        <v>0</v>
      </c>
      <c r="S54" s="87">
        <f>L54*VLOOKUP('Tipo de Pilha'!$E$1,'Área - us ur'!$A$4:$H$7,4,FALSE)/1000</f>
        <v>0</v>
      </c>
      <c r="T54" s="87">
        <f>M54*VLOOKUP('Tipo de Pilha'!$E$1,'Área - us ur'!$A$4:$H$7,5,FALSE)/1000</f>
        <v>0</v>
      </c>
      <c r="U54" s="87">
        <f>N54*VLOOKUP('Tipo de Pilha'!$E$1,'Área - us ur'!$A$4:$H$7,6,FALSE)/1000</f>
        <v>0</v>
      </c>
      <c r="V54" s="87">
        <f>O54*VLOOKUP('Tipo de Pilha'!$E$1,'Área - us ur'!$A$4:$H$7,7,FALSE)/1000</f>
        <v>0</v>
      </c>
      <c r="W54" s="88">
        <f>P54*VLOOKUP('Tipo de Pilha'!$E$1,'Área - us ur'!$A$4:$H$7,8,FALSE)/1000</f>
        <v>0</v>
      </c>
      <c r="X54" s="82">
        <f t="shared" si="7"/>
        <v>0</v>
      </c>
    </row>
    <row r="55" spans="1:24" ht="15" customHeight="1" x14ac:dyDescent="0.2">
      <c r="A55" s="126">
        <f>'Serie Vento - 1 dia'!D55</f>
        <v>42057</v>
      </c>
      <c r="B55" s="102">
        <f>'Serie Vento - 1 dia'!E55</f>
        <v>10.309457759999999</v>
      </c>
      <c r="C55" s="68">
        <f t="shared" si="2"/>
        <v>0.20618915520000003</v>
      </c>
      <c r="D55" s="69">
        <f t="shared" si="2"/>
        <v>0.20618915520000003</v>
      </c>
      <c r="E55" s="69">
        <f t="shared" si="2"/>
        <v>0.20618915520000003</v>
      </c>
      <c r="F55" s="69">
        <f t="shared" si="3"/>
        <v>0.61856746559999987</v>
      </c>
      <c r="G55" s="69">
        <f t="shared" si="3"/>
        <v>0.61856746559999987</v>
      </c>
      <c r="H55" s="69">
        <f t="shared" si="4"/>
        <v>0.92785119839999997</v>
      </c>
      <c r="I55" s="70">
        <f t="shared" si="5"/>
        <v>1.1340403536000001</v>
      </c>
      <c r="J55" s="68">
        <f t="shared" si="9"/>
        <v>0</v>
      </c>
      <c r="K55" s="69">
        <f t="shared" si="9"/>
        <v>0</v>
      </c>
      <c r="L55" s="69">
        <f t="shared" si="8"/>
        <v>0</v>
      </c>
      <c r="M55" s="69">
        <f t="shared" si="8"/>
        <v>0</v>
      </c>
      <c r="N55" s="69">
        <f t="shared" si="8"/>
        <v>0</v>
      </c>
      <c r="O55" s="69">
        <f t="shared" si="8"/>
        <v>0</v>
      </c>
      <c r="P55" s="70">
        <f t="shared" si="8"/>
        <v>4.39308419080636</v>
      </c>
      <c r="Q55" s="86">
        <f>J55*VLOOKUP('Tipo de Pilha'!$E$1,'Área - us ur'!$A$4:$H$7,2,FALSE)/1000</f>
        <v>0</v>
      </c>
      <c r="R55" s="87">
        <f>K55*VLOOKUP('Tipo de Pilha'!$E$1,'Área - us ur'!$A$4:$H$7,3,FALSE)/1000</f>
        <v>0</v>
      </c>
      <c r="S55" s="87">
        <f>L55*VLOOKUP('Tipo de Pilha'!$E$1,'Área - us ur'!$A$4:$H$7,4,FALSE)/1000</f>
        <v>0</v>
      </c>
      <c r="T55" s="87">
        <f>M55*VLOOKUP('Tipo de Pilha'!$E$1,'Área - us ur'!$A$4:$H$7,5,FALSE)/1000</f>
        <v>0</v>
      </c>
      <c r="U55" s="87">
        <f>N55*VLOOKUP('Tipo de Pilha'!$E$1,'Área - us ur'!$A$4:$H$7,6,FALSE)/1000</f>
        <v>0</v>
      </c>
      <c r="V55" s="87">
        <f>O55*VLOOKUP('Tipo de Pilha'!$E$1,'Área - us ur'!$A$4:$H$7,7,FALSE)/1000</f>
        <v>0</v>
      </c>
      <c r="W55" s="88">
        <f>P55*VLOOKUP('Tipo de Pilha'!$E$1,'Área - us ur'!$A$4:$H$7,8,FALSE)/1000</f>
        <v>0</v>
      </c>
      <c r="X55" s="82">
        <f t="shared" si="7"/>
        <v>0</v>
      </c>
    </row>
    <row r="56" spans="1:24" ht="15" customHeight="1" x14ac:dyDescent="0.2">
      <c r="A56" s="126">
        <f>'Serie Vento - 1 dia'!D56</f>
        <v>42058</v>
      </c>
      <c r="B56" s="102">
        <f>'Serie Vento - 1 dia'!E56</f>
        <v>10.309457759999999</v>
      </c>
      <c r="C56" s="68">
        <f t="shared" si="2"/>
        <v>0.20618915520000003</v>
      </c>
      <c r="D56" s="69">
        <f t="shared" si="2"/>
        <v>0.20618915520000003</v>
      </c>
      <c r="E56" s="69">
        <f t="shared" si="2"/>
        <v>0.20618915520000003</v>
      </c>
      <c r="F56" s="69">
        <f t="shared" si="3"/>
        <v>0.61856746559999987</v>
      </c>
      <c r="G56" s="69">
        <f t="shared" si="3"/>
        <v>0.61856746559999987</v>
      </c>
      <c r="H56" s="69">
        <f t="shared" si="4"/>
        <v>0.92785119839999997</v>
      </c>
      <c r="I56" s="70">
        <f t="shared" si="5"/>
        <v>1.1340403536000001</v>
      </c>
      <c r="J56" s="68">
        <f t="shared" si="9"/>
        <v>0</v>
      </c>
      <c r="K56" s="69">
        <f t="shared" si="9"/>
        <v>0</v>
      </c>
      <c r="L56" s="69">
        <f t="shared" si="8"/>
        <v>0</v>
      </c>
      <c r="M56" s="69">
        <f t="shared" si="8"/>
        <v>0</v>
      </c>
      <c r="N56" s="69">
        <f t="shared" si="8"/>
        <v>0</v>
      </c>
      <c r="O56" s="69">
        <f t="shared" si="8"/>
        <v>0</v>
      </c>
      <c r="P56" s="70">
        <f t="shared" si="8"/>
        <v>4.39308419080636</v>
      </c>
      <c r="Q56" s="86">
        <f>J56*VLOOKUP('Tipo de Pilha'!$E$1,'Área - us ur'!$A$4:$H$7,2,FALSE)/1000</f>
        <v>0</v>
      </c>
      <c r="R56" s="87">
        <f>K56*VLOOKUP('Tipo de Pilha'!$E$1,'Área - us ur'!$A$4:$H$7,3,FALSE)/1000</f>
        <v>0</v>
      </c>
      <c r="S56" s="87">
        <f>L56*VLOOKUP('Tipo de Pilha'!$E$1,'Área - us ur'!$A$4:$H$7,4,FALSE)/1000</f>
        <v>0</v>
      </c>
      <c r="T56" s="87">
        <f>M56*VLOOKUP('Tipo de Pilha'!$E$1,'Área - us ur'!$A$4:$H$7,5,FALSE)/1000</f>
        <v>0</v>
      </c>
      <c r="U56" s="87">
        <f>N56*VLOOKUP('Tipo de Pilha'!$E$1,'Área - us ur'!$A$4:$H$7,6,FALSE)/1000</f>
        <v>0</v>
      </c>
      <c r="V56" s="87">
        <f>O56*VLOOKUP('Tipo de Pilha'!$E$1,'Área - us ur'!$A$4:$H$7,7,FALSE)/1000</f>
        <v>0</v>
      </c>
      <c r="W56" s="88">
        <f>P56*VLOOKUP('Tipo de Pilha'!$E$1,'Área - us ur'!$A$4:$H$7,8,FALSE)/1000</f>
        <v>0</v>
      </c>
      <c r="X56" s="82">
        <f t="shared" si="7"/>
        <v>0</v>
      </c>
    </row>
    <row r="57" spans="1:24" ht="15" customHeight="1" x14ac:dyDescent="0.2">
      <c r="A57" s="126">
        <f>'Serie Vento - 1 dia'!D57</f>
        <v>42059</v>
      </c>
      <c r="B57" s="102">
        <f>'Serie Vento - 1 dia'!E57</f>
        <v>10.309457759999999</v>
      </c>
      <c r="C57" s="68">
        <f t="shared" si="2"/>
        <v>0.20618915520000003</v>
      </c>
      <c r="D57" s="69">
        <f t="shared" si="2"/>
        <v>0.20618915520000003</v>
      </c>
      <c r="E57" s="69">
        <f t="shared" si="2"/>
        <v>0.20618915520000003</v>
      </c>
      <c r="F57" s="69">
        <f t="shared" si="3"/>
        <v>0.61856746559999987</v>
      </c>
      <c r="G57" s="69">
        <f t="shared" si="3"/>
        <v>0.61856746559999987</v>
      </c>
      <c r="H57" s="69">
        <f t="shared" si="4"/>
        <v>0.92785119839999997</v>
      </c>
      <c r="I57" s="70">
        <f t="shared" si="5"/>
        <v>1.1340403536000001</v>
      </c>
      <c r="J57" s="68">
        <f t="shared" si="9"/>
        <v>0</v>
      </c>
      <c r="K57" s="69">
        <f t="shared" si="9"/>
        <v>0</v>
      </c>
      <c r="L57" s="69">
        <f t="shared" si="8"/>
        <v>0</v>
      </c>
      <c r="M57" s="69">
        <f t="shared" si="8"/>
        <v>0</v>
      </c>
      <c r="N57" s="69">
        <f t="shared" si="8"/>
        <v>0</v>
      </c>
      <c r="O57" s="69">
        <f t="shared" si="8"/>
        <v>0</v>
      </c>
      <c r="P57" s="70">
        <f t="shared" si="8"/>
        <v>4.39308419080636</v>
      </c>
      <c r="Q57" s="86">
        <f>J57*VLOOKUP('Tipo de Pilha'!$E$1,'Área - us ur'!$A$4:$H$7,2,FALSE)/1000</f>
        <v>0</v>
      </c>
      <c r="R57" s="87">
        <f>K57*VLOOKUP('Tipo de Pilha'!$E$1,'Área - us ur'!$A$4:$H$7,3,FALSE)/1000</f>
        <v>0</v>
      </c>
      <c r="S57" s="87">
        <f>L57*VLOOKUP('Tipo de Pilha'!$E$1,'Área - us ur'!$A$4:$H$7,4,FALSE)/1000</f>
        <v>0</v>
      </c>
      <c r="T57" s="87">
        <f>M57*VLOOKUP('Tipo de Pilha'!$E$1,'Área - us ur'!$A$4:$H$7,5,FALSE)/1000</f>
        <v>0</v>
      </c>
      <c r="U57" s="87">
        <f>N57*VLOOKUP('Tipo de Pilha'!$E$1,'Área - us ur'!$A$4:$H$7,6,FALSE)/1000</f>
        <v>0</v>
      </c>
      <c r="V57" s="87">
        <f>O57*VLOOKUP('Tipo de Pilha'!$E$1,'Área - us ur'!$A$4:$H$7,7,FALSE)/1000</f>
        <v>0</v>
      </c>
      <c r="W57" s="88">
        <f>P57*VLOOKUP('Tipo de Pilha'!$E$1,'Área - us ur'!$A$4:$H$7,8,FALSE)/1000</f>
        <v>0</v>
      </c>
      <c r="X57" s="82">
        <f t="shared" si="7"/>
        <v>0</v>
      </c>
    </row>
    <row r="58" spans="1:24" ht="15" customHeight="1" x14ac:dyDescent="0.2">
      <c r="A58" s="126">
        <f>'Serie Vento - 1 dia'!D58</f>
        <v>42060</v>
      </c>
      <c r="B58" s="102">
        <f>'Serie Vento - 1 dia'!E58</f>
        <v>14.605065159999999</v>
      </c>
      <c r="C58" s="68">
        <f t="shared" si="2"/>
        <v>0.29210130320000005</v>
      </c>
      <c r="D58" s="69">
        <f t="shared" si="2"/>
        <v>0.29210130320000005</v>
      </c>
      <c r="E58" s="69">
        <f t="shared" si="2"/>
        <v>0.29210130320000005</v>
      </c>
      <c r="F58" s="69">
        <f t="shared" si="3"/>
        <v>0.87630390959999993</v>
      </c>
      <c r="G58" s="69">
        <f t="shared" si="3"/>
        <v>0.87630390959999993</v>
      </c>
      <c r="H58" s="69">
        <f t="shared" si="4"/>
        <v>1.3144558644</v>
      </c>
      <c r="I58" s="70">
        <f t="shared" si="5"/>
        <v>1.6065571676000001</v>
      </c>
      <c r="J58" s="68">
        <f t="shared" si="9"/>
        <v>0</v>
      </c>
      <c r="K58" s="69">
        <f t="shared" si="9"/>
        <v>0</v>
      </c>
      <c r="L58" s="69">
        <f t="shared" si="8"/>
        <v>0</v>
      </c>
      <c r="M58" s="69">
        <f t="shared" si="8"/>
        <v>0</v>
      </c>
      <c r="N58" s="69">
        <f t="shared" si="8"/>
        <v>0</v>
      </c>
      <c r="O58" s="69">
        <f t="shared" si="8"/>
        <v>13.596581068021965</v>
      </c>
      <c r="P58" s="70">
        <f t="shared" si="8"/>
        <v>36.502801848882214</v>
      </c>
      <c r="Q58" s="86">
        <f>J58*VLOOKUP('Tipo de Pilha'!$E$1,'Área - us ur'!$A$4:$H$7,2,FALSE)/1000</f>
        <v>0</v>
      </c>
      <c r="R58" s="87">
        <f>K58*VLOOKUP('Tipo de Pilha'!$E$1,'Área - us ur'!$A$4:$H$7,3,FALSE)/1000</f>
        <v>0</v>
      </c>
      <c r="S58" s="87">
        <f>L58*VLOOKUP('Tipo de Pilha'!$E$1,'Área - us ur'!$A$4:$H$7,4,FALSE)/1000</f>
        <v>0</v>
      </c>
      <c r="T58" s="87">
        <f>M58*VLOOKUP('Tipo de Pilha'!$E$1,'Área - us ur'!$A$4:$H$7,5,FALSE)/1000</f>
        <v>0</v>
      </c>
      <c r="U58" s="87">
        <f>N58*VLOOKUP('Tipo de Pilha'!$E$1,'Área - us ur'!$A$4:$H$7,6,FALSE)/1000</f>
        <v>0</v>
      </c>
      <c r="V58" s="87">
        <f>O58*VLOOKUP('Tipo de Pilha'!$E$1,'Área - us ur'!$A$4:$H$7,7,FALSE)/1000</f>
        <v>1.6315897281626358E-3</v>
      </c>
      <c r="W58" s="88">
        <f>P58*VLOOKUP('Tipo de Pilha'!$E$1,'Área - us ur'!$A$4:$H$7,8,FALSE)/1000</f>
        <v>0</v>
      </c>
      <c r="X58" s="82">
        <f t="shared" si="7"/>
        <v>1.6315897281626358E-3</v>
      </c>
    </row>
    <row r="59" spans="1:24" ht="15" customHeight="1" x14ac:dyDescent="0.2">
      <c r="A59" s="126">
        <f>'Serie Vento - 1 dia'!D59</f>
        <v>42061</v>
      </c>
      <c r="B59" s="102">
        <f>'Serie Vento - 1 dia'!E59</f>
        <v>12.886822199999999</v>
      </c>
      <c r="C59" s="68">
        <f t="shared" si="2"/>
        <v>0.25773644400000001</v>
      </c>
      <c r="D59" s="69">
        <f t="shared" si="2"/>
        <v>0.25773644400000001</v>
      </c>
      <c r="E59" s="69">
        <f t="shared" si="2"/>
        <v>0.25773644400000001</v>
      </c>
      <c r="F59" s="69">
        <f t="shared" si="3"/>
        <v>0.77320933199999997</v>
      </c>
      <c r="G59" s="69">
        <f t="shared" si="3"/>
        <v>0.77320933199999997</v>
      </c>
      <c r="H59" s="69">
        <f t="shared" si="4"/>
        <v>1.159813998</v>
      </c>
      <c r="I59" s="70">
        <f t="shared" si="5"/>
        <v>1.417550442</v>
      </c>
      <c r="J59" s="68">
        <f t="shared" si="9"/>
        <v>0</v>
      </c>
      <c r="K59" s="69">
        <f t="shared" si="9"/>
        <v>0</v>
      </c>
      <c r="L59" s="69">
        <f t="shared" si="8"/>
        <v>0</v>
      </c>
      <c r="M59" s="69">
        <f t="shared" si="8"/>
        <v>0</v>
      </c>
      <c r="N59" s="69">
        <f t="shared" si="8"/>
        <v>0</v>
      </c>
      <c r="O59" s="69">
        <f t="shared" si="8"/>
        <v>5.47669975949115</v>
      </c>
      <c r="P59" s="70">
        <f t="shared" si="8"/>
        <v>20.550966603634933</v>
      </c>
      <c r="Q59" s="86">
        <f>J59*VLOOKUP('Tipo de Pilha'!$E$1,'Área - us ur'!$A$4:$H$7,2,FALSE)/1000</f>
        <v>0</v>
      </c>
      <c r="R59" s="87">
        <f>K59*VLOOKUP('Tipo de Pilha'!$E$1,'Área - us ur'!$A$4:$H$7,3,FALSE)/1000</f>
        <v>0</v>
      </c>
      <c r="S59" s="87">
        <f>L59*VLOOKUP('Tipo de Pilha'!$E$1,'Área - us ur'!$A$4:$H$7,4,FALSE)/1000</f>
        <v>0</v>
      </c>
      <c r="T59" s="87">
        <f>M59*VLOOKUP('Tipo de Pilha'!$E$1,'Área - us ur'!$A$4:$H$7,5,FALSE)/1000</f>
        <v>0</v>
      </c>
      <c r="U59" s="87">
        <f>N59*VLOOKUP('Tipo de Pilha'!$E$1,'Área - us ur'!$A$4:$H$7,6,FALSE)/1000</f>
        <v>0</v>
      </c>
      <c r="V59" s="87">
        <f>O59*VLOOKUP('Tipo de Pilha'!$E$1,'Área - us ur'!$A$4:$H$7,7,FALSE)/1000</f>
        <v>6.5720397113893801E-4</v>
      </c>
      <c r="W59" s="88">
        <f>P59*VLOOKUP('Tipo de Pilha'!$E$1,'Área - us ur'!$A$4:$H$7,8,FALSE)/1000</f>
        <v>0</v>
      </c>
      <c r="X59" s="82">
        <f t="shared" si="7"/>
        <v>6.5720397113893801E-4</v>
      </c>
    </row>
    <row r="60" spans="1:24" ht="15" customHeight="1" x14ac:dyDescent="0.2">
      <c r="A60" s="126">
        <f>'Serie Vento - 1 dia'!D60</f>
        <v>42062</v>
      </c>
      <c r="B60" s="102">
        <f>'Serie Vento - 1 dia'!E60</f>
        <v>9.4503362800000001</v>
      </c>
      <c r="C60" s="68">
        <f t="shared" si="2"/>
        <v>0.18900672560000004</v>
      </c>
      <c r="D60" s="69">
        <f t="shared" si="2"/>
        <v>0.18900672560000004</v>
      </c>
      <c r="E60" s="69">
        <f t="shared" si="2"/>
        <v>0.18900672560000004</v>
      </c>
      <c r="F60" s="69">
        <f t="shared" si="3"/>
        <v>0.56702017679999994</v>
      </c>
      <c r="G60" s="69">
        <f t="shared" si="3"/>
        <v>0.56702017679999994</v>
      </c>
      <c r="H60" s="69">
        <f t="shared" si="4"/>
        <v>0.85053026520000008</v>
      </c>
      <c r="I60" s="70">
        <f t="shared" si="5"/>
        <v>1.0395369908000001</v>
      </c>
      <c r="J60" s="68">
        <f t="shared" si="9"/>
        <v>0</v>
      </c>
      <c r="K60" s="69">
        <f t="shared" si="9"/>
        <v>0</v>
      </c>
      <c r="L60" s="69">
        <f t="shared" si="8"/>
        <v>0</v>
      </c>
      <c r="M60" s="69">
        <f t="shared" si="8"/>
        <v>0</v>
      </c>
      <c r="N60" s="69">
        <f t="shared" si="8"/>
        <v>0</v>
      </c>
      <c r="O60" s="69">
        <f t="shared" si="8"/>
        <v>0</v>
      </c>
      <c r="P60" s="70">
        <f t="shared" si="8"/>
        <v>1.0790888412081203</v>
      </c>
      <c r="Q60" s="86">
        <f>J60*VLOOKUP('Tipo de Pilha'!$E$1,'Área - us ur'!$A$4:$H$7,2,FALSE)/1000</f>
        <v>0</v>
      </c>
      <c r="R60" s="87">
        <f>K60*VLOOKUP('Tipo de Pilha'!$E$1,'Área - us ur'!$A$4:$H$7,3,FALSE)/1000</f>
        <v>0</v>
      </c>
      <c r="S60" s="87">
        <f>L60*VLOOKUP('Tipo de Pilha'!$E$1,'Área - us ur'!$A$4:$H$7,4,FALSE)/1000</f>
        <v>0</v>
      </c>
      <c r="T60" s="87">
        <f>M60*VLOOKUP('Tipo de Pilha'!$E$1,'Área - us ur'!$A$4:$H$7,5,FALSE)/1000</f>
        <v>0</v>
      </c>
      <c r="U60" s="87">
        <f>N60*VLOOKUP('Tipo de Pilha'!$E$1,'Área - us ur'!$A$4:$H$7,6,FALSE)/1000</f>
        <v>0</v>
      </c>
      <c r="V60" s="87">
        <f>O60*VLOOKUP('Tipo de Pilha'!$E$1,'Área - us ur'!$A$4:$H$7,7,FALSE)/1000</f>
        <v>0</v>
      </c>
      <c r="W60" s="88">
        <f>P60*VLOOKUP('Tipo de Pilha'!$E$1,'Área - us ur'!$A$4:$H$7,8,FALSE)/1000</f>
        <v>0</v>
      </c>
      <c r="X60" s="82">
        <f t="shared" si="7"/>
        <v>0</v>
      </c>
    </row>
    <row r="61" spans="1:24" ht="15" customHeight="1" x14ac:dyDescent="0.2">
      <c r="A61" s="126">
        <f>'Serie Vento - 1 dia'!D61</f>
        <v>42063</v>
      </c>
      <c r="B61" s="102">
        <f>'Serie Vento - 1 dia'!E61</f>
        <v>11.16857924</v>
      </c>
      <c r="C61" s="68">
        <f t="shared" si="2"/>
        <v>0.22337158480000005</v>
      </c>
      <c r="D61" s="69">
        <f t="shared" si="2"/>
        <v>0.22337158480000005</v>
      </c>
      <c r="E61" s="69">
        <f t="shared" si="2"/>
        <v>0.22337158480000005</v>
      </c>
      <c r="F61" s="69">
        <f t="shared" si="3"/>
        <v>0.6701147543999999</v>
      </c>
      <c r="G61" s="69">
        <f t="shared" si="3"/>
        <v>0.6701147543999999</v>
      </c>
      <c r="H61" s="69">
        <f t="shared" si="4"/>
        <v>1.0051721316000002</v>
      </c>
      <c r="I61" s="70">
        <f t="shared" si="5"/>
        <v>1.2285437164000002</v>
      </c>
      <c r="J61" s="68">
        <f t="shared" si="9"/>
        <v>0</v>
      </c>
      <c r="K61" s="69">
        <f t="shared" si="9"/>
        <v>0</v>
      </c>
      <c r="L61" s="69">
        <f t="shared" si="8"/>
        <v>0</v>
      </c>
      <c r="M61" s="69">
        <f t="shared" si="8"/>
        <v>0</v>
      </c>
      <c r="N61" s="69">
        <f t="shared" si="8"/>
        <v>0</v>
      </c>
      <c r="O61" s="69">
        <f t="shared" si="8"/>
        <v>0.13085484482669241</v>
      </c>
      <c r="P61" s="70">
        <f t="shared" si="8"/>
        <v>8.7430622677435785</v>
      </c>
      <c r="Q61" s="86">
        <f>J61*VLOOKUP('Tipo de Pilha'!$E$1,'Área - us ur'!$A$4:$H$7,2,FALSE)/1000</f>
        <v>0</v>
      </c>
      <c r="R61" s="87">
        <f>K61*VLOOKUP('Tipo de Pilha'!$E$1,'Área - us ur'!$A$4:$H$7,3,FALSE)/1000</f>
        <v>0</v>
      </c>
      <c r="S61" s="87">
        <f>L61*VLOOKUP('Tipo de Pilha'!$E$1,'Área - us ur'!$A$4:$H$7,4,FALSE)/1000</f>
        <v>0</v>
      </c>
      <c r="T61" s="87">
        <f>M61*VLOOKUP('Tipo de Pilha'!$E$1,'Área - us ur'!$A$4:$H$7,5,FALSE)/1000</f>
        <v>0</v>
      </c>
      <c r="U61" s="87">
        <f>N61*VLOOKUP('Tipo de Pilha'!$E$1,'Área - us ur'!$A$4:$H$7,6,FALSE)/1000</f>
        <v>0</v>
      </c>
      <c r="V61" s="87">
        <f>O61*VLOOKUP('Tipo de Pilha'!$E$1,'Área - us ur'!$A$4:$H$7,7,FALSE)/1000</f>
        <v>1.570258137920309E-5</v>
      </c>
      <c r="W61" s="88">
        <f>P61*VLOOKUP('Tipo de Pilha'!$E$1,'Área - us ur'!$A$4:$H$7,8,FALSE)/1000</f>
        <v>0</v>
      </c>
      <c r="X61" s="82">
        <f t="shared" si="7"/>
        <v>1.570258137920309E-5</v>
      </c>
    </row>
    <row r="62" spans="1:24" ht="15" customHeight="1" x14ac:dyDescent="0.2">
      <c r="A62" s="126">
        <f>'Serie Vento - 1 dia'!D62</f>
        <v>42064</v>
      </c>
      <c r="B62" s="102">
        <f>'Serie Vento - 1 dia'!E62</f>
        <v>12.027700719999999</v>
      </c>
      <c r="C62" s="68">
        <f t="shared" si="2"/>
        <v>0.24055401440000002</v>
      </c>
      <c r="D62" s="69">
        <f t="shared" si="2"/>
        <v>0.24055401440000002</v>
      </c>
      <c r="E62" s="69">
        <f t="shared" si="2"/>
        <v>0.24055401440000002</v>
      </c>
      <c r="F62" s="69">
        <f t="shared" si="3"/>
        <v>0.72166204319999994</v>
      </c>
      <c r="G62" s="69">
        <f t="shared" si="3"/>
        <v>0.72166204319999994</v>
      </c>
      <c r="H62" s="69">
        <f t="shared" si="4"/>
        <v>1.0824930648</v>
      </c>
      <c r="I62" s="70">
        <f t="shared" si="5"/>
        <v>1.3230470792</v>
      </c>
      <c r="J62" s="68">
        <f t="shared" si="9"/>
        <v>0</v>
      </c>
      <c r="K62" s="69">
        <f t="shared" si="9"/>
        <v>0</v>
      </c>
      <c r="L62" s="69">
        <f t="shared" si="8"/>
        <v>0</v>
      </c>
      <c r="M62" s="69">
        <f t="shared" si="8"/>
        <v>0</v>
      </c>
      <c r="N62" s="69">
        <f t="shared" si="8"/>
        <v>0</v>
      </c>
      <c r="O62" s="69">
        <f t="shared" si="8"/>
        <v>2.4570227529256243</v>
      </c>
      <c r="P62" s="70">
        <f t="shared" si="8"/>
        <v>14.129023072019761</v>
      </c>
      <c r="Q62" s="86">
        <f>J62*VLOOKUP('Tipo de Pilha'!$E$1,'Área - us ur'!$A$4:$H$7,2,FALSE)/1000</f>
        <v>0</v>
      </c>
      <c r="R62" s="87">
        <f>K62*VLOOKUP('Tipo de Pilha'!$E$1,'Área - us ur'!$A$4:$H$7,3,FALSE)/1000</f>
        <v>0</v>
      </c>
      <c r="S62" s="87">
        <f>L62*VLOOKUP('Tipo de Pilha'!$E$1,'Área - us ur'!$A$4:$H$7,4,FALSE)/1000</f>
        <v>0</v>
      </c>
      <c r="T62" s="87">
        <f>M62*VLOOKUP('Tipo de Pilha'!$E$1,'Área - us ur'!$A$4:$H$7,5,FALSE)/1000</f>
        <v>0</v>
      </c>
      <c r="U62" s="87">
        <f>N62*VLOOKUP('Tipo de Pilha'!$E$1,'Área - us ur'!$A$4:$H$7,6,FALSE)/1000</f>
        <v>0</v>
      </c>
      <c r="V62" s="87">
        <f>O62*VLOOKUP('Tipo de Pilha'!$E$1,'Área - us ur'!$A$4:$H$7,7,FALSE)/1000</f>
        <v>2.9484273035107489E-4</v>
      </c>
      <c r="W62" s="88">
        <f>P62*VLOOKUP('Tipo de Pilha'!$E$1,'Área - us ur'!$A$4:$H$7,8,FALSE)/1000</f>
        <v>0</v>
      </c>
      <c r="X62" s="82">
        <f t="shared" si="7"/>
        <v>2.9484273035107489E-4</v>
      </c>
    </row>
    <row r="63" spans="1:24" ht="15" customHeight="1" x14ac:dyDescent="0.2">
      <c r="A63" s="126">
        <f>'Serie Vento - 1 dia'!D63</f>
        <v>42065</v>
      </c>
      <c r="B63" s="102">
        <f>'Serie Vento - 1 dia'!E63</f>
        <v>12.886822199999999</v>
      </c>
      <c r="C63" s="68">
        <f t="shared" si="2"/>
        <v>0.25773644400000001</v>
      </c>
      <c r="D63" s="69">
        <f t="shared" si="2"/>
        <v>0.25773644400000001</v>
      </c>
      <c r="E63" s="69">
        <f t="shared" si="2"/>
        <v>0.25773644400000001</v>
      </c>
      <c r="F63" s="69">
        <f t="shared" si="3"/>
        <v>0.77320933199999997</v>
      </c>
      <c r="G63" s="69">
        <f t="shared" si="3"/>
        <v>0.77320933199999997</v>
      </c>
      <c r="H63" s="69">
        <f t="shared" si="4"/>
        <v>1.159813998</v>
      </c>
      <c r="I63" s="70">
        <f t="shared" si="5"/>
        <v>1.417550442</v>
      </c>
      <c r="J63" s="68">
        <f t="shared" si="9"/>
        <v>0</v>
      </c>
      <c r="K63" s="69">
        <f t="shared" si="9"/>
        <v>0</v>
      </c>
      <c r="L63" s="69">
        <f t="shared" si="8"/>
        <v>0</v>
      </c>
      <c r="M63" s="69">
        <f t="shared" si="8"/>
        <v>0</v>
      </c>
      <c r="N63" s="69">
        <f t="shared" si="8"/>
        <v>0</v>
      </c>
      <c r="O63" s="69">
        <f t="shared" si="8"/>
        <v>5.47669975949115</v>
      </c>
      <c r="P63" s="70">
        <f t="shared" si="8"/>
        <v>20.550966603634933</v>
      </c>
      <c r="Q63" s="86">
        <f>J63*VLOOKUP('Tipo de Pilha'!$E$1,'Área - us ur'!$A$4:$H$7,2,FALSE)/1000</f>
        <v>0</v>
      </c>
      <c r="R63" s="87">
        <f>K63*VLOOKUP('Tipo de Pilha'!$E$1,'Área - us ur'!$A$4:$H$7,3,FALSE)/1000</f>
        <v>0</v>
      </c>
      <c r="S63" s="87">
        <f>L63*VLOOKUP('Tipo de Pilha'!$E$1,'Área - us ur'!$A$4:$H$7,4,FALSE)/1000</f>
        <v>0</v>
      </c>
      <c r="T63" s="87">
        <f>M63*VLOOKUP('Tipo de Pilha'!$E$1,'Área - us ur'!$A$4:$H$7,5,FALSE)/1000</f>
        <v>0</v>
      </c>
      <c r="U63" s="87">
        <f>N63*VLOOKUP('Tipo de Pilha'!$E$1,'Área - us ur'!$A$4:$H$7,6,FALSE)/1000</f>
        <v>0</v>
      </c>
      <c r="V63" s="87">
        <f>O63*VLOOKUP('Tipo de Pilha'!$E$1,'Área - us ur'!$A$4:$H$7,7,FALSE)/1000</f>
        <v>6.5720397113893801E-4</v>
      </c>
      <c r="W63" s="88">
        <f>P63*VLOOKUP('Tipo de Pilha'!$E$1,'Área - us ur'!$A$4:$H$7,8,FALSE)/1000</f>
        <v>0</v>
      </c>
      <c r="X63" s="82">
        <f t="shared" si="7"/>
        <v>6.5720397113893801E-4</v>
      </c>
    </row>
    <row r="64" spans="1:24" ht="15" customHeight="1" x14ac:dyDescent="0.2">
      <c r="A64" s="126">
        <f>'Serie Vento - 1 dia'!D64</f>
        <v>42066</v>
      </c>
      <c r="B64" s="102">
        <f>'Serie Vento - 1 dia'!E64</f>
        <v>9.4503362800000001</v>
      </c>
      <c r="C64" s="68">
        <f t="shared" si="2"/>
        <v>0.18900672560000004</v>
      </c>
      <c r="D64" s="69">
        <f t="shared" si="2"/>
        <v>0.18900672560000004</v>
      </c>
      <c r="E64" s="69">
        <f t="shared" si="2"/>
        <v>0.18900672560000004</v>
      </c>
      <c r="F64" s="69">
        <f t="shared" si="3"/>
        <v>0.56702017679999994</v>
      </c>
      <c r="G64" s="69">
        <f t="shared" si="3"/>
        <v>0.56702017679999994</v>
      </c>
      <c r="H64" s="69">
        <f t="shared" si="4"/>
        <v>0.85053026520000008</v>
      </c>
      <c r="I64" s="70">
        <f t="shared" si="5"/>
        <v>1.0395369908000001</v>
      </c>
      <c r="J64" s="68">
        <f t="shared" si="9"/>
        <v>0</v>
      </c>
      <c r="K64" s="69">
        <f t="shared" si="9"/>
        <v>0</v>
      </c>
      <c r="L64" s="69">
        <f t="shared" si="8"/>
        <v>0</v>
      </c>
      <c r="M64" s="69">
        <f t="shared" si="8"/>
        <v>0</v>
      </c>
      <c r="N64" s="69">
        <f t="shared" si="8"/>
        <v>0</v>
      </c>
      <c r="O64" s="69">
        <f t="shared" si="8"/>
        <v>0</v>
      </c>
      <c r="P64" s="70">
        <f t="shared" si="8"/>
        <v>1.0790888412081203</v>
      </c>
      <c r="Q64" s="86">
        <f>J64*VLOOKUP('Tipo de Pilha'!$E$1,'Área - us ur'!$A$4:$H$7,2,FALSE)/1000</f>
        <v>0</v>
      </c>
      <c r="R64" s="87">
        <f>K64*VLOOKUP('Tipo de Pilha'!$E$1,'Área - us ur'!$A$4:$H$7,3,FALSE)/1000</f>
        <v>0</v>
      </c>
      <c r="S64" s="87">
        <f>L64*VLOOKUP('Tipo de Pilha'!$E$1,'Área - us ur'!$A$4:$H$7,4,FALSE)/1000</f>
        <v>0</v>
      </c>
      <c r="T64" s="87">
        <f>M64*VLOOKUP('Tipo de Pilha'!$E$1,'Área - us ur'!$A$4:$H$7,5,FALSE)/1000</f>
        <v>0</v>
      </c>
      <c r="U64" s="87">
        <f>N64*VLOOKUP('Tipo de Pilha'!$E$1,'Área - us ur'!$A$4:$H$7,6,FALSE)/1000</f>
        <v>0</v>
      </c>
      <c r="V64" s="87">
        <f>O64*VLOOKUP('Tipo de Pilha'!$E$1,'Área - us ur'!$A$4:$H$7,7,FALSE)/1000</f>
        <v>0</v>
      </c>
      <c r="W64" s="88">
        <f>P64*VLOOKUP('Tipo de Pilha'!$E$1,'Área - us ur'!$A$4:$H$7,8,FALSE)/1000</f>
        <v>0</v>
      </c>
      <c r="X64" s="82">
        <f t="shared" si="7"/>
        <v>0</v>
      </c>
    </row>
    <row r="65" spans="1:24" ht="15" customHeight="1" x14ac:dyDescent="0.2">
      <c r="A65" s="126">
        <f>'Serie Vento - 1 dia'!D65</f>
        <v>42067</v>
      </c>
      <c r="B65" s="102">
        <f>'Serie Vento - 1 dia'!E65</f>
        <v>10.309457759999999</v>
      </c>
      <c r="C65" s="68">
        <f t="shared" si="2"/>
        <v>0.20618915520000003</v>
      </c>
      <c r="D65" s="69">
        <f t="shared" si="2"/>
        <v>0.20618915520000003</v>
      </c>
      <c r="E65" s="69">
        <f t="shared" si="2"/>
        <v>0.20618915520000003</v>
      </c>
      <c r="F65" s="69">
        <f t="shared" si="3"/>
        <v>0.61856746559999987</v>
      </c>
      <c r="G65" s="69">
        <f t="shared" si="3"/>
        <v>0.61856746559999987</v>
      </c>
      <c r="H65" s="69">
        <f t="shared" si="4"/>
        <v>0.92785119839999997</v>
      </c>
      <c r="I65" s="70">
        <f t="shared" si="5"/>
        <v>1.1340403536000001</v>
      </c>
      <c r="J65" s="68">
        <f t="shared" si="9"/>
        <v>0</v>
      </c>
      <c r="K65" s="69">
        <f t="shared" si="9"/>
        <v>0</v>
      </c>
      <c r="L65" s="69">
        <f t="shared" si="8"/>
        <v>0</v>
      </c>
      <c r="M65" s="69">
        <f t="shared" si="8"/>
        <v>0</v>
      </c>
      <c r="N65" s="69">
        <f t="shared" si="8"/>
        <v>0</v>
      </c>
      <c r="O65" s="69">
        <f t="shared" si="8"/>
        <v>0</v>
      </c>
      <c r="P65" s="70">
        <f t="shared" si="8"/>
        <v>4.39308419080636</v>
      </c>
      <c r="Q65" s="86">
        <f>J65*VLOOKUP('Tipo de Pilha'!$E$1,'Área - us ur'!$A$4:$H$7,2,FALSE)/1000</f>
        <v>0</v>
      </c>
      <c r="R65" s="87">
        <f>K65*VLOOKUP('Tipo de Pilha'!$E$1,'Área - us ur'!$A$4:$H$7,3,FALSE)/1000</f>
        <v>0</v>
      </c>
      <c r="S65" s="87">
        <f>L65*VLOOKUP('Tipo de Pilha'!$E$1,'Área - us ur'!$A$4:$H$7,4,FALSE)/1000</f>
        <v>0</v>
      </c>
      <c r="T65" s="87">
        <f>M65*VLOOKUP('Tipo de Pilha'!$E$1,'Área - us ur'!$A$4:$H$7,5,FALSE)/1000</f>
        <v>0</v>
      </c>
      <c r="U65" s="87">
        <f>N65*VLOOKUP('Tipo de Pilha'!$E$1,'Área - us ur'!$A$4:$H$7,6,FALSE)/1000</f>
        <v>0</v>
      </c>
      <c r="V65" s="87">
        <f>O65*VLOOKUP('Tipo de Pilha'!$E$1,'Área - us ur'!$A$4:$H$7,7,FALSE)/1000</f>
        <v>0</v>
      </c>
      <c r="W65" s="88">
        <f>P65*VLOOKUP('Tipo de Pilha'!$E$1,'Área - us ur'!$A$4:$H$7,8,FALSE)/1000</f>
        <v>0</v>
      </c>
      <c r="X65" s="82">
        <f t="shared" si="7"/>
        <v>0</v>
      </c>
    </row>
    <row r="66" spans="1:24" ht="15" customHeight="1" x14ac:dyDescent="0.2">
      <c r="A66" s="126">
        <f>'Serie Vento - 1 dia'!D66</f>
        <v>42068</v>
      </c>
      <c r="B66" s="102">
        <f>'Serie Vento - 1 dia'!E66</f>
        <v>8.5912147999999995</v>
      </c>
      <c r="C66" s="68">
        <f t="shared" si="2"/>
        <v>0.17182429600000002</v>
      </c>
      <c r="D66" s="69">
        <f t="shared" si="2"/>
        <v>0.17182429600000002</v>
      </c>
      <c r="E66" s="69">
        <f t="shared" si="2"/>
        <v>0.17182429600000002</v>
      </c>
      <c r="F66" s="69">
        <f t="shared" si="3"/>
        <v>0.51547288799999991</v>
      </c>
      <c r="G66" s="69">
        <f t="shared" si="3"/>
        <v>0.51547288799999991</v>
      </c>
      <c r="H66" s="69">
        <f t="shared" si="4"/>
        <v>0.77320933200000008</v>
      </c>
      <c r="I66" s="70">
        <f t="shared" si="5"/>
        <v>0.94503362800000001</v>
      </c>
      <c r="J66" s="68">
        <f t="shared" si="9"/>
        <v>0</v>
      </c>
      <c r="K66" s="69">
        <f t="shared" si="9"/>
        <v>0</v>
      </c>
      <c r="L66" s="69">
        <f t="shared" si="8"/>
        <v>0</v>
      </c>
      <c r="M66" s="69">
        <f t="shared" si="8"/>
        <v>0</v>
      </c>
      <c r="N66" s="69">
        <f t="shared" si="8"/>
        <v>0</v>
      </c>
      <c r="O66" s="69">
        <f t="shared" si="8"/>
        <v>0</v>
      </c>
      <c r="P66" s="70">
        <f t="shared" si="8"/>
        <v>0</v>
      </c>
      <c r="Q66" s="86">
        <f>J66*VLOOKUP('Tipo de Pilha'!$E$1,'Área - us ur'!$A$4:$H$7,2,FALSE)/1000</f>
        <v>0</v>
      </c>
      <c r="R66" s="87">
        <f>K66*VLOOKUP('Tipo de Pilha'!$E$1,'Área - us ur'!$A$4:$H$7,3,FALSE)/1000</f>
        <v>0</v>
      </c>
      <c r="S66" s="87">
        <f>L66*VLOOKUP('Tipo de Pilha'!$E$1,'Área - us ur'!$A$4:$H$7,4,FALSE)/1000</f>
        <v>0</v>
      </c>
      <c r="T66" s="87">
        <f>M66*VLOOKUP('Tipo de Pilha'!$E$1,'Área - us ur'!$A$4:$H$7,5,FALSE)/1000</f>
        <v>0</v>
      </c>
      <c r="U66" s="87">
        <f>N66*VLOOKUP('Tipo de Pilha'!$E$1,'Área - us ur'!$A$4:$H$7,6,FALSE)/1000</f>
        <v>0</v>
      </c>
      <c r="V66" s="87">
        <f>O66*VLOOKUP('Tipo de Pilha'!$E$1,'Área - us ur'!$A$4:$H$7,7,FALSE)/1000</f>
        <v>0</v>
      </c>
      <c r="W66" s="88">
        <f>P66*VLOOKUP('Tipo de Pilha'!$E$1,'Área - us ur'!$A$4:$H$7,8,FALSE)/1000</f>
        <v>0</v>
      </c>
      <c r="X66" s="82">
        <f t="shared" si="7"/>
        <v>0</v>
      </c>
    </row>
    <row r="67" spans="1:24" ht="15" customHeight="1" x14ac:dyDescent="0.2">
      <c r="A67" s="126">
        <f>'Serie Vento - 1 dia'!D67</f>
        <v>42069</v>
      </c>
      <c r="B67" s="102">
        <f>'Serie Vento - 1 dia'!E67</f>
        <v>15.464186639999999</v>
      </c>
      <c r="C67" s="68">
        <f t="shared" si="2"/>
        <v>0.30928373280000004</v>
      </c>
      <c r="D67" s="69">
        <f t="shared" si="2"/>
        <v>0.30928373280000004</v>
      </c>
      <c r="E67" s="69">
        <f t="shared" si="2"/>
        <v>0.30928373280000004</v>
      </c>
      <c r="F67" s="69">
        <f t="shared" si="3"/>
        <v>0.92785119839999997</v>
      </c>
      <c r="G67" s="69">
        <f t="shared" si="3"/>
        <v>0.92785119839999997</v>
      </c>
      <c r="H67" s="69">
        <f t="shared" si="4"/>
        <v>1.3917767976000002</v>
      </c>
      <c r="I67" s="70">
        <f t="shared" si="5"/>
        <v>1.7010605304000002</v>
      </c>
      <c r="J67" s="68">
        <f t="shared" si="9"/>
        <v>0</v>
      </c>
      <c r="K67" s="69">
        <f t="shared" si="9"/>
        <v>0</v>
      </c>
      <c r="L67" s="69">
        <f t="shared" si="8"/>
        <v>0</v>
      </c>
      <c r="M67" s="69">
        <f t="shared" si="8"/>
        <v>0</v>
      </c>
      <c r="N67" s="69">
        <f t="shared" si="8"/>
        <v>0</v>
      </c>
      <c r="O67" s="69">
        <f t="shared" si="8"/>
        <v>18.696785369987271</v>
      </c>
      <c r="P67" s="70">
        <f t="shared" si="8"/>
        <v>46.032693562514318</v>
      </c>
      <c r="Q67" s="86">
        <f>J67*VLOOKUP('Tipo de Pilha'!$E$1,'Área - us ur'!$A$4:$H$7,2,FALSE)/1000</f>
        <v>0</v>
      </c>
      <c r="R67" s="87">
        <f>K67*VLOOKUP('Tipo de Pilha'!$E$1,'Área - us ur'!$A$4:$H$7,3,FALSE)/1000</f>
        <v>0</v>
      </c>
      <c r="S67" s="87">
        <f>L67*VLOOKUP('Tipo de Pilha'!$E$1,'Área - us ur'!$A$4:$H$7,4,FALSE)/1000</f>
        <v>0</v>
      </c>
      <c r="T67" s="87">
        <f>M67*VLOOKUP('Tipo de Pilha'!$E$1,'Área - us ur'!$A$4:$H$7,5,FALSE)/1000</f>
        <v>0</v>
      </c>
      <c r="U67" s="87">
        <f>N67*VLOOKUP('Tipo de Pilha'!$E$1,'Área - us ur'!$A$4:$H$7,6,FALSE)/1000</f>
        <v>0</v>
      </c>
      <c r="V67" s="87">
        <f>O67*VLOOKUP('Tipo de Pilha'!$E$1,'Área - us ur'!$A$4:$H$7,7,FALSE)/1000</f>
        <v>2.2436142443984725E-3</v>
      </c>
      <c r="W67" s="88">
        <f>P67*VLOOKUP('Tipo de Pilha'!$E$1,'Área - us ur'!$A$4:$H$7,8,FALSE)/1000</f>
        <v>0</v>
      </c>
      <c r="X67" s="82">
        <f t="shared" si="7"/>
        <v>2.2436142443984725E-3</v>
      </c>
    </row>
    <row r="68" spans="1:24" ht="15" customHeight="1" x14ac:dyDescent="0.2">
      <c r="A68" s="126">
        <f>'Serie Vento - 1 dia'!D68</f>
        <v>42070</v>
      </c>
      <c r="B68" s="102">
        <f>'Serie Vento - 1 dia'!E68</f>
        <v>16.32330812</v>
      </c>
      <c r="C68" s="68">
        <f t="shared" ref="C68:E83" si="10">0.1*0.2*$B68</f>
        <v>0.32646616240000009</v>
      </c>
      <c r="D68" s="69">
        <f t="shared" si="10"/>
        <v>0.32646616240000009</v>
      </c>
      <c r="E68" s="69">
        <f t="shared" si="10"/>
        <v>0.32646616240000009</v>
      </c>
      <c r="F68" s="69">
        <f t="shared" ref="F68:G83" si="11">0.1*0.6*$B68</f>
        <v>0.9793984872</v>
      </c>
      <c r="G68" s="69">
        <f t="shared" si="11"/>
        <v>0.9793984872</v>
      </c>
      <c r="H68" s="69">
        <f t="shared" ref="H68:H131" si="12">0.1*0.9*$B68</f>
        <v>1.4690977308000002</v>
      </c>
      <c r="I68" s="70">
        <f t="shared" ref="I68:I131" si="13">0.1*1.1*$B68</f>
        <v>1.7955638932000002</v>
      </c>
      <c r="J68" s="68">
        <f t="shared" si="9"/>
        <v>0</v>
      </c>
      <c r="K68" s="69">
        <f t="shared" si="9"/>
        <v>0</v>
      </c>
      <c r="L68" s="69">
        <f t="shared" si="9"/>
        <v>0</v>
      </c>
      <c r="M68" s="69">
        <f t="shared" si="9"/>
        <v>0</v>
      </c>
      <c r="N68" s="69">
        <f t="shared" si="9"/>
        <v>0</v>
      </c>
      <c r="O68" s="69">
        <f t="shared" si="9"/>
        <v>24.490498770419151</v>
      </c>
      <c r="P68" s="70">
        <f t="shared" si="9"/>
        <v>56.598568003485404</v>
      </c>
      <c r="Q68" s="86">
        <f>J68*VLOOKUP('Tipo de Pilha'!$E$1,'Área - us ur'!$A$4:$H$7,2,FALSE)/1000</f>
        <v>0</v>
      </c>
      <c r="R68" s="87">
        <f>K68*VLOOKUP('Tipo de Pilha'!$E$1,'Área - us ur'!$A$4:$H$7,3,FALSE)/1000</f>
        <v>0</v>
      </c>
      <c r="S68" s="87">
        <f>L68*VLOOKUP('Tipo de Pilha'!$E$1,'Área - us ur'!$A$4:$H$7,4,FALSE)/1000</f>
        <v>0</v>
      </c>
      <c r="T68" s="87">
        <f>M68*VLOOKUP('Tipo de Pilha'!$E$1,'Área - us ur'!$A$4:$H$7,5,FALSE)/1000</f>
        <v>0</v>
      </c>
      <c r="U68" s="87">
        <f>N68*VLOOKUP('Tipo de Pilha'!$E$1,'Área - us ur'!$A$4:$H$7,6,FALSE)/1000</f>
        <v>0</v>
      </c>
      <c r="V68" s="87">
        <f>O68*VLOOKUP('Tipo de Pilha'!$E$1,'Área - us ur'!$A$4:$H$7,7,FALSE)/1000</f>
        <v>2.9388598524502981E-3</v>
      </c>
      <c r="W68" s="88">
        <f>P68*VLOOKUP('Tipo de Pilha'!$E$1,'Área - us ur'!$A$4:$H$7,8,FALSE)/1000</f>
        <v>0</v>
      </c>
      <c r="X68" s="82">
        <f t="shared" si="7"/>
        <v>2.9388598524502981E-3</v>
      </c>
    </row>
    <row r="69" spans="1:24" ht="15" customHeight="1" x14ac:dyDescent="0.2">
      <c r="A69" s="126">
        <f>'Serie Vento - 1 dia'!D69</f>
        <v>42071</v>
      </c>
      <c r="B69" s="102">
        <f>'Serie Vento - 1 dia'!E69</f>
        <v>15.464186639999999</v>
      </c>
      <c r="C69" s="68">
        <f t="shared" si="10"/>
        <v>0.30928373280000004</v>
      </c>
      <c r="D69" s="69">
        <f t="shared" si="10"/>
        <v>0.30928373280000004</v>
      </c>
      <c r="E69" s="69">
        <f t="shared" si="10"/>
        <v>0.30928373280000004</v>
      </c>
      <c r="F69" s="69">
        <f t="shared" si="11"/>
        <v>0.92785119839999997</v>
      </c>
      <c r="G69" s="69">
        <f t="shared" si="11"/>
        <v>0.92785119839999997</v>
      </c>
      <c r="H69" s="69">
        <f t="shared" si="12"/>
        <v>1.3917767976000002</v>
      </c>
      <c r="I69" s="70">
        <f t="shared" si="13"/>
        <v>1.7010605304000002</v>
      </c>
      <c r="J69" s="68">
        <f t="shared" si="9"/>
        <v>0</v>
      </c>
      <c r="K69" s="69">
        <f t="shared" si="9"/>
        <v>0</v>
      </c>
      <c r="L69" s="69">
        <f t="shared" si="9"/>
        <v>0</v>
      </c>
      <c r="M69" s="69">
        <f t="shared" si="9"/>
        <v>0</v>
      </c>
      <c r="N69" s="69">
        <f t="shared" si="9"/>
        <v>0</v>
      </c>
      <c r="O69" s="69">
        <f t="shared" si="9"/>
        <v>18.696785369987271</v>
      </c>
      <c r="P69" s="70">
        <f t="shared" si="9"/>
        <v>46.032693562514318</v>
      </c>
      <c r="Q69" s="86">
        <f>J69*VLOOKUP('Tipo de Pilha'!$E$1,'Área - us ur'!$A$4:$H$7,2,FALSE)/1000</f>
        <v>0</v>
      </c>
      <c r="R69" s="87">
        <f>K69*VLOOKUP('Tipo de Pilha'!$E$1,'Área - us ur'!$A$4:$H$7,3,FALSE)/1000</f>
        <v>0</v>
      </c>
      <c r="S69" s="87">
        <f>L69*VLOOKUP('Tipo de Pilha'!$E$1,'Área - us ur'!$A$4:$H$7,4,FALSE)/1000</f>
        <v>0</v>
      </c>
      <c r="T69" s="87">
        <f>M69*VLOOKUP('Tipo de Pilha'!$E$1,'Área - us ur'!$A$4:$H$7,5,FALSE)/1000</f>
        <v>0</v>
      </c>
      <c r="U69" s="87">
        <f>N69*VLOOKUP('Tipo de Pilha'!$E$1,'Área - us ur'!$A$4:$H$7,6,FALSE)/1000</f>
        <v>0</v>
      </c>
      <c r="V69" s="87">
        <f>O69*VLOOKUP('Tipo de Pilha'!$E$1,'Área - us ur'!$A$4:$H$7,7,FALSE)/1000</f>
        <v>2.2436142443984725E-3</v>
      </c>
      <c r="W69" s="88">
        <f>P69*VLOOKUP('Tipo de Pilha'!$E$1,'Área - us ur'!$A$4:$H$7,8,FALSE)/1000</f>
        <v>0</v>
      </c>
      <c r="X69" s="82">
        <f t="shared" ref="X69:X132" si="14">SUM(Q69:W69)</f>
        <v>2.2436142443984725E-3</v>
      </c>
    </row>
    <row r="70" spans="1:24" ht="15" customHeight="1" x14ac:dyDescent="0.2">
      <c r="A70" s="126">
        <f>'Serie Vento - 1 dia'!D70</f>
        <v>42072</v>
      </c>
      <c r="B70" s="102">
        <f>'Serie Vento - 1 dia'!E70</f>
        <v>16.32330812</v>
      </c>
      <c r="C70" s="68">
        <f t="shared" si="10"/>
        <v>0.32646616240000009</v>
      </c>
      <c r="D70" s="69">
        <f t="shared" si="10"/>
        <v>0.32646616240000009</v>
      </c>
      <c r="E70" s="69">
        <f t="shared" si="10"/>
        <v>0.32646616240000009</v>
      </c>
      <c r="F70" s="69">
        <f t="shared" si="11"/>
        <v>0.9793984872</v>
      </c>
      <c r="G70" s="69">
        <f t="shared" si="11"/>
        <v>0.9793984872</v>
      </c>
      <c r="H70" s="69">
        <f t="shared" si="12"/>
        <v>1.4690977308000002</v>
      </c>
      <c r="I70" s="70">
        <f t="shared" si="13"/>
        <v>1.7955638932000002</v>
      </c>
      <c r="J70" s="68">
        <f t="shared" si="9"/>
        <v>0</v>
      </c>
      <c r="K70" s="69">
        <f t="shared" si="9"/>
        <v>0</v>
      </c>
      <c r="L70" s="69">
        <f t="shared" si="9"/>
        <v>0</v>
      </c>
      <c r="M70" s="69">
        <f t="shared" si="9"/>
        <v>0</v>
      </c>
      <c r="N70" s="69">
        <f t="shared" si="9"/>
        <v>0</v>
      </c>
      <c r="O70" s="69">
        <f t="shared" si="9"/>
        <v>24.490498770419151</v>
      </c>
      <c r="P70" s="70">
        <f t="shared" si="9"/>
        <v>56.598568003485404</v>
      </c>
      <c r="Q70" s="86">
        <f>J70*VLOOKUP('Tipo de Pilha'!$E$1,'Área - us ur'!$A$4:$H$7,2,FALSE)/1000</f>
        <v>0</v>
      </c>
      <c r="R70" s="87">
        <f>K70*VLOOKUP('Tipo de Pilha'!$E$1,'Área - us ur'!$A$4:$H$7,3,FALSE)/1000</f>
        <v>0</v>
      </c>
      <c r="S70" s="87">
        <f>L70*VLOOKUP('Tipo de Pilha'!$E$1,'Área - us ur'!$A$4:$H$7,4,FALSE)/1000</f>
        <v>0</v>
      </c>
      <c r="T70" s="87">
        <f>M70*VLOOKUP('Tipo de Pilha'!$E$1,'Área - us ur'!$A$4:$H$7,5,FALSE)/1000</f>
        <v>0</v>
      </c>
      <c r="U70" s="87">
        <f>N70*VLOOKUP('Tipo de Pilha'!$E$1,'Área - us ur'!$A$4:$H$7,6,FALSE)/1000</f>
        <v>0</v>
      </c>
      <c r="V70" s="87">
        <f>O70*VLOOKUP('Tipo de Pilha'!$E$1,'Área - us ur'!$A$4:$H$7,7,FALSE)/1000</f>
        <v>2.9388598524502981E-3</v>
      </c>
      <c r="W70" s="88">
        <f>P70*VLOOKUP('Tipo de Pilha'!$E$1,'Área - us ur'!$A$4:$H$7,8,FALSE)/1000</f>
        <v>0</v>
      </c>
      <c r="X70" s="82">
        <f t="shared" si="14"/>
        <v>2.9388598524502981E-3</v>
      </c>
    </row>
    <row r="71" spans="1:24" ht="15" customHeight="1" x14ac:dyDescent="0.2">
      <c r="A71" s="126">
        <f>'Serie Vento - 1 dia'!D71</f>
        <v>42073</v>
      </c>
      <c r="B71" s="102">
        <f>'Serie Vento - 1 dia'!E71</f>
        <v>13.74594368</v>
      </c>
      <c r="C71" s="68">
        <f t="shared" si="10"/>
        <v>0.27491887360000006</v>
      </c>
      <c r="D71" s="69">
        <f t="shared" si="10"/>
        <v>0.27491887360000006</v>
      </c>
      <c r="E71" s="69">
        <f t="shared" si="10"/>
        <v>0.27491887360000006</v>
      </c>
      <c r="F71" s="69">
        <f t="shared" si="11"/>
        <v>0.82475662080000001</v>
      </c>
      <c r="G71" s="69">
        <f t="shared" si="11"/>
        <v>0.82475662080000001</v>
      </c>
      <c r="H71" s="69">
        <f t="shared" si="12"/>
        <v>1.2371349312000002</v>
      </c>
      <c r="I71" s="70">
        <f t="shared" si="13"/>
        <v>1.5120538048000003</v>
      </c>
      <c r="J71" s="68">
        <f t="shared" si="9"/>
        <v>0</v>
      </c>
      <c r="K71" s="69">
        <f t="shared" si="9"/>
        <v>0</v>
      </c>
      <c r="L71" s="69">
        <f t="shared" si="9"/>
        <v>0</v>
      </c>
      <c r="M71" s="69">
        <f t="shared" si="9"/>
        <v>0</v>
      </c>
      <c r="N71" s="69">
        <f t="shared" si="9"/>
        <v>0</v>
      </c>
      <c r="O71" s="69">
        <f t="shared" si="9"/>
        <v>9.1898858645232764</v>
      </c>
      <c r="P71" s="70">
        <f t="shared" si="9"/>
        <v>28.008892862589104</v>
      </c>
      <c r="Q71" s="86">
        <f>J71*VLOOKUP('Tipo de Pilha'!$E$1,'Área - us ur'!$A$4:$H$7,2,FALSE)/1000</f>
        <v>0</v>
      </c>
      <c r="R71" s="87">
        <f>K71*VLOOKUP('Tipo de Pilha'!$E$1,'Área - us ur'!$A$4:$H$7,3,FALSE)/1000</f>
        <v>0</v>
      </c>
      <c r="S71" s="87">
        <f>L71*VLOOKUP('Tipo de Pilha'!$E$1,'Área - us ur'!$A$4:$H$7,4,FALSE)/1000</f>
        <v>0</v>
      </c>
      <c r="T71" s="87">
        <f>M71*VLOOKUP('Tipo de Pilha'!$E$1,'Área - us ur'!$A$4:$H$7,5,FALSE)/1000</f>
        <v>0</v>
      </c>
      <c r="U71" s="87">
        <f>N71*VLOOKUP('Tipo de Pilha'!$E$1,'Área - us ur'!$A$4:$H$7,6,FALSE)/1000</f>
        <v>0</v>
      </c>
      <c r="V71" s="87">
        <f>O71*VLOOKUP('Tipo de Pilha'!$E$1,'Área - us ur'!$A$4:$H$7,7,FALSE)/1000</f>
        <v>1.1027863037427932E-3</v>
      </c>
      <c r="W71" s="88">
        <f>P71*VLOOKUP('Tipo de Pilha'!$E$1,'Área - us ur'!$A$4:$H$7,8,FALSE)/1000</f>
        <v>0</v>
      </c>
      <c r="X71" s="82">
        <f t="shared" si="14"/>
        <v>1.1027863037427932E-3</v>
      </c>
    </row>
    <row r="72" spans="1:24" ht="15" customHeight="1" x14ac:dyDescent="0.2">
      <c r="A72" s="126">
        <f>'Serie Vento - 1 dia'!D72</f>
        <v>42074</v>
      </c>
      <c r="B72" s="102">
        <f>'Serie Vento - 1 dia'!E72</f>
        <v>15.464186639999999</v>
      </c>
      <c r="C72" s="68">
        <f t="shared" si="10"/>
        <v>0.30928373280000004</v>
      </c>
      <c r="D72" s="69">
        <f t="shared" si="10"/>
        <v>0.30928373280000004</v>
      </c>
      <c r="E72" s="69">
        <f t="shared" si="10"/>
        <v>0.30928373280000004</v>
      </c>
      <c r="F72" s="69">
        <f t="shared" si="11"/>
        <v>0.92785119839999997</v>
      </c>
      <c r="G72" s="69">
        <f t="shared" si="11"/>
        <v>0.92785119839999997</v>
      </c>
      <c r="H72" s="69">
        <f t="shared" si="12"/>
        <v>1.3917767976000002</v>
      </c>
      <c r="I72" s="70">
        <f t="shared" si="13"/>
        <v>1.7010605304000002</v>
      </c>
      <c r="J72" s="68">
        <f t="shared" si="9"/>
        <v>0</v>
      </c>
      <c r="K72" s="69">
        <f t="shared" si="9"/>
        <v>0</v>
      </c>
      <c r="L72" s="69">
        <f t="shared" si="9"/>
        <v>0</v>
      </c>
      <c r="M72" s="69">
        <f t="shared" si="9"/>
        <v>0</v>
      </c>
      <c r="N72" s="69">
        <f t="shared" si="9"/>
        <v>0</v>
      </c>
      <c r="O72" s="69">
        <f t="shared" si="9"/>
        <v>18.696785369987271</v>
      </c>
      <c r="P72" s="70">
        <f t="shared" si="9"/>
        <v>46.032693562514318</v>
      </c>
      <c r="Q72" s="86">
        <f>J72*VLOOKUP('Tipo de Pilha'!$E$1,'Área - us ur'!$A$4:$H$7,2,FALSE)/1000</f>
        <v>0</v>
      </c>
      <c r="R72" s="87">
        <f>K72*VLOOKUP('Tipo de Pilha'!$E$1,'Área - us ur'!$A$4:$H$7,3,FALSE)/1000</f>
        <v>0</v>
      </c>
      <c r="S72" s="87">
        <f>L72*VLOOKUP('Tipo de Pilha'!$E$1,'Área - us ur'!$A$4:$H$7,4,FALSE)/1000</f>
        <v>0</v>
      </c>
      <c r="T72" s="87">
        <f>M72*VLOOKUP('Tipo de Pilha'!$E$1,'Área - us ur'!$A$4:$H$7,5,FALSE)/1000</f>
        <v>0</v>
      </c>
      <c r="U72" s="87">
        <f>N72*VLOOKUP('Tipo de Pilha'!$E$1,'Área - us ur'!$A$4:$H$7,6,FALSE)/1000</f>
        <v>0</v>
      </c>
      <c r="V72" s="87">
        <f>O72*VLOOKUP('Tipo de Pilha'!$E$1,'Área - us ur'!$A$4:$H$7,7,FALSE)/1000</f>
        <v>2.2436142443984725E-3</v>
      </c>
      <c r="W72" s="88">
        <f>P72*VLOOKUP('Tipo de Pilha'!$E$1,'Área - us ur'!$A$4:$H$7,8,FALSE)/1000</f>
        <v>0</v>
      </c>
      <c r="X72" s="82">
        <f t="shared" si="14"/>
        <v>2.2436142443984725E-3</v>
      </c>
    </row>
    <row r="73" spans="1:24" ht="15" customHeight="1" x14ac:dyDescent="0.2">
      <c r="A73" s="126">
        <f>'Serie Vento - 1 dia'!D73</f>
        <v>42075</v>
      </c>
      <c r="B73" s="102">
        <f>'Serie Vento - 1 dia'!E73</f>
        <v>14.605065159999999</v>
      </c>
      <c r="C73" s="68">
        <f t="shared" si="10"/>
        <v>0.29210130320000005</v>
      </c>
      <c r="D73" s="69">
        <f t="shared" si="10"/>
        <v>0.29210130320000005</v>
      </c>
      <c r="E73" s="69">
        <f t="shared" si="10"/>
        <v>0.29210130320000005</v>
      </c>
      <c r="F73" s="69">
        <f t="shared" si="11"/>
        <v>0.87630390959999993</v>
      </c>
      <c r="G73" s="69">
        <f t="shared" si="11"/>
        <v>0.87630390959999993</v>
      </c>
      <c r="H73" s="69">
        <f t="shared" si="12"/>
        <v>1.3144558644</v>
      </c>
      <c r="I73" s="70">
        <f t="shared" si="13"/>
        <v>1.6065571676000001</v>
      </c>
      <c r="J73" s="68">
        <f t="shared" si="9"/>
        <v>0</v>
      </c>
      <c r="K73" s="69">
        <f t="shared" si="9"/>
        <v>0</v>
      </c>
      <c r="L73" s="69">
        <f t="shared" si="9"/>
        <v>0</v>
      </c>
      <c r="M73" s="69">
        <f t="shared" si="9"/>
        <v>0</v>
      </c>
      <c r="N73" s="69">
        <f t="shared" si="9"/>
        <v>0</v>
      </c>
      <c r="O73" s="69">
        <f t="shared" si="9"/>
        <v>13.596581068021965</v>
      </c>
      <c r="P73" s="70">
        <f t="shared" si="9"/>
        <v>36.502801848882214</v>
      </c>
      <c r="Q73" s="86">
        <f>J73*VLOOKUP('Tipo de Pilha'!$E$1,'Área - us ur'!$A$4:$H$7,2,FALSE)/1000</f>
        <v>0</v>
      </c>
      <c r="R73" s="87">
        <f>K73*VLOOKUP('Tipo de Pilha'!$E$1,'Área - us ur'!$A$4:$H$7,3,FALSE)/1000</f>
        <v>0</v>
      </c>
      <c r="S73" s="87">
        <f>L73*VLOOKUP('Tipo de Pilha'!$E$1,'Área - us ur'!$A$4:$H$7,4,FALSE)/1000</f>
        <v>0</v>
      </c>
      <c r="T73" s="87">
        <f>M73*VLOOKUP('Tipo de Pilha'!$E$1,'Área - us ur'!$A$4:$H$7,5,FALSE)/1000</f>
        <v>0</v>
      </c>
      <c r="U73" s="87">
        <f>N73*VLOOKUP('Tipo de Pilha'!$E$1,'Área - us ur'!$A$4:$H$7,6,FALSE)/1000</f>
        <v>0</v>
      </c>
      <c r="V73" s="87">
        <f>O73*VLOOKUP('Tipo de Pilha'!$E$1,'Área - us ur'!$A$4:$H$7,7,FALSE)/1000</f>
        <v>1.6315897281626358E-3</v>
      </c>
      <c r="W73" s="88">
        <f>P73*VLOOKUP('Tipo de Pilha'!$E$1,'Área - us ur'!$A$4:$H$7,8,FALSE)/1000</f>
        <v>0</v>
      </c>
      <c r="X73" s="82">
        <f t="shared" si="14"/>
        <v>1.6315897281626358E-3</v>
      </c>
    </row>
    <row r="74" spans="1:24" ht="15" customHeight="1" x14ac:dyDescent="0.2">
      <c r="A74" s="126">
        <f>'Serie Vento - 1 dia'!D74</f>
        <v>42076</v>
      </c>
      <c r="B74" s="102">
        <f>'Serie Vento - 1 dia'!E74</f>
        <v>12.886822199999999</v>
      </c>
      <c r="C74" s="68">
        <f t="shared" si="10"/>
        <v>0.25773644400000001</v>
      </c>
      <c r="D74" s="69">
        <f t="shared" si="10"/>
        <v>0.25773644400000001</v>
      </c>
      <c r="E74" s="69">
        <f t="shared" si="10"/>
        <v>0.25773644400000001</v>
      </c>
      <c r="F74" s="69">
        <f t="shared" si="11"/>
        <v>0.77320933199999997</v>
      </c>
      <c r="G74" s="69">
        <f t="shared" si="11"/>
        <v>0.77320933199999997</v>
      </c>
      <c r="H74" s="69">
        <f t="shared" si="12"/>
        <v>1.159813998</v>
      </c>
      <c r="I74" s="70">
        <f t="shared" si="13"/>
        <v>1.417550442</v>
      </c>
      <c r="J74" s="68">
        <f t="shared" si="9"/>
        <v>0</v>
      </c>
      <c r="K74" s="69">
        <f t="shared" si="9"/>
        <v>0</v>
      </c>
      <c r="L74" s="69">
        <f t="shared" si="9"/>
        <v>0</v>
      </c>
      <c r="M74" s="69">
        <f t="shared" si="9"/>
        <v>0</v>
      </c>
      <c r="N74" s="69">
        <f t="shared" si="9"/>
        <v>0</v>
      </c>
      <c r="O74" s="69">
        <f t="shared" si="9"/>
        <v>5.47669975949115</v>
      </c>
      <c r="P74" s="70">
        <f t="shared" si="9"/>
        <v>20.550966603634933</v>
      </c>
      <c r="Q74" s="86">
        <f>J74*VLOOKUP('Tipo de Pilha'!$E$1,'Área - us ur'!$A$4:$H$7,2,FALSE)/1000</f>
        <v>0</v>
      </c>
      <c r="R74" s="87">
        <f>K74*VLOOKUP('Tipo de Pilha'!$E$1,'Área - us ur'!$A$4:$H$7,3,FALSE)/1000</f>
        <v>0</v>
      </c>
      <c r="S74" s="87">
        <f>L74*VLOOKUP('Tipo de Pilha'!$E$1,'Área - us ur'!$A$4:$H$7,4,FALSE)/1000</f>
        <v>0</v>
      </c>
      <c r="T74" s="87">
        <f>M74*VLOOKUP('Tipo de Pilha'!$E$1,'Área - us ur'!$A$4:$H$7,5,FALSE)/1000</f>
        <v>0</v>
      </c>
      <c r="U74" s="87">
        <f>N74*VLOOKUP('Tipo de Pilha'!$E$1,'Área - us ur'!$A$4:$H$7,6,FALSE)/1000</f>
        <v>0</v>
      </c>
      <c r="V74" s="87">
        <f>O74*VLOOKUP('Tipo de Pilha'!$E$1,'Área - us ur'!$A$4:$H$7,7,FALSE)/1000</f>
        <v>6.5720397113893801E-4</v>
      </c>
      <c r="W74" s="88">
        <f>P74*VLOOKUP('Tipo de Pilha'!$E$1,'Área - us ur'!$A$4:$H$7,8,FALSE)/1000</f>
        <v>0</v>
      </c>
      <c r="X74" s="82">
        <f t="shared" si="14"/>
        <v>6.5720397113893801E-4</v>
      </c>
    </row>
    <row r="75" spans="1:24" ht="15" customHeight="1" x14ac:dyDescent="0.2">
      <c r="A75" s="126">
        <f>'Serie Vento - 1 dia'!D75</f>
        <v>42077</v>
      </c>
      <c r="B75" s="102">
        <f>'Serie Vento - 1 dia'!E75</f>
        <v>12.886822199999999</v>
      </c>
      <c r="C75" s="68">
        <f t="shared" si="10"/>
        <v>0.25773644400000001</v>
      </c>
      <c r="D75" s="69">
        <f t="shared" si="10"/>
        <v>0.25773644400000001</v>
      </c>
      <c r="E75" s="69">
        <f t="shared" si="10"/>
        <v>0.25773644400000001</v>
      </c>
      <c r="F75" s="69">
        <f t="shared" si="11"/>
        <v>0.77320933199999997</v>
      </c>
      <c r="G75" s="69">
        <f t="shared" si="11"/>
        <v>0.77320933199999997</v>
      </c>
      <c r="H75" s="69">
        <f t="shared" si="12"/>
        <v>1.159813998</v>
      </c>
      <c r="I75" s="70">
        <f t="shared" si="13"/>
        <v>1.417550442</v>
      </c>
      <c r="J75" s="68">
        <f t="shared" si="9"/>
        <v>0</v>
      </c>
      <c r="K75" s="69">
        <f t="shared" si="9"/>
        <v>0</v>
      </c>
      <c r="L75" s="69">
        <f t="shared" si="9"/>
        <v>0</v>
      </c>
      <c r="M75" s="69">
        <f t="shared" si="9"/>
        <v>0</v>
      </c>
      <c r="N75" s="69">
        <f t="shared" si="9"/>
        <v>0</v>
      </c>
      <c r="O75" s="69">
        <f t="shared" si="9"/>
        <v>5.47669975949115</v>
      </c>
      <c r="P75" s="70">
        <f t="shared" si="9"/>
        <v>20.550966603634933</v>
      </c>
      <c r="Q75" s="86">
        <f>J75*VLOOKUP('Tipo de Pilha'!$E$1,'Área - us ur'!$A$4:$H$7,2,FALSE)/1000</f>
        <v>0</v>
      </c>
      <c r="R75" s="87">
        <f>K75*VLOOKUP('Tipo de Pilha'!$E$1,'Área - us ur'!$A$4:$H$7,3,FALSE)/1000</f>
        <v>0</v>
      </c>
      <c r="S75" s="87">
        <f>L75*VLOOKUP('Tipo de Pilha'!$E$1,'Área - us ur'!$A$4:$H$7,4,FALSE)/1000</f>
        <v>0</v>
      </c>
      <c r="T75" s="87">
        <f>M75*VLOOKUP('Tipo de Pilha'!$E$1,'Área - us ur'!$A$4:$H$7,5,FALSE)/1000</f>
        <v>0</v>
      </c>
      <c r="U75" s="87">
        <f>N75*VLOOKUP('Tipo de Pilha'!$E$1,'Área - us ur'!$A$4:$H$7,6,FALSE)/1000</f>
        <v>0</v>
      </c>
      <c r="V75" s="87">
        <f>O75*VLOOKUP('Tipo de Pilha'!$E$1,'Área - us ur'!$A$4:$H$7,7,FALSE)/1000</f>
        <v>6.5720397113893801E-4</v>
      </c>
      <c r="W75" s="88">
        <f>P75*VLOOKUP('Tipo de Pilha'!$E$1,'Área - us ur'!$A$4:$H$7,8,FALSE)/1000</f>
        <v>0</v>
      </c>
      <c r="X75" s="82">
        <f t="shared" si="14"/>
        <v>6.5720397113893801E-4</v>
      </c>
    </row>
    <row r="76" spans="1:24" ht="15" customHeight="1" x14ac:dyDescent="0.2">
      <c r="A76" s="126">
        <f>'Serie Vento - 1 dia'!D76</f>
        <v>42078</v>
      </c>
      <c r="B76" s="102">
        <f>'Serie Vento - 1 dia'!E76</f>
        <v>12.027700719999999</v>
      </c>
      <c r="C76" s="68">
        <f t="shared" si="10"/>
        <v>0.24055401440000002</v>
      </c>
      <c r="D76" s="69">
        <f t="shared" si="10"/>
        <v>0.24055401440000002</v>
      </c>
      <c r="E76" s="69">
        <f t="shared" si="10"/>
        <v>0.24055401440000002</v>
      </c>
      <c r="F76" s="69">
        <f t="shared" si="11"/>
        <v>0.72166204319999994</v>
      </c>
      <c r="G76" s="69">
        <f t="shared" si="11"/>
        <v>0.72166204319999994</v>
      </c>
      <c r="H76" s="69">
        <f t="shared" si="12"/>
        <v>1.0824930648</v>
      </c>
      <c r="I76" s="70">
        <f t="shared" si="13"/>
        <v>1.3230470792</v>
      </c>
      <c r="J76" s="68">
        <f t="shared" si="9"/>
        <v>0</v>
      </c>
      <c r="K76" s="69">
        <f t="shared" si="9"/>
        <v>0</v>
      </c>
      <c r="L76" s="69">
        <f t="shared" si="9"/>
        <v>0</v>
      </c>
      <c r="M76" s="69">
        <f t="shared" si="9"/>
        <v>0</v>
      </c>
      <c r="N76" s="69">
        <f t="shared" si="9"/>
        <v>0</v>
      </c>
      <c r="O76" s="69">
        <f t="shared" si="9"/>
        <v>2.4570227529256243</v>
      </c>
      <c r="P76" s="70">
        <f t="shared" si="9"/>
        <v>14.129023072019761</v>
      </c>
      <c r="Q76" s="86">
        <f>J76*VLOOKUP('Tipo de Pilha'!$E$1,'Área - us ur'!$A$4:$H$7,2,FALSE)/1000</f>
        <v>0</v>
      </c>
      <c r="R76" s="87">
        <f>K76*VLOOKUP('Tipo de Pilha'!$E$1,'Área - us ur'!$A$4:$H$7,3,FALSE)/1000</f>
        <v>0</v>
      </c>
      <c r="S76" s="87">
        <f>L76*VLOOKUP('Tipo de Pilha'!$E$1,'Área - us ur'!$A$4:$H$7,4,FALSE)/1000</f>
        <v>0</v>
      </c>
      <c r="T76" s="87">
        <f>M76*VLOOKUP('Tipo de Pilha'!$E$1,'Área - us ur'!$A$4:$H$7,5,FALSE)/1000</f>
        <v>0</v>
      </c>
      <c r="U76" s="87">
        <f>N76*VLOOKUP('Tipo de Pilha'!$E$1,'Área - us ur'!$A$4:$H$7,6,FALSE)/1000</f>
        <v>0</v>
      </c>
      <c r="V76" s="87">
        <f>O76*VLOOKUP('Tipo de Pilha'!$E$1,'Área - us ur'!$A$4:$H$7,7,FALSE)/1000</f>
        <v>2.9484273035107489E-4</v>
      </c>
      <c r="W76" s="88">
        <f>P76*VLOOKUP('Tipo de Pilha'!$E$1,'Área - us ur'!$A$4:$H$7,8,FALSE)/1000</f>
        <v>0</v>
      </c>
      <c r="X76" s="82">
        <f t="shared" si="14"/>
        <v>2.9484273035107489E-4</v>
      </c>
    </row>
    <row r="77" spans="1:24" ht="15" customHeight="1" x14ac:dyDescent="0.2">
      <c r="A77" s="126">
        <f>'Serie Vento - 1 dia'!D77</f>
        <v>42079</v>
      </c>
      <c r="B77" s="102">
        <f>'Serie Vento - 1 dia'!E77</f>
        <v>12.027700719999999</v>
      </c>
      <c r="C77" s="68">
        <f t="shared" si="10"/>
        <v>0.24055401440000002</v>
      </c>
      <c r="D77" s="69">
        <f t="shared" si="10"/>
        <v>0.24055401440000002</v>
      </c>
      <c r="E77" s="69">
        <f t="shared" si="10"/>
        <v>0.24055401440000002</v>
      </c>
      <c r="F77" s="69">
        <f t="shared" si="11"/>
        <v>0.72166204319999994</v>
      </c>
      <c r="G77" s="69">
        <f t="shared" si="11"/>
        <v>0.72166204319999994</v>
      </c>
      <c r="H77" s="69">
        <f t="shared" si="12"/>
        <v>1.0824930648</v>
      </c>
      <c r="I77" s="70">
        <f t="shared" si="13"/>
        <v>1.3230470792</v>
      </c>
      <c r="J77" s="68">
        <f t="shared" si="9"/>
        <v>0</v>
      </c>
      <c r="K77" s="69">
        <f t="shared" si="9"/>
        <v>0</v>
      </c>
      <c r="L77" s="69">
        <f t="shared" si="9"/>
        <v>0</v>
      </c>
      <c r="M77" s="69">
        <f t="shared" si="9"/>
        <v>0</v>
      </c>
      <c r="N77" s="69">
        <f t="shared" si="9"/>
        <v>0</v>
      </c>
      <c r="O77" s="69">
        <f t="shared" si="9"/>
        <v>2.4570227529256243</v>
      </c>
      <c r="P77" s="70">
        <f t="shared" si="9"/>
        <v>14.129023072019761</v>
      </c>
      <c r="Q77" s="86">
        <f>J77*VLOOKUP('Tipo de Pilha'!$E$1,'Área - us ur'!$A$4:$H$7,2,FALSE)/1000</f>
        <v>0</v>
      </c>
      <c r="R77" s="87">
        <f>K77*VLOOKUP('Tipo de Pilha'!$E$1,'Área - us ur'!$A$4:$H$7,3,FALSE)/1000</f>
        <v>0</v>
      </c>
      <c r="S77" s="87">
        <f>L77*VLOOKUP('Tipo de Pilha'!$E$1,'Área - us ur'!$A$4:$H$7,4,FALSE)/1000</f>
        <v>0</v>
      </c>
      <c r="T77" s="87">
        <f>M77*VLOOKUP('Tipo de Pilha'!$E$1,'Área - us ur'!$A$4:$H$7,5,FALSE)/1000</f>
        <v>0</v>
      </c>
      <c r="U77" s="87">
        <f>N77*VLOOKUP('Tipo de Pilha'!$E$1,'Área - us ur'!$A$4:$H$7,6,FALSE)/1000</f>
        <v>0</v>
      </c>
      <c r="V77" s="87">
        <f>O77*VLOOKUP('Tipo de Pilha'!$E$1,'Área - us ur'!$A$4:$H$7,7,FALSE)/1000</f>
        <v>2.9484273035107489E-4</v>
      </c>
      <c r="W77" s="88">
        <f>P77*VLOOKUP('Tipo de Pilha'!$E$1,'Área - us ur'!$A$4:$H$7,8,FALSE)/1000</f>
        <v>0</v>
      </c>
      <c r="X77" s="82">
        <f t="shared" si="14"/>
        <v>2.9484273035107489E-4</v>
      </c>
    </row>
    <row r="78" spans="1:24" ht="15" customHeight="1" x14ac:dyDescent="0.2">
      <c r="A78" s="126">
        <f>'Serie Vento - 1 dia'!D78</f>
        <v>42080</v>
      </c>
      <c r="B78" s="102">
        <f>'Serie Vento - 1 dia'!E78</f>
        <v>13.74594368</v>
      </c>
      <c r="C78" s="68">
        <f t="shared" si="10"/>
        <v>0.27491887360000006</v>
      </c>
      <c r="D78" s="69">
        <f t="shared" si="10"/>
        <v>0.27491887360000006</v>
      </c>
      <c r="E78" s="69">
        <f t="shared" si="10"/>
        <v>0.27491887360000006</v>
      </c>
      <c r="F78" s="69">
        <f t="shared" si="11"/>
        <v>0.82475662080000001</v>
      </c>
      <c r="G78" s="69">
        <f t="shared" si="11"/>
        <v>0.82475662080000001</v>
      </c>
      <c r="H78" s="69">
        <f t="shared" si="12"/>
        <v>1.2371349312000002</v>
      </c>
      <c r="I78" s="70">
        <f t="shared" si="13"/>
        <v>1.5120538048000003</v>
      </c>
      <c r="J78" s="68">
        <f t="shared" si="9"/>
        <v>0</v>
      </c>
      <c r="K78" s="69">
        <f t="shared" si="9"/>
        <v>0</v>
      </c>
      <c r="L78" s="69">
        <f t="shared" si="9"/>
        <v>0</v>
      </c>
      <c r="M78" s="69">
        <f t="shared" si="9"/>
        <v>0</v>
      </c>
      <c r="N78" s="69">
        <f t="shared" si="9"/>
        <v>0</v>
      </c>
      <c r="O78" s="69">
        <f t="shared" si="9"/>
        <v>9.1898858645232764</v>
      </c>
      <c r="P78" s="70">
        <f t="shared" si="9"/>
        <v>28.008892862589104</v>
      </c>
      <c r="Q78" s="86">
        <f>J78*VLOOKUP('Tipo de Pilha'!$E$1,'Área - us ur'!$A$4:$H$7,2,FALSE)/1000</f>
        <v>0</v>
      </c>
      <c r="R78" s="87">
        <f>K78*VLOOKUP('Tipo de Pilha'!$E$1,'Área - us ur'!$A$4:$H$7,3,FALSE)/1000</f>
        <v>0</v>
      </c>
      <c r="S78" s="87">
        <f>L78*VLOOKUP('Tipo de Pilha'!$E$1,'Área - us ur'!$A$4:$H$7,4,FALSE)/1000</f>
        <v>0</v>
      </c>
      <c r="T78" s="87">
        <f>M78*VLOOKUP('Tipo de Pilha'!$E$1,'Área - us ur'!$A$4:$H$7,5,FALSE)/1000</f>
        <v>0</v>
      </c>
      <c r="U78" s="87">
        <f>N78*VLOOKUP('Tipo de Pilha'!$E$1,'Área - us ur'!$A$4:$H$7,6,FALSE)/1000</f>
        <v>0</v>
      </c>
      <c r="V78" s="87">
        <f>O78*VLOOKUP('Tipo de Pilha'!$E$1,'Área - us ur'!$A$4:$H$7,7,FALSE)/1000</f>
        <v>1.1027863037427932E-3</v>
      </c>
      <c r="W78" s="88">
        <f>P78*VLOOKUP('Tipo de Pilha'!$E$1,'Área - us ur'!$A$4:$H$7,8,FALSE)/1000</f>
        <v>0</v>
      </c>
      <c r="X78" s="82">
        <f t="shared" si="14"/>
        <v>1.1027863037427932E-3</v>
      </c>
    </row>
    <row r="79" spans="1:24" ht="15" customHeight="1" x14ac:dyDescent="0.2">
      <c r="A79" s="126">
        <f>'Serie Vento - 1 dia'!D79</f>
        <v>42081</v>
      </c>
      <c r="B79" s="102">
        <f>'Serie Vento - 1 dia'!E79</f>
        <v>12.027700719999999</v>
      </c>
      <c r="C79" s="68">
        <f t="shared" si="10"/>
        <v>0.24055401440000002</v>
      </c>
      <c r="D79" s="69">
        <f t="shared" si="10"/>
        <v>0.24055401440000002</v>
      </c>
      <c r="E79" s="69">
        <f t="shared" si="10"/>
        <v>0.24055401440000002</v>
      </c>
      <c r="F79" s="69">
        <f t="shared" si="11"/>
        <v>0.72166204319999994</v>
      </c>
      <c r="G79" s="69">
        <f t="shared" si="11"/>
        <v>0.72166204319999994</v>
      </c>
      <c r="H79" s="69">
        <f t="shared" si="12"/>
        <v>1.0824930648</v>
      </c>
      <c r="I79" s="70">
        <f t="shared" si="13"/>
        <v>1.3230470792</v>
      </c>
      <c r="J79" s="68">
        <f t="shared" si="9"/>
        <v>0</v>
      </c>
      <c r="K79" s="69">
        <f t="shared" si="9"/>
        <v>0</v>
      </c>
      <c r="L79" s="69">
        <f t="shared" si="9"/>
        <v>0</v>
      </c>
      <c r="M79" s="69">
        <f t="shared" si="9"/>
        <v>0</v>
      </c>
      <c r="N79" s="69">
        <f t="shared" si="9"/>
        <v>0</v>
      </c>
      <c r="O79" s="69">
        <f t="shared" si="9"/>
        <v>2.4570227529256243</v>
      </c>
      <c r="P79" s="70">
        <f t="shared" si="9"/>
        <v>14.129023072019761</v>
      </c>
      <c r="Q79" s="86">
        <f>J79*VLOOKUP('Tipo de Pilha'!$E$1,'Área - us ur'!$A$4:$H$7,2,FALSE)/1000</f>
        <v>0</v>
      </c>
      <c r="R79" s="87">
        <f>K79*VLOOKUP('Tipo de Pilha'!$E$1,'Área - us ur'!$A$4:$H$7,3,FALSE)/1000</f>
        <v>0</v>
      </c>
      <c r="S79" s="87">
        <f>L79*VLOOKUP('Tipo de Pilha'!$E$1,'Área - us ur'!$A$4:$H$7,4,FALSE)/1000</f>
        <v>0</v>
      </c>
      <c r="T79" s="87">
        <f>M79*VLOOKUP('Tipo de Pilha'!$E$1,'Área - us ur'!$A$4:$H$7,5,FALSE)/1000</f>
        <v>0</v>
      </c>
      <c r="U79" s="87">
        <f>N79*VLOOKUP('Tipo de Pilha'!$E$1,'Área - us ur'!$A$4:$H$7,6,FALSE)/1000</f>
        <v>0</v>
      </c>
      <c r="V79" s="87">
        <f>O79*VLOOKUP('Tipo de Pilha'!$E$1,'Área - us ur'!$A$4:$H$7,7,FALSE)/1000</f>
        <v>2.9484273035107489E-4</v>
      </c>
      <c r="W79" s="88">
        <f>P79*VLOOKUP('Tipo de Pilha'!$E$1,'Área - us ur'!$A$4:$H$7,8,FALSE)/1000</f>
        <v>0</v>
      </c>
      <c r="X79" s="82">
        <f t="shared" si="14"/>
        <v>2.9484273035107489E-4</v>
      </c>
    </row>
    <row r="80" spans="1:24" ht="15" customHeight="1" x14ac:dyDescent="0.2">
      <c r="A80" s="126">
        <f>'Serie Vento - 1 dia'!D80</f>
        <v>42082</v>
      </c>
      <c r="B80" s="102">
        <f>'Serie Vento - 1 dia'!E80</f>
        <v>12.027700719999999</v>
      </c>
      <c r="C80" s="68">
        <f t="shared" si="10"/>
        <v>0.24055401440000002</v>
      </c>
      <c r="D80" s="69">
        <f t="shared" si="10"/>
        <v>0.24055401440000002</v>
      </c>
      <c r="E80" s="69">
        <f t="shared" si="10"/>
        <v>0.24055401440000002</v>
      </c>
      <c r="F80" s="69">
        <f t="shared" si="11"/>
        <v>0.72166204319999994</v>
      </c>
      <c r="G80" s="69">
        <f t="shared" si="11"/>
        <v>0.72166204319999994</v>
      </c>
      <c r="H80" s="69">
        <f t="shared" si="12"/>
        <v>1.0824930648</v>
      </c>
      <c r="I80" s="70">
        <f t="shared" si="13"/>
        <v>1.3230470792</v>
      </c>
      <c r="J80" s="68">
        <f t="shared" si="9"/>
        <v>0</v>
      </c>
      <c r="K80" s="69">
        <f t="shared" si="9"/>
        <v>0</v>
      </c>
      <c r="L80" s="69">
        <f t="shared" si="9"/>
        <v>0</v>
      </c>
      <c r="M80" s="69">
        <f t="shared" si="9"/>
        <v>0</v>
      </c>
      <c r="N80" s="69">
        <f t="shared" si="9"/>
        <v>0</v>
      </c>
      <c r="O80" s="69">
        <f t="shared" si="9"/>
        <v>2.4570227529256243</v>
      </c>
      <c r="P80" s="70">
        <f t="shared" si="9"/>
        <v>14.129023072019761</v>
      </c>
      <c r="Q80" s="86">
        <f>J80*VLOOKUP('Tipo de Pilha'!$E$1,'Área - us ur'!$A$4:$H$7,2,FALSE)/1000</f>
        <v>0</v>
      </c>
      <c r="R80" s="87">
        <f>K80*VLOOKUP('Tipo de Pilha'!$E$1,'Área - us ur'!$A$4:$H$7,3,FALSE)/1000</f>
        <v>0</v>
      </c>
      <c r="S80" s="87">
        <f>L80*VLOOKUP('Tipo de Pilha'!$E$1,'Área - us ur'!$A$4:$H$7,4,FALSE)/1000</f>
        <v>0</v>
      </c>
      <c r="T80" s="87">
        <f>M80*VLOOKUP('Tipo de Pilha'!$E$1,'Área - us ur'!$A$4:$H$7,5,FALSE)/1000</f>
        <v>0</v>
      </c>
      <c r="U80" s="87">
        <f>N80*VLOOKUP('Tipo de Pilha'!$E$1,'Área - us ur'!$A$4:$H$7,6,FALSE)/1000</f>
        <v>0</v>
      </c>
      <c r="V80" s="87">
        <f>O80*VLOOKUP('Tipo de Pilha'!$E$1,'Área - us ur'!$A$4:$H$7,7,FALSE)/1000</f>
        <v>2.9484273035107489E-4</v>
      </c>
      <c r="W80" s="88">
        <f>P80*VLOOKUP('Tipo de Pilha'!$E$1,'Área - us ur'!$A$4:$H$7,8,FALSE)/1000</f>
        <v>0</v>
      </c>
      <c r="X80" s="82">
        <f t="shared" si="14"/>
        <v>2.9484273035107489E-4</v>
      </c>
    </row>
    <row r="81" spans="1:24" ht="15" customHeight="1" x14ac:dyDescent="0.2">
      <c r="A81" s="126">
        <f>'Serie Vento - 1 dia'!D81</f>
        <v>42083</v>
      </c>
      <c r="B81" s="102">
        <f>'Serie Vento - 1 dia'!E81</f>
        <v>11.16857924</v>
      </c>
      <c r="C81" s="68">
        <f t="shared" si="10"/>
        <v>0.22337158480000005</v>
      </c>
      <c r="D81" s="69">
        <f t="shared" si="10"/>
        <v>0.22337158480000005</v>
      </c>
      <c r="E81" s="69">
        <f t="shared" si="10"/>
        <v>0.22337158480000005</v>
      </c>
      <c r="F81" s="69">
        <f t="shared" si="11"/>
        <v>0.6701147543999999</v>
      </c>
      <c r="G81" s="69">
        <f t="shared" si="11"/>
        <v>0.6701147543999999</v>
      </c>
      <c r="H81" s="69">
        <f t="shared" si="12"/>
        <v>1.0051721316000002</v>
      </c>
      <c r="I81" s="70">
        <f t="shared" si="13"/>
        <v>1.2285437164000002</v>
      </c>
      <c r="J81" s="68">
        <f t="shared" si="9"/>
        <v>0</v>
      </c>
      <c r="K81" s="69">
        <f t="shared" si="9"/>
        <v>0</v>
      </c>
      <c r="L81" s="69">
        <f t="shared" si="9"/>
        <v>0</v>
      </c>
      <c r="M81" s="69">
        <f t="shared" si="9"/>
        <v>0</v>
      </c>
      <c r="N81" s="69">
        <f t="shared" si="9"/>
        <v>0</v>
      </c>
      <c r="O81" s="69">
        <f t="shared" si="9"/>
        <v>0.13085484482669241</v>
      </c>
      <c r="P81" s="70">
        <f t="shared" si="9"/>
        <v>8.7430622677435785</v>
      </c>
      <c r="Q81" s="86">
        <f>J81*VLOOKUP('Tipo de Pilha'!$E$1,'Área - us ur'!$A$4:$H$7,2,FALSE)/1000</f>
        <v>0</v>
      </c>
      <c r="R81" s="87">
        <f>K81*VLOOKUP('Tipo de Pilha'!$E$1,'Área - us ur'!$A$4:$H$7,3,FALSE)/1000</f>
        <v>0</v>
      </c>
      <c r="S81" s="87">
        <f>L81*VLOOKUP('Tipo de Pilha'!$E$1,'Área - us ur'!$A$4:$H$7,4,FALSE)/1000</f>
        <v>0</v>
      </c>
      <c r="T81" s="87">
        <f>M81*VLOOKUP('Tipo de Pilha'!$E$1,'Área - us ur'!$A$4:$H$7,5,FALSE)/1000</f>
        <v>0</v>
      </c>
      <c r="U81" s="87">
        <f>N81*VLOOKUP('Tipo de Pilha'!$E$1,'Área - us ur'!$A$4:$H$7,6,FALSE)/1000</f>
        <v>0</v>
      </c>
      <c r="V81" s="87">
        <f>O81*VLOOKUP('Tipo de Pilha'!$E$1,'Área - us ur'!$A$4:$H$7,7,FALSE)/1000</f>
        <v>1.570258137920309E-5</v>
      </c>
      <c r="W81" s="88">
        <f>P81*VLOOKUP('Tipo de Pilha'!$E$1,'Área - us ur'!$A$4:$H$7,8,FALSE)/1000</f>
        <v>0</v>
      </c>
      <c r="X81" s="82">
        <f t="shared" si="14"/>
        <v>1.570258137920309E-5</v>
      </c>
    </row>
    <row r="82" spans="1:24" ht="15" customHeight="1" x14ac:dyDescent="0.2">
      <c r="A82" s="126">
        <f>'Serie Vento - 1 dia'!D82</f>
        <v>42084</v>
      </c>
      <c r="B82" s="102">
        <f>'Serie Vento - 1 dia'!E82</f>
        <v>12.886822199999999</v>
      </c>
      <c r="C82" s="68">
        <f t="shared" si="10"/>
        <v>0.25773644400000001</v>
      </c>
      <c r="D82" s="69">
        <f t="shared" si="10"/>
        <v>0.25773644400000001</v>
      </c>
      <c r="E82" s="69">
        <f t="shared" si="10"/>
        <v>0.25773644400000001</v>
      </c>
      <c r="F82" s="69">
        <f t="shared" si="11"/>
        <v>0.77320933199999997</v>
      </c>
      <c r="G82" s="69">
        <f t="shared" si="11"/>
        <v>0.77320933199999997</v>
      </c>
      <c r="H82" s="69">
        <f t="shared" si="12"/>
        <v>1.159813998</v>
      </c>
      <c r="I82" s="70">
        <f t="shared" si="13"/>
        <v>1.417550442</v>
      </c>
      <c r="J82" s="68">
        <f t="shared" si="9"/>
        <v>0</v>
      </c>
      <c r="K82" s="69">
        <f t="shared" si="9"/>
        <v>0</v>
      </c>
      <c r="L82" s="69">
        <f t="shared" si="9"/>
        <v>0</v>
      </c>
      <c r="M82" s="69">
        <f t="shared" si="9"/>
        <v>0</v>
      </c>
      <c r="N82" s="69">
        <f t="shared" si="9"/>
        <v>0</v>
      </c>
      <c r="O82" s="69">
        <f t="shared" si="9"/>
        <v>5.47669975949115</v>
      </c>
      <c r="P82" s="70">
        <f t="shared" si="9"/>
        <v>20.550966603634933</v>
      </c>
      <c r="Q82" s="86">
        <f>J82*VLOOKUP('Tipo de Pilha'!$E$1,'Área - us ur'!$A$4:$H$7,2,FALSE)/1000</f>
        <v>0</v>
      </c>
      <c r="R82" s="87">
        <f>K82*VLOOKUP('Tipo de Pilha'!$E$1,'Área - us ur'!$A$4:$H$7,3,FALSE)/1000</f>
        <v>0</v>
      </c>
      <c r="S82" s="87">
        <f>L82*VLOOKUP('Tipo de Pilha'!$E$1,'Área - us ur'!$A$4:$H$7,4,FALSE)/1000</f>
        <v>0</v>
      </c>
      <c r="T82" s="87">
        <f>M82*VLOOKUP('Tipo de Pilha'!$E$1,'Área - us ur'!$A$4:$H$7,5,FALSE)/1000</f>
        <v>0</v>
      </c>
      <c r="U82" s="87">
        <f>N82*VLOOKUP('Tipo de Pilha'!$E$1,'Área - us ur'!$A$4:$H$7,6,FALSE)/1000</f>
        <v>0</v>
      </c>
      <c r="V82" s="87">
        <f>O82*VLOOKUP('Tipo de Pilha'!$E$1,'Área - us ur'!$A$4:$H$7,7,FALSE)/1000</f>
        <v>6.5720397113893801E-4</v>
      </c>
      <c r="W82" s="88">
        <f>P82*VLOOKUP('Tipo de Pilha'!$E$1,'Área - us ur'!$A$4:$H$7,8,FALSE)/1000</f>
        <v>0</v>
      </c>
      <c r="X82" s="82">
        <f t="shared" si="14"/>
        <v>6.5720397113893801E-4</v>
      </c>
    </row>
    <row r="83" spans="1:24" ht="15" customHeight="1" x14ac:dyDescent="0.2">
      <c r="A83" s="126">
        <f>'Serie Vento - 1 dia'!D83</f>
        <v>42085</v>
      </c>
      <c r="B83" s="102">
        <f>'Serie Vento - 1 dia'!E83</f>
        <v>12.027700719999999</v>
      </c>
      <c r="C83" s="68">
        <f t="shared" si="10"/>
        <v>0.24055401440000002</v>
      </c>
      <c r="D83" s="69">
        <f t="shared" si="10"/>
        <v>0.24055401440000002</v>
      </c>
      <c r="E83" s="69">
        <f t="shared" si="10"/>
        <v>0.24055401440000002</v>
      </c>
      <c r="F83" s="69">
        <f t="shared" si="11"/>
        <v>0.72166204319999994</v>
      </c>
      <c r="G83" s="69">
        <f t="shared" si="11"/>
        <v>0.72166204319999994</v>
      </c>
      <c r="H83" s="69">
        <f t="shared" si="12"/>
        <v>1.0824930648</v>
      </c>
      <c r="I83" s="70">
        <f t="shared" si="13"/>
        <v>1.3230470792</v>
      </c>
      <c r="J83" s="68">
        <f t="shared" si="9"/>
        <v>0</v>
      </c>
      <c r="K83" s="69">
        <f t="shared" si="9"/>
        <v>0</v>
      </c>
      <c r="L83" s="69">
        <f t="shared" si="9"/>
        <v>0</v>
      </c>
      <c r="M83" s="69">
        <f t="shared" si="9"/>
        <v>0</v>
      </c>
      <c r="N83" s="69">
        <f t="shared" si="9"/>
        <v>0</v>
      </c>
      <c r="O83" s="69">
        <f t="shared" si="9"/>
        <v>2.4570227529256243</v>
      </c>
      <c r="P83" s="70">
        <f t="shared" si="9"/>
        <v>14.129023072019761</v>
      </c>
      <c r="Q83" s="86">
        <f>J83*VLOOKUP('Tipo de Pilha'!$E$1,'Área - us ur'!$A$4:$H$7,2,FALSE)/1000</f>
        <v>0</v>
      </c>
      <c r="R83" s="87">
        <f>K83*VLOOKUP('Tipo de Pilha'!$E$1,'Área - us ur'!$A$4:$H$7,3,FALSE)/1000</f>
        <v>0</v>
      </c>
      <c r="S83" s="87">
        <f>L83*VLOOKUP('Tipo de Pilha'!$E$1,'Área - us ur'!$A$4:$H$7,4,FALSE)/1000</f>
        <v>0</v>
      </c>
      <c r="T83" s="87">
        <f>M83*VLOOKUP('Tipo de Pilha'!$E$1,'Área - us ur'!$A$4:$H$7,5,FALSE)/1000</f>
        <v>0</v>
      </c>
      <c r="U83" s="87">
        <f>N83*VLOOKUP('Tipo de Pilha'!$E$1,'Área - us ur'!$A$4:$H$7,6,FALSE)/1000</f>
        <v>0</v>
      </c>
      <c r="V83" s="87">
        <f>O83*VLOOKUP('Tipo de Pilha'!$E$1,'Área - us ur'!$A$4:$H$7,7,FALSE)/1000</f>
        <v>2.9484273035107489E-4</v>
      </c>
      <c r="W83" s="88">
        <f>P83*VLOOKUP('Tipo de Pilha'!$E$1,'Área - us ur'!$A$4:$H$7,8,FALSE)/1000</f>
        <v>0</v>
      </c>
      <c r="X83" s="82">
        <f t="shared" si="14"/>
        <v>2.9484273035107489E-4</v>
      </c>
    </row>
    <row r="84" spans="1:24" ht="15" customHeight="1" x14ac:dyDescent="0.2">
      <c r="A84" s="126">
        <f>'Serie Vento - 1 dia'!D84</f>
        <v>42086</v>
      </c>
      <c r="B84" s="102">
        <f>'Serie Vento - 1 dia'!E84</f>
        <v>11.16857924</v>
      </c>
      <c r="C84" s="68">
        <f t="shared" ref="C84:E147" si="15">0.1*0.2*$B84</f>
        <v>0.22337158480000005</v>
      </c>
      <c r="D84" s="69">
        <f t="shared" si="15"/>
        <v>0.22337158480000005</v>
      </c>
      <c r="E84" s="69">
        <f t="shared" si="15"/>
        <v>0.22337158480000005</v>
      </c>
      <c r="F84" s="69">
        <f t="shared" ref="F84:G147" si="16">0.1*0.6*$B84</f>
        <v>0.6701147543999999</v>
      </c>
      <c r="G84" s="69">
        <f t="shared" si="16"/>
        <v>0.6701147543999999</v>
      </c>
      <c r="H84" s="69">
        <f t="shared" si="12"/>
        <v>1.0051721316000002</v>
      </c>
      <c r="I84" s="70">
        <f t="shared" si="13"/>
        <v>1.2285437164000002</v>
      </c>
      <c r="J84" s="68">
        <f t="shared" si="9"/>
        <v>0</v>
      </c>
      <c r="K84" s="69">
        <f t="shared" si="9"/>
        <v>0</v>
      </c>
      <c r="L84" s="69">
        <f t="shared" si="9"/>
        <v>0</v>
      </c>
      <c r="M84" s="69">
        <f t="shared" si="9"/>
        <v>0</v>
      </c>
      <c r="N84" s="69">
        <f t="shared" si="9"/>
        <v>0</v>
      </c>
      <c r="O84" s="69">
        <f t="shared" si="9"/>
        <v>0.13085484482669241</v>
      </c>
      <c r="P84" s="70">
        <f t="shared" si="9"/>
        <v>8.7430622677435785</v>
      </c>
      <c r="Q84" s="86">
        <f>J84*VLOOKUP('Tipo de Pilha'!$E$1,'Área - us ur'!$A$4:$H$7,2,FALSE)/1000</f>
        <v>0</v>
      </c>
      <c r="R84" s="87">
        <f>K84*VLOOKUP('Tipo de Pilha'!$E$1,'Área - us ur'!$A$4:$H$7,3,FALSE)/1000</f>
        <v>0</v>
      </c>
      <c r="S84" s="87">
        <f>L84*VLOOKUP('Tipo de Pilha'!$E$1,'Área - us ur'!$A$4:$H$7,4,FALSE)/1000</f>
        <v>0</v>
      </c>
      <c r="T84" s="87">
        <f>M84*VLOOKUP('Tipo de Pilha'!$E$1,'Área - us ur'!$A$4:$H$7,5,FALSE)/1000</f>
        <v>0</v>
      </c>
      <c r="U84" s="87">
        <f>N84*VLOOKUP('Tipo de Pilha'!$E$1,'Área - us ur'!$A$4:$H$7,6,FALSE)/1000</f>
        <v>0</v>
      </c>
      <c r="V84" s="87">
        <f>O84*VLOOKUP('Tipo de Pilha'!$E$1,'Área - us ur'!$A$4:$H$7,7,FALSE)/1000</f>
        <v>1.570258137920309E-5</v>
      </c>
      <c r="W84" s="88">
        <f>P84*VLOOKUP('Tipo de Pilha'!$E$1,'Área - us ur'!$A$4:$H$7,8,FALSE)/1000</f>
        <v>0</v>
      </c>
      <c r="X84" s="82">
        <f t="shared" si="14"/>
        <v>1.570258137920309E-5</v>
      </c>
    </row>
    <row r="85" spans="1:24" ht="15" customHeight="1" x14ac:dyDescent="0.2">
      <c r="A85" s="126">
        <f>'Serie Vento - 1 dia'!D85</f>
        <v>42087</v>
      </c>
      <c r="B85" s="102">
        <f>'Serie Vento - 1 dia'!E85</f>
        <v>12.886822199999999</v>
      </c>
      <c r="C85" s="68">
        <f t="shared" si="15"/>
        <v>0.25773644400000001</v>
      </c>
      <c r="D85" s="69">
        <f t="shared" si="15"/>
        <v>0.25773644400000001</v>
      </c>
      <c r="E85" s="69">
        <f t="shared" si="15"/>
        <v>0.25773644400000001</v>
      </c>
      <c r="F85" s="69">
        <f t="shared" si="16"/>
        <v>0.77320933199999997</v>
      </c>
      <c r="G85" s="69">
        <f t="shared" si="16"/>
        <v>0.77320933199999997</v>
      </c>
      <c r="H85" s="69">
        <f t="shared" si="12"/>
        <v>1.159813998</v>
      </c>
      <c r="I85" s="70">
        <f t="shared" si="13"/>
        <v>1.417550442</v>
      </c>
      <c r="J85" s="68">
        <f t="shared" si="9"/>
        <v>0</v>
      </c>
      <c r="K85" s="69">
        <f t="shared" si="9"/>
        <v>0</v>
      </c>
      <c r="L85" s="69">
        <f t="shared" si="9"/>
        <v>0</v>
      </c>
      <c r="M85" s="69">
        <f t="shared" si="9"/>
        <v>0</v>
      </c>
      <c r="N85" s="69">
        <f t="shared" si="9"/>
        <v>0</v>
      </c>
      <c r="O85" s="69">
        <f t="shared" si="9"/>
        <v>5.47669975949115</v>
      </c>
      <c r="P85" s="70">
        <f t="shared" si="9"/>
        <v>20.550966603634933</v>
      </c>
      <c r="Q85" s="86">
        <f>J85*VLOOKUP('Tipo de Pilha'!$E$1,'Área - us ur'!$A$4:$H$7,2,FALSE)/1000</f>
        <v>0</v>
      </c>
      <c r="R85" s="87">
        <f>K85*VLOOKUP('Tipo de Pilha'!$E$1,'Área - us ur'!$A$4:$H$7,3,FALSE)/1000</f>
        <v>0</v>
      </c>
      <c r="S85" s="87">
        <f>L85*VLOOKUP('Tipo de Pilha'!$E$1,'Área - us ur'!$A$4:$H$7,4,FALSE)/1000</f>
        <v>0</v>
      </c>
      <c r="T85" s="87">
        <f>M85*VLOOKUP('Tipo de Pilha'!$E$1,'Área - us ur'!$A$4:$H$7,5,FALSE)/1000</f>
        <v>0</v>
      </c>
      <c r="U85" s="87">
        <f>N85*VLOOKUP('Tipo de Pilha'!$E$1,'Área - us ur'!$A$4:$H$7,6,FALSE)/1000</f>
        <v>0</v>
      </c>
      <c r="V85" s="87">
        <f>O85*VLOOKUP('Tipo de Pilha'!$E$1,'Área - us ur'!$A$4:$H$7,7,FALSE)/1000</f>
        <v>6.5720397113893801E-4</v>
      </c>
      <c r="W85" s="88">
        <f>P85*VLOOKUP('Tipo de Pilha'!$E$1,'Área - us ur'!$A$4:$H$7,8,FALSE)/1000</f>
        <v>0</v>
      </c>
      <c r="X85" s="82">
        <f t="shared" si="14"/>
        <v>6.5720397113893801E-4</v>
      </c>
    </row>
    <row r="86" spans="1:24" ht="15" customHeight="1" x14ac:dyDescent="0.2">
      <c r="A86" s="126">
        <f>'Serie Vento - 1 dia'!D86</f>
        <v>42088</v>
      </c>
      <c r="B86" s="102">
        <f>'Serie Vento - 1 dia'!E86</f>
        <v>14.605065159999999</v>
      </c>
      <c r="C86" s="68">
        <f t="shared" si="15"/>
        <v>0.29210130320000005</v>
      </c>
      <c r="D86" s="69">
        <f t="shared" si="15"/>
        <v>0.29210130320000005</v>
      </c>
      <c r="E86" s="69">
        <f t="shared" si="15"/>
        <v>0.29210130320000005</v>
      </c>
      <c r="F86" s="69">
        <f t="shared" si="16"/>
        <v>0.87630390959999993</v>
      </c>
      <c r="G86" s="69">
        <f t="shared" si="16"/>
        <v>0.87630390959999993</v>
      </c>
      <c r="H86" s="69">
        <f t="shared" si="12"/>
        <v>1.3144558644</v>
      </c>
      <c r="I86" s="70">
        <f t="shared" si="13"/>
        <v>1.6065571676000001</v>
      </c>
      <c r="J86" s="68">
        <f t="shared" si="9"/>
        <v>0</v>
      </c>
      <c r="K86" s="69">
        <f t="shared" si="9"/>
        <v>0</v>
      </c>
      <c r="L86" s="69">
        <f t="shared" si="9"/>
        <v>0</v>
      </c>
      <c r="M86" s="69">
        <f t="shared" si="9"/>
        <v>0</v>
      </c>
      <c r="N86" s="69">
        <f t="shared" si="9"/>
        <v>0</v>
      </c>
      <c r="O86" s="69">
        <f t="shared" si="9"/>
        <v>13.596581068021965</v>
      </c>
      <c r="P86" s="70">
        <f t="shared" si="9"/>
        <v>36.502801848882214</v>
      </c>
      <c r="Q86" s="86">
        <f>J86*VLOOKUP('Tipo de Pilha'!$E$1,'Área - us ur'!$A$4:$H$7,2,FALSE)/1000</f>
        <v>0</v>
      </c>
      <c r="R86" s="87">
        <f>K86*VLOOKUP('Tipo de Pilha'!$E$1,'Área - us ur'!$A$4:$H$7,3,FALSE)/1000</f>
        <v>0</v>
      </c>
      <c r="S86" s="87">
        <f>L86*VLOOKUP('Tipo de Pilha'!$E$1,'Área - us ur'!$A$4:$H$7,4,FALSE)/1000</f>
        <v>0</v>
      </c>
      <c r="T86" s="87">
        <f>M86*VLOOKUP('Tipo de Pilha'!$E$1,'Área - us ur'!$A$4:$H$7,5,FALSE)/1000</f>
        <v>0</v>
      </c>
      <c r="U86" s="87">
        <f>N86*VLOOKUP('Tipo de Pilha'!$E$1,'Área - us ur'!$A$4:$H$7,6,FALSE)/1000</f>
        <v>0</v>
      </c>
      <c r="V86" s="87">
        <f>O86*VLOOKUP('Tipo de Pilha'!$E$1,'Área - us ur'!$A$4:$H$7,7,FALSE)/1000</f>
        <v>1.6315897281626358E-3</v>
      </c>
      <c r="W86" s="88">
        <f>P86*VLOOKUP('Tipo de Pilha'!$E$1,'Área - us ur'!$A$4:$H$7,8,FALSE)/1000</f>
        <v>0</v>
      </c>
      <c r="X86" s="82">
        <f t="shared" si="14"/>
        <v>1.6315897281626358E-3</v>
      </c>
    </row>
    <row r="87" spans="1:24" ht="15" customHeight="1" x14ac:dyDescent="0.2">
      <c r="A87" s="126">
        <f>'Serie Vento - 1 dia'!D87</f>
        <v>42089</v>
      </c>
      <c r="B87" s="102">
        <f>'Serie Vento - 1 dia'!E87</f>
        <v>10.309457759999999</v>
      </c>
      <c r="C87" s="68">
        <f t="shared" si="15"/>
        <v>0.20618915520000003</v>
      </c>
      <c r="D87" s="69">
        <f t="shared" si="15"/>
        <v>0.20618915520000003</v>
      </c>
      <c r="E87" s="69">
        <f t="shared" si="15"/>
        <v>0.20618915520000003</v>
      </c>
      <c r="F87" s="69">
        <f t="shared" si="16"/>
        <v>0.61856746559999987</v>
      </c>
      <c r="G87" s="69">
        <f t="shared" si="16"/>
        <v>0.61856746559999987</v>
      </c>
      <c r="H87" s="69">
        <f t="shared" si="12"/>
        <v>0.92785119839999997</v>
      </c>
      <c r="I87" s="70">
        <f t="shared" si="13"/>
        <v>1.1340403536000001</v>
      </c>
      <c r="J87" s="68">
        <f t="shared" si="9"/>
        <v>0</v>
      </c>
      <c r="K87" s="69">
        <f t="shared" si="9"/>
        <v>0</v>
      </c>
      <c r="L87" s="69">
        <f t="shared" si="9"/>
        <v>0</v>
      </c>
      <c r="M87" s="69">
        <f t="shared" si="9"/>
        <v>0</v>
      </c>
      <c r="N87" s="69">
        <f t="shared" si="9"/>
        <v>0</v>
      </c>
      <c r="O87" s="69">
        <f t="shared" si="9"/>
        <v>0</v>
      </c>
      <c r="P87" s="70">
        <f t="shared" si="9"/>
        <v>4.39308419080636</v>
      </c>
      <c r="Q87" s="86">
        <f>J87*VLOOKUP('Tipo de Pilha'!$E$1,'Área - us ur'!$A$4:$H$7,2,FALSE)/1000</f>
        <v>0</v>
      </c>
      <c r="R87" s="87">
        <f>K87*VLOOKUP('Tipo de Pilha'!$E$1,'Área - us ur'!$A$4:$H$7,3,FALSE)/1000</f>
        <v>0</v>
      </c>
      <c r="S87" s="87">
        <f>L87*VLOOKUP('Tipo de Pilha'!$E$1,'Área - us ur'!$A$4:$H$7,4,FALSE)/1000</f>
        <v>0</v>
      </c>
      <c r="T87" s="87">
        <f>M87*VLOOKUP('Tipo de Pilha'!$E$1,'Área - us ur'!$A$4:$H$7,5,FALSE)/1000</f>
        <v>0</v>
      </c>
      <c r="U87" s="87">
        <f>N87*VLOOKUP('Tipo de Pilha'!$E$1,'Área - us ur'!$A$4:$H$7,6,FALSE)/1000</f>
        <v>0</v>
      </c>
      <c r="V87" s="87">
        <f>O87*VLOOKUP('Tipo de Pilha'!$E$1,'Área - us ur'!$A$4:$H$7,7,FALSE)/1000</f>
        <v>0</v>
      </c>
      <c r="W87" s="88">
        <f>P87*VLOOKUP('Tipo de Pilha'!$E$1,'Área - us ur'!$A$4:$H$7,8,FALSE)/1000</f>
        <v>0</v>
      </c>
      <c r="X87" s="82">
        <f t="shared" si="14"/>
        <v>0</v>
      </c>
    </row>
    <row r="88" spans="1:24" ht="15" customHeight="1" x14ac:dyDescent="0.2">
      <c r="A88" s="126">
        <f>'Serie Vento - 1 dia'!D88</f>
        <v>42090</v>
      </c>
      <c r="B88" s="102">
        <f>'Serie Vento - 1 dia'!E88</f>
        <v>8.5912147999999995</v>
      </c>
      <c r="C88" s="68">
        <f t="shared" si="15"/>
        <v>0.17182429600000002</v>
      </c>
      <c r="D88" s="69">
        <f t="shared" si="15"/>
        <v>0.17182429600000002</v>
      </c>
      <c r="E88" s="69">
        <f t="shared" si="15"/>
        <v>0.17182429600000002</v>
      </c>
      <c r="F88" s="69">
        <f t="shared" si="16"/>
        <v>0.51547288799999991</v>
      </c>
      <c r="G88" s="69">
        <f t="shared" si="16"/>
        <v>0.51547288799999991</v>
      </c>
      <c r="H88" s="69">
        <f t="shared" si="12"/>
        <v>0.77320933200000008</v>
      </c>
      <c r="I88" s="70">
        <f t="shared" si="13"/>
        <v>0.94503362800000001</v>
      </c>
      <c r="J88" s="68">
        <f t="shared" si="9"/>
        <v>0</v>
      </c>
      <c r="K88" s="69">
        <f t="shared" si="9"/>
        <v>0</v>
      </c>
      <c r="L88" s="69">
        <f t="shared" si="9"/>
        <v>0</v>
      </c>
      <c r="M88" s="69">
        <f t="shared" si="9"/>
        <v>0</v>
      </c>
      <c r="N88" s="69">
        <f t="shared" si="9"/>
        <v>0</v>
      </c>
      <c r="O88" s="69">
        <f t="shared" si="9"/>
        <v>0</v>
      </c>
      <c r="P88" s="70">
        <f t="shared" si="9"/>
        <v>0</v>
      </c>
      <c r="Q88" s="86">
        <f>J88*VLOOKUP('Tipo de Pilha'!$E$1,'Área - us ur'!$A$4:$H$7,2,FALSE)/1000</f>
        <v>0</v>
      </c>
      <c r="R88" s="87">
        <f>K88*VLOOKUP('Tipo de Pilha'!$E$1,'Área - us ur'!$A$4:$H$7,3,FALSE)/1000</f>
        <v>0</v>
      </c>
      <c r="S88" s="87">
        <f>L88*VLOOKUP('Tipo de Pilha'!$E$1,'Área - us ur'!$A$4:$H$7,4,FALSE)/1000</f>
        <v>0</v>
      </c>
      <c r="T88" s="87">
        <f>M88*VLOOKUP('Tipo de Pilha'!$E$1,'Área - us ur'!$A$4:$H$7,5,FALSE)/1000</f>
        <v>0</v>
      </c>
      <c r="U88" s="87">
        <f>N88*VLOOKUP('Tipo de Pilha'!$E$1,'Área - us ur'!$A$4:$H$7,6,FALSE)/1000</f>
        <v>0</v>
      </c>
      <c r="V88" s="87">
        <f>O88*VLOOKUP('Tipo de Pilha'!$E$1,'Área - us ur'!$A$4:$H$7,7,FALSE)/1000</f>
        <v>0</v>
      </c>
      <c r="W88" s="88">
        <f>P88*VLOOKUP('Tipo de Pilha'!$E$1,'Área - us ur'!$A$4:$H$7,8,FALSE)/1000</f>
        <v>0</v>
      </c>
      <c r="X88" s="82">
        <f t="shared" si="14"/>
        <v>0</v>
      </c>
    </row>
    <row r="89" spans="1:24" ht="15" customHeight="1" x14ac:dyDescent="0.2">
      <c r="A89" s="126">
        <f>'Serie Vento - 1 dia'!D89</f>
        <v>42091</v>
      </c>
      <c r="B89" s="102">
        <f>'Serie Vento - 1 dia'!E89</f>
        <v>9.4503362800000001</v>
      </c>
      <c r="C89" s="68">
        <f t="shared" si="15"/>
        <v>0.18900672560000004</v>
      </c>
      <c r="D89" s="69">
        <f t="shared" si="15"/>
        <v>0.18900672560000004</v>
      </c>
      <c r="E89" s="69">
        <f t="shared" si="15"/>
        <v>0.18900672560000004</v>
      </c>
      <c r="F89" s="69">
        <f t="shared" si="16"/>
        <v>0.56702017679999994</v>
      </c>
      <c r="G89" s="69">
        <f t="shared" si="16"/>
        <v>0.56702017679999994</v>
      </c>
      <c r="H89" s="69">
        <f t="shared" si="12"/>
        <v>0.85053026520000008</v>
      </c>
      <c r="I89" s="70">
        <f t="shared" si="13"/>
        <v>1.0395369908000001</v>
      </c>
      <c r="J89" s="68">
        <f t="shared" si="9"/>
        <v>0</v>
      </c>
      <c r="K89" s="69">
        <f t="shared" si="9"/>
        <v>0</v>
      </c>
      <c r="L89" s="69">
        <f t="shared" si="9"/>
        <v>0</v>
      </c>
      <c r="M89" s="69">
        <f t="shared" si="9"/>
        <v>0</v>
      </c>
      <c r="N89" s="69">
        <f t="shared" si="9"/>
        <v>0</v>
      </c>
      <c r="O89" s="69">
        <f t="shared" si="9"/>
        <v>0</v>
      </c>
      <c r="P89" s="70">
        <f t="shared" si="9"/>
        <v>1.0790888412081203</v>
      </c>
      <c r="Q89" s="86">
        <f>J89*VLOOKUP('Tipo de Pilha'!$E$1,'Área - us ur'!$A$4:$H$7,2,FALSE)/1000</f>
        <v>0</v>
      </c>
      <c r="R89" s="87">
        <f>K89*VLOOKUP('Tipo de Pilha'!$E$1,'Área - us ur'!$A$4:$H$7,3,FALSE)/1000</f>
        <v>0</v>
      </c>
      <c r="S89" s="87">
        <f>L89*VLOOKUP('Tipo de Pilha'!$E$1,'Área - us ur'!$A$4:$H$7,4,FALSE)/1000</f>
        <v>0</v>
      </c>
      <c r="T89" s="87">
        <f>M89*VLOOKUP('Tipo de Pilha'!$E$1,'Área - us ur'!$A$4:$H$7,5,FALSE)/1000</f>
        <v>0</v>
      </c>
      <c r="U89" s="87">
        <f>N89*VLOOKUP('Tipo de Pilha'!$E$1,'Área - us ur'!$A$4:$H$7,6,FALSE)/1000</f>
        <v>0</v>
      </c>
      <c r="V89" s="87">
        <f>O89*VLOOKUP('Tipo de Pilha'!$E$1,'Área - us ur'!$A$4:$H$7,7,FALSE)/1000</f>
        <v>0</v>
      </c>
      <c r="W89" s="88">
        <f>P89*VLOOKUP('Tipo de Pilha'!$E$1,'Área - us ur'!$A$4:$H$7,8,FALSE)/1000</f>
        <v>0</v>
      </c>
      <c r="X89" s="82">
        <f t="shared" si="14"/>
        <v>0</v>
      </c>
    </row>
    <row r="90" spans="1:24" ht="15" customHeight="1" x14ac:dyDescent="0.2">
      <c r="A90" s="126">
        <f>'Serie Vento - 1 dia'!D90</f>
        <v>42092</v>
      </c>
      <c r="B90" s="102">
        <f>'Serie Vento - 1 dia'!E90</f>
        <v>12.027700719999999</v>
      </c>
      <c r="C90" s="68">
        <f t="shared" si="15"/>
        <v>0.24055401440000002</v>
      </c>
      <c r="D90" s="69">
        <f t="shared" si="15"/>
        <v>0.24055401440000002</v>
      </c>
      <c r="E90" s="69">
        <f t="shared" si="15"/>
        <v>0.24055401440000002</v>
      </c>
      <c r="F90" s="69">
        <f t="shared" si="16"/>
        <v>0.72166204319999994</v>
      </c>
      <c r="G90" s="69">
        <f t="shared" si="16"/>
        <v>0.72166204319999994</v>
      </c>
      <c r="H90" s="69">
        <f t="shared" si="12"/>
        <v>1.0824930648</v>
      </c>
      <c r="I90" s="70">
        <f t="shared" si="13"/>
        <v>1.3230470792</v>
      </c>
      <c r="J90" s="68">
        <f t="shared" si="9"/>
        <v>0</v>
      </c>
      <c r="K90" s="69">
        <f t="shared" si="9"/>
        <v>0</v>
      </c>
      <c r="L90" s="69">
        <f t="shared" si="9"/>
        <v>0</v>
      </c>
      <c r="M90" s="69">
        <f t="shared" si="9"/>
        <v>0</v>
      </c>
      <c r="N90" s="69">
        <f t="shared" si="9"/>
        <v>0</v>
      </c>
      <c r="O90" s="69">
        <f t="shared" si="9"/>
        <v>2.4570227529256243</v>
      </c>
      <c r="P90" s="70">
        <f t="shared" si="9"/>
        <v>14.129023072019761</v>
      </c>
      <c r="Q90" s="86">
        <f>J90*VLOOKUP('Tipo de Pilha'!$E$1,'Área - us ur'!$A$4:$H$7,2,FALSE)/1000</f>
        <v>0</v>
      </c>
      <c r="R90" s="87">
        <f>K90*VLOOKUP('Tipo de Pilha'!$E$1,'Área - us ur'!$A$4:$H$7,3,FALSE)/1000</f>
        <v>0</v>
      </c>
      <c r="S90" s="87">
        <f>L90*VLOOKUP('Tipo de Pilha'!$E$1,'Área - us ur'!$A$4:$H$7,4,FALSE)/1000</f>
        <v>0</v>
      </c>
      <c r="T90" s="87">
        <f>M90*VLOOKUP('Tipo de Pilha'!$E$1,'Área - us ur'!$A$4:$H$7,5,FALSE)/1000</f>
        <v>0</v>
      </c>
      <c r="U90" s="87">
        <f>N90*VLOOKUP('Tipo de Pilha'!$E$1,'Área - us ur'!$A$4:$H$7,6,FALSE)/1000</f>
        <v>0</v>
      </c>
      <c r="V90" s="87">
        <f>O90*VLOOKUP('Tipo de Pilha'!$E$1,'Área - us ur'!$A$4:$H$7,7,FALSE)/1000</f>
        <v>2.9484273035107489E-4</v>
      </c>
      <c r="W90" s="88">
        <f>P90*VLOOKUP('Tipo de Pilha'!$E$1,'Área - us ur'!$A$4:$H$7,8,FALSE)/1000</f>
        <v>0</v>
      </c>
      <c r="X90" s="82">
        <f t="shared" si="14"/>
        <v>2.9484273035107489E-4</v>
      </c>
    </row>
    <row r="91" spans="1:24" ht="15" customHeight="1" x14ac:dyDescent="0.2">
      <c r="A91" s="126">
        <f>'Serie Vento - 1 dia'!D91</f>
        <v>42093</v>
      </c>
      <c r="B91" s="102">
        <f>'Serie Vento - 1 dia'!E91</f>
        <v>14.605065159999999</v>
      </c>
      <c r="C91" s="68">
        <f t="shared" si="15"/>
        <v>0.29210130320000005</v>
      </c>
      <c r="D91" s="69">
        <f t="shared" si="15"/>
        <v>0.29210130320000005</v>
      </c>
      <c r="E91" s="69">
        <f t="shared" si="15"/>
        <v>0.29210130320000005</v>
      </c>
      <c r="F91" s="69">
        <f t="shared" si="16"/>
        <v>0.87630390959999993</v>
      </c>
      <c r="G91" s="69">
        <f t="shared" si="16"/>
        <v>0.87630390959999993</v>
      </c>
      <c r="H91" s="69">
        <f t="shared" si="12"/>
        <v>1.3144558644</v>
      </c>
      <c r="I91" s="70">
        <f t="shared" si="13"/>
        <v>1.6065571676000001</v>
      </c>
      <c r="J91" s="68">
        <f t="shared" si="9"/>
        <v>0</v>
      </c>
      <c r="K91" s="69">
        <f t="shared" si="9"/>
        <v>0</v>
      </c>
      <c r="L91" s="69">
        <f t="shared" si="9"/>
        <v>0</v>
      </c>
      <c r="M91" s="69">
        <f t="shared" si="9"/>
        <v>0</v>
      </c>
      <c r="N91" s="69">
        <f t="shared" si="9"/>
        <v>0</v>
      </c>
      <c r="O91" s="69">
        <f t="shared" si="9"/>
        <v>13.596581068021965</v>
      </c>
      <c r="P91" s="70">
        <f t="shared" si="9"/>
        <v>36.502801848882214</v>
      </c>
      <c r="Q91" s="86">
        <f>J91*VLOOKUP('Tipo de Pilha'!$E$1,'Área - us ur'!$A$4:$H$7,2,FALSE)/1000</f>
        <v>0</v>
      </c>
      <c r="R91" s="87">
        <f>K91*VLOOKUP('Tipo de Pilha'!$E$1,'Área - us ur'!$A$4:$H$7,3,FALSE)/1000</f>
        <v>0</v>
      </c>
      <c r="S91" s="87">
        <f>L91*VLOOKUP('Tipo de Pilha'!$E$1,'Área - us ur'!$A$4:$H$7,4,FALSE)/1000</f>
        <v>0</v>
      </c>
      <c r="T91" s="87">
        <f>M91*VLOOKUP('Tipo de Pilha'!$E$1,'Área - us ur'!$A$4:$H$7,5,FALSE)/1000</f>
        <v>0</v>
      </c>
      <c r="U91" s="87">
        <f>N91*VLOOKUP('Tipo de Pilha'!$E$1,'Área - us ur'!$A$4:$H$7,6,FALSE)/1000</f>
        <v>0</v>
      </c>
      <c r="V91" s="87">
        <f>O91*VLOOKUP('Tipo de Pilha'!$E$1,'Área - us ur'!$A$4:$H$7,7,FALSE)/1000</f>
        <v>1.6315897281626358E-3</v>
      </c>
      <c r="W91" s="88">
        <f>P91*VLOOKUP('Tipo de Pilha'!$E$1,'Área - us ur'!$A$4:$H$7,8,FALSE)/1000</f>
        <v>0</v>
      </c>
      <c r="X91" s="82">
        <f t="shared" si="14"/>
        <v>1.6315897281626358E-3</v>
      </c>
    </row>
    <row r="92" spans="1:24" ht="15" customHeight="1" x14ac:dyDescent="0.2">
      <c r="A92" s="126">
        <f>'Serie Vento - 1 dia'!D92</f>
        <v>42094</v>
      </c>
      <c r="B92" s="102">
        <f>'Serie Vento - 1 dia'!E92</f>
        <v>10.309457759999999</v>
      </c>
      <c r="C92" s="68">
        <f t="shared" si="15"/>
        <v>0.20618915520000003</v>
      </c>
      <c r="D92" s="69">
        <f t="shared" si="15"/>
        <v>0.20618915520000003</v>
      </c>
      <c r="E92" s="69">
        <f t="shared" si="15"/>
        <v>0.20618915520000003</v>
      </c>
      <c r="F92" s="69">
        <f t="shared" si="16"/>
        <v>0.61856746559999987</v>
      </c>
      <c r="G92" s="69">
        <f t="shared" si="16"/>
        <v>0.61856746559999987</v>
      </c>
      <c r="H92" s="69">
        <f t="shared" si="12"/>
        <v>0.92785119839999997</v>
      </c>
      <c r="I92" s="70">
        <f t="shared" si="13"/>
        <v>1.1340403536000001</v>
      </c>
      <c r="J92" s="68">
        <f t="shared" si="9"/>
        <v>0</v>
      </c>
      <c r="K92" s="69">
        <f t="shared" si="9"/>
        <v>0</v>
      </c>
      <c r="L92" s="69">
        <f t="shared" si="9"/>
        <v>0</v>
      </c>
      <c r="M92" s="69">
        <f t="shared" si="9"/>
        <v>0</v>
      </c>
      <c r="N92" s="69">
        <f t="shared" si="9"/>
        <v>0</v>
      </c>
      <c r="O92" s="69">
        <f t="shared" si="9"/>
        <v>0</v>
      </c>
      <c r="P92" s="70">
        <f t="shared" si="9"/>
        <v>4.39308419080636</v>
      </c>
      <c r="Q92" s="86">
        <f>J92*VLOOKUP('Tipo de Pilha'!$E$1,'Área - us ur'!$A$4:$H$7,2,FALSE)/1000</f>
        <v>0</v>
      </c>
      <c r="R92" s="87">
        <f>K92*VLOOKUP('Tipo de Pilha'!$E$1,'Área - us ur'!$A$4:$H$7,3,FALSE)/1000</f>
        <v>0</v>
      </c>
      <c r="S92" s="87">
        <f>L92*VLOOKUP('Tipo de Pilha'!$E$1,'Área - us ur'!$A$4:$H$7,4,FALSE)/1000</f>
        <v>0</v>
      </c>
      <c r="T92" s="87">
        <f>M92*VLOOKUP('Tipo de Pilha'!$E$1,'Área - us ur'!$A$4:$H$7,5,FALSE)/1000</f>
        <v>0</v>
      </c>
      <c r="U92" s="87">
        <f>N92*VLOOKUP('Tipo de Pilha'!$E$1,'Área - us ur'!$A$4:$H$7,6,FALSE)/1000</f>
        <v>0</v>
      </c>
      <c r="V92" s="87">
        <f>O92*VLOOKUP('Tipo de Pilha'!$E$1,'Área - us ur'!$A$4:$H$7,7,FALSE)/1000</f>
        <v>0</v>
      </c>
      <c r="W92" s="88">
        <f>P92*VLOOKUP('Tipo de Pilha'!$E$1,'Área - us ur'!$A$4:$H$7,8,FALSE)/1000</f>
        <v>0</v>
      </c>
      <c r="X92" s="82">
        <f t="shared" si="14"/>
        <v>0</v>
      </c>
    </row>
    <row r="93" spans="1:24" ht="15" customHeight="1" x14ac:dyDescent="0.2">
      <c r="A93" s="126">
        <f>'Serie Vento - 1 dia'!D93</f>
        <v>42095</v>
      </c>
      <c r="B93" s="102">
        <f>'Serie Vento - 1 dia'!E93</f>
        <v>12.886822199999999</v>
      </c>
      <c r="C93" s="68">
        <f t="shared" si="15"/>
        <v>0.25773644400000001</v>
      </c>
      <c r="D93" s="69">
        <f t="shared" si="15"/>
        <v>0.25773644400000001</v>
      </c>
      <c r="E93" s="69">
        <f t="shared" si="15"/>
        <v>0.25773644400000001</v>
      </c>
      <c r="F93" s="69">
        <f t="shared" si="16"/>
        <v>0.77320933199999997</v>
      </c>
      <c r="G93" s="69">
        <f t="shared" si="16"/>
        <v>0.77320933199999997</v>
      </c>
      <c r="H93" s="69">
        <f t="shared" si="12"/>
        <v>1.159813998</v>
      </c>
      <c r="I93" s="70">
        <f t="shared" si="13"/>
        <v>1.417550442</v>
      </c>
      <c r="J93" s="68">
        <f t="shared" si="9"/>
        <v>0</v>
      </c>
      <c r="K93" s="69">
        <f t="shared" si="9"/>
        <v>0</v>
      </c>
      <c r="L93" s="69">
        <f t="shared" si="9"/>
        <v>0</v>
      </c>
      <c r="M93" s="69">
        <f t="shared" si="9"/>
        <v>0</v>
      </c>
      <c r="N93" s="69">
        <f t="shared" si="9"/>
        <v>0</v>
      </c>
      <c r="O93" s="69">
        <f t="shared" si="9"/>
        <v>5.47669975949115</v>
      </c>
      <c r="P93" s="70">
        <f t="shared" si="9"/>
        <v>20.550966603634933</v>
      </c>
      <c r="Q93" s="86">
        <f>J93*VLOOKUP('Tipo de Pilha'!$E$1,'Área - us ur'!$A$4:$H$7,2,FALSE)/1000</f>
        <v>0</v>
      </c>
      <c r="R93" s="87">
        <f>K93*VLOOKUP('Tipo de Pilha'!$E$1,'Área - us ur'!$A$4:$H$7,3,FALSE)/1000</f>
        <v>0</v>
      </c>
      <c r="S93" s="87">
        <f>L93*VLOOKUP('Tipo de Pilha'!$E$1,'Área - us ur'!$A$4:$H$7,4,FALSE)/1000</f>
        <v>0</v>
      </c>
      <c r="T93" s="87">
        <f>M93*VLOOKUP('Tipo de Pilha'!$E$1,'Área - us ur'!$A$4:$H$7,5,FALSE)/1000</f>
        <v>0</v>
      </c>
      <c r="U93" s="87">
        <f>N93*VLOOKUP('Tipo de Pilha'!$E$1,'Área - us ur'!$A$4:$H$7,6,FALSE)/1000</f>
        <v>0</v>
      </c>
      <c r="V93" s="87">
        <f>O93*VLOOKUP('Tipo de Pilha'!$E$1,'Área - us ur'!$A$4:$H$7,7,FALSE)/1000</f>
        <v>6.5720397113893801E-4</v>
      </c>
      <c r="W93" s="88">
        <f>P93*VLOOKUP('Tipo de Pilha'!$E$1,'Área - us ur'!$A$4:$H$7,8,FALSE)/1000</f>
        <v>0</v>
      </c>
      <c r="X93" s="82">
        <f t="shared" si="14"/>
        <v>6.5720397113893801E-4</v>
      </c>
    </row>
    <row r="94" spans="1:24" ht="15" customHeight="1" x14ac:dyDescent="0.2">
      <c r="A94" s="126">
        <f>'Serie Vento - 1 dia'!D94</f>
        <v>42096</v>
      </c>
      <c r="B94" s="102">
        <f>'Serie Vento - 1 dia'!E94</f>
        <v>12.886822199999999</v>
      </c>
      <c r="C94" s="68">
        <f t="shared" si="15"/>
        <v>0.25773644400000001</v>
      </c>
      <c r="D94" s="69">
        <f t="shared" si="15"/>
        <v>0.25773644400000001</v>
      </c>
      <c r="E94" s="69">
        <f t="shared" si="15"/>
        <v>0.25773644400000001</v>
      </c>
      <c r="F94" s="69">
        <f t="shared" si="16"/>
        <v>0.77320933199999997</v>
      </c>
      <c r="G94" s="69">
        <f t="shared" si="16"/>
        <v>0.77320933199999997</v>
      </c>
      <c r="H94" s="69">
        <f t="shared" si="12"/>
        <v>1.159813998</v>
      </c>
      <c r="I94" s="70">
        <f t="shared" si="13"/>
        <v>1.417550442</v>
      </c>
      <c r="J94" s="68">
        <f t="shared" si="9"/>
        <v>0</v>
      </c>
      <c r="K94" s="69">
        <f t="shared" si="9"/>
        <v>0</v>
      </c>
      <c r="L94" s="69">
        <f t="shared" si="9"/>
        <v>0</v>
      </c>
      <c r="M94" s="69">
        <f t="shared" si="9"/>
        <v>0</v>
      </c>
      <c r="N94" s="69">
        <f t="shared" si="9"/>
        <v>0</v>
      </c>
      <c r="O94" s="69">
        <f t="shared" si="9"/>
        <v>5.47669975949115</v>
      </c>
      <c r="P94" s="70">
        <f t="shared" si="9"/>
        <v>20.550966603634933</v>
      </c>
      <c r="Q94" s="86">
        <f>J94*VLOOKUP('Tipo de Pilha'!$E$1,'Área - us ur'!$A$4:$H$7,2,FALSE)/1000</f>
        <v>0</v>
      </c>
      <c r="R94" s="87">
        <f>K94*VLOOKUP('Tipo de Pilha'!$E$1,'Área - us ur'!$A$4:$H$7,3,FALSE)/1000</f>
        <v>0</v>
      </c>
      <c r="S94" s="87">
        <f>L94*VLOOKUP('Tipo de Pilha'!$E$1,'Área - us ur'!$A$4:$H$7,4,FALSE)/1000</f>
        <v>0</v>
      </c>
      <c r="T94" s="87">
        <f>M94*VLOOKUP('Tipo de Pilha'!$E$1,'Área - us ur'!$A$4:$H$7,5,FALSE)/1000</f>
        <v>0</v>
      </c>
      <c r="U94" s="87">
        <f>N94*VLOOKUP('Tipo de Pilha'!$E$1,'Área - us ur'!$A$4:$H$7,6,FALSE)/1000</f>
        <v>0</v>
      </c>
      <c r="V94" s="87">
        <f>O94*VLOOKUP('Tipo de Pilha'!$E$1,'Área - us ur'!$A$4:$H$7,7,FALSE)/1000</f>
        <v>6.5720397113893801E-4</v>
      </c>
      <c r="W94" s="88">
        <f>P94*VLOOKUP('Tipo de Pilha'!$E$1,'Área - us ur'!$A$4:$H$7,8,FALSE)/1000</f>
        <v>0</v>
      </c>
      <c r="X94" s="82">
        <f t="shared" si="14"/>
        <v>6.5720397113893801E-4</v>
      </c>
    </row>
    <row r="95" spans="1:24" ht="15" customHeight="1" x14ac:dyDescent="0.2">
      <c r="A95" s="126">
        <f>'Serie Vento - 1 dia'!D95</f>
        <v>42097</v>
      </c>
      <c r="B95" s="102">
        <f>'Serie Vento - 1 dia'!E95</f>
        <v>12.886822199999999</v>
      </c>
      <c r="C95" s="68">
        <f t="shared" si="15"/>
        <v>0.25773644400000001</v>
      </c>
      <c r="D95" s="69">
        <f t="shared" si="15"/>
        <v>0.25773644400000001</v>
      </c>
      <c r="E95" s="69">
        <f t="shared" si="15"/>
        <v>0.25773644400000001</v>
      </c>
      <c r="F95" s="69">
        <f t="shared" si="16"/>
        <v>0.77320933199999997</v>
      </c>
      <c r="G95" s="69">
        <f t="shared" si="16"/>
        <v>0.77320933199999997</v>
      </c>
      <c r="H95" s="69">
        <f t="shared" si="12"/>
        <v>1.159813998</v>
      </c>
      <c r="I95" s="70">
        <f t="shared" si="13"/>
        <v>1.417550442</v>
      </c>
      <c r="J95" s="68">
        <f t="shared" si="9"/>
        <v>0</v>
      </c>
      <c r="K95" s="69">
        <f t="shared" si="9"/>
        <v>0</v>
      </c>
      <c r="L95" s="69">
        <f t="shared" si="9"/>
        <v>0</v>
      </c>
      <c r="M95" s="69">
        <f t="shared" si="9"/>
        <v>0</v>
      </c>
      <c r="N95" s="69">
        <f t="shared" si="9"/>
        <v>0</v>
      </c>
      <c r="O95" s="69">
        <f t="shared" si="9"/>
        <v>5.47669975949115</v>
      </c>
      <c r="P95" s="70">
        <f t="shared" si="9"/>
        <v>20.550966603634933</v>
      </c>
      <c r="Q95" s="86">
        <f>J95*VLOOKUP('Tipo de Pilha'!$E$1,'Área - us ur'!$A$4:$H$7,2,FALSE)/1000</f>
        <v>0</v>
      </c>
      <c r="R95" s="87">
        <f>K95*VLOOKUP('Tipo de Pilha'!$E$1,'Área - us ur'!$A$4:$H$7,3,FALSE)/1000</f>
        <v>0</v>
      </c>
      <c r="S95" s="87">
        <f>L95*VLOOKUP('Tipo de Pilha'!$E$1,'Área - us ur'!$A$4:$H$7,4,FALSE)/1000</f>
        <v>0</v>
      </c>
      <c r="T95" s="87">
        <f>M95*VLOOKUP('Tipo de Pilha'!$E$1,'Área - us ur'!$A$4:$H$7,5,FALSE)/1000</f>
        <v>0</v>
      </c>
      <c r="U95" s="87">
        <f>N95*VLOOKUP('Tipo de Pilha'!$E$1,'Área - us ur'!$A$4:$H$7,6,FALSE)/1000</f>
        <v>0</v>
      </c>
      <c r="V95" s="87">
        <f>O95*VLOOKUP('Tipo de Pilha'!$E$1,'Área - us ur'!$A$4:$H$7,7,FALSE)/1000</f>
        <v>6.5720397113893801E-4</v>
      </c>
      <c r="W95" s="88">
        <f>P95*VLOOKUP('Tipo de Pilha'!$E$1,'Área - us ur'!$A$4:$H$7,8,FALSE)/1000</f>
        <v>0</v>
      </c>
      <c r="X95" s="82">
        <f t="shared" si="14"/>
        <v>6.5720397113893801E-4</v>
      </c>
    </row>
    <row r="96" spans="1:24" ht="15" customHeight="1" x14ac:dyDescent="0.2">
      <c r="A96" s="126">
        <f>'Serie Vento - 1 dia'!D96</f>
        <v>42098</v>
      </c>
      <c r="B96" s="102">
        <f>'Serie Vento - 1 dia'!E96</f>
        <v>9.4503362800000001</v>
      </c>
      <c r="C96" s="68">
        <f t="shared" si="15"/>
        <v>0.18900672560000004</v>
      </c>
      <c r="D96" s="69">
        <f t="shared" si="15"/>
        <v>0.18900672560000004</v>
      </c>
      <c r="E96" s="69">
        <f t="shared" si="15"/>
        <v>0.18900672560000004</v>
      </c>
      <c r="F96" s="69">
        <f t="shared" si="16"/>
        <v>0.56702017679999994</v>
      </c>
      <c r="G96" s="69">
        <f t="shared" si="16"/>
        <v>0.56702017679999994</v>
      </c>
      <c r="H96" s="69">
        <f t="shared" si="12"/>
        <v>0.85053026520000008</v>
      </c>
      <c r="I96" s="70">
        <f t="shared" si="13"/>
        <v>1.0395369908000001</v>
      </c>
      <c r="J96" s="68">
        <f t="shared" si="9"/>
        <v>0</v>
      </c>
      <c r="K96" s="69">
        <f t="shared" si="9"/>
        <v>0</v>
      </c>
      <c r="L96" s="69">
        <f t="shared" si="9"/>
        <v>0</v>
      </c>
      <c r="M96" s="69">
        <f t="shared" si="9"/>
        <v>0</v>
      </c>
      <c r="N96" s="69">
        <f t="shared" si="9"/>
        <v>0</v>
      </c>
      <c r="O96" s="69">
        <f t="shared" si="9"/>
        <v>0</v>
      </c>
      <c r="P96" s="70">
        <f t="shared" si="9"/>
        <v>1.0790888412081203</v>
      </c>
      <c r="Q96" s="86">
        <f>J96*VLOOKUP('Tipo de Pilha'!$E$1,'Área - us ur'!$A$4:$H$7,2,FALSE)/1000</f>
        <v>0</v>
      </c>
      <c r="R96" s="87">
        <f>K96*VLOOKUP('Tipo de Pilha'!$E$1,'Área - us ur'!$A$4:$H$7,3,FALSE)/1000</f>
        <v>0</v>
      </c>
      <c r="S96" s="87">
        <f>L96*VLOOKUP('Tipo de Pilha'!$E$1,'Área - us ur'!$A$4:$H$7,4,FALSE)/1000</f>
        <v>0</v>
      </c>
      <c r="T96" s="87">
        <f>M96*VLOOKUP('Tipo de Pilha'!$E$1,'Área - us ur'!$A$4:$H$7,5,FALSE)/1000</f>
        <v>0</v>
      </c>
      <c r="U96" s="87">
        <f>N96*VLOOKUP('Tipo de Pilha'!$E$1,'Área - us ur'!$A$4:$H$7,6,FALSE)/1000</f>
        <v>0</v>
      </c>
      <c r="V96" s="87">
        <f>O96*VLOOKUP('Tipo de Pilha'!$E$1,'Área - us ur'!$A$4:$H$7,7,FALSE)/1000</f>
        <v>0</v>
      </c>
      <c r="W96" s="88">
        <f>P96*VLOOKUP('Tipo de Pilha'!$E$1,'Área - us ur'!$A$4:$H$7,8,FALSE)/1000</f>
        <v>0</v>
      </c>
      <c r="X96" s="82">
        <f t="shared" si="14"/>
        <v>0</v>
      </c>
    </row>
    <row r="97" spans="1:24" ht="15" customHeight="1" x14ac:dyDescent="0.2">
      <c r="A97" s="126">
        <f>'Serie Vento - 1 dia'!D97</f>
        <v>42099</v>
      </c>
      <c r="B97" s="102">
        <f>'Serie Vento - 1 dia'!E97</f>
        <v>12.027700719999999</v>
      </c>
      <c r="C97" s="68">
        <f t="shared" si="15"/>
        <v>0.24055401440000002</v>
      </c>
      <c r="D97" s="69">
        <f t="shared" si="15"/>
        <v>0.24055401440000002</v>
      </c>
      <c r="E97" s="69">
        <f t="shared" si="15"/>
        <v>0.24055401440000002</v>
      </c>
      <c r="F97" s="69">
        <f t="shared" si="16"/>
        <v>0.72166204319999994</v>
      </c>
      <c r="G97" s="69">
        <f t="shared" si="16"/>
        <v>0.72166204319999994</v>
      </c>
      <c r="H97" s="69">
        <f t="shared" si="12"/>
        <v>1.0824930648</v>
      </c>
      <c r="I97" s="70">
        <f t="shared" si="13"/>
        <v>1.3230470792</v>
      </c>
      <c r="J97" s="68">
        <f t="shared" si="9"/>
        <v>0</v>
      </c>
      <c r="K97" s="69">
        <f t="shared" si="9"/>
        <v>0</v>
      </c>
      <c r="L97" s="69">
        <f t="shared" si="9"/>
        <v>0</v>
      </c>
      <c r="M97" s="69">
        <f t="shared" si="9"/>
        <v>0</v>
      </c>
      <c r="N97" s="69">
        <f t="shared" si="9"/>
        <v>0</v>
      </c>
      <c r="O97" s="69">
        <f t="shared" si="9"/>
        <v>2.4570227529256243</v>
      </c>
      <c r="P97" s="70">
        <f t="shared" si="9"/>
        <v>14.129023072019761</v>
      </c>
      <c r="Q97" s="86">
        <f>J97*VLOOKUP('Tipo de Pilha'!$E$1,'Área - us ur'!$A$4:$H$7,2,FALSE)/1000</f>
        <v>0</v>
      </c>
      <c r="R97" s="87">
        <f>K97*VLOOKUP('Tipo de Pilha'!$E$1,'Área - us ur'!$A$4:$H$7,3,FALSE)/1000</f>
        <v>0</v>
      </c>
      <c r="S97" s="87">
        <f>L97*VLOOKUP('Tipo de Pilha'!$E$1,'Área - us ur'!$A$4:$H$7,4,FALSE)/1000</f>
        <v>0</v>
      </c>
      <c r="T97" s="87">
        <f>M97*VLOOKUP('Tipo de Pilha'!$E$1,'Área - us ur'!$A$4:$H$7,5,FALSE)/1000</f>
        <v>0</v>
      </c>
      <c r="U97" s="87">
        <f>N97*VLOOKUP('Tipo de Pilha'!$E$1,'Área - us ur'!$A$4:$H$7,6,FALSE)/1000</f>
        <v>0</v>
      </c>
      <c r="V97" s="87">
        <f>O97*VLOOKUP('Tipo de Pilha'!$E$1,'Área - us ur'!$A$4:$H$7,7,FALSE)/1000</f>
        <v>2.9484273035107489E-4</v>
      </c>
      <c r="W97" s="88">
        <f>P97*VLOOKUP('Tipo de Pilha'!$E$1,'Área - us ur'!$A$4:$H$7,8,FALSE)/1000</f>
        <v>0</v>
      </c>
      <c r="X97" s="82">
        <f t="shared" si="14"/>
        <v>2.9484273035107489E-4</v>
      </c>
    </row>
    <row r="98" spans="1:24" ht="15" customHeight="1" x14ac:dyDescent="0.2">
      <c r="A98" s="126">
        <f>'Serie Vento - 1 dia'!D98</f>
        <v>42100</v>
      </c>
      <c r="B98" s="102">
        <f>'Serie Vento - 1 dia'!E98</f>
        <v>8.5912147999999995</v>
      </c>
      <c r="C98" s="68">
        <f t="shared" si="15"/>
        <v>0.17182429600000002</v>
      </c>
      <c r="D98" s="69">
        <f t="shared" si="15"/>
        <v>0.17182429600000002</v>
      </c>
      <c r="E98" s="69">
        <f t="shared" si="15"/>
        <v>0.17182429600000002</v>
      </c>
      <c r="F98" s="69">
        <f t="shared" si="16"/>
        <v>0.51547288799999991</v>
      </c>
      <c r="G98" s="69">
        <f t="shared" si="16"/>
        <v>0.51547288799999991</v>
      </c>
      <c r="H98" s="69">
        <f t="shared" si="12"/>
        <v>0.77320933200000008</v>
      </c>
      <c r="I98" s="70">
        <f t="shared" si="13"/>
        <v>0.94503362800000001</v>
      </c>
      <c r="J98" s="68">
        <f t="shared" si="9"/>
        <v>0</v>
      </c>
      <c r="K98" s="69">
        <f t="shared" si="9"/>
        <v>0</v>
      </c>
      <c r="L98" s="69">
        <f t="shared" si="9"/>
        <v>0</v>
      </c>
      <c r="M98" s="69">
        <f t="shared" si="9"/>
        <v>0</v>
      </c>
      <c r="N98" s="69">
        <f t="shared" si="9"/>
        <v>0</v>
      </c>
      <c r="O98" s="69">
        <f t="shared" si="9"/>
        <v>0</v>
      </c>
      <c r="P98" s="70">
        <f t="shared" si="9"/>
        <v>0</v>
      </c>
      <c r="Q98" s="86">
        <f>J98*VLOOKUP('Tipo de Pilha'!$E$1,'Área - us ur'!$A$4:$H$7,2,FALSE)/1000</f>
        <v>0</v>
      </c>
      <c r="R98" s="87">
        <f>K98*VLOOKUP('Tipo de Pilha'!$E$1,'Área - us ur'!$A$4:$H$7,3,FALSE)/1000</f>
        <v>0</v>
      </c>
      <c r="S98" s="87">
        <f>L98*VLOOKUP('Tipo de Pilha'!$E$1,'Área - us ur'!$A$4:$H$7,4,FALSE)/1000</f>
        <v>0</v>
      </c>
      <c r="T98" s="87">
        <f>M98*VLOOKUP('Tipo de Pilha'!$E$1,'Área - us ur'!$A$4:$H$7,5,FALSE)/1000</f>
        <v>0</v>
      </c>
      <c r="U98" s="87">
        <f>N98*VLOOKUP('Tipo de Pilha'!$E$1,'Área - us ur'!$A$4:$H$7,6,FALSE)/1000</f>
        <v>0</v>
      </c>
      <c r="V98" s="87">
        <f>O98*VLOOKUP('Tipo de Pilha'!$E$1,'Área - us ur'!$A$4:$H$7,7,FALSE)/1000</f>
        <v>0</v>
      </c>
      <c r="W98" s="88">
        <f>P98*VLOOKUP('Tipo de Pilha'!$E$1,'Área - us ur'!$A$4:$H$7,8,FALSE)/1000</f>
        <v>0</v>
      </c>
      <c r="X98" s="82">
        <f t="shared" si="14"/>
        <v>0</v>
      </c>
    </row>
    <row r="99" spans="1:24" ht="15" customHeight="1" x14ac:dyDescent="0.2">
      <c r="A99" s="126">
        <f>'Serie Vento - 1 dia'!D99</f>
        <v>42101</v>
      </c>
      <c r="B99" s="102">
        <f>'Serie Vento - 1 dia'!E99</f>
        <v>19.759794039999999</v>
      </c>
      <c r="C99" s="68">
        <f t="shared" si="15"/>
        <v>0.39519588080000007</v>
      </c>
      <c r="D99" s="69">
        <f t="shared" si="15"/>
        <v>0.39519588080000007</v>
      </c>
      <c r="E99" s="69">
        <f t="shared" si="15"/>
        <v>0.39519588080000007</v>
      </c>
      <c r="F99" s="69">
        <f t="shared" si="16"/>
        <v>1.1855876423999998</v>
      </c>
      <c r="G99" s="69">
        <f t="shared" si="16"/>
        <v>1.1855876423999998</v>
      </c>
      <c r="H99" s="69">
        <f t="shared" si="12"/>
        <v>1.7783814636000002</v>
      </c>
      <c r="I99" s="70">
        <f t="shared" si="13"/>
        <v>2.1735773444000004</v>
      </c>
      <c r="J99" s="68">
        <f t="shared" si="9"/>
        <v>0</v>
      </c>
      <c r="K99" s="69">
        <f t="shared" si="9"/>
        <v>0</v>
      </c>
      <c r="L99" s="69">
        <f t="shared" si="9"/>
        <v>0</v>
      </c>
      <c r="M99" s="69">
        <f t="shared" si="9"/>
        <v>6.6373718946722269</v>
      </c>
      <c r="N99" s="69">
        <f t="shared" si="9"/>
        <v>6.6373718946722269</v>
      </c>
      <c r="O99" s="69">
        <f t="shared" si="9"/>
        <v>54.600443356812548</v>
      </c>
      <c r="P99" s="70">
        <f t="shared" si="9"/>
        <v>109.22189304075953</v>
      </c>
      <c r="Q99" s="86">
        <f>J99*VLOOKUP('Tipo de Pilha'!$E$1,'Área - us ur'!$A$4:$H$7,2,FALSE)/1000</f>
        <v>0</v>
      </c>
      <c r="R99" s="87">
        <f>K99*VLOOKUP('Tipo de Pilha'!$E$1,'Área - us ur'!$A$4:$H$7,3,FALSE)/1000</f>
        <v>0</v>
      </c>
      <c r="S99" s="87">
        <f>L99*VLOOKUP('Tipo de Pilha'!$E$1,'Área - us ur'!$A$4:$H$7,4,FALSE)/1000</f>
        <v>0</v>
      </c>
      <c r="T99" s="87">
        <f>M99*VLOOKUP('Tipo de Pilha'!$E$1,'Área - us ur'!$A$4:$H$7,5,FALSE)/1000</f>
        <v>3.1859385094426687E-3</v>
      </c>
      <c r="U99" s="87">
        <f>N99*VLOOKUP('Tipo de Pilha'!$E$1,'Área - us ur'!$A$4:$H$7,6,FALSE)/1000</f>
        <v>0</v>
      </c>
      <c r="V99" s="87">
        <f>O99*VLOOKUP('Tipo de Pilha'!$E$1,'Área - us ur'!$A$4:$H$7,7,FALSE)/1000</f>
        <v>6.5520532028175062E-3</v>
      </c>
      <c r="W99" s="88">
        <f>P99*VLOOKUP('Tipo de Pilha'!$E$1,'Área - us ur'!$A$4:$H$7,8,FALSE)/1000</f>
        <v>0</v>
      </c>
      <c r="X99" s="82">
        <f t="shared" si="14"/>
        <v>9.7379917122601758E-3</v>
      </c>
    </row>
    <row r="100" spans="1:24" ht="15" customHeight="1" x14ac:dyDescent="0.2">
      <c r="A100" s="126">
        <f>'Serie Vento - 1 dia'!D100</f>
        <v>42102</v>
      </c>
      <c r="B100" s="102">
        <f>'Serie Vento - 1 dia'!E100</f>
        <v>11.16857924</v>
      </c>
      <c r="C100" s="68">
        <f t="shared" si="15"/>
        <v>0.22337158480000005</v>
      </c>
      <c r="D100" s="69">
        <f t="shared" si="15"/>
        <v>0.22337158480000005</v>
      </c>
      <c r="E100" s="69">
        <f t="shared" si="15"/>
        <v>0.22337158480000005</v>
      </c>
      <c r="F100" s="69">
        <f t="shared" si="16"/>
        <v>0.6701147543999999</v>
      </c>
      <c r="G100" s="69">
        <f t="shared" si="16"/>
        <v>0.6701147543999999</v>
      </c>
      <c r="H100" s="69">
        <f t="shared" si="12"/>
        <v>1.0051721316000002</v>
      </c>
      <c r="I100" s="70">
        <f t="shared" si="13"/>
        <v>1.2285437164000002</v>
      </c>
      <c r="J100" s="68">
        <f t="shared" si="9"/>
        <v>0</v>
      </c>
      <c r="K100" s="69">
        <f t="shared" si="9"/>
        <v>0</v>
      </c>
      <c r="L100" s="69">
        <f t="shared" si="9"/>
        <v>0</v>
      </c>
      <c r="M100" s="69">
        <f t="shared" ref="M100:P163" si="17">IF(F100&gt;$AB$1,58*(F100-$AB$1)^2+25*(F100-$AB$1),0)</f>
        <v>0</v>
      </c>
      <c r="N100" s="69">
        <f t="shared" si="17"/>
        <v>0</v>
      </c>
      <c r="O100" s="69">
        <f t="shared" si="17"/>
        <v>0.13085484482669241</v>
      </c>
      <c r="P100" s="70">
        <f t="shared" si="17"/>
        <v>8.7430622677435785</v>
      </c>
      <c r="Q100" s="86">
        <f>J100*VLOOKUP('Tipo de Pilha'!$E$1,'Área - us ur'!$A$4:$H$7,2,FALSE)/1000</f>
        <v>0</v>
      </c>
      <c r="R100" s="87">
        <f>K100*VLOOKUP('Tipo de Pilha'!$E$1,'Área - us ur'!$A$4:$H$7,3,FALSE)/1000</f>
        <v>0</v>
      </c>
      <c r="S100" s="87">
        <f>L100*VLOOKUP('Tipo de Pilha'!$E$1,'Área - us ur'!$A$4:$H$7,4,FALSE)/1000</f>
        <v>0</v>
      </c>
      <c r="T100" s="87">
        <f>M100*VLOOKUP('Tipo de Pilha'!$E$1,'Área - us ur'!$A$4:$H$7,5,FALSE)/1000</f>
        <v>0</v>
      </c>
      <c r="U100" s="87">
        <f>N100*VLOOKUP('Tipo de Pilha'!$E$1,'Área - us ur'!$A$4:$H$7,6,FALSE)/1000</f>
        <v>0</v>
      </c>
      <c r="V100" s="87">
        <f>O100*VLOOKUP('Tipo de Pilha'!$E$1,'Área - us ur'!$A$4:$H$7,7,FALSE)/1000</f>
        <v>1.570258137920309E-5</v>
      </c>
      <c r="W100" s="88">
        <f>P100*VLOOKUP('Tipo de Pilha'!$E$1,'Área - us ur'!$A$4:$H$7,8,FALSE)/1000</f>
        <v>0</v>
      </c>
      <c r="X100" s="82">
        <f t="shared" si="14"/>
        <v>1.570258137920309E-5</v>
      </c>
    </row>
    <row r="101" spans="1:24" ht="15" customHeight="1" x14ac:dyDescent="0.2">
      <c r="A101" s="126">
        <f>'Serie Vento - 1 dia'!D101</f>
        <v>42103</v>
      </c>
      <c r="B101" s="102">
        <f>'Serie Vento - 1 dia'!E101</f>
        <v>12.027700719999999</v>
      </c>
      <c r="C101" s="68">
        <f t="shared" si="15"/>
        <v>0.24055401440000002</v>
      </c>
      <c r="D101" s="69">
        <f t="shared" si="15"/>
        <v>0.24055401440000002</v>
      </c>
      <c r="E101" s="69">
        <f t="shared" si="15"/>
        <v>0.24055401440000002</v>
      </c>
      <c r="F101" s="69">
        <f t="shared" si="16"/>
        <v>0.72166204319999994</v>
      </c>
      <c r="G101" s="69">
        <f t="shared" si="16"/>
        <v>0.72166204319999994</v>
      </c>
      <c r="H101" s="69">
        <f t="shared" si="12"/>
        <v>1.0824930648</v>
      </c>
      <c r="I101" s="70">
        <f t="shared" si="13"/>
        <v>1.3230470792</v>
      </c>
      <c r="J101" s="68">
        <f t="shared" ref="J101:O164" si="18">IF(C101&gt;$AB$1,58*(C101-$AB$1)^2+25*(C101-$AB$1),0)</f>
        <v>0</v>
      </c>
      <c r="K101" s="69">
        <f t="shared" si="18"/>
        <v>0</v>
      </c>
      <c r="L101" s="69">
        <f t="shared" si="18"/>
        <v>0</v>
      </c>
      <c r="M101" s="69">
        <f t="shared" si="17"/>
        <v>0</v>
      </c>
      <c r="N101" s="69">
        <f t="shared" si="17"/>
        <v>0</v>
      </c>
      <c r="O101" s="69">
        <f t="shared" si="17"/>
        <v>2.4570227529256243</v>
      </c>
      <c r="P101" s="70">
        <f t="shared" si="17"/>
        <v>14.129023072019761</v>
      </c>
      <c r="Q101" s="86">
        <f>J101*VLOOKUP('Tipo de Pilha'!$E$1,'Área - us ur'!$A$4:$H$7,2,FALSE)/1000</f>
        <v>0</v>
      </c>
      <c r="R101" s="87">
        <f>K101*VLOOKUP('Tipo de Pilha'!$E$1,'Área - us ur'!$A$4:$H$7,3,FALSE)/1000</f>
        <v>0</v>
      </c>
      <c r="S101" s="87">
        <f>L101*VLOOKUP('Tipo de Pilha'!$E$1,'Área - us ur'!$A$4:$H$7,4,FALSE)/1000</f>
        <v>0</v>
      </c>
      <c r="T101" s="87">
        <f>M101*VLOOKUP('Tipo de Pilha'!$E$1,'Área - us ur'!$A$4:$H$7,5,FALSE)/1000</f>
        <v>0</v>
      </c>
      <c r="U101" s="87">
        <f>N101*VLOOKUP('Tipo de Pilha'!$E$1,'Área - us ur'!$A$4:$H$7,6,FALSE)/1000</f>
        <v>0</v>
      </c>
      <c r="V101" s="87">
        <f>O101*VLOOKUP('Tipo de Pilha'!$E$1,'Área - us ur'!$A$4:$H$7,7,FALSE)/1000</f>
        <v>2.9484273035107489E-4</v>
      </c>
      <c r="W101" s="88">
        <f>P101*VLOOKUP('Tipo de Pilha'!$E$1,'Área - us ur'!$A$4:$H$7,8,FALSE)/1000</f>
        <v>0</v>
      </c>
      <c r="X101" s="82">
        <f t="shared" si="14"/>
        <v>2.9484273035107489E-4</v>
      </c>
    </row>
    <row r="102" spans="1:24" ht="15" customHeight="1" x14ac:dyDescent="0.2">
      <c r="A102" s="126">
        <f>'Serie Vento - 1 dia'!D102</f>
        <v>42104</v>
      </c>
      <c r="B102" s="102">
        <f>'Serie Vento - 1 dia'!E102</f>
        <v>8.5912147999999995</v>
      </c>
      <c r="C102" s="68">
        <f t="shared" si="15"/>
        <v>0.17182429600000002</v>
      </c>
      <c r="D102" s="69">
        <f t="shared" si="15"/>
        <v>0.17182429600000002</v>
      </c>
      <c r="E102" s="69">
        <f t="shared" si="15"/>
        <v>0.17182429600000002</v>
      </c>
      <c r="F102" s="69">
        <f t="shared" si="16"/>
        <v>0.51547288799999991</v>
      </c>
      <c r="G102" s="69">
        <f t="shared" si="16"/>
        <v>0.51547288799999991</v>
      </c>
      <c r="H102" s="69">
        <f t="shared" si="12"/>
        <v>0.77320933200000008</v>
      </c>
      <c r="I102" s="70">
        <f t="shared" si="13"/>
        <v>0.94503362800000001</v>
      </c>
      <c r="J102" s="68">
        <f t="shared" si="18"/>
        <v>0</v>
      </c>
      <c r="K102" s="69">
        <f t="shared" si="18"/>
        <v>0</v>
      </c>
      <c r="L102" s="69">
        <f t="shared" si="18"/>
        <v>0</v>
      </c>
      <c r="M102" s="69">
        <f t="shared" si="17"/>
        <v>0</v>
      </c>
      <c r="N102" s="69">
        <f t="shared" si="17"/>
        <v>0</v>
      </c>
      <c r="O102" s="69">
        <f t="shared" si="17"/>
        <v>0</v>
      </c>
      <c r="P102" s="70">
        <f t="shared" si="17"/>
        <v>0</v>
      </c>
      <c r="Q102" s="86">
        <f>J102*VLOOKUP('Tipo de Pilha'!$E$1,'Área - us ur'!$A$4:$H$7,2,FALSE)/1000</f>
        <v>0</v>
      </c>
      <c r="R102" s="87">
        <f>K102*VLOOKUP('Tipo de Pilha'!$E$1,'Área - us ur'!$A$4:$H$7,3,FALSE)/1000</f>
        <v>0</v>
      </c>
      <c r="S102" s="87">
        <f>L102*VLOOKUP('Tipo de Pilha'!$E$1,'Área - us ur'!$A$4:$H$7,4,FALSE)/1000</f>
        <v>0</v>
      </c>
      <c r="T102" s="87">
        <f>M102*VLOOKUP('Tipo de Pilha'!$E$1,'Área - us ur'!$A$4:$H$7,5,FALSE)/1000</f>
        <v>0</v>
      </c>
      <c r="U102" s="87">
        <f>N102*VLOOKUP('Tipo de Pilha'!$E$1,'Área - us ur'!$A$4:$H$7,6,FALSE)/1000</f>
        <v>0</v>
      </c>
      <c r="V102" s="87">
        <f>O102*VLOOKUP('Tipo de Pilha'!$E$1,'Área - us ur'!$A$4:$H$7,7,FALSE)/1000</f>
        <v>0</v>
      </c>
      <c r="W102" s="88">
        <f>P102*VLOOKUP('Tipo de Pilha'!$E$1,'Área - us ur'!$A$4:$H$7,8,FALSE)/1000</f>
        <v>0</v>
      </c>
      <c r="X102" s="82">
        <f t="shared" si="14"/>
        <v>0</v>
      </c>
    </row>
    <row r="103" spans="1:24" ht="15" customHeight="1" x14ac:dyDescent="0.2">
      <c r="A103" s="126">
        <f>'Serie Vento - 1 dia'!D103</f>
        <v>42105</v>
      </c>
      <c r="B103" s="102">
        <f>'Serie Vento - 1 dia'!E103</f>
        <v>9.4503362800000001</v>
      </c>
      <c r="C103" s="68">
        <f t="shared" si="15"/>
        <v>0.18900672560000004</v>
      </c>
      <c r="D103" s="69">
        <f t="shared" si="15"/>
        <v>0.18900672560000004</v>
      </c>
      <c r="E103" s="69">
        <f t="shared" si="15"/>
        <v>0.18900672560000004</v>
      </c>
      <c r="F103" s="69">
        <f t="shared" si="16"/>
        <v>0.56702017679999994</v>
      </c>
      <c r="G103" s="69">
        <f t="shared" si="16"/>
        <v>0.56702017679999994</v>
      </c>
      <c r="H103" s="69">
        <f t="shared" si="12"/>
        <v>0.85053026520000008</v>
      </c>
      <c r="I103" s="70">
        <f t="shared" si="13"/>
        <v>1.0395369908000001</v>
      </c>
      <c r="J103" s="68">
        <f t="shared" si="18"/>
        <v>0</v>
      </c>
      <c r="K103" s="69">
        <f t="shared" si="18"/>
        <v>0</v>
      </c>
      <c r="L103" s="69">
        <f t="shared" si="18"/>
        <v>0</v>
      </c>
      <c r="M103" s="69">
        <f t="shared" si="17"/>
        <v>0</v>
      </c>
      <c r="N103" s="69">
        <f t="shared" si="17"/>
        <v>0</v>
      </c>
      <c r="O103" s="69">
        <f t="shared" si="17"/>
        <v>0</v>
      </c>
      <c r="P103" s="70">
        <f t="shared" si="17"/>
        <v>1.0790888412081203</v>
      </c>
      <c r="Q103" s="86">
        <f>J103*VLOOKUP('Tipo de Pilha'!$E$1,'Área - us ur'!$A$4:$H$7,2,FALSE)/1000</f>
        <v>0</v>
      </c>
      <c r="R103" s="87">
        <f>K103*VLOOKUP('Tipo de Pilha'!$E$1,'Área - us ur'!$A$4:$H$7,3,FALSE)/1000</f>
        <v>0</v>
      </c>
      <c r="S103" s="87">
        <f>L103*VLOOKUP('Tipo de Pilha'!$E$1,'Área - us ur'!$A$4:$H$7,4,FALSE)/1000</f>
        <v>0</v>
      </c>
      <c r="T103" s="87">
        <f>M103*VLOOKUP('Tipo de Pilha'!$E$1,'Área - us ur'!$A$4:$H$7,5,FALSE)/1000</f>
        <v>0</v>
      </c>
      <c r="U103" s="87">
        <f>N103*VLOOKUP('Tipo de Pilha'!$E$1,'Área - us ur'!$A$4:$H$7,6,FALSE)/1000</f>
        <v>0</v>
      </c>
      <c r="V103" s="87">
        <f>O103*VLOOKUP('Tipo de Pilha'!$E$1,'Área - us ur'!$A$4:$H$7,7,FALSE)/1000</f>
        <v>0</v>
      </c>
      <c r="W103" s="88">
        <f>P103*VLOOKUP('Tipo de Pilha'!$E$1,'Área - us ur'!$A$4:$H$7,8,FALSE)/1000</f>
        <v>0</v>
      </c>
      <c r="X103" s="82">
        <f t="shared" si="14"/>
        <v>0</v>
      </c>
    </row>
    <row r="104" spans="1:24" ht="15" customHeight="1" x14ac:dyDescent="0.2">
      <c r="A104" s="126">
        <f>'Serie Vento - 1 dia'!D104</f>
        <v>42106</v>
      </c>
      <c r="B104" s="102">
        <f>'Serie Vento - 1 dia'!E104</f>
        <v>9.4503362800000001</v>
      </c>
      <c r="C104" s="68">
        <f t="shared" si="15"/>
        <v>0.18900672560000004</v>
      </c>
      <c r="D104" s="69">
        <f t="shared" si="15"/>
        <v>0.18900672560000004</v>
      </c>
      <c r="E104" s="69">
        <f t="shared" si="15"/>
        <v>0.18900672560000004</v>
      </c>
      <c r="F104" s="69">
        <f t="shared" si="16"/>
        <v>0.56702017679999994</v>
      </c>
      <c r="G104" s="69">
        <f t="shared" si="16"/>
        <v>0.56702017679999994</v>
      </c>
      <c r="H104" s="69">
        <f t="shared" si="12"/>
        <v>0.85053026520000008</v>
      </c>
      <c r="I104" s="70">
        <f t="shared" si="13"/>
        <v>1.0395369908000001</v>
      </c>
      <c r="J104" s="68">
        <f t="shared" si="18"/>
        <v>0</v>
      </c>
      <c r="K104" s="69">
        <f t="shared" si="18"/>
        <v>0</v>
      </c>
      <c r="L104" s="69">
        <f t="shared" si="18"/>
        <v>0</v>
      </c>
      <c r="M104" s="69">
        <f t="shared" si="17"/>
        <v>0</v>
      </c>
      <c r="N104" s="69">
        <f t="shared" si="17"/>
        <v>0</v>
      </c>
      <c r="O104" s="69">
        <f t="shared" si="17"/>
        <v>0</v>
      </c>
      <c r="P104" s="70">
        <f t="shared" si="17"/>
        <v>1.0790888412081203</v>
      </c>
      <c r="Q104" s="86">
        <f>J104*VLOOKUP('Tipo de Pilha'!$E$1,'Área - us ur'!$A$4:$H$7,2,FALSE)/1000</f>
        <v>0</v>
      </c>
      <c r="R104" s="87">
        <f>K104*VLOOKUP('Tipo de Pilha'!$E$1,'Área - us ur'!$A$4:$H$7,3,FALSE)/1000</f>
        <v>0</v>
      </c>
      <c r="S104" s="87">
        <f>L104*VLOOKUP('Tipo de Pilha'!$E$1,'Área - us ur'!$A$4:$H$7,4,FALSE)/1000</f>
        <v>0</v>
      </c>
      <c r="T104" s="87">
        <f>M104*VLOOKUP('Tipo de Pilha'!$E$1,'Área - us ur'!$A$4:$H$7,5,FALSE)/1000</f>
        <v>0</v>
      </c>
      <c r="U104" s="87">
        <f>N104*VLOOKUP('Tipo de Pilha'!$E$1,'Área - us ur'!$A$4:$H$7,6,FALSE)/1000</f>
        <v>0</v>
      </c>
      <c r="V104" s="87">
        <f>O104*VLOOKUP('Tipo de Pilha'!$E$1,'Área - us ur'!$A$4:$H$7,7,FALSE)/1000</f>
        <v>0</v>
      </c>
      <c r="W104" s="88">
        <f>P104*VLOOKUP('Tipo de Pilha'!$E$1,'Área - us ur'!$A$4:$H$7,8,FALSE)/1000</f>
        <v>0</v>
      </c>
      <c r="X104" s="82">
        <f t="shared" si="14"/>
        <v>0</v>
      </c>
    </row>
    <row r="105" spans="1:24" ht="15" customHeight="1" x14ac:dyDescent="0.2">
      <c r="A105" s="126">
        <f>'Serie Vento - 1 dia'!D105</f>
        <v>42107</v>
      </c>
      <c r="B105" s="102">
        <f>'Serie Vento - 1 dia'!E105</f>
        <v>8.5912147999999995</v>
      </c>
      <c r="C105" s="68">
        <f t="shared" si="15"/>
        <v>0.17182429600000002</v>
      </c>
      <c r="D105" s="69">
        <f t="shared" si="15"/>
        <v>0.17182429600000002</v>
      </c>
      <c r="E105" s="69">
        <f t="shared" si="15"/>
        <v>0.17182429600000002</v>
      </c>
      <c r="F105" s="69">
        <f t="shared" si="16"/>
        <v>0.51547288799999991</v>
      </c>
      <c r="G105" s="69">
        <f t="shared" si="16"/>
        <v>0.51547288799999991</v>
      </c>
      <c r="H105" s="69">
        <f t="shared" si="12"/>
        <v>0.77320933200000008</v>
      </c>
      <c r="I105" s="70">
        <f t="shared" si="13"/>
        <v>0.94503362800000001</v>
      </c>
      <c r="J105" s="68">
        <f t="shared" si="18"/>
        <v>0</v>
      </c>
      <c r="K105" s="69">
        <f t="shared" si="18"/>
        <v>0</v>
      </c>
      <c r="L105" s="69">
        <f t="shared" si="18"/>
        <v>0</v>
      </c>
      <c r="M105" s="69">
        <f t="shared" si="17"/>
        <v>0</v>
      </c>
      <c r="N105" s="69">
        <f t="shared" si="17"/>
        <v>0</v>
      </c>
      <c r="O105" s="69">
        <f t="shared" si="17"/>
        <v>0</v>
      </c>
      <c r="P105" s="70">
        <f t="shared" si="17"/>
        <v>0</v>
      </c>
      <c r="Q105" s="86">
        <f>J105*VLOOKUP('Tipo de Pilha'!$E$1,'Área - us ur'!$A$4:$H$7,2,FALSE)/1000</f>
        <v>0</v>
      </c>
      <c r="R105" s="87">
        <f>K105*VLOOKUP('Tipo de Pilha'!$E$1,'Área - us ur'!$A$4:$H$7,3,FALSE)/1000</f>
        <v>0</v>
      </c>
      <c r="S105" s="87">
        <f>L105*VLOOKUP('Tipo de Pilha'!$E$1,'Área - us ur'!$A$4:$H$7,4,FALSE)/1000</f>
        <v>0</v>
      </c>
      <c r="T105" s="87">
        <f>M105*VLOOKUP('Tipo de Pilha'!$E$1,'Área - us ur'!$A$4:$H$7,5,FALSE)/1000</f>
        <v>0</v>
      </c>
      <c r="U105" s="87">
        <f>N105*VLOOKUP('Tipo de Pilha'!$E$1,'Área - us ur'!$A$4:$H$7,6,FALSE)/1000</f>
        <v>0</v>
      </c>
      <c r="V105" s="87">
        <f>O105*VLOOKUP('Tipo de Pilha'!$E$1,'Área - us ur'!$A$4:$H$7,7,FALSE)/1000</f>
        <v>0</v>
      </c>
      <c r="W105" s="88">
        <f>P105*VLOOKUP('Tipo de Pilha'!$E$1,'Área - us ur'!$A$4:$H$7,8,FALSE)/1000</f>
        <v>0</v>
      </c>
      <c r="X105" s="82">
        <f t="shared" si="14"/>
        <v>0</v>
      </c>
    </row>
    <row r="106" spans="1:24" ht="15" customHeight="1" x14ac:dyDescent="0.2">
      <c r="A106" s="126">
        <f>'Serie Vento - 1 dia'!D106</f>
        <v>42108</v>
      </c>
      <c r="B106" s="102">
        <f>'Serie Vento - 1 dia'!E106</f>
        <v>7.7320933199999997</v>
      </c>
      <c r="C106" s="68">
        <f t="shared" si="15"/>
        <v>0.15464186640000002</v>
      </c>
      <c r="D106" s="69">
        <f t="shared" si="15"/>
        <v>0.15464186640000002</v>
      </c>
      <c r="E106" s="69">
        <f t="shared" si="15"/>
        <v>0.15464186640000002</v>
      </c>
      <c r="F106" s="69">
        <f t="shared" si="16"/>
        <v>0.46392559919999998</v>
      </c>
      <c r="G106" s="69">
        <f t="shared" si="16"/>
        <v>0.46392559919999998</v>
      </c>
      <c r="H106" s="69">
        <f t="shared" si="12"/>
        <v>0.69588839880000009</v>
      </c>
      <c r="I106" s="70">
        <f t="shared" si="13"/>
        <v>0.85053026520000008</v>
      </c>
      <c r="J106" s="68">
        <f t="shared" si="18"/>
        <v>0</v>
      </c>
      <c r="K106" s="69">
        <f t="shared" si="18"/>
        <v>0</v>
      </c>
      <c r="L106" s="69">
        <f t="shared" si="18"/>
        <v>0</v>
      </c>
      <c r="M106" s="69">
        <f t="shared" si="17"/>
        <v>0</v>
      </c>
      <c r="N106" s="69">
        <f t="shared" si="17"/>
        <v>0</v>
      </c>
      <c r="O106" s="69">
        <f t="shared" si="17"/>
        <v>0</v>
      </c>
      <c r="P106" s="70">
        <f t="shared" si="17"/>
        <v>0</v>
      </c>
      <c r="Q106" s="86">
        <f>J106*VLOOKUP('Tipo de Pilha'!$E$1,'Área - us ur'!$A$4:$H$7,2,FALSE)/1000</f>
        <v>0</v>
      </c>
      <c r="R106" s="87">
        <f>K106*VLOOKUP('Tipo de Pilha'!$E$1,'Área - us ur'!$A$4:$H$7,3,FALSE)/1000</f>
        <v>0</v>
      </c>
      <c r="S106" s="87">
        <f>L106*VLOOKUP('Tipo de Pilha'!$E$1,'Área - us ur'!$A$4:$H$7,4,FALSE)/1000</f>
        <v>0</v>
      </c>
      <c r="T106" s="87">
        <f>M106*VLOOKUP('Tipo de Pilha'!$E$1,'Área - us ur'!$A$4:$H$7,5,FALSE)/1000</f>
        <v>0</v>
      </c>
      <c r="U106" s="87">
        <f>N106*VLOOKUP('Tipo de Pilha'!$E$1,'Área - us ur'!$A$4:$H$7,6,FALSE)/1000</f>
        <v>0</v>
      </c>
      <c r="V106" s="87">
        <f>O106*VLOOKUP('Tipo de Pilha'!$E$1,'Área - us ur'!$A$4:$H$7,7,FALSE)/1000</f>
        <v>0</v>
      </c>
      <c r="W106" s="88">
        <f>P106*VLOOKUP('Tipo de Pilha'!$E$1,'Área - us ur'!$A$4:$H$7,8,FALSE)/1000</f>
        <v>0</v>
      </c>
      <c r="X106" s="82">
        <f t="shared" si="14"/>
        <v>0</v>
      </c>
    </row>
    <row r="107" spans="1:24" ht="15" customHeight="1" x14ac:dyDescent="0.2">
      <c r="A107" s="126">
        <f>'Serie Vento - 1 dia'!D107</f>
        <v>42109</v>
      </c>
      <c r="B107" s="102">
        <f>'Serie Vento - 1 dia'!E107</f>
        <v>12.886822199999999</v>
      </c>
      <c r="C107" s="68">
        <f t="shared" si="15"/>
        <v>0.25773644400000001</v>
      </c>
      <c r="D107" s="69">
        <f t="shared" si="15"/>
        <v>0.25773644400000001</v>
      </c>
      <c r="E107" s="69">
        <f t="shared" si="15"/>
        <v>0.25773644400000001</v>
      </c>
      <c r="F107" s="69">
        <f t="shared" si="16"/>
        <v>0.77320933199999997</v>
      </c>
      <c r="G107" s="69">
        <f t="shared" si="16"/>
        <v>0.77320933199999997</v>
      </c>
      <c r="H107" s="69">
        <f t="shared" si="12"/>
        <v>1.159813998</v>
      </c>
      <c r="I107" s="70">
        <f t="shared" si="13"/>
        <v>1.417550442</v>
      </c>
      <c r="J107" s="68">
        <f t="shared" si="18"/>
        <v>0</v>
      </c>
      <c r="K107" s="69">
        <f t="shared" si="18"/>
        <v>0</v>
      </c>
      <c r="L107" s="69">
        <f t="shared" si="18"/>
        <v>0</v>
      </c>
      <c r="M107" s="69">
        <f t="shared" si="17"/>
        <v>0</v>
      </c>
      <c r="N107" s="69">
        <f t="shared" si="17"/>
        <v>0</v>
      </c>
      <c r="O107" s="69">
        <f t="shared" si="17"/>
        <v>5.47669975949115</v>
      </c>
      <c r="P107" s="70">
        <f t="shared" si="17"/>
        <v>20.550966603634933</v>
      </c>
      <c r="Q107" s="86">
        <f>J107*VLOOKUP('Tipo de Pilha'!$E$1,'Área - us ur'!$A$4:$H$7,2,FALSE)/1000</f>
        <v>0</v>
      </c>
      <c r="R107" s="87">
        <f>K107*VLOOKUP('Tipo de Pilha'!$E$1,'Área - us ur'!$A$4:$H$7,3,FALSE)/1000</f>
        <v>0</v>
      </c>
      <c r="S107" s="87">
        <f>L107*VLOOKUP('Tipo de Pilha'!$E$1,'Área - us ur'!$A$4:$H$7,4,FALSE)/1000</f>
        <v>0</v>
      </c>
      <c r="T107" s="87">
        <f>M107*VLOOKUP('Tipo de Pilha'!$E$1,'Área - us ur'!$A$4:$H$7,5,FALSE)/1000</f>
        <v>0</v>
      </c>
      <c r="U107" s="87">
        <f>N107*VLOOKUP('Tipo de Pilha'!$E$1,'Área - us ur'!$A$4:$H$7,6,FALSE)/1000</f>
        <v>0</v>
      </c>
      <c r="V107" s="87">
        <f>O107*VLOOKUP('Tipo de Pilha'!$E$1,'Área - us ur'!$A$4:$H$7,7,FALSE)/1000</f>
        <v>6.5720397113893801E-4</v>
      </c>
      <c r="W107" s="88">
        <f>P107*VLOOKUP('Tipo de Pilha'!$E$1,'Área - us ur'!$A$4:$H$7,8,FALSE)/1000</f>
        <v>0</v>
      </c>
      <c r="X107" s="82">
        <f t="shared" si="14"/>
        <v>6.5720397113893801E-4</v>
      </c>
    </row>
    <row r="108" spans="1:24" ht="15" customHeight="1" x14ac:dyDescent="0.2">
      <c r="A108" s="126">
        <f>'Serie Vento - 1 dia'!D108</f>
        <v>42110</v>
      </c>
      <c r="B108" s="102">
        <f>'Serie Vento - 1 dia'!E108</f>
        <v>12.027700719999999</v>
      </c>
      <c r="C108" s="68">
        <f t="shared" si="15"/>
        <v>0.24055401440000002</v>
      </c>
      <c r="D108" s="69">
        <f t="shared" si="15"/>
        <v>0.24055401440000002</v>
      </c>
      <c r="E108" s="69">
        <f t="shared" si="15"/>
        <v>0.24055401440000002</v>
      </c>
      <c r="F108" s="69">
        <f t="shared" si="16"/>
        <v>0.72166204319999994</v>
      </c>
      <c r="G108" s="69">
        <f t="shared" si="16"/>
        <v>0.72166204319999994</v>
      </c>
      <c r="H108" s="69">
        <f t="shared" si="12"/>
        <v>1.0824930648</v>
      </c>
      <c r="I108" s="70">
        <f t="shared" si="13"/>
        <v>1.3230470792</v>
      </c>
      <c r="J108" s="68">
        <f t="shared" si="18"/>
        <v>0</v>
      </c>
      <c r="K108" s="69">
        <f t="shared" si="18"/>
        <v>0</v>
      </c>
      <c r="L108" s="69">
        <f t="shared" si="18"/>
        <v>0</v>
      </c>
      <c r="M108" s="69">
        <f t="shared" si="17"/>
        <v>0</v>
      </c>
      <c r="N108" s="69">
        <f t="shared" si="17"/>
        <v>0</v>
      </c>
      <c r="O108" s="69">
        <f t="shared" si="17"/>
        <v>2.4570227529256243</v>
      </c>
      <c r="P108" s="70">
        <f t="shared" si="17"/>
        <v>14.129023072019761</v>
      </c>
      <c r="Q108" s="86">
        <f>J108*VLOOKUP('Tipo de Pilha'!$E$1,'Área - us ur'!$A$4:$H$7,2,FALSE)/1000</f>
        <v>0</v>
      </c>
      <c r="R108" s="87">
        <f>K108*VLOOKUP('Tipo de Pilha'!$E$1,'Área - us ur'!$A$4:$H$7,3,FALSE)/1000</f>
        <v>0</v>
      </c>
      <c r="S108" s="87">
        <f>L108*VLOOKUP('Tipo de Pilha'!$E$1,'Área - us ur'!$A$4:$H$7,4,FALSE)/1000</f>
        <v>0</v>
      </c>
      <c r="T108" s="87">
        <f>M108*VLOOKUP('Tipo de Pilha'!$E$1,'Área - us ur'!$A$4:$H$7,5,FALSE)/1000</f>
        <v>0</v>
      </c>
      <c r="U108" s="87">
        <f>N108*VLOOKUP('Tipo de Pilha'!$E$1,'Área - us ur'!$A$4:$H$7,6,FALSE)/1000</f>
        <v>0</v>
      </c>
      <c r="V108" s="87">
        <f>O108*VLOOKUP('Tipo de Pilha'!$E$1,'Área - us ur'!$A$4:$H$7,7,FALSE)/1000</f>
        <v>2.9484273035107489E-4</v>
      </c>
      <c r="W108" s="88">
        <f>P108*VLOOKUP('Tipo de Pilha'!$E$1,'Área - us ur'!$A$4:$H$7,8,FALSE)/1000</f>
        <v>0</v>
      </c>
      <c r="X108" s="82">
        <f t="shared" si="14"/>
        <v>2.9484273035107489E-4</v>
      </c>
    </row>
    <row r="109" spans="1:24" ht="15" customHeight="1" x14ac:dyDescent="0.2">
      <c r="A109" s="126">
        <f>'Serie Vento - 1 dia'!D109</f>
        <v>42111</v>
      </c>
      <c r="B109" s="102">
        <f>'Serie Vento - 1 dia'!E109</f>
        <v>10.309457759999999</v>
      </c>
      <c r="C109" s="68">
        <f t="shared" si="15"/>
        <v>0.20618915520000003</v>
      </c>
      <c r="D109" s="69">
        <f t="shared" si="15"/>
        <v>0.20618915520000003</v>
      </c>
      <c r="E109" s="69">
        <f t="shared" si="15"/>
        <v>0.20618915520000003</v>
      </c>
      <c r="F109" s="69">
        <f t="shared" si="16"/>
        <v>0.61856746559999987</v>
      </c>
      <c r="G109" s="69">
        <f t="shared" si="16"/>
        <v>0.61856746559999987</v>
      </c>
      <c r="H109" s="69">
        <f t="shared" si="12"/>
        <v>0.92785119839999997</v>
      </c>
      <c r="I109" s="70">
        <f t="shared" si="13"/>
        <v>1.1340403536000001</v>
      </c>
      <c r="J109" s="68">
        <f t="shared" si="18"/>
        <v>0</v>
      </c>
      <c r="K109" s="69">
        <f t="shared" si="18"/>
        <v>0</v>
      </c>
      <c r="L109" s="69">
        <f t="shared" si="18"/>
        <v>0</v>
      </c>
      <c r="M109" s="69">
        <f t="shared" si="17"/>
        <v>0</v>
      </c>
      <c r="N109" s="69">
        <f t="shared" si="17"/>
        <v>0</v>
      </c>
      <c r="O109" s="69">
        <f t="shared" si="17"/>
        <v>0</v>
      </c>
      <c r="P109" s="70">
        <f t="shared" si="17"/>
        <v>4.39308419080636</v>
      </c>
      <c r="Q109" s="86">
        <f>J109*VLOOKUP('Tipo de Pilha'!$E$1,'Área - us ur'!$A$4:$H$7,2,FALSE)/1000</f>
        <v>0</v>
      </c>
      <c r="R109" s="87">
        <f>K109*VLOOKUP('Tipo de Pilha'!$E$1,'Área - us ur'!$A$4:$H$7,3,FALSE)/1000</f>
        <v>0</v>
      </c>
      <c r="S109" s="87">
        <f>L109*VLOOKUP('Tipo de Pilha'!$E$1,'Área - us ur'!$A$4:$H$7,4,FALSE)/1000</f>
        <v>0</v>
      </c>
      <c r="T109" s="87">
        <f>M109*VLOOKUP('Tipo de Pilha'!$E$1,'Área - us ur'!$A$4:$H$7,5,FALSE)/1000</f>
        <v>0</v>
      </c>
      <c r="U109" s="87">
        <f>N109*VLOOKUP('Tipo de Pilha'!$E$1,'Área - us ur'!$A$4:$H$7,6,FALSE)/1000</f>
        <v>0</v>
      </c>
      <c r="V109" s="87">
        <f>O109*VLOOKUP('Tipo de Pilha'!$E$1,'Área - us ur'!$A$4:$H$7,7,FALSE)/1000</f>
        <v>0</v>
      </c>
      <c r="W109" s="88">
        <f>P109*VLOOKUP('Tipo de Pilha'!$E$1,'Área - us ur'!$A$4:$H$7,8,FALSE)/1000</f>
        <v>0</v>
      </c>
      <c r="X109" s="82">
        <f t="shared" si="14"/>
        <v>0</v>
      </c>
    </row>
    <row r="110" spans="1:24" ht="15" customHeight="1" x14ac:dyDescent="0.2">
      <c r="A110" s="126">
        <f>'Serie Vento - 1 dia'!D110</f>
        <v>42112</v>
      </c>
      <c r="B110" s="102">
        <f>'Serie Vento - 1 dia'!E110</f>
        <v>12.886822199999999</v>
      </c>
      <c r="C110" s="68">
        <f t="shared" si="15"/>
        <v>0.25773644400000001</v>
      </c>
      <c r="D110" s="69">
        <f t="shared" si="15"/>
        <v>0.25773644400000001</v>
      </c>
      <c r="E110" s="69">
        <f t="shared" si="15"/>
        <v>0.25773644400000001</v>
      </c>
      <c r="F110" s="69">
        <f t="shared" si="16"/>
        <v>0.77320933199999997</v>
      </c>
      <c r="G110" s="69">
        <f t="shared" si="16"/>
        <v>0.77320933199999997</v>
      </c>
      <c r="H110" s="69">
        <f t="shared" si="12"/>
        <v>1.159813998</v>
      </c>
      <c r="I110" s="70">
        <f t="shared" si="13"/>
        <v>1.417550442</v>
      </c>
      <c r="J110" s="68">
        <f t="shared" si="18"/>
        <v>0</v>
      </c>
      <c r="K110" s="69">
        <f t="shared" si="18"/>
        <v>0</v>
      </c>
      <c r="L110" s="69">
        <f t="shared" si="18"/>
        <v>0</v>
      </c>
      <c r="M110" s="69">
        <f t="shared" si="17"/>
        <v>0</v>
      </c>
      <c r="N110" s="69">
        <f t="shared" si="17"/>
        <v>0</v>
      </c>
      <c r="O110" s="69">
        <f t="shared" si="17"/>
        <v>5.47669975949115</v>
      </c>
      <c r="P110" s="70">
        <f t="shared" si="17"/>
        <v>20.550966603634933</v>
      </c>
      <c r="Q110" s="86">
        <f>J110*VLOOKUP('Tipo de Pilha'!$E$1,'Área - us ur'!$A$4:$H$7,2,FALSE)/1000</f>
        <v>0</v>
      </c>
      <c r="R110" s="87">
        <f>K110*VLOOKUP('Tipo de Pilha'!$E$1,'Área - us ur'!$A$4:$H$7,3,FALSE)/1000</f>
        <v>0</v>
      </c>
      <c r="S110" s="87">
        <f>L110*VLOOKUP('Tipo de Pilha'!$E$1,'Área - us ur'!$A$4:$H$7,4,FALSE)/1000</f>
        <v>0</v>
      </c>
      <c r="T110" s="87">
        <f>M110*VLOOKUP('Tipo de Pilha'!$E$1,'Área - us ur'!$A$4:$H$7,5,FALSE)/1000</f>
        <v>0</v>
      </c>
      <c r="U110" s="87">
        <f>N110*VLOOKUP('Tipo de Pilha'!$E$1,'Área - us ur'!$A$4:$H$7,6,FALSE)/1000</f>
        <v>0</v>
      </c>
      <c r="V110" s="87">
        <f>O110*VLOOKUP('Tipo de Pilha'!$E$1,'Área - us ur'!$A$4:$H$7,7,FALSE)/1000</f>
        <v>6.5720397113893801E-4</v>
      </c>
      <c r="W110" s="88">
        <f>P110*VLOOKUP('Tipo de Pilha'!$E$1,'Área - us ur'!$A$4:$H$7,8,FALSE)/1000</f>
        <v>0</v>
      </c>
      <c r="X110" s="82">
        <f t="shared" si="14"/>
        <v>6.5720397113893801E-4</v>
      </c>
    </row>
    <row r="111" spans="1:24" ht="15" customHeight="1" x14ac:dyDescent="0.2">
      <c r="A111" s="126">
        <f>'Serie Vento - 1 dia'!D111</f>
        <v>42113</v>
      </c>
      <c r="B111" s="102">
        <f>'Serie Vento - 1 dia'!E111</f>
        <v>8.5912147999999995</v>
      </c>
      <c r="C111" s="68">
        <f t="shared" si="15"/>
        <v>0.17182429600000002</v>
      </c>
      <c r="D111" s="69">
        <f t="shared" si="15"/>
        <v>0.17182429600000002</v>
      </c>
      <c r="E111" s="69">
        <f t="shared" si="15"/>
        <v>0.17182429600000002</v>
      </c>
      <c r="F111" s="69">
        <f t="shared" si="16"/>
        <v>0.51547288799999991</v>
      </c>
      <c r="G111" s="69">
        <f t="shared" si="16"/>
        <v>0.51547288799999991</v>
      </c>
      <c r="H111" s="69">
        <f t="shared" si="12"/>
        <v>0.77320933200000008</v>
      </c>
      <c r="I111" s="70">
        <f t="shared" si="13"/>
        <v>0.94503362800000001</v>
      </c>
      <c r="J111" s="68">
        <f t="shared" si="18"/>
        <v>0</v>
      </c>
      <c r="K111" s="69">
        <f t="shared" si="18"/>
        <v>0</v>
      </c>
      <c r="L111" s="69">
        <f t="shared" si="18"/>
        <v>0</v>
      </c>
      <c r="M111" s="69">
        <f t="shared" si="17"/>
        <v>0</v>
      </c>
      <c r="N111" s="69">
        <f t="shared" si="17"/>
        <v>0</v>
      </c>
      <c r="O111" s="69">
        <f t="shared" si="17"/>
        <v>0</v>
      </c>
      <c r="P111" s="70">
        <f t="shared" si="17"/>
        <v>0</v>
      </c>
      <c r="Q111" s="86">
        <f>J111*VLOOKUP('Tipo de Pilha'!$E$1,'Área - us ur'!$A$4:$H$7,2,FALSE)/1000</f>
        <v>0</v>
      </c>
      <c r="R111" s="87">
        <f>K111*VLOOKUP('Tipo de Pilha'!$E$1,'Área - us ur'!$A$4:$H$7,3,FALSE)/1000</f>
        <v>0</v>
      </c>
      <c r="S111" s="87">
        <f>L111*VLOOKUP('Tipo de Pilha'!$E$1,'Área - us ur'!$A$4:$H$7,4,FALSE)/1000</f>
        <v>0</v>
      </c>
      <c r="T111" s="87">
        <f>M111*VLOOKUP('Tipo de Pilha'!$E$1,'Área - us ur'!$A$4:$H$7,5,FALSE)/1000</f>
        <v>0</v>
      </c>
      <c r="U111" s="87">
        <f>N111*VLOOKUP('Tipo de Pilha'!$E$1,'Área - us ur'!$A$4:$H$7,6,FALSE)/1000</f>
        <v>0</v>
      </c>
      <c r="V111" s="87">
        <f>O111*VLOOKUP('Tipo de Pilha'!$E$1,'Área - us ur'!$A$4:$H$7,7,FALSE)/1000</f>
        <v>0</v>
      </c>
      <c r="W111" s="88">
        <f>P111*VLOOKUP('Tipo de Pilha'!$E$1,'Área - us ur'!$A$4:$H$7,8,FALSE)/1000</f>
        <v>0</v>
      </c>
      <c r="X111" s="82">
        <f t="shared" si="14"/>
        <v>0</v>
      </c>
    </row>
    <row r="112" spans="1:24" ht="15" customHeight="1" x14ac:dyDescent="0.2">
      <c r="A112" s="126">
        <f>'Serie Vento - 1 dia'!D112</f>
        <v>42114</v>
      </c>
      <c r="B112" s="102">
        <f>'Serie Vento - 1 dia'!E112</f>
        <v>10.309457759999999</v>
      </c>
      <c r="C112" s="68">
        <f t="shared" si="15"/>
        <v>0.20618915520000003</v>
      </c>
      <c r="D112" s="69">
        <f t="shared" si="15"/>
        <v>0.20618915520000003</v>
      </c>
      <c r="E112" s="69">
        <f t="shared" si="15"/>
        <v>0.20618915520000003</v>
      </c>
      <c r="F112" s="69">
        <f t="shared" si="16"/>
        <v>0.61856746559999987</v>
      </c>
      <c r="G112" s="69">
        <f t="shared" si="16"/>
        <v>0.61856746559999987</v>
      </c>
      <c r="H112" s="69">
        <f t="shared" si="12"/>
        <v>0.92785119839999997</v>
      </c>
      <c r="I112" s="70">
        <f t="shared" si="13"/>
        <v>1.1340403536000001</v>
      </c>
      <c r="J112" s="68">
        <f t="shared" si="18"/>
        <v>0</v>
      </c>
      <c r="K112" s="69">
        <f t="shared" si="18"/>
        <v>0</v>
      </c>
      <c r="L112" s="69">
        <f t="shared" si="18"/>
        <v>0</v>
      </c>
      <c r="M112" s="69">
        <f t="shared" si="17"/>
        <v>0</v>
      </c>
      <c r="N112" s="69">
        <f t="shared" si="17"/>
        <v>0</v>
      </c>
      <c r="O112" s="69">
        <f t="shared" si="17"/>
        <v>0</v>
      </c>
      <c r="P112" s="70">
        <f t="shared" si="17"/>
        <v>4.39308419080636</v>
      </c>
      <c r="Q112" s="86">
        <f>J112*VLOOKUP('Tipo de Pilha'!$E$1,'Área - us ur'!$A$4:$H$7,2,FALSE)/1000</f>
        <v>0</v>
      </c>
      <c r="R112" s="87">
        <f>K112*VLOOKUP('Tipo de Pilha'!$E$1,'Área - us ur'!$A$4:$H$7,3,FALSE)/1000</f>
        <v>0</v>
      </c>
      <c r="S112" s="87">
        <f>L112*VLOOKUP('Tipo de Pilha'!$E$1,'Área - us ur'!$A$4:$H$7,4,FALSE)/1000</f>
        <v>0</v>
      </c>
      <c r="T112" s="87">
        <f>M112*VLOOKUP('Tipo de Pilha'!$E$1,'Área - us ur'!$A$4:$H$7,5,FALSE)/1000</f>
        <v>0</v>
      </c>
      <c r="U112" s="87">
        <f>N112*VLOOKUP('Tipo de Pilha'!$E$1,'Área - us ur'!$A$4:$H$7,6,FALSE)/1000</f>
        <v>0</v>
      </c>
      <c r="V112" s="87">
        <f>O112*VLOOKUP('Tipo de Pilha'!$E$1,'Área - us ur'!$A$4:$H$7,7,FALSE)/1000</f>
        <v>0</v>
      </c>
      <c r="W112" s="88">
        <f>P112*VLOOKUP('Tipo de Pilha'!$E$1,'Área - us ur'!$A$4:$H$7,8,FALSE)/1000</f>
        <v>0</v>
      </c>
      <c r="X112" s="82">
        <f t="shared" si="14"/>
        <v>0</v>
      </c>
    </row>
    <row r="113" spans="1:24" ht="15" customHeight="1" x14ac:dyDescent="0.2">
      <c r="A113" s="126">
        <f>'Serie Vento - 1 dia'!D113</f>
        <v>42115</v>
      </c>
      <c r="B113" s="102">
        <f>'Serie Vento - 1 dia'!E113</f>
        <v>11.16857924</v>
      </c>
      <c r="C113" s="68">
        <f t="shared" si="15"/>
        <v>0.22337158480000005</v>
      </c>
      <c r="D113" s="69">
        <f t="shared" si="15"/>
        <v>0.22337158480000005</v>
      </c>
      <c r="E113" s="69">
        <f t="shared" si="15"/>
        <v>0.22337158480000005</v>
      </c>
      <c r="F113" s="69">
        <f t="shared" si="16"/>
        <v>0.6701147543999999</v>
      </c>
      <c r="G113" s="69">
        <f t="shared" si="16"/>
        <v>0.6701147543999999</v>
      </c>
      <c r="H113" s="69">
        <f t="shared" si="12"/>
        <v>1.0051721316000002</v>
      </c>
      <c r="I113" s="70">
        <f t="shared" si="13"/>
        <v>1.2285437164000002</v>
      </c>
      <c r="J113" s="68">
        <f t="shared" si="18"/>
        <v>0</v>
      </c>
      <c r="K113" s="69">
        <f t="shared" si="18"/>
        <v>0</v>
      </c>
      <c r="L113" s="69">
        <f t="shared" si="18"/>
        <v>0</v>
      </c>
      <c r="M113" s="69">
        <f t="shared" si="17"/>
        <v>0</v>
      </c>
      <c r="N113" s="69">
        <f t="shared" si="17"/>
        <v>0</v>
      </c>
      <c r="O113" s="69">
        <f t="shared" si="17"/>
        <v>0.13085484482669241</v>
      </c>
      <c r="P113" s="70">
        <f t="shared" si="17"/>
        <v>8.7430622677435785</v>
      </c>
      <c r="Q113" s="86">
        <f>J113*VLOOKUP('Tipo de Pilha'!$E$1,'Área - us ur'!$A$4:$H$7,2,FALSE)/1000</f>
        <v>0</v>
      </c>
      <c r="R113" s="87">
        <f>K113*VLOOKUP('Tipo de Pilha'!$E$1,'Área - us ur'!$A$4:$H$7,3,FALSE)/1000</f>
        <v>0</v>
      </c>
      <c r="S113" s="87">
        <f>L113*VLOOKUP('Tipo de Pilha'!$E$1,'Área - us ur'!$A$4:$H$7,4,FALSE)/1000</f>
        <v>0</v>
      </c>
      <c r="T113" s="87">
        <f>M113*VLOOKUP('Tipo de Pilha'!$E$1,'Área - us ur'!$A$4:$H$7,5,FALSE)/1000</f>
        <v>0</v>
      </c>
      <c r="U113" s="87">
        <f>N113*VLOOKUP('Tipo de Pilha'!$E$1,'Área - us ur'!$A$4:$H$7,6,FALSE)/1000</f>
        <v>0</v>
      </c>
      <c r="V113" s="87">
        <f>O113*VLOOKUP('Tipo de Pilha'!$E$1,'Área - us ur'!$A$4:$H$7,7,FALSE)/1000</f>
        <v>1.570258137920309E-5</v>
      </c>
      <c r="W113" s="88">
        <f>P113*VLOOKUP('Tipo de Pilha'!$E$1,'Área - us ur'!$A$4:$H$7,8,FALSE)/1000</f>
        <v>0</v>
      </c>
      <c r="X113" s="82">
        <f t="shared" si="14"/>
        <v>1.570258137920309E-5</v>
      </c>
    </row>
    <row r="114" spans="1:24" ht="15" customHeight="1" x14ac:dyDescent="0.2">
      <c r="A114" s="126">
        <f>'Serie Vento - 1 dia'!D114</f>
        <v>42116</v>
      </c>
      <c r="B114" s="102">
        <f>'Serie Vento - 1 dia'!E114</f>
        <v>13.74594368</v>
      </c>
      <c r="C114" s="68">
        <f t="shared" si="15"/>
        <v>0.27491887360000006</v>
      </c>
      <c r="D114" s="69">
        <f t="shared" si="15"/>
        <v>0.27491887360000006</v>
      </c>
      <c r="E114" s="69">
        <f t="shared" si="15"/>
        <v>0.27491887360000006</v>
      </c>
      <c r="F114" s="69">
        <f t="shared" si="16"/>
        <v>0.82475662080000001</v>
      </c>
      <c r="G114" s="69">
        <f t="shared" si="16"/>
        <v>0.82475662080000001</v>
      </c>
      <c r="H114" s="69">
        <f t="shared" si="12"/>
        <v>1.2371349312000002</v>
      </c>
      <c r="I114" s="70">
        <f t="shared" si="13"/>
        <v>1.5120538048000003</v>
      </c>
      <c r="J114" s="68">
        <f t="shared" si="18"/>
        <v>0</v>
      </c>
      <c r="K114" s="69">
        <f t="shared" si="18"/>
        <v>0</v>
      </c>
      <c r="L114" s="69">
        <f t="shared" si="18"/>
        <v>0</v>
      </c>
      <c r="M114" s="69">
        <f t="shared" si="17"/>
        <v>0</v>
      </c>
      <c r="N114" s="69">
        <f t="shared" si="17"/>
        <v>0</v>
      </c>
      <c r="O114" s="69">
        <f t="shared" si="17"/>
        <v>9.1898858645232764</v>
      </c>
      <c r="P114" s="70">
        <f t="shared" si="17"/>
        <v>28.008892862589104</v>
      </c>
      <c r="Q114" s="86">
        <f>J114*VLOOKUP('Tipo de Pilha'!$E$1,'Área - us ur'!$A$4:$H$7,2,FALSE)/1000</f>
        <v>0</v>
      </c>
      <c r="R114" s="87">
        <f>K114*VLOOKUP('Tipo de Pilha'!$E$1,'Área - us ur'!$A$4:$H$7,3,FALSE)/1000</f>
        <v>0</v>
      </c>
      <c r="S114" s="87">
        <f>L114*VLOOKUP('Tipo de Pilha'!$E$1,'Área - us ur'!$A$4:$H$7,4,FALSE)/1000</f>
        <v>0</v>
      </c>
      <c r="T114" s="87">
        <f>M114*VLOOKUP('Tipo de Pilha'!$E$1,'Área - us ur'!$A$4:$H$7,5,FALSE)/1000</f>
        <v>0</v>
      </c>
      <c r="U114" s="87">
        <f>N114*VLOOKUP('Tipo de Pilha'!$E$1,'Área - us ur'!$A$4:$H$7,6,FALSE)/1000</f>
        <v>0</v>
      </c>
      <c r="V114" s="87">
        <f>O114*VLOOKUP('Tipo de Pilha'!$E$1,'Área - us ur'!$A$4:$H$7,7,FALSE)/1000</f>
        <v>1.1027863037427932E-3</v>
      </c>
      <c r="W114" s="88">
        <f>P114*VLOOKUP('Tipo de Pilha'!$E$1,'Área - us ur'!$A$4:$H$7,8,FALSE)/1000</f>
        <v>0</v>
      </c>
      <c r="X114" s="82">
        <f t="shared" si="14"/>
        <v>1.1027863037427932E-3</v>
      </c>
    </row>
    <row r="115" spans="1:24" ht="15" customHeight="1" x14ac:dyDescent="0.2">
      <c r="A115" s="126">
        <f>'Serie Vento - 1 dia'!D115</f>
        <v>42117</v>
      </c>
      <c r="B115" s="102">
        <f>'Serie Vento - 1 dia'!E115</f>
        <v>10.309457759999999</v>
      </c>
      <c r="C115" s="68">
        <f t="shared" si="15"/>
        <v>0.20618915520000003</v>
      </c>
      <c r="D115" s="69">
        <f t="shared" si="15"/>
        <v>0.20618915520000003</v>
      </c>
      <c r="E115" s="69">
        <f t="shared" si="15"/>
        <v>0.20618915520000003</v>
      </c>
      <c r="F115" s="69">
        <f t="shared" si="16"/>
        <v>0.61856746559999987</v>
      </c>
      <c r="G115" s="69">
        <f t="shared" si="16"/>
        <v>0.61856746559999987</v>
      </c>
      <c r="H115" s="69">
        <f t="shared" si="12"/>
        <v>0.92785119839999997</v>
      </c>
      <c r="I115" s="70">
        <f t="shared" si="13"/>
        <v>1.1340403536000001</v>
      </c>
      <c r="J115" s="68">
        <f t="shared" si="18"/>
        <v>0</v>
      </c>
      <c r="K115" s="69">
        <f t="shared" si="18"/>
        <v>0</v>
      </c>
      <c r="L115" s="69">
        <f t="shared" si="18"/>
        <v>0</v>
      </c>
      <c r="M115" s="69">
        <f t="shared" si="17"/>
        <v>0</v>
      </c>
      <c r="N115" s="69">
        <f t="shared" si="17"/>
        <v>0</v>
      </c>
      <c r="O115" s="69">
        <f t="shared" si="17"/>
        <v>0</v>
      </c>
      <c r="P115" s="70">
        <f t="shared" si="17"/>
        <v>4.39308419080636</v>
      </c>
      <c r="Q115" s="86">
        <f>J115*VLOOKUP('Tipo de Pilha'!$E$1,'Área - us ur'!$A$4:$H$7,2,FALSE)/1000</f>
        <v>0</v>
      </c>
      <c r="R115" s="87">
        <f>K115*VLOOKUP('Tipo de Pilha'!$E$1,'Área - us ur'!$A$4:$H$7,3,FALSE)/1000</f>
        <v>0</v>
      </c>
      <c r="S115" s="87">
        <f>L115*VLOOKUP('Tipo de Pilha'!$E$1,'Área - us ur'!$A$4:$H$7,4,FALSE)/1000</f>
        <v>0</v>
      </c>
      <c r="T115" s="87">
        <f>M115*VLOOKUP('Tipo de Pilha'!$E$1,'Área - us ur'!$A$4:$H$7,5,FALSE)/1000</f>
        <v>0</v>
      </c>
      <c r="U115" s="87">
        <f>N115*VLOOKUP('Tipo de Pilha'!$E$1,'Área - us ur'!$A$4:$H$7,6,FALSE)/1000</f>
        <v>0</v>
      </c>
      <c r="V115" s="87">
        <f>O115*VLOOKUP('Tipo de Pilha'!$E$1,'Área - us ur'!$A$4:$H$7,7,FALSE)/1000</f>
        <v>0</v>
      </c>
      <c r="W115" s="88">
        <f>P115*VLOOKUP('Tipo de Pilha'!$E$1,'Área - us ur'!$A$4:$H$7,8,FALSE)/1000</f>
        <v>0</v>
      </c>
      <c r="X115" s="82">
        <f t="shared" si="14"/>
        <v>0</v>
      </c>
    </row>
    <row r="116" spans="1:24" ht="15" customHeight="1" x14ac:dyDescent="0.2">
      <c r="A116" s="126">
        <f>'Serie Vento - 1 dia'!D116</f>
        <v>42118</v>
      </c>
      <c r="B116" s="102">
        <f>'Serie Vento - 1 dia'!E116</f>
        <v>8.5912147999999995</v>
      </c>
      <c r="C116" s="68">
        <f t="shared" si="15"/>
        <v>0.17182429600000002</v>
      </c>
      <c r="D116" s="69">
        <f t="shared" si="15"/>
        <v>0.17182429600000002</v>
      </c>
      <c r="E116" s="69">
        <f t="shared" si="15"/>
        <v>0.17182429600000002</v>
      </c>
      <c r="F116" s="69">
        <f t="shared" si="16"/>
        <v>0.51547288799999991</v>
      </c>
      <c r="G116" s="69">
        <f t="shared" si="16"/>
        <v>0.51547288799999991</v>
      </c>
      <c r="H116" s="69">
        <f t="shared" si="12"/>
        <v>0.77320933200000008</v>
      </c>
      <c r="I116" s="70">
        <f t="shared" si="13"/>
        <v>0.94503362800000001</v>
      </c>
      <c r="J116" s="68">
        <f t="shared" si="18"/>
        <v>0</v>
      </c>
      <c r="K116" s="69">
        <f t="shared" si="18"/>
        <v>0</v>
      </c>
      <c r="L116" s="69">
        <f t="shared" si="18"/>
        <v>0</v>
      </c>
      <c r="M116" s="69">
        <f t="shared" si="17"/>
        <v>0</v>
      </c>
      <c r="N116" s="69">
        <f t="shared" si="17"/>
        <v>0</v>
      </c>
      <c r="O116" s="69">
        <f t="shared" si="17"/>
        <v>0</v>
      </c>
      <c r="P116" s="70">
        <f t="shared" si="17"/>
        <v>0</v>
      </c>
      <c r="Q116" s="86">
        <f>J116*VLOOKUP('Tipo de Pilha'!$E$1,'Área - us ur'!$A$4:$H$7,2,FALSE)/1000</f>
        <v>0</v>
      </c>
      <c r="R116" s="87">
        <f>K116*VLOOKUP('Tipo de Pilha'!$E$1,'Área - us ur'!$A$4:$H$7,3,FALSE)/1000</f>
        <v>0</v>
      </c>
      <c r="S116" s="87">
        <f>L116*VLOOKUP('Tipo de Pilha'!$E$1,'Área - us ur'!$A$4:$H$7,4,FALSE)/1000</f>
        <v>0</v>
      </c>
      <c r="T116" s="87">
        <f>M116*VLOOKUP('Tipo de Pilha'!$E$1,'Área - us ur'!$A$4:$H$7,5,FALSE)/1000</f>
        <v>0</v>
      </c>
      <c r="U116" s="87">
        <f>N116*VLOOKUP('Tipo de Pilha'!$E$1,'Área - us ur'!$A$4:$H$7,6,FALSE)/1000</f>
        <v>0</v>
      </c>
      <c r="V116" s="87">
        <f>O116*VLOOKUP('Tipo de Pilha'!$E$1,'Área - us ur'!$A$4:$H$7,7,FALSE)/1000</f>
        <v>0</v>
      </c>
      <c r="W116" s="88">
        <f>P116*VLOOKUP('Tipo de Pilha'!$E$1,'Área - us ur'!$A$4:$H$7,8,FALSE)/1000</f>
        <v>0</v>
      </c>
      <c r="X116" s="82">
        <f t="shared" si="14"/>
        <v>0</v>
      </c>
    </row>
    <row r="117" spans="1:24" ht="15" customHeight="1" x14ac:dyDescent="0.2">
      <c r="A117" s="126">
        <f>'Serie Vento - 1 dia'!D117</f>
        <v>42119</v>
      </c>
      <c r="B117" s="102">
        <f>'Serie Vento - 1 dia'!E117</f>
        <v>25.773644399999998</v>
      </c>
      <c r="C117" s="68">
        <f t="shared" si="15"/>
        <v>0.51547288800000002</v>
      </c>
      <c r="D117" s="69">
        <f t="shared" si="15"/>
        <v>0.51547288800000002</v>
      </c>
      <c r="E117" s="69">
        <f t="shared" si="15"/>
        <v>0.51547288800000002</v>
      </c>
      <c r="F117" s="69">
        <f t="shared" si="16"/>
        <v>1.5464186639999999</v>
      </c>
      <c r="G117" s="69">
        <f t="shared" si="16"/>
        <v>1.5464186639999999</v>
      </c>
      <c r="H117" s="69">
        <f t="shared" si="12"/>
        <v>2.3196279959999999</v>
      </c>
      <c r="I117" s="70">
        <f t="shared" si="13"/>
        <v>2.835100884</v>
      </c>
      <c r="J117" s="68">
        <f t="shared" si="18"/>
        <v>0</v>
      </c>
      <c r="K117" s="69">
        <f t="shared" si="18"/>
        <v>0</v>
      </c>
      <c r="L117" s="69">
        <f t="shared" si="18"/>
        <v>0</v>
      </c>
      <c r="M117" s="69">
        <f t="shared" si="17"/>
        <v>30.977721269317602</v>
      </c>
      <c r="N117" s="69">
        <f t="shared" si="17"/>
        <v>30.977721269317602</v>
      </c>
      <c r="O117" s="69">
        <f t="shared" si="17"/>
        <v>133.99294667396458</v>
      </c>
      <c r="P117" s="70">
        <f t="shared" si="17"/>
        <v>241.19804685853973</v>
      </c>
      <c r="Q117" s="86">
        <f>J117*VLOOKUP('Tipo de Pilha'!$E$1,'Área - us ur'!$A$4:$H$7,2,FALSE)/1000</f>
        <v>0</v>
      </c>
      <c r="R117" s="87">
        <f>K117*VLOOKUP('Tipo de Pilha'!$E$1,'Área - us ur'!$A$4:$H$7,3,FALSE)/1000</f>
        <v>0</v>
      </c>
      <c r="S117" s="87">
        <f>L117*VLOOKUP('Tipo de Pilha'!$E$1,'Área - us ur'!$A$4:$H$7,4,FALSE)/1000</f>
        <v>0</v>
      </c>
      <c r="T117" s="87">
        <f>M117*VLOOKUP('Tipo de Pilha'!$E$1,'Área - us ur'!$A$4:$H$7,5,FALSE)/1000</f>
        <v>1.4869306209272449E-2</v>
      </c>
      <c r="U117" s="87">
        <f>N117*VLOOKUP('Tipo de Pilha'!$E$1,'Área - us ur'!$A$4:$H$7,6,FALSE)/1000</f>
        <v>0</v>
      </c>
      <c r="V117" s="87">
        <f>O117*VLOOKUP('Tipo de Pilha'!$E$1,'Área - us ur'!$A$4:$H$7,7,FALSE)/1000</f>
        <v>1.6079153600875747E-2</v>
      </c>
      <c r="W117" s="88">
        <f>P117*VLOOKUP('Tipo de Pilha'!$E$1,'Área - us ur'!$A$4:$H$7,8,FALSE)/1000</f>
        <v>0</v>
      </c>
      <c r="X117" s="82">
        <f t="shared" si="14"/>
        <v>3.0948459810148196E-2</v>
      </c>
    </row>
    <row r="118" spans="1:24" ht="15" customHeight="1" x14ac:dyDescent="0.2">
      <c r="A118" s="126">
        <f>'Serie Vento - 1 dia'!D118</f>
        <v>42120</v>
      </c>
      <c r="B118" s="102">
        <f>'Serie Vento - 1 dia'!E118</f>
        <v>15.464186639999999</v>
      </c>
      <c r="C118" s="68">
        <f t="shared" si="15"/>
        <v>0.30928373280000004</v>
      </c>
      <c r="D118" s="69">
        <f t="shared" si="15"/>
        <v>0.30928373280000004</v>
      </c>
      <c r="E118" s="69">
        <f t="shared" si="15"/>
        <v>0.30928373280000004</v>
      </c>
      <c r="F118" s="69">
        <f t="shared" si="16"/>
        <v>0.92785119839999997</v>
      </c>
      <c r="G118" s="69">
        <f t="shared" si="16"/>
        <v>0.92785119839999997</v>
      </c>
      <c r="H118" s="69">
        <f t="shared" si="12"/>
        <v>1.3917767976000002</v>
      </c>
      <c r="I118" s="70">
        <f t="shared" si="13"/>
        <v>1.7010605304000002</v>
      </c>
      <c r="J118" s="68">
        <f t="shared" si="18"/>
        <v>0</v>
      </c>
      <c r="K118" s="69">
        <f t="shared" si="18"/>
        <v>0</v>
      </c>
      <c r="L118" s="69">
        <f t="shared" si="18"/>
        <v>0</v>
      </c>
      <c r="M118" s="69">
        <f t="shared" si="17"/>
        <v>0</v>
      </c>
      <c r="N118" s="69">
        <f t="shared" si="17"/>
        <v>0</v>
      </c>
      <c r="O118" s="69">
        <f t="shared" si="17"/>
        <v>18.696785369987271</v>
      </c>
      <c r="P118" s="70">
        <f t="shared" si="17"/>
        <v>46.032693562514318</v>
      </c>
      <c r="Q118" s="86">
        <f>J118*VLOOKUP('Tipo de Pilha'!$E$1,'Área - us ur'!$A$4:$H$7,2,FALSE)/1000</f>
        <v>0</v>
      </c>
      <c r="R118" s="87">
        <f>K118*VLOOKUP('Tipo de Pilha'!$E$1,'Área - us ur'!$A$4:$H$7,3,FALSE)/1000</f>
        <v>0</v>
      </c>
      <c r="S118" s="87">
        <f>L118*VLOOKUP('Tipo de Pilha'!$E$1,'Área - us ur'!$A$4:$H$7,4,FALSE)/1000</f>
        <v>0</v>
      </c>
      <c r="T118" s="87">
        <f>M118*VLOOKUP('Tipo de Pilha'!$E$1,'Área - us ur'!$A$4:$H$7,5,FALSE)/1000</f>
        <v>0</v>
      </c>
      <c r="U118" s="87">
        <f>N118*VLOOKUP('Tipo de Pilha'!$E$1,'Área - us ur'!$A$4:$H$7,6,FALSE)/1000</f>
        <v>0</v>
      </c>
      <c r="V118" s="87">
        <f>O118*VLOOKUP('Tipo de Pilha'!$E$1,'Área - us ur'!$A$4:$H$7,7,FALSE)/1000</f>
        <v>2.2436142443984725E-3</v>
      </c>
      <c r="W118" s="88">
        <f>P118*VLOOKUP('Tipo de Pilha'!$E$1,'Área - us ur'!$A$4:$H$7,8,FALSE)/1000</f>
        <v>0</v>
      </c>
      <c r="X118" s="82">
        <f t="shared" si="14"/>
        <v>2.2436142443984725E-3</v>
      </c>
    </row>
    <row r="119" spans="1:24" ht="15" customHeight="1" x14ac:dyDescent="0.2">
      <c r="A119" s="126">
        <f>'Serie Vento - 1 dia'!D119</f>
        <v>42121</v>
      </c>
      <c r="B119" s="102">
        <f>'Serie Vento - 1 dia'!E119</f>
        <v>10.309457759999999</v>
      </c>
      <c r="C119" s="68">
        <f t="shared" si="15"/>
        <v>0.20618915520000003</v>
      </c>
      <c r="D119" s="69">
        <f t="shared" si="15"/>
        <v>0.20618915520000003</v>
      </c>
      <c r="E119" s="69">
        <f t="shared" si="15"/>
        <v>0.20618915520000003</v>
      </c>
      <c r="F119" s="69">
        <f t="shared" si="16"/>
        <v>0.61856746559999987</v>
      </c>
      <c r="G119" s="69">
        <f t="shared" si="16"/>
        <v>0.61856746559999987</v>
      </c>
      <c r="H119" s="69">
        <f t="shared" si="12"/>
        <v>0.92785119839999997</v>
      </c>
      <c r="I119" s="70">
        <f t="shared" si="13"/>
        <v>1.1340403536000001</v>
      </c>
      <c r="J119" s="68">
        <f t="shared" si="18"/>
        <v>0</v>
      </c>
      <c r="K119" s="69">
        <f t="shared" si="18"/>
        <v>0</v>
      </c>
      <c r="L119" s="69">
        <f t="shared" si="18"/>
        <v>0</v>
      </c>
      <c r="M119" s="69">
        <f t="shared" si="17"/>
        <v>0</v>
      </c>
      <c r="N119" s="69">
        <f t="shared" si="17"/>
        <v>0</v>
      </c>
      <c r="O119" s="69">
        <f t="shared" si="17"/>
        <v>0</v>
      </c>
      <c r="P119" s="70">
        <f t="shared" si="17"/>
        <v>4.39308419080636</v>
      </c>
      <c r="Q119" s="86">
        <f>J119*VLOOKUP('Tipo de Pilha'!$E$1,'Área - us ur'!$A$4:$H$7,2,FALSE)/1000</f>
        <v>0</v>
      </c>
      <c r="R119" s="87">
        <f>K119*VLOOKUP('Tipo de Pilha'!$E$1,'Área - us ur'!$A$4:$H$7,3,FALSE)/1000</f>
        <v>0</v>
      </c>
      <c r="S119" s="87">
        <f>L119*VLOOKUP('Tipo de Pilha'!$E$1,'Área - us ur'!$A$4:$H$7,4,FALSE)/1000</f>
        <v>0</v>
      </c>
      <c r="T119" s="87">
        <f>M119*VLOOKUP('Tipo de Pilha'!$E$1,'Área - us ur'!$A$4:$H$7,5,FALSE)/1000</f>
        <v>0</v>
      </c>
      <c r="U119" s="87">
        <f>N119*VLOOKUP('Tipo de Pilha'!$E$1,'Área - us ur'!$A$4:$H$7,6,FALSE)/1000</f>
        <v>0</v>
      </c>
      <c r="V119" s="87">
        <f>O119*VLOOKUP('Tipo de Pilha'!$E$1,'Área - us ur'!$A$4:$H$7,7,FALSE)/1000</f>
        <v>0</v>
      </c>
      <c r="W119" s="88">
        <f>P119*VLOOKUP('Tipo de Pilha'!$E$1,'Área - us ur'!$A$4:$H$7,8,FALSE)/1000</f>
        <v>0</v>
      </c>
      <c r="X119" s="82">
        <f t="shared" si="14"/>
        <v>0</v>
      </c>
    </row>
    <row r="120" spans="1:24" ht="15" customHeight="1" x14ac:dyDescent="0.2">
      <c r="A120" s="126">
        <f>'Serie Vento - 1 dia'!D120</f>
        <v>42122</v>
      </c>
      <c r="B120" s="102">
        <f>'Serie Vento - 1 dia'!E120</f>
        <v>11.16857924</v>
      </c>
      <c r="C120" s="68">
        <f t="shared" si="15"/>
        <v>0.22337158480000005</v>
      </c>
      <c r="D120" s="69">
        <f t="shared" si="15"/>
        <v>0.22337158480000005</v>
      </c>
      <c r="E120" s="69">
        <f t="shared" si="15"/>
        <v>0.22337158480000005</v>
      </c>
      <c r="F120" s="69">
        <f t="shared" si="16"/>
        <v>0.6701147543999999</v>
      </c>
      <c r="G120" s="69">
        <f t="shared" si="16"/>
        <v>0.6701147543999999</v>
      </c>
      <c r="H120" s="69">
        <f t="shared" si="12"/>
        <v>1.0051721316000002</v>
      </c>
      <c r="I120" s="70">
        <f t="shared" si="13"/>
        <v>1.2285437164000002</v>
      </c>
      <c r="J120" s="68">
        <f t="shared" si="18"/>
        <v>0</v>
      </c>
      <c r="K120" s="69">
        <f t="shared" si="18"/>
        <v>0</v>
      </c>
      <c r="L120" s="69">
        <f t="shared" si="18"/>
        <v>0</v>
      </c>
      <c r="M120" s="69">
        <f t="shared" si="17"/>
        <v>0</v>
      </c>
      <c r="N120" s="69">
        <f t="shared" si="17"/>
        <v>0</v>
      </c>
      <c r="O120" s="69">
        <f t="shared" si="17"/>
        <v>0.13085484482669241</v>
      </c>
      <c r="P120" s="70">
        <f t="shared" si="17"/>
        <v>8.7430622677435785</v>
      </c>
      <c r="Q120" s="86">
        <f>J120*VLOOKUP('Tipo de Pilha'!$E$1,'Área - us ur'!$A$4:$H$7,2,FALSE)/1000</f>
        <v>0</v>
      </c>
      <c r="R120" s="87">
        <f>K120*VLOOKUP('Tipo de Pilha'!$E$1,'Área - us ur'!$A$4:$H$7,3,FALSE)/1000</f>
        <v>0</v>
      </c>
      <c r="S120" s="87">
        <f>L120*VLOOKUP('Tipo de Pilha'!$E$1,'Área - us ur'!$A$4:$H$7,4,FALSE)/1000</f>
        <v>0</v>
      </c>
      <c r="T120" s="87">
        <f>M120*VLOOKUP('Tipo de Pilha'!$E$1,'Área - us ur'!$A$4:$H$7,5,FALSE)/1000</f>
        <v>0</v>
      </c>
      <c r="U120" s="87">
        <f>N120*VLOOKUP('Tipo de Pilha'!$E$1,'Área - us ur'!$A$4:$H$7,6,FALSE)/1000</f>
        <v>0</v>
      </c>
      <c r="V120" s="87">
        <f>O120*VLOOKUP('Tipo de Pilha'!$E$1,'Área - us ur'!$A$4:$H$7,7,FALSE)/1000</f>
        <v>1.570258137920309E-5</v>
      </c>
      <c r="W120" s="88">
        <f>P120*VLOOKUP('Tipo de Pilha'!$E$1,'Área - us ur'!$A$4:$H$7,8,FALSE)/1000</f>
        <v>0</v>
      </c>
      <c r="X120" s="82">
        <f t="shared" si="14"/>
        <v>1.570258137920309E-5</v>
      </c>
    </row>
    <row r="121" spans="1:24" ht="15" customHeight="1" x14ac:dyDescent="0.2">
      <c r="A121" s="126">
        <f>'Serie Vento - 1 dia'!D121</f>
        <v>42123</v>
      </c>
      <c r="B121" s="102">
        <f>'Serie Vento - 1 dia'!E121</f>
        <v>10.309457759999999</v>
      </c>
      <c r="C121" s="68">
        <f t="shared" si="15"/>
        <v>0.20618915520000003</v>
      </c>
      <c r="D121" s="69">
        <f t="shared" si="15"/>
        <v>0.20618915520000003</v>
      </c>
      <c r="E121" s="69">
        <f t="shared" si="15"/>
        <v>0.20618915520000003</v>
      </c>
      <c r="F121" s="69">
        <f t="shared" si="16"/>
        <v>0.61856746559999987</v>
      </c>
      <c r="G121" s="69">
        <f t="shared" si="16"/>
        <v>0.61856746559999987</v>
      </c>
      <c r="H121" s="69">
        <f t="shared" si="12"/>
        <v>0.92785119839999997</v>
      </c>
      <c r="I121" s="70">
        <f t="shared" si="13"/>
        <v>1.1340403536000001</v>
      </c>
      <c r="J121" s="68">
        <f t="shared" si="18"/>
        <v>0</v>
      </c>
      <c r="K121" s="69">
        <f t="shared" si="18"/>
        <v>0</v>
      </c>
      <c r="L121" s="69">
        <f t="shared" si="18"/>
        <v>0</v>
      </c>
      <c r="M121" s="69">
        <f t="shared" si="17"/>
        <v>0</v>
      </c>
      <c r="N121" s="69">
        <f t="shared" si="17"/>
        <v>0</v>
      </c>
      <c r="O121" s="69">
        <f t="shared" si="17"/>
        <v>0</v>
      </c>
      <c r="P121" s="70">
        <f t="shared" si="17"/>
        <v>4.39308419080636</v>
      </c>
      <c r="Q121" s="86">
        <f>J121*VLOOKUP('Tipo de Pilha'!$E$1,'Área - us ur'!$A$4:$H$7,2,FALSE)/1000</f>
        <v>0</v>
      </c>
      <c r="R121" s="87">
        <f>K121*VLOOKUP('Tipo de Pilha'!$E$1,'Área - us ur'!$A$4:$H$7,3,FALSE)/1000</f>
        <v>0</v>
      </c>
      <c r="S121" s="87">
        <f>L121*VLOOKUP('Tipo de Pilha'!$E$1,'Área - us ur'!$A$4:$H$7,4,FALSE)/1000</f>
        <v>0</v>
      </c>
      <c r="T121" s="87">
        <f>M121*VLOOKUP('Tipo de Pilha'!$E$1,'Área - us ur'!$A$4:$H$7,5,FALSE)/1000</f>
        <v>0</v>
      </c>
      <c r="U121" s="87">
        <f>N121*VLOOKUP('Tipo de Pilha'!$E$1,'Área - us ur'!$A$4:$H$7,6,FALSE)/1000</f>
        <v>0</v>
      </c>
      <c r="V121" s="87">
        <f>O121*VLOOKUP('Tipo de Pilha'!$E$1,'Área - us ur'!$A$4:$H$7,7,FALSE)/1000</f>
        <v>0</v>
      </c>
      <c r="W121" s="88">
        <f>P121*VLOOKUP('Tipo de Pilha'!$E$1,'Área - us ur'!$A$4:$H$7,8,FALSE)/1000</f>
        <v>0</v>
      </c>
      <c r="X121" s="82">
        <f t="shared" si="14"/>
        <v>0</v>
      </c>
    </row>
    <row r="122" spans="1:24" ht="15" customHeight="1" x14ac:dyDescent="0.2">
      <c r="A122" s="126">
        <f>'Serie Vento - 1 dia'!D122</f>
        <v>42124</v>
      </c>
      <c r="B122" s="102">
        <f>'Serie Vento - 1 dia'!E122</f>
        <v>13.74594368</v>
      </c>
      <c r="C122" s="68">
        <f t="shared" si="15"/>
        <v>0.27491887360000006</v>
      </c>
      <c r="D122" s="69">
        <f t="shared" si="15"/>
        <v>0.27491887360000006</v>
      </c>
      <c r="E122" s="69">
        <f t="shared" si="15"/>
        <v>0.27491887360000006</v>
      </c>
      <c r="F122" s="69">
        <f t="shared" si="16"/>
        <v>0.82475662080000001</v>
      </c>
      <c r="G122" s="69">
        <f t="shared" si="16"/>
        <v>0.82475662080000001</v>
      </c>
      <c r="H122" s="69">
        <f t="shared" si="12"/>
        <v>1.2371349312000002</v>
      </c>
      <c r="I122" s="70">
        <f t="shared" si="13"/>
        <v>1.5120538048000003</v>
      </c>
      <c r="J122" s="68">
        <f t="shared" si="18"/>
        <v>0</v>
      </c>
      <c r="K122" s="69">
        <f t="shared" si="18"/>
        <v>0</v>
      </c>
      <c r="L122" s="69">
        <f t="shared" si="18"/>
        <v>0</v>
      </c>
      <c r="M122" s="69">
        <f t="shared" si="17"/>
        <v>0</v>
      </c>
      <c r="N122" s="69">
        <f t="shared" si="17"/>
        <v>0</v>
      </c>
      <c r="O122" s="69">
        <f t="shared" si="17"/>
        <v>9.1898858645232764</v>
      </c>
      <c r="P122" s="70">
        <f t="shared" si="17"/>
        <v>28.008892862589104</v>
      </c>
      <c r="Q122" s="86">
        <f>J122*VLOOKUP('Tipo de Pilha'!$E$1,'Área - us ur'!$A$4:$H$7,2,FALSE)/1000</f>
        <v>0</v>
      </c>
      <c r="R122" s="87">
        <f>K122*VLOOKUP('Tipo de Pilha'!$E$1,'Área - us ur'!$A$4:$H$7,3,FALSE)/1000</f>
        <v>0</v>
      </c>
      <c r="S122" s="87">
        <f>L122*VLOOKUP('Tipo de Pilha'!$E$1,'Área - us ur'!$A$4:$H$7,4,FALSE)/1000</f>
        <v>0</v>
      </c>
      <c r="T122" s="87">
        <f>M122*VLOOKUP('Tipo de Pilha'!$E$1,'Área - us ur'!$A$4:$H$7,5,FALSE)/1000</f>
        <v>0</v>
      </c>
      <c r="U122" s="87">
        <f>N122*VLOOKUP('Tipo de Pilha'!$E$1,'Área - us ur'!$A$4:$H$7,6,FALSE)/1000</f>
        <v>0</v>
      </c>
      <c r="V122" s="87">
        <f>O122*VLOOKUP('Tipo de Pilha'!$E$1,'Área - us ur'!$A$4:$H$7,7,FALSE)/1000</f>
        <v>1.1027863037427932E-3</v>
      </c>
      <c r="W122" s="88">
        <f>P122*VLOOKUP('Tipo de Pilha'!$E$1,'Área - us ur'!$A$4:$H$7,8,FALSE)/1000</f>
        <v>0</v>
      </c>
      <c r="X122" s="82">
        <f t="shared" si="14"/>
        <v>1.1027863037427932E-3</v>
      </c>
    </row>
    <row r="123" spans="1:24" ht="15" customHeight="1" x14ac:dyDescent="0.2">
      <c r="A123" s="126">
        <f>'Serie Vento - 1 dia'!D123</f>
        <v>42125</v>
      </c>
      <c r="B123" s="102">
        <f>'Serie Vento - 1 dia'!E123</f>
        <v>12.027700719999999</v>
      </c>
      <c r="C123" s="68">
        <f t="shared" si="15"/>
        <v>0.24055401440000002</v>
      </c>
      <c r="D123" s="69">
        <f t="shared" si="15"/>
        <v>0.24055401440000002</v>
      </c>
      <c r="E123" s="69">
        <f t="shared" si="15"/>
        <v>0.24055401440000002</v>
      </c>
      <c r="F123" s="69">
        <f t="shared" si="16"/>
        <v>0.72166204319999994</v>
      </c>
      <c r="G123" s="69">
        <f t="shared" si="16"/>
        <v>0.72166204319999994</v>
      </c>
      <c r="H123" s="69">
        <f t="shared" si="12"/>
        <v>1.0824930648</v>
      </c>
      <c r="I123" s="70">
        <f t="shared" si="13"/>
        <v>1.3230470792</v>
      </c>
      <c r="J123" s="68">
        <f t="shared" si="18"/>
        <v>0</v>
      </c>
      <c r="K123" s="69">
        <f t="shared" si="18"/>
        <v>0</v>
      </c>
      <c r="L123" s="69">
        <f t="shared" si="18"/>
        <v>0</v>
      </c>
      <c r="M123" s="69">
        <f t="shared" si="17"/>
        <v>0</v>
      </c>
      <c r="N123" s="69">
        <f t="shared" si="17"/>
        <v>0</v>
      </c>
      <c r="O123" s="69">
        <f t="shared" si="17"/>
        <v>2.4570227529256243</v>
      </c>
      <c r="P123" s="70">
        <f t="shared" si="17"/>
        <v>14.129023072019761</v>
      </c>
      <c r="Q123" s="86">
        <f>J123*VLOOKUP('Tipo de Pilha'!$E$1,'Área - us ur'!$A$4:$H$7,2,FALSE)/1000</f>
        <v>0</v>
      </c>
      <c r="R123" s="87">
        <f>K123*VLOOKUP('Tipo de Pilha'!$E$1,'Área - us ur'!$A$4:$H$7,3,FALSE)/1000</f>
        <v>0</v>
      </c>
      <c r="S123" s="87">
        <f>L123*VLOOKUP('Tipo de Pilha'!$E$1,'Área - us ur'!$A$4:$H$7,4,FALSE)/1000</f>
        <v>0</v>
      </c>
      <c r="T123" s="87">
        <f>M123*VLOOKUP('Tipo de Pilha'!$E$1,'Área - us ur'!$A$4:$H$7,5,FALSE)/1000</f>
        <v>0</v>
      </c>
      <c r="U123" s="87">
        <f>N123*VLOOKUP('Tipo de Pilha'!$E$1,'Área - us ur'!$A$4:$H$7,6,FALSE)/1000</f>
        <v>0</v>
      </c>
      <c r="V123" s="87">
        <f>O123*VLOOKUP('Tipo de Pilha'!$E$1,'Área - us ur'!$A$4:$H$7,7,FALSE)/1000</f>
        <v>2.9484273035107489E-4</v>
      </c>
      <c r="W123" s="88">
        <f>P123*VLOOKUP('Tipo de Pilha'!$E$1,'Área - us ur'!$A$4:$H$7,8,FALSE)/1000</f>
        <v>0</v>
      </c>
      <c r="X123" s="82">
        <f t="shared" si="14"/>
        <v>2.9484273035107489E-4</v>
      </c>
    </row>
    <row r="124" spans="1:24" ht="15" customHeight="1" x14ac:dyDescent="0.2">
      <c r="A124" s="126">
        <f>'Serie Vento - 1 dia'!D124</f>
        <v>42126</v>
      </c>
      <c r="B124" s="102">
        <f>'Serie Vento - 1 dia'!E124</f>
        <v>8.5912147999999995</v>
      </c>
      <c r="C124" s="68">
        <f t="shared" si="15"/>
        <v>0.17182429600000002</v>
      </c>
      <c r="D124" s="69">
        <f t="shared" si="15"/>
        <v>0.17182429600000002</v>
      </c>
      <c r="E124" s="69">
        <f t="shared" si="15"/>
        <v>0.17182429600000002</v>
      </c>
      <c r="F124" s="69">
        <f t="shared" si="16"/>
        <v>0.51547288799999991</v>
      </c>
      <c r="G124" s="69">
        <f t="shared" si="16"/>
        <v>0.51547288799999991</v>
      </c>
      <c r="H124" s="69">
        <f t="shared" si="12"/>
        <v>0.77320933200000008</v>
      </c>
      <c r="I124" s="70">
        <f t="shared" si="13"/>
        <v>0.94503362800000001</v>
      </c>
      <c r="J124" s="68">
        <f t="shared" si="18"/>
        <v>0</v>
      </c>
      <c r="K124" s="69">
        <f t="shared" si="18"/>
        <v>0</v>
      </c>
      <c r="L124" s="69">
        <f t="shared" si="18"/>
        <v>0</v>
      </c>
      <c r="M124" s="69">
        <f t="shared" si="17"/>
        <v>0</v>
      </c>
      <c r="N124" s="69">
        <f t="shared" si="17"/>
        <v>0</v>
      </c>
      <c r="O124" s="69">
        <f t="shared" si="17"/>
        <v>0</v>
      </c>
      <c r="P124" s="70">
        <f t="shared" si="17"/>
        <v>0</v>
      </c>
      <c r="Q124" s="86">
        <f>J124*VLOOKUP('Tipo de Pilha'!$E$1,'Área - us ur'!$A$4:$H$7,2,FALSE)/1000</f>
        <v>0</v>
      </c>
      <c r="R124" s="87">
        <f>K124*VLOOKUP('Tipo de Pilha'!$E$1,'Área - us ur'!$A$4:$H$7,3,FALSE)/1000</f>
        <v>0</v>
      </c>
      <c r="S124" s="87">
        <f>L124*VLOOKUP('Tipo de Pilha'!$E$1,'Área - us ur'!$A$4:$H$7,4,FALSE)/1000</f>
        <v>0</v>
      </c>
      <c r="T124" s="87">
        <f>M124*VLOOKUP('Tipo de Pilha'!$E$1,'Área - us ur'!$A$4:$H$7,5,FALSE)/1000</f>
        <v>0</v>
      </c>
      <c r="U124" s="87">
        <f>N124*VLOOKUP('Tipo de Pilha'!$E$1,'Área - us ur'!$A$4:$H$7,6,FALSE)/1000</f>
        <v>0</v>
      </c>
      <c r="V124" s="87">
        <f>O124*VLOOKUP('Tipo de Pilha'!$E$1,'Área - us ur'!$A$4:$H$7,7,FALSE)/1000</f>
        <v>0</v>
      </c>
      <c r="W124" s="88">
        <f>P124*VLOOKUP('Tipo de Pilha'!$E$1,'Área - us ur'!$A$4:$H$7,8,FALSE)/1000</f>
        <v>0</v>
      </c>
      <c r="X124" s="82">
        <f t="shared" si="14"/>
        <v>0</v>
      </c>
    </row>
    <row r="125" spans="1:24" ht="15" customHeight="1" x14ac:dyDescent="0.2">
      <c r="A125" s="126">
        <f>'Serie Vento - 1 dia'!D125</f>
        <v>42127</v>
      </c>
      <c r="B125" s="102">
        <f>'Serie Vento - 1 dia'!E125</f>
        <v>12.886822199999999</v>
      </c>
      <c r="C125" s="68">
        <f t="shared" si="15"/>
        <v>0.25773644400000001</v>
      </c>
      <c r="D125" s="69">
        <f t="shared" si="15"/>
        <v>0.25773644400000001</v>
      </c>
      <c r="E125" s="69">
        <f t="shared" si="15"/>
        <v>0.25773644400000001</v>
      </c>
      <c r="F125" s="69">
        <f t="shared" si="16"/>
        <v>0.77320933199999997</v>
      </c>
      <c r="G125" s="69">
        <f t="shared" si="16"/>
        <v>0.77320933199999997</v>
      </c>
      <c r="H125" s="69">
        <f t="shared" si="12"/>
        <v>1.159813998</v>
      </c>
      <c r="I125" s="70">
        <f t="shared" si="13"/>
        <v>1.417550442</v>
      </c>
      <c r="J125" s="68">
        <f t="shared" si="18"/>
        <v>0</v>
      </c>
      <c r="K125" s="69">
        <f t="shared" si="18"/>
        <v>0</v>
      </c>
      <c r="L125" s="69">
        <f t="shared" si="18"/>
        <v>0</v>
      </c>
      <c r="M125" s="69">
        <f t="shared" si="17"/>
        <v>0</v>
      </c>
      <c r="N125" s="69">
        <f t="shared" si="17"/>
        <v>0</v>
      </c>
      <c r="O125" s="69">
        <f t="shared" si="17"/>
        <v>5.47669975949115</v>
      </c>
      <c r="P125" s="70">
        <f t="shared" si="17"/>
        <v>20.550966603634933</v>
      </c>
      <c r="Q125" s="86">
        <f>J125*VLOOKUP('Tipo de Pilha'!$E$1,'Área - us ur'!$A$4:$H$7,2,FALSE)/1000</f>
        <v>0</v>
      </c>
      <c r="R125" s="87">
        <f>K125*VLOOKUP('Tipo de Pilha'!$E$1,'Área - us ur'!$A$4:$H$7,3,FALSE)/1000</f>
        <v>0</v>
      </c>
      <c r="S125" s="87">
        <f>L125*VLOOKUP('Tipo de Pilha'!$E$1,'Área - us ur'!$A$4:$H$7,4,FALSE)/1000</f>
        <v>0</v>
      </c>
      <c r="T125" s="87">
        <f>M125*VLOOKUP('Tipo de Pilha'!$E$1,'Área - us ur'!$A$4:$H$7,5,FALSE)/1000</f>
        <v>0</v>
      </c>
      <c r="U125" s="87">
        <f>N125*VLOOKUP('Tipo de Pilha'!$E$1,'Área - us ur'!$A$4:$H$7,6,FALSE)/1000</f>
        <v>0</v>
      </c>
      <c r="V125" s="87">
        <f>O125*VLOOKUP('Tipo de Pilha'!$E$1,'Área - us ur'!$A$4:$H$7,7,FALSE)/1000</f>
        <v>6.5720397113893801E-4</v>
      </c>
      <c r="W125" s="88">
        <f>P125*VLOOKUP('Tipo de Pilha'!$E$1,'Área - us ur'!$A$4:$H$7,8,FALSE)/1000</f>
        <v>0</v>
      </c>
      <c r="X125" s="82">
        <f t="shared" si="14"/>
        <v>6.5720397113893801E-4</v>
      </c>
    </row>
    <row r="126" spans="1:24" ht="15" customHeight="1" x14ac:dyDescent="0.2">
      <c r="A126" s="126">
        <f>'Serie Vento - 1 dia'!D126</f>
        <v>42128</v>
      </c>
      <c r="B126" s="102">
        <f>'Serie Vento - 1 dia'!E126</f>
        <v>12.886822199999999</v>
      </c>
      <c r="C126" s="68">
        <f t="shared" si="15"/>
        <v>0.25773644400000001</v>
      </c>
      <c r="D126" s="69">
        <f t="shared" si="15"/>
        <v>0.25773644400000001</v>
      </c>
      <c r="E126" s="69">
        <f t="shared" si="15"/>
        <v>0.25773644400000001</v>
      </c>
      <c r="F126" s="69">
        <f t="shared" si="16"/>
        <v>0.77320933199999997</v>
      </c>
      <c r="G126" s="69">
        <f t="shared" si="16"/>
        <v>0.77320933199999997</v>
      </c>
      <c r="H126" s="69">
        <f t="shared" si="12"/>
        <v>1.159813998</v>
      </c>
      <c r="I126" s="70">
        <f t="shared" si="13"/>
        <v>1.417550442</v>
      </c>
      <c r="J126" s="68">
        <f t="shared" si="18"/>
        <v>0</v>
      </c>
      <c r="K126" s="69">
        <f t="shared" si="18"/>
        <v>0</v>
      </c>
      <c r="L126" s="69">
        <f t="shared" si="18"/>
        <v>0</v>
      </c>
      <c r="M126" s="69">
        <f t="shared" si="17"/>
        <v>0</v>
      </c>
      <c r="N126" s="69">
        <f t="shared" si="17"/>
        <v>0</v>
      </c>
      <c r="O126" s="69">
        <f t="shared" si="17"/>
        <v>5.47669975949115</v>
      </c>
      <c r="P126" s="70">
        <f t="shared" si="17"/>
        <v>20.550966603634933</v>
      </c>
      <c r="Q126" s="86">
        <f>J126*VLOOKUP('Tipo de Pilha'!$E$1,'Área - us ur'!$A$4:$H$7,2,FALSE)/1000</f>
        <v>0</v>
      </c>
      <c r="R126" s="87">
        <f>K126*VLOOKUP('Tipo de Pilha'!$E$1,'Área - us ur'!$A$4:$H$7,3,FALSE)/1000</f>
        <v>0</v>
      </c>
      <c r="S126" s="87">
        <f>L126*VLOOKUP('Tipo de Pilha'!$E$1,'Área - us ur'!$A$4:$H$7,4,FALSE)/1000</f>
        <v>0</v>
      </c>
      <c r="T126" s="87">
        <f>M126*VLOOKUP('Tipo de Pilha'!$E$1,'Área - us ur'!$A$4:$H$7,5,FALSE)/1000</f>
        <v>0</v>
      </c>
      <c r="U126" s="87">
        <f>N126*VLOOKUP('Tipo de Pilha'!$E$1,'Área - us ur'!$A$4:$H$7,6,FALSE)/1000</f>
        <v>0</v>
      </c>
      <c r="V126" s="87">
        <f>O126*VLOOKUP('Tipo de Pilha'!$E$1,'Área - us ur'!$A$4:$H$7,7,FALSE)/1000</f>
        <v>6.5720397113893801E-4</v>
      </c>
      <c r="W126" s="88">
        <f>P126*VLOOKUP('Tipo de Pilha'!$E$1,'Área - us ur'!$A$4:$H$7,8,FALSE)/1000</f>
        <v>0</v>
      </c>
      <c r="X126" s="82">
        <f t="shared" si="14"/>
        <v>6.5720397113893801E-4</v>
      </c>
    </row>
    <row r="127" spans="1:24" ht="15" customHeight="1" x14ac:dyDescent="0.2">
      <c r="A127" s="126">
        <f>'Serie Vento - 1 dia'!D127</f>
        <v>42129</v>
      </c>
      <c r="B127" s="102">
        <f>'Serie Vento - 1 dia'!E127</f>
        <v>14.605065159999999</v>
      </c>
      <c r="C127" s="68">
        <f t="shared" si="15"/>
        <v>0.29210130320000005</v>
      </c>
      <c r="D127" s="69">
        <f t="shared" si="15"/>
        <v>0.29210130320000005</v>
      </c>
      <c r="E127" s="69">
        <f t="shared" si="15"/>
        <v>0.29210130320000005</v>
      </c>
      <c r="F127" s="69">
        <f t="shared" si="16"/>
        <v>0.87630390959999993</v>
      </c>
      <c r="G127" s="69">
        <f t="shared" si="16"/>
        <v>0.87630390959999993</v>
      </c>
      <c r="H127" s="69">
        <f t="shared" si="12"/>
        <v>1.3144558644</v>
      </c>
      <c r="I127" s="70">
        <f t="shared" si="13"/>
        <v>1.6065571676000001</v>
      </c>
      <c r="J127" s="68">
        <f t="shared" si="18"/>
        <v>0</v>
      </c>
      <c r="K127" s="69">
        <f t="shared" si="18"/>
        <v>0</v>
      </c>
      <c r="L127" s="69">
        <f t="shared" si="18"/>
        <v>0</v>
      </c>
      <c r="M127" s="69">
        <f t="shared" si="17"/>
        <v>0</v>
      </c>
      <c r="N127" s="69">
        <f t="shared" si="17"/>
        <v>0</v>
      </c>
      <c r="O127" s="69">
        <f t="shared" si="17"/>
        <v>13.596581068021965</v>
      </c>
      <c r="P127" s="70">
        <f t="shared" si="17"/>
        <v>36.502801848882214</v>
      </c>
      <c r="Q127" s="86">
        <f>J127*VLOOKUP('Tipo de Pilha'!$E$1,'Área - us ur'!$A$4:$H$7,2,FALSE)/1000</f>
        <v>0</v>
      </c>
      <c r="R127" s="87">
        <f>K127*VLOOKUP('Tipo de Pilha'!$E$1,'Área - us ur'!$A$4:$H$7,3,FALSE)/1000</f>
        <v>0</v>
      </c>
      <c r="S127" s="87">
        <f>L127*VLOOKUP('Tipo de Pilha'!$E$1,'Área - us ur'!$A$4:$H$7,4,FALSE)/1000</f>
        <v>0</v>
      </c>
      <c r="T127" s="87">
        <f>M127*VLOOKUP('Tipo de Pilha'!$E$1,'Área - us ur'!$A$4:$H$7,5,FALSE)/1000</f>
        <v>0</v>
      </c>
      <c r="U127" s="87">
        <f>N127*VLOOKUP('Tipo de Pilha'!$E$1,'Área - us ur'!$A$4:$H$7,6,FALSE)/1000</f>
        <v>0</v>
      </c>
      <c r="V127" s="87">
        <f>O127*VLOOKUP('Tipo de Pilha'!$E$1,'Área - us ur'!$A$4:$H$7,7,FALSE)/1000</f>
        <v>1.6315897281626358E-3</v>
      </c>
      <c r="W127" s="88">
        <f>P127*VLOOKUP('Tipo de Pilha'!$E$1,'Área - us ur'!$A$4:$H$7,8,FALSE)/1000</f>
        <v>0</v>
      </c>
      <c r="X127" s="82">
        <f t="shared" si="14"/>
        <v>1.6315897281626358E-3</v>
      </c>
    </row>
    <row r="128" spans="1:24" ht="15" customHeight="1" x14ac:dyDescent="0.2">
      <c r="A128" s="126">
        <f>'Serie Vento - 1 dia'!D128</f>
        <v>42130</v>
      </c>
      <c r="B128" s="102">
        <f>'Serie Vento - 1 dia'!E128</f>
        <v>11.16857924</v>
      </c>
      <c r="C128" s="68">
        <f t="shared" si="15"/>
        <v>0.22337158480000005</v>
      </c>
      <c r="D128" s="69">
        <f t="shared" si="15"/>
        <v>0.22337158480000005</v>
      </c>
      <c r="E128" s="69">
        <f t="shared" si="15"/>
        <v>0.22337158480000005</v>
      </c>
      <c r="F128" s="69">
        <f t="shared" si="16"/>
        <v>0.6701147543999999</v>
      </c>
      <c r="G128" s="69">
        <f t="shared" si="16"/>
        <v>0.6701147543999999</v>
      </c>
      <c r="H128" s="69">
        <f t="shared" si="12"/>
        <v>1.0051721316000002</v>
      </c>
      <c r="I128" s="70">
        <f t="shared" si="13"/>
        <v>1.2285437164000002</v>
      </c>
      <c r="J128" s="68">
        <f t="shared" si="18"/>
        <v>0</v>
      </c>
      <c r="K128" s="69">
        <f t="shared" si="18"/>
        <v>0</v>
      </c>
      <c r="L128" s="69">
        <f t="shared" si="18"/>
        <v>0</v>
      </c>
      <c r="M128" s="69">
        <f t="shared" si="17"/>
        <v>0</v>
      </c>
      <c r="N128" s="69">
        <f t="shared" si="17"/>
        <v>0</v>
      </c>
      <c r="O128" s="69">
        <f t="shared" si="17"/>
        <v>0.13085484482669241</v>
      </c>
      <c r="P128" s="70">
        <f t="shared" si="17"/>
        <v>8.7430622677435785</v>
      </c>
      <c r="Q128" s="86">
        <f>J128*VLOOKUP('Tipo de Pilha'!$E$1,'Área - us ur'!$A$4:$H$7,2,FALSE)/1000</f>
        <v>0</v>
      </c>
      <c r="R128" s="87">
        <f>K128*VLOOKUP('Tipo de Pilha'!$E$1,'Área - us ur'!$A$4:$H$7,3,FALSE)/1000</f>
        <v>0</v>
      </c>
      <c r="S128" s="87">
        <f>L128*VLOOKUP('Tipo de Pilha'!$E$1,'Área - us ur'!$A$4:$H$7,4,FALSE)/1000</f>
        <v>0</v>
      </c>
      <c r="T128" s="87">
        <f>M128*VLOOKUP('Tipo de Pilha'!$E$1,'Área - us ur'!$A$4:$H$7,5,FALSE)/1000</f>
        <v>0</v>
      </c>
      <c r="U128" s="87">
        <f>N128*VLOOKUP('Tipo de Pilha'!$E$1,'Área - us ur'!$A$4:$H$7,6,FALSE)/1000</f>
        <v>0</v>
      </c>
      <c r="V128" s="87">
        <f>O128*VLOOKUP('Tipo de Pilha'!$E$1,'Área - us ur'!$A$4:$H$7,7,FALSE)/1000</f>
        <v>1.570258137920309E-5</v>
      </c>
      <c r="W128" s="88">
        <f>P128*VLOOKUP('Tipo de Pilha'!$E$1,'Área - us ur'!$A$4:$H$7,8,FALSE)/1000</f>
        <v>0</v>
      </c>
      <c r="X128" s="82">
        <f t="shared" si="14"/>
        <v>1.570258137920309E-5</v>
      </c>
    </row>
    <row r="129" spans="1:24" ht="15" customHeight="1" x14ac:dyDescent="0.2">
      <c r="A129" s="126">
        <f>'Serie Vento - 1 dia'!D129</f>
        <v>42131</v>
      </c>
      <c r="B129" s="102">
        <f>'Serie Vento - 1 dia'!E129</f>
        <v>10.309457759999999</v>
      </c>
      <c r="C129" s="68">
        <f t="shared" si="15"/>
        <v>0.20618915520000003</v>
      </c>
      <c r="D129" s="69">
        <f t="shared" si="15"/>
        <v>0.20618915520000003</v>
      </c>
      <c r="E129" s="69">
        <f t="shared" si="15"/>
        <v>0.20618915520000003</v>
      </c>
      <c r="F129" s="69">
        <f t="shared" si="16"/>
        <v>0.61856746559999987</v>
      </c>
      <c r="G129" s="69">
        <f t="shared" si="16"/>
        <v>0.61856746559999987</v>
      </c>
      <c r="H129" s="69">
        <f t="shared" si="12"/>
        <v>0.92785119839999997</v>
      </c>
      <c r="I129" s="70">
        <f t="shared" si="13"/>
        <v>1.1340403536000001</v>
      </c>
      <c r="J129" s="68">
        <f t="shared" si="18"/>
        <v>0</v>
      </c>
      <c r="K129" s="69">
        <f t="shared" si="18"/>
        <v>0</v>
      </c>
      <c r="L129" s="69">
        <f t="shared" si="18"/>
        <v>0</v>
      </c>
      <c r="M129" s="69">
        <f t="shared" si="17"/>
        <v>0</v>
      </c>
      <c r="N129" s="69">
        <f t="shared" si="17"/>
        <v>0</v>
      </c>
      <c r="O129" s="69">
        <f t="shared" si="17"/>
        <v>0</v>
      </c>
      <c r="P129" s="70">
        <f t="shared" si="17"/>
        <v>4.39308419080636</v>
      </c>
      <c r="Q129" s="86">
        <f>J129*VLOOKUP('Tipo de Pilha'!$E$1,'Área - us ur'!$A$4:$H$7,2,FALSE)/1000</f>
        <v>0</v>
      </c>
      <c r="R129" s="87">
        <f>K129*VLOOKUP('Tipo de Pilha'!$E$1,'Área - us ur'!$A$4:$H$7,3,FALSE)/1000</f>
        <v>0</v>
      </c>
      <c r="S129" s="87">
        <f>L129*VLOOKUP('Tipo de Pilha'!$E$1,'Área - us ur'!$A$4:$H$7,4,FALSE)/1000</f>
        <v>0</v>
      </c>
      <c r="T129" s="87">
        <f>M129*VLOOKUP('Tipo de Pilha'!$E$1,'Área - us ur'!$A$4:$H$7,5,FALSE)/1000</f>
        <v>0</v>
      </c>
      <c r="U129" s="87">
        <f>N129*VLOOKUP('Tipo de Pilha'!$E$1,'Área - us ur'!$A$4:$H$7,6,FALSE)/1000</f>
        <v>0</v>
      </c>
      <c r="V129" s="87">
        <f>O129*VLOOKUP('Tipo de Pilha'!$E$1,'Área - us ur'!$A$4:$H$7,7,FALSE)/1000</f>
        <v>0</v>
      </c>
      <c r="W129" s="88">
        <f>P129*VLOOKUP('Tipo de Pilha'!$E$1,'Área - us ur'!$A$4:$H$7,8,FALSE)/1000</f>
        <v>0</v>
      </c>
      <c r="X129" s="82">
        <f t="shared" si="14"/>
        <v>0</v>
      </c>
    </row>
    <row r="130" spans="1:24" ht="15" customHeight="1" x14ac:dyDescent="0.2">
      <c r="A130" s="126">
        <f>'Serie Vento - 1 dia'!D130</f>
        <v>42132</v>
      </c>
      <c r="B130" s="102">
        <f>'Serie Vento - 1 dia'!E130</f>
        <v>14.605065159999999</v>
      </c>
      <c r="C130" s="68">
        <f t="shared" si="15"/>
        <v>0.29210130320000005</v>
      </c>
      <c r="D130" s="69">
        <f t="shared" si="15"/>
        <v>0.29210130320000005</v>
      </c>
      <c r="E130" s="69">
        <f t="shared" si="15"/>
        <v>0.29210130320000005</v>
      </c>
      <c r="F130" s="69">
        <f t="shared" si="16"/>
        <v>0.87630390959999993</v>
      </c>
      <c r="G130" s="69">
        <f t="shared" si="16"/>
        <v>0.87630390959999993</v>
      </c>
      <c r="H130" s="69">
        <f t="shared" si="12"/>
        <v>1.3144558644</v>
      </c>
      <c r="I130" s="70">
        <f t="shared" si="13"/>
        <v>1.6065571676000001</v>
      </c>
      <c r="J130" s="68">
        <f t="shared" si="18"/>
        <v>0</v>
      </c>
      <c r="K130" s="69">
        <f t="shared" si="18"/>
        <v>0</v>
      </c>
      <c r="L130" s="69">
        <f t="shared" si="18"/>
        <v>0</v>
      </c>
      <c r="M130" s="69">
        <f t="shared" si="17"/>
        <v>0</v>
      </c>
      <c r="N130" s="69">
        <f t="shared" si="17"/>
        <v>0</v>
      </c>
      <c r="O130" s="69">
        <f t="shared" si="17"/>
        <v>13.596581068021965</v>
      </c>
      <c r="P130" s="70">
        <f t="shared" si="17"/>
        <v>36.502801848882214</v>
      </c>
      <c r="Q130" s="86">
        <f>J130*VLOOKUP('Tipo de Pilha'!$E$1,'Área - us ur'!$A$4:$H$7,2,FALSE)/1000</f>
        <v>0</v>
      </c>
      <c r="R130" s="87">
        <f>K130*VLOOKUP('Tipo de Pilha'!$E$1,'Área - us ur'!$A$4:$H$7,3,FALSE)/1000</f>
        <v>0</v>
      </c>
      <c r="S130" s="87">
        <f>L130*VLOOKUP('Tipo de Pilha'!$E$1,'Área - us ur'!$A$4:$H$7,4,FALSE)/1000</f>
        <v>0</v>
      </c>
      <c r="T130" s="87">
        <f>M130*VLOOKUP('Tipo de Pilha'!$E$1,'Área - us ur'!$A$4:$H$7,5,FALSE)/1000</f>
        <v>0</v>
      </c>
      <c r="U130" s="87">
        <f>N130*VLOOKUP('Tipo de Pilha'!$E$1,'Área - us ur'!$A$4:$H$7,6,FALSE)/1000</f>
        <v>0</v>
      </c>
      <c r="V130" s="87">
        <f>O130*VLOOKUP('Tipo de Pilha'!$E$1,'Área - us ur'!$A$4:$H$7,7,FALSE)/1000</f>
        <v>1.6315897281626358E-3</v>
      </c>
      <c r="W130" s="88">
        <f>P130*VLOOKUP('Tipo de Pilha'!$E$1,'Área - us ur'!$A$4:$H$7,8,FALSE)/1000</f>
        <v>0</v>
      </c>
      <c r="X130" s="82">
        <f t="shared" si="14"/>
        <v>1.6315897281626358E-3</v>
      </c>
    </row>
    <row r="131" spans="1:24" ht="15" customHeight="1" x14ac:dyDescent="0.2">
      <c r="A131" s="126">
        <f>'Serie Vento - 1 dia'!D131</f>
        <v>42133</v>
      </c>
      <c r="B131" s="102">
        <f>'Serie Vento - 1 dia'!E131</f>
        <v>7.7320933199999997</v>
      </c>
      <c r="C131" s="68">
        <f t="shared" si="15"/>
        <v>0.15464186640000002</v>
      </c>
      <c r="D131" s="69">
        <f t="shared" si="15"/>
        <v>0.15464186640000002</v>
      </c>
      <c r="E131" s="69">
        <f t="shared" si="15"/>
        <v>0.15464186640000002</v>
      </c>
      <c r="F131" s="69">
        <f t="shared" si="16"/>
        <v>0.46392559919999998</v>
      </c>
      <c r="G131" s="69">
        <f t="shared" si="16"/>
        <v>0.46392559919999998</v>
      </c>
      <c r="H131" s="69">
        <f t="shared" si="12"/>
        <v>0.69588839880000009</v>
      </c>
      <c r="I131" s="70">
        <f t="shared" si="13"/>
        <v>0.85053026520000008</v>
      </c>
      <c r="J131" s="68">
        <f t="shared" si="18"/>
        <v>0</v>
      </c>
      <c r="K131" s="69">
        <f t="shared" si="18"/>
        <v>0</v>
      </c>
      <c r="L131" s="69">
        <f t="shared" si="18"/>
        <v>0</v>
      </c>
      <c r="M131" s="69">
        <f t="shared" si="17"/>
        <v>0</v>
      </c>
      <c r="N131" s="69">
        <f t="shared" si="17"/>
        <v>0</v>
      </c>
      <c r="O131" s="69">
        <f t="shared" si="17"/>
        <v>0</v>
      </c>
      <c r="P131" s="70">
        <f t="shared" si="17"/>
        <v>0</v>
      </c>
      <c r="Q131" s="86">
        <f>J131*VLOOKUP('Tipo de Pilha'!$E$1,'Área - us ur'!$A$4:$H$7,2,FALSE)/1000</f>
        <v>0</v>
      </c>
      <c r="R131" s="87">
        <f>K131*VLOOKUP('Tipo de Pilha'!$E$1,'Área - us ur'!$A$4:$H$7,3,FALSE)/1000</f>
        <v>0</v>
      </c>
      <c r="S131" s="87">
        <f>L131*VLOOKUP('Tipo de Pilha'!$E$1,'Área - us ur'!$A$4:$H$7,4,FALSE)/1000</f>
        <v>0</v>
      </c>
      <c r="T131" s="87">
        <f>M131*VLOOKUP('Tipo de Pilha'!$E$1,'Área - us ur'!$A$4:$H$7,5,FALSE)/1000</f>
        <v>0</v>
      </c>
      <c r="U131" s="87">
        <f>N131*VLOOKUP('Tipo de Pilha'!$E$1,'Área - us ur'!$A$4:$H$7,6,FALSE)/1000</f>
        <v>0</v>
      </c>
      <c r="V131" s="87">
        <f>O131*VLOOKUP('Tipo de Pilha'!$E$1,'Área - us ur'!$A$4:$H$7,7,FALSE)/1000</f>
        <v>0</v>
      </c>
      <c r="W131" s="88">
        <f>P131*VLOOKUP('Tipo de Pilha'!$E$1,'Área - us ur'!$A$4:$H$7,8,FALSE)/1000</f>
        <v>0</v>
      </c>
      <c r="X131" s="82">
        <f t="shared" si="14"/>
        <v>0</v>
      </c>
    </row>
    <row r="132" spans="1:24" ht="15" customHeight="1" x14ac:dyDescent="0.2">
      <c r="A132" s="126">
        <f>'Serie Vento - 1 dia'!D132</f>
        <v>42134</v>
      </c>
      <c r="B132" s="102">
        <f>'Serie Vento - 1 dia'!E132</f>
        <v>8.5912147999999995</v>
      </c>
      <c r="C132" s="68">
        <f t="shared" si="15"/>
        <v>0.17182429600000002</v>
      </c>
      <c r="D132" s="69">
        <f t="shared" si="15"/>
        <v>0.17182429600000002</v>
      </c>
      <c r="E132" s="69">
        <f t="shared" si="15"/>
        <v>0.17182429600000002</v>
      </c>
      <c r="F132" s="69">
        <f t="shared" si="16"/>
        <v>0.51547288799999991</v>
      </c>
      <c r="G132" s="69">
        <f t="shared" si="16"/>
        <v>0.51547288799999991</v>
      </c>
      <c r="H132" s="69">
        <f t="shared" ref="H132:H195" si="19">0.1*0.9*$B132</f>
        <v>0.77320933200000008</v>
      </c>
      <c r="I132" s="70">
        <f t="shared" ref="I132:I195" si="20">0.1*1.1*$B132</f>
        <v>0.94503362800000001</v>
      </c>
      <c r="J132" s="68">
        <f t="shared" si="18"/>
        <v>0</v>
      </c>
      <c r="K132" s="69">
        <f t="shared" si="18"/>
        <v>0</v>
      </c>
      <c r="L132" s="69">
        <f t="shared" si="18"/>
        <v>0</v>
      </c>
      <c r="M132" s="69">
        <f t="shared" si="17"/>
        <v>0</v>
      </c>
      <c r="N132" s="69">
        <f t="shared" si="17"/>
        <v>0</v>
      </c>
      <c r="O132" s="69">
        <f t="shared" si="17"/>
        <v>0</v>
      </c>
      <c r="P132" s="70">
        <f t="shared" si="17"/>
        <v>0</v>
      </c>
      <c r="Q132" s="86">
        <f>J132*VLOOKUP('Tipo de Pilha'!$E$1,'Área - us ur'!$A$4:$H$7,2,FALSE)/1000</f>
        <v>0</v>
      </c>
      <c r="R132" s="87">
        <f>K132*VLOOKUP('Tipo de Pilha'!$E$1,'Área - us ur'!$A$4:$H$7,3,FALSE)/1000</f>
        <v>0</v>
      </c>
      <c r="S132" s="87">
        <f>L132*VLOOKUP('Tipo de Pilha'!$E$1,'Área - us ur'!$A$4:$H$7,4,FALSE)/1000</f>
        <v>0</v>
      </c>
      <c r="T132" s="87">
        <f>M132*VLOOKUP('Tipo de Pilha'!$E$1,'Área - us ur'!$A$4:$H$7,5,FALSE)/1000</f>
        <v>0</v>
      </c>
      <c r="U132" s="87">
        <f>N132*VLOOKUP('Tipo de Pilha'!$E$1,'Área - us ur'!$A$4:$H$7,6,FALSE)/1000</f>
        <v>0</v>
      </c>
      <c r="V132" s="87">
        <f>O132*VLOOKUP('Tipo de Pilha'!$E$1,'Área - us ur'!$A$4:$H$7,7,FALSE)/1000</f>
        <v>0</v>
      </c>
      <c r="W132" s="88">
        <f>P132*VLOOKUP('Tipo de Pilha'!$E$1,'Área - us ur'!$A$4:$H$7,8,FALSE)/1000</f>
        <v>0</v>
      </c>
      <c r="X132" s="82">
        <f t="shared" si="14"/>
        <v>0</v>
      </c>
    </row>
    <row r="133" spans="1:24" ht="15" customHeight="1" x14ac:dyDescent="0.2">
      <c r="A133" s="126">
        <f>'Serie Vento - 1 dia'!D133</f>
        <v>42135</v>
      </c>
      <c r="B133" s="102">
        <f>'Serie Vento - 1 dia'!E133</f>
        <v>10.309457759999999</v>
      </c>
      <c r="C133" s="68">
        <f t="shared" si="15"/>
        <v>0.20618915520000003</v>
      </c>
      <c r="D133" s="69">
        <f t="shared" si="15"/>
        <v>0.20618915520000003</v>
      </c>
      <c r="E133" s="69">
        <f t="shared" si="15"/>
        <v>0.20618915520000003</v>
      </c>
      <c r="F133" s="69">
        <f t="shared" si="16"/>
        <v>0.61856746559999987</v>
      </c>
      <c r="G133" s="69">
        <f t="shared" si="16"/>
        <v>0.61856746559999987</v>
      </c>
      <c r="H133" s="69">
        <f t="shared" si="19"/>
        <v>0.92785119839999997</v>
      </c>
      <c r="I133" s="70">
        <f t="shared" si="20"/>
        <v>1.1340403536000001</v>
      </c>
      <c r="J133" s="68">
        <f t="shared" si="18"/>
        <v>0</v>
      </c>
      <c r="K133" s="69">
        <f t="shared" si="18"/>
        <v>0</v>
      </c>
      <c r="L133" s="69">
        <f t="shared" si="18"/>
        <v>0</v>
      </c>
      <c r="M133" s="69">
        <f t="shared" si="17"/>
        <v>0</v>
      </c>
      <c r="N133" s="69">
        <f t="shared" si="17"/>
        <v>0</v>
      </c>
      <c r="O133" s="69">
        <f t="shared" si="17"/>
        <v>0</v>
      </c>
      <c r="P133" s="70">
        <f t="shared" si="17"/>
        <v>4.39308419080636</v>
      </c>
      <c r="Q133" s="86">
        <f>J133*VLOOKUP('Tipo de Pilha'!$E$1,'Área - us ur'!$A$4:$H$7,2,FALSE)/1000</f>
        <v>0</v>
      </c>
      <c r="R133" s="87">
        <f>K133*VLOOKUP('Tipo de Pilha'!$E$1,'Área - us ur'!$A$4:$H$7,3,FALSE)/1000</f>
        <v>0</v>
      </c>
      <c r="S133" s="87">
        <f>L133*VLOOKUP('Tipo de Pilha'!$E$1,'Área - us ur'!$A$4:$H$7,4,FALSE)/1000</f>
        <v>0</v>
      </c>
      <c r="T133" s="87">
        <f>M133*VLOOKUP('Tipo de Pilha'!$E$1,'Área - us ur'!$A$4:$H$7,5,FALSE)/1000</f>
        <v>0</v>
      </c>
      <c r="U133" s="87">
        <f>N133*VLOOKUP('Tipo de Pilha'!$E$1,'Área - us ur'!$A$4:$H$7,6,FALSE)/1000</f>
        <v>0</v>
      </c>
      <c r="V133" s="87">
        <f>O133*VLOOKUP('Tipo de Pilha'!$E$1,'Área - us ur'!$A$4:$H$7,7,FALSE)/1000</f>
        <v>0</v>
      </c>
      <c r="W133" s="88">
        <f>P133*VLOOKUP('Tipo de Pilha'!$E$1,'Área - us ur'!$A$4:$H$7,8,FALSE)/1000</f>
        <v>0</v>
      </c>
      <c r="X133" s="82">
        <f t="shared" ref="X133:X196" si="21">SUM(Q133:W133)</f>
        <v>0</v>
      </c>
    </row>
    <row r="134" spans="1:24" ht="15" customHeight="1" x14ac:dyDescent="0.2">
      <c r="A134" s="126">
        <f>'Serie Vento - 1 dia'!D134</f>
        <v>42136</v>
      </c>
      <c r="B134" s="102">
        <f>'Serie Vento - 1 dia'!E134</f>
        <v>9.4503362800000001</v>
      </c>
      <c r="C134" s="68">
        <f t="shared" si="15"/>
        <v>0.18900672560000004</v>
      </c>
      <c r="D134" s="69">
        <f t="shared" si="15"/>
        <v>0.18900672560000004</v>
      </c>
      <c r="E134" s="69">
        <f t="shared" si="15"/>
        <v>0.18900672560000004</v>
      </c>
      <c r="F134" s="69">
        <f t="shared" si="16"/>
        <v>0.56702017679999994</v>
      </c>
      <c r="G134" s="69">
        <f t="shared" si="16"/>
        <v>0.56702017679999994</v>
      </c>
      <c r="H134" s="69">
        <f t="shared" si="19"/>
        <v>0.85053026520000008</v>
      </c>
      <c r="I134" s="70">
        <f t="shared" si="20"/>
        <v>1.0395369908000001</v>
      </c>
      <c r="J134" s="68">
        <f t="shared" si="18"/>
        <v>0</v>
      </c>
      <c r="K134" s="69">
        <f t="shared" si="18"/>
        <v>0</v>
      </c>
      <c r="L134" s="69">
        <f t="shared" si="18"/>
        <v>0</v>
      </c>
      <c r="M134" s="69">
        <f t="shared" si="17"/>
        <v>0</v>
      </c>
      <c r="N134" s="69">
        <f t="shared" si="17"/>
        <v>0</v>
      </c>
      <c r="O134" s="69">
        <f t="shared" si="17"/>
        <v>0</v>
      </c>
      <c r="P134" s="70">
        <f t="shared" si="17"/>
        <v>1.0790888412081203</v>
      </c>
      <c r="Q134" s="86">
        <f>J134*VLOOKUP('Tipo de Pilha'!$E$1,'Área - us ur'!$A$4:$H$7,2,FALSE)/1000</f>
        <v>0</v>
      </c>
      <c r="R134" s="87">
        <f>K134*VLOOKUP('Tipo de Pilha'!$E$1,'Área - us ur'!$A$4:$H$7,3,FALSE)/1000</f>
        <v>0</v>
      </c>
      <c r="S134" s="87">
        <f>L134*VLOOKUP('Tipo de Pilha'!$E$1,'Área - us ur'!$A$4:$H$7,4,FALSE)/1000</f>
        <v>0</v>
      </c>
      <c r="T134" s="87">
        <f>M134*VLOOKUP('Tipo de Pilha'!$E$1,'Área - us ur'!$A$4:$H$7,5,FALSE)/1000</f>
        <v>0</v>
      </c>
      <c r="U134" s="87">
        <f>N134*VLOOKUP('Tipo de Pilha'!$E$1,'Área - us ur'!$A$4:$H$7,6,FALSE)/1000</f>
        <v>0</v>
      </c>
      <c r="V134" s="87">
        <f>O134*VLOOKUP('Tipo de Pilha'!$E$1,'Área - us ur'!$A$4:$H$7,7,FALSE)/1000</f>
        <v>0</v>
      </c>
      <c r="W134" s="88">
        <f>P134*VLOOKUP('Tipo de Pilha'!$E$1,'Área - us ur'!$A$4:$H$7,8,FALSE)/1000</f>
        <v>0</v>
      </c>
      <c r="X134" s="82">
        <f t="shared" si="21"/>
        <v>0</v>
      </c>
    </row>
    <row r="135" spans="1:24" ht="15" customHeight="1" x14ac:dyDescent="0.2">
      <c r="A135" s="126">
        <f>'Serie Vento - 1 dia'!D135</f>
        <v>42137</v>
      </c>
      <c r="B135" s="102">
        <f>'Serie Vento - 1 dia'!E135</f>
        <v>15.464186639999999</v>
      </c>
      <c r="C135" s="68">
        <f t="shared" si="15"/>
        <v>0.30928373280000004</v>
      </c>
      <c r="D135" s="69">
        <f t="shared" si="15"/>
        <v>0.30928373280000004</v>
      </c>
      <c r="E135" s="69">
        <f t="shared" si="15"/>
        <v>0.30928373280000004</v>
      </c>
      <c r="F135" s="69">
        <f t="shared" si="16"/>
        <v>0.92785119839999997</v>
      </c>
      <c r="G135" s="69">
        <f t="shared" si="16"/>
        <v>0.92785119839999997</v>
      </c>
      <c r="H135" s="69">
        <f t="shared" si="19"/>
        <v>1.3917767976000002</v>
      </c>
      <c r="I135" s="70">
        <f t="shared" si="20"/>
        <v>1.7010605304000002</v>
      </c>
      <c r="J135" s="68">
        <f t="shared" si="18"/>
        <v>0</v>
      </c>
      <c r="K135" s="69">
        <f t="shared" si="18"/>
        <v>0</v>
      </c>
      <c r="L135" s="69">
        <f t="shared" si="18"/>
        <v>0</v>
      </c>
      <c r="M135" s="69">
        <f t="shared" si="17"/>
        <v>0</v>
      </c>
      <c r="N135" s="69">
        <f t="shared" si="17"/>
        <v>0</v>
      </c>
      <c r="O135" s="69">
        <f t="shared" si="17"/>
        <v>18.696785369987271</v>
      </c>
      <c r="P135" s="70">
        <f t="shared" si="17"/>
        <v>46.032693562514318</v>
      </c>
      <c r="Q135" s="86">
        <f>J135*VLOOKUP('Tipo de Pilha'!$E$1,'Área - us ur'!$A$4:$H$7,2,FALSE)/1000</f>
        <v>0</v>
      </c>
      <c r="R135" s="87">
        <f>K135*VLOOKUP('Tipo de Pilha'!$E$1,'Área - us ur'!$A$4:$H$7,3,FALSE)/1000</f>
        <v>0</v>
      </c>
      <c r="S135" s="87">
        <f>L135*VLOOKUP('Tipo de Pilha'!$E$1,'Área - us ur'!$A$4:$H$7,4,FALSE)/1000</f>
        <v>0</v>
      </c>
      <c r="T135" s="87">
        <f>M135*VLOOKUP('Tipo de Pilha'!$E$1,'Área - us ur'!$A$4:$H$7,5,FALSE)/1000</f>
        <v>0</v>
      </c>
      <c r="U135" s="87">
        <f>N135*VLOOKUP('Tipo de Pilha'!$E$1,'Área - us ur'!$A$4:$H$7,6,FALSE)/1000</f>
        <v>0</v>
      </c>
      <c r="V135" s="87">
        <f>O135*VLOOKUP('Tipo de Pilha'!$E$1,'Área - us ur'!$A$4:$H$7,7,FALSE)/1000</f>
        <v>2.2436142443984725E-3</v>
      </c>
      <c r="W135" s="88">
        <f>P135*VLOOKUP('Tipo de Pilha'!$E$1,'Área - us ur'!$A$4:$H$7,8,FALSE)/1000</f>
        <v>0</v>
      </c>
      <c r="X135" s="82">
        <f t="shared" si="21"/>
        <v>2.2436142443984725E-3</v>
      </c>
    </row>
    <row r="136" spans="1:24" ht="15" customHeight="1" x14ac:dyDescent="0.2">
      <c r="A136" s="126">
        <f>'Serie Vento - 1 dia'!D136</f>
        <v>42138</v>
      </c>
      <c r="B136" s="102">
        <f>'Serie Vento - 1 dia'!E136</f>
        <v>10.309457759999999</v>
      </c>
      <c r="C136" s="68">
        <f t="shared" si="15"/>
        <v>0.20618915520000003</v>
      </c>
      <c r="D136" s="69">
        <f t="shared" si="15"/>
        <v>0.20618915520000003</v>
      </c>
      <c r="E136" s="69">
        <f t="shared" si="15"/>
        <v>0.20618915520000003</v>
      </c>
      <c r="F136" s="69">
        <f t="shared" si="16"/>
        <v>0.61856746559999987</v>
      </c>
      <c r="G136" s="69">
        <f t="shared" si="16"/>
        <v>0.61856746559999987</v>
      </c>
      <c r="H136" s="69">
        <f t="shared" si="19"/>
        <v>0.92785119839999997</v>
      </c>
      <c r="I136" s="70">
        <f t="shared" si="20"/>
        <v>1.1340403536000001</v>
      </c>
      <c r="J136" s="68">
        <f t="shared" si="18"/>
        <v>0</v>
      </c>
      <c r="K136" s="69">
        <f t="shared" si="18"/>
        <v>0</v>
      </c>
      <c r="L136" s="69">
        <f t="shared" si="18"/>
        <v>0</v>
      </c>
      <c r="M136" s="69">
        <f t="shared" si="17"/>
        <v>0</v>
      </c>
      <c r="N136" s="69">
        <f t="shared" si="17"/>
        <v>0</v>
      </c>
      <c r="O136" s="69">
        <f t="shared" si="17"/>
        <v>0</v>
      </c>
      <c r="P136" s="70">
        <f t="shared" si="17"/>
        <v>4.39308419080636</v>
      </c>
      <c r="Q136" s="86">
        <f>J136*VLOOKUP('Tipo de Pilha'!$E$1,'Área - us ur'!$A$4:$H$7,2,FALSE)/1000</f>
        <v>0</v>
      </c>
      <c r="R136" s="87">
        <f>K136*VLOOKUP('Tipo de Pilha'!$E$1,'Área - us ur'!$A$4:$H$7,3,FALSE)/1000</f>
        <v>0</v>
      </c>
      <c r="S136" s="87">
        <f>L136*VLOOKUP('Tipo de Pilha'!$E$1,'Área - us ur'!$A$4:$H$7,4,FALSE)/1000</f>
        <v>0</v>
      </c>
      <c r="T136" s="87">
        <f>M136*VLOOKUP('Tipo de Pilha'!$E$1,'Área - us ur'!$A$4:$H$7,5,FALSE)/1000</f>
        <v>0</v>
      </c>
      <c r="U136" s="87">
        <f>N136*VLOOKUP('Tipo de Pilha'!$E$1,'Área - us ur'!$A$4:$H$7,6,FALSE)/1000</f>
        <v>0</v>
      </c>
      <c r="V136" s="87">
        <f>O136*VLOOKUP('Tipo de Pilha'!$E$1,'Área - us ur'!$A$4:$H$7,7,FALSE)/1000</f>
        <v>0</v>
      </c>
      <c r="W136" s="88">
        <f>P136*VLOOKUP('Tipo de Pilha'!$E$1,'Área - us ur'!$A$4:$H$7,8,FALSE)/1000</f>
        <v>0</v>
      </c>
      <c r="X136" s="82">
        <f t="shared" si="21"/>
        <v>0</v>
      </c>
    </row>
    <row r="137" spans="1:24" ht="15" customHeight="1" x14ac:dyDescent="0.2">
      <c r="A137" s="126">
        <f>'Serie Vento - 1 dia'!D137</f>
        <v>42139</v>
      </c>
      <c r="B137" s="102">
        <f>'Serie Vento - 1 dia'!E137</f>
        <v>12.027700719999999</v>
      </c>
      <c r="C137" s="68">
        <f t="shared" si="15"/>
        <v>0.24055401440000002</v>
      </c>
      <c r="D137" s="69">
        <f t="shared" si="15"/>
        <v>0.24055401440000002</v>
      </c>
      <c r="E137" s="69">
        <f t="shared" si="15"/>
        <v>0.24055401440000002</v>
      </c>
      <c r="F137" s="69">
        <f t="shared" si="16"/>
        <v>0.72166204319999994</v>
      </c>
      <c r="G137" s="69">
        <f t="shared" si="16"/>
        <v>0.72166204319999994</v>
      </c>
      <c r="H137" s="69">
        <f t="shared" si="19"/>
        <v>1.0824930648</v>
      </c>
      <c r="I137" s="70">
        <f t="shared" si="20"/>
        <v>1.3230470792</v>
      </c>
      <c r="J137" s="68">
        <f t="shared" si="18"/>
        <v>0</v>
      </c>
      <c r="K137" s="69">
        <f t="shared" si="18"/>
        <v>0</v>
      </c>
      <c r="L137" s="69">
        <f t="shared" si="18"/>
        <v>0</v>
      </c>
      <c r="M137" s="69">
        <f t="shared" si="17"/>
        <v>0</v>
      </c>
      <c r="N137" s="69">
        <f t="shared" si="17"/>
        <v>0</v>
      </c>
      <c r="O137" s="69">
        <f t="shared" si="17"/>
        <v>2.4570227529256243</v>
      </c>
      <c r="P137" s="70">
        <f t="shared" si="17"/>
        <v>14.129023072019761</v>
      </c>
      <c r="Q137" s="86">
        <f>J137*VLOOKUP('Tipo de Pilha'!$E$1,'Área - us ur'!$A$4:$H$7,2,FALSE)/1000</f>
        <v>0</v>
      </c>
      <c r="R137" s="87">
        <f>K137*VLOOKUP('Tipo de Pilha'!$E$1,'Área - us ur'!$A$4:$H$7,3,FALSE)/1000</f>
        <v>0</v>
      </c>
      <c r="S137" s="87">
        <f>L137*VLOOKUP('Tipo de Pilha'!$E$1,'Área - us ur'!$A$4:$H$7,4,FALSE)/1000</f>
        <v>0</v>
      </c>
      <c r="T137" s="87">
        <f>M137*VLOOKUP('Tipo de Pilha'!$E$1,'Área - us ur'!$A$4:$H$7,5,FALSE)/1000</f>
        <v>0</v>
      </c>
      <c r="U137" s="87">
        <f>N137*VLOOKUP('Tipo de Pilha'!$E$1,'Área - us ur'!$A$4:$H$7,6,FALSE)/1000</f>
        <v>0</v>
      </c>
      <c r="V137" s="87">
        <f>O137*VLOOKUP('Tipo de Pilha'!$E$1,'Área - us ur'!$A$4:$H$7,7,FALSE)/1000</f>
        <v>2.9484273035107489E-4</v>
      </c>
      <c r="W137" s="88">
        <f>P137*VLOOKUP('Tipo de Pilha'!$E$1,'Área - us ur'!$A$4:$H$7,8,FALSE)/1000</f>
        <v>0</v>
      </c>
      <c r="X137" s="82">
        <f t="shared" si="21"/>
        <v>2.9484273035107489E-4</v>
      </c>
    </row>
    <row r="138" spans="1:24" ht="15" customHeight="1" x14ac:dyDescent="0.2">
      <c r="A138" s="126">
        <f>'Serie Vento - 1 dia'!D138</f>
        <v>42140</v>
      </c>
      <c r="B138" s="102">
        <f>'Serie Vento - 1 dia'!E138</f>
        <v>8.5912147999999995</v>
      </c>
      <c r="C138" s="68">
        <f t="shared" si="15"/>
        <v>0.17182429600000002</v>
      </c>
      <c r="D138" s="69">
        <f t="shared" si="15"/>
        <v>0.17182429600000002</v>
      </c>
      <c r="E138" s="69">
        <f t="shared" si="15"/>
        <v>0.17182429600000002</v>
      </c>
      <c r="F138" s="69">
        <f t="shared" si="16"/>
        <v>0.51547288799999991</v>
      </c>
      <c r="G138" s="69">
        <f t="shared" si="16"/>
        <v>0.51547288799999991</v>
      </c>
      <c r="H138" s="69">
        <f t="shared" si="19"/>
        <v>0.77320933200000008</v>
      </c>
      <c r="I138" s="70">
        <f t="shared" si="20"/>
        <v>0.94503362800000001</v>
      </c>
      <c r="J138" s="68">
        <f t="shared" si="18"/>
        <v>0</v>
      </c>
      <c r="K138" s="69">
        <f t="shared" si="18"/>
        <v>0</v>
      </c>
      <c r="L138" s="69">
        <f t="shared" si="18"/>
        <v>0</v>
      </c>
      <c r="M138" s="69">
        <f t="shared" si="17"/>
        <v>0</v>
      </c>
      <c r="N138" s="69">
        <f t="shared" si="17"/>
        <v>0</v>
      </c>
      <c r="O138" s="69">
        <f t="shared" si="17"/>
        <v>0</v>
      </c>
      <c r="P138" s="70">
        <f t="shared" si="17"/>
        <v>0</v>
      </c>
      <c r="Q138" s="86">
        <f>J138*VLOOKUP('Tipo de Pilha'!$E$1,'Área - us ur'!$A$4:$H$7,2,FALSE)/1000</f>
        <v>0</v>
      </c>
      <c r="R138" s="87">
        <f>K138*VLOOKUP('Tipo de Pilha'!$E$1,'Área - us ur'!$A$4:$H$7,3,FALSE)/1000</f>
        <v>0</v>
      </c>
      <c r="S138" s="87">
        <f>L138*VLOOKUP('Tipo de Pilha'!$E$1,'Área - us ur'!$A$4:$H$7,4,FALSE)/1000</f>
        <v>0</v>
      </c>
      <c r="T138" s="87">
        <f>M138*VLOOKUP('Tipo de Pilha'!$E$1,'Área - us ur'!$A$4:$H$7,5,FALSE)/1000</f>
        <v>0</v>
      </c>
      <c r="U138" s="87">
        <f>N138*VLOOKUP('Tipo de Pilha'!$E$1,'Área - us ur'!$A$4:$H$7,6,FALSE)/1000</f>
        <v>0</v>
      </c>
      <c r="V138" s="87">
        <f>O138*VLOOKUP('Tipo de Pilha'!$E$1,'Área - us ur'!$A$4:$H$7,7,FALSE)/1000</f>
        <v>0</v>
      </c>
      <c r="W138" s="88">
        <f>P138*VLOOKUP('Tipo de Pilha'!$E$1,'Área - us ur'!$A$4:$H$7,8,FALSE)/1000</f>
        <v>0</v>
      </c>
      <c r="X138" s="82">
        <f t="shared" si="21"/>
        <v>0</v>
      </c>
    </row>
    <row r="139" spans="1:24" ht="15" customHeight="1" x14ac:dyDescent="0.2">
      <c r="A139" s="126">
        <f>'Serie Vento - 1 dia'!D139</f>
        <v>42141</v>
      </c>
      <c r="B139" s="102">
        <f>'Serie Vento - 1 dia'!E139</f>
        <v>6.8729718399999999</v>
      </c>
      <c r="C139" s="68">
        <f t="shared" si="15"/>
        <v>0.13745943680000003</v>
      </c>
      <c r="D139" s="69">
        <f t="shared" si="15"/>
        <v>0.13745943680000003</v>
      </c>
      <c r="E139" s="69">
        <f t="shared" si="15"/>
        <v>0.13745943680000003</v>
      </c>
      <c r="F139" s="69">
        <f t="shared" si="16"/>
        <v>0.4123783104</v>
      </c>
      <c r="G139" s="69">
        <f t="shared" si="16"/>
        <v>0.4123783104</v>
      </c>
      <c r="H139" s="69">
        <f t="shared" si="19"/>
        <v>0.61856746560000009</v>
      </c>
      <c r="I139" s="70">
        <f t="shared" si="20"/>
        <v>0.75602690240000014</v>
      </c>
      <c r="J139" s="68">
        <f t="shared" si="18"/>
        <v>0</v>
      </c>
      <c r="K139" s="69">
        <f t="shared" si="18"/>
        <v>0</v>
      </c>
      <c r="L139" s="69">
        <f t="shared" si="18"/>
        <v>0</v>
      </c>
      <c r="M139" s="69">
        <f t="shared" si="17"/>
        <v>0</v>
      </c>
      <c r="N139" s="69">
        <f t="shared" si="17"/>
        <v>0</v>
      </c>
      <c r="O139" s="69">
        <f t="shared" si="17"/>
        <v>0</v>
      </c>
      <c r="P139" s="70">
        <f t="shared" si="17"/>
        <v>0</v>
      </c>
      <c r="Q139" s="86">
        <f>J139*VLOOKUP('Tipo de Pilha'!$E$1,'Área - us ur'!$A$4:$H$7,2,FALSE)/1000</f>
        <v>0</v>
      </c>
      <c r="R139" s="87">
        <f>K139*VLOOKUP('Tipo de Pilha'!$E$1,'Área - us ur'!$A$4:$H$7,3,FALSE)/1000</f>
        <v>0</v>
      </c>
      <c r="S139" s="87">
        <f>L139*VLOOKUP('Tipo de Pilha'!$E$1,'Área - us ur'!$A$4:$H$7,4,FALSE)/1000</f>
        <v>0</v>
      </c>
      <c r="T139" s="87">
        <f>M139*VLOOKUP('Tipo de Pilha'!$E$1,'Área - us ur'!$A$4:$H$7,5,FALSE)/1000</f>
        <v>0</v>
      </c>
      <c r="U139" s="87">
        <f>N139*VLOOKUP('Tipo de Pilha'!$E$1,'Área - us ur'!$A$4:$H$7,6,FALSE)/1000</f>
        <v>0</v>
      </c>
      <c r="V139" s="87">
        <f>O139*VLOOKUP('Tipo de Pilha'!$E$1,'Área - us ur'!$A$4:$H$7,7,FALSE)/1000</f>
        <v>0</v>
      </c>
      <c r="W139" s="88">
        <f>P139*VLOOKUP('Tipo de Pilha'!$E$1,'Área - us ur'!$A$4:$H$7,8,FALSE)/1000</f>
        <v>0</v>
      </c>
      <c r="X139" s="82">
        <f t="shared" si="21"/>
        <v>0</v>
      </c>
    </row>
    <row r="140" spans="1:24" ht="15" customHeight="1" x14ac:dyDescent="0.2">
      <c r="A140" s="126">
        <f>'Serie Vento - 1 dia'!D140</f>
        <v>42142</v>
      </c>
      <c r="B140" s="102">
        <f>'Serie Vento - 1 dia'!E140</f>
        <v>6.8729718399999999</v>
      </c>
      <c r="C140" s="68">
        <f t="shared" si="15"/>
        <v>0.13745943680000003</v>
      </c>
      <c r="D140" s="69">
        <f t="shared" si="15"/>
        <v>0.13745943680000003</v>
      </c>
      <c r="E140" s="69">
        <f t="shared" si="15"/>
        <v>0.13745943680000003</v>
      </c>
      <c r="F140" s="69">
        <f t="shared" si="16"/>
        <v>0.4123783104</v>
      </c>
      <c r="G140" s="69">
        <f t="shared" si="16"/>
        <v>0.4123783104</v>
      </c>
      <c r="H140" s="69">
        <f t="shared" si="19"/>
        <v>0.61856746560000009</v>
      </c>
      <c r="I140" s="70">
        <f t="shared" si="20"/>
        <v>0.75602690240000014</v>
      </c>
      <c r="J140" s="68">
        <f t="shared" si="18"/>
        <v>0</v>
      </c>
      <c r="K140" s="69">
        <f t="shared" si="18"/>
        <v>0</v>
      </c>
      <c r="L140" s="69">
        <f t="shared" si="18"/>
        <v>0</v>
      </c>
      <c r="M140" s="69">
        <f t="shared" si="17"/>
        <v>0</v>
      </c>
      <c r="N140" s="69">
        <f t="shared" si="17"/>
        <v>0</v>
      </c>
      <c r="O140" s="69">
        <f t="shared" si="17"/>
        <v>0</v>
      </c>
      <c r="P140" s="70">
        <f t="shared" si="17"/>
        <v>0</v>
      </c>
      <c r="Q140" s="86">
        <f>J140*VLOOKUP('Tipo de Pilha'!$E$1,'Área - us ur'!$A$4:$H$7,2,FALSE)/1000</f>
        <v>0</v>
      </c>
      <c r="R140" s="87">
        <f>K140*VLOOKUP('Tipo de Pilha'!$E$1,'Área - us ur'!$A$4:$H$7,3,FALSE)/1000</f>
        <v>0</v>
      </c>
      <c r="S140" s="87">
        <f>L140*VLOOKUP('Tipo de Pilha'!$E$1,'Área - us ur'!$A$4:$H$7,4,FALSE)/1000</f>
        <v>0</v>
      </c>
      <c r="T140" s="87">
        <f>M140*VLOOKUP('Tipo de Pilha'!$E$1,'Área - us ur'!$A$4:$H$7,5,FALSE)/1000</f>
        <v>0</v>
      </c>
      <c r="U140" s="87">
        <f>N140*VLOOKUP('Tipo de Pilha'!$E$1,'Área - us ur'!$A$4:$H$7,6,FALSE)/1000</f>
        <v>0</v>
      </c>
      <c r="V140" s="87">
        <f>O140*VLOOKUP('Tipo de Pilha'!$E$1,'Área - us ur'!$A$4:$H$7,7,FALSE)/1000</f>
        <v>0</v>
      </c>
      <c r="W140" s="88">
        <f>P140*VLOOKUP('Tipo de Pilha'!$E$1,'Área - us ur'!$A$4:$H$7,8,FALSE)/1000</f>
        <v>0</v>
      </c>
      <c r="X140" s="82">
        <f t="shared" si="21"/>
        <v>0</v>
      </c>
    </row>
    <row r="141" spans="1:24" ht="15" customHeight="1" x14ac:dyDescent="0.2">
      <c r="A141" s="126">
        <f>'Serie Vento - 1 dia'!D141</f>
        <v>42143</v>
      </c>
      <c r="B141" s="102">
        <f>'Serie Vento - 1 dia'!E141</f>
        <v>8.5912147999999995</v>
      </c>
      <c r="C141" s="68">
        <f t="shared" si="15"/>
        <v>0.17182429600000002</v>
      </c>
      <c r="D141" s="69">
        <f t="shared" si="15"/>
        <v>0.17182429600000002</v>
      </c>
      <c r="E141" s="69">
        <f t="shared" si="15"/>
        <v>0.17182429600000002</v>
      </c>
      <c r="F141" s="69">
        <f t="shared" si="16"/>
        <v>0.51547288799999991</v>
      </c>
      <c r="G141" s="69">
        <f t="shared" si="16"/>
        <v>0.51547288799999991</v>
      </c>
      <c r="H141" s="69">
        <f t="shared" si="19"/>
        <v>0.77320933200000008</v>
      </c>
      <c r="I141" s="70">
        <f t="shared" si="20"/>
        <v>0.94503362800000001</v>
      </c>
      <c r="J141" s="68">
        <f t="shared" si="18"/>
        <v>0</v>
      </c>
      <c r="K141" s="69">
        <f t="shared" si="18"/>
        <v>0</v>
      </c>
      <c r="L141" s="69">
        <f t="shared" si="18"/>
        <v>0</v>
      </c>
      <c r="M141" s="69">
        <f t="shared" si="17"/>
        <v>0</v>
      </c>
      <c r="N141" s="69">
        <f t="shared" si="17"/>
        <v>0</v>
      </c>
      <c r="O141" s="69">
        <f t="shared" si="17"/>
        <v>0</v>
      </c>
      <c r="P141" s="70">
        <f t="shared" si="17"/>
        <v>0</v>
      </c>
      <c r="Q141" s="86">
        <f>J141*VLOOKUP('Tipo de Pilha'!$E$1,'Área - us ur'!$A$4:$H$7,2,FALSE)/1000</f>
        <v>0</v>
      </c>
      <c r="R141" s="87">
        <f>K141*VLOOKUP('Tipo de Pilha'!$E$1,'Área - us ur'!$A$4:$H$7,3,FALSE)/1000</f>
        <v>0</v>
      </c>
      <c r="S141" s="87">
        <f>L141*VLOOKUP('Tipo de Pilha'!$E$1,'Área - us ur'!$A$4:$H$7,4,FALSE)/1000</f>
        <v>0</v>
      </c>
      <c r="T141" s="87">
        <f>M141*VLOOKUP('Tipo de Pilha'!$E$1,'Área - us ur'!$A$4:$H$7,5,FALSE)/1000</f>
        <v>0</v>
      </c>
      <c r="U141" s="87">
        <f>N141*VLOOKUP('Tipo de Pilha'!$E$1,'Área - us ur'!$A$4:$H$7,6,FALSE)/1000</f>
        <v>0</v>
      </c>
      <c r="V141" s="87">
        <f>O141*VLOOKUP('Tipo de Pilha'!$E$1,'Área - us ur'!$A$4:$H$7,7,FALSE)/1000</f>
        <v>0</v>
      </c>
      <c r="W141" s="88">
        <f>P141*VLOOKUP('Tipo de Pilha'!$E$1,'Área - us ur'!$A$4:$H$7,8,FALSE)/1000</f>
        <v>0</v>
      </c>
      <c r="X141" s="82">
        <f t="shared" si="21"/>
        <v>0</v>
      </c>
    </row>
    <row r="142" spans="1:24" ht="15" customHeight="1" x14ac:dyDescent="0.2">
      <c r="A142" s="126">
        <f>'Serie Vento - 1 dia'!D142</f>
        <v>42144</v>
      </c>
      <c r="B142" s="102">
        <f>'Serie Vento - 1 dia'!E142</f>
        <v>6.0138503599999993</v>
      </c>
      <c r="C142" s="68">
        <f t="shared" si="15"/>
        <v>0.12027700720000001</v>
      </c>
      <c r="D142" s="69">
        <f t="shared" si="15"/>
        <v>0.12027700720000001</v>
      </c>
      <c r="E142" s="69">
        <f t="shared" si="15"/>
        <v>0.12027700720000001</v>
      </c>
      <c r="F142" s="69">
        <f t="shared" si="16"/>
        <v>0.36083102159999997</v>
      </c>
      <c r="G142" s="69">
        <f t="shared" si="16"/>
        <v>0.36083102159999997</v>
      </c>
      <c r="H142" s="69">
        <f t="shared" si="19"/>
        <v>0.54124653239999998</v>
      </c>
      <c r="I142" s="70">
        <f t="shared" si="20"/>
        <v>0.66152353959999999</v>
      </c>
      <c r="J142" s="68">
        <f t="shared" si="18"/>
        <v>0</v>
      </c>
      <c r="K142" s="69">
        <f t="shared" si="18"/>
        <v>0</v>
      </c>
      <c r="L142" s="69">
        <f t="shared" si="18"/>
        <v>0</v>
      </c>
      <c r="M142" s="69">
        <f t="shared" si="17"/>
        <v>0</v>
      </c>
      <c r="N142" s="69">
        <f t="shared" si="17"/>
        <v>0</v>
      </c>
      <c r="O142" s="69">
        <f t="shared" si="17"/>
        <v>0</v>
      </c>
      <c r="P142" s="70">
        <f t="shared" si="17"/>
        <v>0</v>
      </c>
      <c r="Q142" s="86">
        <f>J142*VLOOKUP('Tipo de Pilha'!$E$1,'Área - us ur'!$A$4:$H$7,2,FALSE)/1000</f>
        <v>0</v>
      </c>
      <c r="R142" s="87">
        <f>K142*VLOOKUP('Tipo de Pilha'!$E$1,'Área - us ur'!$A$4:$H$7,3,FALSE)/1000</f>
        <v>0</v>
      </c>
      <c r="S142" s="87">
        <f>L142*VLOOKUP('Tipo de Pilha'!$E$1,'Área - us ur'!$A$4:$H$7,4,FALSE)/1000</f>
        <v>0</v>
      </c>
      <c r="T142" s="87">
        <f>M142*VLOOKUP('Tipo de Pilha'!$E$1,'Área - us ur'!$A$4:$H$7,5,FALSE)/1000</f>
        <v>0</v>
      </c>
      <c r="U142" s="87">
        <f>N142*VLOOKUP('Tipo de Pilha'!$E$1,'Área - us ur'!$A$4:$H$7,6,FALSE)/1000</f>
        <v>0</v>
      </c>
      <c r="V142" s="87">
        <f>O142*VLOOKUP('Tipo de Pilha'!$E$1,'Área - us ur'!$A$4:$H$7,7,FALSE)/1000</f>
        <v>0</v>
      </c>
      <c r="W142" s="88">
        <f>P142*VLOOKUP('Tipo de Pilha'!$E$1,'Área - us ur'!$A$4:$H$7,8,FALSE)/1000</f>
        <v>0</v>
      </c>
      <c r="X142" s="82">
        <f t="shared" si="21"/>
        <v>0</v>
      </c>
    </row>
    <row r="143" spans="1:24" ht="15" customHeight="1" x14ac:dyDescent="0.2">
      <c r="A143" s="126">
        <f>'Serie Vento - 1 dia'!D143</f>
        <v>42145</v>
      </c>
      <c r="B143" s="102">
        <f>'Serie Vento - 1 dia'!E143</f>
        <v>6.8729718399999999</v>
      </c>
      <c r="C143" s="68">
        <f t="shared" si="15"/>
        <v>0.13745943680000003</v>
      </c>
      <c r="D143" s="69">
        <f t="shared" si="15"/>
        <v>0.13745943680000003</v>
      </c>
      <c r="E143" s="69">
        <f t="shared" si="15"/>
        <v>0.13745943680000003</v>
      </c>
      <c r="F143" s="69">
        <f t="shared" si="16"/>
        <v>0.4123783104</v>
      </c>
      <c r="G143" s="69">
        <f t="shared" si="16"/>
        <v>0.4123783104</v>
      </c>
      <c r="H143" s="69">
        <f t="shared" si="19"/>
        <v>0.61856746560000009</v>
      </c>
      <c r="I143" s="70">
        <f t="shared" si="20"/>
        <v>0.75602690240000014</v>
      </c>
      <c r="J143" s="68">
        <f t="shared" si="18"/>
        <v>0</v>
      </c>
      <c r="K143" s="69">
        <f t="shared" si="18"/>
        <v>0</v>
      </c>
      <c r="L143" s="69">
        <f t="shared" si="18"/>
        <v>0</v>
      </c>
      <c r="M143" s="69">
        <f t="shared" si="17"/>
        <v>0</v>
      </c>
      <c r="N143" s="69">
        <f t="shared" si="17"/>
        <v>0</v>
      </c>
      <c r="O143" s="69">
        <f t="shared" si="17"/>
        <v>0</v>
      </c>
      <c r="P143" s="70">
        <f t="shared" si="17"/>
        <v>0</v>
      </c>
      <c r="Q143" s="86">
        <f>J143*VLOOKUP('Tipo de Pilha'!$E$1,'Área - us ur'!$A$4:$H$7,2,FALSE)/1000</f>
        <v>0</v>
      </c>
      <c r="R143" s="87">
        <f>K143*VLOOKUP('Tipo de Pilha'!$E$1,'Área - us ur'!$A$4:$H$7,3,FALSE)/1000</f>
        <v>0</v>
      </c>
      <c r="S143" s="87">
        <f>L143*VLOOKUP('Tipo de Pilha'!$E$1,'Área - us ur'!$A$4:$H$7,4,FALSE)/1000</f>
        <v>0</v>
      </c>
      <c r="T143" s="87">
        <f>M143*VLOOKUP('Tipo de Pilha'!$E$1,'Área - us ur'!$A$4:$H$7,5,FALSE)/1000</f>
        <v>0</v>
      </c>
      <c r="U143" s="87">
        <f>N143*VLOOKUP('Tipo de Pilha'!$E$1,'Área - us ur'!$A$4:$H$7,6,FALSE)/1000</f>
        <v>0</v>
      </c>
      <c r="V143" s="87">
        <f>O143*VLOOKUP('Tipo de Pilha'!$E$1,'Área - us ur'!$A$4:$H$7,7,FALSE)/1000</f>
        <v>0</v>
      </c>
      <c r="W143" s="88">
        <f>P143*VLOOKUP('Tipo de Pilha'!$E$1,'Área - us ur'!$A$4:$H$7,8,FALSE)/1000</f>
        <v>0</v>
      </c>
      <c r="X143" s="82">
        <f t="shared" si="21"/>
        <v>0</v>
      </c>
    </row>
    <row r="144" spans="1:24" ht="15" customHeight="1" x14ac:dyDescent="0.2">
      <c r="A144" s="126">
        <f>'Serie Vento - 1 dia'!D144</f>
        <v>42146</v>
      </c>
      <c r="B144" s="102">
        <f>'Serie Vento - 1 dia'!E144</f>
        <v>8.5912147999999995</v>
      </c>
      <c r="C144" s="68">
        <f t="shared" si="15"/>
        <v>0.17182429600000002</v>
      </c>
      <c r="D144" s="69">
        <f t="shared" si="15"/>
        <v>0.17182429600000002</v>
      </c>
      <c r="E144" s="69">
        <f t="shared" si="15"/>
        <v>0.17182429600000002</v>
      </c>
      <c r="F144" s="69">
        <f t="shared" si="16"/>
        <v>0.51547288799999991</v>
      </c>
      <c r="G144" s="69">
        <f t="shared" si="16"/>
        <v>0.51547288799999991</v>
      </c>
      <c r="H144" s="69">
        <f t="shared" si="19"/>
        <v>0.77320933200000008</v>
      </c>
      <c r="I144" s="70">
        <f t="shared" si="20"/>
        <v>0.94503362800000001</v>
      </c>
      <c r="J144" s="68">
        <f t="shared" si="18"/>
        <v>0</v>
      </c>
      <c r="K144" s="69">
        <f t="shared" si="18"/>
        <v>0</v>
      </c>
      <c r="L144" s="69">
        <f t="shared" si="18"/>
        <v>0</v>
      </c>
      <c r="M144" s="69">
        <f t="shared" si="17"/>
        <v>0</v>
      </c>
      <c r="N144" s="69">
        <f t="shared" si="17"/>
        <v>0</v>
      </c>
      <c r="O144" s="69">
        <f t="shared" si="17"/>
        <v>0</v>
      </c>
      <c r="P144" s="70">
        <f t="shared" si="17"/>
        <v>0</v>
      </c>
      <c r="Q144" s="86">
        <f>J144*VLOOKUP('Tipo de Pilha'!$E$1,'Área - us ur'!$A$4:$H$7,2,FALSE)/1000</f>
        <v>0</v>
      </c>
      <c r="R144" s="87">
        <f>K144*VLOOKUP('Tipo de Pilha'!$E$1,'Área - us ur'!$A$4:$H$7,3,FALSE)/1000</f>
        <v>0</v>
      </c>
      <c r="S144" s="87">
        <f>L144*VLOOKUP('Tipo de Pilha'!$E$1,'Área - us ur'!$A$4:$H$7,4,FALSE)/1000</f>
        <v>0</v>
      </c>
      <c r="T144" s="87">
        <f>M144*VLOOKUP('Tipo de Pilha'!$E$1,'Área - us ur'!$A$4:$H$7,5,FALSE)/1000</f>
        <v>0</v>
      </c>
      <c r="U144" s="87">
        <f>N144*VLOOKUP('Tipo de Pilha'!$E$1,'Área - us ur'!$A$4:$H$7,6,FALSE)/1000</f>
        <v>0</v>
      </c>
      <c r="V144" s="87">
        <f>O144*VLOOKUP('Tipo de Pilha'!$E$1,'Área - us ur'!$A$4:$H$7,7,FALSE)/1000</f>
        <v>0</v>
      </c>
      <c r="W144" s="88">
        <f>P144*VLOOKUP('Tipo de Pilha'!$E$1,'Área - us ur'!$A$4:$H$7,8,FALSE)/1000</f>
        <v>0</v>
      </c>
      <c r="X144" s="82">
        <f t="shared" si="21"/>
        <v>0</v>
      </c>
    </row>
    <row r="145" spans="1:24" ht="15" customHeight="1" x14ac:dyDescent="0.2">
      <c r="A145" s="126">
        <f>'Serie Vento - 1 dia'!D145</f>
        <v>42147</v>
      </c>
      <c r="B145" s="102">
        <f>'Serie Vento - 1 dia'!E145</f>
        <v>8.5912147999999995</v>
      </c>
      <c r="C145" s="68">
        <f t="shared" si="15"/>
        <v>0.17182429600000002</v>
      </c>
      <c r="D145" s="69">
        <f t="shared" si="15"/>
        <v>0.17182429600000002</v>
      </c>
      <c r="E145" s="69">
        <f t="shared" si="15"/>
        <v>0.17182429600000002</v>
      </c>
      <c r="F145" s="69">
        <f t="shared" si="16"/>
        <v>0.51547288799999991</v>
      </c>
      <c r="G145" s="69">
        <f t="shared" si="16"/>
        <v>0.51547288799999991</v>
      </c>
      <c r="H145" s="69">
        <f t="shared" si="19"/>
        <v>0.77320933200000008</v>
      </c>
      <c r="I145" s="70">
        <f t="shared" si="20"/>
        <v>0.94503362800000001</v>
      </c>
      <c r="J145" s="68">
        <f t="shared" si="18"/>
        <v>0</v>
      </c>
      <c r="K145" s="69">
        <f t="shared" si="18"/>
        <v>0</v>
      </c>
      <c r="L145" s="69">
        <f t="shared" si="18"/>
        <v>0</v>
      </c>
      <c r="M145" s="69">
        <f t="shared" si="17"/>
        <v>0</v>
      </c>
      <c r="N145" s="69">
        <f t="shared" si="17"/>
        <v>0</v>
      </c>
      <c r="O145" s="69">
        <f t="shared" si="17"/>
        <v>0</v>
      </c>
      <c r="P145" s="70">
        <f t="shared" si="17"/>
        <v>0</v>
      </c>
      <c r="Q145" s="86">
        <f>J145*VLOOKUP('Tipo de Pilha'!$E$1,'Área - us ur'!$A$4:$H$7,2,FALSE)/1000</f>
        <v>0</v>
      </c>
      <c r="R145" s="87">
        <f>K145*VLOOKUP('Tipo de Pilha'!$E$1,'Área - us ur'!$A$4:$H$7,3,FALSE)/1000</f>
        <v>0</v>
      </c>
      <c r="S145" s="87">
        <f>L145*VLOOKUP('Tipo de Pilha'!$E$1,'Área - us ur'!$A$4:$H$7,4,FALSE)/1000</f>
        <v>0</v>
      </c>
      <c r="T145" s="87">
        <f>M145*VLOOKUP('Tipo de Pilha'!$E$1,'Área - us ur'!$A$4:$H$7,5,FALSE)/1000</f>
        <v>0</v>
      </c>
      <c r="U145" s="87">
        <f>N145*VLOOKUP('Tipo de Pilha'!$E$1,'Área - us ur'!$A$4:$H$7,6,FALSE)/1000</f>
        <v>0</v>
      </c>
      <c r="V145" s="87">
        <f>O145*VLOOKUP('Tipo de Pilha'!$E$1,'Área - us ur'!$A$4:$H$7,7,FALSE)/1000</f>
        <v>0</v>
      </c>
      <c r="W145" s="88">
        <f>P145*VLOOKUP('Tipo de Pilha'!$E$1,'Área - us ur'!$A$4:$H$7,8,FALSE)/1000</f>
        <v>0</v>
      </c>
      <c r="X145" s="82">
        <f t="shared" si="21"/>
        <v>0</v>
      </c>
    </row>
    <row r="146" spans="1:24" ht="15" customHeight="1" x14ac:dyDescent="0.2">
      <c r="A146" s="126">
        <f>'Serie Vento - 1 dia'!D146</f>
        <v>42148</v>
      </c>
      <c r="B146" s="102">
        <f>'Serie Vento - 1 dia'!E146</f>
        <v>11.16857924</v>
      </c>
      <c r="C146" s="68">
        <f t="shared" si="15"/>
        <v>0.22337158480000005</v>
      </c>
      <c r="D146" s="69">
        <f t="shared" si="15"/>
        <v>0.22337158480000005</v>
      </c>
      <c r="E146" s="69">
        <f t="shared" si="15"/>
        <v>0.22337158480000005</v>
      </c>
      <c r="F146" s="69">
        <f t="shared" si="16"/>
        <v>0.6701147543999999</v>
      </c>
      <c r="G146" s="69">
        <f t="shared" si="16"/>
        <v>0.6701147543999999</v>
      </c>
      <c r="H146" s="69">
        <f t="shared" si="19"/>
        <v>1.0051721316000002</v>
      </c>
      <c r="I146" s="70">
        <f t="shared" si="20"/>
        <v>1.2285437164000002</v>
      </c>
      <c r="J146" s="68">
        <f t="shared" si="18"/>
        <v>0</v>
      </c>
      <c r="K146" s="69">
        <f t="shared" si="18"/>
        <v>0</v>
      </c>
      <c r="L146" s="69">
        <f t="shared" si="18"/>
        <v>0</v>
      </c>
      <c r="M146" s="69">
        <f t="shared" si="17"/>
        <v>0</v>
      </c>
      <c r="N146" s="69">
        <f t="shared" si="17"/>
        <v>0</v>
      </c>
      <c r="O146" s="69">
        <f t="shared" si="17"/>
        <v>0.13085484482669241</v>
      </c>
      <c r="P146" s="70">
        <f t="shared" si="17"/>
        <v>8.7430622677435785</v>
      </c>
      <c r="Q146" s="86">
        <f>J146*VLOOKUP('Tipo de Pilha'!$E$1,'Área - us ur'!$A$4:$H$7,2,FALSE)/1000</f>
        <v>0</v>
      </c>
      <c r="R146" s="87">
        <f>K146*VLOOKUP('Tipo de Pilha'!$E$1,'Área - us ur'!$A$4:$H$7,3,FALSE)/1000</f>
        <v>0</v>
      </c>
      <c r="S146" s="87">
        <f>L146*VLOOKUP('Tipo de Pilha'!$E$1,'Área - us ur'!$A$4:$H$7,4,FALSE)/1000</f>
        <v>0</v>
      </c>
      <c r="T146" s="87">
        <f>M146*VLOOKUP('Tipo de Pilha'!$E$1,'Área - us ur'!$A$4:$H$7,5,FALSE)/1000</f>
        <v>0</v>
      </c>
      <c r="U146" s="87">
        <f>N146*VLOOKUP('Tipo de Pilha'!$E$1,'Área - us ur'!$A$4:$H$7,6,FALSE)/1000</f>
        <v>0</v>
      </c>
      <c r="V146" s="87">
        <f>O146*VLOOKUP('Tipo de Pilha'!$E$1,'Área - us ur'!$A$4:$H$7,7,FALSE)/1000</f>
        <v>1.570258137920309E-5</v>
      </c>
      <c r="W146" s="88">
        <f>P146*VLOOKUP('Tipo de Pilha'!$E$1,'Área - us ur'!$A$4:$H$7,8,FALSE)/1000</f>
        <v>0</v>
      </c>
      <c r="X146" s="82">
        <f t="shared" si="21"/>
        <v>1.570258137920309E-5</v>
      </c>
    </row>
    <row r="147" spans="1:24" ht="15" customHeight="1" x14ac:dyDescent="0.2">
      <c r="A147" s="126">
        <f>'Serie Vento - 1 dia'!D147</f>
        <v>42149</v>
      </c>
      <c r="B147" s="102">
        <f>'Serie Vento - 1 dia'!E147</f>
        <v>9.4503362800000001</v>
      </c>
      <c r="C147" s="68">
        <f t="shared" si="15"/>
        <v>0.18900672560000004</v>
      </c>
      <c r="D147" s="69">
        <f t="shared" si="15"/>
        <v>0.18900672560000004</v>
      </c>
      <c r="E147" s="69">
        <f t="shared" si="15"/>
        <v>0.18900672560000004</v>
      </c>
      <c r="F147" s="69">
        <f t="shared" si="16"/>
        <v>0.56702017679999994</v>
      </c>
      <c r="G147" s="69">
        <f t="shared" si="16"/>
        <v>0.56702017679999994</v>
      </c>
      <c r="H147" s="69">
        <f t="shared" si="19"/>
        <v>0.85053026520000008</v>
      </c>
      <c r="I147" s="70">
        <f t="shared" si="20"/>
        <v>1.0395369908000001</v>
      </c>
      <c r="J147" s="68">
        <f t="shared" si="18"/>
        <v>0</v>
      </c>
      <c r="K147" s="69">
        <f t="shared" si="18"/>
        <v>0</v>
      </c>
      <c r="L147" s="69">
        <f t="shared" si="18"/>
        <v>0</v>
      </c>
      <c r="M147" s="69">
        <f t="shared" si="17"/>
        <v>0</v>
      </c>
      <c r="N147" s="69">
        <f t="shared" si="17"/>
        <v>0</v>
      </c>
      <c r="O147" s="69">
        <f t="shared" si="17"/>
        <v>0</v>
      </c>
      <c r="P147" s="70">
        <f t="shared" si="17"/>
        <v>1.0790888412081203</v>
      </c>
      <c r="Q147" s="86">
        <f>J147*VLOOKUP('Tipo de Pilha'!$E$1,'Área - us ur'!$A$4:$H$7,2,FALSE)/1000</f>
        <v>0</v>
      </c>
      <c r="R147" s="87">
        <f>K147*VLOOKUP('Tipo de Pilha'!$E$1,'Área - us ur'!$A$4:$H$7,3,FALSE)/1000</f>
        <v>0</v>
      </c>
      <c r="S147" s="87">
        <f>L147*VLOOKUP('Tipo de Pilha'!$E$1,'Área - us ur'!$A$4:$H$7,4,FALSE)/1000</f>
        <v>0</v>
      </c>
      <c r="T147" s="87">
        <f>M147*VLOOKUP('Tipo de Pilha'!$E$1,'Área - us ur'!$A$4:$H$7,5,FALSE)/1000</f>
        <v>0</v>
      </c>
      <c r="U147" s="87">
        <f>N147*VLOOKUP('Tipo de Pilha'!$E$1,'Área - us ur'!$A$4:$H$7,6,FALSE)/1000</f>
        <v>0</v>
      </c>
      <c r="V147" s="87">
        <f>O147*VLOOKUP('Tipo de Pilha'!$E$1,'Área - us ur'!$A$4:$H$7,7,FALSE)/1000</f>
        <v>0</v>
      </c>
      <c r="W147" s="88">
        <f>P147*VLOOKUP('Tipo de Pilha'!$E$1,'Área - us ur'!$A$4:$H$7,8,FALSE)/1000</f>
        <v>0</v>
      </c>
      <c r="X147" s="82">
        <f t="shared" si="21"/>
        <v>0</v>
      </c>
    </row>
    <row r="148" spans="1:24" ht="15" customHeight="1" x14ac:dyDescent="0.2">
      <c r="A148" s="126">
        <f>'Serie Vento - 1 dia'!D148</f>
        <v>42150</v>
      </c>
      <c r="B148" s="102">
        <f>'Serie Vento - 1 dia'!E148</f>
        <v>6.8729718399999999</v>
      </c>
      <c r="C148" s="68">
        <f t="shared" ref="C148:E211" si="22">0.1*0.2*$B148</f>
        <v>0.13745943680000003</v>
      </c>
      <c r="D148" s="69">
        <f t="shared" si="22"/>
        <v>0.13745943680000003</v>
      </c>
      <c r="E148" s="69">
        <f t="shared" si="22"/>
        <v>0.13745943680000003</v>
      </c>
      <c r="F148" s="69">
        <f t="shared" ref="F148:G211" si="23">0.1*0.6*$B148</f>
        <v>0.4123783104</v>
      </c>
      <c r="G148" s="69">
        <f t="shared" si="23"/>
        <v>0.4123783104</v>
      </c>
      <c r="H148" s="69">
        <f t="shared" si="19"/>
        <v>0.61856746560000009</v>
      </c>
      <c r="I148" s="70">
        <f t="shared" si="20"/>
        <v>0.75602690240000014</v>
      </c>
      <c r="J148" s="68">
        <f t="shared" si="18"/>
        <v>0</v>
      </c>
      <c r="K148" s="69">
        <f t="shared" si="18"/>
        <v>0</v>
      </c>
      <c r="L148" s="69">
        <f t="shared" si="18"/>
        <v>0</v>
      </c>
      <c r="M148" s="69">
        <f t="shared" si="17"/>
        <v>0</v>
      </c>
      <c r="N148" s="69">
        <f t="shared" si="17"/>
        <v>0</v>
      </c>
      <c r="O148" s="69">
        <f t="shared" si="17"/>
        <v>0</v>
      </c>
      <c r="P148" s="70">
        <f t="shared" si="17"/>
        <v>0</v>
      </c>
      <c r="Q148" s="86">
        <f>J148*VLOOKUP('Tipo de Pilha'!$E$1,'Área - us ur'!$A$4:$H$7,2,FALSE)/1000</f>
        <v>0</v>
      </c>
      <c r="R148" s="87">
        <f>K148*VLOOKUP('Tipo de Pilha'!$E$1,'Área - us ur'!$A$4:$H$7,3,FALSE)/1000</f>
        <v>0</v>
      </c>
      <c r="S148" s="87">
        <f>L148*VLOOKUP('Tipo de Pilha'!$E$1,'Área - us ur'!$A$4:$H$7,4,FALSE)/1000</f>
        <v>0</v>
      </c>
      <c r="T148" s="87">
        <f>M148*VLOOKUP('Tipo de Pilha'!$E$1,'Área - us ur'!$A$4:$H$7,5,FALSE)/1000</f>
        <v>0</v>
      </c>
      <c r="U148" s="87">
        <f>N148*VLOOKUP('Tipo de Pilha'!$E$1,'Área - us ur'!$A$4:$H$7,6,FALSE)/1000</f>
        <v>0</v>
      </c>
      <c r="V148" s="87">
        <f>O148*VLOOKUP('Tipo de Pilha'!$E$1,'Área - us ur'!$A$4:$H$7,7,FALSE)/1000</f>
        <v>0</v>
      </c>
      <c r="W148" s="88">
        <f>P148*VLOOKUP('Tipo de Pilha'!$E$1,'Área - us ur'!$A$4:$H$7,8,FALSE)/1000</f>
        <v>0</v>
      </c>
      <c r="X148" s="82">
        <f t="shared" si="21"/>
        <v>0</v>
      </c>
    </row>
    <row r="149" spans="1:24" ht="15" customHeight="1" x14ac:dyDescent="0.2">
      <c r="A149" s="126">
        <f>'Serie Vento - 1 dia'!D149</f>
        <v>42151</v>
      </c>
      <c r="B149" s="102">
        <f>'Serie Vento - 1 dia'!E149</f>
        <v>10.309457759999999</v>
      </c>
      <c r="C149" s="68">
        <f t="shared" si="22"/>
        <v>0.20618915520000003</v>
      </c>
      <c r="D149" s="69">
        <f t="shared" si="22"/>
        <v>0.20618915520000003</v>
      </c>
      <c r="E149" s="69">
        <f t="shared" si="22"/>
        <v>0.20618915520000003</v>
      </c>
      <c r="F149" s="69">
        <f t="shared" si="23"/>
        <v>0.61856746559999987</v>
      </c>
      <c r="G149" s="69">
        <f t="shared" si="23"/>
        <v>0.61856746559999987</v>
      </c>
      <c r="H149" s="69">
        <f t="shared" si="19"/>
        <v>0.92785119839999997</v>
      </c>
      <c r="I149" s="70">
        <f t="shared" si="20"/>
        <v>1.1340403536000001</v>
      </c>
      <c r="J149" s="68">
        <f t="shared" si="18"/>
        <v>0</v>
      </c>
      <c r="K149" s="69">
        <f t="shared" si="18"/>
        <v>0</v>
      </c>
      <c r="L149" s="69">
        <f t="shared" si="18"/>
        <v>0</v>
      </c>
      <c r="M149" s="69">
        <f t="shared" si="17"/>
        <v>0</v>
      </c>
      <c r="N149" s="69">
        <f t="shared" si="17"/>
        <v>0</v>
      </c>
      <c r="O149" s="69">
        <f t="shared" si="17"/>
        <v>0</v>
      </c>
      <c r="P149" s="70">
        <f t="shared" si="17"/>
        <v>4.39308419080636</v>
      </c>
      <c r="Q149" s="86">
        <f>J149*VLOOKUP('Tipo de Pilha'!$E$1,'Área - us ur'!$A$4:$H$7,2,FALSE)/1000</f>
        <v>0</v>
      </c>
      <c r="R149" s="87">
        <f>K149*VLOOKUP('Tipo de Pilha'!$E$1,'Área - us ur'!$A$4:$H$7,3,FALSE)/1000</f>
        <v>0</v>
      </c>
      <c r="S149" s="87">
        <f>L149*VLOOKUP('Tipo de Pilha'!$E$1,'Área - us ur'!$A$4:$H$7,4,FALSE)/1000</f>
        <v>0</v>
      </c>
      <c r="T149" s="87">
        <f>M149*VLOOKUP('Tipo de Pilha'!$E$1,'Área - us ur'!$A$4:$H$7,5,FALSE)/1000</f>
        <v>0</v>
      </c>
      <c r="U149" s="87">
        <f>N149*VLOOKUP('Tipo de Pilha'!$E$1,'Área - us ur'!$A$4:$H$7,6,FALSE)/1000</f>
        <v>0</v>
      </c>
      <c r="V149" s="87">
        <f>O149*VLOOKUP('Tipo de Pilha'!$E$1,'Área - us ur'!$A$4:$H$7,7,FALSE)/1000</f>
        <v>0</v>
      </c>
      <c r="W149" s="88">
        <f>P149*VLOOKUP('Tipo de Pilha'!$E$1,'Área - us ur'!$A$4:$H$7,8,FALSE)/1000</f>
        <v>0</v>
      </c>
      <c r="X149" s="82">
        <f t="shared" si="21"/>
        <v>0</v>
      </c>
    </row>
    <row r="150" spans="1:24" ht="15" customHeight="1" x14ac:dyDescent="0.2">
      <c r="A150" s="126">
        <f>'Serie Vento - 1 dia'!D150</f>
        <v>42152</v>
      </c>
      <c r="B150" s="102">
        <f>'Serie Vento - 1 dia'!E150</f>
        <v>12.886822199999999</v>
      </c>
      <c r="C150" s="68">
        <f t="shared" si="22"/>
        <v>0.25773644400000001</v>
      </c>
      <c r="D150" s="69">
        <f t="shared" si="22"/>
        <v>0.25773644400000001</v>
      </c>
      <c r="E150" s="69">
        <f t="shared" si="22"/>
        <v>0.25773644400000001</v>
      </c>
      <c r="F150" s="69">
        <f t="shared" si="23"/>
        <v>0.77320933199999997</v>
      </c>
      <c r="G150" s="69">
        <f t="shared" si="23"/>
        <v>0.77320933199999997</v>
      </c>
      <c r="H150" s="69">
        <f t="shared" si="19"/>
        <v>1.159813998</v>
      </c>
      <c r="I150" s="70">
        <f t="shared" si="20"/>
        <v>1.417550442</v>
      </c>
      <c r="J150" s="68">
        <f t="shared" si="18"/>
        <v>0</v>
      </c>
      <c r="K150" s="69">
        <f t="shared" si="18"/>
        <v>0</v>
      </c>
      <c r="L150" s="69">
        <f t="shared" si="18"/>
        <v>0</v>
      </c>
      <c r="M150" s="69">
        <f t="shared" si="17"/>
        <v>0</v>
      </c>
      <c r="N150" s="69">
        <f t="shared" si="17"/>
        <v>0</v>
      </c>
      <c r="O150" s="69">
        <f t="shared" si="17"/>
        <v>5.47669975949115</v>
      </c>
      <c r="P150" s="70">
        <f t="shared" si="17"/>
        <v>20.550966603634933</v>
      </c>
      <c r="Q150" s="86">
        <f>J150*VLOOKUP('Tipo de Pilha'!$E$1,'Área - us ur'!$A$4:$H$7,2,FALSE)/1000</f>
        <v>0</v>
      </c>
      <c r="R150" s="87">
        <f>K150*VLOOKUP('Tipo de Pilha'!$E$1,'Área - us ur'!$A$4:$H$7,3,FALSE)/1000</f>
        <v>0</v>
      </c>
      <c r="S150" s="87">
        <f>L150*VLOOKUP('Tipo de Pilha'!$E$1,'Área - us ur'!$A$4:$H$7,4,FALSE)/1000</f>
        <v>0</v>
      </c>
      <c r="T150" s="87">
        <f>M150*VLOOKUP('Tipo de Pilha'!$E$1,'Área - us ur'!$A$4:$H$7,5,FALSE)/1000</f>
        <v>0</v>
      </c>
      <c r="U150" s="87">
        <f>N150*VLOOKUP('Tipo de Pilha'!$E$1,'Área - us ur'!$A$4:$H$7,6,FALSE)/1000</f>
        <v>0</v>
      </c>
      <c r="V150" s="87">
        <f>O150*VLOOKUP('Tipo de Pilha'!$E$1,'Área - us ur'!$A$4:$H$7,7,FALSE)/1000</f>
        <v>6.5720397113893801E-4</v>
      </c>
      <c r="W150" s="88">
        <f>P150*VLOOKUP('Tipo de Pilha'!$E$1,'Área - us ur'!$A$4:$H$7,8,FALSE)/1000</f>
        <v>0</v>
      </c>
      <c r="X150" s="82">
        <f t="shared" si="21"/>
        <v>6.5720397113893801E-4</v>
      </c>
    </row>
    <row r="151" spans="1:24" ht="15" customHeight="1" x14ac:dyDescent="0.2">
      <c r="A151" s="126">
        <f>'Serie Vento - 1 dia'!D151</f>
        <v>42153</v>
      </c>
      <c r="B151" s="102">
        <f>'Serie Vento - 1 dia'!E151</f>
        <v>16.32330812</v>
      </c>
      <c r="C151" s="68">
        <f t="shared" si="22"/>
        <v>0.32646616240000009</v>
      </c>
      <c r="D151" s="69">
        <f t="shared" si="22"/>
        <v>0.32646616240000009</v>
      </c>
      <c r="E151" s="69">
        <f t="shared" si="22"/>
        <v>0.32646616240000009</v>
      </c>
      <c r="F151" s="69">
        <f t="shared" si="23"/>
        <v>0.9793984872</v>
      </c>
      <c r="G151" s="69">
        <f t="shared" si="23"/>
        <v>0.9793984872</v>
      </c>
      <c r="H151" s="69">
        <f t="shared" si="19"/>
        <v>1.4690977308000002</v>
      </c>
      <c r="I151" s="70">
        <f t="shared" si="20"/>
        <v>1.7955638932000002</v>
      </c>
      <c r="J151" s="68">
        <f t="shared" si="18"/>
        <v>0</v>
      </c>
      <c r="K151" s="69">
        <f t="shared" si="18"/>
        <v>0</v>
      </c>
      <c r="L151" s="69">
        <f t="shared" si="18"/>
        <v>0</v>
      </c>
      <c r="M151" s="69">
        <f t="shared" si="17"/>
        <v>0</v>
      </c>
      <c r="N151" s="69">
        <f t="shared" si="17"/>
        <v>0</v>
      </c>
      <c r="O151" s="69">
        <f t="shared" si="17"/>
        <v>24.490498770419151</v>
      </c>
      <c r="P151" s="70">
        <f t="shared" si="17"/>
        <v>56.598568003485404</v>
      </c>
      <c r="Q151" s="86">
        <f>J151*VLOOKUP('Tipo de Pilha'!$E$1,'Área - us ur'!$A$4:$H$7,2,FALSE)/1000</f>
        <v>0</v>
      </c>
      <c r="R151" s="87">
        <f>K151*VLOOKUP('Tipo de Pilha'!$E$1,'Área - us ur'!$A$4:$H$7,3,FALSE)/1000</f>
        <v>0</v>
      </c>
      <c r="S151" s="87">
        <f>L151*VLOOKUP('Tipo de Pilha'!$E$1,'Área - us ur'!$A$4:$H$7,4,FALSE)/1000</f>
        <v>0</v>
      </c>
      <c r="T151" s="87">
        <f>M151*VLOOKUP('Tipo de Pilha'!$E$1,'Área - us ur'!$A$4:$H$7,5,FALSE)/1000</f>
        <v>0</v>
      </c>
      <c r="U151" s="87">
        <f>N151*VLOOKUP('Tipo de Pilha'!$E$1,'Área - us ur'!$A$4:$H$7,6,FALSE)/1000</f>
        <v>0</v>
      </c>
      <c r="V151" s="87">
        <f>O151*VLOOKUP('Tipo de Pilha'!$E$1,'Área - us ur'!$A$4:$H$7,7,FALSE)/1000</f>
        <v>2.9388598524502981E-3</v>
      </c>
      <c r="W151" s="88">
        <f>P151*VLOOKUP('Tipo de Pilha'!$E$1,'Área - us ur'!$A$4:$H$7,8,FALSE)/1000</f>
        <v>0</v>
      </c>
      <c r="X151" s="82">
        <f t="shared" si="21"/>
        <v>2.9388598524502981E-3</v>
      </c>
    </row>
    <row r="152" spans="1:24" ht="15" customHeight="1" x14ac:dyDescent="0.2">
      <c r="A152" s="126">
        <f>'Serie Vento - 1 dia'!D152</f>
        <v>42154</v>
      </c>
      <c r="B152" s="102">
        <f>'Serie Vento - 1 dia'!E152</f>
        <v>9.4503362800000001</v>
      </c>
      <c r="C152" s="68">
        <f t="shared" si="22"/>
        <v>0.18900672560000004</v>
      </c>
      <c r="D152" s="69">
        <f t="shared" si="22"/>
        <v>0.18900672560000004</v>
      </c>
      <c r="E152" s="69">
        <f t="shared" si="22"/>
        <v>0.18900672560000004</v>
      </c>
      <c r="F152" s="69">
        <f t="shared" si="23"/>
        <v>0.56702017679999994</v>
      </c>
      <c r="G152" s="69">
        <f t="shared" si="23"/>
        <v>0.56702017679999994</v>
      </c>
      <c r="H152" s="69">
        <f t="shared" si="19"/>
        <v>0.85053026520000008</v>
      </c>
      <c r="I152" s="70">
        <f t="shared" si="20"/>
        <v>1.0395369908000001</v>
      </c>
      <c r="J152" s="68">
        <f t="shared" si="18"/>
        <v>0</v>
      </c>
      <c r="K152" s="69">
        <f t="shared" si="18"/>
        <v>0</v>
      </c>
      <c r="L152" s="69">
        <f t="shared" si="18"/>
        <v>0</v>
      </c>
      <c r="M152" s="69">
        <f t="shared" si="17"/>
        <v>0</v>
      </c>
      <c r="N152" s="69">
        <f t="shared" si="17"/>
        <v>0</v>
      </c>
      <c r="O152" s="69">
        <f t="shared" si="17"/>
        <v>0</v>
      </c>
      <c r="P152" s="70">
        <f t="shared" si="17"/>
        <v>1.0790888412081203</v>
      </c>
      <c r="Q152" s="86">
        <f>J152*VLOOKUP('Tipo de Pilha'!$E$1,'Área - us ur'!$A$4:$H$7,2,FALSE)/1000</f>
        <v>0</v>
      </c>
      <c r="R152" s="87">
        <f>K152*VLOOKUP('Tipo de Pilha'!$E$1,'Área - us ur'!$A$4:$H$7,3,FALSE)/1000</f>
        <v>0</v>
      </c>
      <c r="S152" s="87">
        <f>L152*VLOOKUP('Tipo de Pilha'!$E$1,'Área - us ur'!$A$4:$H$7,4,FALSE)/1000</f>
        <v>0</v>
      </c>
      <c r="T152" s="87">
        <f>M152*VLOOKUP('Tipo de Pilha'!$E$1,'Área - us ur'!$A$4:$H$7,5,FALSE)/1000</f>
        <v>0</v>
      </c>
      <c r="U152" s="87">
        <f>N152*VLOOKUP('Tipo de Pilha'!$E$1,'Área - us ur'!$A$4:$H$7,6,FALSE)/1000</f>
        <v>0</v>
      </c>
      <c r="V152" s="87">
        <f>O152*VLOOKUP('Tipo de Pilha'!$E$1,'Área - us ur'!$A$4:$H$7,7,FALSE)/1000</f>
        <v>0</v>
      </c>
      <c r="W152" s="88">
        <f>P152*VLOOKUP('Tipo de Pilha'!$E$1,'Área - us ur'!$A$4:$H$7,8,FALSE)/1000</f>
        <v>0</v>
      </c>
      <c r="X152" s="82">
        <f t="shared" si="21"/>
        <v>0</v>
      </c>
    </row>
    <row r="153" spans="1:24" ht="15" customHeight="1" x14ac:dyDescent="0.2">
      <c r="A153" s="126">
        <f>'Serie Vento - 1 dia'!D153</f>
        <v>42155</v>
      </c>
      <c r="B153" s="102">
        <f>'Serie Vento - 1 dia'!E153</f>
        <v>6.8729718399999999</v>
      </c>
      <c r="C153" s="68">
        <f t="shared" si="22"/>
        <v>0.13745943680000003</v>
      </c>
      <c r="D153" s="69">
        <f t="shared" si="22"/>
        <v>0.13745943680000003</v>
      </c>
      <c r="E153" s="69">
        <f t="shared" si="22"/>
        <v>0.13745943680000003</v>
      </c>
      <c r="F153" s="69">
        <f t="shared" si="23"/>
        <v>0.4123783104</v>
      </c>
      <c r="G153" s="69">
        <f t="shared" si="23"/>
        <v>0.4123783104</v>
      </c>
      <c r="H153" s="69">
        <f t="shared" si="19"/>
        <v>0.61856746560000009</v>
      </c>
      <c r="I153" s="70">
        <f t="shared" si="20"/>
        <v>0.75602690240000014</v>
      </c>
      <c r="J153" s="68">
        <f t="shared" si="18"/>
        <v>0</v>
      </c>
      <c r="K153" s="69">
        <f t="shared" si="18"/>
        <v>0</v>
      </c>
      <c r="L153" s="69">
        <f t="shared" si="18"/>
        <v>0</v>
      </c>
      <c r="M153" s="69">
        <f t="shared" si="17"/>
        <v>0</v>
      </c>
      <c r="N153" s="69">
        <f t="shared" si="17"/>
        <v>0</v>
      </c>
      <c r="O153" s="69">
        <f t="shared" si="17"/>
        <v>0</v>
      </c>
      <c r="P153" s="70">
        <f t="shared" si="17"/>
        <v>0</v>
      </c>
      <c r="Q153" s="86">
        <f>J153*VLOOKUP('Tipo de Pilha'!$E$1,'Área - us ur'!$A$4:$H$7,2,FALSE)/1000</f>
        <v>0</v>
      </c>
      <c r="R153" s="87">
        <f>K153*VLOOKUP('Tipo de Pilha'!$E$1,'Área - us ur'!$A$4:$H$7,3,FALSE)/1000</f>
        <v>0</v>
      </c>
      <c r="S153" s="87">
        <f>L153*VLOOKUP('Tipo de Pilha'!$E$1,'Área - us ur'!$A$4:$H$7,4,FALSE)/1000</f>
        <v>0</v>
      </c>
      <c r="T153" s="87">
        <f>M153*VLOOKUP('Tipo de Pilha'!$E$1,'Área - us ur'!$A$4:$H$7,5,FALSE)/1000</f>
        <v>0</v>
      </c>
      <c r="U153" s="87">
        <f>N153*VLOOKUP('Tipo de Pilha'!$E$1,'Área - us ur'!$A$4:$H$7,6,FALSE)/1000</f>
        <v>0</v>
      </c>
      <c r="V153" s="87">
        <f>O153*VLOOKUP('Tipo de Pilha'!$E$1,'Área - us ur'!$A$4:$H$7,7,FALSE)/1000</f>
        <v>0</v>
      </c>
      <c r="W153" s="88">
        <f>P153*VLOOKUP('Tipo de Pilha'!$E$1,'Área - us ur'!$A$4:$H$7,8,FALSE)/1000</f>
        <v>0</v>
      </c>
      <c r="X153" s="82">
        <f t="shared" si="21"/>
        <v>0</v>
      </c>
    </row>
    <row r="154" spans="1:24" ht="15" customHeight="1" x14ac:dyDescent="0.2">
      <c r="A154" s="126">
        <f>'Serie Vento - 1 dia'!D154</f>
        <v>42156</v>
      </c>
      <c r="B154" s="102">
        <f>'Serie Vento - 1 dia'!E154</f>
        <v>12.027700719999999</v>
      </c>
      <c r="C154" s="68">
        <f t="shared" si="22"/>
        <v>0.24055401440000002</v>
      </c>
      <c r="D154" s="69">
        <f t="shared" si="22"/>
        <v>0.24055401440000002</v>
      </c>
      <c r="E154" s="69">
        <f t="shared" si="22"/>
        <v>0.24055401440000002</v>
      </c>
      <c r="F154" s="69">
        <f t="shared" si="23"/>
        <v>0.72166204319999994</v>
      </c>
      <c r="G154" s="69">
        <f t="shared" si="23"/>
        <v>0.72166204319999994</v>
      </c>
      <c r="H154" s="69">
        <f t="shared" si="19"/>
        <v>1.0824930648</v>
      </c>
      <c r="I154" s="70">
        <f t="shared" si="20"/>
        <v>1.3230470792</v>
      </c>
      <c r="J154" s="68">
        <f t="shared" si="18"/>
        <v>0</v>
      </c>
      <c r="K154" s="69">
        <f t="shared" si="18"/>
        <v>0</v>
      </c>
      <c r="L154" s="69">
        <f t="shared" si="18"/>
        <v>0</v>
      </c>
      <c r="M154" s="69">
        <f t="shared" si="17"/>
        <v>0</v>
      </c>
      <c r="N154" s="69">
        <f t="shared" si="17"/>
        <v>0</v>
      </c>
      <c r="O154" s="69">
        <f t="shared" si="17"/>
        <v>2.4570227529256243</v>
      </c>
      <c r="P154" s="70">
        <f t="shared" si="17"/>
        <v>14.129023072019761</v>
      </c>
      <c r="Q154" s="86">
        <f>J154*VLOOKUP('Tipo de Pilha'!$E$1,'Área - us ur'!$A$4:$H$7,2,FALSE)/1000</f>
        <v>0</v>
      </c>
      <c r="R154" s="87">
        <f>K154*VLOOKUP('Tipo de Pilha'!$E$1,'Área - us ur'!$A$4:$H$7,3,FALSE)/1000</f>
        <v>0</v>
      </c>
      <c r="S154" s="87">
        <f>L154*VLOOKUP('Tipo de Pilha'!$E$1,'Área - us ur'!$A$4:$H$7,4,FALSE)/1000</f>
        <v>0</v>
      </c>
      <c r="T154" s="87">
        <f>M154*VLOOKUP('Tipo de Pilha'!$E$1,'Área - us ur'!$A$4:$H$7,5,FALSE)/1000</f>
        <v>0</v>
      </c>
      <c r="U154" s="87">
        <f>N154*VLOOKUP('Tipo de Pilha'!$E$1,'Área - us ur'!$A$4:$H$7,6,FALSE)/1000</f>
        <v>0</v>
      </c>
      <c r="V154" s="87">
        <f>O154*VLOOKUP('Tipo de Pilha'!$E$1,'Área - us ur'!$A$4:$H$7,7,FALSE)/1000</f>
        <v>2.9484273035107489E-4</v>
      </c>
      <c r="W154" s="88">
        <f>P154*VLOOKUP('Tipo de Pilha'!$E$1,'Área - us ur'!$A$4:$H$7,8,FALSE)/1000</f>
        <v>0</v>
      </c>
      <c r="X154" s="82">
        <f t="shared" si="21"/>
        <v>2.9484273035107489E-4</v>
      </c>
    </row>
    <row r="155" spans="1:24" ht="15" customHeight="1" x14ac:dyDescent="0.2">
      <c r="A155" s="126">
        <f>'Serie Vento - 1 dia'!D155</f>
        <v>42157</v>
      </c>
      <c r="B155" s="102">
        <f>'Serie Vento - 1 dia'!E155</f>
        <v>10.309457759999999</v>
      </c>
      <c r="C155" s="68">
        <f t="shared" si="22"/>
        <v>0.20618915520000003</v>
      </c>
      <c r="D155" s="69">
        <f t="shared" si="22"/>
        <v>0.20618915520000003</v>
      </c>
      <c r="E155" s="69">
        <f t="shared" si="22"/>
        <v>0.20618915520000003</v>
      </c>
      <c r="F155" s="69">
        <f t="shared" si="23"/>
        <v>0.61856746559999987</v>
      </c>
      <c r="G155" s="69">
        <f t="shared" si="23"/>
        <v>0.61856746559999987</v>
      </c>
      <c r="H155" s="69">
        <f t="shared" si="19"/>
        <v>0.92785119839999997</v>
      </c>
      <c r="I155" s="70">
        <f t="shared" si="20"/>
        <v>1.1340403536000001</v>
      </c>
      <c r="J155" s="68">
        <f t="shared" si="18"/>
        <v>0</v>
      </c>
      <c r="K155" s="69">
        <f t="shared" si="18"/>
        <v>0</v>
      </c>
      <c r="L155" s="69">
        <f t="shared" si="18"/>
        <v>0</v>
      </c>
      <c r="M155" s="69">
        <f t="shared" si="17"/>
        <v>0</v>
      </c>
      <c r="N155" s="69">
        <f t="shared" si="17"/>
        <v>0</v>
      </c>
      <c r="O155" s="69">
        <f t="shared" si="17"/>
        <v>0</v>
      </c>
      <c r="P155" s="70">
        <f t="shared" si="17"/>
        <v>4.39308419080636</v>
      </c>
      <c r="Q155" s="86">
        <f>J155*VLOOKUP('Tipo de Pilha'!$E$1,'Área - us ur'!$A$4:$H$7,2,FALSE)/1000</f>
        <v>0</v>
      </c>
      <c r="R155" s="87">
        <f>K155*VLOOKUP('Tipo de Pilha'!$E$1,'Área - us ur'!$A$4:$H$7,3,FALSE)/1000</f>
        <v>0</v>
      </c>
      <c r="S155" s="87">
        <f>L155*VLOOKUP('Tipo de Pilha'!$E$1,'Área - us ur'!$A$4:$H$7,4,FALSE)/1000</f>
        <v>0</v>
      </c>
      <c r="T155" s="87">
        <f>M155*VLOOKUP('Tipo de Pilha'!$E$1,'Área - us ur'!$A$4:$H$7,5,FALSE)/1000</f>
        <v>0</v>
      </c>
      <c r="U155" s="87">
        <f>N155*VLOOKUP('Tipo de Pilha'!$E$1,'Área - us ur'!$A$4:$H$7,6,FALSE)/1000</f>
        <v>0</v>
      </c>
      <c r="V155" s="87">
        <f>O155*VLOOKUP('Tipo de Pilha'!$E$1,'Área - us ur'!$A$4:$H$7,7,FALSE)/1000</f>
        <v>0</v>
      </c>
      <c r="W155" s="88">
        <f>P155*VLOOKUP('Tipo de Pilha'!$E$1,'Área - us ur'!$A$4:$H$7,8,FALSE)/1000</f>
        <v>0</v>
      </c>
      <c r="X155" s="82">
        <f t="shared" si="21"/>
        <v>0</v>
      </c>
    </row>
    <row r="156" spans="1:24" ht="15" customHeight="1" x14ac:dyDescent="0.2">
      <c r="A156" s="126">
        <f>'Serie Vento - 1 dia'!D156</f>
        <v>42158</v>
      </c>
      <c r="B156" s="102">
        <f>'Serie Vento - 1 dia'!E156</f>
        <v>8.5912147999999995</v>
      </c>
      <c r="C156" s="68">
        <f t="shared" si="22"/>
        <v>0.17182429600000002</v>
      </c>
      <c r="D156" s="69">
        <f t="shared" si="22"/>
        <v>0.17182429600000002</v>
      </c>
      <c r="E156" s="69">
        <f t="shared" si="22"/>
        <v>0.17182429600000002</v>
      </c>
      <c r="F156" s="69">
        <f t="shared" si="23"/>
        <v>0.51547288799999991</v>
      </c>
      <c r="G156" s="69">
        <f t="shared" si="23"/>
        <v>0.51547288799999991</v>
      </c>
      <c r="H156" s="69">
        <f t="shared" si="19"/>
        <v>0.77320933200000008</v>
      </c>
      <c r="I156" s="70">
        <f t="shared" si="20"/>
        <v>0.94503362800000001</v>
      </c>
      <c r="J156" s="68">
        <f t="shared" si="18"/>
        <v>0</v>
      </c>
      <c r="K156" s="69">
        <f t="shared" si="18"/>
        <v>0</v>
      </c>
      <c r="L156" s="69">
        <f t="shared" si="18"/>
        <v>0</v>
      </c>
      <c r="M156" s="69">
        <f t="shared" si="17"/>
        <v>0</v>
      </c>
      <c r="N156" s="69">
        <f t="shared" si="17"/>
        <v>0</v>
      </c>
      <c r="O156" s="69">
        <f t="shared" si="17"/>
        <v>0</v>
      </c>
      <c r="P156" s="70">
        <f t="shared" si="17"/>
        <v>0</v>
      </c>
      <c r="Q156" s="86">
        <f>J156*VLOOKUP('Tipo de Pilha'!$E$1,'Área - us ur'!$A$4:$H$7,2,FALSE)/1000</f>
        <v>0</v>
      </c>
      <c r="R156" s="87">
        <f>K156*VLOOKUP('Tipo de Pilha'!$E$1,'Área - us ur'!$A$4:$H$7,3,FALSE)/1000</f>
        <v>0</v>
      </c>
      <c r="S156" s="87">
        <f>L156*VLOOKUP('Tipo de Pilha'!$E$1,'Área - us ur'!$A$4:$H$7,4,FALSE)/1000</f>
        <v>0</v>
      </c>
      <c r="T156" s="87">
        <f>M156*VLOOKUP('Tipo de Pilha'!$E$1,'Área - us ur'!$A$4:$H$7,5,FALSE)/1000</f>
        <v>0</v>
      </c>
      <c r="U156" s="87">
        <f>N156*VLOOKUP('Tipo de Pilha'!$E$1,'Área - us ur'!$A$4:$H$7,6,FALSE)/1000</f>
        <v>0</v>
      </c>
      <c r="V156" s="87">
        <f>O156*VLOOKUP('Tipo de Pilha'!$E$1,'Área - us ur'!$A$4:$H$7,7,FALSE)/1000</f>
        <v>0</v>
      </c>
      <c r="W156" s="88">
        <f>P156*VLOOKUP('Tipo de Pilha'!$E$1,'Área - us ur'!$A$4:$H$7,8,FALSE)/1000</f>
        <v>0</v>
      </c>
      <c r="X156" s="82">
        <f t="shared" si="21"/>
        <v>0</v>
      </c>
    </row>
    <row r="157" spans="1:24" ht="15" customHeight="1" x14ac:dyDescent="0.2">
      <c r="A157" s="126">
        <f>'Serie Vento - 1 dia'!D157</f>
        <v>42159</v>
      </c>
      <c r="B157" s="102">
        <f>'Serie Vento - 1 dia'!E157</f>
        <v>8.5912147999999995</v>
      </c>
      <c r="C157" s="68">
        <f t="shared" si="22"/>
        <v>0.17182429600000002</v>
      </c>
      <c r="D157" s="69">
        <f t="shared" si="22"/>
        <v>0.17182429600000002</v>
      </c>
      <c r="E157" s="69">
        <f t="shared" si="22"/>
        <v>0.17182429600000002</v>
      </c>
      <c r="F157" s="69">
        <f t="shared" si="23"/>
        <v>0.51547288799999991</v>
      </c>
      <c r="G157" s="69">
        <f t="shared" si="23"/>
        <v>0.51547288799999991</v>
      </c>
      <c r="H157" s="69">
        <f t="shared" si="19"/>
        <v>0.77320933200000008</v>
      </c>
      <c r="I157" s="70">
        <f t="shared" si="20"/>
        <v>0.94503362800000001</v>
      </c>
      <c r="J157" s="68">
        <f t="shared" si="18"/>
        <v>0</v>
      </c>
      <c r="K157" s="69">
        <f t="shared" si="18"/>
        <v>0</v>
      </c>
      <c r="L157" s="69">
        <f t="shared" si="18"/>
        <v>0</v>
      </c>
      <c r="M157" s="69">
        <f t="shared" si="17"/>
        <v>0</v>
      </c>
      <c r="N157" s="69">
        <f t="shared" si="17"/>
        <v>0</v>
      </c>
      <c r="O157" s="69">
        <f t="shared" si="17"/>
        <v>0</v>
      </c>
      <c r="P157" s="70">
        <f t="shared" si="17"/>
        <v>0</v>
      </c>
      <c r="Q157" s="86">
        <f>J157*VLOOKUP('Tipo de Pilha'!$E$1,'Área - us ur'!$A$4:$H$7,2,FALSE)/1000</f>
        <v>0</v>
      </c>
      <c r="R157" s="87">
        <f>K157*VLOOKUP('Tipo de Pilha'!$E$1,'Área - us ur'!$A$4:$H$7,3,FALSE)/1000</f>
        <v>0</v>
      </c>
      <c r="S157" s="87">
        <f>L157*VLOOKUP('Tipo de Pilha'!$E$1,'Área - us ur'!$A$4:$H$7,4,FALSE)/1000</f>
        <v>0</v>
      </c>
      <c r="T157" s="87">
        <f>M157*VLOOKUP('Tipo de Pilha'!$E$1,'Área - us ur'!$A$4:$H$7,5,FALSE)/1000</f>
        <v>0</v>
      </c>
      <c r="U157" s="87">
        <f>N157*VLOOKUP('Tipo de Pilha'!$E$1,'Área - us ur'!$A$4:$H$7,6,FALSE)/1000</f>
        <v>0</v>
      </c>
      <c r="V157" s="87">
        <f>O157*VLOOKUP('Tipo de Pilha'!$E$1,'Área - us ur'!$A$4:$H$7,7,FALSE)/1000</f>
        <v>0</v>
      </c>
      <c r="W157" s="88">
        <f>P157*VLOOKUP('Tipo de Pilha'!$E$1,'Área - us ur'!$A$4:$H$7,8,FALSE)/1000</f>
        <v>0</v>
      </c>
      <c r="X157" s="82">
        <f t="shared" si="21"/>
        <v>0</v>
      </c>
    </row>
    <row r="158" spans="1:24" ht="15" customHeight="1" x14ac:dyDescent="0.2">
      <c r="A158" s="126">
        <f>'Serie Vento - 1 dia'!D158</f>
        <v>42160</v>
      </c>
      <c r="B158" s="102">
        <f>'Serie Vento - 1 dia'!E158</f>
        <v>6.8729718399999999</v>
      </c>
      <c r="C158" s="68">
        <f t="shared" si="22"/>
        <v>0.13745943680000003</v>
      </c>
      <c r="D158" s="69">
        <f t="shared" si="22"/>
        <v>0.13745943680000003</v>
      </c>
      <c r="E158" s="69">
        <f t="shared" si="22"/>
        <v>0.13745943680000003</v>
      </c>
      <c r="F158" s="69">
        <f t="shared" si="23"/>
        <v>0.4123783104</v>
      </c>
      <c r="G158" s="69">
        <f t="shared" si="23"/>
        <v>0.4123783104</v>
      </c>
      <c r="H158" s="69">
        <f t="shared" si="19"/>
        <v>0.61856746560000009</v>
      </c>
      <c r="I158" s="70">
        <f t="shared" si="20"/>
        <v>0.75602690240000014</v>
      </c>
      <c r="J158" s="68">
        <f t="shared" si="18"/>
        <v>0</v>
      </c>
      <c r="K158" s="69">
        <f t="shared" si="18"/>
        <v>0</v>
      </c>
      <c r="L158" s="69">
        <f t="shared" si="18"/>
        <v>0</v>
      </c>
      <c r="M158" s="69">
        <f t="shared" si="17"/>
        <v>0</v>
      </c>
      <c r="N158" s="69">
        <f t="shared" si="17"/>
        <v>0</v>
      </c>
      <c r="O158" s="69">
        <f t="shared" si="17"/>
        <v>0</v>
      </c>
      <c r="P158" s="70">
        <f t="shared" si="17"/>
        <v>0</v>
      </c>
      <c r="Q158" s="86">
        <f>J158*VLOOKUP('Tipo de Pilha'!$E$1,'Área - us ur'!$A$4:$H$7,2,FALSE)/1000</f>
        <v>0</v>
      </c>
      <c r="R158" s="87">
        <f>K158*VLOOKUP('Tipo de Pilha'!$E$1,'Área - us ur'!$A$4:$H$7,3,FALSE)/1000</f>
        <v>0</v>
      </c>
      <c r="S158" s="87">
        <f>L158*VLOOKUP('Tipo de Pilha'!$E$1,'Área - us ur'!$A$4:$H$7,4,FALSE)/1000</f>
        <v>0</v>
      </c>
      <c r="T158" s="87">
        <f>M158*VLOOKUP('Tipo de Pilha'!$E$1,'Área - us ur'!$A$4:$H$7,5,FALSE)/1000</f>
        <v>0</v>
      </c>
      <c r="U158" s="87">
        <f>N158*VLOOKUP('Tipo de Pilha'!$E$1,'Área - us ur'!$A$4:$H$7,6,FALSE)/1000</f>
        <v>0</v>
      </c>
      <c r="V158" s="87">
        <f>O158*VLOOKUP('Tipo de Pilha'!$E$1,'Área - us ur'!$A$4:$H$7,7,FALSE)/1000</f>
        <v>0</v>
      </c>
      <c r="W158" s="88">
        <f>P158*VLOOKUP('Tipo de Pilha'!$E$1,'Área - us ur'!$A$4:$H$7,8,FALSE)/1000</f>
        <v>0</v>
      </c>
      <c r="X158" s="82">
        <f t="shared" si="21"/>
        <v>0</v>
      </c>
    </row>
    <row r="159" spans="1:24" ht="15" customHeight="1" x14ac:dyDescent="0.2">
      <c r="A159" s="126">
        <f>'Serie Vento - 1 dia'!D159</f>
        <v>42161</v>
      </c>
      <c r="B159" s="102">
        <f>'Serie Vento - 1 dia'!E159</f>
        <v>8.5912147999999995</v>
      </c>
      <c r="C159" s="68">
        <f t="shared" si="22"/>
        <v>0.17182429600000002</v>
      </c>
      <c r="D159" s="69">
        <f t="shared" si="22"/>
        <v>0.17182429600000002</v>
      </c>
      <c r="E159" s="69">
        <f t="shared" si="22"/>
        <v>0.17182429600000002</v>
      </c>
      <c r="F159" s="69">
        <f t="shared" si="23"/>
        <v>0.51547288799999991</v>
      </c>
      <c r="G159" s="69">
        <f t="shared" si="23"/>
        <v>0.51547288799999991</v>
      </c>
      <c r="H159" s="69">
        <f t="shared" si="19"/>
        <v>0.77320933200000008</v>
      </c>
      <c r="I159" s="70">
        <f t="shared" si="20"/>
        <v>0.94503362800000001</v>
      </c>
      <c r="J159" s="68">
        <f t="shared" si="18"/>
        <v>0</v>
      </c>
      <c r="K159" s="69">
        <f t="shared" si="18"/>
        <v>0</v>
      </c>
      <c r="L159" s="69">
        <f t="shared" si="18"/>
        <v>0</v>
      </c>
      <c r="M159" s="69">
        <f t="shared" si="17"/>
        <v>0</v>
      </c>
      <c r="N159" s="69">
        <f t="shared" si="17"/>
        <v>0</v>
      </c>
      <c r="O159" s="69">
        <f t="shared" si="17"/>
        <v>0</v>
      </c>
      <c r="P159" s="70">
        <f t="shared" si="17"/>
        <v>0</v>
      </c>
      <c r="Q159" s="86">
        <f>J159*VLOOKUP('Tipo de Pilha'!$E$1,'Área - us ur'!$A$4:$H$7,2,FALSE)/1000</f>
        <v>0</v>
      </c>
      <c r="R159" s="87">
        <f>K159*VLOOKUP('Tipo de Pilha'!$E$1,'Área - us ur'!$A$4:$H$7,3,FALSE)/1000</f>
        <v>0</v>
      </c>
      <c r="S159" s="87">
        <f>L159*VLOOKUP('Tipo de Pilha'!$E$1,'Área - us ur'!$A$4:$H$7,4,FALSE)/1000</f>
        <v>0</v>
      </c>
      <c r="T159" s="87">
        <f>M159*VLOOKUP('Tipo de Pilha'!$E$1,'Área - us ur'!$A$4:$H$7,5,FALSE)/1000</f>
        <v>0</v>
      </c>
      <c r="U159" s="87">
        <f>N159*VLOOKUP('Tipo de Pilha'!$E$1,'Área - us ur'!$A$4:$H$7,6,FALSE)/1000</f>
        <v>0</v>
      </c>
      <c r="V159" s="87">
        <f>O159*VLOOKUP('Tipo de Pilha'!$E$1,'Área - us ur'!$A$4:$H$7,7,FALSE)/1000</f>
        <v>0</v>
      </c>
      <c r="W159" s="88">
        <f>P159*VLOOKUP('Tipo de Pilha'!$E$1,'Área - us ur'!$A$4:$H$7,8,FALSE)/1000</f>
        <v>0</v>
      </c>
      <c r="X159" s="82">
        <f t="shared" si="21"/>
        <v>0</v>
      </c>
    </row>
    <row r="160" spans="1:24" ht="15" customHeight="1" x14ac:dyDescent="0.2">
      <c r="A160" s="126">
        <f>'Serie Vento - 1 dia'!D160</f>
        <v>42162</v>
      </c>
      <c r="B160" s="102">
        <f>'Serie Vento - 1 dia'!E160</f>
        <v>9.4503362800000001</v>
      </c>
      <c r="C160" s="68">
        <f t="shared" si="22"/>
        <v>0.18900672560000004</v>
      </c>
      <c r="D160" s="69">
        <f t="shared" si="22"/>
        <v>0.18900672560000004</v>
      </c>
      <c r="E160" s="69">
        <f t="shared" si="22"/>
        <v>0.18900672560000004</v>
      </c>
      <c r="F160" s="69">
        <f t="shared" si="23"/>
        <v>0.56702017679999994</v>
      </c>
      <c r="G160" s="69">
        <f t="shared" si="23"/>
        <v>0.56702017679999994</v>
      </c>
      <c r="H160" s="69">
        <f t="shared" si="19"/>
        <v>0.85053026520000008</v>
      </c>
      <c r="I160" s="70">
        <f t="shared" si="20"/>
        <v>1.0395369908000001</v>
      </c>
      <c r="J160" s="68">
        <f t="shared" si="18"/>
        <v>0</v>
      </c>
      <c r="K160" s="69">
        <f t="shared" si="18"/>
        <v>0</v>
      </c>
      <c r="L160" s="69">
        <f t="shared" si="18"/>
        <v>0</v>
      </c>
      <c r="M160" s="69">
        <f t="shared" si="17"/>
        <v>0</v>
      </c>
      <c r="N160" s="69">
        <f t="shared" si="17"/>
        <v>0</v>
      </c>
      <c r="O160" s="69">
        <f t="shared" si="17"/>
        <v>0</v>
      </c>
      <c r="P160" s="70">
        <f t="shared" si="17"/>
        <v>1.0790888412081203</v>
      </c>
      <c r="Q160" s="86">
        <f>J160*VLOOKUP('Tipo de Pilha'!$E$1,'Área - us ur'!$A$4:$H$7,2,FALSE)/1000</f>
        <v>0</v>
      </c>
      <c r="R160" s="87">
        <f>K160*VLOOKUP('Tipo de Pilha'!$E$1,'Área - us ur'!$A$4:$H$7,3,FALSE)/1000</f>
        <v>0</v>
      </c>
      <c r="S160" s="87">
        <f>L160*VLOOKUP('Tipo de Pilha'!$E$1,'Área - us ur'!$A$4:$H$7,4,FALSE)/1000</f>
        <v>0</v>
      </c>
      <c r="T160" s="87">
        <f>M160*VLOOKUP('Tipo de Pilha'!$E$1,'Área - us ur'!$A$4:$H$7,5,FALSE)/1000</f>
        <v>0</v>
      </c>
      <c r="U160" s="87">
        <f>N160*VLOOKUP('Tipo de Pilha'!$E$1,'Área - us ur'!$A$4:$H$7,6,FALSE)/1000</f>
        <v>0</v>
      </c>
      <c r="V160" s="87">
        <f>O160*VLOOKUP('Tipo de Pilha'!$E$1,'Área - us ur'!$A$4:$H$7,7,FALSE)/1000</f>
        <v>0</v>
      </c>
      <c r="W160" s="88">
        <f>P160*VLOOKUP('Tipo de Pilha'!$E$1,'Área - us ur'!$A$4:$H$7,8,FALSE)/1000</f>
        <v>0</v>
      </c>
      <c r="X160" s="82">
        <f t="shared" si="21"/>
        <v>0</v>
      </c>
    </row>
    <row r="161" spans="1:24" ht="15" customHeight="1" x14ac:dyDescent="0.2">
      <c r="A161" s="126">
        <f>'Serie Vento - 1 dia'!D161</f>
        <v>42163</v>
      </c>
      <c r="B161" s="102">
        <f>'Serie Vento - 1 dia'!E161</f>
        <v>8.5912147999999995</v>
      </c>
      <c r="C161" s="68">
        <f t="shared" si="22"/>
        <v>0.17182429600000002</v>
      </c>
      <c r="D161" s="69">
        <f t="shared" si="22"/>
        <v>0.17182429600000002</v>
      </c>
      <c r="E161" s="69">
        <f t="shared" si="22"/>
        <v>0.17182429600000002</v>
      </c>
      <c r="F161" s="69">
        <f t="shared" si="23"/>
        <v>0.51547288799999991</v>
      </c>
      <c r="G161" s="69">
        <f t="shared" si="23"/>
        <v>0.51547288799999991</v>
      </c>
      <c r="H161" s="69">
        <f t="shared" si="19"/>
        <v>0.77320933200000008</v>
      </c>
      <c r="I161" s="70">
        <f t="shared" si="20"/>
        <v>0.94503362800000001</v>
      </c>
      <c r="J161" s="68">
        <f t="shared" si="18"/>
        <v>0</v>
      </c>
      <c r="K161" s="69">
        <f t="shared" si="18"/>
        <v>0</v>
      </c>
      <c r="L161" s="69">
        <f t="shared" si="18"/>
        <v>0</v>
      </c>
      <c r="M161" s="69">
        <f t="shared" si="17"/>
        <v>0</v>
      </c>
      <c r="N161" s="69">
        <f t="shared" si="17"/>
        <v>0</v>
      </c>
      <c r="O161" s="69">
        <f t="shared" si="17"/>
        <v>0</v>
      </c>
      <c r="P161" s="70">
        <f t="shared" si="17"/>
        <v>0</v>
      </c>
      <c r="Q161" s="86">
        <f>J161*VLOOKUP('Tipo de Pilha'!$E$1,'Área - us ur'!$A$4:$H$7,2,FALSE)/1000</f>
        <v>0</v>
      </c>
      <c r="R161" s="87">
        <f>K161*VLOOKUP('Tipo de Pilha'!$E$1,'Área - us ur'!$A$4:$H$7,3,FALSE)/1000</f>
        <v>0</v>
      </c>
      <c r="S161" s="87">
        <f>L161*VLOOKUP('Tipo de Pilha'!$E$1,'Área - us ur'!$A$4:$H$7,4,FALSE)/1000</f>
        <v>0</v>
      </c>
      <c r="T161" s="87">
        <f>M161*VLOOKUP('Tipo de Pilha'!$E$1,'Área - us ur'!$A$4:$H$7,5,FALSE)/1000</f>
        <v>0</v>
      </c>
      <c r="U161" s="87">
        <f>N161*VLOOKUP('Tipo de Pilha'!$E$1,'Área - us ur'!$A$4:$H$7,6,FALSE)/1000</f>
        <v>0</v>
      </c>
      <c r="V161" s="87">
        <f>O161*VLOOKUP('Tipo de Pilha'!$E$1,'Área - us ur'!$A$4:$H$7,7,FALSE)/1000</f>
        <v>0</v>
      </c>
      <c r="W161" s="88">
        <f>P161*VLOOKUP('Tipo de Pilha'!$E$1,'Área - us ur'!$A$4:$H$7,8,FALSE)/1000</f>
        <v>0</v>
      </c>
      <c r="X161" s="82">
        <f t="shared" si="21"/>
        <v>0</v>
      </c>
    </row>
    <row r="162" spans="1:24" ht="15" customHeight="1" x14ac:dyDescent="0.2">
      <c r="A162" s="126">
        <f>'Serie Vento - 1 dia'!D162</f>
        <v>42164</v>
      </c>
      <c r="B162" s="102">
        <f>'Serie Vento - 1 dia'!E162</f>
        <v>10.309457759999999</v>
      </c>
      <c r="C162" s="68">
        <f t="shared" si="22"/>
        <v>0.20618915520000003</v>
      </c>
      <c r="D162" s="69">
        <f t="shared" si="22"/>
        <v>0.20618915520000003</v>
      </c>
      <c r="E162" s="69">
        <f t="shared" si="22"/>
        <v>0.20618915520000003</v>
      </c>
      <c r="F162" s="69">
        <f t="shared" si="23"/>
        <v>0.61856746559999987</v>
      </c>
      <c r="G162" s="69">
        <f t="shared" si="23"/>
        <v>0.61856746559999987</v>
      </c>
      <c r="H162" s="69">
        <f t="shared" si="19"/>
        <v>0.92785119839999997</v>
      </c>
      <c r="I162" s="70">
        <f t="shared" si="20"/>
        <v>1.1340403536000001</v>
      </c>
      <c r="J162" s="68">
        <f t="shared" si="18"/>
        <v>0</v>
      </c>
      <c r="K162" s="69">
        <f t="shared" si="18"/>
        <v>0</v>
      </c>
      <c r="L162" s="69">
        <f t="shared" si="18"/>
        <v>0</v>
      </c>
      <c r="M162" s="69">
        <f t="shared" si="17"/>
        <v>0</v>
      </c>
      <c r="N162" s="69">
        <f t="shared" si="17"/>
        <v>0</v>
      </c>
      <c r="O162" s="69">
        <f t="shared" si="17"/>
        <v>0</v>
      </c>
      <c r="P162" s="70">
        <f t="shared" si="17"/>
        <v>4.39308419080636</v>
      </c>
      <c r="Q162" s="86">
        <f>J162*VLOOKUP('Tipo de Pilha'!$E$1,'Área - us ur'!$A$4:$H$7,2,FALSE)/1000</f>
        <v>0</v>
      </c>
      <c r="R162" s="87">
        <f>K162*VLOOKUP('Tipo de Pilha'!$E$1,'Área - us ur'!$A$4:$H$7,3,FALSE)/1000</f>
        <v>0</v>
      </c>
      <c r="S162" s="87">
        <f>L162*VLOOKUP('Tipo de Pilha'!$E$1,'Área - us ur'!$A$4:$H$7,4,FALSE)/1000</f>
        <v>0</v>
      </c>
      <c r="T162" s="87">
        <f>M162*VLOOKUP('Tipo de Pilha'!$E$1,'Área - us ur'!$A$4:$H$7,5,FALSE)/1000</f>
        <v>0</v>
      </c>
      <c r="U162" s="87">
        <f>N162*VLOOKUP('Tipo de Pilha'!$E$1,'Área - us ur'!$A$4:$H$7,6,FALSE)/1000</f>
        <v>0</v>
      </c>
      <c r="V162" s="87">
        <f>O162*VLOOKUP('Tipo de Pilha'!$E$1,'Área - us ur'!$A$4:$H$7,7,FALSE)/1000</f>
        <v>0</v>
      </c>
      <c r="W162" s="88">
        <f>P162*VLOOKUP('Tipo de Pilha'!$E$1,'Área - us ur'!$A$4:$H$7,8,FALSE)/1000</f>
        <v>0</v>
      </c>
      <c r="X162" s="82">
        <f t="shared" si="21"/>
        <v>0</v>
      </c>
    </row>
    <row r="163" spans="1:24" ht="15" customHeight="1" x14ac:dyDescent="0.2">
      <c r="A163" s="126">
        <f>'Serie Vento - 1 dia'!D163</f>
        <v>42165</v>
      </c>
      <c r="B163" s="102">
        <f>'Serie Vento - 1 dia'!E163</f>
        <v>11.16857924</v>
      </c>
      <c r="C163" s="68">
        <f t="shared" si="22"/>
        <v>0.22337158480000005</v>
      </c>
      <c r="D163" s="69">
        <f t="shared" si="22"/>
        <v>0.22337158480000005</v>
      </c>
      <c r="E163" s="69">
        <f t="shared" si="22"/>
        <v>0.22337158480000005</v>
      </c>
      <c r="F163" s="69">
        <f t="shared" si="23"/>
        <v>0.6701147543999999</v>
      </c>
      <c r="G163" s="69">
        <f t="shared" si="23"/>
        <v>0.6701147543999999</v>
      </c>
      <c r="H163" s="69">
        <f t="shared" si="19"/>
        <v>1.0051721316000002</v>
      </c>
      <c r="I163" s="70">
        <f t="shared" si="20"/>
        <v>1.2285437164000002</v>
      </c>
      <c r="J163" s="68">
        <f t="shared" si="18"/>
        <v>0</v>
      </c>
      <c r="K163" s="69">
        <f t="shared" si="18"/>
        <v>0</v>
      </c>
      <c r="L163" s="69">
        <f t="shared" si="18"/>
        <v>0</v>
      </c>
      <c r="M163" s="69">
        <f t="shared" si="17"/>
        <v>0</v>
      </c>
      <c r="N163" s="69">
        <f t="shared" si="17"/>
        <v>0</v>
      </c>
      <c r="O163" s="69">
        <f t="shared" si="17"/>
        <v>0.13085484482669241</v>
      </c>
      <c r="P163" s="70">
        <f t="shared" ref="P163:P226" si="24">IF(I163&gt;$AB$1,58*(I163-$AB$1)^2+25*(I163-$AB$1),0)</f>
        <v>8.7430622677435785</v>
      </c>
      <c r="Q163" s="86">
        <f>J163*VLOOKUP('Tipo de Pilha'!$E$1,'Área - us ur'!$A$4:$H$7,2,FALSE)/1000</f>
        <v>0</v>
      </c>
      <c r="R163" s="87">
        <f>K163*VLOOKUP('Tipo de Pilha'!$E$1,'Área - us ur'!$A$4:$H$7,3,FALSE)/1000</f>
        <v>0</v>
      </c>
      <c r="S163" s="87">
        <f>L163*VLOOKUP('Tipo de Pilha'!$E$1,'Área - us ur'!$A$4:$H$7,4,FALSE)/1000</f>
        <v>0</v>
      </c>
      <c r="T163" s="87">
        <f>M163*VLOOKUP('Tipo de Pilha'!$E$1,'Área - us ur'!$A$4:$H$7,5,FALSE)/1000</f>
        <v>0</v>
      </c>
      <c r="U163" s="87">
        <f>N163*VLOOKUP('Tipo de Pilha'!$E$1,'Área - us ur'!$A$4:$H$7,6,FALSE)/1000</f>
        <v>0</v>
      </c>
      <c r="V163" s="87">
        <f>O163*VLOOKUP('Tipo de Pilha'!$E$1,'Área - us ur'!$A$4:$H$7,7,FALSE)/1000</f>
        <v>1.570258137920309E-5</v>
      </c>
      <c r="W163" s="88">
        <f>P163*VLOOKUP('Tipo de Pilha'!$E$1,'Área - us ur'!$A$4:$H$7,8,FALSE)/1000</f>
        <v>0</v>
      </c>
      <c r="X163" s="82">
        <f t="shared" si="21"/>
        <v>1.570258137920309E-5</v>
      </c>
    </row>
    <row r="164" spans="1:24" ht="15" customHeight="1" x14ac:dyDescent="0.2">
      <c r="A164" s="126">
        <f>'Serie Vento - 1 dia'!D164</f>
        <v>42166</v>
      </c>
      <c r="B164" s="102">
        <f>'Serie Vento - 1 dia'!E164</f>
        <v>12.027700719999999</v>
      </c>
      <c r="C164" s="68">
        <f t="shared" si="22"/>
        <v>0.24055401440000002</v>
      </c>
      <c r="D164" s="69">
        <f t="shared" si="22"/>
        <v>0.24055401440000002</v>
      </c>
      <c r="E164" s="69">
        <f t="shared" si="22"/>
        <v>0.24055401440000002</v>
      </c>
      <c r="F164" s="69">
        <f t="shared" si="23"/>
        <v>0.72166204319999994</v>
      </c>
      <c r="G164" s="69">
        <f t="shared" si="23"/>
        <v>0.72166204319999994</v>
      </c>
      <c r="H164" s="69">
        <f t="shared" si="19"/>
        <v>1.0824930648</v>
      </c>
      <c r="I164" s="70">
        <f t="shared" si="20"/>
        <v>1.3230470792</v>
      </c>
      <c r="J164" s="68">
        <f t="shared" si="18"/>
        <v>0</v>
      </c>
      <c r="K164" s="69">
        <f t="shared" si="18"/>
        <v>0</v>
      </c>
      <c r="L164" s="69">
        <f t="shared" si="18"/>
        <v>0</v>
      </c>
      <c r="M164" s="69">
        <f t="shared" si="18"/>
        <v>0</v>
      </c>
      <c r="N164" s="69">
        <f t="shared" si="18"/>
        <v>0</v>
      </c>
      <c r="O164" s="69">
        <f t="shared" si="18"/>
        <v>2.4570227529256243</v>
      </c>
      <c r="P164" s="70">
        <f t="shared" si="24"/>
        <v>14.129023072019761</v>
      </c>
      <c r="Q164" s="86">
        <f>J164*VLOOKUP('Tipo de Pilha'!$E$1,'Área - us ur'!$A$4:$H$7,2,FALSE)/1000</f>
        <v>0</v>
      </c>
      <c r="R164" s="87">
        <f>K164*VLOOKUP('Tipo de Pilha'!$E$1,'Área - us ur'!$A$4:$H$7,3,FALSE)/1000</f>
        <v>0</v>
      </c>
      <c r="S164" s="87">
        <f>L164*VLOOKUP('Tipo de Pilha'!$E$1,'Área - us ur'!$A$4:$H$7,4,FALSE)/1000</f>
        <v>0</v>
      </c>
      <c r="T164" s="87">
        <f>M164*VLOOKUP('Tipo de Pilha'!$E$1,'Área - us ur'!$A$4:$H$7,5,FALSE)/1000</f>
        <v>0</v>
      </c>
      <c r="U164" s="87">
        <f>N164*VLOOKUP('Tipo de Pilha'!$E$1,'Área - us ur'!$A$4:$H$7,6,FALSE)/1000</f>
        <v>0</v>
      </c>
      <c r="V164" s="87">
        <f>O164*VLOOKUP('Tipo de Pilha'!$E$1,'Área - us ur'!$A$4:$H$7,7,FALSE)/1000</f>
        <v>2.9484273035107489E-4</v>
      </c>
      <c r="W164" s="88">
        <f>P164*VLOOKUP('Tipo de Pilha'!$E$1,'Área - us ur'!$A$4:$H$7,8,FALSE)/1000</f>
        <v>0</v>
      </c>
      <c r="X164" s="82">
        <f t="shared" si="21"/>
        <v>2.9484273035107489E-4</v>
      </c>
    </row>
    <row r="165" spans="1:24" ht="15" customHeight="1" x14ac:dyDescent="0.2">
      <c r="A165" s="126">
        <f>'Serie Vento - 1 dia'!D165</f>
        <v>42167</v>
      </c>
      <c r="B165" s="102">
        <f>'Serie Vento - 1 dia'!E165</f>
        <v>7.7320933199999997</v>
      </c>
      <c r="C165" s="68">
        <f t="shared" si="22"/>
        <v>0.15464186640000002</v>
      </c>
      <c r="D165" s="69">
        <f t="shared" si="22"/>
        <v>0.15464186640000002</v>
      </c>
      <c r="E165" s="69">
        <f t="shared" si="22"/>
        <v>0.15464186640000002</v>
      </c>
      <c r="F165" s="69">
        <f t="shared" si="23"/>
        <v>0.46392559919999998</v>
      </c>
      <c r="G165" s="69">
        <f t="shared" si="23"/>
        <v>0.46392559919999998</v>
      </c>
      <c r="H165" s="69">
        <f t="shared" si="19"/>
        <v>0.69588839880000009</v>
      </c>
      <c r="I165" s="70">
        <f t="shared" si="20"/>
        <v>0.85053026520000008</v>
      </c>
      <c r="J165" s="68">
        <f t="shared" ref="J165:O207" si="25">IF(C165&gt;$AB$1,58*(C165-$AB$1)^2+25*(C165-$AB$1),0)</f>
        <v>0</v>
      </c>
      <c r="K165" s="69">
        <f t="shared" si="25"/>
        <v>0</v>
      </c>
      <c r="L165" s="69">
        <f t="shared" si="25"/>
        <v>0</v>
      </c>
      <c r="M165" s="69">
        <f t="shared" si="25"/>
        <v>0</v>
      </c>
      <c r="N165" s="69">
        <f t="shared" si="25"/>
        <v>0</v>
      </c>
      <c r="O165" s="69">
        <f t="shared" si="25"/>
        <v>0</v>
      </c>
      <c r="P165" s="70">
        <f t="shared" si="24"/>
        <v>0</v>
      </c>
      <c r="Q165" s="86">
        <f>J165*VLOOKUP('Tipo de Pilha'!$E$1,'Área - us ur'!$A$4:$H$7,2,FALSE)/1000</f>
        <v>0</v>
      </c>
      <c r="R165" s="87">
        <f>K165*VLOOKUP('Tipo de Pilha'!$E$1,'Área - us ur'!$A$4:$H$7,3,FALSE)/1000</f>
        <v>0</v>
      </c>
      <c r="S165" s="87">
        <f>L165*VLOOKUP('Tipo de Pilha'!$E$1,'Área - us ur'!$A$4:$H$7,4,FALSE)/1000</f>
        <v>0</v>
      </c>
      <c r="T165" s="87">
        <f>M165*VLOOKUP('Tipo de Pilha'!$E$1,'Área - us ur'!$A$4:$H$7,5,FALSE)/1000</f>
        <v>0</v>
      </c>
      <c r="U165" s="87">
        <f>N165*VLOOKUP('Tipo de Pilha'!$E$1,'Área - us ur'!$A$4:$H$7,6,FALSE)/1000</f>
        <v>0</v>
      </c>
      <c r="V165" s="87">
        <f>O165*VLOOKUP('Tipo de Pilha'!$E$1,'Área - us ur'!$A$4:$H$7,7,FALSE)/1000</f>
        <v>0</v>
      </c>
      <c r="W165" s="88">
        <f>P165*VLOOKUP('Tipo de Pilha'!$E$1,'Área - us ur'!$A$4:$H$7,8,FALSE)/1000</f>
        <v>0</v>
      </c>
      <c r="X165" s="82">
        <f t="shared" si="21"/>
        <v>0</v>
      </c>
    </row>
    <row r="166" spans="1:24" ht="15" customHeight="1" x14ac:dyDescent="0.2">
      <c r="A166" s="126">
        <f>'Serie Vento - 1 dia'!D166</f>
        <v>42168</v>
      </c>
      <c r="B166" s="102">
        <f>'Serie Vento - 1 dia'!E166</f>
        <v>11.16857924</v>
      </c>
      <c r="C166" s="68">
        <f t="shared" si="22"/>
        <v>0.22337158480000005</v>
      </c>
      <c r="D166" s="69">
        <f t="shared" si="22"/>
        <v>0.22337158480000005</v>
      </c>
      <c r="E166" s="69">
        <f t="shared" si="22"/>
        <v>0.22337158480000005</v>
      </c>
      <c r="F166" s="69">
        <f t="shared" si="23"/>
        <v>0.6701147543999999</v>
      </c>
      <c r="G166" s="69">
        <f t="shared" si="23"/>
        <v>0.6701147543999999</v>
      </c>
      <c r="H166" s="69">
        <f t="shared" si="19"/>
        <v>1.0051721316000002</v>
      </c>
      <c r="I166" s="70">
        <f t="shared" si="20"/>
        <v>1.2285437164000002</v>
      </c>
      <c r="J166" s="68">
        <f t="shared" si="25"/>
        <v>0</v>
      </c>
      <c r="K166" s="69">
        <f t="shared" si="25"/>
        <v>0</v>
      </c>
      <c r="L166" s="69">
        <f t="shared" si="25"/>
        <v>0</v>
      </c>
      <c r="M166" s="69">
        <f t="shared" si="25"/>
        <v>0</v>
      </c>
      <c r="N166" s="69">
        <f t="shared" si="25"/>
        <v>0</v>
      </c>
      <c r="O166" s="69">
        <f t="shared" si="25"/>
        <v>0.13085484482669241</v>
      </c>
      <c r="P166" s="70">
        <f t="shared" si="24"/>
        <v>8.7430622677435785</v>
      </c>
      <c r="Q166" s="86">
        <f>J166*VLOOKUP('Tipo de Pilha'!$E$1,'Área - us ur'!$A$4:$H$7,2,FALSE)/1000</f>
        <v>0</v>
      </c>
      <c r="R166" s="87">
        <f>K166*VLOOKUP('Tipo de Pilha'!$E$1,'Área - us ur'!$A$4:$H$7,3,FALSE)/1000</f>
        <v>0</v>
      </c>
      <c r="S166" s="87">
        <f>L166*VLOOKUP('Tipo de Pilha'!$E$1,'Área - us ur'!$A$4:$H$7,4,FALSE)/1000</f>
        <v>0</v>
      </c>
      <c r="T166" s="87">
        <f>M166*VLOOKUP('Tipo de Pilha'!$E$1,'Área - us ur'!$A$4:$H$7,5,FALSE)/1000</f>
        <v>0</v>
      </c>
      <c r="U166" s="87">
        <f>N166*VLOOKUP('Tipo de Pilha'!$E$1,'Área - us ur'!$A$4:$H$7,6,FALSE)/1000</f>
        <v>0</v>
      </c>
      <c r="V166" s="87">
        <f>O166*VLOOKUP('Tipo de Pilha'!$E$1,'Área - us ur'!$A$4:$H$7,7,FALSE)/1000</f>
        <v>1.570258137920309E-5</v>
      </c>
      <c r="W166" s="88">
        <f>P166*VLOOKUP('Tipo de Pilha'!$E$1,'Área - us ur'!$A$4:$H$7,8,FALSE)/1000</f>
        <v>0</v>
      </c>
      <c r="X166" s="82">
        <f t="shared" si="21"/>
        <v>1.570258137920309E-5</v>
      </c>
    </row>
    <row r="167" spans="1:24" ht="15" customHeight="1" x14ac:dyDescent="0.2">
      <c r="A167" s="126">
        <f>'Serie Vento - 1 dia'!D167</f>
        <v>42169</v>
      </c>
      <c r="B167" s="102">
        <f>'Serie Vento - 1 dia'!E167</f>
        <v>11.16857924</v>
      </c>
      <c r="C167" s="68">
        <f t="shared" si="22"/>
        <v>0.22337158480000005</v>
      </c>
      <c r="D167" s="69">
        <f t="shared" si="22"/>
        <v>0.22337158480000005</v>
      </c>
      <c r="E167" s="69">
        <f t="shared" si="22"/>
        <v>0.22337158480000005</v>
      </c>
      <c r="F167" s="69">
        <f t="shared" si="23"/>
        <v>0.6701147543999999</v>
      </c>
      <c r="G167" s="69">
        <f t="shared" si="23"/>
        <v>0.6701147543999999</v>
      </c>
      <c r="H167" s="69">
        <f t="shared" si="19"/>
        <v>1.0051721316000002</v>
      </c>
      <c r="I167" s="70">
        <f t="shared" si="20"/>
        <v>1.2285437164000002</v>
      </c>
      <c r="J167" s="68">
        <f t="shared" si="25"/>
        <v>0</v>
      </c>
      <c r="K167" s="69">
        <f t="shared" si="25"/>
        <v>0</v>
      </c>
      <c r="L167" s="69">
        <f t="shared" si="25"/>
        <v>0</v>
      </c>
      <c r="M167" s="69">
        <f t="shared" si="25"/>
        <v>0</v>
      </c>
      <c r="N167" s="69">
        <f t="shared" si="25"/>
        <v>0</v>
      </c>
      <c r="O167" s="69">
        <f t="shared" si="25"/>
        <v>0.13085484482669241</v>
      </c>
      <c r="P167" s="70">
        <f t="shared" si="24"/>
        <v>8.7430622677435785</v>
      </c>
      <c r="Q167" s="86">
        <f>J167*VLOOKUP('Tipo de Pilha'!$E$1,'Área - us ur'!$A$4:$H$7,2,FALSE)/1000</f>
        <v>0</v>
      </c>
      <c r="R167" s="87">
        <f>K167*VLOOKUP('Tipo de Pilha'!$E$1,'Área - us ur'!$A$4:$H$7,3,FALSE)/1000</f>
        <v>0</v>
      </c>
      <c r="S167" s="87">
        <f>L167*VLOOKUP('Tipo de Pilha'!$E$1,'Área - us ur'!$A$4:$H$7,4,FALSE)/1000</f>
        <v>0</v>
      </c>
      <c r="T167" s="87">
        <f>M167*VLOOKUP('Tipo de Pilha'!$E$1,'Área - us ur'!$A$4:$H$7,5,FALSE)/1000</f>
        <v>0</v>
      </c>
      <c r="U167" s="87">
        <f>N167*VLOOKUP('Tipo de Pilha'!$E$1,'Área - us ur'!$A$4:$H$7,6,FALSE)/1000</f>
        <v>0</v>
      </c>
      <c r="V167" s="87">
        <f>O167*VLOOKUP('Tipo de Pilha'!$E$1,'Área - us ur'!$A$4:$H$7,7,FALSE)/1000</f>
        <v>1.570258137920309E-5</v>
      </c>
      <c r="W167" s="88">
        <f>P167*VLOOKUP('Tipo de Pilha'!$E$1,'Área - us ur'!$A$4:$H$7,8,FALSE)/1000</f>
        <v>0</v>
      </c>
      <c r="X167" s="82">
        <f t="shared" si="21"/>
        <v>1.570258137920309E-5</v>
      </c>
    </row>
    <row r="168" spans="1:24" ht="15" customHeight="1" x14ac:dyDescent="0.2">
      <c r="A168" s="126">
        <f>'Serie Vento - 1 dia'!D168</f>
        <v>42170</v>
      </c>
      <c r="B168" s="102">
        <f>'Serie Vento - 1 dia'!E168</f>
        <v>17.182429599999999</v>
      </c>
      <c r="C168" s="68">
        <f t="shared" si="22"/>
        <v>0.34364859200000003</v>
      </c>
      <c r="D168" s="69">
        <f t="shared" si="22"/>
        <v>0.34364859200000003</v>
      </c>
      <c r="E168" s="69">
        <f t="shared" si="22"/>
        <v>0.34364859200000003</v>
      </c>
      <c r="F168" s="69">
        <f t="shared" si="23"/>
        <v>1.0309457759999998</v>
      </c>
      <c r="G168" s="69">
        <f t="shared" si="23"/>
        <v>1.0309457759999998</v>
      </c>
      <c r="H168" s="69">
        <f t="shared" si="19"/>
        <v>1.5464186640000002</v>
      </c>
      <c r="I168" s="70">
        <f t="shared" si="20"/>
        <v>1.890067256</v>
      </c>
      <c r="J168" s="68">
        <f t="shared" si="25"/>
        <v>0</v>
      </c>
      <c r="K168" s="69">
        <f t="shared" si="25"/>
        <v>0</v>
      </c>
      <c r="L168" s="69">
        <f t="shared" si="25"/>
        <v>0</v>
      </c>
      <c r="M168" s="69">
        <f t="shared" si="25"/>
        <v>0.82918758103004087</v>
      </c>
      <c r="N168" s="69">
        <f t="shared" si="25"/>
        <v>0.82918758103004087</v>
      </c>
      <c r="O168" s="69">
        <f t="shared" si="25"/>
        <v>30.97772126931762</v>
      </c>
      <c r="P168" s="70">
        <f t="shared" si="24"/>
        <v>68.200425171795445</v>
      </c>
      <c r="Q168" s="86">
        <f>J168*VLOOKUP('Tipo de Pilha'!$E$1,'Área - us ur'!$A$4:$H$7,2,FALSE)/1000</f>
        <v>0</v>
      </c>
      <c r="R168" s="87">
        <f>K168*VLOOKUP('Tipo de Pilha'!$E$1,'Área - us ur'!$A$4:$H$7,3,FALSE)/1000</f>
        <v>0</v>
      </c>
      <c r="S168" s="87">
        <f>L168*VLOOKUP('Tipo de Pilha'!$E$1,'Área - us ur'!$A$4:$H$7,4,FALSE)/1000</f>
        <v>0</v>
      </c>
      <c r="T168" s="87">
        <f>M168*VLOOKUP('Tipo de Pilha'!$E$1,'Área - us ur'!$A$4:$H$7,5,FALSE)/1000</f>
        <v>3.9801003889441961E-4</v>
      </c>
      <c r="U168" s="87">
        <f>N168*VLOOKUP('Tipo de Pilha'!$E$1,'Área - us ur'!$A$4:$H$7,6,FALSE)/1000</f>
        <v>0</v>
      </c>
      <c r="V168" s="87">
        <f>O168*VLOOKUP('Tipo de Pilha'!$E$1,'Área - us ur'!$A$4:$H$7,7,FALSE)/1000</f>
        <v>3.7173265523181144E-3</v>
      </c>
      <c r="W168" s="88">
        <f>P168*VLOOKUP('Tipo de Pilha'!$E$1,'Área - us ur'!$A$4:$H$7,8,FALSE)/1000</f>
        <v>0</v>
      </c>
      <c r="X168" s="82">
        <f t="shared" si="21"/>
        <v>4.1153365912125336E-3</v>
      </c>
    </row>
    <row r="169" spans="1:24" ht="15" customHeight="1" x14ac:dyDescent="0.2">
      <c r="A169" s="126">
        <f>'Serie Vento - 1 dia'!D169</f>
        <v>42171</v>
      </c>
      <c r="B169" s="102">
        <f>'Serie Vento - 1 dia'!E169</f>
        <v>11.16857924</v>
      </c>
      <c r="C169" s="68">
        <f t="shared" si="22"/>
        <v>0.22337158480000005</v>
      </c>
      <c r="D169" s="69">
        <f t="shared" si="22"/>
        <v>0.22337158480000005</v>
      </c>
      <c r="E169" s="69">
        <f t="shared" si="22"/>
        <v>0.22337158480000005</v>
      </c>
      <c r="F169" s="69">
        <f t="shared" si="23"/>
        <v>0.6701147543999999</v>
      </c>
      <c r="G169" s="69">
        <f t="shared" si="23"/>
        <v>0.6701147543999999</v>
      </c>
      <c r="H169" s="69">
        <f t="shared" si="19"/>
        <v>1.0051721316000002</v>
      </c>
      <c r="I169" s="70">
        <f t="shared" si="20"/>
        <v>1.2285437164000002</v>
      </c>
      <c r="J169" s="68">
        <f t="shared" si="25"/>
        <v>0</v>
      </c>
      <c r="K169" s="69">
        <f t="shared" si="25"/>
        <v>0</v>
      </c>
      <c r="L169" s="69">
        <f t="shared" si="25"/>
        <v>0</v>
      </c>
      <c r="M169" s="69">
        <f t="shared" si="25"/>
        <v>0</v>
      </c>
      <c r="N169" s="69">
        <f t="shared" si="25"/>
        <v>0</v>
      </c>
      <c r="O169" s="69">
        <f t="shared" si="25"/>
        <v>0.13085484482669241</v>
      </c>
      <c r="P169" s="70">
        <f t="shared" si="24"/>
        <v>8.7430622677435785</v>
      </c>
      <c r="Q169" s="86">
        <f>J169*VLOOKUP('Tipo de Pilha'!$E$1,'Área - us ur'!$A$4:$H$7,2,FALSE)/1000</f>
        <v>0</v>
      </c>
      <c r="R169" s="87">
        <f>K169*VLOOKUP('Tipo de Pilha'!$E$1,'Área - us ur'!$A$4:$H$7,3,FALSE)/1000</f>
        <v>0</v>
      </c>
      <c r="S169" s="87">
        <f>L169*VLOOKUP('Tipo de Pilha'!$E$1,'Área - us ur'!$A$4:$H$7,4,FALSE)/1000</f>
        <v>0</v>
      </c>
      <c r="T169" s="87">
        <f>M169*VLOOKUP('Tipo de Pilha'!$E$1,'Área - us ur'!$A$4:$H$7,5,FALSE)/1000</f>
        <v>0</v>
      </c>
      <c r="U169" s="87">
        <f>N169*VLOOKUP('Tipo de Pilha'!$E$1,'Área - us ur'!$A$4:$H$7,6,FALSE)/1000</f>
        <v>0</v>
      </c>
      <c r="V169" s="87">
        <f>O169*VLOOKUP('Tipo de Pilha'!$E$1,'Área - us ur'!$A$4:$H$7,7,FALSE)/1000</f>
        <v>1.570258137920309E-5</v>
      </c>
      <c r="W169" s="88">
        <f>P169*VLOOKUP('Tipo de Pilha'!$E$1,'Área - us ur'!$A$4:$H$7,8,FALSE)/1000</f>
        <v>0</v>
      </c>
      <c r="X169" s="82">
        <f t="shared" si="21"/>
        <v>1.570258137920309E-5</v>
      </c>
    </row>
    <row r="170" spans="1:24" ht="15" customHeight="1" x14ac:dyDescent="0.2">
      <c r="A170" s="126">
        <f>'Serie Vento - 1 dia'!D170</f>
        <v>42172</v>
      </c>
      <c r="B170" s="102">
        <f>'Serie Vento - 1 dia'!E170</f>
        <v>3.43648592</v>
      </c>
      <c r="C170" s="68">
        <f t="shared" si="22"/>
        <v>6.8729718400000014E-2</v>
      </c>
      <c r="D170" s="69">
        <f t="shared" si="22"/>
        <v>6.8729718400000014E-2</v>
      </c>
      <c r="E170" s="69">
        <f t="shared" si="22"/>
        <v>6.8729718400000014E-2</v>
      </c>
      <c r="F170" s="69">
        <f t="shared" si="23"/>
        <v>0.2061891552</v>
      </c>
      <c r="G170" s="69">
        <f t="shared" si="23"/>
        <v>0.2061891552</v>
      </c>
      <c r="H170" s="69">
        <f t="shared" si="19"/>
        <v>0.30928373280000004</v>
      </c>
      <c r="I170" s="70">
        <f t="shared" si="20"/>
        <v>0.37801345120000007</v>
      </c>
      <c r="J170" s="68">
        <f t="shared" si="25"/>
        <v>0</v>
      </c>
      <c r="K170" s="69">
        <f t="shared" si="25"/>
        <v>0</v>
      </c>
      <c r="L170" s="69">
        <f t="shared" si="25"/>
        <v>0</v>
      </c>
      <c r="M170" s="69">
        <f t="shared" si="25"/>
        <v>0</v>
      </c>
      <c r="N170" s="69">
        <f t="shared" si="25"/>
        <v>0</v>
      </c>
      <c r="O170" s="69">
        <f t="shared" si="25"/>
        <v>0</v>
      </c>
      <c r="P170" s="70">
        <f t="shared" si="24"/>
        <v>0</v>
      </c>
      <c r="Q170" s="86">
        <f>J170*VLOOKUP('Tipo de Pilha'!$E$1,'Área - us ur'!$A$4:$H$7,2,FALSE)/1000</f>
        <v>0</v>
      </c>
      <c r="R170" s="87">
        <f>K170*VLOOKUP('Tipo de Pilha'!$E$1,'Área - us ur'!$A$4:$H$7,3,FALSE)/1000</f>
        <v>0</v>
      </c>
      <c r="S170" s="87">
        <f>L170*VLOOKUP('Tipo de Pilha'!$E$1,'Área - us ur'!$A$4:$H$7,4,FALSE)/1000</f>
        <v>0</v>
      </c>
      <c r="T170" s="87">
        <f>M170*VLOOKUP('Tipo de Pilha'!$E$1,'Área - us ur'!$A$4:$H$7,5,FALSE)/1000</f>
        <v>0</v>
      </c>
      <c r="U170" s="87">
        <f>N170*VLOOKUP('Tipo de Pilha'!$E$1,'Área - us ur'!$A$4:$H$7,6,FALSE)/1000</f>
        <v>0</v>
      </c>
      <c r="V170" s="87">
        <f>O170*VLOOKUP('Tipo de Pilha'!$E$1,'Área - us ur'!$A$4:$H$7,7,FALSE)/1000</f>
        <v>0</v>
      </c>
      <c r="W170" s="88">
        <f>P170*VLOOKUP('Tipo de Pilha'!$E$1,'Área - us ur'!$A$4:$H$7,8,FALSE)/1000</f>
        <v>0</v>
      </c>
      <c r="X170" s="82">
        <f t="shared" si="21"/>
        <v>0</v>
      </c>
    </row>
    <row r="171" spans="1:24" ht="15" customHeight="1" x14ac:dyDescent="0.2">
      <c r="A171" s="126">
        <f>'Serie Vento - 1 dia'!D171</f>
        <v>42173</v>
      </c>
      <c r="B171" s="102">
        <f>'Serie Vento - 1 dia'!E171</f>
        <v>10.309457759999999</v>
      </c>
      <c r="C171" s="68">
        <f t="shared" si="22"/>
        <v>0.20618915520000003</v>
      </c>
      <c r="D171" s="69">
        <f t="shared" si="22"/>
        <v>0.20618915520000003</v>
      </c>
      <c r="E171" s="69">
        <f t="shared" si="22"/>
        <v>0.20618915520000003</v>
      </c>
      <c r="F171" s="69">
        <f t="shared" si="23"/>
        <v>0.61856746559999987</v>
      </c>
      <c r="G171" s="69">
        <f t="shared" si="23"/>
        <v>0.61856746559999987</v>
      </c>
      <c r="H171" s="69">
        <f t="shared" si="19"/>
        <v>0.92785119839999997</v>
      </c>
      <c r="I171" s="70">
        <f t="shared" si="20"/>
        <v>1.1340403536000001</v>
      </c>
      <c r="J171" s="68">
        <f t="shared" si="25"/>
        <v>0</v>
      </c>
      <c r="K171" s="69">
        <f t="shared" si="25"/>
        <v>0</v>
      </c>
      <c r="L171" s="69">
        <f t="shared" si="25"/>
        <v>0</v>
      </c>
      <c r="M171" s="69">
        <f t="shared" si="25"/>
        <v>0</v>
      </c>
      <c r="N171" s="69">
        <f t="shared" si="25"/>
        <v>0</v>
      </c>
      <c r="O171" s="69">
        <f t="shared" si="25"/>
        <v>0</v>
      </c>
      <c r="P171" s="70">
        <f t="shared" si="24"/>
        <v>4.39308419080636</v>
      </c>
      <c r="Q171" s="86">
        <f>J171*VLOOKUP('Tipo de Pilha'!$E$1,'Área - us ur'!$A$4:$H$7,2,FALSE)/1000</f>
        <v>0</v>
      </c>
      <c r="R171" s="87">
        <f>K171*VLOOKUP('Tipo de Pilha'!$E$1,'Área - us ur'!$A$4:$H$7,3,FALSE)/1000</f>
        <v>0</v>
      </c>
      <c r="S171" s="87">
        <f>L171*VLOOKUP('Tipo de Pilha'!$E$1,'Área - us ur'!$A$4:$H$7,4,FALSE)/1000</f>
        <v>0</v>
      </c>
      <c r="T171" s="87">
        <f>M171*VLOOKUP('Tipo de Pilha'!$E$1,'Área - us ur'!$A$4:$H$7,5,FALSE)/1000</f>
        <v>0</v>
      </c>
      <c r="U171" s="87">
        <f>N171*VLOOKUP('Tipo de Pilha'!$E$1,'Área - us ur'!$A$4:$H$7,6,FALSE)/1000</f>
        <v>0</v>
      </c>
      <c r="V171" s="87">
        <f>O171*VLOOKUP('Tipo de Pilha'!$E$1,'Área - us ur'!$A$4:$H$7,7,FALSE)/1000</f>
        <v>0</v>
      </c>
      <c r="W171" s="88">
        <f>P171*VLOOKUP('Tipo de Pilha'!$E$1,'Área - us ur'!$A$4:$H$7,8,FALSE)/1000</f>
        <v>0</v>
      </c>
      <c r="X171" s="82">
        <f t="shared" si="21"/>
        <v>0</v>
      </c>
    </row>
    <row r="172" spans="1:24" ht="15" customHeight="1" x14ac:dyDescent="0.2">
      <c r="A172" s="126">
        <f>'Serie Vento - 1 dia'!D172</f>
        <v>42174</v>
      </c>
      <c r="B172" s="102">
        <f>'Serie Vento - 1 dia'!E172</f>
        <v>14.605065159999999</v>
      </c>
      <c r="C172" s="68">
        <f t="shared" si="22"/>
        <v>0.29210130320000005</v>
      </c>
      <c r="D172" s="69">
        <f t="shared" si="22"/>
        <v>0.29210130320000005</v>
      </c>
      <c r="E172" s="69">
        <f t="shared" si="22"/>
        <v>0.29210130320000005</v>
      </c>
      <c r="F172" s="69">
        <f t="shared" si="23"/>
        <v>0.87630390959999993</v>
      </c>
      <c r="G172" s="69">
        <f t="shared" si="23"/>
        <v>0.87630390959999993</v>
      </c>
      <c r="H172" s="69">
        <f t="shared" si="19"/>
        <v>1.3144558644</v>
      </c>
      <c r="I172" s="70">
        <f t="shared" si="20"/>
        <v>1.6065571676000001</v>
      </c>
      <c r="J172" s="68">
        <f t="shared" si="25"/>
        <v>0</v>
      </c>
      <c r="K172" s="69">
        <f t="shared" si="25"/>
        <v>0</v>
      </c>
      <c r="L172" s="69">
        <f t="shared" si="25"/>
        <v>0</v>
      </c>
      <c r="M172" s="69">
        <f t="shared" si="25"/>
        <v>0</v>
      </c>
      <c r="N172" s="69">
        <f t="shared" si="25"/>
        <v>0</v>
      </c>
      <c r="O172" s="69">
        <f t="shared" si="25"/>
        <v>13.596581068021965</v>
      </c>
      <c r="P172" s="70">
        <f t="shared" si="24"/>
        <v>36.502801848882214</v>
      </c>
      <c r="Q172" s="86">
        <f>J172*VLOOKUP('Tipo de Pilha'!$E$1,'Área - us ur'!$A$4:$H$7,2,FALSE)/1000</f>
        <v>0</v>
      </c>
      <c r="R172" s="87">
        <f>K172*VLOOKUP('Tipo de Pilha'!$E$1,'Área - us ur'!$A$4:$H$7,3,FALSE)/1000</f>
        <v>0</v>
      </c>
      <c r="S172" s="87">
        <f>L172*VLOOKUP('Tipo de Pilha'!$E$1,'Área - us ur'!$A$4:$H$7,4,FALSE)/1000</f>
        <v>0</v>
      </c>
      <c r="T172" s="87">
        <f>M172*VLOOKUP('Tipo de Pilha'!$E$1,'Área - us ur'!$A$4:$H$7,5,FALSE)/1000</f>
        <v>0</v>
      </c>
      <c r="U172" s="87">
        <f>N172*VLOOKUP('Tipo de Pilha'!$E$1,'Área - us ur'!$A$4:$H$7,6,FALSE)/1000</f>
        <v>0</v>
      </c>
      <c r="V172" s="87">
        <f>O172*VLOOKUP('Tipo de Pilha'!$E$1,'Área - us ur'!$A$4:$H$7,7,FALSE)/1000</f>
        <v>1.6315897281626358E-3</v>
      </c>
      <c r="W172" s="88">
        <f>P172*VLOOKUP('Tipo de Pilha'!$E$1,'Área - us ur'!$A$4:$H$7,8,FALSE)/1000</f>
        <v>0</v>
      </c>
      <c r="X172" s="82">
        <f t="shared" si="21"/>
        <v>1.6315897281626358E-3</v>
      </c>
    </row>
    <row r="173" spans="1:24" ht="15" customHeight="1" x14ac:dyDescent="0.2">
      <c r="A173" s="126">
        <f>'Serie Vento - 1 dia'!D173</f>
        <v>42175</v>
      </c>
      <c r="B173" s="102">
        <f>'Serie Vento - 1 dia'!E173</f>
        <v>16.32330812</v>
      </c>
      <c r="C173" s="68">
        <f t="shared" si="22"/>
        <v>0.32646616240000009</v>
      </c>
      <c r="D173" s="69">
        <f t="shared" si="22"/>
        <v>0.32646616240000009</v>
      </c>
      <c r="E173" s="69">
        <f t="shared" si="22"/>
        <v>0.32646616240000009</v>
      </c>
      <c r="F173" s="69">
        <f t="shared" si="23"/>
        <v>0.9793984872</v>
      </c>
      <c r="G173" s="69">
        <f t="shared" si="23"/>
        <v>0.9793984872</v>
      </c>
      <c r="H173" s="69">
        <f t="shared" si="19"/>
        <v>1.4690977308000002</v>
      </c>
      <c r="I173" s="70">
        <f t="shared" si="20"/>
        <v>1.7955638932000002</v>
      </c>
      <c r="J173" s="68">
        <f t="shared" si="25"/>
        <v>0</v>
      </c>
      <c r="K173" s="69">
        <f t="shared" si="25"/>
        <v>0</v>
      </c>
      <c r="L173" s="69">
        <f t="shared" si="25"/>
        <v>0</v>
      </c>
      <c r="M173" s="69">
        <f t="shared" si="25"/>
        <v>0</v>
      </c>
      <c r="N173" s="69">
        <f t="shared" si="25"/>
        <v>0</v>
      </c>
      <c r="O173" s="69">
        <f t="shared" si="25"/>
        <v>24.490498770419151</v>
      </c>
      <c r="P173" s="70">
        <f t="shared" si="24"/>
        <v>56.598568003485404</v>
      </c>
      <c r="Q173" s="86">
        <f>J173*VLOOKUP('Tipo de Pilha'!$E$1,'Área - us ur'!$A$4:$H$7,2,FALSE)/1000</f>
        <v>0</v>
      </c>
      <c r="R173" s="87">
        <f>K173*VLOOKUP('Tipo de Pilha'!$E$1,'Área - us ur'!$A$4:$H$7,3,FALSE)/1000</f>
        <v>0</v>
      </c>
      <c r="S173" s="87">
        <f>L173*VLOOKUP('Tipo de Pilha'!$E$1,'Área - us ur'!$A$4:$H$7,4,FALSE)/1000</f>
        <v>0</v>
      </c>
      <c r="T173" s="87">
        <f>M173*VLOOKUP('Tipo de Pilha'!$E$1,'Área - us ur'!$A$4:$H$7,5,FALSE)/1000</f>
        <v>0</v>
      </c>
      <c r="U173" s="87">
        <f>N173*VLOOKUP('Tipo de Pilha'!$E$1,'Área - us ur'!$A$4:$H$7,6,FALSE)/1000</f>
        <v>0</v>
      </c>
      <c r="V173" s="87">
        <f>O173*VLOOKUP('Tipo de Pilha'!$E$1,'Área - us ur'!$A$4:$H$7,7,FALSE)/1000</f>
        <v>2.9388598524502981E-3</v>
      </c>
      <c r="W173" s="88">
        <f>P173*VLOOKUP('Tipo de Pilha'!$E$1,'Área - us ur'!$A$4:$H$7,8,FALSE)/1000</f>
        <v>0</v>
      </c>
      <c r="X173" s="82">
        <f t="shared" si="21"/>
        <v>2.9388598524502981E-3</v>
      </c>
    </row>
    <row r="174" spans="1:24" ht="15" customHeight="1" x14ac:dyDescent="0.2">
      <c r="A174" s="126">
        <f>'Serie Vento - 1 dia'!D174</f>
        <v>42176</v>
      </c>
      <c r="B174" s="102">
        <f>'Serie Vento - 1 dia'!E174</f>
        <v>10.309457759999999</v>
      </c>
      <c r="C174" s="68">
        <f t="shared" si="22"/>
        <v>0.20618915520000003</v>
      </c>
      <c r="D174" s="69">
        <f t="shared" si="22"/>
        <v>0.20618915520000003</v>
      </c>
      <c r="E174" s="69">
        <f t="shared" si="22"/>
        <v>0.20618915520000003</v>
      </c>
      <c r="F174" s="69">
        <f t="shared" si="23"/>
        <v>0.61856746559999987</v>
      </c>
      <c r="G174" s="69">
        <f t="shared" si="23"/>
        <v>0.61856746559999987</v>
      </c>
      <c r="H174" s="69">
        <f t="shared" si="19"/>
        <v>0.92785119839999997</v>
      </c>
      <c r="I174" s="70">
        <f t="shared" si="20"/>
        <v>1.1340403536000001</v>
      </c>
      <c r="J174" s="68">
        <f t="shared" si="25"/>
        <v>0</v>
      </c>
      <c r="K174" s="69">
        <f t="shared" si="25"/>
        <v>0</v>
      </c>
      <c r="L174" s="69">
        <f t="shared" si="25"/>
        <v>0</v>
      </c>
      <c r="M174" s="69">
        <f t="shared" si="25"/>
        <v>0</v>
      </c>
      <c r="N174" s="69">
        <f t="shared" si="25"/>
        <v>0</v>
      </c>
      <c r="O174" s="69">
        <f t="shared" si="25"/>
        <v>0</v>
      </c>
      <c r="P174" s="70">
        <f t="shared" si="24"/>
        <v>4.39308419080636</v>
      </c>
      <c r="Q174" s="86">
        <f>J174*VLOOKUP('Tipo de Pilha'!$E$1,'Área - us ur'!$A$4:$H$7,2,FALSE)/1000</f>
        <v>0</v>
      </c>
      <c r="R174" s="87">
        <f>K174*VLOOKUP('Tipo de Pilha'!$E$1,'Área - us ur'!$A$4:$H$7,3,FALSE)/1000</f>
        <v>0</v>
      </c>
      <c r="S174" s="87">
        <f>L174*VLOOKUP('Tipo de Pilha'!$E$1,'Área - us ur'!$A$4:$H$7,4,FALSE)/1000</f>
        <v>0</v>
      </c>
      <c r="T174" s="87">
        <f>M174*VLOOKUP('Tipo de Pilha'!$E$1,'Área - us ur'!$A$4:$H$7,5,FALSE)/1000</f>
        <v>0</v>
      </c>
      <c r="U174" s="87">
        <f>N174*VLOOKUP('Tipo de Pilha'!$E$1,'Área - us ur'!$A$4:$H$7,6,FALSE)/1000</f>
        <v>0</v>
      </c>
      <c r="V174" s="87">
        <f>O174*VLOOKUP('Tipo de Pilha'!$E$1,'Área - us ur'!$A$4:$H$7,7,FALSE)/1000</f>
        <v>0</v>
      </c>
      <c r="W174" s="88">
        <f>P174*VLOOKUP('Tipo de Pilha'!$E$1,'Área - us ur'!$A$4:$H$7,8,FALSE)/1000</f>
        <v>0</v>
      </c>
      <c r="X174" s="82">
        <f t="shared" si="21"/>
        <v>0</v>
      </c>
    </row>
    <row r="175" spans="1:24" ht="15" customHeight="1" x14ac:dyDescent="0.2">
      <c r="A175" s="126">
        <f>'Serie Vento - 1 dia'!D175</f>
        <v>42177</v>
      </c>
      <c r="B175" s="102">
        <f>'Serie Vento - 1 dia'!E175</f>
        <v>8.5912147999999995</v>
      </c>
      <c r="C175" s="68">
        <f t="shared" si="22"/>
        <v>0.17182429600000002</v>
      </c>
      <c r="D175" s="69">
        <f t="shared" si="22"/>
        <v>0.17182429600000002</v>
      </c>
      <c r="E175" s="69">
        <f t="shared" si="22"/>
        <v>0.17182429600000002</v>
      </c>
      <c r="F175" s="69">
        <f t="shared" si="23"/>
        <v>0.51547288799999991</v>
      </c>
      <c r="G175" s="69">
        <f t="shared" si="23"/>
        <v>0.51547288799999991</v>
      </c>
      <c r="H175" s="69">
        <f t="shared" si="19"/>
        <v>0.77320933200000008</v>
      </c>
      <c r="I175" s="70">
        <f t="shared" si="20"/>
        <v>0.94503362800000001</v>
      </c>
      <c r="J175" s="68">
        <f t="shared" si="25"/>
        <v>0</v>
      </c>
      <c r="K175" s="69">
        <f t="shared" si="25"/>
        <v>0</v>
      </c>
      <c r="L175" s="69">
        <f t="shared" si="25"/>
        <v>0</v>
      </c>
      <c r="M175" s="69">
        <f t="shared" si="25"/>
        <v>0</v>
      </c>
      <c r="N175" s="69">
        <f t="shared" si="25"/>
        <v>0</v>
      </c>
      <c r="O175" s="69">
        <f t="shared" si="25"/>
        <v>0</v>
      </c>
      <c r="P175" s="70">
        <f t="shared" si="24"/>
        <v>0</v>
      </c>
      <c r="Q175" s="86">
        <f>J175*VLOOKUP('Tipo de Pilha'!$E$1,'Área - us ur'!$A$4:$H$7,2,FALSE)/1000</f>
        <v>0</v>
      </c>
      <c r="R175" s="87">
        <f>K175*VLOOKUP('Tipo de Pilha'!$E$1,'Área - us ur'!$A$4:$H$7,3,FALSE)/1000</f>
        <v>0</v>
      </c>
      <c r="S175" s="87">
        <f>L175*VLOOKUP('Tipo de Pilha'!$E$1,'Área - us ur'!$A$4:$H$7,4,FALSE)/1000</f>
        <v>0</v>
      </c>
      <c r="T175" s="87">
        <f>M175*VLOOKUP('Tipo de Pilha'!$E$1,'Área - us ur'!$A$4:$H$7,5,FALSE)/1000</f>
        <v>0</v>
      </c>
      <c r="U175" s="87">
        <f>N175*VLOOKUP('Tipo de Pilha'!$E$1,'Área - us ur'!$A$4:$H$7,6,FALSE)/1000</f>
        <v>0</v>
      </c>
      <c r="V175" s="87">
        <f>O175*VLOOKUP('Tipo de Pilha'!$E$1,'Área - us ur'!$A$4:$H$7,7,FALSE)/1000</f>
        <v>0</v>
      </c>
      <c r="W175" s="88">
        <f>P175*VLOOKUP('Tipo de Pilha'!$E$1,'Área - us ur'!$A$4:$H$7,8,FALSE)/1000</f>
        <v>0</v>
      </c>
      <c r="X175" s="82">
        <f t="shared" si="21"/>
        <v>0</v>
      </c>
    </row>
    <row r="176" spans="1:24" ht="15" customHeight="1" x14ac:dyDescent="0.2">
      <c r="A176" s="126">
        <f>'Serie Vento - 1 dia'!D176</f>
        <v>42178</v>
      </c>
      <c r="B176" s="102">
        <f>'Serie Vento - 1 dia'!E176</f>
        <v>8.5912147999999995</v>
      </c>
      <c r="C176" s="68">
        <f t="shared" si="22"/>
        <v>0.17182429600000002</v>
      </c>
      <c r="D176" s="69">
        <f t="shared" si="22"/>
        <v>0.17182429600000002</v>
      </c>
      <c r="E176" s="69">
        <f t="shared" si="22"/>
        <v>0.17182429600000002</v>
      </c>
      <c r="F176" s="69">
        <f t="shared" si="23"/>
        <v>0.51547288799999991</v>
      </c>
      <c r="G176" s="69">
        <f t="shared" si="23"/>
        <v>0.51547288799999991</v>
      </c>
      <c r="H176" s="69">
        <f t="shared" si="19"/>
        <v>0.77320933200000008</v>
      </c>
      <c r="I176" s="70">
        <f t="shared" si="20"/>
        <v>0.94503362800000001</v>
      </c>
      <c r="J176" s="68">
        <f t="shared" si="25"/>
        <v>0</v>
      </c>
      <c r="K176" s="69">
        <f t="shared" si="25"/>
        <v>0</v>
      </c>
      <c r="L176" s="69">
        <f t="shared" si="25"/>
        <v>0</v>
      </c>
      <c r="M176" s="69">
        <f t="shared" si="25"/>
        <v>0</v>
      </c>
      <c r="N176" s="69">
        <f t="shared" si="25"/>
        <v>0</v>
      </c>
      <c r="O176" s="69">
        <f t="shared" si="25"/>
        <v>0</v>
      </c>
      <c r="P176" s="70">
        <f t="shared" si="24"/>
        <v>0</v>
      </c>
      <c r="Q176" s="86">
        <f>J176*VLOOKUP('Tipo de Pilha'!$E$1,'Área - us ur'!$A$4:$H$7,2,FALSE)/1000</f>
        <v>0</v>
      </c>
      <c r="R176" s="87">
        <f>K176*VLOOKUP('Tipo de Pilha'!$E$1,'Área - us ur'!$A$4:$H$7,3,FALSE)/1000</f>
        <v>0</v>
      </c>
      <c r="S176" s="87">
        <f>L176*VLOOKUP('Tipo de Pilha'!$E$1,'Área - us ur'!$A$4:$H$7,4,FALSE)/1000</f>
        <v>0</v>
      </c>
      <c r="T176" s="87">
        <f>M176*VLOOKUP('Tipo de Pilha'!$E$1,'Área - us ur'!$A$4:$H$7,5,FALSE)/1000</f>
        <v>0</v>
      </c>
      <c r="U176" s="87">
        <f>N176*VLOOKUP('Tipo de Pilha'!$E$1,'Área - us ur'!$A$4:$H$7,6,FALSE)/1000</f>
        <v>0</v>
      </c>
      <c r="V176" s="87">
        <f>O176*VLOOKUP('Tipo de Pilha'!$E$1,'Área - us ur'!$A$4:$H$7,7,FALSE)/1000</f>
        <v>0</v>
      </c>
      <c r="W176" s="88">
        <f>P176*VLOOKUP('Tipo de Pilha'!$E$1,'Área - us ur'!$A$4:$H$7,8,FALSE)/1000</f>
        <v>0</v>
      </c>
      <c r="X176" s="82">
        <f t="shared" si="21"/>
        <v>0</v>
      </c>
    </row>
    <row r="177" spans="1:24" ht="15" customHeight="1" x14ac:dyDescent="0.2">
      <c r="A177" s="126">
        <f>'Serie Vento - 1 dia'!D177</f>
        <v>42179</v>
      </c>
      <c r="B177" s="102">
        <f>'Serie Vento - 1 dia'!E177</f>
        <v>14.605065159999999</v>
      </c>
      <c r="C177" s="68">
        <f t="shared" si="22"/>
        <v>0.29210130320000005</v>
      </c>
      <c r="D177" s="69">
        <f t="shared" si="22"/>
        <v>0.29210130320000005</v>
      </c>
      <c r="E177" s="69">
        <f t="shared" si="22"/>
        <v>0.29210130320000005</v>
      </c>
      <c r="F177" s="69">
        <f t="shared" si="23"/>
        <v>0.87630390959999993</v>
      </c>
      <c r="G177" s="69">
        <f t="shared" si="23"/>
        <v>0.87630390959999993</v>
      </c>
      <c r="H177" s="69">
        <f t="shared" si="19"/>
        <v>1.3144558644</v>
      </c>
      <c r="I177" s="70">
        <f t="shared" si="20"/>
        <v>1.6065571676000001</v>
      </c>
      <c r="J177" s="68">
        <f t="shared" si="25"/>
        <v>0</v>
      </c>
      <c r="K177" s="69">
        <f t="shared" si="25"/>
        <v>0</v>
      </c>
      <c r="L177" s="69">
        <f t="shared" si="25"/>
        <v>0</v>
      </c>
      <c r="M177" s="69">
        <f t="shared" si="25"/>
        <v>0</v>
      </c>
      <c r="N177" s="69">
        <f t="shared" si="25"/>
        <v>0</v>
      </c>
      <c r="O177" s="69">
        <f t="shared" si="25"/>
        <v>13.596581068021965</v>
      </c>
      <c r="P177" s="70">
        <f t="shared" si="24"/>
        <v>36.502801848882214</v>
      </c>
      <c r="Q177" s="86">
        <f>J177*VLOOKUP('Tipo de Pilha'!$E$1,'Área - us ur'!$A$4:$H$7,2,FALSE)/1000</f>
        <v>0</v>
      </c>
      <c r="R177" s="87">
        <f>K177*VLOOKUP('Tipo de Pilha'!$E$1,'Área - us ur'!$A$4:$H$7,3,FALSE)/1000</f>
        <v>0</v>
      </c>
      <c r="S177" s="87">
        <f>L177*VLOOKUP('Tipo de Pilha'!$E$1,'Área - us ur'!$A$4:$H$7,4,FALSE)/1000</f>
        <v>0</v>
      </c>
      <c r="T177" s="87">
        <f>M177*VLOOKUP('Tipo de Pilha'!$E$1,'Área - us ur'!$A$4:$H$7,5,FALSE)/1000</f>
        <v>0</v>
      </c>
      <c r="U177" s="87">
        <f>N177*VLOOKUP('Tipo de Pilha'!$E$1,'Área - us ur'!$A$4:$H$7,6,FALSE)/1000</f>
        <v>0</v>
      </c>
      <c r="V177" s="87">
        <f>O177*VLOOKUP('Tipo de Pilha'!$E$1,'Área - us ur'!$A$4:$H$7,7,FALSE)/1000</f>
        <v>1.6315897281626358E-3</v>
      </c>
      <c r="W177" s="88">
        <f>P177*VLOOKUP('Tipo de Pilha'!$E$1,'Área - us ur'!$A$4:$H$7,8,FALSE)/1000</f>
        <v>0</v>
      </c>
      <c r="X177" s="82">
        <f t="shared" si="21"/>
        <v>1.6315897281626358E-3</v>
      </c>
    </row>
    <row r="178" spans="1:24" ht="15" customHeight="1" x14ac:dyDescent="0.2">
      <c r="A178" s="126">
        <f>'Serie Vento - 1 dia'!D178</f>
        <v>42180</v>
      </c>
      <c r="B178" s="102">
        <f>'Serie Vento - 1 dia'!E178</f>
        <v>13.74594368</v>
      </c>
      <c r="C178" s="68">
        <f t="shared" si="22"/>
        <v>0.27491887360000006</v>
      </c>
      <c r="D178" s="69">
        <f t="shared" si="22"/>
        <v>0.27491887360000006</v>
      </c>
      <c r="E178" s="69">
        <f t="shared" si="22"/>
        <v>0.27491887360000006</v>
      </c>
      <c r="F178" s="69">
        <f t="shared" si="23"/>
        <v>0.82475662080000001</v>
      </c>
      <c r="G178" s="69">
        <f t="shared" si="23"/>
        <v>0.82475662080000001</v>
      </c>
      <c r="H178" s="69">
        <f t="shared" si="19"/>
        <v>1.2371349312000002</v>
      </c>
      <c r="I178" s="70">
        <f t="shared" si="20"/>
        <v>1.5120538048000003</v>
      </c>
      <c r="J178" s="68">
        <f t="shared" si="25"/>
        <v>0</v>
      </c>
      <c r="K178" s="69">
        <f t="shared" si="25"/>
        <v>0</v>
      </c>
      <c r="L178" s="69">
        <f t="shared" si="25"/>
        <v>0</v>
      </c>
      <c r="M178" s="69">
        <f t="shared" si="25"/>
        <v>0</v>
      </c>
      <c r="N178" s="69">
        <f t="shared" si="25"/>
        <v>0</v>
      </c>
      <c r="O178" s="69">
        <f t="shared" si="25"/>
        <v>9.1898858645232764</v>
      </c>
      <c r="P178" s="70">
        <f t="shared" si="24"/>
        <v>28.008892862589104</v>
      </c>
      <c r="Q178" s="86">
        <f>J178*VLOOKUP('Tipo de Pilha'!$E$1,'Área - us ur'!$A$4:$H$7,2,FALSE)/1000</f>
        <v>0</v>
      </c>
      <c r="R178" s="87">
        <f>K178*VLOOKUP('Tipo de Pilha'!$E$1,'Área - us ur'!$A$4:$H$7,3,FALSE)/1000</f>
        <v>0</v>
      </c>
      <c r="S178" s="87">
        <f>L178*VLOOKUP('Tipo de Pilha'!$E$1,'Área - us ur'!$A$4:$H$7,4,FALSE)/1000</f>
        <v>0</v>
      </c>
      <c r="T178" s="87">
        <f>M178*VLOOKUP('Tipo de Pilha'!$E$1,'Área - us ur'!$A$4:$H$7,5,FALSE)/1000</f>
        <v>0</v>
      </c>
      <c r="U178" s="87">
        <f>N178*VLOOKUP('Tipo de Pilha'!$E$1,'Área - us ur'!$A$4:$H$7,6,FALSE)/1000</f>
        <v>0</v>
      </c>
      <c r="V178" s="87">
        <f>O178*VLOOKUP('Tipo de Pilha'!$E$1,'Área - us ur'!$A$4:$H$7,7,FALSE)/1000</f>
        <v>1.1027863037427932E-3</v>
      </c>
      <c r="W178" s="88">
        <f>P178*VLOOKUP('Tipo de Pilha'!$E$1,'Área - us ur'!$A$4:$H$7,8,FALSE)/1000</f>
        <v>0</v>
      </c>
      <c r="X178" s="82">
        <f t="shared" si="21"/>
        <v>1.1027863037427932E-3</v>
      </c>
    </row>
    <row r="179" spans="1:24" ht="15" customHeight="1" x14ac:dyDescent="0.2">
      <c r="A179" s="126">
        <f>'Serie Vento - 1 dia'!D179</f>
        <v>42181</v>
      </c>
      <c r="B179" s="102">
        <f>'Serie Vento - 1 dia'!E179</f>
        <v>12.027700719999999</v>
      </c>
      <c r="C179" s="68">
        <f t="shared" si="22"/>
        <v>0.24055401440000002</v>
      </c>
      <c r="D179" s="69">
        <f t="shared" si="22"/>
        <v>0.24055401440000002</v>
      </c>
      <c r="E179" s="69">
        <f t="shared" si="22"/>
        <v>0.24055401440000002</v>
      </c>
      <c r="F179" s="69">
        <f t="shared" si="23"/>
        <v>0.72166204319999994</v>
      </c>
      <c r="G179" s="69">
        <f t="shared" si="23"/>
        <v>0.72166204319999994</v>
      </c>
      <c r="H179" s="69">
        <f t="shared" si="19"/>
        <v>1.0824930648</v>
      </c>
      <c r="I179" s="70">
        <f t="shared" si="20"/>
        <v>1.3230470792</v>
      </c>
      <c r="J179" s="68">
        <f t="shared" si="25"/>
        <v>0</v>
      </c>
      <c r="K179" s="69">
        <f t="shared" si="25"/>
        <v>0</v>
      </c>
      <c r="L179" s="69">
        <f t="shared" si="25"/>
        <v>0</v>
      </c>
      <c r="M179" s="69">
        <f t="shared" si="25"/>
        <v>0</v>
      </c>
      <c r="N179" s="69">
        <f t="shared" si="25"/>
        <v>0</v>
      </c>
      <c r="O179" s="69">
        <f t="shared" si="25"/>
        <v>2.4570227529256243</v>
      </c>
      <c r="P179" s="70">
        <f t="shared" si="24"/>
        <v>14.129023072019761</v>
      </c>
      <c r="Q179" s="86">
        <f>J179*VLOOKUP('Tipo de Pilha'!$E$1,'Área - us ur'!$A$4:$H$7,2,FALSE)/1000</f>
        <v>0</v>
      </c>
      <c r="R179" s="87">
        <f>K179*VLOOKUP('Tipo de Pilha'!$E$1,'Área - us ur'!$A$4:$H$7,3,FALSE)/1000</f>
        <v>0</v>
      </c>
      <c r="S179" s="87">
        <f>L179*VLOOKUP('Tipo de Pilha'!$E$1,'Área - us ur'!$A$4:$H$7,4,FALSE)/1000</f>
        <v>0</v>
      </c>
      <c r="T179" s="87">
        <f>M179*VLOOKUP('Tipo de Pilha'!$E$1,'Área - us ur'!$A$4:$H$7,5,FALSE)/1000</f>
        <v>0</v>
      </c>
      <c r="U179" s="87">
        <f>N179*VLOOKUP('Tipo de Pilha'!$E$1,'Área - us ur'!$A$4:$H$7,6,FALSE)/1000</f>
        <v>0</v>
      </c>
      <c r="V179" s="87">
        <f>O179*VLOOKUP('Tipo de Pilha'!$E$1,'Área - us ur'!$A$4:$H$7,7,FALSE)/1000</f>
        <v>2.9484273035107489E-4</v>
      </c>
      <c r="W179" s="88">
        <f>P179*VLOOKUP('Tipo de Pilha'!$E$1,'Área - us ur'!$A$4:$H$7,8,FALSE)/1000</f>
        <v>0</v>
      </c>
      <c r="X179" s="82">
        <f t="shared" si="21"/>
        <v>2.9484273035107489E-4</v>
      </c>
    </row>
    <row r="180" spans="1:24" ht="15" customHeight="1" x14ac:dyDescent="0.2">
      <c r="A180" s="126">
        <f>'Serie Vento - 1 dia'!D180</f>
        <v>42182</v>
      </c>
      <c r="B180" s="102">
        <f>'Serie Vento - 1 dia'!E180</f>
        <v>11.16857924</v>
      </c>
      <c r="C180" s="68">
        <f t="shared" si="22"/>
        <v>0.22337158480000005</v>
      </c>
      <c r="D180" s="69">
        <f t="shared" si="22"/>
        <v>0.22337158480000005</v>
      </c>
      <c r="E180" s="69">
        <f t="shared" si="22"/>
        <v>0.22337158480000005</v>
      </c>
      <c r="F180" s="69">
        <f t="shared" si="23"/>
        <v>0.6701147543999999</v>
      </c>
      <c r="G180" s="69">
        <f t="shared" si="23"/>
        <v>0.6701147543999999</v>
      </c>
      <c r="H180" s="69">
        <f t="shared" si="19"/>
        <v>1.0051721316000002</v>
      </c>
      <c r="I180" s="70">
        <f t="shared" si="20"/>
        <v>1.2285437164000002</v>
      </c>
      <c r="J180" s="68">
        <f t="shared" si="25"/>
        <v>0</v>
      </c>
      <c r="K180" s="69">
        <f t="shared" si="25"/>
        <v>0</v>
      </c>
      <c r="L180" s="69">
        <f t="shared" si="25"/>
        <v>0</v>
      </c>
      <c r="M180" s="69">
        <f t="shared" si="25"/>
        <v>0</v>
      </c>
      <c r="N180" s="69">
        <f t="shared" si="25"/>
        <v>0</v>
      </c>
      <c r="O180" s="69">
        <f t="shared" si="25"/>
        <v>0.13085484482669241</v>
      </c>
      <c r="P180" s="70">
        <f t="shared" si="24"/>
        <v>8.7430622677435785</v>
      </c>
      <c r="Q180" s="86">
        <f>J180*VLOOKUP('Tipo de Pilha'!$E$1,'Área - us ur'!$A$4:$H$7,2,FALSE)/1000</f>
        <v>0</v>
      </c>
      <c r="R180" s="87">
        <f>K180*VLOOKUP('Tipo de Pilha'!$E$1,'Área - us ur'!$A$4:$H$7,3,FALSE)/1000</f>
        <v>0</v>
      </c>
      <c r="S180" s="87">
        <f>L180*VLOOKUP('Tipo de Pilha'!$E$1,'Área - us ur'!$A$4:$H$7,4,FALSE)/1000</f>
        <v>0</v>
      </c>
      <c r="T180" s="87">
        <f>M180*VLOOKUP('Tipo de Pilha'!$E$1,'Área - us ur'!$A$4:$H$7,5,FALSE)/1000</f>
        <v>0</v>
      </c>
      <c r="U180" s="87">
        <f>N180*VLOOKUP('Tipo de Pilha'!$E$1,'Área - us ur'!$A$4:$H$7,6,FALSE)/1000</f>
        <v>0</v>
      </c>
      <c r="V180" s="87">
        <f>O180*VLOOKUP('Tipo de Pilha'!$E$1,'Área - us ur'!$A$4:$H$7,7,FALSE)/1000</f>
        <v>1.570258137920309E-5</v>
      </c>
      <c r="W180" s="88">
        <f>P180*VLOOKUP('Tipo de Pilha'!$E$1,'Área - us ur'!$A$4:$H$7,8,FALSE)/1000</f>
        <v>0</v>
      </c>
      <c r="X180" s="82">
        <f t="shared" si="21"/>
        <v>1.570258137920309E-5</v>
      </c>
    </row>
    <row r="181" spans="1:24" ht="15" customHeight="1" x14ac:dyDescent="0.2">
      <c r="A181" s="126">
        <f>'Serie Vento - 1 dia'!D181</f>
        <v>42183</v>
      </c>
      <c r="B181" s="102">
        <f>'Serie Vento - 1 dia'!E181</f>
        <v>8.5912147999999995</v>
      </c>
      <c r="C181" s="68">
        <f t="shared" si="22"/>
        <v>0.17182429600000002</v>
      </c>
      <c r="D181" s="69">
        <f t="shared" si="22"/>
        <v>0.17182429600000002</v>
      </c>
      <c r="E181" s="69">
        <f t="shared" si="22"/>
        <v>0.17182429600000002</v>
      </c>
      <c r="F181" s="69">
        <f t="shared" si="23"/>
        <v>0.51547288799999991</v>
      </c>
      <c r="G181" s="69">
        <f t="shared" si="23"/>
        <v>0.51547288799999991</v>
      </c>
      <c r="H181" s="69">
        <f t="shared" si="19"/>
        <v>0.77320933200000008</v>
      </c>
      <c r="I181" s="70">
        <f t="shared" si="20"/>
        <v>0.94503362800000001</v>
      </c>
      <c r="J181" s="68">
        <f t="shared" si="25"/>
        <v>0</v>
      </c>
      <c r="K181" s="69">
        <f t="shared" si="25"/>
        <v>0</v>
      </c>
      <c r="L181" s="69">
        <f t="shared" si="25"/>
        <v>0</v>
      </c>
      <c r="M181" s="69">
        <f t="shared" si="25"/>
        <v>0</v>
      </c>
      <c r="N181" s="69">
        <f t="shared" si="25"/>
        <v>0</v>
      </c>
      <c r="O181" s="69">
        <f t="shared" si="25"/>
        <v>0</v>
      </c>
      <c r="P181" s="70">
        <f t="shared" si="24"/>
        <v>0</v>
      </c>
      <c r="Q181" s="86">
        <f>J181*VLOOKUP('Tipo de Pilha'!$E$1,'Área - us ur'!$A$4:$H$7,2,FALSE)/1000</f>
        <v>0</v>
      </c>
      <c r="R181" s="87">
        <f>K181*VLOOKUP('Tipo de Pilha'!$E$1,'Área - us ur'!$A$4:$H$7,3,FALSE)/1000</f>
        <v>0</v>
      </c>
      <c r="S181" s="87">
        <f>L181*VLOOKUP('Tipo de Pilha'!$E$1,'Área - us ur'!$A$4:$H$7,4,FALSE)/1000</f>
        <v>0</v>
      </c>
      <c r="T181" s="87">
        <f>M181*VLOOKUP('Tipo de Pilha'!$E$1,'Área - us ur'!$A$4:$H$7,5,FALSE)/1000</f>
        <v>0</v>
      </c>
      <c r="U181" s="87">
        <f>N181*VLOOKUP('Tipo de Pilha'!$E$1,'Área - us ur'!$A$4:$H$7,6,FALSE)/1000</f>
        <v>0</v>
      </c>
      <c r="V181" s="87">
        <f>O181*VLOOKUP('Tipo de Pilha'!$E$1,'Área - us ur'!$A$4:$H$7,7,FALSE)/1000</f>
        <v>0</v>
      </c>
      <c r="W181" s="88">
        <f>P181*VLOOKUP('Tipo de Pilha'!$E$1,'Área - us ur'!$A$4:$H$7,8,FALSE)/1000</f>
        <v>0</v>
      </c>
      <c r="X181" s="82">
        <f t="shared" si="21"/>
        <v>0</v>
      </c>
    </row>
    <row r="182" spans="1:24" ht="15" customHeight="1" x14ac:dyDescent="0.2">
      <c r="A182" s="126">
        <f>'Serie Vento - 1 dia'!D182</f>
        <v>42184</v>
      </c>
      <c r="B182" s="102">
        <f>'Serie Vento - 1 dia'!E182</f>
        <v>8.5912147999999995</v>
      </c>
      <c r="C182" s="68">
        <f t="shared" si="22"/>
        <v>0.17182429600000002</v>
      </c>
      <c r="D182" s="69">
        <f t="shared" si="22"/>
        <v>0.17182429600000002</v>
      </c>
      <c r="E182" s="69">
        <f t="shared" si="22"/>
        <v>0.17182429600000002</v>
      </c>
      <c r="F182" s="69">
        <f t="shared" si="23"/>
        <v>0.51547288799999991</v>
      </c>
      <c r="G182" s="69">
        <f t="shared" si="23"/>
        <v>0.51547288799999991</v>
      </c>
      <c r="H182" s="69">
        <f t="shared" si="19"/>
        <v>0.77320933200000008</v>
      </c>
      <c r="I182" s="70">
        <f t="shared" si="20"/>
        <v>0.94503362800000001</v>
      </c>
      <c r="J182" s="68">
        <f t="shared" si="25"/>
        <v>0</v>
      </c>
      <c r="K182" s="69">
        <f t="shared" si="25"/>
        <v>0</v>
      </c>
      <c r="L182" s="69">
        <f t="shared" si="25"/>
        <v>0</v>
      </c>
      <c r="M182" s="69">
        <f t="shared" si="25"/>
        <v>0</v>
      </c>
      <c r="N182" s="69">
        <f t="shared" si="25"/>
        <v>0</v>
      </c>
      <c r="O182" s="69">
        <f t="shared" si="25"/>
        <v>0</v>
      </c>
      <c r="P182" s="70">
        <f t="shared" si="24"/>
        <v>0</v>
      </c>
      <c r="Q182" s="86">
        <f>J182*VLOOKUP('Tipo de Pilha'!$E$1,'Área - us ur'!$A$4:$H$7,2,FALSE)/1000</f>
        <v>0</v>
      </c>
      <c r="R182" s="87">
        <f>K182*VLOOKUP('Tipo de Pilha'!$E$1,'Área - us ur'!$A$4:$H$7,3,FALSE)/1000</f>
        <v>0</v>
      </c>
      <c r="S182" s="87">
        <f>L182*VLOOKUP('Tipo de Pilha'!$E$1,'Área - us ur'!$A$4:$H$7,4,FALSE)/1000</f>
        <v>0</v>
      </c>
      <c r="T182" s="87">
        <f>M182*VLOOKUP('Tipo de Pilha'!$E$1,'Área - us ur'!$A$4:$H$7,5,FALSE)/1000</f>
        <v>0</v>
      </c>
      <c r="U182" s="87">
        <f>N182*VLOOKUP('Tipo de Pilha'!$E$1,'Área - us ur'!$A$4:$H$7,6,FALSE)/1000</f>
        <v>0</v>
      </c>
      <c r="V182" s="87">
        <f>O182*VLOOKUP('Tipo de Pilha'!$E$1,'Área - us ur'!$A$4:$H$7,7,FALSE)/1000</f>
        <v>0</v>
      </c>
      <c r="W182" s="88">
        <f>P182*VLOOKUP('Tipo de Pilha'!$E$1,'Área - us ur'!$A$4:$H$7,8,FALSE)/1000</f>
        <v>0</v>
      </c>
      <c r="X182" s="82">
        <f t="shared" si="21"/>
        <v>0</v>
      </c>
    </row>
    <row r="183" spans="1:24" ht="15" customHeight="1" x14ac:dyDescent="0.2">
      <c r="A183" s="126">
        <f>'Serie Vento - 1 dia'!D183</f>
        <v>42185</v>
      </c>
      <c r="B183" s="102">
        <f>'Serie Vento - 1 dia'!E183</f>
        <v>10.309457759999999</v>
      </c>
      <c r="C183" s="68">
        <f t="shared" si="22"/>
        <v>0.20618915520000003</v>
      </c>
      <c r="D183" s="69">
        <f t="shared" si="22"/>
        <v>0.20618915520000003</v>
      </c>
      <c r="E183" s="69">
        <f t="shared" si="22"/>
        <v>0.20618915520000003</v>
      </c>
      <c r="F183" s="69">
        <f t="shared" si="23"/>
        <v>0.61856746559999987</v>
      </c>
      <c r="G183" s="69">
        <f t="shared" si="23"/>
        <v>0.61856746559999987</v>
      </c>
      <c r="H183" s="69">
        <f t="shared" si="19"/>
        <v>0.92785119839999997</v>
      </c>
      <c r="I183" s="70">
        <f t="shared" si="20"/>
        <v>1.1340403536000001</v>
      </c>
      <c r="J183" s="68">
        <f t="shared" si="25"/>
        <v>0</v>
      </c>
      <c r="K183" s="69">
        <f t="shared" si="25"/>
        <v>0</v>
      </c>
      <c r="L183" s="69">
        <f t="shared" si="25"/>
        <v>0</v>
      </c>
      <c r="M183" s="69">
        <f t="shared" si="25"/>
        <v>0</v>
      </c>
      <c r="N183" s="69">
        <f t="shared" si="25"/>
        <v>0</v>
      </c>
      <c r="O183" s="69">
        <f t="shared" si="25"/>
        <v>0</v>
      </c>
      <c r="P183" s="70">
        <f t="shared" si="24"/>
        <v>4.39308419080636</v>
      </c>
      <c r="Q183" s="86">
        <f>J183*VLOOKUP('Tipo de Pilha'!$E$1,'Área - us ur'!$A$4:$H$7,2,FALSE)/1000</f>
        <v>0</v>
      </c>
      <c r="R183" s="87">
        <f>K183*VLOOKUP('Tipo de Pilha'!$E$1,'Área - us ur'!$A$4:$H$7,3,FALSE)/1000</f>
        <v>0</v>
      </c>
      <c r="S183" s="87">
        <f>L183*VLOOKUP('Tipo de Pilha'!$E$1,'Área - us ur'!$A$4:$H$7,4,FALSE)/1000</f>
        <v>0</v>
      </c>
      <c r="T183" s="87">
        <f>M183*VLOOKUP('Tipo de Pilha'!$E$1,'Área - us ur'!$A$4:$H$7,5,FALSE)/1000</f>
        <v>0</v>
      </c>
      <c r="U183" s="87">
        <f>N183*VLOOKUP('Tipo de Pilha'!$E$1,'Área - us ur'!$A$4:$H$7,6,FALSE)/1000</f>
        <v>0</v>
      </c>
      <c r="V183" s="87">
        <f>O183*VLOOKUP('Tipo de Pilha'!$E$1,'Área - us ur'!$A$4:$H$7,7,FALSE)/1000</f>
        <v>0</v>
      </c>
      <c r="W183" s="88">
        <f>P183*VLOOKUP('Tipo de Pilha'!$E$1,'Área - us ur'!$A$4:$H$7,8,FALSE)/1000</f>
        <v>0</v>
      </c>
      <c r="X183" s="82">
        <f t="shared" si="21"/>
        <v>0</v>
      </c>
    </row>
    <row r="184" spans="1:24" ht="15" customHeight="1" x14ac:dyDescent="0.2">
      <c r="A184" s="126">
        <f>'Serie Vento - 1 dia'!D184</f>
        <v>42186</v>
      </c>
      <c r="B184" s="102">
        <f>'Serie Vento - 1 dia'!E184</f>
        <v>11.16857924</v>
      </c>
      <c r="C184" s="68">
        <f t="shared" si="22"/>
        <v>0.22337158480000005</v>
      </c>
      <c r="D184" s="69">
        <f t="shared" si="22"/>
        <v>0.22337158480000005</v>
      </c>
      <c r="E184" s="69">
        <f t="shared" si="22"/>
        <v>0.22337158480000005</v>
      </c>
      <c r="F184" s="69">
        <f t="shared" si="23"/>
        <v>0.6701147543999999</v>
      </c>
      <c r="G184" s="69">
        <f t="shared" si="23"/>
        <v>0.6701147543999999</v>
      </c>
      <c r="H184" s="69">
        <f t="shared" si="19"/>
        <v>1.0051721316000002</v>
      </c>
      <c r="I184" s="70">
        <f t="shared" si="20"/>
        <v>1.2285437164000002</v>
      </c>
      <c r="J184" s="68">
        <f t="shared" si="25"/>
        <v>0</v>
      </c>
      <c r="K184" s="69">
        <f t="shared" si="25"/>
        <v>0</v>
      </c>
      <c r="L184" s="69">
        <f t="shared" si="25"/>
        <v>0</v>
      </c>
      <c r="M184" s="69">
        <f t="shared" si="25"/>
        <v>0</v>
      </c>
      <c r="N184" s="69">
        <f t="shared" si="25"/>
        <v>0</v>
      </c>
      <c r="O184" s="69">
        <f t="shared" si="25"/>
        <v>0.13085484482669241</v>
      </c>
      <c r="P184" s="70">
        <f t="shared" si="24"/>
        <v>8.7430622677435785</v>
      </c>
      <c r="Q184" s="86">
        <f>J184*VLOOKUP('Tipo de Pilha'!$E$1,'Área - us ur'!$A$4:$H$7,2,FALSE)/1000</f>
        <v>0</v>
      </c>
      <c r="R184" s="87">
        <f>K184*VLOOKUP('Tipo de Pilha'!$E$1,'Área - us ur'!$A$4:$H$7,3,FALSE)/1000</f>
        <v>0</v>
      </c>
      <c r="S184" s="87">
        <f>L184*VLOOKUP('Tipo de Pilha'!$E$1,'Área - us ur'!$A$4:$H$7,4,FALSE)/1000</f>
        <v>0</v>
      </c>
      <c r="T184" s="87">
        <f>M184*VLOOKUP('Tipo de Pilha'!$E$1,'Área - us ur'!$A$4:$H$7,5,FALSE)/1000</f>
        <v>0</v>
      </c>
      <c r="U184" s="87">
        <f>N184*VLOOKUP('Tipo de Pilha'!$E$1,'Área - us ur'!$A$4:$H$7,6,FALSE)/1000</f>
        <v>0</v>
      </c>
      <c r="V184" s="87">
        <f>O184*VLOOKUP('Tipo de Pilha'!$E$1,'Área - us ur'!$A$4:$H$7,7,FALSE)/1000</f>
        <v>1.570258137920309E-5</v>
      </c>
      <c r="W184" s="88">
        <f>P184*VLOOKUP('Tipo de Pilha'!$E$1,'Área - us ur'!$A$4:$H$7,8,FALSE)/1000</f>
        <v>0</v>
      </c>
      <c r="X184" s="82">
        <f t="shared" si="21"/>
        <v>1.570258137920309E-5</v>
      </c>
    </row>
    <row r="185" spans="1:24" ht="15" customHeight="1" x14ac:dyDescent="0.2">
      <c r="A185" s="126">
        <f>'Serie Vento - 1 dia'!D185</f>
        <v>42187</v>
      </c>
      <c r="B185" s="102">
        <f>'Serie Vento - 1 dia'!E185</f>
        <v>8.5912147999999995</v>
      </c>
      <c r="C185" s="68">
        <f t="shared" si="22"/>
        <v>0.17182429600000002</v>
      </c>
      <c r="D185" s="69">
        <f t="shared" si="22"/>
        <v>0.17182429600000002</v>
      </c>
      <c r="E185" s="69">
        <f t="shared" si="22"/>
        <v>0.17182429600000002</v>
      </c>
      <c r="F185" s="69">
        <f t="shared" si="23"/>
        <v>0.51547288799999991</v>
      </c>
      <c r="G185" s="69">
        <f t="shared" si="23"/>
        <v>0.51547288799999991</v>
      </c>
      <c r="H185" s="69">
        <f t="shared" si="19"/>
        <v>0.77320933200000008</v>
      </c>
      <c r="I185" s="70">
        <f t="shared" si="20"/>
        <v>0.94503362800000001</v>
      </c>
      <c r="J185" s="68">
        <f t="shared" si="25"/>
        <v>0</v>
      </c>
      <c r="K185" s="69">
        <f t="shared" si="25"/>
        <v>0</v>
      </c>
      <c r="L185" s="69">
        <f t="shared" si="25"/>
        <v>0</v>
      </c>
      <c r="M185" s="69">
        <f t="shared" si="25"/>
        <v>0</v>
      </c>
      <c r="N185" s="69">
        <f t="shared" si="25"/>
        <v>0</v>
      </c>
      <c r="O185" s="69">
        <f t="shared" si="25"/>
        <v>0</v>
      </c>
      <c r="P185" s="70">
        <f t="shared" si="24"/>
        <v>0</v>
      </c>
      <c r="Q185" s="86">
        <f>J185*VLOOKUP('Tipo de Pilha'!$E$1,'Área - us ur'!$A$4:$H$7,2,FALSE)/1000</f>
        <v>0</v>
      </c>
      <c r="R185" s="87">
        <f>K185*VLOOKUP('Tipo de Pilha'!$E$1,'Área - us ur'!$A$4:$H$7,3,FALSE)/1000</f>
        <v>0</v>
      </c>
      <c r="S185" s="87">
        <f>L185*VLOOKUP('Tipo de Pilha'!$E$1,'Área - us ur'!$A$4:$H$7,4,FALSE)/1000</f>
        <v>0</v>
      </c>
      <c r="T185" s="87">
        <f>M185*VLOOKUP('Tipo de Pilha'!$E$1,'Área - us ur'!$A$4:$H$7,5,FALSE)/1000</f>
        <v>0</v>
      </c>
      <c r="U185" s="87">
        <f>N185*VLOOKUP('Tipo de Pilha'!$E$1,'Área - us ur'!$A$4:$H$7,6,FALSE)/1000</f>
        <v>0</v>
      </c>
      <c r="V185" s="87">
        <f>O185*VLOOKUP('Tipo de Pilha'!$E$1,'Área - us ur'!$A$4:$H$7,7,FALSE)/1000</f>
        <v>0</v>
      </c>
      <c r="W185" s="88">
        <f>P185*VLOOKUP('Tipo de Pilha'!$E$1,'Área - us ur'!$A$4:$H$7,8,FALSE)/1000</f>
        <v>0</v>
      </c>
      <c r="X185" s="82">
        <f t="shared" si="21"/>
        <v>0</v>
      </c>
    </row>
    <row r="186" spans="1:24" ht="15" customHeight="1" x14ac:dyDescent="0.2">
      <c r="A186" s="126">
        <f>'Serie Vento - 1 dia'!D186</f>
        <v>42188</v>
      </c>
      <c r="B186" s="102">
        <f>'Serie Vento - 1 dia'!E186</f>
        <v>9.4503362800000001</v>
      </c>
      <c r="C186" s="68">
        <f t="shared" si="22"/>
        <v>0.18900672560000004</v>
      </c>
      <c r="D186" s="69">
        <f t="shared" si="22"/>
        <v>0.18900672560000004</v>
      </c>
      <c r="E186" s="69">
        <f t="shared" si="22"/>
        <v>0.18900672560000004</v>
      </c>
      <c r="F186" s="69">
        <f t="shared" si="23"/>
        <v>0.56702017679999994</v>
      </c>
      <c r="G186" s="69">
        <f t="shared" si="23"/>
        <v>0.56702017679999994</v>
      </c>
      <c r="H186" s="69">
        <f t="shared" si="19"/>
        <v>0.85053026520000008</v>
      </c>
      <c r="I186" s="70">
        <f t="shared" si="20"/>
        <v>1.0395369908000001</v>
      </c>
      <c r="J186" s="68">
        <f t="shared" si="25"/>
        <v>0</v>
      </c>
      <c r="K186" s="69">
        <f t="shared" si="25"/>
        <v>0</v>
      </c>
      <c r="L186" s="69">
        <f t="shared" si="25"/>
        <v>0</v>
      </c>
      <c r="M186" s="69">
        <f t="shared" si="25"/>
        <v>0</v>
      </c>
      <c r="N186" s="69">
        <f t="shared" si="25"/>
        <v>0</v>
      </c>
      <c r="O186" s="69">
        <f t="shared" si="25"/>
        <v>0</v>
      </c>
      <c r="P186" s="70">
        <f t="shared" si="24"/>
        <v>1.0790888412081203</v>
      </c>
      <c r="Q186" s="86">
        <f>J186*VLOOKUP('Tipo de Pilha'!$E$1,'Área - us ur'!$A$4:$H$7,2,FALSE)/1000</f>
        <v>0</v>
      </c>
      <c r="R186" s="87">
        <f>K186*VLOOKUP('Tipo de Pilha'!$E$1,'Área - us ur'!$A$4:$H$7,3,FALSE)/1000</f>
        <v>0</v>
      </c>
      <c r="S186" s="87">
        <f>L186*VLOOKUP('Tipo de Pilha'!$E$1,'Área - us ur'!$A$4:$H$7,4,FALSE)/1000</f>
        <v>0</v>
      </c>
      <c r="T186" s="87">
        <f>M186*VLOOKUP('Tipo de Pilha'!$E$1,'Área - us ur'!$A$4:$H$7,5,FALSE)/1000</f>
        <v>0</v>
      </c>
      <c r="U186" s="87">
        <f>N186*VLOOKUP('Tipo de Pilha'!$E$1,'Área - us ur'!$A$4:$H$7,6,FALSE)/1000</f>
        <v>0</v>
      </c>
      <c r="V186" s="87">
        <f>O186*VLOOKUP('Tipo de Pilha'!$E$1,'Área - us ur'!$A$4:$H$7,7,FALSE)/1000</f>
        <v>0</v>
      </c>
      <c r="W186" s="88">
        <f>P186*VLOOKUP('Tipo de Pilha'!$E$1,'Área - us ur'!$A$4:$H$7,8,FALSE)/1000</f>
        <v>0</v>
      </c>
      <c r="X186" s="82">
        <f t="shared" si="21"/>
        <v>0</v>
      </c>
    </row>
    <row r="187" spans="1:24" ht="15" customHeight="1" x14ac:dyDescent="0.2">
      <c r="A187" s="126">
        <f>'Serie Vento - 1 dia'!D187</f>
        <v>42189</v>
      </c>
      <c r="B187" s="102">
        <f>'Serie Vento - 1 dia'!E187</f>
        <v>9.4503362800000001</v>
      </c>
      <c r="C187" s="68">
        <f t="shared" si="22"/>
        <v>0.18900672560000004</v>
      </c>
      <c r="D187" s="69">
        <f t="shared" si="22"/>
        <v>0.18900672560000004</v>
      </c>
      <c r="E187" s="69">
        <f t="shared" si="22"/>
        <v>0.18900672560000004</v>
      </c>
      <c r="F187" s="69">
        <f t="shared" si="23"/>
        <v>0.56702017679999994</v>
      </c>
      <c r="G187" s="69">
        <f t="shared" si="23"/>
        <v>0.56702017679999994</v>
      </c>
      <c r="H187" s="69">
        <f t="shared" si="19"/>
        <v>0.85053026520000008</v>
      </c>
      <c r="I187" s="70">
        <f t="shared" si="20"/>
        <v>1.0395369908000001</v>
      </c>
      <c r="J187" s="68">
        <f t="shared" si="25"/>
        <v>0</v>
      </c>
      <c r="K187" s="69">
        <f t="shared" si="25"/>
        <v>0</v>
      </c>
      <c r="L187" s="69">
        <f t="shared" si="25"/>
        <v>0</v>
      </c>
      <c r="M187" s="69">
        <f t="shared" si="25"/>
        <v>0</v>
      </c>
      <c r="N187" s="69">
        <f t="shared" si="25"/>
        <v>0</v>
      </c>
      <c r="O187" s="69">
        <f t="shared" si="25"/>
        <v>0</v>
      </c>
      <c r="P187" s="70">
        <f t="shared" si="24"/>
        <v>1.0790888412081203</v>
      </c>
      <c r="Q187" s="86">
        <f>J187*VLOOKUP('Tipo de Pilha'!$E$1,'Área - us ur'!$A$4:$H$7,2,FALSE)/1000</f>
        <v>0</v>
      </c>
      <c r="R187" s="87">
        <f>K187*VLOOKUP('Tipo de Pilha'!$E$1,'Área - us ur'!$A$4:$H$7,3,FALSE)/1000</f>
        <v>0</v>
      </c>
      <c r="S187" s="87">
        <f>L187*VLOOKUP('Tipo de Pilha'!$E$1,'Área - us ur'!$A$4:$H$7,4,FALSE)/1000</f>
        <v>0</v>
      </c>
      <c r="T187" s="87">
        <f>M187*VLOOKUP('Tipo de Pilha'!$E$1,'Área - us ur'!$A$4:$H$7,5,FALSE)/1000</f>
        <v>0</v>
      </c>
      <c r="U187" s="87">
        <f>N187*VLOOKUP('Tipo de Pilha'!$E$1,'Área - us ur'!$A$4:$H$7,6,FALSE)/1000</f>
        <v>0</v>
      </c>
      <c r="V187" s="87">
        <f>O187*VLOOKUP('Tipo de Pilha'!$E$1,'Área - us ur'!$A$4:$H$7,7,FALSE)/1000</f>
        <v>0</v>
      </c>
      <c r="W187" s="88">
        <f>P187*VLOOKUP('Tipo de Pilha'!$E$1,'Área - us ur'!$A$4:$H$7,8,FALSE)/1000</f>
        <v>0</v>
      </c>
      <c r="X187" s="82">
        <f t="shared" si="21"/>
        <v>0</v>
      </c>
    </row>
    <row r="188" spans="1:24" ht="15" customHeight="1" x14ac:dyDescent="0.2">
      <c r="A188" s="126">
        <f>'Serie Vento - 1 dia'!D188</f>
        <v>42190</v>
      </c>
      <c r="B188" s="102">
        <f>'Serie Vento - 1 dia'!E188</f>
        <v>15.464186639999999</v>
      </c>
      <c r="C188" s="68">
        <f t="shared" si="22"/>
        <v>0.30928373280000004</v>
      </c>
      <c r="D188" s="69">
        <f t="shared" si="22"/>
        <v>0.30928373280000004</v>
      </c>
      <c r="E188" s="69">
        <f t="shared" si="22"/>
        <v>0.30928373280000004</v>
      </c>
      <c r="F188" s="69">
        <f t="shared" si="23"/>
        <v>0.92785119839999997</v>
      </c>
      <c r="G188" s="69">
        <f t="shared" si="23"/>
        <v>0.92785119839999997</v>
      </c>
      <c r="H188" s="69">
        <f t="shared" si="19"/>
        <v>1.3917767976000002</v>
      </c>
      <c r="I188" s="70">
        <f t="shared" si="20"/>
        <v>1.7010605304000002</v>
      </c>
      <c r="J188" s="68">
        <f t="shared" si="25"/>
        <v>0</v>
      </c>
      <c r="K188" s="69">
        <f t="shared" si="25"/>
        <v>0</v>
      </c>
      <c r="L188" s="69">
        <f t="shared" si="25"/>
        <v>0</v>
      </c>
      <c r="M188" s="69">
        <f t="shared" si="25"/>
        <v>0</v>
      </c>
      <c r="N188" s="69">
        <f t="shared" si="25"/>
        <v>0</v>
      </c>
      <c r="O188" s="69">
        <f t="shared" si="25"/>
        <v>18.696785369987271</v>
      </c>
      <c r="P188" s="70">
        <f t="shared" si="24"/>
        <v>46.032693562514318</v>
      </c>
      <c r="Q188" s="86">
        <f>J188*VLOOKUP('Tipo de Pilha'!$E$1,'Área - us ur'!$A$4:$H$7,2,FALSE)/1000</f>
        <v>0</v>
      </c>
      <c r="R188" s="87">
        <f>K188*VLOOKUP('Tipo de Pilha'!$E$1,'Área - us ur'!$A$4:$H$7,3,FALSE)/1000</f>
        <v>0</v>
      </c>
      <c r="S188" s="87">
        <f>L188*VLOOKUP('Tipo de Pilha'!$E$1,'Área - us ur'!$A$4:$H$7,4,FALSE)/1000</f>
        <v>0</v>
      </c>
      <c r="T188" s="87">
        <f>M188*VLOOKUP('Tipo de Pilha'!$E$1,'Área - us ur'!$A$4:$H$7,5,FALSE)/1000</f>
        <v>0</v>
      </c>
      <c r="U188" s="87">
        <f>N188*VLOOKUP('Tipo de Pilha'!$E$1,'Área - us ur'!$A$4:$H$7,6,FALSE)/1000</f>
        <v>0</v>
      </c>
      <c r="V188" s="87">
        <f>O188*VLOOKUP('Tipo de Pilha'!$E$1,'Área - us ur'!$A$4:$H$7,7,FALSE)/1000</f>
        <v>2.2436142443984725E-3</v>
      </c>
      <c r="W188" s="88">
        <f>P188*VLOOKUP('Tipo de Pilha'!$E$1,'Área - us ur'!$A$4:$H$7,8,FALSE)/1000</f>
        <v>0</v>
      </c>
      <c r="X188" s="82">
        <f t="shared" si="21"/>
        <v>2.2436142443984725E-3</v>
      </c>
    </row>
    <row r="189" spans="1:24" ht="15" customHeight="1" x14ac:dyDescent="0.2">
      <c r="A189" s="126">
        <f>'Serie Vento - 1 dia'!D189</f>
        <v>42191</v>
      </c>
      <c r="B189" s="102">
        <f>'Serie Vento - 1 dia'!E189</f>
        <v>10.309457759999999</v>
      </c>
      <c r="C189" s="68">
        <f t="shared" si="22"/>
        <v>0.20618915520000003</v>
      </c>
      <c r="D189" s="69">
        <f t="shared" si="22"/>
        <v>0.20618915520000003</v>
      </c>
      <c r="E189" s="69">
        <f t="shared" si="22"/>
        <v>0.20618915520000003</v>
      </c>
      <c r="F189" s="69">
        <f t="shared" si="23"/>
        <v>0.61856746559999987</v>
      </c>
      <c r="G189" s="69">
        <f t="shared" si="23"/>
        <v>0.61856746559999987</v>
      </c>
      <c r="H189" s="69">
        <f t="shared" si="19"/>
        <v>0.92785119839999997</v>
      </c>
      <c r="I189" s="70">
        <f t="shared" si="20"/>
        <v>1.1340403536000001</v>
      </c>
      <c r="J189" s="68">
        <f t="shared" si="25"/>
        <v>0</v>
      </c>
      <c r="K189" s="69">
        <f t="shared" si="25"/>
        <v>0</v>
      </c>
      <c r="L189" s="69">
        <f t="shared" si="25"/>
        <v>0</v>
      </c>
      <c r="M189" s="69">
        <f t="shared" si="25"/>
        <v>0</v>
      </c>
      <c r="N189" s="69">
        <f t="shared" si="25"/>
        <v>0</v>
      </c>
      <c r="O189" s="69">
        <f t="shared" si="25"/>
        <v>0</v>
      </c>
      <c r="P189" s="70">
        <f t="shared" si="24"/>
        <v>4.39308419080636</v>
      </c>
      <c r="Q189" s="86">
        <f>J189*VLOOKUP('Tipo de Pilha'!$E$1,'Área - us ur'!$A$4:$H$7,2,FALSE)/1000</f>
        <v>0</v>
      </c>
      <c r="R189" s="87">
        <f>K189*VLOOKUP('Tipo de Pilha'!$E$1,'Área - us ur'!$A$4:$H$7,3,FALSE)/1000</f>
        <v>0</v>
      </c>
      <c r="S189" s="87">
        <f>L189*VLOOKUP('Tipo de Pilha'!$E$1,'Área - us ur'!$A$4:$H$7,4,FALSE)/1000</f>
        <v>0</v>
      </c>
      <c r="T189" s="87">
        <f>M189*VLOOKUP('Tipo de Pilha'!$E$1,'Área - us ur'!$A$4:$H$7,5,FALSE)/1000</f>
        <v>0</v>
      </c>
      <c r="U189" s="87">
        <f>N189*VLOOKUP('Tipo de Pilha'!$E$1,'Área - us ur'!$A$4:$H$7,6,FALSE)/1000</f>
        <v>0</v>
      </c>
      <c r="V189" s="87">
        <f>O189*VLOOKUP('Tipo de Pilha'!$E$1,'Área - us ur'!$A$4:$H$7,7,FALSE)/1000</f>
        <v>0</v>
      </c>
      <c r="W189" s="88">
        <f>P189*VLOOKUP('Tipo de Pilha'!$E$1,'Área - us ur'!$A$4:$H$7,8,FALSE)/1000</f>
        <v>0</v>
      </c>
      <c r="X189" s="82">
        <f t="shared" si="21"/>
        <v>0</v>
      </c>
    </row>
    <row r="190" spans="1:24" ht="15" customHeight="1" x14ac:dyDescent="0.2">
      <c r="A190" s="126">
        <f>'Serie Vento - 1 dia'!D190</f>
        <v>42192</v>
      </c>
      <c r="B190" s="102">
        <f>'Serie Vento - 1 dia'!E190</f>
        <v>5.1547288799999995</v>
      </c>
      <c r="C190" s="68">
        <f t="shared" si="22"/>
        <v>0.10309457760000001</v>
      </c>
      <c r="D190" s="69">
        <f t="shared" si="22"/>
        <v>0.10309457760000001</v>
      </c>
      <c r="E190" s="69">
        <f t="shared" si="22"/>
        <v>0.10309457760000001</v>
      </c>
      <c r="F190" s="69">
        <f t="shared" si="23"/>
        <v>0.30928373279999993</v>
      </c>
      <c r="G190" s="69">
        <f t="shared" si="23"/>
        <v>0.30928373279999993</v>
      </c>
      <c r="H190" s="69">
        <f t="shared" si="19"/>
        <v>0.46392559919999998</v>
      </c>
      <c r="I190" s="70">
        <f t="shared" si="20"/>
        <v>0.56702017680000005</v>
      </c>
      <c r="J190" s="68">
        <f t="shared" si="25"/>
        <v>0</v>
      </c>
      <c r="K190" s="69">
        <f t="shared" si="25"/>
        <v>0</v>
      </c>
      <c r="L190" s="69">
        <f t="shared" si="25"/>
        <v>0</v>
      </c>
      <c r="M190" s="69">
        <f t="shared" si="25"/>
        <v>0</v>
      </c>
      <c r="N190" s="69">
        <f t="shared" si="25"/>
        <v>0</v>
      </c>
      <c r="O190" s="69">
        <f t="shared" si="25"/>
        <v>0</v>
      </c>
      <c r="P190" s="70">
        <f t="shared" si="24"/>
        <v>0</v>
      </c>
      <c r="Q190" s="86">
        <f>J190*VLOOKUP('Tipo de Pilha'!$E$1,'Área - us ur'!$A$4:$H$7,2,FALSE)/1000</f>
        <v>0</v>
      </c>
      <c r="R190" s="87">
        <f>K190*VLOOKUP('Tipo de Pilha'!$E$1,'Área - us ur'!$A$4:$H$7,3,FALSE)/1000</f>
        <v>0</v>
      </c>
      <c r="S190" s="87">
        <f>L190*VLOOKUP('Tipo de Pilha'!$E$1,'Área - us ur'!$A$4:$H$7,4,FALSE)/1000</f>
        <v>0</v>
      </c>
      <c r="T190" s="87">
        <f>M190*VLOOKUP('Tipo de Pilha'!$E$1,'Área - us ur'!$A$4:$H$7,5,FALSE)/1000</f>
        <v>0</v>
      </c>
      <c r="U190" s="87">
        <f>N190*VLOOKUP('Tipo de Pilha'!$E$1,'Área - us ur'!$A$4:$H$7,6,FALSE)/1000</f>
        <v>0</v>
      </c>
      <c r="V190" s="87">
        <f>O190*VLOOKUP('Tipo de Pilha'!$E$1,'Área - us ur'!$A$4:$H$7,7,FALSE)/1000</f>
        <v>0</v>
      </c>
      <c r="W190" s="88">
        <f>P190*VLOOKUP('Tipo de Pilha'!$E$1,'Área - us ur'!$A$4:$H$7,8,FALSE)/1000</f>
        <v>0</v>
      </c>
      <c r="X190" s="82">
        <f t="shared" si="21"/>
        <v>0</v>
      </c>
    </row>
    <row r="191" spans="1:24" ht="15" customHeight="1" x14ac:dyDescent="0.2">
      <c r="A191" s="126">
        <f>'Serie Vento - 1 dia'!D191</f>
        <v>42193</v>
      </c>
      <c r="B191" s="102">
        <f>'Serie Vento - 1 dia'!E191</f>
        <v>8.5912147999999995</v>
      </c>
      <c r="C191" s="68">
        <f t="shared" si="22"/>
        <v>0.17182429600000002</v>
      </c>
      <c r="D191" s="69">
        <f t="shared" si="22"/>
        <v>0.17182429600000002</v>
      </c>
      <c r="E191" s="69">
        <f t="shared" si="22"/>
        <v>0.17182429600000002</v>
      </c>
      <c r="F191" s="69">
        <f t="shared" si="23"/>
        <v>0.51547288799999991</v>
      </c>
      <c r="G191" s="69">
        <f t="shared" si="23"/>
        <v>0.51547288799999991</v>
      </c>
      <c r="H191" s="69">
        <f t="shared" si="19"/>
        <v>0.77320933200000008</v>
      </c>
      <c r="I191" s="70">
        <f t="shared" si="20"/>
        <v>0.94503362800000001</v>
      </c>
      <c r="J191" s="68">
        <f t="shared" si="25"/>
        <v>0</v>
      </c>
      <c r="K191" s="69">
        <f t="shared" si="25"/>
        <v>0</v>
      </c>
      <c r="L191" s="69">
        <f t="shared" si="25"/>
        <v>0</v>
      </c>
      <c r="M191" s="69">
        <f t="shared" si="25"/>
        <v>0</v>
      </c>
      <c r="N191" s="69">
        <f t="shared" si="25"/>
        <v>0</v>
      </c>
      <c r="O191" s="69">
        <f t="shared" si="25"/>
        <v>0</v>
      </c>
      <c r="P191" s="70">
        <f t="shared" si="24"/>
        <v>0</v>
      </c>
      <c r="Q191" s="86">
        <f>J191*VLOOKUP('Tipo de Pilha'!$E$1,'Área - us ur'!$A$4:$H$7,2,FALSE)/1000</f>
        <v>0</v>
      </c>
      <c r="R191" s="87">
        <f>K191*VLOOKUP('Tipo de Pilha'!$E$1,'Área - us ur'!$A$4:$H$7,3,FALSE)/1000</f>
        <v>0</v>
      </c>
      <c r="S191" s="87">
        <f>L191*VLOOKUP('Tipo de Pilha'!$E$1,'Área - us ur'!$A$4:$H$7,4,FALSE)/1000</f>
        <v>0</v>
      </c>
      <c r="T191" s="87">
        <f>M191*VLOOKUP('Tipo de Pilha'!$E$1,'Área - us ur'!$A$4:$H$7,5,FALSE)/1000</f>
        <v>0</v>
      </c>
      <c r="U191" s="87">
        <f>N191*VLOOKUP('Tipo de Pilha'!$E$1,'Área - us ur'!$A$4:$H$7,6,FALSE)/1000</f>
        <v>0</v>
      </c>
      <c r="V191" s="87">
        <f>O191*VLOOKUP('Tipo de Pilha'!$E$1,'Área - us ur'!$A$4:$H$7,7,FALSE)/1000</f>
        <v>0</v>
      </c>
      <c r="W191" s="88">
        <f>P191*VLOOKUP('Tipo de Pilha'!$E$1,'Área - us ur'!$A$4:$H$7,8,FALSE)/1000</f>
        <v>0</v>
      </c>
      <c r="X191" s="82">
        <f t="shared" si="21"/>
        <v>0</v>
      </c>
    </row>
    <row r="192" spans="1:24" ht="15" customHeight="1" x14ac:dyDescent="0.2">
      <c r="A192" s="126">
        <f>'Serie Vento - 1 dia'!D192</f>
        <v>42194</v>
      </c>
      <c r="B192" s="102">
        <f>'Serie Vento - 1 dia'!E192</f>
        <v>7.7320933199999997</v>
      </c>
      <c r="C192" s="68">
        <f t="shared" si="22"/>
        <v>0.15464186640000002</v>
      </c>
      <c r="D192" s="69">
        <f t="shared" si="22"/>
        <v>0.15464186640000002</v>
      </c>
      <c r="E192" s="69">
        <f t="shared" si="22"/>
        <v>0.15464186640000002</v>
      </c>
      <c r="F192" s="69">
        <f t="shared" si="23"/>
        <v>0.46392559919999998</v>
      </c>
      <c r="G192" s="69">
        <f t="shared" si="23"/>
        <v>0.46392559919999998</v>
      </c>
      <c r="H192" s="69">
        <f t="shared" si="19"/>
        <v>0.69588839880000009</v>
      </c>
      <c r="I192" s="70">
        <f t="shared" si="20"/>
        <v>0.85053026520000008</v>
      </c>
      <c r="J192" s="68">
        <f t="shared" si="25"/>
        <v>0</v>
      </c>
      <c r="K192" s="69">
        <f t="shared" si="25"/>
        <v>0</v>
      </c>
      <c r="L192" s="69">
        <f t="shared" si="25"/>
        <v>0</v>
      </c>
      <c r="M192" s="69">
        <f t="shared" si="25"/>
        <v>0</v>
      </c>
      <c r="N192" s="69">
        <f t="shared" si="25"/>
        <v>0</v>
      </c>
      <c r="O192" s="69">
        <f t="shared" si="25"/>
        <v>0</v>
      </c>
      <c r="P192" s="70">
        <f t="shared" si="24"/>
        <v>0</v>
      </c>
      <c r="Q192" s="86">
        <f>J192*VLOOKUP('Tipo de Pilha'!$E$1,'Área - us ur'!$A$4:$H$7,2,FALSE)/1000</f>
        <v>0</v>
      </c>
      <c r="R192" s="87">
        <f>K192*VLOOKUP('Tipo de Pilha'!$E$1,'Área - us ur'!$A$4:$H$7,3,FALSE)/1000</f>
        <v>0</v>
      </c>
      <c r="S192" s="87">
        <f>L192*VLOOKUP('Tipo de Pilha'!$E$1,'Área - us ur'!$A$4:$H$7,4,FALSE)/1000</f>
        <v>0</v>
      </c>
      <c r="T192" s="87">
        <f>M192*VLOOKUP('Tipo de Pilha'!$E$1,'Área - us ur'!$A$4:$H$7,5,FALSE)/1000</f>
        <v>0</v>
      </c>
      <c r="U192" s="87">
        <f>N192*VLOOKUP('Tipo de Pilha'!$E$1,'Área - us ur'!$A$4:$H$7,6,FALSE)/1000</f>
        <v>0</v>
      </c>
      <c r="V192" s="87">
        <f>O192*VLOOKUP('Tipo de Pilha'!$E$1,'Área - us ur'!$A$4:$H$7,7,FALSE)/1000</f>
        <v>0</v>
      </c>
      <c r="W192" s="88">
        <f>P192*VLOOKUP('Tipo de Pilha'!$E$1,'Área - us ur'!$A$4:$H$7,8,FALSE)/1000</f>
        <v>0</v>
      </c>
      <c r="X192" s="82">
        <f t="shared" si="21"/>
        <v>0</v>
      </c>
    </row>
    <row r="193" spans="1:24" ht="15" customHeight="1" x14ac:dyDescent="0.2">
      <c r="A193" s="126">
        <f>'Serie Vento - 1 dia'!D193</f>
        <v>42195</v>
      </c>
      <c r="B193" s="102">
        <f>'Serie Vento - 1 dia'!E193</f>
        <v>10.309457759999999</v>
      </c>
      <c r="C193" s="68">
        <f t="shared" si="22"/>
        <v>0.20618915520000003</v>
      </c>
      <c r="D193" s="69">
        <f t="shared" si="22"/>
        <v>0.20618915520000003</v>
      </c>
      <c r="E193" s="69">
        <f t="shared" si="22"/>
        <v>0.20618915520000003</v>
      </c>
      <c r="F193" s="69">
        <f t="shared" si="23"/>
        <v>0.61856746559999987</v>
      </c>
      <c r="G193" s="69">
        <f t="shared" si="23"/>
        <v>0.61856746559999987</v>
      </c>
      <c r="H193" s="69">
        <f t="shared" si="19"/>
        <v>0.92785119839999997</v>
      </c>
      <c r="I193" s="70">
        <f t="shared" si="20"/>
        <v>1.1340403536000001</v>
      </c>
      <c r="J193" s="68">
        <f t="shared" si="25"/>
        <v>0</v>
      </c>
      <c r="K193" s="69">
        <f t="shared" si="25"/>
        <v>0</v>
      </c>
      <c r="L193" s="69">
        <f t="shared" si="25"/>
        <v>0</v>
      </c>
      <c r="M193" s="69">
        <f t="shared" si="25"/>
        <v>0</v>
      </c>
      <c r="N193" s="69">
        <f t="shared" si="25"/>
        <v>0</v>
      </c>
      <c r="O193" s="69">
        <f t="shared" si="25"/>
        <v>0</v>
      </c>
      <c r="P193" s="70">
        <f t="shared" si="24"/>
        <v>4.39308419080636</v>
      </c>
      <c r="Q193" s="86">
        <f>J193*VLOOKUP('Tipo de Pilha'!$E$1,'Área - us ur'!$A$4:$H$7,2,FALSE)/1000</f>
        <v>0</v>
      </c>
      <c r="R193" s="87">
        <f>K193*VLOOKUP('Tipo de Pilha'!$E$1,'Área - us ur'!$A$4:$H$7,3,FALSE)/1000</f>
        <v>0</v>
      </c>
      <c r="S193" s="87">
        <f>L193*VLOOKUP('Tipo de Pilha'!$E$1,'Área - us ur'!$A$4:$H$7,4,FALSE)/1000</f>
        <v>0</v>
      </c>
      <c r="T193" s="87">
        <f>M193*VLOOKUP('Tipo de Pilha'!$E$1,'Área - us ur'!$A$4:$H$7,5,FALSE)/1000</f>
        <v>0</v>
      </c>
      <c r="U193" s="87">
        <f>N193*VLOOKUP('Tipo de Pilha'!$E$1,'Área - us ur'!$A$4:$H$7,6,FALSE)/1000</f>
        <v>0</v>
      </c>
      <c r="V193" s="87">
        <f>O193*VLOOKUP('Tipo de Pilha'!$E$1,'Área - us ur'!$A$4:$H$7,7,FALSE)/1000</f>
        <v>0</v>
      </c>
      <c r="W193" s="88">
        <f>P193*VLOOKUP('Tipo de Pilha'!$E$1,'Área - us ur'!$A$4:$H$7,8,FALSE)/1000</f>
        <v>0</v>
      </c>
      <c r="X193" s="82">
        <f t="shared" si="21"/>
        <v>0</v>
      </c>
    </row>
    <row r="194" spans="1:24" ht="15" customHeight="1" x14ac:dyDescent="0.2">
      <c r="A194" s="126">
        <f>'Serie Vento - 1 dia'!D194</f>
        <v>42196</v>
      </c>
      <c r="B194" s="102">
        <f>'Serie Vento - 1 dia'!E194</f>
        <v>12.027700719999999</v>
      </c>
      <c r="C194" s="68">
        <f t="shared" si="22"/>
        <v>0.24055401440000002</v>
      </c>
      <c r="D194" s="69">
        <f t="shared" si="22"/>
        <v>0.24055401440000002</v>
      </c>
      <c r="E194" s="69">
        <f t="shared" si="22"/>
        <v>0.24055401440000002</v>
      </c>
      <c r="F194" s="69">
        <f t="shared" si="23"/>
        <v>0.72166204319999994</v>
      </c>
      <c r="G194" s="69">
        <f t="shared" si="23"/>
        <v>0.72166204319999994</v>
      </c>
      <c r="H194" s="69">
        <f t="shared" si="19"/>
        <v>1.0824930648</v>
      </c>
      <c r="I194" s="70">
        <f t="shared" si="20"/>
        <v>1.3230470792</v>
      </c>
      <c r="J194" s="68">
        <f t="shared" si="25"/>
        <v>0</v>
      </c>
      <c r="K194" s="69">
        <f t="shared" si="25"/>
        <v>0</v>
      </c>
      <c r="L194" s="69">
        <f t="shared" si="25"/>
        <v>0</v>
      </c>
      <c r="M194" s="69">
        <f t="shared" si="25"/>
        <v>0</v>
      </c>
      <c r="N194" s="69">
        <f t="shared" si="25"/>
        <v>0</v>
      </c>
      <c r="O194" s="69">
        <f t="shared" si="25"/>
        <v>2.4570227529256243</v>
      </c>
      <c r="P194" s="70">
        <f t="shared" si="24"/>
        <v>14.129023072019761</v>
      </c>
      <c r="Q194" s="86">
        <f>J194*VLOOKUP('Tipo de Pilha'!$E$1,'Área - us ur'!$A$4:$H$7,2,FALSE)/1000</f>
        <v>0</v>
      </c>
      <c r="R194" s="87">
        <f>K194*VLOOKUP('Tipo de Pilha'!$E$1,'Área - us ur'!$A$4:$H$7,3,FALSE)/1000</f>
        <v>0</v>
      </c>
      <c r="S194" s="87">
        <f>L194*VLOOKUP('Tipo de Pilha'!$E$1,'Área - us ur'!$A$4:$H$7,4,FALSE)/1000</f>
        <v>0</v>
      </c>
      <c r="T194" s="87">
        <f>M194*VLOOKUP('Tipo de Pilha'!$E$1,'Área - us ur'!$A$4:$H$7,5,FALSE)/1000</f>
        <v>0</v>
      </c>
      <c r="U194" s="87">
        <f>N194*VLOOKUP('Tipo de Pilha'!$E$1,'Área - us ur'!$A$4:$H$7,6,FALSE)/1000</f>
        <v>0</v>
      </c>
      <c r="V194" s="87">
        <f>O194*VLOOKUP('Tipo de Pilha'!$E$1,'Área - us ur'!$A$4:$H$7,7,FALSE)/1000</f>
        <v>2.9484273035107489E-4</v>
      </c>
      <c r="W194" s="88">
        <f>P194*VLOOKUP('Tipo de Pilha'!$E$1,'Área - us ur'!$A$4:$H$7,8,FALSE)/1000</f>
        <v>0</v>
      </c>
      <c r="X194" s="82">
        <f t="shared" si="21"/>
        <v>2.9484273035107489E-4</v>
      </c>
    </row>
    <row r="195" spans="1:24" ht="15" customHeight="1" x14ac:dyDescent="0.2">
      <c r="A195" s="126">
        <f>'Serie Vento - 1 dia'!D195</f>
        <v>42197</v>
      </c>
      <c r="B195" s="102">
        <f>'Serie Vento - 1 dia'!E195</f>
        <v>9.4503362800000001</v>
      </c>
      <c r="C195" s="68">
        <f t="shared" si="22"/>
        <v>0.18900672560000004</v>
      </c>
      <c r="D195" s="69">
        <f t="shared" si="22"/>
        <v>0.18900672560000004</v>
      </c>
      <c r="E195" s="69">
        <f t="shared" si="22"/>
        <v>0.18900672560000004</v>
      </c>
      <c r="F195" s="69">
        <f t="shared" si="23"/>
        <v>0.56702017679999994</v>
      </c>
      <c r="G195" s="69">
        <f t="shared" si="23"/>
        <v>0.56702017679999994</v>
      </c>
      <c r="H195" s="69">
        <f t="shared" si="19"/>
        <v>0.85053026520000008</v>
      </c>
      <c r="I195" s="70">
        <f t="shared" si="20"/>
        <v>1.0395369908000001</v>
      </c>
      <c r="J195" s="68">
        <f t="shared" si="25"/>
        <v>0</v>
      </c>
      <c r="K195" s="69">
        <f t="shared" si="25"/>
        <v>0</v>
      </c>
      <c r="L195" s="69">
        <f t="shared" si="25"/>
        <v>0</v>
      </c>
      <c r="M195" s="69">
        <f t="shared" si="25"/>
        <v>0</v>
      </c>
      <c r="N195" s="69">
        <f t="shared" si="25"/>
        <v>0</v>
      </c>
      <c r="O195" s="69">
        <f t="shared" si="25"/>
        <v>0</v>
      </c>
      <c r="P195" s="70">
        <f t="shared" si="24"/>
        <v>1.0790888412081203</v>
      </c>
      <c r="Q195" s="86">
        <f>J195*VLOOKUP('Tipo de Pilha'!$E$1,'Área - us ur'!$A$4:$H$7,2,FALSE)/1000</f>
        <v>0</v>
      </c>
      <c r="R195" s="87">
        <f>K195*VLOOKUP('Tipo de Pilha'!$E$1,'Área - us ur'!$A$4:$H$7,3,FALSE)/1000</f>
        <v>0</v>
      </c>
      <c r="S195" s="87">
        <f>L195*VLOOKUP('Tipo de Pilha'!$E$1,'Área - us ur'!$A$4:$H$7,4,FALSE)/1000</f>
        <v>0</v>
      </c>
      <c r="T195" s="87">
        <f>M195*VLOOKUP('Tipo de Pilha'!$E$1,'Área - us ur'!$A$4:$H$7,5,FALSE)/1000</f>
        <v>0</v>
      </c>
      <c r="U195" s="87">
        <f>N195*VLOOKUP('Tipo de Pilha'!$E$1,'Área - us ur'!$A$4:$H$7,6,FALSE)/1000</f>
        <v>0</v>
      </c>
      <c r="V195" s="87">
        <f>O195*VLOOKUP('Tipo de Pilha'!$E$1,'Área - us ur'!$A$4:$H$7,7,FALSE)/1000</f>
        <v>0</v>
      </c>
      <c r="W195" s="88">
        <f>P195*VLOOKUP('Tipo de Pilha'!$E$1,'Área - us ur'!$A$4:$H$7,8,FALSE)/1000</f>
        <v>0</v>
      </c>
      <c r="X195" s="82">
        <f t="shared" si="21"/>
        <v>0</v>
      </c>
    </row>
    <row r="196" spans="1:24" ht="15" customHeight="1" x14ac:dyDescent="0.2">
      <c r="A196" s="126">
        <f>'Serie Vento - 1 dia'!D196</f>
        <v>42198</v>
      </c>
      <c r="B196" s="102">
        <f>'Serie Vento - 1 dia'!E196</f>
        <v>10.309457759999999</v>
      </c>
      <c r="C196" s="68">
        <f t="shared" si="22"/>
        <v>0.20618915520000003</v>
      </c>
      <c r="D196" s="69">
        <f t="shared" si="22"/>
        <v>0.20618915520000003</v>
      </c>
      <c r="E196" s="69">
        <f t="shared" si="22"/>
        <v>0.20618915520000003</v>
      </c>
      <c r="F196" s="69">
        <f t="shared" si="23"/>
        <v>0.61856746559999987</v>
      </c>
      <c r="G196" s="69">
        <f t="shared" si="23"/>
        <v>0.61856746559999987</v>
      </c>
      <c r="H196" s="69">
        <f t="shared" ref="H196:H259" si="26">0.1*0.9*$B196</f>
        <v>0.92785119839999997</v>
      </c>
      <c r="I196" s="70">
        <f t="shared" ref="I196:I259" si="27">0.1*1.1*$B196</f>
        <v>1.1340403536000001</v>
      </c>
      <c r="J196" s="68">
        <f t="shared" si="25"/>
        <v>0</v>
      </c>
      <c r="K196" s="69">
        <f t="shared" si="25"/>
        <v>0</v>
      </c>
      <c r="L196" s="69">
        <f t="shared" si="25"/>
        <v>0</v>
      </c>
      <c r="M196" s="69">
        <f t="shared" si="25"/>
        <v>0</v>
      </c>
      <c r="N196" s="69">
        <f t="shared" si="25"/>
        <v>0</v>
      </c>
      <c r="O196" s="69">
        <f t="shared" si="25"/>
        <v>0</v>
      </c>
      <c r="P196" s="70">
        <f t="shared" si="24"/>
        <v>4.39308419080636</v>
      </c>
      <c r="Q196" s="86">
        <f>J196*VLOOKUP('Tipo de Pilha'!$E$1,'Área - us ur'!$A$4:$H$7,2,FALSE)/1000</f>
        <v>0</v>
      </c>
      <c r="R196" s="87">
        <f>K196*VLOOKUP('Tipo de Pilha'!$E$1,'Área - us ur'!$A$4:$H$7,3,FALSE)/1000</f>
        <v>0</v>
      </c>
      <c r="S196" s="87">
        <f>L196*VLOOKUP('Tipo de Pilha'!$E$1,'Área - us ur'!$A$4:$H$7,4,FALSE)/1000</f>
        <v>0</v>
      </c>
      <c r="T196" s="87">
        <f>M196*VLOOKUP('Tipo de Pilha'!$E$1,'Área - us ur'!$A$4:$H$7,5,FALSE)/1000</f>
        <v>0</v>
      </c>
      <c r="U196" s="87">
        <f>N196*VLOOKUP('Tipo de Pilha'!$E$1,'Área - us ur'!$A$4:$H$7,6,FALSE)/1000</f>
        <v>0</v>
      </c>
      <c r="V196" s="87">
        <f>O196*VLOOKUP('Tipo de Pilha'!$E$1,'Área - us ur'!$A$4:$H$7,7,FALSE)/1000</f>
        <v>0</v>
      </c>
      <c r="W196" s="88">
        <f>P196*VLOOKUP('Tipo de Pilha'!$E$1,'Área - us ur'!$A$4:$H$7,8,FALSE)/1000</f>
        <v>0</v>
      </c>
      <c r="X196" s="82">
        <f t="shared" si="21"/>
        <v>0</v>
      </c>
    </row>
    <row r="197" spans="1:24" ht="15" customHeight="1" x14ac:dyDescent="0.2">
      <c r="A197" s="126">
        <f>'Serie Vento - 1 dia'!D197</f>
        <v>42199</v>
      </c>
      <c r="B197" s="102">
        <f>'Serie Vento - 1 dia'!E197</f>
        <v>12.027700719999999</v>
      </c>
      <c r="C197" s="68">
        <f t="shared" si="22"/>
        <v>0.24055401440000002</v>
      </c>
      <c r="D197" s="69">
        <f t="shared" si="22"/>
        <v>0.24055401440000002</v>
      </c>
      <c r="E197" s="69">
        <f t="shared" si="22"/>
        <v>0.24055401440000002</v>
      </c>
      <c r="F197" s="69">
        <f t="shared" si="23"/>
        <v>0.72166204319999994</v>
      </c>
      <c r="G197" s="69">
        <f t="shared" si="23"/>
        <v>0.72166204319999994</v>
      </c>
      <c r="H197" s="69">
        <f t="shared" si="26"/>
        <v>1.0824930648</v>
      </c>
      <c r="I197" s="70">
        <f t="shared" si="27"/>
        <v>1.3230470792</v>
      </c>
      <c r="J197" s="68">
        <f t="shared" si="25"/>
        <v>0</v>
      </c>
      <c r="K197" s="69">
        <f t="shared" si="25"/>
        <v>0</v>
      </c>
      <c r="L197" s="69">
        <f t="shared" si="25"/>
        <v>0</v>
      </c>
      <c r="M197" s="69">
        <f t="shared" si="25"/>
        <v>0</v>
      </c>
      <c r="N197" s="69">
        <f t="shared" si="25"/>
        <v>0</v>
      </c>
      <c r="O197" s="69">
        <f t="shared" si="25"/>
        <v>2.4570227529256243</v>
      </c>
      <c r="P197" s="70">
        <f t="shared" si="24"/>
        <v>14.129023072019761</v>
      </c>
      <c r="Q197" s="86">
        <f>J197*VLOOKUP('Tipo de Pilha'!$E$1,'Área - us ur'!$A$4:$H$7,2,FALSE)/1000</f>
        <v>0</v>
      </c>
      <c r="R197" s="87">
        <f>K197*VLOOKUP('Tipo de Pilha'!$E$1,'Área - us ur'!$A$4:$H$7,3,FALSE)/1000</f>
        <v>0</v>
      </c>
      <c r="S197" s="87">
        <f>L197*VLOOKUP('Tipo de Pilha'!$E$1,'Área - us ur'!$A$4:$H$7,4,FALSE)/1000</f>
        <v>0</v>
      </c>
      <c r="T197" s="87">
        <f>M197*VLOOKUP('Tipo de Pilha'!$E$1,'Área - us ur'!$A$4:$H$7,5,FALSE)/1000</f>
        <v>0</v>
      </c>
      <c r="U197" s="87">
        <f>N197*VLOOKUP('Tipo de Pilha'!$E$1,'Área - us ur'!$A$4:$H$7,6,FALSE)/1000</f>
        <v>0</v>
      </c>
      <c r="V197" s="87">
        <f>O197*VLOOKUP('Tipo de Pilha'!$E$1,'Área - us ur'!$A$4:$H$7,7,FALSE)/1000</f>
        <v>2.9484273035107489E-4</v>
      </c>
      <c r="W197" s="88">
        <f>P197*VLOOKUP('Tipo de Pilha'!$E$1,'Área - us ur'!$A$4:$H$7,8,FALSE)/1000</f>
        <v>0</v>
      </c>
      <c r="X197" s="82">
        <f t="shared" ref="X197:X260" si="28">SUM(Q197:W197)</f>
        <v>2.9484273035107489E-4</v>
      </c>
    </row>
    <row r="198" spans="1:24" ht="15" customHeight="1" x14ac:dyDescent="0.2">
      <c r="A198" s="126">
        <f>'Serie Vento - 1 dia'!D198</f>
        <v>42200</v>
      </c>
      <c r="B198" s="102">
        <f>'Serie Vento - 1 dia'!E198</f>
        <v>11.16857924</v>
      </c>
      <c r="C198" s="68">
        <f t="shared" si="22"/>
        <v>0.22337158480000005</v>
      </c>
      <c r="D198" s="69">
        <f t="shared" si="22"/>
        <v>0.22337158480000005</v>
      </c>
      <c r="E198" s="69">
        <f t="shared" si="22"/>
        <v>0.22337158480000005</v>
      </c>
      <c r="F198" s="69">
        <f t="shared" si="23"/>
        <v>0.6701147543999999</v>
      </c>
      <c r="G198" s="69">
        <f t="shared" si="23"/>
        <v>0.6701147543999999</v>
      </c>
      <c r="H198" s="69">
        <f t="shared" si="26"/>
        <v>1.0051721316000002</v>
      </c>
      <c r="I198" s="70">
        <f t="shared" si="27"/>
        <v>1.2285437164000002</v>
      </c>
      <c r="J198" s="68">
        <f t="shared" si="25"/>
        <v>0</v>
      </c>
      <c r="K198" s="69">
        <f t="shared" si="25"/>
        <v>0</v>
      </c>
      <c r="L198" s="69">
        <f t="shared" si="25"/>
        <v>0</v>
      </c>
      <c r="M198" s="69">
        <f t="shared" si="25"/>
        <v>0</v>
      </c>
      <c r="N198" s="69">
        <f t="shared" si="25"/>
        <v>0</v>
      </c>
      <c r="O198" s="69">
        <f t="shared" si="25"/>
        <v>0.13085484482669241</v>
      </c>
      <c r="P198" s="70">
        <f t="shared" si="24"/>
        <v>8.7430622677435785</v>
      </c>
      <c r="Q198" s="86">
        <f>J198*VLOOKUP('Tipo de Pilha'!$E$1,'Área - us ur'!$A$4:$H$7,2,FALSE)/1000</f>
        <v>0</v>
      </c>
      <c r="R198" s="87">
        <f>K198*VLOOKUP('Tipo de Pilha'!$E$1,'Área - us ur'!$A$4:$H$7,3,FALSE)/1000</f>
        <v>0</v>
      </c>
      <c r="S198" s="87">
        <f>L198*VLOOKUP('Tipo de Pilha'!$E$1,'Área - us ur'!$A$4:$H$7,4,FALSE)/1000</f>
        <v>0</v>
      </c>
      <c r="T198" s="87">
        <f>M198*VLOOKUP('Tipo de Pilha'!$E$1,'Área - us ur'!$A$4:$H$7,5,FALSE)/1000</f>
        <v>0</v>
      </c>
      <c r="U198" s="87">
        <f>N198*VLOOKUP('Tipo de Pilha'!$E$1,'Área - us ur'!$A$4:$H$7,6,FALSE)/1000</f>
        <v>0</v>
      </c>
      <c r="V198" s="87">
        <f>O198*VLOOKUP('Tipo de Pilha'!$E$1,'Área - us ur'!$A$4:$H$7,7,FALSE)/1000</f>
        <v>1.570258137920309E-5</v>
      </c>
      <c r="W198" s="88">
        <f>P198*VLOOKUP('Tipo de Pilha'!$E$1,'Área - us ur'!$A$4:$H$7,8,FALSE)/1000</f>
        <v>0</v>
      </c>
      <c r="X198" s="82">
        <f t="shared" si="28"/>
        <v>1.570258137920309E-5</v>
      </c>
    </row>
    <row r="199" spans="1:24" ht="15" customHeight="1" x14ac:dyDescent="0.2">
      <c r="A199" s="126">
        <f>'Serie Vento - 1 dia'!D199</f>
        <v>42201</v>
      </c>
      <c r="B199" s="102">
        <f>'Serie Vento - 1 dia'!E199</f>
        <v>12.027700719999999</v>
      </c>
      <c r="C199" s="68">
        <f t="shared" si="22"/>
        <v>0.24055401440000002</v>
      </c>
      <c r="D199" s="69">
        <f t="shared" si="22"/>
        <v>0.24055401440000002</v>
      </c>
      <c r="E199" s="69">
        <f t="shared" si="22"/>
        <v>0.24055401440000002</v>
      </c>
      <c r="F199" s="69">
        <f t="shared" si="23"/>
        <v>0.72166204319999994</v>
      </c>
      <c r="G199" s="69">
        <f t="shared" si="23"/>
        <v>0.72166204319999994</v>
      </c>
      <c r="H199" s="69">
        <f t="shared" si="26"/>
        <v>1.0824930648</v>
      </c>
      <c r="I199" s="70">
        <f t="shared" si="27"/>
        <v>1.3230470792</v>
      </c>
      <c r="J199" s="68">
        <f t="shared" si="25"/>
        <v>0</v>
      </c>
      <c r="K199" s="69">
        <f t="shared" si="25"/>
        <v>0</v>
      </c>
      <c r="L199" s="69">
        <f t="shared" si="25"/>
        <v>0</v>
      </c>
      <c r="M199" s="69">
        <f t="shared" si="25"/>
        <v>0</v>
      </c>
      <c r="N199" s="69">
        <f t="shared" si="25"/>
        <v>0</v>
      </c>
      <c r="O199" s="69">
        <f t="shared" si="25"/>
        <v>2.4570227529256243</v>
      </c>
      <c r="P199" s="70">
        <f t="shared" si="24"/>
        <v>14.129023072019761</v>
      </c>
      <c r="Q199" s="86">
        <f>J199*VLOOKUP('Tipo de Pilha'!$E$1,'Área - us ur'!$A$4:$H$7,2,FALSE)/1000</f>
        <v>0</v>
      </c>
      <c r="R199" s="87">
        <f>K199*VLOOKUP('Tipo de Pilha'!$E$1,'Área - us ur'!$A$4:$H$7,3,FALSE)/1000</f>
        <v>0</v>
      </c>
      <c r="S199" s="87">
        <f>L199*VLOOKUP('Tipo de Pilha'!$E$1,'Área - us ur'!$A$4:$H$7,4,FALSE)/1000</f>
        <v>0</v>
      </c>
      <c r="T199" s="87">
        <f>M199*VLOOKUP('Tipo de Pilha'!$E$1,'Área - us ur'!$A$4:$H$7,5,FALSE)/1000</f>
        <v>0</v>
      </c>
      <c r="U199" s="87">
        <f>N199*VLOOKUP('Tipo de Pilha'!$E$1,'Área - us ur'!$A$4:$H$7,6,FALSE)/1000</f>
        <v>0</v>
      </c>
      <c r="V199" s="87">
        <f>O199*VLOOKUP('Tipo de Pilha'!$E$1,'Área - us ur'!$A$4:$H$7,7,FALSE)/1000</f>
        <v>2.9484273035107489E-4</v>
      </c>
      <c r="W199" s="88">
        <f>P199*VLOOKUP('Tipo de Pilha'!$E$1,'Área - us ur'!$A$4:$H$7,8,FALSE)/1000</f>
        <v>0</v>
      </c>
      <c r="X199" s="82">
        <f t="shared" si="28"/>
        <v>2.9484273035107489E-4</v>
      </c>
    </row>
    <row r="200" spans="1:24" ht="15" customHeight="1" x14ac:dyDescent="0.2">
      <c r="A200" s="126">
        <f>'Serie Vento - 1 dia'!D200</f>
        <v>42202</v>
      </c>
      <c r="B200" s="102">
        <f>'Serie Vento - 1 dia'!E200</f>
        <v>9.4503362800000001</v>
      </c>
      <c r="C200" s="68">
        <f t="shared" si="22"/>
        <v>0.18900672560000004</v>
      </c>
      <c r="D200" s="69">
        <f t="shared" si="22"/>
        <v>0.18900672560000004</v>
      </c>
      <c r="E200" s="69">
        <f t="shared" si="22"/>
        <v>0.18900672560000004</v>
      </c>
      <c r="F200" s="69">
        <f t="shared" si="23"/>
        <v>0.56702017679999994</v>
      </c>
      <c r="G200" s="69">
        <f t="shared" si="23"/>
        <v>0.56702017679999994</v>
      </c>
      <c r="H200" s="69">
        <f t="shared" si="26"/>
        <v>0.85053026520000008</v>
      </c>
      <c r="I200" s="70">
        <f t="shared" si="27"/>
        <v>1.0395369908000001</v>
      </c>
      <c r="J200" s="68">
        <f t="shared" si="25"/>
        <v>0</v>
      </c>
      <c r="K200" s="69">
        <f t="shared" si="25"/>
        <v>0</v>
      </c>
      <c r="L200" s="69">
        <f t="shared" si="25"/>
        <v>0</v>
      </c>
      <c r="M200" s="69">
        <f t="shared" si="25"/>
        <v>0</v>
      </c>
      <c r="N200" s="69">
        <f t="shared" si="25"/>
        <v>0</v>
      </c>
      <c r="O200" s="69">
        <f t="shared" si="25"/>
        <v>0</v>
      </c>
      <c r="P200" s="70">
        <f t="shared" si="24"/>
        <v>1.0790888412081203</v>
      </c>
      <c r="Q200" s="86">
        <f>J200*VLOOKUP('Tipo de Pilha'!$E$1,'Área - us ur'!$A$4:$H$7,2,FALSE)/1000</f>
        <v>0</v>
      </c>
      <c r="R200" s="87">
        <f>K200*VLOOKUP('Tipo de Pilha'!$E$1,'Área - us ur'!$A$4:$H$7,3,FALSE)/1000</f>
        <v>0</v>
      </c>
      <c r="S200" s="87">
        <f>L200*VLOOKUP('Tipo de Pilha'!$E$1,'Área - us ur'!$A$4:$H$7,4,FALSE)/1000</f>
        <v>0</v>
      </c>
      <c r="T200" s="87">
        <f>M200*VLOOKUP('Tipo de Pilha'!$E$1,'Área - us ur'!$A$4:$H$7,5,FALSE)/1000</f>
        <v>0</v>
      </c>
      <c r="U200" s="87">
        <f>N200*VLOOKUP('Tipo de Pilha'!$E$1,'Área - us ur'!$A$4:$H$7,6,FALSE)/1000</f>
        <v>0</v>
      </c>
      <c r="V200" s="87">
        <f>O200*VLOOKUP('Tipo de Pilha'!$E$1,'Área - us ur'!$A$4:$H$7,7,FALSE)/1000</f>
        <v>0</v>
      </c>
      <c r="W200" s="88">
        <f>P200*VLOOKUP('Tipo de Pilha'!$E$1,'Área - us ur'!$A$4:$H$7,8,FALSE)/1000</f>
        <v>0</v>
      </c>
      <c r="X200" s="82">
        <f t="shared" si="28"/>
        <v>0</v>
      </c>
    </row>
    <row r="201" spans="1:24" ht="15" customHeight="1" x14ac:dyDescent="0.2">
      <c r="A201" s="126">
        <f>'Serie Vento - 1 dia'!D201</f>
        <v>42203</v>
      </c>
      <c r="B201" s="102">
        <f>'Serie Vento - 1 dia'!E201</f>
        <v>8.5912147999999995</v>
      </c>
      <c r="C201" s="68">
        <f t="shared" si="22"/>
        <v>0.17182429600000002</v>
      </c>
      <c r="D201" s="69">
        <f t="shared" si="22"/>
        <v>0.17182429600000002</v>
      </c>
      <c r="E201" s="69">
        <f t="shared" si="22"/>
        <v>0.17182429600000002</v>
      </c>
      <c r="F201" s="69">
        <f t="shared" si="23"/>
        <v>0.51547288799999991</v>
      </c>
      <c r="G201" s="69">
        <f t="shared" si="23"/>
        <v>0.51547288799999991</v>
      </c>
      <c r="H201" s="69">
        <f t="shared" si="26"/>
        <v>0.77320933200000008</v>
      </c>
      <c r="I201" s="70">
        <f t="shared" si="27"/>
        <v>0.94503362800000001</v>
      </c>
      <c r="J201" s="68">
        <f t="shared" si="25"/>
        <v>0</v>
      </c>
      <c r="K201" s="69">
        <f t="shared" si="25"/>
        <v>0</v>
      </c>
      <c r="L201" s="69">
        <f t="shared" si="25"/>
        <v>0</v>
      </c>
      <c r="M201" s="69">
        <f t="shared" si="25"/>
        <v>0</v>
      </c>
      <c r="N201" s="69">
        <f t="shared" si="25"/>
        <v>0</v>
      </c>
      <c r="O201" s="69">
        <f t="shared" si="25"/>
        <v>0</v>
      </c>
      <c r="P201" s="70">
        <f t="shared" si="24"/>
        <v>0</v>
      </c>
      <c r="Q201" s="86">
        <f>J201*VLOOKUP('Tipo de Pilha'!$E$1,'Área - us ur'!$A$4:$H$7,2,FALSE)/1000</f>
        <v>0</v>
      </c>
      <c r="R201" s="87">
        <f>K201*VLOOKUP('Tipo de Pilha'!$E$1,'Área - us ur'!$A$4:$H$7,3,FALSE)/1000</f>
        <v>0</v>
      </c>
      <c r="S201" s="87">
        <f>L201*VLOOKUP('Tipo de Pilha'!$E$1,'Área - us ur'!$A$4:$H$7,4,FALSE)/1000</f>
        <v>0</v>
      </c>
      <c r="T201" s="87">
        <f>M201*VLOOKUP('Tipo de Pilha'!$E$1,'Área - us ur'!$A$4:$H$7,5,FALSE)/1000</f>
        <v>0</v>
      </c>
      <c r="U201" s="87">
        <f>N201*VLOOKUP('Tipo de Pilha'!$E$1,'Área - us ur'!$A$4:$H$7,6,FALSE)/1000</f>
        <v>0</v>
      </c>
      <c r="V201" s="87">
        <f>O201*VLOOKUP('Tipo de Pilha'!$E$1,'Área - us ur'!$A$4:$H$7,7,FALSE)/1000</f>
        <v>0</v>
      </c>
      <c r="W201" s="88">
        <f>P201*VLOOKUP('Tipo de Pilha'!$E$1,'Área - us ur'!$A$4:$H$7,8,FALSE)/1000</f>
        <v>0</v>
      </c>
      <c r="X201" s="82">
        <f t="shared" si="28"/>
        <v>0</v>
      </c>
    </row>
    <row r="202" spans="1:24" ht="15" customHeight="1" x14ac:dyDescent="0.2">
      <c r="A202" s="126">
        <f>'Serie Vento - 1 dia'!D202</f>
        <v>42204</v>
      </c>
      <c r="B202" s="102">
        <f>'Serie Vento - 1 dia'!E202</f>
        <v>9.4503362800000001</v>
      </c>
      <c r="C202" s="68">
        <f t="shared" si="22"/>
        <v>0.18900672560000004</v>
      </c>
      <c r="D202" s="69">
        <f t="shared" si="22"/>
        <v>0.18900672560000004</v>
      </c>
      <c r="E202" s="69">
        <f t="shared" si="22"/>
        <v>0.18900672560000004</v>
      </c>
      <c r="F202" s="69">
        <f t="shared" si="23"/>
        <v>0.56702017679999994</v>
      </c>
      <c r="G202" s="69">
        <f t="shared" si="23"/>
        <v>0.56702017679999994</v>
      </c>
      <c r="H202" s="69">
        <f t="shared" si="26"/>
        <v>0.85053026520000008</v>
      </c>
      <c r="I202" s="70">
        <f t="shared" si="27"/>
        <v>1.0395369908000001</v>
      </c>
      <c r="J202" s="68">
        <f t="shared" si="25"/>
        <v>0</v>
      </c>
      <c r="K202" s="69">
        <f t="shared" si="25"/>
        <v>0</v>
      </c>
      <c r="L202" s="69">
        <f t="shared" si="25"/>
        <v>0</v>
      </c>
      <c r="M202" s="69">
        <f t="shared" si="25"/>
        <v>0</v>
      </c>
      <c r="N202" s="69">
        <f t="shared" si="25"/>
        <v>0</v>
      </c>
      <c r="O202" s="69">
        <f t="shared" si="25"/>
        <v>0</v>
      </c>
      <c r="P202" s="70">
        <f t="shared" si="24"/>
        <v>1.0790888412081203</v>
      </c>
      <c r="Q202" s="86">
        <f>J202*VLOOKUP('Tipo de Pilha'!$E$1,'Área - us ur'!$A$4:$H$7,2,FALSE)/1000</f>
        <v>0</v>
      </c>
      <c r="R202" s="87">
        <f>K202*VLOOKUP('Tipo de Pilha'!$E$1,'Área - us ur'!$A$4:$H$7,3,FALSE)/1000</f>
        <v>0</v>
      </c>
      <c r="S202" s="87">
        <f>L202*VLOOKUP('Tipo de Pilha'!$E$1,'Área - us ur'!$A$4:$H$7,4,FALSE)/1000</f>
        <v>0</v>
      </c>
      <c r="T202" s="87">
        <f>M202*VLOOKUP('Tipo de Pilha'!$E$1,'Área - us ur'!$A$4:$H$7,5,FALSE)/1000</f>
        <v>0</v>
      </c>
      <c r="U202" s="87">
        <f>N202*VLOOKUP('Tipo de Pilha'!$E$1,'Área - us ur'!$A$4:$H$7,6,FALSE)/1000</f>
        <v>0</v>
      </c>
      <c r="V202" s="87">
        <f>O202*VLOOKUP('Tipo de Pilha'!$E$1,'Área - us ur'!$A$4:$H$7,7,FALSE)/1000</f>
        <v>0</v>
      </c>
      <c r="W202" s="88">
        <f>P202*VLOOKUP('Tipo de Pilha'!$E$1,'Área - us ur'!$A$4:$H$7,8,FALSE)/1000</f>
        <v>0</v>
      </c>
      <c r="X202" s="82">
        <f t="shared" si="28"/>
        <v>0</v>
      </c>
    </row>
    <row r="203" spans="1:24" ht="15" customHeight="1" x14ac:dyDescent="0.2">
      <c r="A203" s="126">
        <f>'Serie Vento - 1 dia'!D203</f>
        <v>42205</v>
      </c>
      <c r="B203" s="102">
        <f>'Serie Vento - 1 dia'!E203</f>
        <v>6.8729718399999999</v>
      </c>
      <c r="C203" s="68">
        <f t="shared" si="22"/>
        <v>0.13745943680000003</v>
      </c>
      <c r="D203" s="69">
        <f t="shared" si="22"/>
        <v>0.13745943680000003</v>
      </c>
      <c r="E203" s="69">
        <f t="shared" si="22"/>
        <v>0.13745943680000003</v>
      </c>
      <c r="F203" s="69">
        <f t="shared" si="23"/>
        <v>0.4123783104</v>
      </c>
      <c r="G203" s="69">
        <f t="shared" si="23"/>
        <v>0.4123783104</v>
      </c>
      <c r="H203" s="69">
        <f t="shared" si="26"/>
        <v>0.61856746560000009</v>
      </c>
      <c r="I203" s="70">
        <f t="shared" si="27"/>
        <v>0.75602690240000014</v>
      </c>
      <c r="J203" s="68">
        <f t="shared" si="25"/>
        <v>0</v>
      </c>
      <c r="K203" s="69">
        <f t="shared" si="25"/>
        <v>0</v>
      </c>
      <c r="L203" s="69">
        <f t="shared" si="25"/>
        <v>0</v>
      </c>
      <c r="M203" s="69">
        <f t="shared" si="25"/>
        <v>0</v>
      </c>
      <c r="N203" s="69">
        <f t="shared" si="25"/>
        <v>0</v>
      </c>
      <c r="O203" s="69">
        <f t="shared" si="25"/>
        <v>0</v>
      </c>
      <c r="P203" s="70">
        <f t="shared" si="24"/>
        <v>0</v>
      </c>
      <c r="Q203" s="86">
        <f>J203*VLOOKUP('Tipo de Pilha'!$E$1,'Área - us ur'!$A$4:$H$7,2,FALSE)/1000</f>
        <v>0</v>
      </c>
      <c r="R203" s="87">
        <f>K203*VLOOKUP('Tipo de Pilha'!$E$1,'Área - us ur'!$A$4:$H$7,3,FALSE)/1000</f>
        <v>0</v>
      </c>
      <c r="S203" s="87">
        <f>L203*VLOOKUP('Tipo de Pilha'!$E$1,'Área - us ur'!$A$4:$H$7,4,FALSE)/1000</f>
        <v>0</v>
      </c>
      <c r="T203" s="87">
        <f>M203*VLOOKUP('Tipo de Pilha'!$E$1,'Área - us ur'!$A$4:$H$7,5,FALSE)/1000</f>
        <v>0</v>
      </c>
      <c r="U203" s="87">
        <f>N203*VLOOKUP('Tipo de Pilha'!$E$1,'Área - us ur'!$A$4:$H$7,6,FALSE)/1000</f>
        <v>0</v>
      </c>
      <c r="V203" s="87">
        <f>O203*VLOOKUP('Tipo de Pilha'!$E$1,'Área - us ur'!$A$4:$H$7,7,FALSE)/1000</f>
        <v>0</v>
      </c>
      <c r="W203" s="88">
        <f>P203*VLOOKUP('Tipo de Pilha'!$E$1,'Área - us ur'!$A$4:$H$7,8,FALSE)/1000</f>
        <v>0</v>
      </c>
      <c r="X203" s="82">
        <f t="shared" si="28"/>
        <v>0</v>
      </c>
    </row>
    <row r="204" spans="1:24" ht="15" customHeight="1" x14ac:dyDescent="0.2">
      <c r="A204" s="126">
        <f>'Serie Vento - 1 dia'!D204</f>
        <v>42206</v>
      </c>
      <c r="B204" s="102">
        <f>'Serie Vento - 1 dia'!E204</f>
        <v>12.027700719999999</v>
      </c>
      <c r="C204" s="68">
        <f t="shared" si="22"/>
        <v>0.24055401440000002</v>
      </c>
      <c r="D204" s="69">
        <f t="shared" si="22"/>
        <v>0.24055401440000002</v>
      </c>
      <c r="E204" s="69">
        <f t="shared" si="22"/>
        <v>0.24055401440000002</v>
      </c>
      <c r="F204" s="69">
        <f t="shared" si="23"/>
        <v>0.72166204319999994</v>
      </c>
      <c r="G204" s="69">
        <f t="shared" si="23"/>
        <v>0.72166204319999994</v>
      </c>
      <c r="H204" s="69">
        <f t="shared" si="26"/>
        <v>1.0824930648</v>
      </c>
      <c r="I204" s="70">
        <f t="shared" si="27"/>
        <v>1.3230470792</v>
      </c>
      <c r="J204" s="68">
        <f t="shared" si="25"/>
        <v>0</v>
      </c>
      <c r="K204" s="69">
        <f t="shared" si="25"/>
        <v>0</v>
      </c>
      <c r="L204" s="69">
        <f t="shared" si="25"/>
        <v>0</v>
      </c>
      <c r="M204" s="69">
        <f t="shared" si="25"/>
        <v>0</v>
      </c>
      <c r="N204" s="69">
        <f t="shared" si="25"/>
        <v>0</v>
      </c>
      <c r="O204" s="69">
        <f t="shared" si="25"/>
        <v>2.4570227529256243</v>
      </c>
      <c r="P204" s="70">
        <f t="shared" si="24"/>
        <v>14.129023072019761</v>
      </c>
      <c r="Q204" s="86">
        <f>J204*VLOOKUP('Tipo de Pilha'!$E$1,'Área - us ur'!$A$4:$H$7,2,FALSE)/1000</f>
        <v>0</v>
      </c>
      <c r="R204" s="87">
        <f>K204*VLOOKUP('Tipo de Pilha'!$E$1,'Área - us ur'!$A$4:$H$7,3,FALSE)/1000</f>
        <v>0</v>
      </c>
      <c r="S204" s="87">
        <f>L204*VLOOKUP('Tipo de Pilha'!$E$1,'Área - us ur'!$A$4:$H$7,4,FALSE)/1000</f>
        <v>0</v>
      </c>
      <c r="T204" s="87">
        <f>M204*VLOOKUP('Tipo de Pilha'!$E$1,'Área - us ur'!$A$4:$H$7,5,FALSE)/1000</f>
        <v>0</v>
      </c>
      <c r="U204" s="87">
        <f>N204*VLOOKUP('Tipo de Pilha'!$E$1,'Área - us ur'!$A$4:$H$7,6,FALSE)/1000</f>
        <v>0</v>
      </c>
      <c r="V204" s="87">
        <f>O204*VLOOKUP('Tipo de Pilha'!$E$1,'Área - us ur'!$A$4:$H$7,7,FALSE)/1000</f>
        <v>2.9484273035107489E-4</v>
      </c>
      <c r="W204" s="88">
        <f>P204*VLOOKUP('Tipo de Pilha'!$E$1,'Área - us ur'!$A$4:$H$7,8,FALSE)/1000</f>
        <v>0</v>
      </c>
      <c r="X204" s="82">
        <f t="shared" si="28"/>
        <v>2.9484273035107489E-4</v>
      </c>
    </row>
    <row r="205" spans="1:24" ht="15" customHeight="1" x14ac:dyDescent="0.2">
      <c r="A205" s="126">
        <f>'Serie Vento - 1 dia'!D205</f>
        <v>42207</v>
      </c>
      <c r="B205" s="102">
        <f>'Serie Vento - 1 dia'!E205</f>
        <v>14.605065159999999</v>
      </c>
      <c r="C205" s="68">
        <f t="shared" si="22"/>
        <v>0.29210130320000005</v>
      </c>
      <c r="D205" s="69">
        <f t="shared" si="22"/>
        <v>0.29210130320000005</v>
      </c>
      <c r="E205" s="69">
        <f t="shared" si="22"/>
        <v>0.29210130320000005</v>
      </c>
      <c r="F205" s="69">
        <f t="shared" si="23"/>
        <v>0.87630390959999993</v>
      </c>
      <c r="G205" s="69">
        <f t="shared" si="23"/>
        <v>0.87630390959999993</v>
      </c>
      <c r="H205" s="69">
        <f t="shared" si="26"/>
        <v>1.3144558644</v>
      </c>
      <c r="I205" s="70">
        <f t="shared" si="27"/>
        <v>1.6065571676000001</v>
      </c>
      <c r="J205" s="68">
        <f t="shared" si="25"/>
        <v>0</v>
      </c>
      <c r="K205" s="69">
        <f t="shared" si="25"/>
        <v>0</v>
      </c>
      <c r="L205" s="69">
        <f t="shared" si="25"/>
        <v>0</v>
      </c>
      <c r="M205" s="69">
        <f t="shared" si="25"/>
        <v>0</v>
      </c>
      <c r="N205" s="69">
        <f t="shared" si="25"/>
        <v>0</v>
      </c>
      <c r="O205" s="69">
        <f t="shared" si="25"/>
        <v>13.596581068021965</v>
      </c>
      <c r="P205" s="70">
        <f t="shared" si="24"/>
        <v>36.502801848882214</v>
      </c>
      <c r="Q205" s="86">
        <f>J205*VLOOKUP('Tipo de Pilha'!$E$1,'Área - us ur'!$A$4:$H$7,2,FALSE)/1000</f>
        <v>0</v>
      </c>
      <c r="R205" s="87">
        <f>K205*VLOOKUP('Tipo de Pilha'!$E$1,'Área - us ur'!$A$4:$H$7,3,FALSE)/1000</f>
        <v>0</v>
      </c>
      <c r="S205" s="87">
        <f>L205*VLOOKUP('Tipo de Pilha'!$E$1,'Área - us ur'!$A$4:$H$7,4,FALSE)/1000</f>
        <v>0</v>
      </c>
      <c r="T205" s="87">
        <f>M205*VLOOKUP('Tipo de Pilha'!$E$1,'Área - us ur'!$A$4:$H$7,5,FALSE)/1000</f>
        <v>0</v>
      </c>
      <c r="U205" s="87">
        <f>N205*VLOOKUP('Tipo de Pilha'!$E$1,'Área - us ur'!$A$4:$H$7,6,FALSE)/1000</f>
        <v>0</v>
      </c>
      <c r="V205" s="87">
        <f>O205*VLOOKUP('Tipo de Pilha'!$E$1,'Área - us ur'!$A$4:$H$7,7,FALSE)/1000</f>
        <v>1.6315897281626358E-3</v>
      </c>
      <c r="W205" s="88">
        <f>P205*VLOOKUP('Tipo de Pilha'!$E$1,'Área - us ur'!$A$4:$H$7,8,FALSE)/1000</f>
        <v>0</v>
      </c>
      <c r="X205" s="82">
        <f t="shared" si="28"/>
        <v>1.6315897281626358E-3</v>
      </c>
    </row>
    <row r="206" spans="1:24" ht="15" customHeight="1" x14ac:dyDescent="0.2">
      <c r="A206" s="126">
        <f>'Serie Vento - 1 dia'!D206</f>
        <v>42208</v>
      </c>
      <c r="B206" s="102">
        <f>'Serie Vento - 1 dia'!E206</f>
        <v>11.16857924</v>
      </c>
      <c r="C206" s="68">
        <f t="shared" si="22"/>
        <v>0.22337158480000005</v>
      </c>
      <c r="D206" s="69">
        <f t="shared" si="22"/>
        <v>0.22337158480000005</v>
      </c>
      <c r="E206" s="69">
        <f t="shared" si="22"/>
        <v>0.22337158480000005</v>
      </c>
      <c r="F206" s="69">
        <f t="shared" si="23"/>
        <v>0.6701147543999999</v>
      </c>
      <c r="G206" s="69">
        <f t="shared" si="23"/>
        <v>0.6701147543999999</v>
      </c>
      <c r="H206" s="69">
        <f t="shared" si="26"/>
        <v>1.0051721316000002</v>
      </c>
      <c r="I206" s="70">
        <f t="shared" si="27"/>
        <v>1.2285437164000002</v>
      </c>
      <c r="J206" s="68">
        <f t="shared" si="25"/>
        <v>0</v>
      </c>
      <c r="K206" s="69">
        <f t="shared" si="25"/>
        <v>0</v>
      </c>
      <c r="L206" s="69">
        <f t="shared" si="25"/>
        <v>0</v>
      </c>
      <c r="M206" s="69">
        <f t="shared" si="25"/>
        <v>0</v>
      </c>
      <c r="N206" s="69">
        <f t="shared" si="25"/>
        <v>0</v>
      </c>
      <c r="O206" s="69">
        <f t="shared" si="25"/>
        <v>0.13085484482669241</v>
      </c>
      <c r="P206" s="70">
        <f t="shared" si="24"/>
        <v>8.7430622677435785</v>
      </c>
      <c r="Q206" s="86">
        <f>J206*VLOOKUP('Tipo de Pilha'!$E$1,'Área - us ur'!$A$4:$H$7,2,FALSE)/1000</f>
        <v>0</v>
      </c>
      <c r="R206" s="87">
        <f>K206*VLOOKUP('Tipo de Pilha'!$E$1,'Área - us ur'!$A$4:$H$7,3,FALSE)/1000</f>
        <v>0</v>
      </c>
      <c r="S206" s="87">
        <f>L206*VLOOKUP('Tipo de Pilha'!$E$1,'Área - us ur'!$A$4:$H$7,4,FALSE)/1000</f>
        <v>0</v>
      </c>
      <c r="T206" s="87">
        <f>M206*VLOOKUP('Tipo de Pilha'!$E$1,'Área - us ur'!$A$4:$H$7,5,FALSE)/1000</f>
        <v>0</v>
      </c>
      <c r="U206" s="87">
        <f>N206*VLOOKUP('Tipo de Pilha'!$E$1,'Área - us ur'!$A$4:$H$7,6,FALSE)/1000</f>
        <v>0</v>
      </c>
      <c r="V206" s="87">
        <f>O206*VLOOKUP('Tipo de Pilha'!$E$1,'Área - us ur'!$A$4:$H$7,7,FALSE)/1000</f>
        <v>1.570258137920309E-5</v>
      </c>
      <c r="W206" s="88">
        <f>P206*VLOOKUP('Tipo de Pilha'!$E$1,'Área - us ur'!$A$4:$H$7,8,FALSE)/1000</f>
        <v>0</v>
      </c>
      <c r="X206" s="82">
        <f t="shared" si="28"/>
        <v>1.570258137920309E-5</v>
      </c>
    </row>
    <row r="207" spans="1:24" ht="15" customHeight="1" x14ac:dyDescent="0.2">
      <c r="A207" s="126">
        <f>'Serie Vento - 1 dia'!D207</f>
        <v>42209</v>
      </c>
      <c r="B207" s="102">
        <f>'Serie Vento - 1 dia'!E207</f>
        <v>7.7320933199999997</v>
      </c>
      <c r="C207" s="68">
        <f t="shared" si="22"/>
        <v>0.15464186640000002</v>
      </c>
      <c r="D207" s="69">
        <f t="shared" si="22"/>
        <v>0.15464186640000002</v>
      </c>
      <c r="E207" s="69">
        <f t="shared" si="22"/>
        <v>0.15464186640000002</v>
      </c>
      <c r="F207" s="69">
        <f t="shared" si="23"/>
        <v>0.46392559919999998</v>
      </c>
      <c r="G207" s="69">
        <f t="shared" si="23"/>
        <v>0.46392559919999998</v>
      </c>
      <c r="H207" s="69">
        <f t="shared" si="26"/>
        <v>0.69588839880000009</v>
      </c>
      <c r="I207" s="70">
        <f t="shared" si="27"/>
        <v>0.85053026520000008</v>
      </c>
      <c r="J207" s="68">
        <f t="shared" si="25"/>
        <v>0</v>
      </c>
      <c r="K207" s="69">
        <f t="shared" si="25"/>
        <v>0</v>
      </c>
      <c r="L207" s="69">
        <f t="shared" si="25"/>
        <v>0</v>
      </c>
      <c r="M207" s="69">
        <f t="shared" ref="M207:P270" si="29">IF(F207&gt;$AB$1,58*(F207-$AB$1)^2+25*(F207-$AB$1),0)</f>
        <v>0</v>
      </c>
      <c r="N207" s="69">
        <f t="shared" si="29"/>
        <v>0</v>
      </c>
      <c r="O207" s="69">
        <f t="shared" si="29"/>
        <v>0</v>
      </c>
      <c r="P207" s="70">
        <f t="shared" si="24"/>
        <v>0</v>
      </c>
      <c r="Q207" s="86">
        <f>J207*VLOOKUP('Tipo de Pilha'!$E$1,'Área - us ur'!$A$4:$H$7,2,FALSE)/1000</f>
        <v>0</v>
      </c>
      <c r="R207" s="87">
        <f>K207*VLOOKUP('Tipo de Pilha'!$E$1,'Área - us ur'!$A$4:$H$7,3,FALSE)/1000</f>
        <v>0</v>
      </c>
      <c r="S207" s="87">
        <f>L207*VLOOKUP('Tipo de Pilha'!$E$1,'Área - us ur'!$A$4:$H$7,4,FALSE)/1000</f>
        <v>0</v>
      </c>
      <c r="T207" s="87">
        <f>M207*VLOOKUP('Tipo de Pilha'!$E$1,'Área - us ur'!$A$4:$H$7,5,FALSE)/1000</f>
        <v>0</v>
      </c>
      <c r="U207" s="87">
        <f>N207*VLOOKUP('Tipo de Pilha'!$E$1,'Área - us ur'!$A$4:$H$7,6,FALSE)/1000</f>
        <v>0</v>
      </c>
      <c r="V207" s="87">
        <f>O207*VLOOKUP('Tipo de Pilha'!$E$1,'Área - us ur'!$A$4:$H$7,7,FALSE)/1000</f>
        <v>0</v>
      </c>
      <c r="W207" s="88">
        <f>P207*VLOOKUP('Tipo de Pilha'!$E$1,'Área - us ur'!$A$4:$H$7,8,FALSE)/1000</f>
        <v>0</v>
      </c>
      <c r="X207" s="82">
        <f t="shared" si="28"/>
        <v>0</v>
      </c>
    </row>
    <row r="208" spans="1:24" ht="15" customHeight="1" x14ac:dyDescent="0.2">
      <c r="A208" s="126">
        <f>'Serie Vento - 1 dia'!D208</f>
        <v>42210</v>
      </c>
      <c r="B208" s="102">
        <f>'Serie Vento - 1 dia'!E208</f>
        <v>13.74594368</v>
      </c>
      <c r="C208" s="68">
        <f t="shared" si="22"/>
        <v>0.27491887360000006</v>
      </c>
      <c r="D208" s="69">
        <f t="shared" si="22"/>
        <v>0.27491887360000006</v>
      </c>
      <c r="E208" s="69">
        <f t="shared" si="22"/>
        <v>0.27491887360000006</v>
      </c>
      <c r="F208" s="69">
        <f t="shared" si="23"/>
        <v>0.82475662080000001</v>
      </c>
      <c r="G208" s="69">
        <f t="shared" si="23"/>
        <v>0.82475662080000001</v>
      </c>
      <c r="H208" s="69">
        <f t="shared" si="26"/>
        <v>1.2371349312000002</v>
      </c>
      <c r="I208" s="70">
        <f t="shared" si="27"/>
        <v>1.5120538048000003</v>
      </c>
      <c r="J208" s="68">
        <f t="shared" ref="J208:J239" si="30">IF(C208&gt;$AB$1,58*(C208-$AB$1)^2+25*(C208-$AB$1),0)</f>
        <v>0</v>
      </c>
      <c r="K208" s="69">
        <f t="shared" ref="K208:K239" si="31">IF(D208&gt;$AB$1,58*(D208-$AB$1)^2+25*(D208-$AB$1),0)</f>
        <v>0</v>
      </c>
      <c r="L208" s="69">
        <f t="shared" ref="L208:L239" si="32">IF(E208&gt;$AB$1,58*(E208-$AB$1)^2+25*(E208-$AB$1),0)</f>
        <v>0</v>
      </c>
      <c r="M208" s="69">
        <f t="shared" si="29"/>
        <v>0</v>
      </c>
      <c r="N208" s="69">
        <f t="shared" si="29"/>
        <v>0</v>
      </c>
      <c r="O208" s="69">
        <f t="shared" si="29"/>
        <v>9.1898858645232764</v>
      </c>
      <c r="P208" s="70">
        <f t="shared" si="24"/>
        <v>28.008892862589104</v>
      </c>
      <c r="Q208" s="86">
        <f>J208*VLOOKUP('Tipo de Pilha'!$E$1,'Área - us ur'!$A$4:$H$7,2,FALSE)/1000</f>
        <v>0</v>
      </c>
      <c r="R208" s="87">
        <f>K208*VLOOKUP('Tipo de Pilha'!$E$1,'Área - us ur'!$A$4:$H$7,3,FALSE)/1000</f>
        <v>0</v>
      </c>
      <c r="S208" s="87">
        <f>L208*VLOOKUP('Tipo de Pilha'!$E$1,'Área - us ur'!$A$4:$H$7,4,FALSE)/1000</f>
        <v>0</v>
      </c>
      <c r="T208" s="87">
        <f>M208*VLOOKUP('Tipo de Pilha'!$E$1,'Área - us ur'!$A$4:$H$7,5,FALSE)/1000</f>
        <v>0</v>
      </c>
      <c r="U208" s="87">
        <f>N208*VLOOKUP('Tipo de Pilha'!$E$1,'Área - us ur'!$A$4:$H$7,6,FALSE)/1000</f>
        <v>0</v>
      </c>
      <c r="V208" s="87">
        <f>O208*VLOOKUP('Tipo de Pilha'!$E$1,'Área - us ur'!$A$4:$H$7,7,FALSE)/1000</f>
        <v>1.1027863037427932E-3</v>
      </c>
      <c r="W208" s="88">
        <f>P208*VLOOKUP('Tipo de Pilha'!$E$1,'Área - us ur'!$A$4:$H$7,8,FALSE)/1000</f>
        <v>0</v>
      </c>
      <c r="X208" s="82">
        <f t="shared" si="28"/>
        <v>1.1027863037427932E-3</v>
      </c>
    </row>
    <row r="209" spans="1:24" ht="15" customHeight="1" x14ac:dyDescent="0.2">
      <c r="A209" s="126">
        <f>'Serie Vento - 1 dia'!D209</f>
        <v>42211</v>
      </c>
      <c r="B209" s="102">
        <f>'Serie Vento - 1 dia'!E209</f>
        <v>12.027700719999999</v>
      </c>
      <c r="C209" s="68">
        <f t="shared" si="22"/>
        <v>0.24055401440000002</v>
      </c>
      <c r="D209" s="69">
        <f t="shared" si="22"/>
        <v>0.24055401440000002</v>
      </c>
      <c r="E209" s="69">
        <f t="shared" si="22"/>
        <v>0.24055401440000002</v>
      </c>
      <c r="F209" s="69">
        <f t="shared" si="23"/>
        <v>0.72166204319999994</v>
      </c>
      <c r="G209" s="69">
        <f t="shared" si="23"/>
        <v>0.72166204319999994</v>
      </c>
      <c r="H209" s="69">
        <f t="shared" si="26"/>
        <v>1.0824930648</v>
      </c>
      <c r="I209" s="70">
        <f t="shared" si="27"/>
        <v>1.3230470792</v>
      </c>
      <c r="J209" s="68">
        <f t="shared" si="30"/>
        <v>0</v>
      </c>
      <c r="K209" s="69">
        <f t="shared" si="31"/>
        <v>0</v>
      </c>
      <c r="L209" s="69">
        <f t="shared" si="32"/>
        <v>0</v>
      </c>
      <c r="M209" s="69">
        <f t="shared" si="29"/>
        <v>0</v>
      </c>
      <c r="N209" s="69">
        <f t="shared" si="29"/>
        <v>0</v>
      </c>
      <c r="O209" s="69">
        <f t="shared" si="29"/>
        <v>2.4570227529256243</v>
      </c>
      <c r="P209" s="70">
        <f t="shared" si="24"/>
        <v>14.129023072019761</v>
      </c>
      <c r="Q209" s="86">
        <f>J209*VLOOKUP('Tipo de Pilha'!$E$1,'Área - us ur'!$A$4:$H$7,2,FALSE)/1000</f>
        <v>0</v>
      </c>
      <c r="R209" s="87">
        <f>K209*VLOOKUP('Tipo de Pilha'!$E$1,'Área - us ur'!$A$4:$H$7,3,FALSE)/1000</f>
        <v>0</v>
      </c>
      <c r="S209" s="87">
        <f>L209*VLOOKUP('Tipo de Pilha'!$E$1,'Área - us ur'!$A$4:$H$7,4,FALSE)/1000</f>
        <v>0</v>
      </c>
      <c r="T209" s="87">
        <f>M209*VLOOKUP('Tipo de Pilha'!$E$1,'Área - us ur'!$A$4:$H$7,5,FALSE)/1000</f>
        <v>0</v>
      </c>
      <c r="U209" s="87">
        <f>N209*VLOOKUP('Tipo de Pilha'!$E$1,'Área - us ur'!$A$4:$H$7,6,FALSE)/1000</f>
        <v>0</v>
      </c>
      <c r="V209" s="87">
        <f>O209*VLOOKUP('Tipo de Pilha'!$E$1,'Área - us ur'!$A$4:$H$7,7,FALSE)/1000</f>
        <v>2.9484273035107489E-4</v>
      </c>
      <c r="W209" s="88">
        <f>P209*VLOOKUP('Tipo de Pilha'!$E$1,'Área - us ur'!$A$4:$H$7,8,FALSE)/1000</f>
        <v>0</v>
      </c>
      <c r="X209" s="82">
        <f t="shared" si="28"/>
        <v>2.9484273035107489E-4</v>
      </c>
    </row>
    <row r="210" spans="1:24" ht="15" customHeight="1" x14ac:dyDescent="0.2">
      <c r="A210" s="126">
        <f>'Serie Vento - 1 dia'!D210</f>
        <v>42212</v>
      </c>
      <c r="B210" s="102">
        <f>'Serie Vento - 1 dia'!E210</f>
        <v>12.027700719999999</v>
      </c>
      <c r="C210" s="68">
        <f t="shared" si="22"/>
        <v>0.24055401440000002</v>
      </c>
      <c r="D210" s="69">
        <f t="shared" si="22"/>
        <v>0.24055401440000002</v>
      </c>
      <c r="E210" s="69">
        <f t="shared" si="22"/>
        <v>0.24055401440000002</v>
      </c>
      <c r="F210" s="69">
        <f t="shared" si="23"/>
        <v>0.72166204319999994</v>
      </c>
      <c r="G210" s="69">
        <f t="shared" si="23"/>
        <v>0.72166204319999994</v>
      </c>
      <c r="H210" s="69">
        <f t="shared" si="26"/>
        <v>1.0824930648</v>
      </c>
      <c r="I210" s="70">
        <f t="shared" si="27"/>
        <v>1.3230470792</v>
      </c>
      <c r="J210" s="68">
        <f t="shared" si="30"/>
        <v>0</v>
      </c>
      <c r="K210" s="69">
        <f t="shared" si="31"/>
        <v>0</v>
      </c>
      <c r="L210" s="69">
        <f t="shared" si="32"/>
        <v>0</v>
      </c>
      <c r="M210" s="69">
        <f t="shared" si="29"/>
        <v>0</v>
      </c>
      <c r="N210" s="69">
        <f t="shared" si="29"/>
        <v>0</v>
      </c>
      <c r="O210" s="69">
        <f t="shared" si="29"/>
        <v>2.4570227529256243</v>
      </c>
      <c r="P210" s="70">
        <f t="shared" si="24"/>
        <v>14.129023072019761</v>
      </c>
      <c r="Q210" s="86">
        <f>J210*VLOOKUP('Tipo de Pilha'!$E$1,'Área - us ur'!$A$4:$H$7,2,FALSE)/1000</f>
        <v>0</v>
      </c>
      <c r="R210" s="87">
        <f>K210*VLOOKUP('Tipo de Pilha'!$E$1,'Área - us ur'!$A$4:$H$7,3,FALSE)/1000</f>
        <v>0</v>
      </c>
      <c r="S210" s="87">
        <f>L210*VLOOKUP('Tipo de Pilha'!$E$1,'Área - us ur'!$A$4:$H$7,4,FALSE)/1000</f>
        <v>0</v>
      </c>
      <c r="T210" s="87">
        <f>M210*VLOOKUP('Tipo de Pilha'!$E$1,'Área - us ur'!$A$4:$H$7,5,FALSE)/1000</f>
        <v>0</v>
      </c>
      <c r="U210" s="87">
        <f>N210*VLOOKUP('Tipo de Pilha'!$E$1,'Área - us ur'!$A$4:$H$7,6,FALSE)/1000</f>
        <v>0</v>
      </c>
      <c r="V210" s="87">
        <f>O210*VLOOKUP('Tipo de Pilha'!$E$1,'Área - us ur'!$A$4:$H$7,7,FALSE)/1000</f>
        <v>2.9484273035107489E-4</v>
      </c>
      <c r="W210" s="88">
        <f>P210*VLOOKUP('Tipo de Pilha'!$E$1,'Área - us ur'!$A$4:$H$7,8,FALSE)/1000</f>
        <v>0</v>
      </c>
      <c r="X210" s="82">
        <f t="shared" si="28"/>
        <v>2.9484273035107489E-4</v>
      </c>
    </row>
    <row r="211" spans="1:24" ht="15" customHeight="1" x14ac:dyDescent="0.2">
      <c r="A211" s="126">
        <f>'Serie Vento - 1 dia'!D211</f>
        <v>42213</v>
      </c>
      <c r="B211" s="102">
        <f>'Serie Vento - 1 dia'!E211</f>
        <v>12.886822199999999</v>
      </c>
      <c r="C211" s="68">
        <f t="shared" si="22"/>
        <v>0.25773644400000001</v>
      </c>
      <c r="D211" s="69">
        <f t="shared" si="22"/>
        <v>0.25773644400000001</v>
      </c>
      <c r="E211" s="69">
        <f t="shared" si="22"/>
        <v>0.25773644400000001</v>
      </c>
      <c r="F211" s="69">
        <f t="shared" si="23"/>
        <v>0.77320933199999997</v>
      </c>
      <c r="G211" s="69">
        <f t="shared" si="23"/>
        <v>0.77320933199999997</v>
      </c>
      <c r="H211" s="69">
        <f t="shared" si="26"/>
        <v>1.159813998</v>
      </c>
      <c r="I211" s="70">
        <f t="shared" si="27"/>
        <v>1.417550442</v>
      </c>
      <c r="J211" s="68">
        <f t="shared" si="30"/>
        <v>0</v>
      </c>
      <c r="K211" s="69">
        <f t="shared" si="31"/>
        <v>0</v>
      </c>
      <c r="L211" s="69">
        <f t="shared" si="32"/>
        <v>0</v>
      </c>
      <c r="M211" s="69">
        <f t="shared" si="29"/>
        <v>0</v>
      </c>
      <c r="N211" s="69">
        <f t="shared" si="29"/>
        <v>0</v>
      </c>
      <c r="O211" s="69">
        <f t="shared" si="29"/>
        <v>5.47669975949115</v>
      </c>
      <c r="P211" s="70">
        <f t="shared" si="24"/>
        <v>20.550966603634933</v>
      </c>
      <c r="Q211" s="86">
        <f>J211*VLOOKUP('Tipo de Pilha'!$E$1,'Área - us ur'!$A$4:$H$7,2,FALSE)/1000</f>
        <v>0</v>
      </c>
      <c r="R211" s="87">
        <f>K211*VLOOKUP('Tipo de Pilha'!$E$1,'Área - us ur'!$A$4:$H$7,3,FALSE)/1000</f>
        <v>0</v>
      </c>
      <c r="S211" s="87">
        <f>L211*VLOOKUP('Tipo de Pilha'!$E$1,'Área - us ur'!$A$4:$H$7,4,FALSE)/1000</f>
        <v>0</v>
      </c>
      <c r="T211" s="87">
        <f>M211*VLOOKUP('Tipo de Pilha'!$E$1,'Área - us ur'!$A$4:$H$7,5,FALSE)/1000</f>
        <v>0</v>
      </c>
      <c r="U211" s="87">
        <f>N211*VLOOKUP('Tipo de Pilha'!$E$1,'Área - us ur'!$A$4:$H$7,6,FALSE)/1000</f>
        <v>0</v>
      </c>
      <c r="V211" s="87">
        <f>O211*VLOOKUP('Tipo de Pilha'!$E$1,'Área - us ur'!$A$4:$H$7,7,FALSE)/1000</f>
        <v>6.5720397113893801E-4</v>
      </c>
      <c r="W211" s="88">
        <f>P211*VLOOKUP('Tipo de Pilha'!$E$1,'Área - us ur'!$A$4:$H$7,8,FALSE)/1000</f>
        <v>0</v>
      </c>
      <c r="X211" s="82">
        <f t="shared" si="28"/>
        <v>6.5720397113893801E-4</v>
      </c>
    </row>
    <row r="212" spans="1:24" ht="15" customHeight="1" x14ac:dyDescent="0.2">
      <c r="A212" s="126">
        <f>'Serie Vento - 1 dia'!D212</f>
        <v>42214</v>
      </c>
      <c r="B212" s="102">
        <f>'Serie Vento - 1 dia'!E212</f>
        <v>11.16857924</v>
      </c>
      <c r="C212" s="68">
        <f t="shared" ref="C212:E275" si="33">0.1*0.2*$B212</f>
        <v>0.22337158480000005</v>
      </c>
      <c r="D212" s="69">
        <f t="shared" si="33"/>
        <v>0.22337158480000005</v>
      </c>
      <c r="E212" s="69">
        <f t="shared" si="33"/>
        <v>0.22337158480000005</v>
      </c>
      <c r="F212" s="69">
        <f t="shared" ref="F212:G275" si="34">0.1*0.6*$B212</f>
        <v>0.6701147543999999</v>
      </c>
      <c r="G212" s="69">
        <f t="shared" si="34"/>
        <v>0.6701147543999999</v>
      </c>
      <c r="H212" s="69">
        <f t="shared" si="26"/>
        <v>1.0051721316000002</v>
      </c>
      <c r="I212" s="70">
        <f t="shared" si="27"/>
        <v>1.2285437164000002</v>
      </c>
      <c r="J212" s="68">
        <f t="shared" si="30"/>
        <v>0</v>
      </c>
      <c r="K212" s="69">
        <f t="shared" si="31"/>
        <v>0</v>
      </c>
      <c r="L212" s="69">
        <f t="shared" si="32"/>
        <v>0</v>
      </c>
      <c r="M212" s="69">
        <f t="shared" si="29"/>
        <v>0</v>
      </c>
      <c r="N212" s="69">
        <f t="shared" si="29"/>
        <v>0</v>
      </c>
      <c r="O212" s="69">
        <f t="shared" si="29"/>
        <v>0.13085484482669241</v>
      </c>
      <c r="P212" s="70">
        <f t="shared" si="24"/>
        <v>8.7430622677435785</v>
      </c>
      <c r="Q212" s="86">
        <f>J212*VLOOKUP('Tipo de Pilha'!$E$1,'Área - us ur'!$A$4:$H$7,2,FALSE)/1000</f>
        <v>0</v>
      </c>
      <c r="R212" s="87">
        <f>K212*VLOOKUP('Tipo de Pilha'!$E$1,'Área - us ur'!$A$4:$H$7,3,FALSE)/1000</f>
        <v>0</v>
      </c>
      <c r="S212" s="87">
        <f>L212*VLOOKUP('Tipo de Pilha'!$E$1,'Área - us ur'!$A$4:$H$7,4,FALSE)/1000</f>
        <v>0</v>
      </c>
      <c r="T212" s="87">
        <f>M212*VLOOKUP('Tipo de Pilha'!$E$1,'Área - us ur'!$A$4:$H$7,5,FALSE)/1000</f>
        <v>0</v>
      </c>
      <c r="U212" s="87">
        <f>N212*VLOOKUP('Tipo de Pilha'!$E$1,'Área - us ur'!$A$4:$H$7,6,FALSE)/1000</f>
        <v>0</v>
      </c>
      <c r="V212" s="87">
        <f>O212*VLOOKUP('Tipo de Pilha'!$E$1,'Área - us ur'!$A$4:$H$7,7,FALSE)/1000</f>
        <v>1.570258137920309E-5</v>
      </c>
      <c r="W212" s="88">
        <f>P212*VLOOKUP('Tipo de Pilha'!$E$1,'Área - us ur'!$A$4:$H$7,8,FALSE)/1000</f>
        <v>0</v>
      </c>
      <c r="X212" s="82">
        <f t="shared" si="28"/>
        <v>1.570258137920309E-5</v>
      </c>
    </row>
    <row r="213" spans="1:24" ht="15" customHeight="1" x14ac:dyDescent="0.2">
      <c r="A213" s="126">
        <f>'Serie Vento - 1 dia'!D213</f>
        <v>42215</v>
      </c>
      <c r="B213" s="102">
        <f>'Serie Vento - 1 dia'!E213</f>
        <v>10.309457759999999</v>
      </c>
      <c r="C213" s="68">
        <f t="shared" si="33"/>
        <v>0.20618915520000003</v>
      </c>
      <c r="D213" s="69">
        <f t="shared" si="33"/>
        <v>0.20618915520000003</v>
      </c>
      <c r="E213" s="69">
        <f t="shared" si="33"/>
        <v>0.20618915520000003</v>
      </c>
      <c r="F213" s="69">
        <f t="shared" si="34"/>
        <v>0.61856746559999987</v>
      </c>
      <c r="G213" s="69">
        <f t="shared" si="34"/>
        <v>0.61856746559999987</v>
      </c>
      <c r="H213" s="69">
        <f t="shared" si="26"/>
        <v>0.92785119839999997</v>
      </c>
      <c r="I213" s="70">
        <f t="shared" si="27"/>
        <v>1.1340403536000001</v>
      </c>
      <c r="J213" s="68">
        <f t="shared" si="30"/>
        <v>0</v>
      </c>
      <c r="K213" s="69">
        <f t="shared" si="31"/>
        <v>0</v>
      </c>
      <c r="L213" s="69">
        <f t="shared" si="32"/>
        <v>0</v>
      </c>
      <c r="M213" s="69">
        <f t="shared" si="29"/>
        <v>0</v>
      </c>
      <c r="N213" s="69">
        <f t="shared" si="29"/>
        <v>0</v>
      </c>
      <c r="O213" s="69">
        <f t="shared" si="29"/>
        <v>0</v>
      </c>
      <c r="P213" s="70">
        <f t="shared" si="24"/>
        <v>4.39308419080636</v>
      </c>
      <c r="Q213" s="86">
        <f>J213*VLOOKUP('Tipo de Pilha'!$E$1,'Área - us ur'!$A$4:$H$7,2,FALSE)/1000</f>
        <v>0</v>
      </c>
      <c r="R213" s="87">
        <f>K213*VLOOKUP('Tipo de Pilha'!$E$1,'Área - us ur'!$A$4:$H$7,3,FALSE)/1000</f>
        <v>0</v>
      </c>
      <c r="S213" s="87">
        <f>L213*VLOOKUP('Tipo de Pilha'!$E$1,'Área - us ur'!$A$4:$H$7,4,FALSE)/1000</f>
        <v>0</v>
      </c>
      <c r="T213" s="87">
        <f>M213*VLOOKUP('Tipo de Pilha'!$E$1,'Área - us ur'!$A$4:$H$7,5,FALSE)/1000</f>
        <v>0</v>
      </c>
      <c r="U213" s="87">
        <f>N213*VLOOKUP('Tipo de Pilha'!$E$1,'Área - us ur'!$A$4:$H$7,6,FALSE)/1000</f>
        <v>0</v>
      </c>
      <c r="V213" s="87">
        <f>O213*VLOOKUP('Tipo de Pilha'!$E$1,'Área - us ur'!$A$4:$H$7,7,FALSE)/1000</f>
        <v>0</v>
      </c>
      <c r="W213" s="88">
        <f>P213*VLOOKUP('Tipo de Pilha'!$E$1,'Área - us ur'!$A$4:$H$7,8,FALSE)/1000</f>
        <v>0</v>
      </c>
      <c r="X213" s="82">
        <f t="shared" si="28"/>
        <v>0</v>
      </c>
    </row>
    <row r="214" spans="1:24" ht="15" customHeight="1" x14ac:dyDescent="0.2">
      <c r="A214" s="126">
        <f>'Serie Vento - 1 dia'!D214</f>
        <v>42216</v>
      </c>
      <c r="B214" s="102">
        <f>'Serie Vento - 1 dia'!E214</f>
        <v>10.309457759999999</v>
      </c>
      <c r="C214" s="68">
        <f t="shared" si="33"/>
        <v>0.20618915520000003</v>
      </c>
      <c r="D214" s="69">
        <f t="shared" si="33"/>
        <v>0.20618915520000003</v>
      </c>
      <c r="E214" s="69">
        <f t="shared" si="33"/>
        <v>0.20618915520000003</v>
      </c>
      <c r="F214" s="69">
        <f t="shared" si="34"/>
        <v>0.61856746559999987</v>
      </c>
      <c r="G214" s="69">
        <f t="shared" si="34"/>
        <v>0.61856746559999987</v>
      </c>
      <c r="H214" s="69">
        <f t="shared" si="26"/>
        <v>0.92785119839999997</v>
      </c>
      <c r="I214" s="70">
        <f t="shared" si="27"/>
        <v>1.1340403536000001</v>
      </c>
      <c r="J214" s="68">
        <f t="shared" si="30"/>
        <v>0</v>
      </c>
      <c r="K214" s="69">
        <f t="shared" si="31"/>
        <v>0</v>
      </c>
      <c r="L214" s="69">
        <f t="shared" si="32"/>
        <v>0</v>
      </c>
      <c r="M214" s="69">
        <f t="shared" si="29"/>
        <v>0</v>
      </c>
      <c r="N214" s="69">
        <f t="shared" si="29"/>
        <v>0</v>
      </c>
      <c r="O214" s="69">
        <f t="shared" si="29"/>
        <v>0</v>
      </c>
      <c r="P214" s="70">
        <f t="shared" si="24"/>
        <v>4.39308419080636</v>
      </c>
      <c r="Q214" s="86">
        <f>J214*VLOOKUP('Tipo de Pilha'!$E$1,'Área - us ur'!$A$4:$H$7,2,FALSE)/1000</f>
        <v>0</v>
      </c>
      <c r="R214" s="87">
        <f>K214*VLOOKUP('Tipo de Pilha'!$E$1,'Área - us ur'!$A$4:$H$7,3,FALSE)/1000</f>
        <v>0</v>
      </c>
      <c r="S214" s="87">
        <f>L214*VLOOKUP('Tipo de Pilha'!$E$1,'Área - us ur'!$A$4:$H$7,4,FALSE)/1000</f>
        <v>0</v>
      </c>
      <c r="T214" s="87">
        <f>M214*VLOOKUP('Tipo de Pilha'!$E$1,'Área - us ur'!$A$4:$H$7,5,FALSE)/1000</f>
        <v>0</v>
      </c>
      <c r="U214" s="87">
        <f>N214*VLOOKUP('Tipo de Pilha'!$E$1,'Área - us ur'!$A$4:$H$7,6,FALSE)/1000</f>
        <v>0</v>
      </c>
      <c r="V214" s="87">
        <f>O214*VLOOKUP('Tipo de Pilha'!$E$1,'Área - us ur'!$A$4:$H$7,7,FALSE)/1000</f>
        <v>0</v>
      </c>
      <c r="W214" s="88">
        <f>P214*VLOOKUP('Tipo de Pilha'!$E$1,'Área - us ur'!$A$4:$H$7,8,FALSE)/1000</f>
        <v>0</v>
      </c>
      <c r="X214" s="82">
        <f t="shared" si="28"/>
        <v>0</v>
      </c>
    </row>
    <row r="215" spans="1:24" ht="15" customHeight="1" x14ac:dyDescent="0.2">
      <c r="A215" s="126">
        <f>'Serie Vento - 1 dia'!D215</f>
        <v>42217</v>
      </c>
      <c r="B215" s="102">
        <f>'Serie Vento - 1 dia'!E215</f>
        <v>10.309457759999999</v>
      </c>
      <c r="C215" s="68">
        <f t="shared" si="33"/>
        <v>0.20618915520000003</v>
      </c>
      <c r="D215" s="69">
        <f t="shared" si="33"/>
        <v>0.20618915520000003</v>
      </c>
      <c r="E215" s="69">
        <f t="shared" si="33"/>
        <v>0.20618915520000003</v>
      </c>
      <c r="F215" s="69">
        <f t="shared" si="34"/>
        <v>0.61856746559999987</v>
      </c>
      <c r="G215" s="69">
        <f t="shared" si="34"/>
        <v>0.61856746559999987</v>
      </c>
      <c r="H215" s="69">
        <f t="shared" si="26"/>
        <v>0.92785119839999997</v>
      </c>
      <c r="I215" s="70">
        <f t="shared" si="27"/>
        <v>1.1340403536000001</v>
      </c>
      <c r="J215" s="68">
        <f t="shared" si="30"/>
        <v>0</v>
      </c>
      <c r="K215" s="69">
        <f t="shared" si="31"/>
        <v>0</v>
      </c>
      <c r="L215" s="69">
        <f t="shared" si="32"/>
        <v>0</v>
      </c>
      <c r="M215" s="69">
        <f t="shared" si="29"/>
        <v>0</v>
      </c>
      <c r="N215" s="69">
        <f t="shared" si="29"/>
        <v>0</v>
      </c>
      <c r="O215" s="69">
        <f t="shared" si="29"/>
        <v>0</v>
      </c>
      <c r="P215" s="70">
        <f t="shared" si="24"/>
        <v>4.39308419080636</v>
      </c>
      <c r="Q215" s="86">
        <f>J215*VLOOKUP('Tipo de Pilha'!$E$1,'Área - us ur'!$A$4:$H$7,2,FALSE)/1000</f>
        <v>0</v>
      </c>
      <c r="R215" s="87">
        <f>K215*VLOOKUP('Tipo de Pilha'!$E$1,'Área - us ur'!$A$4:$H$7,3,FALSE)/1000</f>
        <v>0</v>
      </c>
      <c r="S215" s="87">
        <f>L215*VLOOKUP('Tipo de Pilha'!$E$1,'Área - us ur'!$A$4:$H$7,4,FALSE)/1000</f>
        <v>0</v>
      </c>
      <c r="T215" s="87">
        <f>M215*VLOOKUP('Tipo de Pilha'!$E$1,'Área - us ur'!$A$4:$H$7,5,FALSE)/1000</f>
        <v>0</v>
      </c>
      <c r="U215" s="87">
        <f>N215*VLOOKUP('Tipo de Pilha'!$E$1,'Área - us ur'!$A$4:$H$7,6,FALSE)/1000</f>
        <v>0</v>
      </c>
      <c r="V215" s="87">
        <f>O215*VLOOKUP('Tipo de Pilha'!$E$1,'Área - us ur'!$A$4:$H$7,7,FALSE)/1000</f>
        <v>0</v>
      </c>
      <c r="W215" s="88">
        <f>P215*VLOOKUP('Tipo de Pilha'!$E$1,'Área - us ur'!$A$4:$H$7,8,FALSE)/1000</f>
        <v>0</v>
      </c>
      <c r="X215" s="82">
        <f t="shared" si="28"/>
        <v>0</v>
      </c>
    </row>
    <row r="216" spans="1:24" ht="15" customHeight="1" x14ac:dyDescent="0.2">
      <c r="A216" s="126">
        <f>'Serie Vento - 1 dia'!D216</f>
        <v>42218</v>
      </c>
      <c r="B216" s="102">
        <f>'Serie Vento - 1 dia'!E216</f>
        <v>12.886822199999999</v>
      </c>
      <c r="C216" s="68">
        <f t="shared" si="33"/>
        <v>0.25773644400000001</v>
      </c>
      <c r="D216" s="69">
        <f t="shared" si="33"/>
        <v>0.25773644400000001</v>
      </c>
      <c r="E216" s="69">
        <f t="shared" si="33"/>
        <v>0.25773644400000001</v>
      </c>
      <c r="F216" s="69">
        <f t="shared" si="34"/>
        <v>0.77320933199999997</v>
      </c>
      <c r="G216" s="69">
        <f t="shared" si="34"/>
        <v>0.77320933199999997</v>
      </c>
      <c r="H216" s="69">
        <f t="shared" si="26"/>
        <v>1.159813998</v>
      </c>
      <c r="I216" s="70">
        <f t="shared" si="27"/>
        <v>1.417550442</v>
      </c>
      <c r="J216" s="68">
        <f t="shared" si="30"/>
        <v>0</v>
      </c>
      <c r="K216" s="69">
        <f t="shared" si="31"/>
        <v>0</v>
      </c>
      <c r="L216" s="69">
        <f t="shared" si="32"/>
        <v>0</v>
      </c>
      <c r="M216" s="69">
        <f t="shared" si="29"/>
        <v>0</v>
      </c>
      <c r="N216" s="69">
        <f t="shared" si="29"/>
        <v>0</v>
      </c>
      <c r="O216" s="69">
        <f t="shared" si="29"/>
        <v>5.47669975949115</v>
      </c>
      <c r="P216" s="70">
        <f t="shared" si="24"/>
        <v>20.550966603634933</v>
      </c>
      <c r="Q216" s="86">
        <f>J216*VLOOKUP('Tipo de Pilha'!$E$1,'Área - us ur'!$A$4:$H$7,2,FALSE)/1000</f>
        <v>0</v>
      </c>
      <c r="R216" s="87">
        <f>K216*VLOOKUP('Tipo de Pilha'!$E$1,'Área - us ur'!$A$4:$H$7,3,FALSE)/1000</f>
        <v>0</v>
      </c>
      <c r="S216" s="87">
        <f>L216*VLOOKUP('Tipo de Pilha'!$E$1,'Área - us ur'!$A$4:$H$7,4,FALSE)/1000</f>
        <v>0</v>
      </c>
      <c r="T216" s="87">
        <f>M216*VLOOKUP('Tipo de Pilha'!$E$1,'Área - us ur'!$A$4:$H$7,5,FALSE)/1000</f>
        <v>0</v>
      </c>
      <c r="U216" s="87">
        <f>N216*VLOOKUP('Tipo de Pilha'!$E$1,'Área - us ur'!$A$4:$H$7,6,FALSE)/1000</f>
        <v>0</v>
      </c>
      <c r="V216" s="87">
        <f>O216*VLOOKUP('Tipo de Pilha'!$E$1,'Área - us ur'!$A$4:$H$7,7,FALSE)/1000</f>
        <v>6.5720397113893801E-4</v>
      </c>
      <c r="W216" s="88">
        <f>P216*VLOOKUP('Tipo de Pilha'!$E$1,'Área - us ur'!$A$4:$H$7,8,FALSE)/1000</f>
        <v>0</v>
      </c>
      <c r="X216" s="82">
        <f t="shared" si="28"/>
        <v>6.5720397113893801E-4</v>
      </c>
    </row>
    <row r="217" spans="1:24" ht="15" customHeight="1" x14ac:dyDescent="0.2">
      <c r="A217" s="126">
        <f>'Serie Vento - 1 dia'!D217</f>
        <v>42219</v>
      </c>
      <c r="B217" s="102">
        <f>'Serie Vento - 1 dia'!E217</f>
        <v>12.027700719999999</v>
      </c>
      <c r="C217" s="68">
        <f t="shared" si="33"/>
        <v>0.24055401440000002</v>
      </c>
      <c r="D217" s="69">
        <f t="shared" si="33"/>
        <v>0.24055401440000002</v>
      </c>
      <c r="E217" s="69">
        <f t="shared" si="33"/>
        <v>0.24055401440000002</v>
      </c>
      <c r="F217" s="69">
        <f t="shared" si="34"/>
        <v>0.72166204319999994</v>
      </c>
      <c r="G217" s="69">
        <f t="shared" si="34"/>
        <v>0.72166204319999994</v>
      </c>
      <c r="H217" s="69">
        <f t="shared" si="26"/>
        <v>1.0824930648</v>
      </c>
      <c r="I217" s="70">
        <f t="shared" si="27"/>
        <v>1.3230470792</v>
      </c>
      <c r="J217" s="68">
        <f t="shared" si="30"/>
        <v>0</v>
      </c>
      <c r="K217" s="69">
        <f t="shared" si="31"/>
        <v>0</v>
      </c>
      <c r="L217" s="69">
        <f t="shared" si="32"/>
        <v>0</v>
      </c>
      <c r="M217" s="69">
        <f t="shared" si="29"/>
        <v>0</v>
      </c>
      <c r="N217" s="69">
        <f t="shared" si="29"/>
        <v>0</v>
      </c>
      <c r="O217" s="69">
        <f t="shared" si="29"/>
        <v>2.4570227529256243</v>
      </c>
      <c r="P217" s="70">
        <f t="shared" si="24"/>
        <v>14.129023072019761</v>
      </c>
      <c r="Q217" s="86">
        <f>J217*VLOOKUP('Tipo de Pilha'!$E$1,'Área - us ur'!$A$4:$H$7,2,FALSE)/1000</f>
        <v>0</v>
      </c>
      <c r="R217" s="87">
        <f>K217*VLOOKUP('Tipo de Pilha'!$E$1,'Área - us ur'!$A$4:$H$7,3,FALSE)/1000</f>
        <v>0</v>
      </c>
      <c r="S217" s="87">
        <f>L217*VLOOKUP('Tipo de Pilha'!$E$1,'Área - us ur'!$A$4:$H$7,4,FALSE)/1000</f>
        <v>0</v>
      </c>
      <c r="T217" s="87">
        <f>M217*VLOOKUP('Tipo de Pilha'!$E$1,'Área - us ur'!$A$4:$H$7,5,FALSE)/1000</f>
        <v>0</v>
      </c>
      <c r="U217" s="87">
        <f>N217*VLOOKUP('Tipo de Pilha'!$E$1,'Área - us ur'!$A$4:$H$7,6,FALSE)/1000</f>
        <v>0</v>
      </c>
      <c r="V217" s="87">
        <f>O217*VLOOKUP('Tipo de Pilha'!$E$1,'Área - us ur'!$A$4:$H$7,7,FALSE)/1000</f>
        <v>2.9484273035107489E-4</v>
      </c>
      <c r="W217" s="88">
        <f>P217*VLOOKUP('Tipo de Pilha'!$E$1,'Área - us ur'!$A$4:$H$7,8,FALSE)/1000</f>
        <v>0</v>
      </c>
      <c r="X217" s="82">
        <f t="shared" si="28"/>
        <v>2.9484273035107489E-4</v>
      </c>
    </row>
    <row r="218" spans="1:24" ht="15" customHeight="1" x14ac:dyDescent="0.2">
      <c r="A218" s="126">
        <f>'Serie Vento - 1 dia'!D218</f>
        <v>42220</v>
      </c>
      <c r="B218" s="102">
        <f>'Serie Vento - 1 dia'!E218</f>
        <v>7.7320933199999997</v>
      </c>
      <c r="C218" s="68">
        <f t="shared" si="33"/>
        <v>0.15464186640000002</v>
      </c>
      <c r="D218" s="69">
        <f t="shared" si="33"/>
        <v>0.15464186640000002</v>
      </c>
      <c r="E218" s="69">
        <f t="shared" si="33"/>
        <v>0.15464186640000002</v>
      </c>
      <c r="F218" s="69">
        <f t="shared" si="34"/>
        <v>0.46392559919999998</v>
      </c>
      <c r="G218" s="69">
        <f t="shared" si="34"/>
        <v>0.46392559919999998</v>
      </c>
      <c r="H218" s="69">
        <f t="shared" si="26"/>
        <v>0.69588839880000009</v>
      </c>
      <c r="I218" s="70">
        <f t="shared" si="27"/>
        <v>0.85053026520000008</v>
      </c>
      <c r="J218" s="68">
        <f t="shared" si="30"/>
        <v>0</v>
      </c>
      <c r="K218" s="69">
        <f t="shared" si="31"/>
        <v>0</v>
      </c>
      <c r="L218" s="69">
        <f t="shared" si="32"/>
        <v>0</v>
      </c>
      <c r="M218" s="69">
        <f t="shared" si="29"/>
        <v>0</v>
      </c>
      <c r="N218" s="69">
        <f t="shared" si="29"/>
        <v>0</v>
      </c>
      <c r="O218" s="69">
        <f t="shared" si="29"/>
        <v>0</v>
      </c>
      <c r="P218" s="70">
        <f t="shared" si="24"/>
        <v>0</v>
      </c>
      <c r="Q218" s="86">
        <f>J218*VLOOKUP('Tipo de Pilha'!$E$1,'Área - us ur'!$A$4:$H$7,2,FALSE)/1000</f>
        <v>0</v>
      </c>
      <c r="R218" s="87">
        <f>K218*VLOOKUP('Tipo de Pilha'!$E$1,'Área - us ur'!$A$4:$H$7,3,FALSE)/1000</f>
        <v>0</v>
      </c>
      <c r="S218" s="87">
        <f>L218*VLOOKUP('Tipo de Pilha'!$E$1,'Área - us ur'!$A$4:$H$7,4,FALSE)/1000</f>
        <v>0</v>
      </c>
      <c r="T218" s="87">
        <f>M218*VLOOKUP('Tipo de Pilha'!$E$1,'Área - us ur'!$A$4:$H$7,5,FALSE)/1000</f>
        <v>0</v>
      </c>
      <c r="U218" s="87">
        <f>N218*VLOOKUP('Tipo de Pilha'!$E$1,'Área - us ur'!$A$4:$H$7,6,FALSE)/1000</f>
        <v>0</v>
      </c>
      <c r="V218" s="87">
        <f>O218*VLOOKUP('Tipo de Pilha'!$E$1,'Área - us ur'!$A$4:$H$7,7,FALSE)/1000</f>
        <v>0</v>
      </c>
      <c r="W218" s="88">
        <f>P218*VLOOKUP('Tipo de Pilha'!$E$1,'Área - us ur'!$A$4:$H$7,8,FALSE)/1000</f>
        <v>0</v>
      </c>
      <c r="X218" s="82">
        <f t="shared" si="28"/>
        <v>0</v>
      </c>
    </row>
    <row r="219" spans="1:24" ht="15" customHeight="1" x14ac:dyDescent="0.2">
      <c r="A219" s="126">
        <f>'Serie Vento - 1 dia'!D219</f>
        <v>42221</v>
      </c>
      <c r="B219" s="102">
        <f>'Serie Vento - 1 dia'!E219</f>
        <v>12.027700719999999</v>
      </c>
      <c r="C219" s="68">
        <f t="shared" si="33"/>
        <v>0.24055401440000002</v>
      </c>
      <c r="D219" s="69">
        <f t="shared" si="33"/>
        <v>0.24055401440000002</v>
      </c>
      <c r="E219" s="69">
        <f t="shared" si="33"/>
        <v>0.24055401440000002</v>
      </c>
      <c r="F219" s="69">
        <f t="shared" si="34"/>
        <v>0.72166204319999994</v>
      </c>
      <c r="G219" s="69">
        <f t="shared" si="34"/>
        <v>0.72166204319999994</v>
      </c>
      <c r="H219" s="69">
        <f t="shared" si="26"/>
        <v>1.0824930648</v>
      </c>
      <c r="I219" s="70">
        <f t="shared" si="27"/>
        <v>1.3230470792</v>
      </c>
      <c r="J219" s="68">
        <f t="shared" si="30"/>
        <v>0</v>
      </c>
      <c r="K219" s="69">
        <f t="shared" si="31"/>
        <v>0</v>
      </c>
      <c r="L219" s="69">
        <f t="shared" si="32"/>
        <v>0</v>
      </c>
      <c r="M219" s="69">
        <f t="shared" si="29"/>
        <v>0</v>
      </c>
      <c r="N219" s="69">
        <f t="shared" si="29"/>
        <v>0</v>
      </c>
      <c r="O219" s="69">
        <f t="shared" si="29"/>
        <v>2.4570227529256243</v>
      </c>
      <c r="P219" s="70">
        <f t="shared" si="24"/>
        <v>14.129023072019761</v>
      </c>
      <c r="Q219" s="86">
        <f>J219*VLOOKUP('Tipo de Pilha'!$E$1,'Área - us ur'!$A$4:$H$7,2,FALSE)/1000</f>
        <v>0</v>
      </c>
      <c r="R219" s="87">
        <f>K219*VLOOKUP('Tipo de Pilha'!$E$1,'Área - us ur'!$A$4:$H$7,3,FALSE)/1000</f>
        <v>0</v>
      </c>
      <c r="S219" s="87">
        <f>L219*VLOOKUP('Tipo de Pilha'!$E$1,'Área - us ur'!$A$4:$H$7,4,FALSE)/1000</f>
        <v>0</v>
      </c>
      <c r="T219" s="87">
        <f>M219*VLOOKUP('Tipo de Pilha'!$E$1,'Área - us ur'!$A$4:$H$7,5,FALSE)/1000</f>
        <v>0</v>
      </c>
      <c r="U219" s="87">
        <f>N219*VLOOKUP('Tipo de Pilha'!$E$1,'Área - us ur'!$A$4:$H$7,6,FALSE)/1000</f>
        <v>0</v>
      </c>
      <c r="V219" s="87">
        <f>O219*VLOOKUP('Tipo de Pilha'!$E$1,'Área - us ur'!$A$4:$H$7,7,FALSE)/1000</f>
        <v>2.9484273035107489E-4</v>
      </c>
      <c r="W219" s="88">
        <f>P219*VLOOKUP('Tipo de Pilha'!$E$1,'Área - us ur'!$A$4:$H$7,8,FALSE)/1000</f>
        <v>0</v>
      </c>
      <c r="X219" s="82">
        <f t="shared" si="28"/>
        <v>2.9484273035107489E-4</v>
      </c>
    </row>
    <row r="220" spans="1:24" ht="15" customHeight="1" x14ac:dyDescent="0.2">
      <c r="A220" s="126">
        <f>'Serie Vento - 1 dia'!D220</f>
        <v>42222</v>
      </c>
      <c r="B220" s="102">
        <f>'Serie Vento - 1 dia'!E220</f>
        <v>14.605065159999999</v>
      </c>
      <c r="C220" s="68">
        <f t="shared" si="33"/>
        <v>0.29210130320000005</v>
      </c>
      <c r="D220" s="69">
        <f t="shared" si="33"/>
        <v>0.29210130320000005</v>
      </c>
      <c r="E220" s="69">
        <f t="shared" si="33"/>
        <v>0.29210130320000005</v>
      </c>
      <c r="F220" s="69">
        <f t="shared" si="34"/>
        <v>0.87630390959999993</v>
      </c>
      <c r="G220" s="69">
        <f t="shared" si="34"/>
        <v>0.87630390959999993</v>
      </c>
      <c r="H220" s="69">
        <f t="shared" si="26"/>
        <v>1.3144558644</v>
      </c>
      <c r="I220" s="70">
        <f t="shared" si="27"/>
        <v>1.6065571676000001</v>
      </c>
      <c r="J220" s="68">
        <f t="shared" si="30"/>
        <v>0</v>
      </c>
      <c r="K220" s="69">
        <f t="shared" si="31"/>
        <v>0</v>
      </c>
      <c r="L220" s="69">
        <f t="shared" si="32"/>
        <v>0</v>
      </c>
      <c r="M220" s="69">
        <f t="shared" si="29"/>
        <v>0</v>
      </c>
      <c r="N220" s="69">
        <f t="shared" si="29"/>
        <v>0</v>
      </c>
      <c r="O220" s="69">
        <f t="shared" si="29"/>
        <v>13.596581068021965</v>
      </c>
      <c r="P220" s="70">
        <f t="shared" si="24"/>
        <v>36.502801848882214</v>
      </c>
      <c r="Q220" s="86">
        <f>J220*VLOOKUP('Tipo de Pilha'!$E$1,'Área - us ur'!$A$4:$H$7,2,FALSE)/1000</f>
        <v>0</v>
      </c>
      <c r="R220" s="87">
        <f>K220*VLOOKUP('Tipo de Pilha'!$E$1,'Área - us ur'!$A$4:$H$7,3,FALSE)/1000</f>
        <v>0</v>
      </c>
      <c r="S220" s="87">
        <f>L220*VLOOKUP('Tipo de Pilha'!$E$1,'Área - us ur'!$A$4:$H$7,4,FALSE)/1000</f>
        <v>0</v>
      </c>
      <c r="T220" s="87">
        <f>M220*VLOOKUP('Tipo de Pilha'!$E$1,'Área - us ur'!$A$4:$H$7,5,FALSE)/1000</f>
        <v>0</v>
      </c>
      <c r="U220" s="87">
        <f>N220*VLOOKUP('Tipo de Pilha'!$E$1,'Área - us ur'!$A$4:$H$7,6,FALSE)/1000</f>
        <v>0</v>
      </c>
      <c r="V220" s="87">
        <f>O220*VLOOKUP('Tipo de Pilha'!$E$1,'Área - us ur'!$A$4:$H$7,7,FALSE)/1000</f>
        <v>1.6315897281626358E-3</v>
      </c>
      <c r="W220" s="88">
        <f>P220*VLOOKUP('Tipo de Pilha'!$E$1,'Área - us ur'!$A$4:$H$7,8,FALSE)/1000</f>
        <v>0</v>
      </c>
      <c r="X220" s="82">
        <f t="shared" si="28"/>
        <v>1.6315897281626358E-3</v>
      </c>
    </row>
    <row r="221" spans="1:24" ht="15" customHeight="1" x14ac:dyDescent="0.2">
      <c r="A221" s="126">
        <f>'Serie Vento - 1 dia'!D221</f>
        <v>42223</v>
      </c>
      <c r="B221" s="102">
        <f>'Serie Vento - 1 dia'!E221</f>
        <v>12.886822199999999</v>
      </c>
      <c r="C221" s="68">
        <f t="shared" si="33"/>
        <v>0.25773644400000001</v>
      </c>
      <c r="D221" s="69">
        <f t="shared" si="33"/>
        <v>0.25773644400000001</v>
      </c>
      <c r="E221" s="69">
        <f t="shared" si="33"/>
        <v>0.25773644400000001</v>
      </c>
      <c r="F221" s="69">
        <f t="shared" si="34"/>
        <v>0.77320933199999997</v>
      </c>
      <c r="G221" s="69">
        <f t="shared" si="34"/>
        <v>0.77320933199999997</v>
      </c>
      <c r="H221" s="69">
        <f t="shared" si="26"/>
        <v>1.159813998</v>
      </c>
      <c r="I221" s="70">
        <f t="shared" si="27"/>
        <v>1.417550442</v>
      </c>
      <c r="J221" s="68">
        <f t="shared" si="30"/>
        <v>0</v>
      </c>
      <c r="K221" s="69">
        <f t="shared" si="31"/>
        <v>0</v>
      </c>
      <c r="L221" s="69">
        <f t="shared" si="32"/>
        <v>0</v>
      </c>
      <c r="M221" s="69">
        <f t="shared" si="29"/>
        <v>0</v>
      </c>
      <c r="N221" s="69">
        <f t="shared" si="29"/>
        <v>0</v>
      </c>
      <c r="O221" s="69">
        <f t="shared" si="29"/>
        <v>5.47669975949115</v>
      </c>
      <c r="P221" s="70">
        <f t="shared" si="24"/>
        <v>20.550966603634933</v>
      </c>
      <c r="Q221" s="86">
        <f>J221*VLOOKUP('Tipo de Pilha'!$E$1,'Área - us ur'!$A$4:$H$7,2,FALSE)/1000</f>
        <v>0</v>
      </c>
      <c r="R221" s="87">
        <f>K221*VLOOKUP('Tipo de Pilha'!$E$1,'Área - us ur'!$A$4:$H$7,3,FALSE)/1000</f>
        <v>0</v>
      </c>
      <c r="S221" s="87">
        <f>L221*VLOOKUP('Tipo de Pilha'!$E$1,'Área - us ur'!$A$4:$H$7,4,FALSE)/1000</f>
        <v>0</v>
      </c>
      <c r="T221" s="87">
        <f>M221*VLOOKUP('Tipo de Pilha'!$E$1,'Área - us ur'!$A$4:$H$7,5,FALSE)/1000</f>
        <v>0</v>
      </c>
      <c r="U221" s="87">
        <f>N221*VLOOKUP('Tipo de Pilha'!$E$1,'Área - us ur'!$A$4:$H$7,6,FALSE)/1000</f>
        <v>0</v>
      </c>
      <c r="V221" s="87">
        <f>O221*VLOOKUP('Tipo de Pilha'!$E$1,'Área - us ur'!$A$4:$H$7,7,FALSE)/1000</f>
        <v>6.5720397113893801E-4</v>
      </c>
      <c r="W221" s="88">
        <f>P221*VLOOKUP('Tipo de Pilha'!$E$1,'Área - us ur'!$A$4:$H$7,8,FALSE)/1000</f>
        <v>0</v>
      </c>
      <c r="X221" s="82">
        <f t="shared" si="28"/>
        <v>6.5720397113893801E-4</v>
      </c>
    </row>
    <row r="222" spans="1:24" ht="15" customHeight="1" x14ac:dyDescent="0.2">
      <c r="A222" s="126">
        <f>'Serie Vento - 1 dia'!D222</f>
        <v>42224</v>
      </c>
      <c r="B222" s="102">
        <f>'Serie Vento - 1 dia'!E222</f>
        <v>9.4503362800000001</v>
      </c>
      <c r="C222" s="68">
        <f t="shared" si="33"/>
        <v>0.18900672560000004</v>
      </c>
      <c r="D222" s="69">
        <f t="shared" si="33"/>
        <v>0.18900672560000004</v>
      </c>
      <c r="E222" s="69">
        <f t="shared" si="33"/>
        <v>0.18900672560000004</v>
      </c>
      <c r="F222" s="69">
        <f t="shared" si="34"/>
        <v>0.56702017679999994</v>
      </c>
      <c r="G222" s="69">
        <f t="shared" si="34"/>
        <v>0.56702017679999994</v>
      </c>
      <c r="H222" s="69">
        <f t="shared" si="26"/>
        <v>0.85053026520000008</v>
      </c>
      <c r="I222" s="70">
        <f t="shared" si="27"/>
        <v>1.0395369908000001</v>
      </c>
      <c r="J222" s="68">
        <f t="shared" si="30"/>
        <v>0</v>
      </c>
      <c r="K222" s="69">
        <f t="shared" si="31"/>
        <v>0</v>
      </c>
      <c r="L222" s="69">
        <f t="shared" si="32"/>
        <v>0</v>
      </c>
      <c r="M222" s="69">
        <f t="shared" si="29"/>
        <v>0</v>
      </c>
      <c r="N222" s="69">
        <f t="shared" si="29"/>
        <v>0</v>
      </c>
      <c r="O222" s="69">
        <f t="shared" si="29"/>
        <v>0</v>
      </c>
      <c r="P222" s="70">
        <f t="shared" si="24"/>
        <v>1.0790888412081203</v>
      </c>
      <c r="Q222" s="86">
        <f>J222*VLOOKUP('Tipo de Pilha'!$E$1,'Área - us ur'!$A$4:$H$7,2,FALSE)/1000</f>
        <v>0</v>
      </c>
      <c r="R222" s="87">
        <f>K222*VLOOKUP('Tipo de Pilha'!$E$1,'Área - us ur'!$A$4:$H$7,3,FALSE)/1000</f>
        <v>0</v>
      </c>
      <c r="S222" s="87">
        <f>L222*VLOOKUP('Tipo de Pilha'!$E$1,'Área - us ur'!$A$4:$H$7,4,FALSE)/1000</f>
        <v>0</v>
      </c>
      <c r="T222" s="87">
        <f>M222*VLOOKUP('Tipo de Pilha'!$E$1,'Área - us ur'!$A$4:$H$7,5,FALSE)/1000</f>
        <v>0</v>
      </c>
      <c r="U222" s="87">
        <f>N222*VLOOKUP('Tipo de Pilha'!$E$1,'Área - us ur'!$A$4:$H$7,6,FALSE)/1000</f>
        <v>0</v>
      </c>
      <c r="V222" s="87">
        <f>O222*VLOOKUP('Tipo de Pilha'!$E$1,'Área - us ur'!$A$4:$H$7,7,FALSE)/1000</f>
        <v>0</v>
      </c>
      <c r="W222" s="88">
        <f>P222*VLOOKUP('Tipo de Pilha'!$E$1,'Área - us ur'!$A$4:$H$7,8,FALSE)/1000</f>
        <v>0</v>
      </c>
      <c r="X222" s="82">
        <f t="shared" si="28"/>
        <v>0</v>
      </c>
    </row>
    <row r="223" spans="1:24" ht="15" customHeight="1" x14ac:dyDescent="0.2">
      <c r="A223" s="126">
        <f>'Serie Vento - 1 dia'!D223</f>
        <v>42225</v>
      </c>
      <c r="B223" s="102">
        <f>'Serie Vento - 1 dia'!E223</f>
        <v>9.4503362800000001</v>
      </c>
      <c r="C223" s="68">
        <f t="shared" si="33"/>
        <v>0.18900672560000004</v>
      </c>
      <c r="D223" s="69">
        <f t="shared" si="33"/>
        <v>0.18900672560000004</v>
      </c>
      <c r="E223" s="69">
        <f t="shared" si="33"/>
        <v>0.18900672560000004</v>
      </c>
      <c r="F223" s="69">
        <f t="shared" si="34"/>
        <v>0.56702017679999994</v>
      </c>
      <c r="G223" s="69">
        <f t="shared" si="34"/>
        <v>0.56702017679999994</v>
      </c>
      <c r="H223" s="69">
        <f t="shared" si="26"/>
        <v>0.85053026520000008</v>
      </c>
      <c r="I223" s="70">
        <f t="shared" si="27"/>
        <v>1.0395369908000001</v>
      </c>
      <c r="J223" s="68">
        <f t="shared" si="30"/>
        <v>0</v>
      </c>
      <c r="K223" s="69">
        <f t="shared" si="31"/>
        <v>0</v>
      </c>
      <c r="L223" s="69">
        <f t="shared" si="32"/>
        <v>0</v>
      </c>
      <c r="M223" s="69">
        <f t="shared" si="29"/>
        <v>0</v>
      </c>
      <c r="N223" s="69">
        <f t="shared" si="29"/>
        <v>0</v>
      </c>
      <c r="O223" s="69">
        <f t="shared" si="29"/>
        <v>0</v>
      </c>
      <c r="P223" s="70">
        <f t="shared" si="24"/>
        <v>1.0790888412081203</v>
      </c>
      <c r="Q223" s="86">
        <f>J223*VLOOKUP('Tipo de Pilha'!$E$1,'Área - us ur'!$A$4:$H$7,2,FALSE)/1000</f>
        <v>0</v>
      </c>
      <c r="R223" s="87">
        <f>K223*VLOOKUP('Tipo de Pilha'!$E$1,'Área - us ur'!$A$4:$H$7,3,FALSE)/1000</f>
        <v>0</v>
      </c>
      <c r="S223" s="87">
        <f>L223*VLOOKUP('Tipo de Pilha'!$E$1,'Área - us ur'!$A$4:$H$7,4,FALSE)/1000</f>
        <v>0</v>
      </c>
      <c r="T223" s="87">
        <f>M223*VLOOKUP('Tipo de Pilha'!$E$1,'Área - us ur'!$A$4:$H$7,5,FALSE)/1000</f>
        <v>0</v>
      </c>
      <c r="U223" s="87">
        <f>N223*VLOOKUP('Tipo de Pilha'!$E$1,'Área - us ur'!$A$4:$H$7,6,FALSE)/1000</f>
        <v>0</v>
      </c>
      <c r="V223" s="87">
        <f>O223*VLOOKUP('Tipo de Pilha'!$E$1,'Área - us ur'!$A$4:$H$7,7,FALSE)/1000</f>
        <v>0</v>
      </c>
      <c r="W223" s="88">
        <f>P223*VLOOKUP('Tipo de Pilha'!$E$1,'Área - us ur'!$A$4:$H$7,8,FALSE)/1000</f>
        <v>0</v>
      </c>
      <c r="X223" s="82">
        <f t="shared" si="28"/>
        <v>0</v>
      </c>
    </row>
    <row r="224" spans="1:24" ht="15" customHeight="1" x14ac:dyDescent="0.2">
      <c r="A224" s="126">
        <f>'Serie Vento - 1 dia'!D224</f>
        <v>42226</v>
      </c>
      <c r="B224" s="102">
        <f>'Serie Vento - 1 dia'!E224</f>
        <v>10.309457759999999</v>
      </c>
      <c r="C224" s="68">
        <f t="shared" si="33"/>
        <v>0.20618915520000003</v>
      </c>
      <c r="D224" s="69">
        <f t="shared" si="33"/>
        <v>0.20618915520000003</v>
      </c>
      <c r="E224" s="69">
        <f t="shared" si="33"/>
        <v>0.20618915520000003</v>
      </c>
      <c r="F224" s="69">
        <f t="shared" si="34"/>
        <v>0.61856746559999987</v>
      </c>
      <c r="G224" s="69">
        <f t="shared" si="34"/>
        <v>0.61856746559999987</v>
      </c>
      <c r="H224" s="69">
        <f t="shared" si="26"/>
        <v>0.92785119839999997</v>
      </c>
      <c r="I224" s="70">
        <f t="shared" si="27"/>
        <v>1.1340403536000001</v>
      </c>
      <c r="J224" s="68">
        <f t="shared" si="30"/>
        <v>0</v>
      </c>
      <c r="K224" s="69">
        <f t="shared" si="31"/>
        <v>0</v>
      </c>
      <c r="L224" s="69">
        <f t="shared" si="32"/>
        <v>0</v>
      </c>
      <c r="M224" s="69">
        <f t="shared" si="29"/>
        <v>0</v>
      </c>
      <c r="N224" s="69">
        <f t="shared" si="29"/>
        <v>0</v>
      </c>
      <c r="O224" s="69">
        <f t="shared" si="29"/>
        <v>0</v>
      </c>
      <c r="P224" s="70">
        <f t="shared" si="24"/>
        <v>4.39308419080636</v>
      </c>
      <c r="Q224" s="86">
        <f>J224*VLOOKUP('Tipo de Pilha'!$E$1,'Área - us ur'!$A$4:$H$7,2,FALSE)/1000</f>
        <v>0</v>
      </c>
      <c r="R224" s="87">
        <f>K224*VLOOKUP('Tipo de Pilha'!$E$1,'Área - us ur'!$A$4:$H$7,3,FALSE)/1000</f>
        <v>0</v>
      </c>
      <c r="S224" s="87">
        <f>L224*VLOOKUP('Tipo de Pilha'!$E$1,'Área - us ur'!$A$4:$H$7,4,FALSE)/1000</f>
        <v>0</v>
      </c>
      <c r="T224" s="87">
        <f>M224*VLOOKUP('Tipo de Pilha'!$E$1,'Área - us ur'!$A$4:$H$7,5,FALSE)/1000</f>
        <v>0</v>
      </c>
      <c r="U224" s="87">
        <f>N224*VLOOKUP('Tipo de Pilha'!$E$1,'Área - us ur'!$A$4:$H$7,6,FALSE)/1000</f>
        <v>0</v>
      </c>
      <c r="V224" s="87">
        <f>O224*VLOOKUP('Tipo de Pilha'!$E$1,'Área - us ur'!$A$4:$H$7,7,FALSE)/1000</f>
        <v>0</v>
      </c>
      <c r="W224" s="88">
        <f>P224*VLOOKUP('Tipo de Pilha'!$E$1,'Área - us ur'!$A$4:$H$7,8,FALSE)/1000</f>
        <v>0</v>
      </c>
      <c r="X224" s="82">
        <f t="shared" si="28"/>
        <v>0</v>
      </c>
    </row>
    <row r="225" spans="1:24" ht="15" customHeight="1" x14ac:dyDescent="0.2">
      <c r="A225" s="126">
        <f>'Serie Vento - 1 dia'!D225</f>
        <v>42227</v>
      </c>
      <c r="B225" s="102">
        <f>'Serie Vento - 1 dia'!E225</f>
        <v>7.7320933199999997</v>
      </c>
      <c r="C225" s="68">
        <f t="shared" si="33"/>
        <v>0.15464186640000002</v>
      </c>
      <c r="D225" s="69">
        <f t="shared" si="33"/>
        <v>0.15464186640000002</v>
      </c>
      <c r="E225" s="69">
        <f t="shared" si="33"/>
        <v>0.15464186640000002</v>
      </c>
      <c r="F225" s="69">
        <f t="shared" si="34"/>
        <v>0.46392559919999998</v>
      </c>
      <c r="G225" s="69">
        <f t="shared" si="34"/>
        <v>0.46392559919999998</v>
      </c>
      <c r="H225" s="69">
        <f t="shared" si="26"/>
        <v>0.69588839880000009</v>
      </c>
      <c r="I225" s="70">
        <f t="shared" si="27"/>
        <v>0.85053026520000008</v>
      </c>
      <c r="J225" s="68">
        <f t="shared" si="30"/>
        <v>0</v>
      </c>
      <c r="K225" s="69">
        <f t="shared" si="31"/>
        <v>0</v>
      </c>
      <c r="L225" s="69">
        <f t="shared" si="32"/>
        <v>0</v>
      </c>
      <c r="M225" s="69">
        <f t="shared" si="29"/>
        <v>0</v>
      </c>
      <c r="N225" s="69">
        <f t="shared" si="29"/>
        <v>0</v>
      </c>
      <c r="O225" s="69">
        <f t="shared" si="29"/>
        <v>0</v>
      </c>
      <c r="P225" s="70">
        <f t="shared" si="24"/>
        <v>0</v>
      </c>
      <c r="Q225" s="86">
        <f>J225*VLOOKUP('Tipo de Pilha'!$E$1,'Área - us ur'!$A$4:$H$7,2,FALSE)/1000</f>
        <v>0</v>
      </c>
      <c r="R225" s="87">
        <f>K225*VLOOKUP('Tipo de Pilha'!$E$1,'Área - us ur'!$A$4:$H$7,3,FALSE)/1000</f>
        <v>0</v>
      </c>
      <c r="S225" s="87">
        <f>L225*VLOOKUP('Tipo de Pilha'!$E$1,'Área - us ur'!$A$4:$H$7,4,FALSE)/1000</f>
        <v>0</v>
      </c>
      <c r="T225" s="87">
        <f>M225*VLOOKUP('Tipo de Pilha'!$E$1,'Área - us ur'!$A$4:$H$7,5,FALSE)/1000</f>
        <v>0</v>
      </c>
      <c r="U225" s="87">
        <f>N225*VLOOKUP('Tipo de Pilha'!$E$1,'Área - us ur'!$A$4:$H$7,6,FALSE)/1000</f>
        <v>0</v>
      </c>
      <c r="V225" s="87">
        <f>O225*VLOOKUP('Tipo de Pilha'!$E$1,'Área - us ur'!$A$4:$H$7,7,FALSE)/1000</f>
        <v>0</v>
      </c>
      <c r="W225" s="88">
        <f>P225*VLOOKUP('Tipo de Pilha'!$E$1,'Área - us ur'!$A$4:$H$7,8,FALSE)/1000</f>
        <v>0</v>
      </c>
      <c r="X225" s="82">
        <f t="shared" si="28"/>
        <v>0</v>
      </c>
    </row>
    <row r="226" spans="1:24" ht="15" customHeight="1" x14ac:dyDescent="0.2">
      <c r="A226" s="126">
        <f>'Serie Vento - 1 dia'!D226</f>
        <v>42228</v>
      </c>
      <c r="B226" s="102">
        <f>'Serie Vento - 1 dia'!E226</f>
        <v>8.5912147999999995</v>
      </c>
      <c r="C226" s="68">
        <f t="shared" si="33"/>
        <v>0.17182429600000002</v>
      </c>
      <c r="D226" s="69">
        <f t="shared" si="33"/>
        <v>0.17182429600000002</v>
      </c>
      <c r="E226" s="69">
        <f t="shared" si="33"/>
        <v>0.17182429600000002</v>
      </c>
      <c r="F226" s="69">
        <f t="shared" si="34"/>
        <v>0.51547288799999991</v>
      </c>
      <c r="G226" s="69">
        <f t="shared" si="34"/>
        <v>0.51547288799999991</v>
      </c>
      <c r="H226" s="69">
        <f t="shared" si="26"/>
        <v>0.77320933200000008</v>
      </c>
      <c r="I226" s="70">
        <f t="shared" si="27"/>
        <v>0.94503362800000001</v>
      </c>
      <c r="J226" s="68">
        <f t="shared" si="30"/>
        <v>0</v>
      </c>
      <c r="K226" s="69">
        <f t="shared" si="31"/>
        <v>0</v>
      </c>
      <c r="L226" s="69">
        <f t="shared" si="32"/>
        <v>0</v>
      </c>
      <c r="M226" s="69">
        <f t="shared" si="29"/>
        <v>0</v>
      </c>
      <c r="N226" s="69">
        <f t="shared" si="29"/>
        <v>0</v>
      </c>
      <c r="O226" s="69">
        <f t="shared" si="29"/>
        <v>0</v>
      </c>
      <c r="P226" s="70">
        <f t="shared" si="24"/>
        <v>0</v>
      </c>
      <c r="Q226" s="86">
        <f>J226*VLOOKUP('Tipo de Pilha'!$E$1,'Área - us ur'!$A$4:$H$7,2,FALSE)/1000</f>
        <v>0</v>
      </c>
      <c r="R226" s="87">
        <f>K226*VLOOKUP('Tipo de Pilha'!$E$1,'Área - us ur'!$A$4:$H$7,3,FALSE)/1000</f>
        <v>0</v>
      </c>
      <c r="S226" s="87">
        <f>L226*VLOOKUP('Tipo de Pilha'!$E$1,'Área - us ur'!$A$4:$H$7,4,FALSE)/1000</f>
        <v>0</v>
      </c>
      <c r="T226" s="87">
        <f>M226*VLOOKUP('Tipo de Pilha'!$E$1,'Área - us ur'!$A$4:$H$7,5,FALSE)/1000</f>
        <v>0</v>
      </c>
      <c r="U226" s="87">
        <f>N226*VLOOKUP('Tipo de Pilha'!$E$1,'Área - us ur'!$A$4:$H$7,6,FALSE)/1000</f>
        <v>0</v>
      </c>
      <c r="V226" s="87">
        <f>O226*VLOOKUP('Tipo de Pilha'!$E$1,'Área - us ur'!$A$4:$H$7,7,FALSE)/1000</f>
        <v>0</v>
      </c>
      <c r="W226" s="88">
        <f>P226*VLOOKUP('Tipo de Pilha'!$E$1,'Área - us ur'!$A$4:$H$7,8,FALSE)/1000</f>
        <v>0</v>
      </c>
      <c r="X226" s="82">
        <f t="shared" si="28"/>
        <v>0</v>
      </c>
    </row>
    <row r="227" spans="1:24" ht="15" customHeight="1" x14ac:dyDescent="0.2">
      <c r="A227" s="126">
        <f>'Serie Vento - 1 dia'!D227</f>
        <v>42229</v>
      </c>
      <c r="B227" s="102">
        <f>'Serie Vento - 1 dia'!E227</f>
        <v>5.1547288799999995</v>
      </c>
      <c r="C227" s="68">
        <f t="shared" si="33"/>
        <v>0.10309457760000001</v>
      </c>
      <c r="D227" s="69">
        <f t="shared" si="33"/>
        <v>0.10309457760000001</v>
      </c>
      <c r="E227" s="69">
        <f t="shared" si="33"/>
        <v>0.10309457760000001</v>
      </c>
      <c r="F227" s="69">
        <f t="shared" si="34"/>
        <v>0.30928373279999993</v>
      </c>
      <c r="G227" s="69">
        <f t="shared" si="34"/>
        <v>0.30928373279999993</v>
      </c>
      <c r="H227" s="69">
        <f t="shared" si="26"/>
        <v>0.46392559919999998</v>
      </c>
      <c r="I227" s="70">
        <f t="shared" si="27"/>
        <v>0.56702017680000005</v>
      </c>
      <c r="J227" s="68">
        <f t="shared" si="30"/>
        <v>0</v>
      </c>
      <c r="K227" s="69">
        <f t="shared" si="31"/>
        <v>0</v>
      </c>
      <c r="L227" s="69">
        <f t="shared" si="32"/>
        <v>0</v>
      </c>
      <c r="M227" s="69">
        <f t="shared" si="29"/>
        <v>0</v>
      </c>
      <c r="N227" s="69">
        <f t="shared" si="29"/>
        <v>0</v>
      </c>
      <c r="O227" s="69">
        <f t="shared" si="29"/>
        <v>0</v>
      </c>
      <c r="P227" s="70">
        <f t="shared" si="29"/>
        <v>0</v>
      </c>
      <c r="Q227" s="86">
        <f>J227*VLOOKUP('Tipo de Pilha'!$E$1,'Área - us ur'!$A$4:$H$7,2,FALSE)/1000</f>
        <v>0</v>
      </c>
      <c r="R227" s="87">
        <f>K227*VLOOKUP('Tipo de Pilha'!$E$1,'Área - us ur'!$A$4:$H$7,3,FALSE)/1000</f>
        <v>0</v>
      </c>
      <c r="S227" s="87">
        <f>L227*VLOOKUP('Tipo de Pilha'!$E$1,'Área - us ur'!$A$4:$H$7,4,FALSE)/1000</f>
        <v>0</v>
      </c>
      <c r="T227" s="87">
        <f>M227*VLOOKUP('Tipo de Pilha'!$E$1,'Área - us ur'!$A$4:$H$7,5,FALSE)/1000</f>
        <v>0</v>
      </c>
      <c r="U227" s="87">
        <f>N227*VLOOKUP('Tipo de Pilha'!$E$1,'Área - us ur'!$A$4:$H$7,6,FALSE)/1000</f>
        <v>0</v>
      </c>
      <c r="V227" s="87">
        <f>O227*VLOOKUP('Tipo de Pilha'!$E$1,'Área - us ur'!$A$4:$H$7,7,FALSE)/1000</f>
        <v>0</v>
      </c>
      <c r="W227" s="88">
        <f>P227*VLOOKUP('Tipo de Pilha'!$E$1,'Área - us ur'!$A$4:$H$7,8,FALSE)/1000</f>
        <v>0</v>
      </c>
      <c r="X227" s="82">
        <f t="shared" si="28"/>
        <v>0</v>
      </c>
    </row>
    <row r="228" spans="1:24" ht="15" customHeight="1" x14ac:dyDescent="0.2">
      <c r="A228" s="126">
        <f>'Serie Vento - 1 dia'!D228</f>
        <v>42230</v>
      </c>
      <c r="B228" s="102">
        <f>'Serie Vento - 1 dia'!E228</f>
        <v>10.309457759999999</v>
      </c>
      <c r="C228" s="68">
        <f t="shared" si="33"/>
        <v>0.20618915520000003</v>
      </c>
      <c r="D228" s="69">
        <f t="shared" si="33"/>
        <v>0.20618915520000003</v>
      </c>
      <c r="E228" s="69">
        <f t="shared" si="33"/>
        <v>0.20618915520000003</v>
      </c>
      <c r="F228" s="69">
        <f t="shared" si="34"/>
        <v>0.61856746559999987</v>
      </c>
      <c r="G228" s="69">
        <f t="shared" si="34"/>
        <v>0.61856746559999987</v>
      </c>
      <c r="H228" s="69">
        <f t="shared" si="26"/>
        <v>0.92785119839999997</v>
      </c>
      <c r="I228" s="70">
        <f t="shared" si="27"/>
        <v>1.1340403536000001</v>
      </c>
      <c r="J228" s="68">
        <f t="shared" si="30"/>
        <v>0</v>
      </c>
      <c r="K228" s="69">
        <f t="shared" si="31"/>
        <v>0</v>
      </c>
      <c r="L228" s="69">
        <f t="shared" si="32"/>
        <v>0</v>
      </c>
      <c r="M228" s="69">
        <f t="shared" si="29"/>
        <v>0</v>
      </c>
      <c r="N228" s="69">
        <f t="shared" si="29"/>
        <v>0</v>
      </c>
      <c r="O228" s="69">
        <f t="shared" si="29"/>
        <v>0</v>
      </c>
      <c r="P228" s="70">
        <f t="shared" si="29"/>
        <v>4.39308419080636</v>
      </c>
      <c r="Q228" s="86">
        <f>J228*VLOOKUP('Tipo de Pilha'!$E$1,'Área - us ur'!$A$4:$H$7,2,FALSE)/1000</f>
        <v>0</v>
      </c>
      <c r="R228" s="87">
        <f>K228*VLOOKUP('Tipo de Pilha'!$E$1,'Área - us ur'!$A$4:$H$7,3,FALSE)/1000</f>
        <v>0</v>
      </c>
      <c r="S228" s="87">
        <f>L228*VLOOKUP('Tipo de Pilha'!$E$1,'Área - us ur'!$A$4:$H$7,4,FALSE)/1000</f>
        <v>0</v>
      </c>
      <c r="T228" s="87">
        <f>M228*VLOOKUP('Tipo de Pilha'!$E$1,'Área - us ur'!$A$4:$H$7,5,FALSE)/1000</f>
        <v>0</v>
      </c>
      <c r="U228" s="87">
        <f>N228*VLOOKUP('Tipo de Pilha'!$E$1,'Área - us ur'!$A$4:$H$7,6,FALSE)/1000</f>
        <v>0</v>
      </c>
      <c r="V228" s="87">
        <f>O228*VLOOKUP('Tipo de Pilha'!$E$1,'Área - us ur'!$A$4:$H$7,7,FALSE)/1000</f>
        <v>0</v>
      </c>
      <c r="W228" s="88">
        <f>P228*VLOOKUP('Tipo de Pilha'!$E$1,'Área - us ur'!$A$4:$H$7,8,FALSE)/1000</f>
        <v>0</v>
      </c>
      <c r="X228" s="82">
        <f t="shared" si="28"/>
        <v>0</v>
      </c>
    </row>
    <row r="229" spans="1:24" ht="15" customHeight="1" x14ac:dyDescent="0.2">
      <c r="A229" s="126">
        <f>'Serie Vento - 1 dia'!D229</f>
        <v>42231</v>
      </c>
      <c r="B229" s="102">
        <f>'Serie Vento - 1 dia'!E229</f>
        <v>8.5912147999999995</v>
      </c>
      <c r="C229" s="68">
        <f t="shared" si="33"/>
        <v>0.17182429600000002</v>
      </c>
      <c r="D229" s="69">
        <f t="shared" si="33"/>
        <v>0.17182429600000002</v>
      </c>
      <c r="E229" s="69">
        <f t="shared" si="33"/>
        <v>0.17182429600000002</v>
      </c>
      <c r="F229" s="69">
        <f t="shared" si="34"/>
        <v>0.51547288799999991</v>
      </c>
      <c r="G229" s="69">
        <f t="shared" si="34"/>
        <v>0.51547288799999991</v>
      </c>
      <c r="H229" s="69">
        <f t="shared" si="26"/>
        <v>0.77320933200000008</v>
      </c>
      <c r="I229" s="70">
        <f t="shared" si="27"/>
        <v>0.94503362800000001</v>
      </c>
      <c r="J229" s="68">
        <f t="shared" si="30"/>
        <v>0</v>
      </c>
      <c r="K229" s="69">
        <f t="shared" si="31"/>
        <v>0</v>
      </c>
      <c r="L229" s="69">
        <f t="shared" si="32"/>
        <v>0</v>
      </c>
      <c r="M229" s="69">
        <f t="shared" si="29"/>
        <v>0</v>
      </c>
      <c r="N229" s="69">
        <f t="shared" si="29"/>
        <v>0</v>
      </c>
      <c r="O229" s="69">
        <f t="shared" si="29"/>
        <v>0</v>
      </c>
      <c r="P229" s="70">
        <f t="shared" si="29"/>
        <v>0</v>
      </c>
      <c r="Q229" s="86">
        <f>J229*VLOOKUP('Tipo de Pilha'!$E$1,'Área - us ur'!$A$4:$H$7,2,FALSE)/1000</f>
        <v>0</v>
      </c>
      <c r="R229" s="87">
        <f>K229*VLOOKUP('Tipo de Pilha'!$E$1,'Área - us ur'!$A$4:$H$7,3,FALSE)/1000</f>
        <v>0</v>
      </c>
      <c r="S229" s="87">
        <f>L229*VLOOKUP('Tipo de Pilha'!$E$1,'Área - us ur'!$A$4:$H$7,4,FALSE)/1000</f>
        <v>0</v>
      </c>
      <c r="T229" s="87">
        <f>M229*VLOOKUP('Tipo de Pilha'!$E$1,'Área - us ur'!$A$4:$H$7,5,FALSE)/1000</f>
        <v>0</v>
      </c>
      <c r="U229" s="87">
        <f>N229*VLOOKUP('Tipo de Pilha'!$E$1,'Área - us ur'!$A$4:$H$7,6,FALSE)/1000</f>
        <v>0</v>
      </c>
      <c r="V229" s="87">
        <f>O229*VLOOKUP('Tipo de Pilha'!$E$1,'Área - us ur'!$A$4:$H$7,7,FALSE)/1000</f>
        <v>0</v>
      </c>
      <c r="W229" s="88">
        <f>P229*VLOOKUP('Tipo de Pilha'!$E$1,'Área - us ur'!$A$4:$H$7,8,FALSE)/1000</f>
        <v>0</v>
      </c>
      <c r="X229" s="82">
        <f t="shared" si="28"/>
        <v>0</v>
      </c>
    </row>
    <row r="230" spans="1:24" ht="15" customHeight="1" x14ac:dyDescent="0.2">
      <c r="A230" s="126">
        <f>'Serie Vento - 1 dia'!D230</f>
        <v>42232</v>
      </c>
      <c r="B230" s="102">
        <f>'Serie Vento - 1 dia'!E230</f>
        <v>11.16857924</v>
      </c>
      <c r="C230" s="68">
        <f t="shared" si="33"/>
        <v>0.22337158480000005</v>
      </c>
      <c r="D230" s="69">
        <f t="shared" si="33"/>
        <v>0.22337158480000005</v>
      </c>
      <c r="E230" s="69">
        <f t="shared" si="33"/>
        <v>0.22337158480000005</v>
      </c>
      <c r="F230" s="69">
        <f t="shared" si="34"/>
        <v>0.6701147543999999</v>
      </c>
      <c r="G230" s="69">
        <f t="shared" si="34"/>
        <v>0.6701147543999999</v>
      </c>
      <c r="H230" s="69">
        <f t="shared" si="26"/>
        <v>1.0051721316000002</v>
      </c>
      <c r="I230" s="70">
        <f t="shared" si="27"/>
        <v>1.2285437164000002</v>
      </c>
      <c r="J230" s="68">
        <f t="shared" si="30"/>
        <v>0</v>
      </c>
      <c r="K230" s="69">
        <f t="shared" si="31"/>
        <v>0</v>
      </c>
      <c r="L230" s="69">
        <f t="shared" si="32"/>
        <v>0</v>
      </c>
      <c r="M230" s="69">
        <f t="shared" si="29"/>
        <v>0</v>
      </c>
      <c r="N230" s="69">
        <f t="shared" si="29"/>
        <v>0</v>
      </c>
      <c r="O230" s="69">
        <f t="shared" si="29"/>
        <v>0.13085484482669241</v>
      </c>
      <c r="P230" s="70">
        <f t="shared" si="29"/>
        <v>8.7430622677435785</v>
      </c>
      <c r="Q230" s="86">
        <f>J230*VLOOKUP('Tipo de Pilha'!$E$1,'Área - us ur'!$A$4:$H$7,2,FALSE)/1000</f>
        <v>0</v>
      </c>
      <c r="R230" s="87">
        <f>K230*VLOOKUP('Tipo de Pilha'!$E$1,'Área - us ur'!$A$4:$H$7,3,FALSE)/1000</f>
        <v>0</v>
      </c>
      <c r="S230" s="87">
        <f>L230*VLOOKUP('Tipo de Pilha'!$E$1,'Área - us ur'!$A$4:$H$7,4,FALSE)/1000</f>
        <v>0</v>
      </c>
      <c r="T230" s="87">
        <f>M230*VLOOKUP('Tipo de Pilha'!$E$1,'Área - us ur'!$A$4:$H$7,5,FALSE)/1000</f>
        <v>0</v>
      </c>
      <c r="U230" s="87">
        <f>N230*VLOOKUP('Tipo de Pilha'!$E$1,'Área - us ur'!$A$4:$H$7,6,FALSE)/1000</f>
        <v>0</v>
      </c>
      <c r="V230" s="87">
        <f>O230*VLOOKUP('Tipo de Pilha'!$E$1,'Área - us ur'!$A$4:$H$7,7,FALSE)/1000</f>
        <v>1.570258137920309E-5</v>
      </c>
      <c r="W230" s="88">
        <f>P230*VLOOKUP('Tipo de Pilha'!$E$1,'Área - us ur'!$A$4:$H$7,8,FALSE)/1000</f>
        <v>0</v>
      </c>
      <c r="X230" s="82">
        <f t="shared" si="28"/>
        <v>1.570258137920309E-5</v>
      </c>
    </row>
    <row r="231" spans="1:24" ht="15" customHeight="1" x14ac:dyDescent="0.2">
      <c r="A231" s="126">
        <f>'Serie Vento - 1 dia'!D231</f>
        <v>42233</v>
      </c>
      <c r="B231" s="102">
        <f>'Serie Vento - 1 dia'!E231</f>
        <v>9.4503362800000001</v>
      </c>
      <c r="C231" s="68">
        <f t="shared" si="33"/>
        <v>0.18900672560000004</v>
      </c>
      <c r="D231" s="69">
        <f t="shared" si="33"/>
        <v>0.18900672560000004</v>
      </c>
      <c r="E231" s="69">
        <f t="shared" si="33"/>
        <v>0.18900672560000004</v>
      </c>
      <c r="F231" s="69">
        <f t="shared" si="34"/>
        <v>0.56702017679999994</v>
      </c>
      <c r="G231" s="69">
        <f t="shared" si="34"/>
        <v>0.56702017679999994</v>
      </c>
      <c r="H231" s="69">
        <f t="shared" si="26"/>
        <v>0.85053026520000008</v>
      </c>
      <c r="I231" s="70">
        <f t="shared" si="27"/>
        <v>1.0395369908000001</v>
      </c>
      <c r="J231" s="68">
        <f t="shared" si="30"/>
        <v>0</v>
      </c>
      <c r="K231" s="69">
        <f t="shared" si="31"/>
        <v>0</v>
      </c>
      <c r="L231" s="69">
        <f t="shared" si="32"/>
        <v>0</v>
      </c>
      <c r="M231" s="69">
        <f t="shared" si="29"/>
        <v>0</v>
      </c>
      <c r="N231" s="69">
        <f t="shared" si="29"/>
        <v>0</v>
      </c>
      <c r="O231" s="69">
        <f t="shared" si="29"/>
        <v>0</v>
      </c>
      <c r="P231" s="70">
        <f t="shared" si="29"/>
        <v>1.0790888412081203</v>
      </c>
      <c r="Q231" s="86">
        <f>J231*VLOOKUP('Tipo de Pilha'!$E$1,'Área - us ur'!$A$4:$H$7,2,FALSE)/1000</f>
        <v>0</v>
      </c>
      <c r="R231" s="87">
        <f>K231*VLOOKUP('Tipo de Pilha'!$E$1,'Área - us ur'!$A$4:$H$7,3,FALSE)/1000</f>
        <v>0</v>
      </c>
      <c r="S231" s="87">
        <f>L231*VLOOKUP('Tipo de Pilha'!$E$1,'Área - us ur'!$A$4:$H$7,4,FALSE)/1000</f>
        <v>0</v>
      </c>
      <c r="T231" s="87">
        <f>M231*VLOOKUP('Tipo de Pilha'!$E$1,'Área - us ur'!$A$4:$H$7,5,FALSE)/1000</f>
        <v>0</v>
      </c>
      <c r="U231" s="87">
        <f>N231*VLOOKUP('Tipo de Pilha'!$E$1,'Área - us ur'!$A$4:$H$7,6,FALSE)/1000</f>
        <v>0</v>
      </c>
      <c r="V231" s="87">
        <f>O231*VLOOKUP('Tipo de Pilha'!$E$1,'Área - us ur'!$A$4:$H$7,7,FALSE)/1000</f>
        <v>0</v>
      </c>
      <c r="W231" s="88">
        <f>P231*VLOOKUP('Tipo de Pilha'!$E$1,'Área - us ur'!$A$4:$H$7,8,FALSE)/1000</f>
        <v>0</v>
      </c>
      <c r="X231" s="82">
        <f t="shared" si="28"/>
        <v>0</v>
      </c>
    </row>
    <row r="232" spans="1:24" ht="15" customHeight="1" x14ac:dyDescent="0.2">
      <c r="A232" s="126">
        <f>'Serie Vento - 1 dia'!D232</f>
        <v>42234</v>
      </c>
      <c r="B232" s="102">
        <f>'Serie Vento - 1 dia'!E232</f>
        <v>8.5912147999999995</v>
      </c>
      <c r="C232" s="68">
        <f t="shared" si="33"/>
        <v>0.17182429600000002</v>
      </c>
      <c r="D232" s="69">
        <f t="shared" si="33"/>
        <v>0.17182429600000002</v>
      </c>
      <c r="E232" s="69">
        <f t="shared" si="33"/>
        <v>0.17182429600000002</v>
      </c>
      <c r="F232" s="69">
        <f t="shared" si="34"/>
        <v>0.51547288799999991</v>
      </c>
      <c r="G232" s="69">
        <f t="shared" si="34"/>
        <v>0.51547288799999991</v>
      </c>
      <c r="H232" s="69">
        <f t="shared" si="26"/>
        <v>0.77320933200000008</v>
      </c>
      <c r="I232" s="70">
        <f t="shared" si="27"/>
        <v>0.94503362800000001</v>
      </c>
      <c r="J232" s="68">
        <f t="shared" si="30"/>
        <v>0</v>
      </c>
      <c r="K232" s="69">
        <f t="shared" si="31"/>
        <v>0</v>
      </c>
      <c r="L232" s="69">
        <f t="shared" si="32"/>
        <v>0</v>
      </c>
      <c r="M232" s="69">
        <f t="shared" si="29"/>
        <v>0</v>
      </c>
      <c r="N232" s="69">
        <f t="shared" si="29"/>
        <v>0</v>
      </c>
      <c r="O232" s="69">
        <f t="shared" si="29"/>
        <v>0</v>
      </c>
      <c r="P232" s="70">
        <f t="shared" si="29"/>
        <v>0</v>
      </c>
      <c r="Q232" s="86">
        <f>J232*VLOOKUP('Tipo de Pilha'!$E$1,'Área - us ur'!$A$4:$H$7,2,FALSE)/1000</f>
        <v>0</v>
      </c>
      <c r="R232" s="87">
        <f>K232*VLOOKUP('Tipo de Pilha'!$E$1,'Área - us ur'!$A$4:$H$7,3,FALSE)/1000</f>
        <v>0</v>
      </c>
      <c r="S232" s="87">
        <f>L232*VLOOKUP('Tipo de Pilha'!$E$1,'Área - us ur'!$A$4:$H$7,4,FALSE)/1000</f>
        <v>0</v>
      </c>
      <c r="T232" s="87">
        <f>M232*VLOOKUP('Tipo de Pilha'!$E$1,'Área - us ur'!$A$4:$H$7,5,FALSE)/1000</f>
        <v>0</v>
      </c>
      <c r="U232" s="87">
        <f>N232*VLOOKUP('Tipo de Pilha'!$E$1,'Área - us ur'!$A$4:$H$7,6,FALSE)/1000</f>
        <v>0</v>
      </c>
      <c r="V232" s="87">
        <f>O232*VLOOKUP('Tipo de Pilha'!$E$1,'Área - us ur'!$A$4:$H$7,7,FALSE)/1000</f>
        <v>0</v>
      </c>
      <c r="W232" s="88">
        <f>P232*VLOOKUP('Tipo de Pilha'!$E$1,'Área - us ur'!$A$4:$H$7,8,FALSE)/1000</f>
        <v>0</v>
      </c>
      <c r="X232" s="82">
        <f t="shared" si="28"/>
        <v>0</v>
      </c>
    </row>
    <row r="233" spans="1:24" ht="15" customHeight="1" x14ac:dyDescent="0.2">
      <c r="A233" s="126">
        <f>'Serie Vento - 1 dia'!D233</f>
        <v>42235</v>
      </c>
      <c r="B233" s="102">
        <f>'Serie Vento - 1 dia'!E233</f>
        <v>12.027700719999999</v>
      </c>
      <c r="C233" s="68">
        <f t="shared" si="33"/>
        <v>0.24055401440000002</v>
      </c>
      <c r="D233" s="69">
        <f t="shared" si="33"/>
        <v>0.24055401440000002</v>
      </c>
      <c r="E233" s="69">
        <f t="shared" si="33"/>
        <v>0.24055401440000002</v>
      </c>
      <c r="F233" s="69">
        <f t="shared" si="34"/>
        <v>0.72166204319999994</v>
      </c>
      <c r="G233" s="69">
        <f t="shared" si="34"/>
        <v>0.72166204319999994</v>
      </c>
      <c r="H233" s="69">
        <f t="shared" si="26"/>
        <v>1.0824930648</v>
      </c>
      <c r="I233" s="70">
        <f t="shared" si="27"/>
        <v>1.3230470792</v>
      </c>
      <c r="J233" s="68">
        <f t="shared" si="30"/>
        <v>0</v>
      </c>
      <c r="K233" s="69">
        <f t="shared" si="31"/>
        <v>0</v>
      </c>
      <c r="L233" s="69">
        <f t="shared" si="32"/>
        <v>0</v>
      </c>
      <c r="M233" s="69">
        <f t="shared" si="29"/>
        <v>0</v>
      </c>
      <c r="N233" s="69">
        <f t="shared" si="29"/>
        <v>0</v>
      </c>
      <c r="O233" s="69">
        <f t="shared" si="29"/>
        <v>2.4570227529256243</v>
      </c>
      <c r="P233" s="70">
        <f t="shared" si="29"/>
        <v>14.129023072019761</v>
      </c>
      <c r="Q233" s="86">
        <f>J233*VLOOKUP('Tipo de Pilha'!$E$1,'Área - us ur'!$A$4:$H$7,2,FALSE)/1000</f>
        <v>0</v>
      </c>
      <c r="R233" s="87">
        <f>K233*VLOOKUP('Tipo de Pilha'!$E$1,'Área - us ur'!$A$4:$H$7,3,FALSE)/1000</f>
        <v>0</v>
      </c>
      <c r="S233" s="87">
        <f>L233*VLOOKUP('Tipo de Pilha'!$E$1,'Área - us ur'!$A$4:$H$7,4,FALSE)/1000</f>
        <v>0</v>
      </c>
      <c r="T233" s="87">
        <f>M233*VLOOKUP('Tipo de Pilha'!$E$1,'Área - us ur'!$A$4:$H$7,5,FALSE)/1000</f>
        <v>0</v>
      </c>
      <c r="U233" s="87">
        <f>N233*VLOOKUP('Tipo de Pilha'!$E$1,'Área - us ur'!$A$4:$H$7,6,FALSE)/1000</f>
        <v>0</v>
      </c>
      <c r="V233" s="87">
        <f>O233*VLOOKUP('Tipo de Pilha'!$E$1,'Área - us ur'!$A$4:$H$7,7,FALSE)/1000</f>
        <v>2.9484273035107489E-4</v>
      </c>
      <c r="W233" s="88">
        <f>P233*VLOOKUP('Tipo de Pilha'!$E$1,'Área - us ur'!$A$4:$H$7,8,FALSE)/1000</f>
        <v>0</v>
      </c>
      <c r="X233" s="82">
        <f t="shared" si="28"/>
        <v>2.9484273035107489E-4</v>
      </c>
    </row>
    <row r="234" spans="1:24" ht="15" customHeight="1" x14ac:dyDescent="0.2">
      <c r="A234" s="126">
        <f>'Serie Vento - 1 dia'!D234</f>
        <v>42236</v>
      </c>
      <c r="B234" s="102">
        <f>'Serie Vento - 1 dia'!E234</f>
        <v>12.027700719999999</v>
      </c>
      <c r="C234" s="68">
        <f t="shared" si="33"/>
        <v>0.24055401440000002</v>
      </c>
      <c r="D234" s="69">
        <f t="shared" si="33"/>
        <v>0.24055401440000002</v>
      </c>
      <c r="E234" s="69">
        <f t="shared" si="33"/>
        <v>0.24055401440000002</v>
      </c>
      <c r="F234" s="69">
        <f t="shared" si="34"/>
        <v>0.72166204319999994</v>
      </c>
      <c r="G234" s="69">
        <f t="shared" si="34"/>
        <v>0.72166204319999994</v>
      </c>
      <c r="H234" s="69">
        <f t="shared" si="26"/>
        <v>1.0824930648</v>
      </c>
      <c r="I234" s="70">
        <f t="shared" si="27"/>
        <v>1.3230470792</v>
      </c>
      <c r="J234" s="68">
        <f t="shared" si="30"/>
        <v>0</v>
      </c>
      <c r="K234" s="69">
        <f t="shared" si="31"/>
        <v>0</v>
      </c>
      <c r="L234" s="69">
        <f t="shared" si="32"/>
        <v>0</v>
      </c>
      <c r="M234" s="69">
        <f t="shared" si="29"/>
        <v>0</v>
      </c>
      <c r="N234" s="69">
        <f t="shared" si="29"/>
        <v>0</v>
      </c>
      <c r="O234" s="69">
        <f t="shared" si="29"/>
        <v>2.4570227529256243</v>
      </c>
      <c r="P234" s="70">
        <f t="shared" si="29"/>
        <v>14.129023072019761</v>
      </c>
      <c r="Q234" s="86">
        <f>J234*VLOOKUP('Tipo de Pilha'!$E$1,'Área - us ur'!$A$4:$H$7,2,FALSE)/1000</f>
        <v>0</v>
      </c>
      <c r="R234" s="87">
        <f>K234*VLOOKUP('Tipo de Pilha'!$E$1,'Área - us ur'!$A$4:$H$7,3,FALSE)/1000</f>
        <v>0</v>
      </c>
      <c r="S234" s="87">
        <f>L234*VLOOKUP('Tipo de Pilha'!$E$1,'Área - us ur'!$A$4:$H$7,4,FALSE)/1000</f>
        <v>0</v>
      </c>
      <c r="T234" s="87">
        <f>M234*VLOOKUP('Tipo de Pilha'!$E$1,'Área - us ur'!$A$4:$H$7,5,FALSE)/1000</f>
        <v>0</v>
      </c>
      <c r="U234" s="87">
        <f>N234*VLOOKUP('Tipo de Pilha'!$E$1,'Área - us ur'!$A$4:$H$7,6,FALSE)/1000</f>
        <v>0</v>
      </c>
      <c r="V234" s="87">
        <f>O234*VLOOKUP('Tipo de Pilha'!$E$1,'Área - us ur'!$A$4:$H$7,7,FALSE)/1000</f>
        <v>2.9484273035107489E-4</v>
      </c>
      <c r="W234" s="88">
        <f>P234*VLOOKUP('Tipo de Pilha'!$E$1,'Área - us ur'!$A$4:$H$7,8,FALSE)/1000</f>
        <v>0</v>
      </c>
      <c r="X234" s="82">
        <f t="shared" si="28"/>
        <v>2.9484273035107489E-4</v>
      </c>
    </row>
    <row r="235" spans="1:24" ht="15" customHeight="1" x14ac:dyDescent="0.2">
      <c r="A235" s="126">
        <f>'Serie Vento - 1 dia'!D235</f>
        <v>42237</v>
      </c>
      <c r="B235" s="102">
        <f>'Serie Vento - 1 dia'!E235</f>
        <v>13.74594368</v>
      </c>
      <c r="C235" s="68">
        <f t="shared" si="33"/>
        <v>0.27491887360000006</v>
      </c>
      <c r="D235" s="69">
        <f t="shared" si="33"/>
        <v>0.27491887360000006</v>
      </c>
      <c r="E235" s="69">
        <f t="shared" si="33"/>
        <v>0.27491887360000006</v>
      </c>
      <c r="F235" s="69">
        <f t="shared" si="34"/>
        <v>0.82475662080000001</v>
      </c>
      <c r="G235" s="69">
        <f t="shared" si="34"/>
        <v>0.82475662080000001</v>
      </c>
      <c r="H235" s="69">
        <f t="shared" si="26"/>
        <v>1.2371349312000002</v>
      </c>
      <c r="I235" s="70">
        <f t="shared" si="27"/>
        <v>1.5120538048000003</v>
      </c>
      <c r="J235" s="68">
        <f t="shared" si="30"/>
        <v>0</v>
      </c>
      <c r="K235" s="69">
        <f t="shared" si="31"/>
        <v>0</v>
      </c>
      <c r="L235" s="69">
        <f t="shared" si="32"/>
        <v>0</v>
      </c>
      <c r="M235" s="69">
        <f t="shared" si="29"/>
        <v>0</v>
      </c>
      <c r="N235" s="69">
        <f t="shared" si="29"/>
        <v>0</v>
      </c>
      <c r="O235" s="69">
        <f t="shared" si="29"/>
        <v>9.1898858645232764</v>
      </c>
      <c r="P235" s="70">
        <f t="shared" si="29"/>
        <v>28.008892862589104</v>
      </c>
      <c r="Q235" s="86">
        <f>J235*VLOOKUP('Tipo de Pilha'!$E$1,'Área - us ur'!$A$4:$H$7,2,FALSE)/1000</f>
        <v>0</v>
      </c>
      <c r="R235" s="87">
        <f>K235*VLOOKUP('Tipo de Pilha'!$E$1,'Área - us ur'!$A$4:$H$7,3,FALSE)/1000</f>
        <v>0</v>
      </c>
      <c r="S235" s="87">
        <f>L235*VLOOKUP('Tipo de Pilha'!$E$1,'Área - us ur'!$A$4:$H$7,4,FALSE)/1000</f>
        <v>0</v>
      </c>
      <c r="T235" s="87">
        <f>M235*VLOOKUP('Tipo de Pilha'!$E$1,'Área - us ur'!$A$4:$H$7,5,FALSE)/1000</f>
        <v>0</v>
      </c>
      <c r="U235" s="87">
        <f>N235*VLOOKUP('Tipo de Pilha'!$E$1,'Área - us ur'!$A$4:$H$7,6,FALSE)/1000</f>
        <v>0</v>
      </c>
      <c r="V235" s="87">
        <f>O235*VLOOKUP('Tipo de Pilha'!$E$1,'Área - us ur'!$A$4:$H$7,7,FALSE)/1000</f>
        <v>1.1027863037427932E-3</v>
      </c>
      <c r="W235" s="88">
        <f>P235*VLOOKUP('Tipo de Pilha'!$E$1,'Área - us ur'!$A$4:$H$7,8,FALSE)/1000</f>
        <v>0</v>
      </c>
      <c r="X235" s="82">
        <f t="shared" si="28"/>
        <v>1.1027863037427932E-3</v>
      </c>
    </row>
    <row r="236" spans="1:24" ht="15" customHeight="1" x14ac:dyDescent="0.2">
      <c r="A236" s="126">
        <f>'Serie Vento - 1 dia'!D236</f>
        <v>42238</v>
      </c>
      <c r="B236" s="102">
        <f>'Serie Vento - 1 dia'!E236</f>
        <v>6.0138503599999993</v>
      </c>
      <c r="C236" s="68">
        <f t="shared" si="33"/>
        <v>0.12027700720000001</v>
      </c>
      <c r="D236" s="69">
        <f t="shared" si="33"/>
        <v>0.12027700720000001</v>
      </c>
      <c r="E236" s="69">
        <f t="shared" si="33"/>
        <v>0.12027700720000001</v>
      </c>
      <c r="F236" s="69">
        <f t="shared" si="34"/>
        <v>0.36083102159999997</v>
      </c>
      <c r="G236" s="69">
        <f t="shared" si="34"/>
        <v>0.36083102159999997</v>
      </c>
      <c r="H236" s="69">
        <f t="shared" si="26"/>
        <v>0.54124653239999998</v>
      </c>
      <c r="I236" s="70">
        <f t="shared" si="27"/>
        <v>0.66152353959999999</v>
      </c>
      <c r="J236" s="68">
        <f t="shared" si="30"/>
        <v>0</v>
      </c>
      <c r="K236" s="69">
        <f t="shared" si="31"/>
        <v>0</v>
      </c>
      <c r="L236" s="69">
        <f t="shared" si="32"/>
        <v>0</v>
      </c>
      <c r="M236" s="69">
        <f t="shared" si="29"/>
        <v>0</v>
      </c>
      <c r="N236" s="69">
        <f t="shared" si="29"/>
        <v>0</v>
      </c>
      <c r="O236" s="69">
        <f t="shared" si="29"/>
        <v>0</v>
      </c>
      <c r="P236" s="70">
        <f t="shared" si="29"/>
        <v>0</v>
      </c>
      <c r="Q236" s="86">
        <f>J236*VLOOKUP('Tipo de Pilha'!$E$1,'Área - us ur'!$A$4:$H$7,2,FALSE)/1000</f>
        <v>0</v>
      </c>
      <c r="R236" s="87">
        <f>K236*VLOOKUP('Tipo de Pilha'!$E$1,'Área - us ur'!$A$4:$H$7,3,FALSE)/1000</f>
        <v>0</v>
      </c>
      <c r="S236" s="87">
        <f>L236*VLOOKUP('Tipo de Pilha'!$E$1,'Área - us ur'!$A$4:$H$7,4,FALSE)/1000</f>
        <v>0</v>
      </c>
      <c r="T236" s="87">
        <f>M236*VLOOKUP('Tipo de Pilha'!$E$1,'Área - us ur'!$A$4:$H$7,5,FALSE)/1000</f>
        <v>0</v>
      </c>
      <c r="U236" s="87">
        <f>N236*VLOOKUP('Tipo de Pilha'!$E$1,'Área - us ur'!$A$4:$H$7,6,FALSE)/1000</f>
        <v>0</v>
      </c>
      <c r="V236" s="87">
        <f>O236*VLOOKUP('Tipo de Pilha'!$E$1,'Área - us ur'!$A$4:$H$7,7,FALSE)/1000</f>
        <v>0</v>
      </c>
      <c r="W236" s="88">
        <f>P236*VLOOKUP('Tipo de Pilha'!$E$1,'Área - us ur'!$A$4:$H$7,8,FALSE)/1000</f>
        <v>0</v>
      </c>
      <c r="X236" s="82">
        <f t="shared" si="28"/>
        <v>0</v>
      </c>
    </row>
    <row r="237" spans="1:24" ht="15" customHeight="1" x14ac:dyDescent="0.2">
      <c r="A237" s="126">
        <f>'Serie Vento - 1 dia'!D237</f>
        <v>42239</v>
      </c>
      <c r="B237" s="102">
        <f>'Serie Vento - 1 dia'!E237</f>
        <v>10.309457759999999</v>
      </c>
      <c r="C237" s="68">
        <f t="shared" si="33"/>
        <v>0.20618915520000003</v>
      </c>
      <c r="D237" s="69">
        <f t="shared" si="33"/>
        <v>0.20618915520000003</v>
      </c>
      <c r="E237" s="69">
        <f t="shared" si="33"/>
        <v>0.20618915520000003</v>
      </c>
      <c r="F237" s="69">
        <f t="shared" si="34"/>
        <v>0.61856746559999987</v>
      </c>
      <c r="G237" s="69">
        <f t="shared" si="34"/>
        <v>0.61856746559999987</v>
      </c>
      <c r="H237" s="69">
        <f t="shared" si="26"/>
        <v>0.92785119839999997</v>
      </c>
      <c r="I237" s="70">
        <f t="shared" si="27"/>
        <v>1.1340403536000001</v>
      </c>
      <c r="J237" s="68">
        <f t="shared" si="30"/>
        <v>0</v>
      </c>
      <c r="K237" s="69">
        <f t="shared" si="31"/>
        <v>0</v>
      </c>
      <c r="L237" s="69">
        <f t="shared" si="32"/>
        <v>0</v>
      </c>
      <c r="M237" s="69">
        <f t="shared" si="29"/>
        <v>0</v>
      </c>
      <c r="N237" s="69">
        <f t="shared" si="29"/>
        <v>0</v>
      </c>
      <c r="O237" s="69">
        <f t="shared" si="29"/>
        <v>0</v>
      </c>
      <c r="P237" s="70">
        <f t="shared" si="29"/>
        <v>4.39308419080636</v>
      </c>
      <c r="Q237" s="86">
        <f>J237*VLOOKUP('Tipo de Pilha'!$E$1,'Área - us ur'!$A$4:$H$7,2,FALSE)/1000</f>
        <v>0</v>
      </c>
      <c r="R237" s="87">
        <f>K237*VLOOKUP('Tipo de Pilha'!$E$1,'Área - us ur'!$A$4:$H$7,3,FALSE)/1000</f>
        <v>0</v>
      </c>
      <c r="S237" s="87">
        <f>L237*VLOOKUP('Tipo de Pilha'!$E$1,'Área - us ur'!$A$4:$H$7,4,FALSE)/1000</f>
        <v>0</v>
      </c>
      <c r="T237" s="87">
        <f>M237*VLOOKUP('Tipo de Pilha'!$E$1,'Área - us ur'!$A$4:$H$7,5,FALSE)/1000</f>
        <v>0</v>
      </c>
      <c r="U237" s="87">
        <f>N237*VLOOKUP('Tipo de Pilha'!$E$1,'Área - us ur'!$A$4:$H$7,6,FALSE)/1000</f>
        <v>0</v>
      </c>
      <c r="V237" s="87">
        <f>O237*VLOOKUP('Tipo de Pilha'!$E$1,'Área - us ur'!$A$4:$H$7,7,FALSE)/1000</f>
        <v>0</v>
      </c>
      <c r="W237" s="88">
        <f>P237*VLOOKUP('Tipo de Pilha'!$E$1,'Área - us ur'!$A$4:$H$7,8,FALSE)/1000</f>
        <v>0</v>
      </c>
      <c r="X237" s="82">
        <f t="shared" si="28"/>
        <v>0</v>
      </c>
    </row>
    <row r="238" spans="1:24" ht="15" customHeight="1" x14ac:dyDescent="0.2">
      <c r="A238" s="126">
        <f>'Serie Vento - 1 dia'!D238</f>
        <v>42240</v>
      </c>
      <c r="B238" s="102">
        <f>'Serie Vento - 1 dia'!E238</f>
        <v>13.74594368</v>
      </c>
      <c r="C238" s="68">
        <f t="shared" si="33"/>
        <v>0.27491887360000006</v>
      </c>
      <c r="D238" s="69">
        <f t="shared" si="33"/>
        <v>0.27491887360000006</v>
      </c>
      <c r="E238" s="69">
        <f t="shared" si="33"/>
        <v>0.27491887360000006</v>
      </c>
      <c r="F238" s="69">
        <f t="shared" si="34"/>
        <v>0.82475662080000001</v>
      </c>
      <c r="G238" s="69">
        <f t="shared" si="34"/>
        <v>0.82475662080000001</v>
      </c>
      <c r="H238" s="69">
        <f t="shared" si="26"/>
        <v>1.2371349312000002</v>
      </c>
      <c r="I238" s="70">
        <f t="shared" si="27"/>
        <v>1.5120538048000003</v>
      </c>
      <c r="J238" s="68">
        <f t="shared" si="30"/>
        <v>0</v>
      </c>
      <c r="K238" s="69">
        <f t="shared" si="31"/>
        <v>0</v>
      </c>
      <c r="L238" s="69">
        <f t="shared" si="32"/>
        <v>0</v>
      </c>
      <c r="M238" s="69">
        <f t="shared" si="29"/>
        <v>0</v>
      </c>
      <c r="N238" s="69">
        <f t="shared" si="29"/>
        <v>0</v>
      </c>
      <c r="O238" s="69">
        <f t="shared" si="29"/>
        <v>9.1898858645232764</v>
      </c>
      <c r="P238" s="70">
        <f t="shared" si="29"/>
        <v>28.008892862589104</v>
      </c>
      <c r="Q238" s="86">
        <f>J238*VLOOKUP('Tipo de Pilha'!$E$1,'Área - us ur'!$A$4:$H$7,2,FALSE)/1000</f>
        <v>0</v>
      </c>
      <c r="R238" s="87">
        <f>K238*VLOOKUP('Tipo de Pilha'!$E$1,'Área - us ur'!$A$4:$H$7,3,FALSE)/1000</f>
        <v>0</v>
      </c>
      <c r="S238" s="87">
        <f>L238*VLOOKUP('Tipo de Pilha'!$E$1,'Área - us ur'!$A$4:$H$7,4,FALSE)/1000</f>
        <v>0</v>
      </c>
      <c r="T238" s="87">
        <f>M238*VLOOKUP('Tipo de Pilha'!$E$1,'Área - us ur'!$A$4:$H$7,5,FALSE)/1000</f>
        <v>0</v>
      </c>
      <c r="U238" s="87">
        <f>N238*VLOOKUP('Tipo de Pilha'!$E$1,'Área - us ur'!$A$4:$H$7,6,FALSE)/1000</f>
        <v>0</v>
      </c>
      <c r="V238" s="87">
        <f>O238*VLOOKUP('Tipo de Pilha'!$E$1,'Área - us ur'!$A$4:$H$7,7,FALSE)/1000</f>
        <v>1.1027863037427932E-3</v>
      </c>
      <c r="W238" s="88">
        <f>P238*VLOOKUP('Tipo de Pilha'!$E$1,'Área - us ur'!$A$4:$H$7,8,FALSE)/1000</f>
        <v>0</v>
      </c>
      <c r="X238" s="82">
        <f t="shared" si="28"/>
        <v>1.1027863037427932E-3</v>
      </c>
    </row>
    <row r="239" spans="1:24" ht="15" customHeight="1" x14ac:dyDescent="0.2">
      <c r="A239" s="126">
        <f>'Serie Vento - 1 dia'!D239</f>
        <v>42241</v>
      </c>
      <c r="B239" s="102">
        <f>'Serie Vento - 1 dia'!E239</f>
        <v>10.309457759999999</v>
      </c>
      <c r="C239" s="68">
        <f t="shared" si="33"/>
        <v>0.20618915520000003</v>
      </c>
      <c r="D239" s="69">
        <f t="shared" si="33"/>
        <v>0.20618915520000003</v>
      </c>
      <c r="E239" s="69">
        <f t="shared" si="33"/>
        <v>0.20618915520000003</v>
      </c>
      <c r="F239" s="69">
        <f t="shared" si="34"/>
        <v>0.61856746559999987</v>
      </c>
      <c r="G239" s="69">
        <f t="shared" si="34"/>
        <v>0.61856746559999987</v>
      </c>
      <c r="H239" s="69">
        <f t="shared" si="26"/>
        <v>0.92785119839999997</v>
      </c>
      <c r="I239" s="70">
        <f t="shared" si="27"/>
        <v>1.1340403536000001</v>
      </c>
      <c r="J239" s="68">
        <f t="shared" si="30"/>
        <v>0</v>
      </c>
      <c r="K239" s="69">
        <f t="shared" si="31"/>
        <v>0</v>
      </c>
      <c r="L239" s="69">
        <f t="shared" si="32"/>
        <v>0</v>
      </c>
      <c r="M239" s="69">
        <f t="shared" si="29"/>
        <v>0</v>
      </c>
      <c r="N239" s="69">
        <f t="shared" si="29"/>
        <v>0</v>
      </c>
      <c r="O239" s="69">
        <f t="shared" si="29"/>
        <v>0</v>
      </c>
      <c r="P239" s="70">
        <f t="shared" si="29"/>
        <v>4.39308419080636</v>
      </c>
      <c r="Q239" s="86">
        <f>J239*VLOOKUP('Tipo de Pilha'!$E$1,'Área - us ur'!$A$4:$H$7,2,FALSE)/1000</f>
        <v>0</v>
      </c>
      <c r="R239" s="87">
        <f>K239*VLOOKUP('Tipo de Pilha'!$E$1,'Área - us ur'!$A$4:$H$7,3,FALSE)/1000</f>
        <v>0</v>
      </c>
      <c r="S239" s="87">
        <f>L239*VLOOKUP('Tipo de Pilha'!$E$1,'Área - us ur'!$A$4:$H$7,4,FALSE)/1000</f>
        <v>0</v>
      </c>
      <c r="T239" s="87">
        <f>M239*VLOOKUP('Tipo de Pilha'!$E$1,'Área - us ur'!$A$4:$H$7,5,FALSE)/1000</f>
        <v>0</v>
      </c>
      <c r="U239" s="87">
        <f>N239*VLOOKUP('Tipo de Pilha'!$E$1,'Área - us ur'!$A$4:$H$7,6,FALSE)/1000</f>
        <v>0</v>
      </c>
      <c r="V239" s="87">
        <f>O239*VLOOKUP('Tipo de Pilha'!$E$1,'Área - us ur'!$A$4:$H$7,7,FALSE)/1000</f>
        <v>0</v>
      </c>
      <c r="W239" s="88">
        <f>P239*VLOOKUP('Tipo de Pilha'!$E$1,'Área - us ur'!$A$4:$H$7,8,FALSE)/1000</f>
        <v>0</v>
      </c>
      <c r="X239" s="82">
        <f t="shared" si="28"/>
        <v>0</v>
      </c>
    </row>
    <row r="240" spans="1:24" ht="15" customHeight="1" x14ac:dyDescent="0.2">
      <c r="A240" s="126">
        <f>'Serie Vento - 1 dia'!D240</f>
        <v>42242</v>
      </c>
      <c r="B240" s="102">
        <f>'Serie Vento - 1 dia'!E240</f>
        <v>9.4503362800000001</v>
      </c>
      <c r="C240" s="68">
        <f t="shared" si="33"/>
        <v>0.18900672560000004</v>
      </c>
      <c r="D240" s="69">
        <f t="shared" si="33"/>
        <v>0.18900672560000004</v>
      </c>
      <c r="E240" s="69">
        <f t="shared" si="33"/>
        <v>0.18900672560000004</v>
      </c>
      <c r="F240" s="69">
        <f t="shared" si="34"/>
        <v>0.56702017679999994</v>
      </c>
      <c r="G240" s="69">
        <f t="shared" si="34"/>
        <v>0.56702017679999994</v>
      </c>
      <c r="H240" s="69">
        <f t="shared" si="26"/>
        <v>0.85053026520000008</v>
      </c>
      <c r="I240" s="70">
        <f t="shared" si="27"/>
        <v>1.0395369908000001</v>
      </c>
      <c r="J240" s="68">
        <f t="shared" ref="J240:J271" si="35">IF(C240&gt;$AB$1,58*(C240-$AB$1)^2+25*(C240-$AB$1),0)</f>
        <v>0</v>
      </c>
      <c r="K240" s="69">
        <f t="shared" ref="K240:K271" si="36">IF(D240&gt;$AB$1,58*(D240-$AB$1)^2+25*(D240-$AB$1),0)</f>
        <v>0</v>
      </c>
      <c r="L240" s="69">
        <f t="shared" ref="L240:L271" si="37">IF(E240&gt;$AB$1,58*(E240-$AB$1)^2+25*(E240-$AB$1),0)</f>
        <v>0</v>
      </c>
      <c r="M240" s="69">
        <f t="shared" si="29"/>
        <v>0</v>
      </c>
      <c r="N240" s="69">
        <f t="shared" si="29"/>
        <v>0</v>
      </c>
      <c r="O240" s="69">
        <f t="shared" si="29"/>
        <v>0</v>
      </c>
      <c r="P240" s="70">
        <f t="shared" si="29"/>
        <v>1.0790888412081203</v>
      </c>
      <c r="Q240" s="86">
        <f>J240*VLOOKUP('Tipo de Pilha'!$E$1,'Área - us ur'!$A$4:$H$7,2,FALSE)/1000</f>
        <v>0</v>
      </c>
      <c r="R240" s="87">
        <f>K240*VLOOKUP('Tipo de Pilha'!$E$1,'Área - us ur'!$A$4:$H$7,3,FALSE)/1000</f>
        <v>0</v>
      </c>
      <c r="S240" s="87">
        <f>L240*VLOOKUP('Tipo de Pilha'!$E$1,'Área - us ur'!$A$4:$H$7,4,FALSE)/1000</f>
        <v>0</v>
      </c>
      <c r="T240" s="87">
        <f>M240*VLOOKUP('Tipo de Pilha'!$E$1,'Área - us ur'!$A$4:$H$7,5,FALSE)/1000</f>
        <v>0</v>
      </c>
      <c r="U240" s="87">
        <f>N240*VLOOKUP('Tipo de Pilha'!$E$1,'Área - us ur'!$A$4:$H$7,6,FALSE)/1000</f>
        <v>0</v>
      </c>
      <c r="V240" s="87">
        <f>O240*VLOOKUP('Tipo de Pilha'!$E$1,'Área - us ur'!$A$4:$H$7,7,FALSE)/1000</f>
        <v>0</v>
      </c>
      <c r="W240" s="88">
        <f>P240*VLOOKUP('Tipo de Pilha'!$E$1,'Área - us ur'!$A$4:$H$7,8,FALSE)/1000</f>
        <v>0</v>
      </c>
      <c r="X240" s="82">
        <f t="shared" si="28"/>
        <v>0</v>
      </c>
    </row>
    <row r="241" spans="1:24" ht="15" customHeight="1" x14ac:dyDescent="0.2">
      <c r="A241" s="126">
        <f>'Serie Vento - 1 dia'!D241</f>
        <v>42243</v>
      </c>
      <c r="B241" s="102">
        <f>'Serie Vento - 1 dia'!E241</f>
        <v>8.5912147999999995</v>
      </c>
      <c r="C241" s="68">
        <f t="shared" si="33"/>
        <v>0.17182429600000002</v>
      </c>
      <c r="D241" s="69">
        <f t="shared" si="33"/>
        <v>0.17182429600000002</v>
      </c>
      <c r="E241" s="69">
        <f t="shared" si="33"/>
        <v>0.17182429600000002</v>
      </c>
      <c r="F241" s="69">
        <f t="shared" si="34"/>
        <v>0.51547288799999991</v>
      </c>
      <c r="G241" s="69">
        <f t="shared" si="34"/>
        <v>0.51547288799999991</v>
      </c>
      <c r="H241" s="69">
        <f t="shared" si="26"/>
        <v>0.77320933200000008</v>
      </c>
      <c r="I241" s="70">
        <f t="shared" si="27"/>
        <v>0.94503362800000001</v>
      </c>
      <c r="J241" s="68">
        <f t="shared" si="35"/>
        <v>0</v>
      </c>
      <c r="K241" s="69">
        <f t="shared" si="36"/>
        <v>0</v>
      </c>
      <c r="L241" s="69">
        <f t="shared" si="37"/>
        <v>0</v>
      </c>
      <c r="M241" s="69">
        <f t="shared" si="29"/>
        <v>0</v>
      </c>
      <c r="N241" s="69">
        <f t="shared" si="29"/>
        <v>0</v>
      </c>
      <c r="O241" s="69">
        <f t="shared" si="29"/>
        <v>0</v>
      </c>
      <c r="P241" s="70">
        <f t="shared" si="29"/>
        <v>0</v>
      </c>
      <c r="Q241" s="86">
        <f>J241*VLOOKUP('Tipo de Pilha'!$E$1,'Área - us ur'!$A$4:$H$7,2,FALSE)/1000</f>
        <v>0</v>
      </c>
      <c r="R241" s="87">
        <f>K241*VLOOKUP('Tipo de Pilha'!$E$1,'Área - us ur'!$A$4:$H$7,3,FALSE)/1000</f>
        <v>0</v>
      </c>
      <c r="S241" s="87">
        <f>L241*VLOOKUP('Tipo de Pilha'!$E$1,'Área - us ur'!$A$4:$H$7,4,FALSE)/1000</f>
        <v>0</v>
      </c>
      <c r="T241" s="87">
        <f>M241*VLOOKUP('Tipo de Pilha'!$E$1,'Área - us ur'!$A$4:$H$7,5,FALSE)/1000</f>
        <v>0</v>
      </c>
      <c r="U241" s="87">
        <f>N241*VLOOKUP('Tipo de Pilha'!$E$1,'Área - us ur'!$A$4:$H$7,6,FALSE)/1000</f>
        <v>0</v>
      </c>
      <c r="V241" s="87">
        <f>O241*VLOOKUP('Tipo de Pilha'!$E$1,'Área - us ur'!$A$4:$H$7,7,FALSE)/1000</f>
        <v>0</v>
      </c>
      <c r="W241" s="88">
        <f>P241*VLOOKUP('Tipo de Pilha'!$E$1,'Área - us ur'!$A$4:$H$7,8,FALSE)/1000</f>
        <v>0</v>
      </c>
      <c r="X241" s="82">
        <f t="shared" si="28"/>
        <v>0</v>
      </c>
    </row>
    <row r="242" spans="1:24" ht="15" customHeight="1" x14ac:dyDescent="0.2">
      <c r="A242" s="126">
        <f>'Serie Vento - 1 dia'!D242</f>
        <v>42244</v>
      </c>
      <c r="B242" s="102">
        <f>'Serie Vento - 1 dia'!E242</f>
        <v>12.886822199999999</v>
      </c>
      <c r="C242" s="68">
        <f t="shared" si="33"/>
        <v>0.25773644400000001</v>
      </c>
      <c r="D242" s="69">
        <f t="shared" si="33"/>
        <v>0.25773644400000001</v>
      </c>
      <c r="E242" s="69">
        <f t="shared" si="33"/>
        <v>0.25773644400000001</v>
      </c>
      <c r="F242" s="69">
        <f t="shared" si="34"/>
        <v>0.77320933199999997</v>
      </c>
      <c r="G242" s="69">
        <f t="shared" si="34"/>
        <v>0.77320933199999997</v>
      </c>
      <c r="H242" s="69">
        <f t="shared" si="26"/>
        <v>1.159813998</v>
      </c>
      <c r="I242" s="70">
        <f t="shared" si="27"/>
        <v>1.417550442</v>
      </c>
      <c r="J242" s="68">
        <f t="shared" si="35"/>
        <v>0</v>
      </c>
      <c r="K242" s="69">
        <f t="shared" si="36"/>
        <v>0</v>
      </c>
      <c r="L242" s="69">
        <f t="shared" si="37"/>
        <v>0</v>
      </c>
      <c r="M242" s="69">
        <f t="shared" si="29"/>
        <v>0</v>
      </c>
      <c r="N242" s="69">
        <f t="shared" si="29"/>
        <v>0</v>
      </c>
      <c r="O242" s="69">
        <f t="shared" si="29"/>
        <v>5.47669975949115</v>
      </c>
      <c r="P242" s="70">
        <f t="shared" si="29"/>
        <v>20.550966603634933</v>
      </c>
      <c r="Q242" s="86">
        <f>J242*VLOOKUP('Tipo de Pilha'!$E$1,'Área - us ur'!$A$4:$H$7,2,FALSE)/1000</f>
        <v>0</v>
      </c>
      <c r="R242" s="87">
        <f>K242*VLOOKUP('Tipo de Pilha'!$E$1,'Área - us ur'!$A$4:$H$7,3,FALSE)/1000</f>
        <v>0</v>
      </c>
      <c r="S242" s="87">
        <f>L242*VLOOKUP('Tipo de Pilha'!$E$1,'Área - us ur'!$A$4:$H$7,4,FALSE)/1000</f>
        <v>0</v>
      </c>
      <c r="T242" s="87">
        <f>M242*VLOOKUP('Tipo de Pilha'!$E$1,'Área - us ur'!$A$4:$H$7,5,FALSE)/1000</f>
        <v>0</v>
      </c>
      <c r="U242" s="87">
        <f>N242*VLOOKUP('Tipo de Pilha'!$E$1,'Área - us ur'!$A$4:$H$7,6,FALSE)/1000</f>
        <v>0</v>
      </c>
      <c r="V242" s="87">
        <f>O242*VLOOKUP('Tipo de Pilha'!$E$1,'Área - us ur'!$A$4:$H$7,7,FALSE)/1000</f>
        <v>6.5720397113893801E-4</v>
      </c>
      <c r="W242" s="88">
        <f>P242*VLOOKUP('Tipo de Pilha'!$E$1,'Área - us ur'!$A$4:$H$7,8,FALSE)/1000</f>
        <v>0</v>
      </c>
      <c r="X242" s="82">
        <f t="shared" si="28"/>
        <v>6.5720397113893801E-4</v>
      </c>
    </row>
    <row r="243" spans="1:24" ht="15" customHeight="1" x14ac:dyDescent="0.2">
      <c r="A243" s="126">
        <f>'Serie Vento - 1 dia'!D243</f>
        <v>42245</v>
      </c>
      <c r="B243" s="102">
        <f>'Serie Vento - 1 dia'!E243</f>
        <v>12.027700719999999</v>
      </c>
      <c r="C243" s="68">
        <f t="shared" si="33"/>
        <v>0.24055401440000002</v>
      </c>
      <c r="D243" s="69">
        <f t="shared" si="33"/>
        <v>0.24055401440000002</v>
      </c>
      <c r="E243" s="69">
        <f t="shared" si="33"/>
        <v>0.24055401440000002</v>
      </c>
      <c r="F243" s="69">
        <f t="shared" si="34"/>
        <v>0.72166204319999994</v>
      </c>
      <c r="G243" s="69">
        <f t="shared" si="34"/>
        <v>0.72166204319999994</v>
      </c>
      <c r="H243" s="69">
        <f t="shared" si="26"/>
        <v>1.0824930648</v>
      </c>
      <c r="I243" s="70">
        <f t="shared" si="27"/>
        <v>1.3230470792</v>
      </c>
      <c r="J243" s="68">
        <f t="shared" si="35"/>
        <v>0</v>
      </c>
      <c r="K243" s="69">
        <f t="shared" si="36"/>
        <v>0</v>
      </c>
      <c r="L243" s="69">
        <f t="shared" si="37"/>
        <v>0</v>
      </c>
      <c r="M243" s="69">
        <f t="shared" si="29"/>
        <v>0</v>
      </c>
      <c r="N243" s="69">
        <f t="shared" si="29"/>
        <v>0</v>
      </c>
      <c r="O243" s="69">
        <f t="shared" si="29"/>
        <v>2.4570227529256243</v>
      </c>
      <c r="P243" s="70">
        <f t="shared" si="29"/>
        <v>14.129023072019761</v>
      </c>
      <c r="Q243" s="86">
        <f>J243*VLOOKUP('Tipo de Pilha'!$E$1,'Área - us ur'!$A$4:$H$7,2,FALSE)/1000</f>
        <v>0</v>
      </c>
      <c r="R243" s="87">
        <f>K243*VLOOKUP('Tipo de Pilha'!$E$1,'Área - us ur'!$A$4:$H$7,3,FALSE)/1000</f>
        <v>0</v>
      </c>
      <c r="S243" s="87">
        <f>L243*VLOOKUP('Tipo de Pilha'!$E$1,'Área - us ur'!$A$4:$H$7,4,FALSE)/1000</f>
        <v>0</v>
      </c>
      <c r="T243" s="87">
        <f>M243*VLOOKUP('Tipo de Pilha'!$E$1,'Área - us ur'!$A$4:$H$7,5,FALSE)/1000</f>
        <v>0</v>
      </c>
      <c r="U243" s="87">
        <f>N243*VLOOKUP('Tipo de Pilha'!$E$1,'Área - us ur'!$A$4:$H$7,6,FALSE)/1000</f>
        <v>0</v>
      </c>
      <c r="V243" s="87">
        <f>O243*VLOOKUP('Tipo de Pilha'!$E$1,'Área - us ur'!$A$4:$H$7,7,FALSE)/1000</f>
        <v>2.9484273035107489E-4</v>
      </c>
      <c r="W243" s="88">
        <f>P243*VLOOKUP('Tipo de Pilha'!$E$1,'Área - us ur'!$A$4:$H$7,8,FALSE)/1000</f>
        <v>0</v>
      </c>
      <c r="X243" s="82">
        <f t="shared" si="28"/>
        <v>2.9484273035107489E-4</v>
      </c>
    </row>
    <row r="244" spans="1:24" ht="15" customHeight="1" x14ac:dyDescent="0.2">
      <c r="A244" s="126">
        <f>'Serie Vento - 1 dia'!D244</f>
        <v>42246</v>
      </c>
      <c r="B244" s="102">
        <f>'Serie Vento - 1 dia'!E244</f>
        <v>10.309457759999999</v>
      </c>
      <c r="C244" s="68">
        <f t="shared" si="33"/>
        <v>0.20618915520000003</v>
      </c>
      <c r="D244" s="69">
        <f t="shared" si="33"/>
        <v>0.20618915520000003</v>
      </c>
      <c r="E244" s="69">
        <f t="shared" si="33"/>
        <v>0.20618915520000003</v>
      </c>
      <c r="F244" s="69">
        <f t="shared" si="34"/>
        <v>0.61856746559999987</v>
      </c>
      <c r="G244" s="69">
        <f t="shared" si="34"/>
        <v>0.61856746559999987</v>
      </c>
      <c r="H244" s="69">
        <f t="shared" si="26"/>
        <v>0.92785119839999997</v>
      </c>
      <c r="I244" s="70">
        <f t="shared" si="27"/>
        <v>1.1340403536000001</v>
      </c>
      <c r="J244" s="68">
        <f t="shared" si="35"/>
        <v>0</v>
      </c>
      <c r="K244" s="69">
        <f t="shared" si="36"/>
        <v>0</v>
      </c>
      <c r="L244" s="69">
        <f t="shared" si="37"/>
        <v>0</v>
      </c>
      <c r="M244" s="69">
        <f t="shared" si="29"/>
        <v>0</v>
      </c>
      <c r="N244" s="69">
        <f t="shared" si="29"/>
        <v>0</v>
      </c>
      <c r="O244" s="69">
        <f t="shared" si="29"/>
        <v>0</v>
      </c>
      <c r="P244" s="70">
        <f t="shared" si="29"/>
        <v>4.39308419080636</v>
      </c>
      <c r="Q244" s="86">
        <f>J244*VLOOKUP('Tipo de Pilha'!$E$1,'Área - us ur'!$A$4:$H$7,2,FALSE)/1000</f>
        <v>0</v>
      </c>
      <c r="R244" s="87">
        <f>K244*VLOOKUP('Tipo de Pilha'!$E$1,'Área - us ur'!$A$4:$H$7,3,FALSE)/1000</f>
        <v>0</v>
      </c>
      <c r="S244" s="87">
        <f>L244*VLOOKUP('Tipo de Pilha'!$E$1,'Área - us ur'!$A$4:$H$7,4,FALSE)/1000</f>
        <v>0</v>
      </c>
      <c r="T244" s="87">
        <f>M244*VLOOKUP('Tipo de Pilha'!$E$1,'Área - us ur'!$A$4:$H$7,5,FALSE)/1000</f>
        <v>0</v>
      </c>
      <c r="U244" s="87">
        <f>N244*VLOOKUP('Tipo de Pilha'!$E$1,'Área - us ur'!$A$4:$H$7,6,FALSE)/1000</f>
        <v>0</v>
      </c>
      <c r="V244" s="87">
        <f>O244*VLOOKUP('Tipo de Pilha'!$E$1,'Área - us ur'!$A$4:$H$7,7,FALSE)/1000</f>
        <v>0</v>
      </c>
      <c r="W244" s="88">
        <f>P244*VLOOKUP('Tipo de Pilha'!$E$1,'Área - us ur'!$A$4:$H$7,8,FALSE)/1000</f>
        <v>0</v>
      </c>
      <c r="X244" s="82">
        <f t="shared" si="28"/>
        <v>0</v>
      </c>
    </row>
    <row r="245" spans="1:24" ht="15" customHeight="1" x14ac:dyDescent="0.2">
      <c r="A245" s="126">
        <f>'Serie Vento - 1 dia'!D245</f>
        <v>42247</v>
      </c>
      <c r="B245" s="102">
        <f>'Serie Vento - 1 dia'!E245</f>
        <v>15.464186639999999</v>
      </c>
      <c r="C245" s="68">
        <f t="shared" si="33"/>
        <v>0.30928373280000004</v>
      </c>
      <c r="D245" s="69">
        <f t="shared" si="33"/>
        <v>0.30928373280000004</v>
      </c>
      <c r="E245" s="69">
        <f t="shared" si="33"/>
        <v>0.30928373280000004</v>
      </c>
      <c r="F245" s="69">
        <f t="shared" si="34"/>
        <v>0.92785119839999997</v>
      </c>
      <c r="G245" s="69">
        <f t="shared" si="34"/>
        <v>0.92785119839999997</v>
      </c>
      <c r="H245" s="69">
        <f t="shared" si="26"/>
        <v>1.3917767976000002</v>
      </c>
      <c r="I245" s="70">
        <f t="shared" si="27"/>
        <v>1.7010605304000002</v>
      </c>
      <c r="J245" s="68">
        <f t="shared" si="35"/>
        <v>0</v>
      </c>
      <c r="K245" s="69">
        <f t="shared" si="36"/>
        <v>0</v>
      </c>
      <c r="L245" s="69">
        <f t="shared" si="37"/>
        <v>0</v>
      </c>
      <c r="M245" s="69">
        <f t="shared" si="29"/>
        <v>0</v>
      </c>
      <c r="N245" s="69">
        <f t="shared" si="29"/>
        <v>0</v>
      </c>
      <c r="O245" s="69">
        <f t="shared" si="29"/>
        <v>18.696785369987271</v>
      </c>
      <c r="P245" s="70">
        <f t="shared" si="29"/>
        <v>46.032693562514318</v>
      </c>
      <c r="Q245" s="86">
        <f>J245*VLOOKUP('Tipo de Pilha'!$E$1,'Área - us ur'!$A$4:$H$7,2,FALSE)/1000</f>
        <v>0</v>
      </c>
      <c r="R245" s="87">
        <f>K245*VLOOKUP('Tipo de Pilha'!$E$1,'Área - us ur'!$A$4:$H$7,3,FALSE)/1000</f>
        <v>0</v>
      </c>
      <c r="S245" s="87">
        <f>L245*VLOOKUP('Tipo de Pilha'!$E$1,'Área - us ur'!$A$4:$H$7,4,FALSE)/1000</f>
        <v>0</v>
      </c>
      <c r="T245" s="87">
        <f>M245*VLOOKUP('Tipo de Pilha'!$E$1,'Área - us ur'!$A$4:$H$7,5,FALSE)/1000</f>
        <v>0</v>
      </c>
      <c r="U245" s="87">
        <f>N245*VLOOKUP('Tipo de Pilha'!$E$1,'Área - us ur'!$A$4:$H$7,6,FALSE)/1000</f>
        <v>0</v>
      </c>
      <c r="V245" s="87">
        <f>O245*VLOOKUP('Tipo de Pilha'!$E$1,'Área - us ur'!$A$4:$H$7,7,FALSE)/1000</f>
        <v>2.2436142443984725E-3</v>
      </c>
      <c r="W245" s="88">
        <f>P245*VLOOKUP('Tipo de Pilha'!$E$1,'Área - us ur'!$A$4:$H$7,8,FALSE)/1000</f>
        <v>0</v>
      </c>
      <c r="X245" s="82">
        <f t="shared" si="28"/>
        <v>2.2436142443984725E-3</v>
      </c>
    </row>
    <row r="246" spans="1:24" ht="15" customHeight="1" x14ac:dyDescent="0.2">
      <c r="A246" s="126">
        <f>'Serie Vento - 1 dia'!D246</f>
        <v>42248</v>
      </c>
      <c r="B246" s="102">
        <f>'Serie Vento - 1 dia'!E246</f>
        <v>9.4503362800000001</v>
      </c>
      <c r="C246" s="68">
        <f t="shared" si="33"/>
        <v>0.18900672560000004</v>
      </c>
      <c r="D246" s="69">
        <f t="shared" si="33"/>
        <v>0.18900672560000004</v>
      </c>
      <c r="E246" s="69">
        <f t="shared" si="33"/>
        <v>0.18900672560000004</v>
      </c>
      <c r="F246" s="69">
        <f t="shared" si="34"/>
        <v>0.56702017679999994</v>
      </c>
      <c r="G246" s="69">
        <f t="shared" si="34"/>
        <v>0.56702017679999994</v>
      </c>
      <c r="H246" s="69">
        <f t="shared" si="26"/>
        <v>0.85053026520000008</v>
      </c>
      <c r="I246" s="70">
        <f t="shared" si="27"/>
        <v>1.0395369908000001</v>
      </c>
      <c r="J246" s="68">
        <f t="shared" si="35"/>
        <v>0</v>
      </c>
      <c r="K246" s="69">
        <f t="shared" si="36"/>
        <v>0</v>
      </c>
      <c r="L246" s="69">
        <f t="shared" si="37"/>
        <v>0</v>
      </c>
      <c r="M246" s="69">
        <f t="shared" si="29"/>
        <v>0</v>
      </c>
      <c r="N246" s="69">
        <f t="shared" si="29"/>
        <v>0</v>
      </c>
      <c r="O246" s="69">
        <f t="shared" si="29"/>
        <v>0</v>
      </c>
      <c r="P246" s="70">
        <f t="shared" si="29"/>
        <v>1.0790888412081203</v>
      </c>
      <c r="Q246" s="86">
        <f>J246*VLOOKUP('Tipo de Pilha'!$E$1,'Área - us ur'!$A$4:$H$7,2,FALSE)/1000</f>
        <v>0</v>
      </c>
      <c r="R246" s="87">
        <f>K246*VLOOKUP('Tipo de Pilha'!$E$1,'Área - us ur'!$A$4:$H$7,3,FALSE)/1000</f>
        <v>0</v>
      </c>
      <c r="S246" s="87">
        <f>L246*VLOOKUP('Tipo de Pilha'!$E$1,'Área - us ur'!$A$4:$H$7,4,FALSE)/1000</f>
        <v>0</v>
      </c>
      <c r="T246" s="87">
        <f>M246*VLOOKUP('Tipo de Pilha'!$E$1,'Área - us ur'!$A$4:$H$7,5,FALSE)/1000</f>
        <v>0</v>
      </c>
      <c r="U246" s="87">
        <f>N246*VLOOKUP('Tipo de Pilha'!$E$1,'Área - us ur'!$A$4:$H$7,6,FALSE)/1000</f>
        <v>0</v>
      </c>
      <c r="V246" s="87">
        <f>O246*VLOOKUP('Tipo de Pilha'!$E$1,'Área - us ur'!$A$4:$H$7,7,FALSE)/1000</f>
        <v>0</v>
      </c>
      <c r="W246" s="88">
        <f>P246*VLOOKUP('Tipo de Pilha'!$E$1,'Área - us ur'!$A$4:$H$7,8,FALSE)/1000</f>
        <v>0</v>
      </c>
      <c r="X246" s="82">
        <f t="shared" si="28"/>
        <v>0</v>
      </c>
    </row>
    <row r="247" spans="1:24" ht="15" customHeight="1" x14ac:dyDescent="0.2">
      <c r="A247" s="126">
        <f>'Serie Vento - 1 dia'!D247</f>
        <v>42249</v>
      </c>
      <c r="B247" s="102">
        <f>'Serie Vento - 1 dia'!E247</f>
        <v>17.182429599999999</v>
      </c>
      <c r="C247" s="68">
        <f t="shared" si="33"/>
        <v>0.34364859200000003</v>
      </c>
      <c r="D247" s="69">
        <f t="shared" si="33"/>
        <v>0.34364859200000003</v>
      </c>
      <c r="E247" s="69">
        <f t="shared" si="33"/>
        <v>0.34364859200000003</v>
      </c>
      <c r="F247" s="69">
        <f t="shared" si="34"/>
        <v>1.0309457759999998</v>
      </c>
      <c r="G247" s="69">
        <f t="shared" si="34"/>
        <v>1.0309457759999998</v>
      </c>
      <c r="H247" s="69">
        <f t="shared" si="26"/>
        <v>1.5464186640000002</v>
      </c>
      <c r="I247" s="70">
        <f t="shared" si="27"/>
        <v>1.890067256</v>
      </c>
      <c r="J247" s="68">
        <f t="shared" si="35"/>
        <v>0</v>
      </c>
      <c r="K247" s="69">
        <f t="shared" si="36"/>
        <v>0</v>
      </c>
      <c r="L247" s="69">
        <f t="shared" si="37"/>
        <v>0</v>
      </c>
      <c r="M247" s="69">
        <f t="shared" si="29"/>
        <v>0.82918758103004087</v>
      </c>
      <c r="N247" s="69">
        <f t="shared" si="29"/>
        <v>0.82918758103004087</v>
      </c>
      <c r="O247" s="69">
        <f t="shared" si="29"/>
        <v>30.97772126931762</v>
      </c>
      <c r="P247" s="70">
        <f t="shared" si="29"/>
        <v>68.200425171795445</v>
      </c>
      <c r="Q247" s="86">
        <f>J247*VLOOKUP('Tipo de Pilha'!$E$1,'Área - us ur'!$A$4:$H$7,2,FALSE)/1000</f>
        <v>0</v>
      </c>
      <c r="R247" s="87">
        <f>K247*VLOOKUP('Tipo de Pilha'!$E$1,'Área - us ur'!$A$4:$H$7,3,FALSE)/1000</f>
        <v>0</v>
      </c>
      <c r="S247" s="87">
        <f>L247*VLOOKUP('Tipo de Pilha'!$E$1,'Área - us ur'!$A$4:$H$7,4,FALSE)/1000</f>
        <v>0</v>
      </c>
      <c r="T247" s="87">
        <f>M247*VLOOKUP('Tipo de Pilha'!$E$1,'Área - us ur'!$A$4:$H$7,5,FALSE)/1000</f>
        <v>3.9801003889441961E-4</v>
      </c>
      <c r="U247" s="87">
        <f>N247*VLOOKUP('Tipo de Pilha'!$E$1,'Área - us ur'!$A$4:$H$7,6,FALSE)/1000</f>
        <v>0</v>
      </c>
      <c r="V247" s="87">
        <f>O247*VLOOKUP('Tipo de Pilha'!$E$1,'Área - us ur'!$A$4:$H$7,7,FALSE)/1000</f>
        <v>3.7173265523181144E-3</v>
      </c>
      <c r="W247" s="88">
        <f>P247*VLOOKUP('Tipo de Pilha'!$E$1,'Área - us ur'!$A$4:$H$7,8,FALSE)/1000</f>
        <v>0</v>
      </c>
      <c r="X247" s="82">
        <f t="shared" si="28"/>
        <v>4.1153365912125336E-3</v>
      </c>
    </row>
    <row r="248" spans="1:24" ht="15" customHeight="1" x14ac:dyDescent="0.2">
      <c r="A248" s="126">
        <f>'Serie Vento - 1 dia'!D248</f>
        <v>42250</v>
      </c>
      <c r="B248" s="102">
        <f>'Serie Vento - 1 dia'!E248</f>
        <v>13.74594368</v>
      </c>
      <c r="C248" s="68">
        <f t="shared" si="33"/>
        <v>0.27491887360000006</v>
      </c>
      <c r="D248" s="69">
        <f t="shared" si="33"/>
        <v>0.27491887360000006</v>
      </c>
      <c r="E248" s="69">
        <f t="shared" si="33"/>
        <v>0.27491887360000006</v>
      </c>
      <c r="F248" s="69">
        <f t="shared" si="34"/>
        <v>0.82475662080000001</v>
      </c>
      <c r="G248" s="69">
        <f t="shared" si="34"/>
        <v>0.82475662080000001</v>
      </c>
      <c r="H248" s="69">
        <f t="shared" si="26"/>
        <v>1.2371349312000002</v>
      </c>
      <c r="I248" s="70">
        <f t="shared" si="27"/>
        <v>1.5120538048000003</v>
      </c>
      <c r="J248" s="68">
        <f t="shared" si="35"/>
        <v>0</v>
      </c>
      <c r="K248" s="69">
        <f t="shared" si="36"/>
        <v>0</v>
      </c>
      <c r="L248" s="69">
        <f t="shared" si="37"/>
        <v>0</v>
      </c>
      <c r="M248" s="69">
        <f t="shared" si="29"/>
        <v>0</v>
      </c>
      <c r="N248" s="69">
        <f t="shared" si="29"/>
        <v>0</v>
      </c>
      <c r="O248" s="69">
        <f t="shared" si="29"/>
        <v>9.1898858645232764</v>
      </c>
      <c r="P248" s="70">
        <f t="shared" si="29"/>
        <v>28.008892862589104</v>
      </c>
      <c r="Q248" s="86">
        <f>J248*VLOOKUP('Tipo de Pilha'!$E$1,'Área - us ur'!$A$4:$H$7,2,FALSE)/1000</f>
        <v>0</v>
      </c>
      <c r="R248" s="87">
        <f>K248*VLOOKUP('Tipo de Pilha'!$E$1,'Área - us ur'!$A$4:$H$7,3,FALSE)/1000</f>
        <v>0</v>
      </c>
      <c r="S248" s="87">
        <f>L248*VLOOKUP('Tipo de Pilha'!$E$1,'Área - us ur'!$A$4:$H$7,4,FALSE)/1000</f>
        <v>0</v>
      </c>
      <c r="T248" s="87">
        <f>M248*VLOOKUP('Tipo de Pilha'!$E$1,'Área - us ur'!$A$4:$H$7,5,FALSE)/1000</f>
        <v>0</v>
      </c>
      <c r="U248" s="87">
        <f>N248*VLOOKUP('Tipo de Pilha'!$E$1,'Área - us ur'!$A$4:$H$7,6,FALSE)/1000</f>
        <v>0</v>
      </c>
      <c r="V248" s="87">
        <f>O248*VLOOKUP('Tipo de Pilha'!$E$1,'Área - us ur'!$A$4:$H$7,7,FALSE)/1000</f>
        <v>1.1027863037427932E-3</v>
      </c>
      <c r="W248" s="88">
        <f>P248*VLOOKUP('Tipo de Pilha'!$E$1,'Área - us ur'!$A$4:$H$7,8,FALSE)/1000</f>
        <v>0</v>
      </c>
      <c r="X248" s="82">
        <f t="shared" si="28"/>
        <v>1.1027863037427932E-3</v>
      </c>
    </row>
    <row r="249" spans="1:24" ht="15" customHeight="1" x14ac:dyDescent="0.2">
      <c r="A249" s="126">
        <f>'Serie Vento - 1 dia'!D249</f>
        <v>42251</v>
      </c>
      <c r="B249" s="102">
        <f>'Serie Vento - 1 dia'!E249</f>
        <v>15.464186639999999</v>
      </c>
      <c r="C249" s="68">
        <f t="shared" si="33"/>
        <v>0.30928373280000004</v>
      </c>
      <c r="D249" s="69">
        <f t="shared" si="33"/>
        <v>0.30928373280000004</v>
      </c>
      <c r="E249" s="69">
        <f t="shared" si="33"/>
        <v>0.30928373280000004</v>
      </c>
      <c r="F249" s="69">
        <f t="shared" si="34"/>
        <v>0.92785119839999997</v>
      </c>
      <c r="G249" s="69">
        <f t="shared" si="34"/>
        <v>0.92785119839999997</v>
      </c>
      <c r="H249" s="69">
        <f t="shared" si="26"/>
        <v>1.3917767976000002</v>
      </c>
      <c r="I249" s="70">
        <f t="shared" si="27"/>
        <v>1.7010605304000002</v>
      </c>
      <c r="J249" s="68">
        <f t="shared" si="35"/>
        <v>0</v>
      </c>
      <c r="K249" s="69">
        <f t="shared" si="36"/>
        <v>0</v>
      </c>
      <c r="L249" s="69">
        <f t="shared" si="37"/>
        <v>0</v>
      </c>
      <c r="M249" s="69">
        <f t="shared" si="29"/>
        <v>0</v>
      </c>
      <c r="N249" s="69">
        <f t="shared" si="29"/>
        <v>0</v>
      </c>
      <c r="O249" s="69">
        <f t="shared" si="29"/>
        <v>18.696785369987271</v>
      </c>
      <c r="P249" s="70">
        <f t="shared" si="29"/>
        <v>46.032693562514318</v>
      </c>
      <c r="Q249" s="86">
        <f>J249*VLOOKUP('Tipo de Pilha'!$E$1,'Área - us ur'!$A$4:$H$7,2,FALSE)/1000</f>
        <v>0</v>
      </c>
      <c r="R249" s="87">
        <f>K249*VLOOKUP('Tipo de Pilha'!$E$1,'Área - us ur'!$A$4:$H$7,3,FALSE)/1000</f>
        <v>0</v>
      </c>
      <c r="S249" s="87">
        <f>L249*VLOOKUP('Tipo de Pilha'!$E$1,'Área - us ur'!$A$4:$H$7,4,FALSE)/1000</f>
        <v>0</v>
      </c>
      <c r="T249" s="87">
        <f>M249*VLOOKUP('Tipo de Pilha'!$E$1,'Área - us ur'!$A$4:$H$7,5,FALSE)/1000</f>
        <v>0</v>
      </c>
      <c r="U249" s="87">
        <f>N249*VLOOKUP('Tipo de Pilha'!$E$1,'Área - us ur'!$A$4:$H$7,6,FALSE)/1000</f>
        <v>0</v>
      </c>
      <c r="V249" s="87">
        <f>O249*VLOOKUP('Tipo de Pilha'!$E$1,'Área - us ur'!$A$4:$H$7,7,FALSE)/1000</f>
        <v>2.2436142443984725E-3</v>
      </c>
      <c r="W249" s="88">
        <f>P249*VLOOKUP('Tipo de Pilha'!$E$1,'Área - us ur'!$A$4:$H$7,8,FALSE)/1000</f>
        <v>0</v>
      </c>
      <c r="X249" s="82">
        <f t="shared" si="28"/>
        <v>2.2436142443984725E-3</v>
      </c>
    </row>
    <row r="250" spans="1:24" ht="15" customHeight="1" x14ac:dyDescent="0.2">
      <c r="A250" s="126">
        <f>'Serie Vento - 1 dia'!D250</f>
        <v>42252</v>
      </c>
      <c r="B250" s="102">
        <f>'Serie Vento - 1 dia'!E250</f>
        <v>13.74594368</v>
      </c>
      <c r="C250" s="68">
        <f t="shared" si="33"/>
        <v>0.27491887360000006</v>
      </c>
      <c r="D250" s="69">
        <f t="shared" si="33"/>
        <v>0.27491887360000006</v>
      </c>
      <c r="E250" s="69">
        <f t="shared" si="33"/>
        <v>0.27491887360000006</v>
      </c>
      <c r="F250" s="69">
        <f t="shared" si="34"/>
        <v>0.82475662080000001</v>
      </c>
      <c r="G250" s="69">
        <f t="shared" si="34"/>
        <v>0.82475662080000001</v>
      </c>
      <c r="H250" s="69">
        <f t="shared" si="26"/>
        <v>1.2371349312000002</v>
      </c>
      <c r="I250" s="70">
        <f t="shared" si="27"/>
        <v>1.5120538048000003</v>
      </c>
      <c r="J250" s="68">
        <f t="shared" si="35"/>
        <v>0</v>
      </c>
      <c r="K250" s="69">
        <f t="shared" si="36"/>
        <v>0</v>
      </c>
      <c r="L250" s="69">
        <f t="shared" si="37"/>
        <v>0</v>
      </c>
      <c r="M250" s="69">
        <f t="shared" si="29"/>
        <v>0</v>
      </c>
      <c r="N250" s="69">
        <f t="shared" si="29"/>
        <v>0</v>
      </c>
      <c r="O250" s="69">
        <f t="shared" si="29"/>
        <v>9.1898858645232764</v>
      </c>
      <c r="P250" s="70">
        <f t="shared" si="29"/>
        <v>28.008892862589104</v>
      </c>
      <c r="Q250" s="86">
        <f>J250*VLOOKUP('Tipo de Pilha'!$E$1,'Área - us ur'!$A$4:$H$7,2,FALSE)/1000</f>
        <v>0</v>
      </c>
      <c r="R250" s="87">
        <f>K250*VLOOKUP('Tipo de Pilha'!$E$1,'Área - us ur'!$A$4:$H$7,3,FALSE)/1000</f>
        <v>0</v>
      </c>
      <c r="S250" s="87">
        <f>L250*VLOOKUP('Tipo de Pilha'!$E$1,'Área - us ur'!$A$4:$H$7,4,FALSE)/1000</f>
        <v>0</v>
      </c>
      <c r="T250" s="87">
        <f>M250*VLOOKUP('Tipo de Pilha'!$E$1,'Área - us ur'!$A$4:$H$7,5,FALSE)/1000</f>
        <v>0</v>
      </c>
      <c r="U250" s="87">
        <f>N250*VLOOKUP('Tipo de Pilha'!$E$1,'Área - us ur'!$A$4:$H$7,6,FALSE)/1000</f>
        <v>0</v>
      </c>
      <c r="V250" s="87">
        <f>O250*VLOOKUP('Tipo de Pilha'!$E$1,'Área - us ur'!$A$4:$H$7,7,FALSE)/1000</f>
        <v>1.1027863037427932E-3</v>
      </c>
      <c r="W250" s="88">
        <f>P250*VLOOKUP('Tipo de Pilha'!$E$1,'Área - us ur'!$A$4:$H$7,8,FALSE)/1000</f>
        <v>0</v>
      </c>
      <c r="X250" s="82">
        <f t="shared" si="28"/>
        <v>1.1027863037427932E-3</v>
      </c>
    </row>
    <row r="251" spans="1:24" ht="15" customHeight="1" x14ac:dyDescent="0.2">
      <c r="A251" s="126">
        <f>'Serie Vento - 1 dia'!D251</f>
        <v>42253</v>
      </c>
      <c r="B251" s="102">
        <f>'Serie Vento - 1 dia'!E251</f>
        <v>8.5912147999999995</v>
      </c>
      <c r="C251" s="68">
        <f t="shared" si="33"/>
        <v>0.17182429600000002</v>
      </c>
      <c r="D251" s="69">
        <f t="shared" si="33"/>
        <v>0.17182429600000002</v>
      </c>
      <c r="E251" s="69">
        <f t="shared" si="33"/>
        <v>0.17182429600000002</v>
      </c>
      <c r="F251" s="69">
        <f t="shared" si="34"/>
        <v>0.51547288799999991</v>
      </c>
      <c r="G251" s="69">
        <f t="shared" si="34"/>
        <v>0.51547288799999991</v>
      </c>
      <c r="H251" s="69">
        <f t="shared" si="26"/>
        <v>0.77320933200000008</v>
      </c>
      <c r="I251" s="70">
        <f t="shared" si="27"/>
        <v>0.94503362800000001</v>
      </c>
      <c r="J251" s="68">
        <f t="shared" si="35"/>
        <v>0</v>
      </c>
      <c r="K251" s="69">
        <f t="shared" si="36"/>
        <v>0</v>
      </c>
      <c r="L251" s="69">
        <f t="shared" si="37"/>
        <v>0</v>
      </c>
      <c r="M251" s="69">
        <f t="shared" si="29"/>
        <v>0</v>
      </c>
      <c r="N251" s="69">
        <f t="shared" si="29"/>
        <v>0</v>
      </c>
      <c r="O251" s="69">
        <f t="shared" si="29"/>
        <v>0</v>
      </c>
      <c r="P251" s="70">
        <f t="shared" si="29"/>
        <v>0</v>
      </c>
      <c r="Q251" s="86">
        <f>J251*VLOOKUP('Tipo de Pilha'!$E$1,'Área - us ur'!$A$4:$H$7,2,FALSE)/1000</f>
        <v>0</v>
      </c>
      <c r="R251" s="87">
        <f>K251*VLOOKUP('Tipo de Pilha'!$E$1,'Área - us ur'!$A$4:$H$7,3,FALSE)/1000</f>
        <v>0</v>
      </c>
      <c r="S251" s="87">
        <f>L251*VLOOKUP('Tipo de Pilha'!$E$1,'Área - us ur'!$A$4:$H$7,4,FALSE)/1000</f>
        <v>0</v>
      </c>
      <c r="T251" s="87">
        <f>M251*VLOOKUP('Tipo de Pilha'!$E$1,'Área - us ur'!$A$4:$H$7,5,FALSE)/1000</f>
        <v>0</v>
      </c>
      <c r="U251" s="87">
        <f>N251*VLOOKUP('Tipo de Pilha'!$E$1,'Área - us ur'!$A$4:$H$7,6,FALSE)/1000</f>
        <v>0</v>
      </c>
      <c r="V251" s="87">
        <f>O251*VLOOKUP('Tipo de Pilha'!$E$1,'Área - us ur'!$A$4:$H$7,7,FALSE)/1000</f>
        <v>0</v>
      </c>
      <c r="W251" s="88">
        <f>P251*VLOOKUP('Tipo de Pilha'!$E$1,'Área - us ur'!$A$4:$H$7,8,FALSE)/1000</f>
        <v>0</v>
      </c>
      <c r="X251" s="82">
        <f t="shared" si="28"/>
        <v>0</v>
      </c>
    </row>
    <row r="252" spans="1:24" ht="15" customHeight="1" x14ac:dyDescent="0.2">
      <c r="A252" s="126">
        <f>'Serie Vento - 1 dia'!D252</f>
        <v>42254</v>
      </c>
      <c r="B252" s="102">
        <f>'Serie Vento - 1 dia'!E252</f>
        <v>17.182429599999999</v>
      </c>
      <c r="C252" s="68">
        <f t="shared" si="33"/>
        <v>0.34364859200000003</v>
      </c>
      <c r="D252" s="69">
        <f t="shared" si="33"/>
        <v>0.34364859200000003</v>
      </c>
      <c r="E252" s="69">
        <f t="shared" si="33"/>
        <v>0.34364859200000003</v>
      </c>
      <c r="F252" s="69">
        <f t="shared" si="34"/>
        <v>1.0309457759999998</v>
      </c>
      <c r="G252" s="69">
        <f t="shared" si="34"/>
        <v>1.0309457759999998</v>
      </c>
      <c r="H252" s="69">
        <f t="shared" si="26"/>
        <v>1.5464186640000002</v>
      </c>
      <c r="I252" s="70">
        <f t="shared" si="27"/>
        <v>1.890067256</v>
      </c>
      <c r="J252" s="68">
        <f t="shared" si="35"/>
        <v>0</v>
      </c>
      <c r="K252" s="69">
        <f t="shared" si="36"/>
        <v>0</v>
      </c>
      <c r="L252" s="69">
        <f t="shared" si="37"/>
        <v>0</v>
      </c>
      <c r="M252" s="69">
        <f t="shared" si="29"/>
        <v>0.82918758103004087</v>
      </c>
      <c r="N252" s="69">
        <f t="shared" si="29"/>
        <v>0.82918758103004087</v>
      </c>
      <c r="O252" s="69">
        <f t="shared" si="29"/>
        <v>30.97772126931762</v>
      </c>
      <c r="P252" s="70">
        <f t="shared" si="29"/>
        <v>68.200425171795445</v>
      </c>
      <c r="Q252" s="86">
        <f>J252*VLOOKUP('Tipo de Pilha'!$E$1,'Área - us ur'!$A$4:$H$7,2,FALSE)/1000</f>
        <v>0</v>
      </c>
      <c r="R252" s="87">
        <f>K252*VLOOKUP('Tipo de Pilha'!$E$1,'Área - us ur'!$A$4:$H$7,3,FALSE)/1000</f>
        <v>0</v>
      </c>
      <c r="S252" s="87">
        <f>L252*VLOOKUP('Tipo de Pilha'!$E$1,'Área - us ur'!$A$4:$H$7,4,FALSE)/1000</f>
        <v>0</v>
      </c>
      <c r="T252" s="87">
        <f>M252*VLOOKUP('Tipo de Pilha'!$E$1,'Área - us ur'!$A$4:$H$7,5,FALSE)/1000</f>
        <v>3.9801003889441961E-4</v>
      </c>
      <c r="U252" s="87">
        <f>N252*VLOOKUP('Tipo de Pilha'!$E$1,'Área - us ur'!$A$4:$H$7,6,FALSE)/1000</f>
        <v>0</v>
      </c>
      <c r="V252" s="87">
        <f>O252*VLOOKUP('Tipo de Pilha'!$E$1,'Área - us ur'!$A$4:$H$7,7,FALSE)/1000</f>
        <v>3.7173265523181144E-3</v>
      </c>
      <c r="W252" s="88">
        <f>P252*VLOOKUP('Tipo de Pilha'!$E$1,'Área - us ur'!$A$4:$H$7,8,FALSE)/1000</f>
        <v>0</v>
      </c>
      <c r="X252" s="82">
        <f t="shared" si="28"/>
        <v>4.1153365912125336E-3</v>
      </c>
    </row>
    <row r="253" spans="1:24" ht="15" customHeight="1" x14ac:dyDescent="0.2">
      <c r="A253" s="126">
        <f>'Serie Vento - 1 dia'!D253</f>
        <v>42255</v>
      </c>
      <c r="B253" s="102">
        <f>'Serie Vento - 1 dia'!E253</f>
        <v>15.464186639999999</v>
      </c>
      <c r="C253" s="68">
        <f t="shared" si="33"/>
        <v>0.30928373280000004</v>
      </c>
      <c r="D253" s="69">
        <f t="shared" si="33"/>
        <v>0.30928373280000004</v>
      </c>
      <c r="E253" s="69">
        <f t="shared" si="33"/>
        <v>0.30928373280000004</v>
      </c>
      <c r="F253" s="69">
        <f t="shared" si="34"/>
        <v>0.92785119839999997</v>
      </c>
      <c r="G253" s="69">
        <f t="shared" si="34"/>
        <v>0.92785119839999997</v>
      </c>
      <c r="H253" s="69">
        <f t="shared" si="26"/>
        <v>1.3917767976000002</v>
      </c>
      <c r="I253" s="70">
        <f t="shared" si="27"/>
        <v>1.7010605304000002</v>
      </c>
      <c r="J253" s="68">
        <f t="shared" si="35"/>
        <v>0</v>
      </c>
      <c r="K253" s="69">
        <f t="shared" si="36"/>
        <v>0</v>
      </c>
      <c r="L253" s="69">
        <f t="shared" si="37"/>
        <v>0</v>
      </c>
      <c r="M253" s="69">
        <f t="shared" si="29"/>
        <v>0</v>
      </c>
      <c r="N253" s="69">
        <f t="shared" si="29"/>
        <v>0</v>
      </c>
      <c r="O253" s="69">
        <f t="shared" si="29"/>
        <v>18.696785369987271</v>
      </c>
      <c r="P253" s="70">
        <f t="shared" si="29"/>
        <v>46.032693562514318</v>
      </c>
      <c r="Q253" s="86">
        <f>J253*VLOOKUP('Tipo de Pilha'!$E$1,'Área - us ur'!$A$4:$H$7,2,FALSE)/1000</f>
        <v>0</v>
      </c>
      <c r="R253" s="87">
        <f>K253*VLOOKUP('Tipo de Pilha'!$E$1,'Área - us ur'!$A$4:$H$7,3,FALSE)/1000</f>
        <v>0</v>
      </c>
      <c r="S253" s="87">
        <f>L253*VLOOKUP('Tipo de Pilha'!$E$1,'Área - us ur'!$A$4:$H$7,4,FALSE)/1000</f>
        <v>0</v>
      </c>
      <c r="T253" s="87">
        <f>M253*VLOOKUP('Tipo de Pilha'!$E$1,'Área - us ur'!$A$4:$H$7,5,FALSE)/1000</f>
        <v>0</v>
      </c>
      <c r="U253" s="87">
        <f>N253*VLOOKUP('Tipo de Pilha'!$E$1,'Área - us ur'!$A$4:$H$7,6,FALSE)/1000</f>
        <v>0</v>
      </c>
      <c r="V253" s="87">
        <f>O253*VLOOKUP('Tipo de Pilha'!$E$1,'Área - us ur'!$A$4:$H$7,7,FALSE)/1000</f>
        <v>2.2436142443984725E-3</v>
      </c>
      <c r="W253" s="88">
        <f>P253*VLOOKUP('Tipo de Pilha'!$E$1,'Área - us ur'!$A$4:$H$7,8,FALSE)/1000</f>
        <v>0</v>
      </c>
      <c r="X253" s="82">
        <f t="shared" si="28"/>
        <v>2.2436142443984725E-3</v>
      </c>
    </row>
    <row r="254" spans="1:24" ht="15" customHeight="1" x14ac:dyDescent="0.2">
      <c r="A254" s="126">
        <f>'Serie Vento - 1 dia'!D254</f>
        <v>42256</v>
      </c>
      <c r="B254" s="102">
        <f>'Serie Vento - 1 dia'!E254</f>
        <v>12.886822199999999</v>
      </c>
      <c r="C254" s="68">
        <f t="shared" si="33"/>
        <v>0.25773644400000001</v>
      </c>
      <c r="D254" s="69">
        <f t="shared" si="33"/>
        <v>0.25773644400000001</v>
      </c>
      <c r="E254" s="69">
        <f t="shared" si="33"/>
        <v>0.25773644400000001</v>
      </c>
      <c r="F254" s="69">
        <f t="shared" si="34"/>
        <v>0.77320933199999997</v>
      </c>
      <c r="G254" s="69">
        <f t="shared" si="34"/>
        <v>0.77320933199999997</v>
      </c>
      <c r="H254" s="69">
        <f t="shared" si="26"/>
        <v>1.159813998</v>
      </c>
      <c r="I254" s="70">
        <f t="shared" si="27"/>
        <v>1.417550442</v>
      </c>
      <c r="J254" s="68">
        <f t="shared" si="35"/>
        <v>0</v>
      </c>
      <c r="K254" s="69">
        <f t="shared" si="36"/>
        <v>0</v>
      </c>
      <c r="L254" s="69">
        <f t="shared" si="37"/>
        <v>0</v>
      </c>
      <c r="M254" s="69">
        <f t="shared" si="29"/>
        <v>0</v>
      </c>
      <c r="N254" s="69">
        <f t="shared" si="29"/>
        <v>0</v>
      </c>
      <c r="O254" s="69">
        <f t="shared" si="29"/>
        <v>5.47669975949115</v>
      </c>
      <c r="P254" s="70">
        <f t="shared" si="29"/>
        <v>20.550966603634933</v>
      </c>
      <c r="Q254" s="86">
        <f>J254*VLOOKUP('Tipo de Pilha'!$E$1,'Área - us ur'!$A$4:$H$7,2,FALSE)/1000</f>
        <v>0</v>
      </c>
      <c r="R254" s="87">
        <f>K254*VLOOKUP('Tipo de Pilha'!$E$1,'Área - us ur'!$A$4:$H$7,3,FALSE)/1000</f>
        <v>0</v>
      </c>
      <c r="S254" s="87">
        <f>L254*VLOOKUP('Tipo de Pilha'!$E$1,'Área - us ur'!$A$4:$H$7,4,FALSE)/1000</f>
        <v>0</v>
      </c>
      <c r="T254" s="87">
        <f>M254*VLOOKUP('Tipo de Pilha'!$E$1,'Área - us ur'!$A$4:$H$7,5,FALSE)/1000</f>
        <v>0</v>
      </c>
      <c r="U254" s="87">
        <f>N254*VLOOKUP('Tipo de Pilha'!$E$1,'Área - us ur'!$A$4:$H$7,6,FALSE)/1000</f>
        <v>0</v>
      </c>
      <c r="V254" s="87">
        <f>O254*VLOOKUP('Tipo de Pilha'!$E$1,'Área - us ur'!$A$4:$H$7,7,FALSE)/1000</f>
        <v>6.5720397113893801E-4</v>
      </c>
      <c r="W254" s="88">
        <f>P254*VLOOKUP('Tipo de Pilha'!$E$1,'Área - us ur'!$A$4:$H$7,8,FALSE)/1000</f>
        <v>0</v>
      </c>
      <c r="X254" s="82">
        <f t="shared" si="28"/>
        <v>6.5720397113893801E-4</v>
      </c>
    </row>
    <row r="255" spans="1:24" ht="15" customHeight="1" x14ac:dyDescent="0.2">
      <c r="A255" s="126">
        <f>'Serie Vento - 1 dia'!D255</f>
        <v>42257</v>
      </c>
      <c r="B255" s="102">
        <f>'Serie Vento - 1 dia'!E255</f>
        <v>10.309457759999999</v>
      </c>
      <c r="C255" s="68">
        <f t="shared" si="33"/>
        <v>0.20618915520000003</v>
      </c>
      <c r="D255" s="69">
        <f t="shared" si="33"/>
        <v>0.20618915520000003</v>
      </c>
      <c r="E255" s="69">
        <f t="shared" si="33"/>
        <v>0.20618915520000003</v>
      </c>
      <c r="F255" s="69">
        <f t="shared" si="34"/>
        <v>0.61856746559999987</v>
      </c>
      <c r="G255" s="69">
        <f t="shared" si="34"/>
        <v>0.61856746559999987</v>
      </c>
      <c r="H255" s="69">
        <f t="shared" si="26"/>
        <v>0.92785119839999997</v>
      </c>
      <c r="I255" s="70">
        <f t="shared" si="27"/>
        <v>1.1340403536000001</v>
      </c>
      <c r="J255" s="68">
        <f t="shared" si="35"/>
        <v>0</v>
      </c>
      <c r="K255" s="69">
        <f t="shared" si="36"/>
        <v>0</v>
      </c>
      <c r="L255" s="69">
        <f t="shared" si="37"/>
        <v>0</v>
      </c>
      <c r="M255" s="69">
        <f t="shared" si="29"/>
        <v>0</v>
      </c>
      <c r="N255" s="69">
        <f t="shared" si="29"/>
        <v>0</v>
      </c>
      <c r="O255" s="69">
        <f t="shared" si="29"/>
        <v>0</v>
      </c>
      <c r="P255" s="70">
        <f t="shared" si="29"/>
        <v>4.39308419080636</v>
      </c>
      <c r="Q255" s="86">
        <f>J255*VLOOKUP('Tipo de Pilha'!$E$1,'Área - us ur'!$A$4:$H$7,2,FALSE)/1000</f>
        <v>0</v>
      </c>
      <c r="R255" s="87">
        <f>K255*VLOOKUP('Tipo de Pilha'!$E$1,'Área - us ur'!$A$4:$H$7,3,FALSE)/1000</f>
        <v>0</v>
      </c>
      <c r="S255" s="87">
        <f>L255*VLOOKUP('Tipo de Pilha'!$E$1,'Área - us ur'!$A$4:$H$7,4,FALSE)/1000</f>
        <v>0</v>
      </c>
      <c r="T255" s="87">
        <f>M255*VLOOKUP('Tipo de Pilha'!$E$1,'Área - us ur'!$A$4:$H$7,5,FALSE)/1000</f>
        <v>0</v>
      </c>
      <c r="U255" s="87">
        <f>N255*VLOOKUP('Tipo de Pilha'!$E$1,'Área - us ur'!$A$4:$H$7,6,FALSE)/1000</f>
        <v>0</v>
      </c>
      <c r="V255" s="87">
        <f>O255*VLOOKUP('Tipo de Pilha'!$E$1,'Área - us ur'!$A$4:$H$7,7,FALSE)/1000</f>
        <v>0</v>
      </c>
      <c r="W255" s="88">
        <f>P255*VLOOKUP('Tipo de Pilha'!$E$1,'Área - us ur'!$A$4:$H$7,8,FALSE)/1000</f>
        <v>0</v>
      </c>
      <c r="X255" s="82">
        <f t="shared" si="28"/>
        <v>0</v>
      </c>
    </row>
    <row r="256" spans="1:24" ht="15" customHeight="1" x14ac:dyDescent="0.2">
      <c r="A256" s="126">
        <f>'Serie Vento - 1 dia'!D256</f>
        <v>42258</v>
      </c>
      <c r="B256" s="102">
        <f>'Serie Vento - 1 dia'!E256</f>
        <v>13.74594368</v>
      </c>
      <c r="C256" s="68">
        <f t="shared" si="33"/>
        <v>0.27491887360000006</v>
      </c>
      <c r="D256" s="69">
        <f t="shared" si="33"/>
        <v>0.27491887360000006</v>
      </c>
      <c r="E256" s="69">
        <f t="shared" si="33"/>
        <v>0.27491887360000006</v>
      </c>
      <c r="F256" s="69">
        <f t="shared" si="34"/>
        <v>0.82475662080000001</v>
      </c>
      <c r="G256" s="69">
        <f t="shared" si="34"/>
        <v>0.82475662080000001</v>
      </c>
      <c r="H256" s="69">
        <f t="shared" si="26"/>
        <v>1.2371349312000002</v>
      </c>
      <c r="I256" s="70">
        <f t="shared" si="27"/>
        <v>1.5120538048000003</v>
      </c>
      <c r="J256" s="68">
        <f t="shared" si="35"/>
        <v>0</v>
      </c>
      <c r="K256" s="69">
        <f t="shared" si="36"/>
        <v>0</v>
      </c>
      <c r="L256" s="69">
        <f t="shared" si="37"/>
        <v>0</v>
      </c>
      <c r="M256" s="69">
        <f t="shared" si="29"/>
        <v>0</v>
      </c>
      <c r="N256" s="69">
        <f t="shared" si="29"/>
        <v>0</v>
      </c>
      <c r="O256" s="69">
        <f t="shared" si="29"/>
        <v>9.1898858645232764</v>
      </c>
      <c r="P256" s="70">
        <f t="shared" si="29"/>
        <v>28.008892862589104</v>
      </c>
      <c r="Q256" s="86">
        <f>J256*VLOOKUP('Tipo de Pilha'!$E$1,'Área - us ur'!$A$4:$H$7,2,FALSE)/1000</f>
        <v>0</v>
      </c>
      <c r="R256" s="87">
        <f>K256*VLOOKUP('Tipo de Pilha'!$E$1,'Área - us ur'!$A$4:$H$7,3,FALSE)/1000</f>
        <v>0</v>
      </c>
      <c r="S256" s="87">
        <f>L256*VLOOKUP('Tipo de Pilha'!$E$1,'Área - us ur'!$A$4:$H$7,4,FALSE)/1000</f>
        <v>0</v>
      </c>
      <c r="T256" s="87">
        <f>M256*VLOOKUP('Tipo de Pilha'!$E$1,'Área - us ur'!$A$4:$H$7,5,FALSE)/1000</f>
        <v>0</v>
      </c>
      <c r="U256" s="87">
        <f>N256*VLOOKUP('Tipo de Pilha'!$E$1,'Área - us ur'!$A$4:$H$7,6,FALSE)/1000</f>
        <v>0</v>
      </c>
      <c r="V256" s="87">
        <f>O256*VLOOKUP('Tipo de Pilha'!$E$1,'Área - us ur'!$A$4:$H$7,7,FALSE)/1000</f>
        <v>1.1027863037427932E-3</v>
      </c>
      <c r="W256" s="88">
        <f>P256*VLOOKUP('Tipo de Pilha'!$E$1,'Área - us ur'!$A$4:$H$7,8,FALSE)/1000</f>
        <v>0</v>
      </c>
      <c r="X256" s="82">
        <f t="shared" si="28"/>
        <v>1.1027863037427932E-3</v>
      </c>
    </row>
    <row r="257" spans="1:24" ht="15" customHeight="1" x14ac:dyDescent="0.2">
      <c r="A257" s="126">
        <f>'Serie Vento - 1 dia'!D257</f>
        <v>42259</v>
      </c>
      <c r="B257" s="102">
        <f>'Serie Vento - 1 dia'!E257</f>
        <v>12.027700719999999</v>
      </c>
      <c r="C257" s="68">
        <f t="shared" si="33"/>
        <v>0.24055401440000002</v>
      </c>
      <c r="D257" s="69">
        <f t="shared" si="33"/>
        <v>0.24055401440000002</v>
      </c>
      <c r="E257" s="69">
        <f t="shared" si="33"/>
        <v>0.24055401440000002</v>
      </c>
      <c r="F257" s="69">
        <f t="shared" si="34"/>
        <v>0.72166204319999994</v>
      </c>
      <c r="G257" s="69">
        <f t="shared" si="34"/>
        <v>0.72166204319999994</v>
      </c>
      <c r="H257" s="69">
        <f t="shared" si="26"/>
        <v>1.0824930648</v>
      </c>
      <c r="I257" s="70">
        <f t="shared" si="27"/>
        <v>1.3230470792</v>
      </c>
      <c r="J257" s="68">
        <f t="shared" si="35"/>
        <v>0</v>
      </c>
      <c r="K257" s="69">
        <f t="shared" si="36"/>
        <v>0</v>
      </c>
      <c r="L257" s="69">
        <f t="shared" si="37"/>
        <v>0</v>
      </c>
      <c r="M257" s="69">
        <f t="shared" si="29"/>
        <v>0</v>
      </c>
      <c r="N257" s="69">
        <f t="shared" si="29"/>
        <v>0</v>
      </c>
      <c r="O257" s="69">
        <f t="shared" si="29"/>
        <v>2.4570227529256243</v>
      </c>
      <c r="P257" s="70">
        <f t="shared" si="29"/>
        <v>14.129023072019761</v>
      </c>
      <c r="Q257" s="86">
        <f>J257*VLOOKUP('Tipo de Pilha'!$E$1,'Área - us ur'!$A$4:$H$7,2,FALSE)/1000</f>
        <v>0</v>
      </c>
      <c r="R257" s="87">
        <f>K257*VLOOKUP('Tipo de Pilha'!$E$1,'Área - us ur'!$A$4:$H$7,3,FALSE)/1000</f>
        <v>0</v>
      </c>
      <c r="S257" s="87">
        <f>L257*VLOOKUP('Tipo de Pilha'!$E$1,'Área - us ur'!$A$4:$H$7,4,FALSE)/1000</f>
        <v>0</v>
      </c>
      <c r="T257" s="87">
        <f>M257*VLOOKUP('Tipo de Pilha'!$E$1,'Área - us ur'!$A$4:$H$7,5,FALSE)/1000</f>
        <v>0</v>
      </c>
      <c r="U257" s="87">
        <f>N257*VLOOKUP('Tipo de Pilha'!$E$1,'Área - us ur'!$A$4:$H$7,6,FALSE)/1000</f>
        <v>0</v>
      </c>
      <c r="V257" s="87">
        <f>O257*VLOOKUP('Tipo de Pilha'!$E$1,'Área - us ur'!$A$4:$H$7,7,FALSE)/1000</f>
        <v>2.9484273035107489E-4</v>
      </c>
      <c r="W257" s="88">
        <f>P257*VLOOKUP('Tipo de Pilha'!$E$1,'Área - us ur'!$A$4:$H$7,8,FALSE)/1000</f>
        <v>0</v>
      </c>
      <c r="X257" s="82">
        <f t="shared" si="28"/>
        <v>2.9484273035107489E-4</v>
      </c>
    </row>
    <row r="258" spans="1:24" ht="15" customHeight="1" x14ac:dyDescent="0.2">
      <c r="A258" s="126">
        <f>'Serie Vento - 1 dia'!D258</f>
        <v>42260</v>
      </c>
      <c r="B258" s="102">
        <f>'Serie Vento - 1 dia'!E258</f>
        <v>10.309457759999999</v>
      </c>
      <c r="C258" s="68">
        <f t="shared" si="33"/>
        <v>0.20618915520000003</v>
      </c>
      <c r="D258" s="69">
        <f t="shared" si="33"/>
        <v>0.20618915520000003</v>
      </c>
      <c r="E258" s="69">
        <f t="shared" si="33"/>
        <v>0.20618915520000003</v>
      </c>
      <c r="F258" s="69">
        <f t="shared" si="34"/>
        <v>0.61856746559999987</v>
      </c>
      <c r="G258" s="69">
        <f t="shared" si="34"/>
        <v>0.61856746559999987</v>
      </c>
      <c r="H258" s="69">
        <f t="shared" si="26"/>
        <v>0.92785119839999997</v>
      </c>
      <c r="I258" s="70">
        <f t="shared" si="27"/>
        <v>1.1340403536000001</v>
      </c>
      <c r="J258" s="68">
        <f t="shared" si="35"/>
        <v>0</v>
      </c>
      <c r="K258" s="69">
        <f t="shared" si="36"/>
        <v>0</v>
      </c>
      <c r="L258" s="69">
        <f t="shared" si="37"/>
        <v>0</v>
      </c>
      <c r="M258" s="69">
        <f t="shared" si="29"/>
        <v>0</v>
      </c>
      <c r="N258" s="69">
        <f t="shared" si="29"/>
        <v>0</v>
      </c>
      <c r="O258" s="69">
        <f t="shared" si="29"/>
        <v>0</v>
      </c>
      <c r="P258" s="70">
        <f t="shared" si="29"/>
        <v>4.39308419080636</v>
      </c>
      <c r="Q258" s="86">
        <f>J258*VLOOKUP('Tipo de Pilha'!$E$1,'Área - us ur'!$A$4:$H$7,2,FALSE)/1000</f>
        <v>0</v>
      </c>
      <c r="R258" s="87">
        <f>K258*VLOOKUP('Tipo de Pilha'!$E$1,'Área - us ur'!$A$4:$H$7,3,FALSE)/1000</f>
        <v>0</v>
      </c>
      <c r="S258" s="87">
        <f>L258*VLOOKUP('Tipo de Pilha'!$E$1,'Área - us ur'!$A$4:$H$7,4,FALSE)/1000</f>
        <v>0</v>
      </c>
      <c r="T258" s="87">
        <f>M258*VLOOKUP('Tipo de Pilha'!$E$1,'Área - us ur'!$A$4:$H$7,5,FALSE)/1000</f>
        <v>0</v>
      </c>
      <c r="U258" s="87">
        <f>N258*VLOOKUP('Tipo de Pilha'!$E$1,'Área - us ur'!$A$4:$H$7,6,FALSE)/1000</f>
        <v>0</v>
      </c>
      <c r="V258" s="87">
        <f>O258*VLOOKUP('Tipo de Pilha'!$E$1,'Área - us ur'!$A$4:$H$7,7,FALSE)/1000</f>
        <v>0</v>
      </c>
      <c r="W258" s="88">
        <f>P258*VLOOKUP('Tipo de Pilha'!$E$1,'Área - us ur'!$A$4:$H$7,8,FALSE)/1000</f>
        <v>0</v>
      </c>
      <c r="X258" s="82">
        <f t="shared" si="28"/>
        <v>0</v>
      </c>
    </row>
    <row r="259" spans="1:24" ht="15" customHeight="1" x14ac:dyDescent="0.2">
      <c r="A259" s="126">
        <f>'Serie Vento - 1 dia'!D259</f>
        <v>42261</v>
      </c>
      <c r="B259" s="102">
        <f>'Serie Vento - 1 dia'!E259</f>
        <v>8.5912147999999995</v>
      </c>
      <c r="C259" s="68">
        <f t="shared" si="33"/>
        <v>0.17182429600000002</v>
      </c>
      <c r="D259" s="69">
        <f t="shared" si="33"/>
        <v>0.17182429600000002</v>
      </c>
      <c r="E259" s="69">
        <f t="shared" si="33"/>
        <v>0.17182429600000002</v>
      </c>
      <c r="F259" s="69">
        <f t="shared" si="34"/>
        <v>0.51547288799999991</v>
      </c>
      <c r="G259" s="69">
        <f t="shared" si="34"/>
        <v>0.51547288799999991</v>
      </c>
      <c r="H259" s="69">
        <f t="shared" si="26"/>
        <v>0.77320933200000008</v>
      </c>
      <c r="I259" s="70">
        <f t="shared" si="27"/>
        <v>0.94503362800000001</v>
      </c>
      <c r="J259" s="68">
        <f t="shared" si="35"/>
        <v>0</v>
      </c>
      <c r="K259" s="69">
        <f t="shared" si="36"/>
        <v>0</v>
      </c>
      <c r="L259" s="69">
        <f t="shared" si="37"/>
        <v>0</v>
      </c>
      <c r="M259" s="69">
        <f t="shared" si="29"/>
        <v>0</v>
      </c>
      <c r="N259" s="69">
        <f t="shared" si="29"/>
        <v>0</v>
      </c>
      <c r="O259" s="69">
        <f t="shared" si="29"/>
        <v>0</v>
      </c>
      <c r="P259" s="70">
        <f t="shared" si="29"/>
        <v>0</v>
      </c>
      <c r="Q259" s="86">
        <f>J259*VLOOKUP('Tipo de Pilha'!$E$1,'Área - us ur'!$A$4:$H$7,2,FALSE)/1000</f>
        <v>0</v>
      </c>
      <c r="R259" s="87">
        <f>K259*VLOOKUP('Tipo de Pilha'!$E$1,'Área - us ur'!$A$4:$H$7,3,FALSE)/1000</f>
        <v>0</v>
      </c>
      <c r="S259" s="87">
        <f>L259*VLOOKUP('Tipo de Pilha'!$E$1,'Área - us ur'!$A$4:$H$7,4,FALSE)/1000</f>
        <v>0</v>
      </c>
      <c r="T259" s="87">
        <f>M259*VLOOKUP('Tipo de Pilha'!$E$1,'Área - us ur'!$A$4:$H$7,5,FALSE)/1000</f>
        <v>0</v>
      </c>
      <c r="U259" s="87">
        <f>N259*VLOOKUP('Tipo de Pilha'!$E$1,'Área - us ur'!$A$4:$H$7,6,FALSE)/1000</f>
        <v>0</v>
      </c>
      <c r="V259" s="87">
        <f>O259*VLOOKUP('Tipo de Pilha'!$E$1,'Área - us ur'!$A$4:$H$7,7,FALSE)/1000</f>
        <v>0</v>
      </c>
      <c r="W259" s="88">
        <f>P259*VLOOKUP('Tipo de Pilha'!$E$1,'Área - us ur'!$A$4:$H$7,8,FALSE)/1000</f>
        <v>0</v>
      </c>
      <c r="X259" s="82">
        <f t="shared" si="28"/>
        <v>0</v>
      </c>
    </row>
    <row r="260" spans="1:24" ht="15" customHeight="1" x14ac:dyDescent="0.2">
      <c r="A260" s="126">
        <f>'Serie Vento - 1 dia'!D260</f>
        <v>42262</v>
      </c>
      <c r="B260" s="102">
        <f>'Serie Vento - 1 dia'!E260</f>
        <v>14.605065159999999</v>
      </c>
      <c r="C260" s="68">
        <f t="shared" si="33"/>
        <v>0.29210130320000005</v>
      </c>
      <c r="D260" s="69">
        <f t="shared" si="33"/>
        <v>0.29210130320000005</v>
      </c>
      <c r="E260" s="69">
        <f t="shared" si="33"/>
        <v>0.29210130320000005</v>
      </c>
      <c r="F260" s="69">
        <f t="shared" si="34"/>
        <v>0.87630390959999993</v>
      </c>
      <c r="G260" s="69">
        <f t="shared" si="34"/>
        <v>0.87630390959999993</v>
      </c>
      <c r="H260" s="69">
        <f t="shared" ref="H260:H323" si="38">0.1*0.9*$B260</f>
        <v>1.3144558644</v>
      </c>
      <c r="I260" s="70">
        <f t="shared" ref="I260:I323" si="39">0.1*1.1*$B260</f>
        <v>1.6065571676000001</v>
      </c>
      <c r="J260" s="68">
        <f t="shared" si="35"/>
        <v>0</v>
      </c>
      <c r="K260" s="69">
        <f t="shared" si="36"/>
        <v>0</v>
      </c>
      <c r="L260" s="69">
        <f t="shared" si="37"/>
        <v>0</v>
      </c>
      <c r="M260" s="69">
        <f t="shared" si="29"/>
        <v>0</v>
      </c>
      <c r="N260" s="69">
        <f t="shared" si="29"/>
        <v>0</v>
      </c>
      <c r="O260" s="69">
        <f t="shared" si="29"/>
        <v>13.596581068021965</v>
      </c>
      <c r="P260" s="70">
        <f t="shared" si="29"/>
        <v>36.502801848882214</v>
      </c>
      <c r="Q260" s="86">
        <f>J260*VLOOKUP('Tipo de Pilha'!$E$1,'Área - us ur'!$A$4:$H$7,2,FALSE)/1000</f>
        <v>0</v>
      </c>
      <c r="R260" s="87">
        <f>K260*VLOOKUP('Tipo de Pilha'!$E$1,'Área - us ur'!$A$4:$H$7,3,FALSE)/1000</f>
        <v>0</v>
      </c>
      <c r="S260" s="87">
        <f>L260*VLOOKUP('Tipo de Pilha'!$E$1,'Área - us ur'!$A$4:$H$7,4,FALSE)/1000</f>
        <v>0</v>
      </c>
      <c r="T260" s="87">
        <f>M260*VLOOKUP('Tipo de Pilha'!$E$1,'Área - us ur'!$A$4:$H$7,5,FALSE)/1000</f>
        <v>0</v>
      </c>
      <c r="U260" s="87">
        <f>N260*VLOOKUP('Tipo de Pilha'!$E$1,'Área - us ur'!$A$4:$H$7,6,FALSE)/1000</f>
        <v>0</v>
      </c>
      <c r="V260" s="87">
        <f>O260*VLOOKUP('Tipo de Pilha'!$E$1,'Área - us ur'!$A$4:$H$7,7,FALSE)/1000</f>
        <v>1.6315897281626358E-3</v>
      </c>
      <c r="W260" s="88">
        <f>P260*VLOOKUP('Tipo de Pilha'!$E$1,'Área - us ur'!$A$4:$H$7,8,FALSE)/1000</f>
        <v>0</v>
      </c>
      <c r="X260" s="82">
        <f t="shared" si="28"/>
        <v>1.6315897281626358E-3</v>
      </c>
    </row>
    <row r="261" spans="1:24" ht="15" customHeight="1" x14ac:dyDescent="0.2">
      <c r="A261" s="126">
        <f>'Serie Vento - 1 dia'!D261</f>
        <v>42263</v>
      </c>
      <c r="B261" s="102">
        <f>'Serie Vento - 1 dia'!E261</f>
        <v>13.74594368</v>
      </c>
      <c r="C261" s="68">
        <f t="shared" si="33"/>
        <v>0.27491887360000006</v>
      </c>
      <c r="D261" s="69">
        <f t="shared" si="33"/>
        <v>0.27491887360000006</v>
      </c>
      <c r="E261" s="69">
        <f t="shared" si="33"/>
        <v>0.27491887360000006</v>
      </c>
      <c r="F261" s="69">
        <f t="shared" si="34"/>
        <v>0.82475662080000001</v>
      </c>
      <c r="G261" s="69">
        <f t="shared" si="34"/>
        <v>0.82475662080000001</v>
      </c>
      <c r="H261" s="69">
        <f t="shared" si="38"/>
        <v>1.2371349312000002</v>
      </c>
      <c r="I261" s="70">
        <f t="shared" si="39"/>
        <v>1.5120538048000003</v>
      </c>
      <c r="J261" s="68">
        <f t="shared" si="35"/>
        <v>0</v>
      </c>
      <c r="K261" s="69">
        <f t="shared" si="36"/>
        <v>0</v>
      </c>
      <c r="L261" s="69">
        <f t="shared" si="37"/>
        <v>0</v>
      </c>
      <c r="M261" s="69">
        <f t="shared" si="29"/>
        <v>0</v>
      </c>
      <c r="N261" s="69">
        <f t="shared" si="29"/>
        <v>0</v>
      </c>
      <c r="O261" s="69">
        <f t="shared" si="29"/>
        <v>9.1898858645232764</v>
      </c>
      <c r="P261" s="70">
        <f t="shared" si="29"/>
        <v>28.008892862589104</v>
      </c>
      <c r="Q261" s="86">
        <f>J261*VLOOKUP('Tipo de Pilha'!$E$1,'Área - us ur'!$A$4:$H$7,2,FALSE)/1000</f>
        <v>0</v>
      </c>
      <c r="R261" s="87">
        <f>K261*VLOOKUP('Tipo de Pilha'!$E$1,'Área - us ur'!$A$4:$H$7,3,FALSE)/1000</f>
        <v>0</v>
      </c>
      <c r="S261" s="87">
        <f>L261*VLOOKUP('Tipo de Pilha'!$E$1,'Área - us ur'!$A$4:$H$7,4,FALSE)/1000</f>
        <v>0</v>
      </c>
      <c r="T261" s="87">
        <f>M261*VLOOKUP('Tipo de Pilha'!$E$1,'Área - us ur'!$A$4:$H$7,5,FALSE)/1000</f>
        <v>0</v>
      </c>
      <c r="U261" s="87">
        <f>N261*VLOOKUP('Tipo de Pilha'!$E$1,'Área - us ur'!$A$4:$H$7,6,FALSE)/1000</f>
        <v>0</v>
      </c>
      <c r="V261" s="87">
        <f>O261*VLOOKUP('Tipo de Pilha'!$E$1,'Área - us ur'!$A$4:$H$7,7,FALSE)/1000</f>
        <v>1.1027863037427932E-3</v>
      </c>
      <c r="W261" s="88">
        <f>P261*VLOOKUP('Tipo de Pilha'!$E$1,'Área - us ur'!$A$4:$H$7,8,FALSE)/1000</f>
        <v>0</v>
      </c>
      <c r="X261" s="82">
        <f t="shared" ref="X261:X289" si="40">SUM(Q261:W261)</f>
        <v>1.1027863037427932E-3</v>
      </c>
    </row>
    <row r="262" spans="1:24" ht="15" customHeight="1" x14ac:dyDescent="0.2">
      <c r="A262" s="126">
        <f>'Serie Vento - 1 dia'!D262</f>
        <v>42264</v>
      </c>
      <c r="B262" s="102">
        <f>'Serie Vento - 1 dia'!E262</f>
        <v>17.182429599999999</v>
      </c>
      <c r="C262" s="68">
        <f t="shared" si="33"/>
        <v>0.34364859200000003</v>
      </c>
      <c r="D262" s="69">
        <f t="shared" si="33"/>
        <v>0.34364859200000003</v>
      </c>
      <c r="E262" s="69">
        <f t="shared" si="33"/>
        <v>0.34364859200000003</v>
      </c>
      <c r="F262" s="69">
        <f t="shared" si="34"/>
        <v>1.0309457759999998</v>
      </c>
      <c r="G262" s="69">
        <f t="shared" si="34"/>
        <v>1.0309457759999998</v>
      </c>
      <c r="H262" s="69">
        <f t="shared" si="38"/>
        <v>1.5464186640000002</v>
      </c>
      <c r="I262" s="70">
        <f t="shared" si="39"/>
        <v>1.890067256</v>
      </c>
      <c r="J262" s="68">
        <f t="shared" si="35"/>
        <v>0</v>
      </c>
      <c r="K262" s="69">
        <f t="shared" si="36"/>
        <v>0</v>
      </c>
      <c r="L262" s="69">
        <f t="shared" si="37"/>
        <v>0</v>
      </c>
      <c r="M262" s="69">
        <f t="shared" si="29"/>
        <v>0.82918758103004087</v>
      </c>
      <c r="N262" s="69">
        <f t="shared" si="29"/>
        <v>0.82918758103004087</v>
      </c>
      <c r="O262" s="69">
        <f t="shared" si="29"/>
        <v>30.97772126931762</v>
      </c>
      <c r="P262" s="70">
        <f t="shared" si="29"/>
        <v>68.200425171795445</v>
      </c>
      <c r="Q262" s="86">
        <f>J262*VLOOKUP('Tipo de Pilha'!$E$1,'Área - us ur'!$A$4:$H$7,2,FALSE)/1000</f>
        <v>0</v>
      </c>
      <c r="R262" s="87">
        <f>K262*VLOOKUP('Tipo de Pilha'!$E$1,'Área - us ur'!$A$4:$H$7,3,FALSE)/1000</f>
        <v>0</v>
      </c>
      <c r="S262" s="87">
        <f>L262*VLOOKUP('Tipo de Pilha'!$E$1,'Área - us ur'!$A$4:$H$7,4,FALSE)/1000</f>
        <v>0</v>
      </c>
      <c r="T262" s="87">
        <f>M262*VLOOKUP('Tipo de Pilha'!$E$1,'Área - us ur'!$A$4:$H$7,5,FALSE)/1000</f>
        <v>3.9801003889441961E-4</v>
      </c>
      <c r="U262" s="87">
        <f>N262*VLOOKUP('Tipo de Pilha'!$E$1,'Área - us ur'!$A$4:$H$7,6,FALSE)/1000</f>
        <v>0</v>
      </c>
      <c r="V262" s="87">
        <f>O262*VLOOKUP('Tipo de Pilha'!$E$1,'Área - us ur'!$A$4:$H$7,7,FALSE)/1000</f>
        <v>3.7173265523181144E-3</v>
      </c>
      <c r="W262" s="88">
        <f>P262*VLOOKUP('Tipo de Pilha'!$E$1,'Área - us ur'!$A$4:$H$7,8,FALSE)/1000</f>
        <v>0</v>
      </c>
      <c r="X262" s="82">
        <f t="shared" si="40"/>
        <v>4.1153365912125336E-3</v>
      </c>
    </row>
    <row r="263" spans="1:24" ht="15" customHeight="1" x14ac:dyDescent="0.2">
      <c r="A263" s="126">
        <f>'Serie Vento - 1 dia'!D263</f>
        <v>42265</v>
      </c>
      <c r="B263" s="102">
        <f>'Serie Vento - 1 dia'!E263</f>
        <v>18.041551079999998</v>
      </c>
      <c r="C263" s="68">
        <f t="shared" si="33"/>
        <v>0.36083102160000002</v>
      </c>
      <c r="D263" s="69">
        <f t="shared" si="33"/>
        <v>0.36083102160000002</v>
      </c>
      <c r="E263" s="69">
        <f t="shared" si="33"/>
        <v>0.36083102160000002</v>
      </c>
      <c r="F263" s="69">
        <f t="shared" si="34"/>
        <v>1.0824930647999997</v>
      </c>
      <c r="G263" s="69">
        <f t="shared" si="34"/>
        <v>1.0824930647999997</v>
      </c>
      <c r="H263" s="69">
        <f t="shared" si="38"/>
        <v>1.6237395971999999</v>
      </c>
      <c r="I263" s="70">
        <f t="shared" si="39"/>
        <v>1.9845706188000001</v>
      </c>
      <c r="J263" s="68">
        <f t="shared" si="35"/>
        <v>0</v>
      </c>
      <c r="K263" s="69">
        <f t="shared" si="36"/>
        <v>0</v>
      </c>
      <c r="L263" s="69">
        <f t="shared" si="37"/>
        <v>0</v>
      </c>
      <c r="M263" s="69">
        <f t="shared" si="29"/>
        <v>2.4570227529256168</v>
      </c>
      <c r="N263" s="69">
        <f t="shared" si="29"/>
        <v>2.4570227529256168</v>
      </c>
      <c r="O263" s="69">
        <f t="shared" si="29"/>
        <v>38.158452866682651</v>
      </c>
      <c r="P263" s="70">
        <f t="shared" si="29"/>
        <v>80.838265067444482</v>
      </c>
      <c r="Q263" s="86">
        <f>J263*VLOOKUP('Tipo de Pilha'!$E$1,'Área - us ur'!$A$4:$H$7,2,FALSE)/1000</f>
        <v>0</v>
      </c>
      <c r="R263" s="87">
        <f>K263*VLOOKUP('Tipo de Pilha'!$E$1,'Área - us ur'!$A$4:$H$7,3,FALSE)/1000</f>
        <v>0</v>
      </c>
      <c r="S263" s="87">
        <f>L263*VLOOKUP('Tipo de Pilha'!$E$1,'Área - us ur'!$A$4:$H$7,4,FALSE)/1000</f>
        <v>0</v>
      </c>
      <c r="T263" s="87">
        <f>M263*VLOOKUP('Tipo de Pilha'!$E$1,'Área - us ur'!$A$4:$H$7,5,FALSE)/1000</f>
        <v>1.1793709214042961E-3</v>
      </c>
      <c r="U263" s="87">
        <f>N263*VLOOKUP('Tipo de Pilha'!$E$1,'Área - us ur'!$A$4:$H$7,6,FALSE)/1000</f>
        <v>0</v>
      </c>
      <c r="V263" s="87">
        <f>O263*VLOOKUP('Tipo de Pilha'!$E$1,'Área - us ur'!$A$4:$H$7,7,FALSE)/1000</f>
        <v>4.5790143440019183E-3</v>
      </c>
      <c r="W263" s="88">
        <f>P263*VLOOKUP('Tipo de Pilha'!$E$1,'Área - us ur'!$A$4:$H$7,8,FALSE)/1000</f>
        <v>0</v>
      </c>
      <c r="X263" s="82">
        <f t="shared" si="40"/>
        <v>5.7583852654062139E-3</v>
      </c>
    </row>
    <row r="264" spans="1:24" ht="15" customHeight="1" x14ac:dyDescent="0.2">
      <c r="A264" s="126">
        <f>'Serie Vento - 1 dia'!D264</f>
        <v>42266</v>
      </c>
      <c r="B264" s="102">
        <f>'Serie Vento - 1 dia'!E264</f>
        <v>18.041551079999998</v>
      </c>
      <c r="C264" s="68">
        <f t="shared" si="33"/>
        <v>0.36083102160000002</v>
      </c>
      <c r="D264" s="69">
        <f t="shared" si="33"/>
        <v>0.36083102160000002</v>
      </c>
      <c r="E264" s="69">
        <f t="shared" si="33"/>
        <v>0.36083102160000002</v>
      </c>
      <c r="F264" s="69">
        <f t="shared" si="34"/>
        <v>1.0824930647999997</v>
      </c>
      <c r="G264" s="69">
        <f t="shared" si="34"/>
        <v>1.0824930647999997</v>
      </c>
      <c r="H264" s="69">
        <f t="shared" si="38"/>
        <v>1.6237395971999999</v>
      </c>
      <c r="I264" s="70">
        <f t="shared" si="39"/>
        <v>1.9845706188000001</v>
      </c>
      <c r="J264" s="68">
        <f t="shared" si="35"/>
        <v>0</v>
      </c>
      <c r="K264" s="69">
        <f t="shared" si="36"/>
        <v>0</v>
      </c>
      <c r="L264" s="69">
        <f t="shared" si="37"/>
        <v>0</v>
      </c>
      <c r="M264" s="69">
        <f t="shared" si="29"/>
        <v>2.4570227529256168</v>
      </c>
      <c r="N264" s="69">
        <f t="shared" si="29"/>
        <v>2.4570227529256168</v>
      </c>
      <c r="O264" s="69">
        <f t="shared" si="29"/>
        <v>38.158452866682651</v>
      </c>
      <c r="P264" s="70">
        <f t="shared" si="29"/>
        <v>80.838265067444482</v>
      </c>
      <c r="Q264" s="86">
        <f>J264*VLOOKUP('Tipo de Pilha'!$E$1,'Área - us ur'!$A$4:$H$7,2,FALSE)/1000</f>
        <v>0</v>
      </c>
      <c r="R264" s="87">
        <f>K264*VLOOKUP('Tipo de Pilha'!$E$1,'Área - us ur'!$A$4:$H$7,3,FALSE)/1000</f>
        <v>0</v>
      </c>
      <c r="S264" s="87">
        <f>L264*VLOOKUP('Tipo de Pilha'!$E$1,'Área - us ur'!$A$4:$H$7,4,FALSE)/1000</f>
        <v>0</v>
      </c>
      <c r="T264" s="87">
        <f>M264*VLOOKUP('Tipo de Pilha'!$E$1,'Área - us ur'!$A$4:$H$7,5,FALSE)/1000</f>
        <v>1.1793709214042961E-3</v>
      </c>
      <c r="U264" s="87">
        <f>N264*VLOOKUP('Tipo de Pilha'!$E$1,'Área - us ur'!$A$4:$H$7,6,FALSE)/1000</f>
        <v>0</v>
      </c>
      <c r="V264" s="87">
        <f>O264*VLOOKUP('Tipo de Pilha'!$E$1,'Área - us ur'!$A$4:$H$7,7,FALSE)/1000</f>
        <v>4.5790143440019183E-3</v>
      </c>
      <c r="W264" s="88">
        <f>P264*VLOOKUP('Tipo de Pilha'!$E$1,'Área - us ur'!$A$4:$H$7,8,FALSE)/1000</f>
        <v>0</v>
      </c>
      <c r="X264" s="82">
        <f t="shared" si="40"/>
        <v>5.7583852654062139E-3</v>
      </c>
    </row>
    <row r="265" spans="1:24" ht="15" customHeight="1" x14ac:dyDescent="0.2">
      <c r="A265" s="126">
        <f>'Serie Vento - 1 dia'!D265</f>
        <v>42267</v>
      </c>
      <c r="B265" s="102">
        <f>'Serie Vento - 1 dia'!E265</f>
        <v>16.32330812</v>
      </c>
      <c r="C265" s="68">
        <f t="shared" si="33"/>
        <v>0.32646616240000009</v>
      </c>
      <c r="D265" s="69">
        <f t="shared" si="33"/>
        <v>0.32646616240000009</v>
      </c>
      <c r="E265" s="69">
        <f t="shared" si="33"/>
        <v>0.32646616240000009</v>
      </c>
      <c r="F265" s="69">
        <f t="shared" si="34"/>
        <v>0.9793984872</v>
      </c>
      <c r="G265" s="69">
        <f t="shared" si="34"/>
        <v>0.9793984872</v>
      </c>
      <c r="H265" s="69">
        <f t="shared" si="38"/>
        <v>1.4690977308000002</v>
      </c>
      <c r="I265" s="70">
        <f t="shared" si="39"/>
        <v>1.7955638932000002</v>
      </c>
      <c r="J265" s="68">
        <f t="shared" si="35"/>
        <v>0</v>
      </c>
      <c r="K265" s="69">
        <f t="shared" si="36"/>
        <v>0</v>
      </c>
      <c r="L265" s="69">
        <f t="shared" si="37"/>
        <v>0</v>
      </c>
      <c r="M265" s="69">
        <f t="shared" si="29"/>
        <v>0</v>
      </c>
      <c r="N265" s="69">
        <f t="shared" si="29"/>
        <v>0</v>
      </c>
      <c r="O265" s="69">
        <f t="shared" si="29"/>
        <v>24.490498770419151</v>
      </c>
      <c r="P265" s="70">
        <f t="shared" si="29"/>
        <v>56.598568003485404</v>
      </c>
      <c r="Q265" s="86">
        <f>J265*VLOOKUP('Tipo de Pilha'!$E$1,'Área - us ur'!$A$4:$H$7,2,FALSE)/1000</f>
        <v>0</v>
      </c>
      <c r="R265" s="87">
        <f>K265*VLOOKUP('Tipo de Pilha'!$E$1,'Área - us ur'!$A$4:$H$7,3,FALSE)/1000</f>
        <v>0</v>
      </c>
      <c r="S265" s="87">
        <f>L265*VLOOKUP('Tipo de Pilha'!$E$1,'Área - us ur'!$A$4:$H$7,4,FALSE)/1000</f>
        <v>0</v>
      </c>
      <c r="T265" s="87">
        <f>M265*VLOOKUP('Tipo de Pilha'!$E$1,'Área - us ur'!$A$4:$H$7,5,FALSE)/1000</f>
        <v>0</v>
      </c>
      <c r="U265" s="87">
        <f>N265*VLOOKUP('Tipo de Pilha'!$E$1,'Área - us ur'!$A$4:$H$7,6,FALSE)/1000</f>
        <v>0</v>
      </c>
      <c r="V265" s="87">
        <f>O265*VLOOKUP('Tipo de Pilha'!$E$1,'Área - us ur'!$A$4:$H$7,7,FALSE)/1000</f>
        <v>2.9388598524502981E-3</v>
      </c>
      <c r="W265" s="88">
        <f>P265*VLOOKUP('Tipo de Pilha'!$E$1,'Área - us ur'!$A$4:$H$7,8,FALSE)/1000</f>
        <v>0</v>
      </c>
      <c r="X265" s="82">
        <f t="shared" si="40"/>
        <v>2.9388598524502981E-3</v>
      </c>
    </row>
    <row r="266" spans="1:24" ht="15" customHeight="1" x14ac:dyDescent="0.2">
      <c r="A266" s="126">
        <f>'Serie Vento - 1 dia'!D266</f>
        <v>42268</v>
      </c>
      <c r="B266" s="102">
        <f>'Serie Vento - 1 dia'!E266</f>
        <v>16.32330812</v>
      </c>
      <c r="C266" s="68">
        <f t="shared" si="33"/>
        <v>0.32646616240000009</v>
      </c>
      <c r="D266" s="69">
        <f t="shared" si="33"/>
        <v>0.32646616240000009</v>
      </c>
      <c r="E266" s="69">
        <f t="shared" si="33"/>
        <v>0.32646616240000009</v>
      </c>
      <c r="F266" s="69">
        <f t="shared" si="34"/>
        <v>0.9793984872</v>
      </c>
      <c r="G266" s="69">
        <f t="shared" si="34"/>
        <v>0.9793984872</v>
      </c>
      <c r="H266" s="69">
        <f t="shared" si="38"/>
        <v>1.4690977308000002</v>
      </c>
      <c r="I266" s="70">
        <f t="shared" si="39"/>
        <v>1.7955638932000002</v>
      </c>
      <c r="J266" s="68">
        <f t="shared" si="35"/>
        <v>0</v>
      </c>
      <c r="K266" s="69">
        <f t="shared" si="36"/>
        <v>0</v>
      </c>
      <c r="L266" s="69">
        <f t="shared" si="37"/>
        <v>0</v>
      </c>
      <c r="M266" s="69">
        <f t="shared" si="29"/>
        <v>0</v>
      </c>
      <c r="N266" s="69">
        <f t="shared" si="29"/>
        <v>0</v>
      </c>
      <c r="O266" s="69">
        <f t="shared" si="29"/>
        <v>24.490498770419151</v>
      </c>
      <c r="P266" s="70">
        <f t="shared" si="29"/>
        <v>56.598568003485404</v>
      </c>
      <c r="Q266" s="86">
        <f>J266*VLOOKUP('Tipo de Pilha'!$E$1,'Área - us ur'!$A$4:$H$7,2,FALSE)/1000</f>
        <v>0</v>
      </c>
      <c r="R266" s="87">
        <f>K266*VLOOKUP('Tipo de Pilha'!$E$1,'Área - us ur'!$A$4:$H$7,3,FALSE)/1000</f>
        <v>0</v>
      </c>
      <c r="S266" s="87">
        <f>L266*VLOOKUP('Tipo de Pilha'!$E$1,'Área - us ur'!$A$4:$H$7,4,FALSE)/1000</f>
        <v>0</v>
      </c>
      <c r="T266" s="87">
        <f>M266*VLOOKUP('Tipo de Pilha'!$E$1,'Área - us ur'!$A$4:$H$7,5,FALSE)/1000</f>
        <v>0</v>
      </c>
      <c r="U266" s="87">
        <f>N266*VLOOKUP('Tipo de Pilha'!$E$1,'Área - us ur'!$A$4:$H$7,6,FALSE)/1000</f>
        <v>0</v>
      </c>
      <c r="V266" s="87">
        <f>O266*VLOOKUP('Tipo de Pilha'!$E$1,'Área - us ur'!$A$4:$H$7,7,FALSE)/1000</f>
        <v>2.9388598524502981E-3</v>
      </c>
      <c r="W266" s="88">
        <f>P266*VLOOKUP('Tipo de Pilha'!$E$1,'Área - us ur'!$A$4:$H$7,8,FALSE)/1000</f>
        <v>0</v>
      </c>
      <c r="X266" s="82">
        <f t="shared" si="40"/>
        <v>2.9388598524502981E-3</v>
      </c>
    </row>
    <row r="267" spans="1:24" ht="15" customHeight="1" x14ac:dyDescent="0.2">
      <c r="A267" s="126">
        <f>'Serie Vento - 1 dia'!D267</f>
        <v>42269</v>
      </c>
      <c r="B267" s="102">
        <f>'Serie Vento - 1 dia'!E267</f>
        <v>16.32330812</v>
      </c>
      <c r="C267" s="68">
        <f t="shared" si="33"/>
        <v>0.32646616240000009</v>
      </c>
      <c r="D267" s="69">
        <f t="shared" si="33"/>
        <v>0.32646616240000009</v>
      </c>
      <c r="E267" s="69">
        <f t="shared" si="33"/>
        <v>0.32646616240000009</v>
      </c>
      <c r="F267" s="69">
        <f t="shared" si="34"/>
        <v>0.9793984872</v>
      </c>
      <c r="G267" s="69">
        <f t="shared" si="34"/>
        <v>0.9793984872</v>
      </c>
      <c r="H267" s="69">
        <f t="shared" si="38"/>
        <v>1.4690977308000002</v>
      </c>
      <c r="I267" s="70">
        <f t="shared" si="39"/>
        <v>1.7955638932000002</v>
      </c>
      <c r="J267" s="68">
        <f t="shared" si="35"/>
        <v>0</v>
      </c>
      <c r="K267" s="69">
        <f t="shared" si="36"/>
        <v>0</v>
      </c>
      <c r="L267" s="69">
        <f t="shared" si="37"/>
        <v>0</v>
      </c>
      <c r="M267" s="69">
        <f t="shared" si="29"/>
        <v>0</v>
      </c>
      <c r="N267" s="69">
        <f t="shared" si="29"/>
        <v>0</v>
      </c>
      <c r="O267" s="69">
        <f t="shared" si="29"/>
        <v>24.490498770419151</v>
      </c>
      <c r="P267" s="70">
        <f t="shared" si="29"/>
        <v>56.598568003485404</v>
      </c>
      <c r="Q267" s="86">
        <f>J267*VLOOKUP('Tipo de Pilha'!$E$1,'Área - us ur'!$A$4:$H$7,2,FALSE)/1000</f>
        <v>0</v>
      </c>
      <c r="R267" s="87">
        <f>K267*VLOOKUP('Tipo de Pilha'!$E$1,'Área - us ur'!$A$4:$H$7,3,FALSE)/1000</f>
        <v>0</v>
      </c>
      <c r="S267" s="87">
        <f>L267*VLOOKUP('Tipo de Pilha'!$E$1,'Área - us ur'!$A$4:$H$7,4,FALSE)/1000</f>
        <v>0</v>
      </c>
      <c r="T267" s="87">
        <f>M267*VLOOKUP('Tipo de Pilha'!$E$1,'Área - us ur'!$A$4:$H$7,5,FALSE)/1000</f>
        <v>0</v>
      </c>
      <c r="U267" s="87">
        <f>N267*VLOOKUP('Tipo de Pilha'!$E$1,'Área - us ur'!$A$4:$H$7,6,FALSE)/1000</f>
        <v>0</v>
      </c>
      <c r="V267" s="87">
        <f>O267*VLOOKUP('Tipo de Pilha'!$E$1,'Área - us ur'!$A$4:$H$7,7,FALSE)/1000</f>
        <v>2.9388598524502981E-3</v>
      </c>
      <c r="W267" s="88">
        <f>P267*VLOOKUP('Tipo de Pilha'!$E$1,'Área - us ur'!$A$4:$H$7,8,FALSE)/1000</f>
        <v>0</v>
      </c>
      <c r="X267" s="82">
        <f t="shared" si="40"/>
        <v>2.9388598524502981E-3</v>
      </c>
    </row>
    <row r="268" spans="1:24" ht="15" customHeight="1" x14ac:dyDescent="0.2">
      <c r="A268" s="126">
        <f>'Serie Vento - 1 dia'!D268</f>
        <v>42270</v>
      </c>
      <c r="B268" s="102">
        <f>'Serie Vento - 1 dia'!E268</f>
        <v>18.041551079999998</v>
      </c>
      <c r="C268" s="68">
        <f t="shared" si="33"/>
        <v>0.36083102160000002</v>
      </c>
      <c r="D268" s="69">
        <f t="shared" si="33"/>
        <v>0.36083102160000002</v>
      </c>
      <c r="E268" s="69">
        <f t="shared" si="33"/>
        <v>0.36083102160000002</v>
      </c>
      <c r="F268" s="69">
        <f t="shared" si="34"/>
        <v>1.0824930647999997</v>
      </c>
      <c r="G268" s="69">
        <f t="shared" si="34"/>
        <v>1.0824930647999997</v>
      </c>
      <c r="H268" s="69">
        <f t="shared" si="38"/>
        <v>1.6237395971999999</v>
      </c>
      <c r="I268" s="70">
        <f t="shared" si="39"/>
        <v>1.9845706188000001</v>
      </c>
      <c r="J268" s="68">
        <f t="shared" si="35"/>
        <v>0</v>
      </c>
      <c r="K268" s="69">
        <f t="shared" si="36"/>
        <v>0</v>
      </c>
      <c r="L268" s="69">
        <f t="shared" si="37"/>
        <v>0</v>
      </c>
      <c r="M268" s="69">
        <f t="shared" si="29"/>
        <v>2.4570227529256168</v>
      </c>
      <c r="N268" s="69">
        <f t="shared" si="29"/>
        <v>2.4570227529256168</v>
      </c>
      <c r="O268" s="69">
        <f t="shared" si="29"/>
        <v>38.158452866682651</v>
      </c>
      <c r="P268" s="70">
        <f t="shared" si="29"/>
        <v>80.838265067444482</v>
      </c>
      <c r="Q268" s="86">
        <f>J268*VLOOKUP('Tipo de Pilha'!$E$1,'Área - us ur'!$A$4:$H$7,2,FALSE)/1000</f>
        <v>0</v>
      </c>
      <c r="R268" s="87">
        <f>K268*VLOOKUP('Tipo de Pilha'!$E$1,'Área - us ur'!$A$4:$H$7,3,FALSE)/1000</f>
        <v>0</v>
      </c>
      <c r="S268" s="87">
        <f>L268*VLOOKUP('Tipo de Pilha'!$E$1,'Área - us ur'!$A$4:$H$7,4,FALSE)/1000</f>
        <v>0</v>
      </c>
      <c r="T268" s="87">
        <f>M268*VLOOKUP('Tipo de Pilha'!$E$1,'Área - us ur'!$A$4:$H$7,5,FALSE)/1000</f>
        <v>1.1793709214042961E-3</v>
      </c>
      <c r="U268" s="87">
        <f>N268*VLOOKUP('Tipo de Pilha'!$E$1,'Área - us ur'!$A$4:$H$7,6,FALSE)/1000</f>
        <v>0</v>
      </c>
      <c r="V268" s="87">
        <f>O268*VLOOKUP('Tipo de Pilha'!$E$1,'Área - us ur'!$A$4:$H$7,7,FALSE)/1000</f>
        <v>4.5790143440019183E-3</v>
      </c>
      <c r="W268" s="88">
        <f>P268*VLOOKUP('Tipo de Pilha'!$E$1,'Área - us ur'!$A$4:$H$7,8,FALSE)/1000</f>
        <v>0</v>
      </c>
      <c r="X268" s="82">
        <f t="shared" si="40"/>
        <v>5.7583852654062139E-3</v>
      </c>
    </row>
    <row r="269" spans="1:24" ht="15" customHeight="1" x14ac:dyDescent="0.2">
      <c r="A269" s="126">
        <f>'Serie Vento - 1 dia'!D269</f>
        <v>42271</v>
      </c>
      <c r="B269" s="102">
        <f>'Serie Vento - 1 dia'!E269</f>
        <v>15.464186639999999</v>
      </c>
      <c r="C269" s="68">
        <f t="shared" si="33"/>
        <v>0.30928373280000004</v>
      </c>
      <c r="D269" s="69">
        <f t="shared" si="33"/>
        <v>0.30928373280000004</v>
      </c>
      <c r="E269" s="69">
        <f t="shared" si="33"/>
        <v>0.30928373280000004</v>
      </c>
      <c r="F269" s="69">
        <f t="shared" si="34"/>
        <v>0.92785119839999997</v>
      </c>
      <c r="G269" s="69">
        <f t="shared" si="34"/>
        <v>0.92785119839999997</v>
      </c>
      <c r="H269" s="69">
        <f t="shared" si="38"/>
        <v>1.3917767976000002</v>
      </c>
      <c r="I269" s="70">
        <f t="shared" si="39"/>
        <v>1.7010605304000002</v>
      </c>
      <c r="J269" s="68">
        <f t="shared" si="35"/>
        <v>0</v>
      </c>
      <c r="K269" s="69">
        <f t="shared" si="36"/>
        <v>0</v>
      </c>
      <c r="L269" s="69">
        <f t="shared" si="37"/>
        <v>0</v>
      </c>
      <c r="M269" s="69">
        <f t="shared" si="29"/>
        <v>0</v>
      </c>
      <c r="N269" s="69">
        <f t="shared" si="29"/>
        <v>0</v>
      </c>
      <c r="O269" s="69">
        <f t="shared" si="29"/>
        <v>18.696785369987271</v>
      </c>
      <c r="P269" s="70">
        <f t="shared" si="29"/>
        <v>46.032693562514318</v>
      </c>
      <c r="Q269" s="86">
        <f>J269*VLOOKUP('Tipo de Pilha'!$E$1,'Área - us ur'!$A$4:$H$7,2,FALSE)/1000</f>
        <v>0</v>
      </c>
      <c r="R269" s="87">
        <f>K269*VLOOKUP('Tipo de Pilha'!$E$1,'Área - us ur'!$A$4:$H$7,3,FALSE)/1000</f>
        <v>0</v>
      </c>
      <c r="S269" s="87">
        <f>L269*VLOOKUP('Tipo de Pilha'!$E$1,'Área - us ur'!$A$4:$H$7,4,FALSE)/1000</f>
        <v>0</v>
      </c>
      <c r="T269" s="87">
        <f>M269*VLOOKUP('Tipo de Pilha'!$E$1,'Área - us ur'!$A$4:$H$7,5,FALSE)/1000</f>
        <v>0</v>
      </c>
      <c r="U269" s="87">
        <f>N269*VLOOKUP('Tipo de Pilha'!$E$1,'Área - us ur'!$A$4:$H$7,6,FALSE)/1000</f>
        <v>0</v>
      </c>
      <c r="V269" s="87">
        <f>O269*VLOOKUP('Tipo de Pilha'!$E$1,'Área - us ur'!$A$4:$H$7,7,FALSE)/1000</f>
        <v>2.2436142443984725E-3</v>
      </c>
      <c r="W269" s="88">
        <f>P269*VLOOKUP('Tipo de Pilha'!$E$1,'Área - us ur'!$A$4:$H$7,8,FALSE)/1000</f>
        <v>0</v>
      </c>
      <c r="X269" s="82">
        <f t="shared" si="40"/>
        <v>2.2436142443984725E-3</v>
      </c>
    </row>
    <row r="270" spans="1:24" ht="15" customHeight="1" x14ac:dyDescent="0.2">
      <c r="A270" s="126">
        <f>'Serie Vento - 1 dia'!D270</f>
        <v>42272</v>
      </c>
      <c r="B270" s="102">
        <f>'Serie Vento - 1 dia'!E270</f>
        <v>18.041551079999998</v>
      </c>
      <c r="C270" s="68">
        <f t="shared" si="33"/>
        <v>0.36083102160000002</v>
      </c>
      <c r="D270" s="69">
        <f t="shared" si="33"/>
        <v>0.36083102160000002</v>
      </c>
      <c r="E270" s="69">
        <f t="shared" si="33"/>
        <v>0.36083102160000002</v>
      </c>
      <c r="F270" s="69">
        <f t="shared" si="34"/>
        <v>1.0824930647999997</v>
      </c>
      <c r="G270" s="69">
        <f t="shared" si="34"/>
        <v>1.0824930647999997</v>
      </c>
      <c r="H270" s="69">
        <f t="shared" si="38"/>
        <v>1.6237395971999999</v>
      </c>
      <c r="I270" s="70">
        <f t="shared" si="39"/>
        <v>1.9845706188000001</v>
      </c>
      <c r="J270" s="68">
        <f t="shared" si="35"/>
        <v>0</v>
      </c>
      <c r="K270" s="69">
        <f t="shared" si="36"/>
        <v>0</v>
      </c>
      <c r="L270" s="69">
        <f t="shared" si="37"/>
        <v>0</v>
      </c>
      <c r="M270" s="69">
        <f t="shared" si="29"/>
        <v>2.4570227529256168</v>
      </c>
      <c r="N270" s="69">
        <f t="shared" si="29"/>
        <v>2.4570227529256168</v>
      </c>
      <c r="O270" s="69">
        <f t="shared" si="29"/>
        <v>38.158452866682651</v>
      </c>
      <c r="P270" s="70">
        <f t="shared" si="29"/>
        <v>80.838265067444482</v>
      </c>
      <c r="Q270" s="86">
        <f>J270*VLOOKUP('Tipo de Pilha'!$E$1,'Área - us ur'!$A$4:$H$7,2,FALSE)/1000</f>
        <v>0</v>
      </c>
      <c r="R270" s="87">
        <f>K270*VLOOKUP('Tipo de Pilha'!$E$1,'Área - us ur'!$A$4:$H$7,3,FALSE)/1000</f>
        <v>0</v>
      </c>
      <c r="S270" s="87">
        <f>L270*VLOOKUP('Tipo de Pilha'!$E$1,'Área - us ur'!$A$4:$H$7,4,FALSE)/1000</f>
        <v>0</v>
      </c>
      <c r="T270" s="87">
        <f>M270*VLOOKUP('Tipo de Pilha'!$E$1,'Área - us ur'!$A$4:$H$7,5,FALSE)/1000</f>
        <v>1.1793709214042961E-3</v>
      </c>
      <c r="U270" s="87">
        <f>N270*VLOOKUP('Tipo de Pilha'!$E$1,'Área - us ur'!$A$4:$H$7,6,FALSE)/1000</f>
        <v>0</v>
      </c>
      <c r="V270" s="87">
        <f>O270*VLOOKUP('Tipo de Pilha'!$E$1,'Área - us ur'!$A$4:$H$7,7,FALSE)/1000</f>
        <v>4.5790143440019183E-3</v>
      </c>
      <c r="W270" s="88">
        <f>P270*VLOOKUP('Tipo de Pilha'!$E$1,'Área - us ur'!$A$4:$H$7,8,FALSE)/1000</f>
        <v>0</v>
      </c>
      <c r="X270" s="82">
        <f t="shared" si="40"/>
        <v>5.7583852654062139E-3</v>
      </c>
    </row>
    <row r="271" spans="1:24" ht="15" customHeight="1" x14ac:dyDescent="0.2">
      <c r="A271" s="126">
        <f>'Serie Vento - 1 dia'!D271</f>
        <v>42273</v>
      </c>
      <c r="B271" s="102">
        <f>'Serie Vento - 1 dia'!E271</f>
        <v>13.74594368</v>
      </c>
      <c r="C271" s="68">
        <f t="shared" si="33"/>
        <v>0.27491887360000006</v>
      </c>
      <c r="D271" s="69">
        <f t="shared" si="33"/>
        <v>0.27491887360000006</v>
      </c>
      <c r="E271" s="69">
        <f t="shared" si="33"/>
        <v>0.27491887360000006</v>
      </c>
      <c r="F271" s="69">
        <f t="shared" si="34"/>
        <v>0.82475662080000001</v>
      </c>
      <c r="G271" s="69">
        <f t="shared" si="34"/>
        <v>0.82475662080000001</v>
      </c>
      <c r="H271" s="69">
        <f t="shared" si="38"/>
        <v>1.2371349312000002</v>
      </c>
      <c r="I271" s="70">
        <f t="shared" si="39"/>
        <v>1.5120538048000003</v>
      </c>
      <c r="J271" s="68">
        <f t="shared" si="35"/>
        <v>0</v>
      </c>
      <c r="K271" s="69">
        <f t="shared" si="36"/>
        <v>0</v>
      </c>
      <c r="L271" s="69">
        <f t="shared" si="37"/>
        <v>0</v>
      </c>
      <c r="M271" s="69">
        <f>IF(F271&gt;$AB$1,58*(F271-$AB$1)^2+25*(F271-$AB$1),0)</f>
        <v>0</v>
      </c>
      <c r="N271" s="69">
        <f>IF(G271&gt;$AB$1,58*(G271-$AB$1)^2+25*(G271-$AB$1),0)</f>
        <v>0</v>
      </c>
      <c r="O271" s="69">
        <f>IF(H271&gt;$AB$1,58*(H271-$AB$1)^2+25*(H271-$AB$1),0)</f>
        <v>9.1898858645232764</v>
      </c>
      <c r="P271" s="70">
        <f>IF(I271&gt;$AB$1,58*(I271-$AB$1)^2+25*(I271-$AB$1),0)</f>
        <v>28.008892862589104</v>
      </c>
      <c r="Q271" s="86">
        <f>J271*VLOOKUP('Tipo de Pilha'!$E$1,'Área - us ur'!$A$4:$H$7,2,FALSE)/1000</f>
        <v>0</v>
      </c>
      <c r="R271" s="87">
        <f>K271*VLOOKUP('Tipo de Pilha'!$E$1,'Área - us ur'!$A$4:$H$7,3,FALSE)/1000</f>
        <v>0</v>
      </c>
      <c r="S271" s="87">
        <f>L271*VLOOKUP('Tipo de Pilha'!$E$1,'Área - us ur'!$A$4:$H$7,4,FALSE)/1000</f>
        <v>0</v>
      </c>
      <c r="T271" s="87">
        <f>M271*VLOOKUP('Tipo de Pilha'!$E$1,'Área - us ur'!$A$4:$H$7,5,FALSE)/1000</f>
        <v>0</v>
      </c>
      <c r="U271" s="87">
        <f>N271*VLOOKUP('Tipo de Pilha'!$E$1,'Área - us ur'!$A$4:$H$7,6,FALSE)/1000</f>
        <v>0</v>
      </c>
      <c r="V271" s="87">
        <f>O271*VLOOKUP('Tipo de Pilha'!$E$1,'Área - us ur'!$A$4:$H$7,7,FALSE)/1000</f>
        <v>1.1027863037427932E-3</v>
      </c>
      <c r="W271" s="88">
        <f>P271*VLOOKUP('Tipo de Pilha'!$E$1,'Área - us ur'!$A$4:$H$7,8,FALSE)/1000</f>
        <v>0</v>
      </c>
      <c r="X271" s="82">
        <f t="shared" si="40"/>
        <v>1.1027863037427932E-3</v>
      </c>
    </row>
    <row r="272" spans="1:24" ht="15" customHeight="1" x14ac:dyDescent="0.2">
      <c r="A272" s="126">
        <f>'Serie Vento - 1 dia'!D272</f>
        <v>42274</v>
      </c>
      <c r="B272" s="102">
        <f>'Serie Vento - 1 dia'!E272</f>
        <v>18.90067256</v>
      </c>
      <c r="C272" s="68">
        <f t="shared" si="33"/>
        <v>0.37801345120000007</v>
      </c>
      <c r="D272" s="69">
        <f t="shared" si="33"/>
        <v>0.37801345120000007</v>
      </c>
      <c r="E272" s="69">
        <f t="shared" si="33"/>
        <v>0.37801345120000007</v>
      </c>
      <c r="F272" s="69">
        <f t="shared" si="34"/>
        <v>1.1340403535999999</v>
      </c>
      <c r="G272" s="69">
        <f t="shared" si="34"/>
        <v>1.1340403535999999</v>
      </c>
      <c r="H272" s="69">
        <f t="shared" si="38"/>
        <v>1.7010605304000002</v>
      </c>
      <c r="I272" s="70">
        <f t="shared" si="39"/>
        <v>2.0790739816000001</v>
      </c>
      <c r="J272" s="68">
        <f t="shared" ref="J272:P289" si="41">IF(C272&gt;$AB$1,58*(C272-$AB$1)^2+25*(C272-$AB$1),0)</f>
        <v>0</v>
      </c>
      <c r="K272" s="69">
        <f t="shared" si="41"/>
        <v>0</v>
      </c>
      <c r="L272" s="69">
        <f t="shared" si="41"/>
        <v>0</v>
      </c>
      <c r="M272" s="69">
        <f t="shared" si="41"/>
        <v>4.3930841908063512</v>
      </c>
      <c r="N272" s="69">
        <f t="shared" si="41"/>
        <v>4.3930841908063512</v>
      </c>
      <c r="O272" s="69">
        <f t="shared" si="41"/>
        <v>46.032693562514318</v>
      </c>
      <c r="P272" s="70">
        <f t="shared" si="41"/>
        <v>94.512087690432494</v>
      </c>
      <c r="Q272" s="86">
        <f>J272*VLOOKUP('Tipo de Pilha'!$E$1,'Área - us ur'!$A$4:$H$7,2,FALSE)/1000</f>
        <v>0</v>
      </c>
      <c r="R272" s="87">
        <f>K272*VLOOKUP('Tipo de Pilha'!$E$1,'Área - us ur'!$A$4:$H$7,3,FALSE)/1000</f>
        <v>0</v>
      </c>
      <c r="S272" s="87">
        <f>L272*VLOOKUP('Tipo de Pilha'!$E$1,'Área - us ur'!$A$4:$H$7,4,FALSE)/1000</f>
        <v>0</v>
      </c>
      <c r="T272" s="87">
        <f>M272*VLOOKUP('Tipo de Pilha'!$E$1,'Área - us ur'!$A$4:$H$7,5,FALSE)/1000</f>
        <v>2.1086804115870487E-3</v>
      </c>
      <c r="U272" s="87">
        <f>N272*VLOOKUP('Tipo de Pilha'!$E$1,'Área - us ur'!$A$4:$H$7,6,FALSE)/1000</f>
        <v>0</v>
      </c>
      <c r="V272" s="87">
        <f>O272*VLOOKUP('Tipo de Pilha'!$E$1,'Área - us ur'!$A$4:$H$7,7,FALSE)/1000</f>
        <v>5.523923227501718E-3</v>
      </c>
      <c r="W272" s="88">
        <f>P272*VLOOKUP('Tipo de Pilha'!$E$1,'Área - us ur'!$A$4:$H$7,8,FALSE)/1000</f>
        <v>0</v>
      </c>
      <c r="X272" s="82">
        <f t="shared" si="40"/>
        <v>7.6326036390887662E-3</v>
      </c>
    </row>
    <row r="273" spans="1:24" ht="15" customHeight="1" x14ac:dyDescent="0.2">
      <c r="A273" s="126">
        <f>'Serie Vento - 1 dia'!D273</f>
        <v>42275</v>
      </c>
      <c r="B273" s="102">
        <f>'Serie Vento - 1 dia'!E273</f>
        <v>17.182429599999999</v>
      </c>
      <c r="C273" s="68">
        <f t="shared" si="33"/>
        <v>0.34364859200000003</v>
      </c>
      <c r="D273" s="69">
        <f t="shared" si="33"/>
        <v>0.34364859200000003</v>
      </c>
      <c r="E273" s="69">
        <f t="shared" si="33"/>
        <v>0.34364859200000003</v>
      </c>
      <c r="F273" s="69">
        <f t="shared" si="34"/>
        <v>1.0309457759999998</v>
      </c>
      <c r="G273" s="69">
        <f t="shared" si="34"/>
        <v>1.0309457759999998</v>
      </c>
      <c r="H273" s="69">
        <f t="shared" si="38"/>
        <v>1.5464186640000002</v>
      </c>
      <c r="I273" s="70">
        <f t="shared" si="39"/>
        <v>1.890067256</v>
      </c>
      <c r="J273" s="68">
        <f t="shared" si="41"/>
        <v>0</v>
      </c>
      <c r="K273" s="69">
        <f t="shared" si="41"/>
        <v>0</v>
      </c>
      <c r="L273" s="69">
        <f t="shared" si="41"/>
        <v>0</v>
      </c>
      <c r="M273" s="69">
        <f t="shared" si="41"/>
        <v>0.82918758103004087</v>
      </c>
      <c r="N273" s="69">
        <f t="shared" si="41"/>
        <v>0.82918758103004087</v>
      </c>
      <c r="O273" s="69">
        <f t="shared" si="41"/>
        <v>30.97772126931762</v>
      </c>
      <c r="P273" s="70">
        <f t="shared" si="41"/>
        <v>68.200425171795445</v>
      </c>
      <c r="Q273" s="86">
        <f>J273*VLOOKUP('Tipo de Pilha'!$E$1,'Área - us ur'!$A$4:$H$7,2,FALSE)/1000</f>
        <v>0</v>
      </c>
      <c r="R273" s="87">
        <f>K273*VLOOKUP('Tipo de Pilha'!$E$1,'Área - us ur'!$A$4:$H$7,3,FALSE)/1000</f>
        <v>0</v>
      </c>
      <c r="S273" s="87">
        <f>L273*VLOOKUP('Tipo de Pilha'!$E$1,'Área - us ur'!$A$4:$H$7,4,FALSE)/1000</f>
        <v>0</v>
      </c>
      <c r="T273" s="87">
        <f>M273*VLOOKUP('Tipo de Pilha'!$E$1,'Área - us ur'!$A$4:$H$7,5,FALSE)/1000</f>
        <v>3.9801003889441961E-4</v>
      </c>
      <c r="U273" s="87">
        <f>N273*VLOOKUP('Tipo de Pilha'!$E$1,'Área - us ur'!$A$4:$H$7,6,FALSE)/1000</f>
        <v>0</v>
      </c>
      <c r="V273" s="87">
        <f>O273*VLOOKUP('Tipo de Pilha'!$E$1,'Área - us ur'!$A$4:$H$7,7,FALSE)/1000</f>
        <v>3.7173265523181144E-3</v>
      </c>
      <c r="W273" s="88">
        <f>P273*VLOOKUP('Tipo de Pilha'!$E$1,'Área - us ur'!$A$4:$H$7,8,FALSE)/1000</f>
        <v>0</v>
      </c>
      <c r="X273" s="82">
        <f t="shared" si="40"/>
        <v>4.1153365912125336E-3</v>
      </c>
    </row>
    <row r="274" spans="1:24" ht="15" customHeight="1" x14ac:dyDescent="0.2">
      <c r="A274" s="126">
        <f>'Serie Vento - 1 dia'!D274</f>
        <v>42276</v>
      </c>
      <c r="B274" s="102">
        <f>'Serie Vento - 1 dia'!E274</f>
        <v>13.74594368</v>
      </c>
      <c r="C274" s="68">
        <f t="shared" si="33"/>
        <v>0.27491887360000006</v>
      </c>
      <c r="D274" s="69">
        <f t="shared" si="33"/>
        <v>0.27491887360000006</v>
      </c>
      <c r="E274" s="69">
        <f t="shared" si="33"/>
        <v>0.27491887360000006</v>
      </c>
      <c r="F274" s="69">
        <f t="shared" si="34"/>
        <v>0.82475662080000001</v>
      </c>
      <c r="G274" s="69">
        <f t="shared" si="34"/>
        <v>0.82475662080000001</v>
      </c>
      <c r="H274" s="69">
        <f t="shared" si="38"/>
        <v>1.2371349312000002</v>
      </c>
      <c r="I274" s="70">
        <f t="shared" si="39"/>
        <v>1.5120538048000003</v>
      </c>
      <c r="J274" s="68">
        <f t="shared" si="41"/>
        <v>0</v>
      </c>
      <c r="K274" s="69">
        <f t="shared" si="41"/>
        <v>0</v>
      </c>
      <c r="L274" s="69">
        <f t="shared" si="41"/>
        <v>0</v>
      </c>
      <c r="M274" s="69">
        <f t="shared" si="41"/>
        <v>0</v>
      </c>
      <c r="N274" s="69">
        <f t="shared" si="41"/>
        <v>0</v>
      </c>
      <c r="O274" s="69">
        <f t="shared" si="41"/>
        <v>9.1898858645232764</v>
      </c>
      <c r="P274" s="70">
        <f t="shared" si="41"/>
        <v>28.008892862589104</v>
      </c>
      <c r="Q274" s="86">
        <f>J274*VLOOKUP('Tipo de Pilha'!$E$1,'Área - us ur'!$A$4:$H$7,2,FALSE)/1000</f>
        <v>0</v>
      </c>
      <c r="R274" s="87">
        <f>K274*VLOOKUP('Tipo de Pilha'!$E$1,'Área - us ur'!$A$4:$H$7,3,FALSE)/1000</f>
        <v>0</v>
      </c>
      <c r="S274" s="87">
        <f>L274*VLOOKUP('Tipo de Pilha'!$E$1,'Área - us ur'!$A$4:$H$7,4,FALSE)/1000</f>
        <v>0</v>
      </c>
      <c r="T274" s="87">
        <f>M274*VLOOKUP('Tipo de Pilha'!$E$1,'Área - us ur'!$A$4:$H$7,5,FALSE)/1000</f>
        <v>0</v>
      </c>
      <c r="U274" s="87">
        <f>N274*VLOOKUP('Tipo de Pilha'!$E$1,'Área - us ur'!$A$4:$H$7,6,FALSE)/1000</f>
        <v>0</v>
      </c>
      <c r="V274" s="87">
        <f>O274*VLOOKUP('Tipo de Pilha'!$E$1,'Área - us ur'!$A$4:$H$7,7,FALSE)/1000</f>
        <v>1.1027863037427932E-3</v>
      </c>
      <c r="W274" s="88">
        <f>P274*VLOOKUP('Tipo de Pilha'!$E$1,'Área - us ur'!$A$4:$H$7,8,FALSE)/1000</f>
        <v>0</v>
      </c>
      <c r="X274" s="82">
        <f t="shared" si="40"/>
        <v>1.1027863037427932E-3</v>
      </c>
    </row>
    <row r="275" spans="1:24" ht="15" customHeight="1" x14ac:dyDescent="0.2">
      <c r="A275" s="126">
        <f>'Serie Vento - 1 dia'!D275</f>
        <v>42277</v>
      </c>
      <c r="B275" s="102">
        <f>'Serie Vento - 1 dia'!E275</f>
        <v>15.464186639999999</v>
      </c>
      <c r="C275" s="68">
        <f t="shared" si="33"/>
        <v>0.30928373280000004</v>
      </c>
      <c r="D275" s="69">
        <f t="shared" si="33"/>
        <v>0.30928373280000004</v>
      </c>
      <c r="E275" s="69">
        <f t="shared" si="33"/>
        <v>0.30928373280000004</v>
      </c>
      <c r="F275" s="69">
        <f t="shared" si="34"/>
        <v>0.92785119839999997</v>
      </c>
      <c r="G275" s="69">
        <f t="shared" si="34"/>
        <v>0.92785119839999997</v>
      </c>
      <c r="H275" s="69">
        <f t="shared" si="38"/>
        <v>1.3917767976000002</v>
      </c>
      <c r="I275" s="70">
        <f t="shared" si="39"/>
        <v>1.7010605304000002</v>
      </c>
      <c r="J275" s="68">
        <f t="shared" si="41"/>
        <v>0</v>
      </c>
      <c r="K275" s="69">
        <f t="shared" si="41"/>
        <v>0</v>
      </c>
      <c r="L275" s="69">
        <f t="shared" si="41"/>
        <v>0</v>
      </c>
      <c r="M275" s="69">
        <f t="shared" si="41"/>
        <v>0</v>
      </c>
      <c r="N275" s="69">
        <f t="shared" si="41"/>
        <v>0</v>
      </c>
      <c r="O275" s="69">
        <f t="shared" si="41"/>
        <v>18.696785369987271</v>
      </c>
      <c r="P275" s="70">
        <f t="shared" si="41"/>
        <v>46.032693562514318</v>
      </c>
      <c r="Q275" s="86">
        <f>J275*VLOOKUP('Tipo de Pilha'!$E$1,'Área - us ur'!$A$4:$H$7,2,FALSE)/1000</f>
        <v>0</v>
      </c>
      <c r="R275" s="87">
        <f>K275*VLOOKUP('Tipo de Pilha'!$E$1,'Área - us ur'!$A$4:$H$7,3,FALSE)/1000</f>
        <v>0</v>
      </c>
      <c r="S275" s="87">
        <f>L275*VLOOKUP('Tipo de Pilha'!$E$1,'Área - us ur'!$A$4:$H$7,4,FALSE)/1000</f>
        <v>0</v>
      </c>
      <c r="T275" s="87">
        <f>M275*VLOOKUP('Tipo de Pilha'!$E$1,'Área - us ur'!$A$4:$H$7,5,FALSE)/1000</f>
        <v>0</v>
      </c>
      <c r="U275" s="87">
        <f>N275*VLOOKUP('Tipo de Pilha'!$E$1,'Área - us ur'!$A$4:$H$7,6,FALSE)/1000</f>
        <v>0</v>
      </c>
      <c r="V275" s="87">
        <f>O275*VLOOKUP('Tipo de Pilha'!$E$1,'Área - us ur'!$A$4:$H$7,7,FALSE)/1000</f>
        <v>2.2436142443984725E-3</v>
      </c>
      <c r="W275" s="88">
        <f>P275*VLOOKUP('Tipo de Pilha'!$E$1,'Área - us ur'!$A$4:$H$7,8,FALSE)/1000</f>
        <v>0</v>
      </c>
      <c r="X275" s="82">
        <f t="shared" si="40"/>
        <v>2.2436142443984725E-3</v>
      </c>
    </row>
    <row r="276" spans="1:24" ht="15" customHeight="1" x14ac:dyDescent="0.2">
      <c r="A276" s="126">
        <f>'Serie Vento - 1 dia'!D276</f>
        <v>42278</v>
      </c>
      <c r="B276" s="102">
        <f>'Serie Vento - 1 dia'!E276</f>
        <v>14.605065159999999</v>
      </c>
      <c r="C276" s="68">
        <f t="shared" ref="C276:E291" si="42">0.1*0.2*$B276</f>
        <v>0.29210130320000005</v>
      </c>
      <c r="D276" s="69">
        <f t="shared" si="42"/>
        <v>0.29210130320000005</v>
      </c>
      <c r="E276" s="69">
        <f t="shared" si="42"/>
        <v>0.29210130320000005</v>
      </c>
      <c r="F276" s="69">
        <f t="shared" ref="F276:G291" si="43">0.1*0.6*$B276</f>
        <v>0.87630390959999993</v>
      </c>
      <c r="G276" s="69">
        <f t="shared" si="43"/>
        <v>0.87630390959999993</v>
      </c>
      <c r="H276" s="69">
        <f t="shared" si="38"/>
        <v>1.3144558644</v>
      </c>
      <c r="I276" s="70">
        <f t="shared" si="39"/>
        <v>1.6065571676000001</v>
      </c>
      <c r="J276" s="68">
        <f t="shared" si="41"/>
        <v>0</v>
      </c>
      <c r="K276" s="69">
        <f t="shared" si="41"/>
        <v>0</v>
      </c>
      <c r="L276" s="69">
        <f t="shared" si="41"/>
        <v>0</v>
      </c>
      <c r="M276" s="69">
        <f t="shared" si="41"/>
        <v>0</v>
      </c>
      <c r="N276" s="69">
        <f t="shared" si="41"/>
        <v>0</v>
      </c>
      <c r="O276" s="69">
        <f t="shared" si="41"/>
        <v>13.596581068021965</v>
      </c>
      <c r="P276" s="70">
        <f t="shared" si="41"/>
        <v>36.502801848882214</v>
      </c>
      <c r="Q276" s="86">
        <f>J276*VLOOKUP('Tipo de Pilha'!$E$1,'Área - us ur'!$A$4:$H$7,2,FALSE)/1000</f>
        <v>0</v>
      </c>
      <c r="R276" s="87">
        <f>K276*VLOOKUP('Tipo de Pilha'!$E$1,'Área - us ur'!$A$4:$H$7,3,FALSE)/1000</f>
        <v>0</v>
      </c>
      <c r="S276" s="87">
        <f>L276*VLOOKUP('Tipo de Pilha'!$E$1,'Área - us ur'!$A$4:$H$7,4,FALSE)/1000</f>
        <v>0</v>
      </c>
      <c r="T276" s="87">
        <f>M276*VLOOKUP('Tipo de Pilha'!$E$1,'Área - us ur'!$A$4:$H$7,5,FALSE)/1000</f>
        <v>0</v>
      </c>
      <c r="U276" s="87">
        <f>N276*VLOOKUP('Tipo de Pilha'!$E$1,'Área - us ur'!$A$4:$H$7,6,FALSE)/1000</f>
        <v>0</v>
      </c>
      <c r="V276" s="87">
        <f>O276*VLOOKUP('Tipo de Pilha'!$E$1,'Área - us ur'!$A$4:$H$7,7,FALSE)/1000</f>
        <v>1.6315897281626358E-3</v>
      </c>
      <c r="W276" s="88">
        <f>P276*VLOOKUP('Tipo de Pilha'!$E$1,'Área - us ur'!$A$4:$H$7,8,FALSE)/1000</f>
        <v>0</v>
      </c>
      <c r="X276" s="82">
        <f t="shared" si="40"/>
        <v>1.6315897281626358E-3</v>
      </c>
    </row>
    <row r="277" spans="1:24" ht="15" customHeight="1" x14ac:dyDescent="0.2">
      <c r="A277" s="126">
        <f>'Serie Vento - 1 dia'!D277</f>
        <v>42279</v>
      </c>
      <c r="B277" s="102">
        <f>'Serie Vento - 1 dia'!E277</f>
        <v>17.182429599999999</v>
      </c>
      <c r="C277" s="68">
        <f t="shared" si="42"/>
        <v>0.34364859200000003</v>
      </c>
      <c r="D277" s="69">
        <f t="shared" si="42"/>
        <v>0.34364859200000003</v>
      </c>
      <c r="E277" s="69">
        <f t="shared" si="42"/>
        <v>0.34364859200000003</v>
      </c>
      <c r="F277" s="69">
        <f t="shared" si="43"/>
        <v>1.0309457759999998</v>
      </c>
      <c r="G277" s="69">
        <f t="shared" si="43"/>
        <v>1.0309457759999998</v>
      </c>
      <c r="H277" s="69">
        <f t="shared" si="38"/>
        <v>1.5464186640000002</v>
      </c>
      <c r="I277" s="70">
        <f t="shared" si="39"/>
        <v>1.890067256</v>
      </c>
      <c r="J277" s="68">
        <f t="shared" si="41"/>
        <v>0</v>
      </c>
      <c r="K277" s="69">
        <f t="shared" si="41"/>
        <v>0</v>
      </c>
      <c r="L277" s="69">
        <f t="shared" si="41"/>
        <v>0</v>
      </c>
      <c r="M277" s="69">
        <f t="shared" si="41"/>
        <v>0.82918758103004087</v>
      </c>
      <c r="N277" s="69">
        <f t="shared" si="41"/>
        <v>0.82918758103004087</v>
      </c>
      <c r="O277" s="69">
        <f t="shared" si="41"/>
        <v>30.97772126931762</v>
      </c>
      <c r="P277" s="70">
        <f t="shared" si="41"/>
        <v>68.200425171795445</v>
      </c>
      <c r="Q277" s="86">
        <f>J277*VLOOKUP('Tipo de Pilha'!$E$1,'Área - us ur'!$A$4:$H$7,2,FALSE)/1000</f>
        <v>0</v>
      </c>
      <c r="R277" s="87">
        <f>K277*VLOOKUP('Tipo de Pilha'!$E$1,'Área - us ur'!$A$4:$H$7,3,FALSE)/1000</f>
        <v>0</v>
      </c>
      <c r="S277" s="87">
        <f>L277*VLOOKUP('Tipo de Pilha'!$E$1,'Área - us ur'!$A$4:$H$7,4,FALSE)/1000</f>
        <v>0</v>
      </c>
      <c r="T277" s="87">
        <f>M277*VLOOKUP('Tipo de Pilha'!$E$1,'Área - us ur'!$A$4:$H$7,5,FALSE)/1000</f>
        <v>3.9801003889441961E-4</v>
      </c>
      <c r="U277" s="87">
        <f>N277*VLOOKUP('Tipo de Pilha'!$E$1,'Área - us ur'!$A$4:$H$7,6,FALSE)/1000</f>
        <v>0</v>
      </c>
      <c r="V277" s="87">
        <f>O277*VLOOKUP('Tipo de Pilha'!$E$1,'Área - us ur'!$A$4:$H$7,7,FALSE)/1000</f>
        <v>3.7173265523181144E-3</v>
      </c>
      <c r="W277" s="88">
        <f>P277*VLOOKUP('Tipo de Pilha'!$E$1,'Área - us ur'!$A$4:$H$7,8,FALSE)/1000</f>
        <v>0</v>
      </c>
      <c r="X277" s="82">
        <f t="shared" si="40"/>
        <v>4.1153365912125336E-3</v>
      </c>
    </row>
    <row r="278" spans="1:24" ht="15" customHeight="1" x14ac:dyDescent="0.2">
      <c r="A278" s="126">
        <f>'Serie Vento - 1 dia'!D278</f>
        <v>42280</v>
      </c>
      <c r="B278" s="102">
        <f>'Serie Vento - 1 dia'!E278</f>
        <v>17.182429599999999</v>
      </c>
      <c r="C278" s="68">
        <f t="shared" si="42"/>
        <v>0.34364859200000003</v>
      </c>
      <c r="D278" s="69">
        <f t="shared" si="42"/>
        <v>0.34364859200000003</v>
      </c>
      <c r="E278" s="69">
        <f t="shared" si="42"/>
        <v>0.34364859200000003</v>
      </c>
      <c r="F278" s="69">
        <f t="shared" si="43"/>
        <v>1.0309457759999998</v>
      </c>
      <c r="G278" s="69">
        <f t="shared" si="43"/>
        <v>1.0309457759999998</v>
      </c>
      <c r="H278" s="69">
        <f t="shared" si="38"/>
        <v>1.5464186640000002</v>
      </c>
      <c r="I278" s="70">
        <f t="shared" si="39"/>
        <v>1.890067256</v>
      </c>
      <c r="J278" s="68">
        <f t="shared" si="41"/>
        <v>0</v>
      </c>
      <c r="K278" s="69">
        <f t="shared" si="41"/>
        <v>0</v>
      </c>
      <c r="L278" s="69">
        <f t="shared" si="41"/>
        <v>0</v>
      </c>
      <c r="M278" s="69">
        <f t="shared" si="41"/>
        <v>0.82918758103004087</v>
      </c>
      <c r="N278" s="69">
        <f t="shared" si="41"/>
        <v>0.82918758103004087</v>
      </c>
      <c r="O278" s="69">
        <f t="shared" si="41"/>
        <v>30.97772126931762</v>
      </c>
      <c r="P278" s="70">
        <f t="shared" si="41"/>
        <v>68.200425171795445</v>
      </c>
      <c r="Q278" s="86">
        <f>J278*VLOOKUP('Tipo de Pilha'!$E$1,'Área - us ur'!$A$4:$H$7,2,FALSE)/1000</f>
        <v>0</v>
      </c>
      <c r="R278" s="87">
        <f>K278*VLOOKUP('Tipo de Pilha'!$E$1,'Área - us ur'!$A$4:$H$7,3,FALSE)/1000</f>
        <v>0</v>
      </c>
      <c r="S278" s="87">
        <f>L278*VLOOKUP('Tipo de Pilha'!$E$1,'Área - us ur'!$A$4:$H$7,4,FALSE)/1000</f>
        <v>0</v>
      </c>
      <c r="T278" s="87">
        <f>M278*VLOOKUP('Tipo de Pilha'!$E$1,'Área - us ur'!$A$4:$H$7,5,FALSE)/1000</f>
        <v>3.9801003889441961E-4</v>
      </c>
      <c r="U278" s="87">
        <f>N278*VLOOKUP('Tipo de Pilha'!$E$1,'Área - us ur'!$A$4:$H$7,6,FALSE)/1000</f>
        <v>0</v>
      </c>
      <c r="V278" s="87">
        <f>O278*VLOOKUP('Tipo de Pilha'!$E$1,'Área - us ur'!$A$4:$H$7,7,FALSE)/1000</f>
        <v>3.7173265523181144E-3</v>
      </c>
      <c r="W278" s="88">
        <f>P278*VLOOKUP('Tipo de Pilha'!$E$1,'Área - us ur'!$A$4:$H$7,8,FALSE)/1000</f>
        <v>0</v>
      </c>
      <c r="X278" s="82">
        <f t="shared" si="40"/>
        <v>4.1153365912125336E-3</v>
      </c>
    </row>
    <row r="279" spans="1:24" ht="15" customHeight="1" x14ac:dyDescent="0.2">
      <c r="A279" s="126">
        <f>'Serie Vento - 1 dia'!D279</f>
        <v>42281</v>
      </c>
      <c r="B279" s="102">
        <f>'Serie Vento - 1 dia'!E279</f>
        <v>12.027700719999999</v>
      </c>
      <c r="C279" s="68">
        <f t="shared" si="42"/>
        <v>0.24055401440000002</v>
      </c>
      <c r="D279" s="69">
        <f t="shared" si="42"/>
        <v>0.24055401440000002</v>
      </c>
      <c r="E279" s="69">
        <f t="shared" si="42"/>
        <v>0.24055401440000002</v>
      </c>
      <c r="F279" s="69">
        <f t="shared" si="43"/>
        <v>0.72166204319999994</v>
      </c>
      <c r="G279" s="69">
        <f t="shared" si="43"/>
        <v>0.72166204319999994</v>
      </c>
      <c r="H279" s="69">
        <f t="shared" si="38"/>
        <v>1.0824930648</v>
      </c>
      <c r="I279" s="70">
        <f t="shared" si="39"/>
        <v>1.3230470792</v>
      </c>
      <c r="J279" s="68">
        <f t="shared" si="41"/>
        <v>0</v>
      </c>
      <c r="K279" s="69">
        <f t="shared" si="41"/>
        <v>0</v>
      </c>
      <c r="L279" s="69">
        <f t="shared" si="41"/>
        <v>0</v>
      </c>
      <c r="M279" s="69">
        <f t="shared" si="41"/>
        <v>0</v>
      </c>
      <c r="N279" s="69">
        <f t="shared" si="41"/>
        <v>0</v>
      </c>
      <c r="O279" s="69">
        <f t="shared" si="41"/>
        <v>2.4570227529256243</v>
      </c>
      <c r="P279" s="70">
        <f t="shared" si="41"/>
        <v>14.129023072019761</v>
      </c>
      <c r="Q279" s="86">
        <f>J279*VLOOKUP('Tipo de Pilha'!$E$1,'Área - us ur'!$A$4:$H$7,2,FALSE)/1000</f>
        <v>0</v>
      </c>
      <c r="R279" s="87">
        <f>K279*VLOOKUP('Tipo de Pilha'!$E$1,'Área - us ur'!$A$4:$H$7,3,FALSE)/1000</f>
        <v>0</v>
      </c>
      <c r="S279" s="87">
        <f>L279*VLOOKUP('Tipo de Pilha'!$E$1,'Área - us ur'!$A$4:$H$7,4,FALSE)/1000</f>
        <v>0</v>
      </c>
      <c r="T279" s="87">
        <f>M279*VLOOKUP('Tipo de Pilha'!$E$1,'Área - us ur'!$A$4:$H$7,5,FALSE)/1000</f>
        <v>0</v>
      </c>
      <c r="U279" s="87">
        <f>N279*VLOOKUP('Tipo de Pilha'!$E$1,'Área - us ur'!$A$4:$H$7,6,FALSE)/1000</f>
        <v>0</v>
      </c>
      <c r="V279" s="87">
        <f>O279*VLOOKUP('Tipo de Pilha'!$E$1,'Área - us ur'!$A$4:$H$7,7,FALSE)/1000</f>
        <v>2.9484273035107489E-4</v>
      </c>
      <c r="W279" s="88">
        <f>P279*VLOOKUP('Tipo de Pilha'!$E$1,'Área - us ur'!$A$4:$H$7,8,FALSE)/1000</f>
        <v>0</v>
      </c>
      <c r="X279" s="82">
        <f t="shared" si="40"/>
        <v>2.9484273035107489E-4</v>
      </c>
    </row>
    <row r="280" spans="1:24" ht="15" customHeight="1" x14ac:dyDescent="0.2">
      <c r="A280" s="126">
        <f>'Serie Vento - 1 dia'!D280</f>
        <v>42282</v>
      </c>
      <c r="B280" s="102">
        <f>'Serie Vento - 1 dia'!E280</f>
        <v>12.886822199999999</v>
      </c>
      <c r="C280" s="68">
        <f t="shared" si="42"/>
        <v>0.25773644400000001</v>
      </c>
      <c r="D280" s="69">
        <f t="shared" si="42"/>
        <v>0.25773644400000001</v>
      </c>
      <c r="E280" s="69">
        <f t="shared" si="42"/>
        <v>0.25773644400000001</v>
      </c>
      <c r="F280" s="69">
        <f t="shared" si="43"/>
        <v>0.77320933199999997</v>
      </c>
      <c r="G280" s="69">
        <f t="shared" si="43"/>
        <v>0.77320933199999997</v>
      </c>
      <c r="H280" s="69">
        <f t="shared" si="38"/>
        <v>1.159813998</v>
      </c>
      <c r="I280" s="70">
        <f t="shared" si="39"/>
        <v>1.417550442</v>
      </c>
      <c r="J280" s="68">
        <f t="shared" si="41"/>
        <v>0</v>
      </c>
      <c r="K280" s="69">
        <f t="shared" si="41"/>
        <v>0</v>
      </c>
      <c r="L280" s="69">
        <f t="shared" si="41"/>
        <v>0</v>
      </c>
      <c r="M280" s="69">
        <f t="shared" si="41"/>
        <v>0</v>
      </c>
      <c r="N280" s="69">
        <f t="shared" si="41"/>
        <v>0</v>
      </c>
      <c r="O280" s="69">
        <f t="shared" si="41"/>
        <v>5.47669975949115</v>
      </c>
      <c r="P280" s="70">
        <f t="shared" si="41"/>
        <v>20.550966603634933</v>
      </c>
      <c r="Q280" s="86">
        <f>J280*VLOOKUP('Tipo de Pilha'!$E$1,'Área - us ur'!$A$4:$H$7,2,FALSE)/1000</f>
        <v>0</v>
      </c>
      <c r="R280" s="87">
        <f>K280*VLOOKUP('Tipo de Pilha'!$E$1,'Área - us ur'!$A$4:$H$7,3,FALSE)/1000</f>
        <v>0</v>
      </c>
      <c r="S280" s="87">
        <f>L280*VLOOKUP('Tipo de Pilha'!$E$1,'Área - us ur'!$A$4:$H$7,4,FALSE)/1000</f>
        <v>0</v>
      </c>
      <c r="T280" s="87">
        <f>M280*VLOOKUP('Tipo de Pilha'!$E$1,'Área - us ur'!$A$4:$H$7,5,FALSE)/1000</f>
        <v>0</v>
      </c>
      <c r="U280" s="87">
        <f>N280*VLOOKUP('Tipo de Pilha'!$E$1,'Área - us ur'!$A$4:$H$7,6,FALSE)/1000</f>
        <v>0</v>
      </c>
      <c r="V280" s="87">
        <f>O280*VLOOKUP('Tipo de Pilha'!$E$1,'Área - us ur'!$A$4:$H$7,7,FALSE)/1000</f>
        <v>6.5720397113893801E-4</v>
      </c>
      <c r="W280" s="88">
        <f>P280*VLOOKUP('Tipo de Pilha'!$E$1,'Área - us ur'!$A$4:$H$7,8,FALSE)/1000</f>
        <v>0</v>
      </c>
      <c r="X280" s="82">
        <f t="shared" si="40"/>
        <v>6.5720397113893801E-4</v>
      </c>
    </row>
    <row r="281" spans="1:24" ht="15" customHeight="1" x14ac:dyDescent="0.2">
      <c r="A281" s="126">
        <f>'Serie Vento - 1 dia'!D281</f>
        <v>42283</v>
      </c>
      <c r="B281" s="102">
        <f>'Serie Vento - 1 dia'!E281</f>
        <v>12.886822199999999</v>
      </c>
      <c r="C281" s="68">
        <f t="shared" si="42"/>
        <v>0.25773644400000001</v>
      </c>
      <c r="D281" s="69">
        <f t="shared" si="42"/>
        <v>0.25773644400000001</v>
      </c>
      <c r="E281" s="69">
        <f t="shared" si="42"/>
        <v>0.25773644400000001</v>
      </c>
      <c r="F281" s="69">
        <f t="shared" si="43"/>
        <v>0.77320933199999997</v>
      </c>
      <c r="G281" s="69">
        <f t="shared" si="43"/>
        <v>0.77320933199999997</v>
      </c>
      <c r="H281" s="69">
        <f t="shared" si="38"/>
        <v>1.159813998</v>
      </c>
      <c r="I281" s="70">
        <f t="shared" si="39"/>
        <v>1.417550442</v>
      </c>
      <c r="J281" s="68">
        <f t="shared" si="41"/>
        <v>0</v>
      </c>
      <c r="K281" s="69">
        <f t="shared" si="41"/>
        <v>0</v>
      </c>
      <c r="L281" s="69">
        <f t="shared" si="41"/>
        <v>0</v>
      </c>
      <c r="M281" s="69">
        <f t="shared" si="41"/>
        <v>0</v>
      </c>
      <c r="N281" s="69">
        <f t="shared" si="41"/>
        <v>0</v>
      </c>
      <c r="O281" s="69">
        <f t="shared" si="41"/>
        <v>5.47669975949115</v>
      </c>
      <c r="P281" s="70">
        <f t="shared" si="41"/>
        <v>20.550966603634933</v>
      </c>
      <c r="Q281" s="86">
        <f>J281*VLOOKUP('Tipo de Pilha'!$E$1,'Área - us ur'!$A$4:$H$7,2,FALSE)/1000</f>
        <v>0</v>
      </c>
      <c r="R281" s="87">
        <f>K281*VLOOKUP('Tipo de Pilha'!$E$1,'Área - us ur'!$A$4:$H$7,3,FALSE)/1000</f>
        <v>0</v>
      </c>
      <c r="S281" s="87">
        <f>L281*VLOOKUP('Tipo de Pilha'!$E$1,'Área - us ur'!$A$4:$H$7,4,FALSE)/1000</f>
        <v>0</v>
      </c>
      <c r="T281" s="87">
        <f>M281*VLOOKUP('Tipo de Pilha'!$E$1,'Área - us ur'!$A$4:$H$7,5,FALSE)/1000</f>
        <v>0</v>
      </c>
      <c r="U281" s="87">
        <f>N281*VLOOKUP('Tipo de Pilha'!$E$1,'Área - us ur'!$A$4:$H$7,6,FALSE)/1000</f>
        <v>0</v>
      </c>
      <c r="V281" s="87">
        <f>O281*VLOOKUP('Tipo de Pilha'!$E$1,'Área - us ur'!$A$4:$H$7,7,FALSE)/1000</f>
        <v>6.5720397113893801E-4</v>
      </c>
      <c r="W281" s="88">
        <f>P281*VLOOKUP('Tipo de Pilha'!$E$1,'Área - us ur'!$A$4:$H$7,8,FALSE)/1000</f>
        <v>0</v>
      </c>
      <c r="X281" s="82">
        <f t="shared" si="40"/>
        <v>6.5720397113893801E-4</v>
      </c>
    </row>
    <row r="282" spans="1:24" ht="15" customHeight="1" x14ac:dyDescent="0.2">
      <c r="A282" s="126">
        <f>'Serie Vento - 1 dia'!D282</f>
        <v>42284</v>
      </c>
      <c r="B282" s="102">
        <f>'Serie Vento - 1 dia'!E282</f>
        <v>10.309457759999999</v>
      </c>
      <c r="C282" s="68">
        <f t="shared" si="42"/>
        <v>0.20618915520000003</v>
      </c>
      <c r="D282" s="69">
        <f t="shared" si="42"/>
        <v>0.20618915520000003</v>
      </c>
      <c r="E282" s="69">
        <f t="shared" si="42"/>
        <v>0.20618915520000003</v>
      </c>
      <c r="F282" s="69">
        <f t="shared" si="43"/>
        <v>0.61856746559999987</v>
      </c>
      <c r="G282" s="69">
        <f t="shared" si="43"/>
        <v>0.61856746559999987</v>
      </c>
      <c r="H282" s="69">
        <f t="shared" si="38"/>
        <v>0.92785119839999997</v>
      </c>
      <c r="I282" s="70">
        <f t="shared" si="39"/>
        <v>1.1340403536000001</v>
      </c>
      <c r="J282" s="68">
        <f t="shared" si="41"/>
        <v>0</v>
      </c>
      <c r="K282" s="69">
        <f t="shared" si="41"/>
        <v>0</v>
      </c>
      <c r="L282" s="69">
        <f t="shared" si="41"/>
        <v>0</v>
      </c>
      <c r="M282" s="69">
        <f t="shared" si="41"/>
        <v>0</v>
      </c>
      <c r="N282" s="69">
        <f t="shared" si="41"/>
        <v>0</v>
      </c>
      <c r="O282" s="69">
        <f t="shared" si="41"/>
        <v>0</v>
      </c>
      <c r="P282" s="70">
        <f t="shared" si="41"/>
        <v>4.39308419080636</v>
      </c>
      <c r="Q282" s="86">
        <f>J282*VLOOKUP('Tipo de Pilha'!$E$1,'Área - us ur'!$A$4:$H$7,2,FALSE)/1000</f>
        <v>0</v>
      </c>
      <c r="R282" s="87">
        <f>K282*VLOOKUP('Tipo de Pilha'!$E$1,'Área - us ur'!$A$4:$H$7,3,FALSE)/1000</f>
        <v>0</v>
      </c>
      <c r="S282" s="87">
        <f>L282*VLOOKUP('Tipo de Pilha'!$E$1,'Área - us ur'!$A$4:$H$7,4,FALSE)/1000</f>
        <v>0</v>
      </c>
      <c r="T282" s="87">
        <f>M282*VLOOKUP('Tipo de Pilha'!$E$1,'Área - us ur'!$A$4:$H$7,5,FALSE)/1000</f>
        <v>0</v>
      </c>
      <c r="U282" s="87">
        <f>N282*VLOOKUP('Tipo de Pilha'!$E$1,'Área - us ur'!$A$4:$H$7,6,FALSE)/1000</f>
        <v>0</v>
      </c>
      <c r="V282" s="87">
        <f>O282*VLOOKUP('Tipo de Pilha'!$E$1,'Área - us ur'!$A$4:$H$7,7,FALSE)/1000</f>
        <v>0</v>
      </c>
      <c r="W282" s="88">
        <f>P282*VLOOKUP('Tipo de Pilha'!$E$1,'Área - us ur'!$A$4:$H$7,8,FALSE)/1000</f>
        <v>0</v>
      </c>
      <c r="X282" s="82">
        <f t="shared" si="40"/>
        <v>0</v>
      </c>
    </row>
    <row r="283" spans="1:24" ht="15" customHeight="1" x14ac:dyDescent="0.2">
      <c r="A283" s="126">
        <f>'Serie Vento - 1 dia'!D283</f>
        <v>42285</v>
      </c>
      <c r="B283" s="102">
        <f>'Serie Vento - 1 dia'!E283</f>
        <v>17.182429599999999</v>
      </c>
      <c r="C283" s="68">
        <f t="shared" si="42"/>
        <v>0.34364859200000003</v>
      </c>
      <c r="D283" s="69">
        <f t="shared" si="42"/>
        <v>0.34364859200000003</v>
      </c>
      <c r="E283" s="69">
        <f t="shared" si="42"/>
        <v>0.34364859200000003</v>
      </c>
      <c r="F283" s="69">
        <f t="shared" si="43"/>
        <v>1.0309457759999998</v>
      </c>
      <c r="G283" s="69">
        <f t="shared" si="43"/>
        <v>1.0309457759999998</v>
      </c>
      <c r="H283" s="69">
        <f t="shared" si="38"/>
        <v>1.5464186640000002</v>
      </c>
      <c r="I283" s="70">
        <f t="shared" si="39"/>
        <v>1.890067256</v>
      </c>
      <c r="J283" s="68">
        <f t="shared" si="41"/>
        <v>0</v>
      </c>
      <c r="K283" s="69">
        <f t="shared" si="41"/>
        <v>0</v>
      </c>
      <c r="L283" s="69">
        <f t="shared" si="41"/>
        <v>0</v>
      </c>
      <c r="M283" s="69">
        <f t="shared" si="41"/>
        <v>0.82918758103004087</v>
      </c>
      <c r="N283" s="69">
        <f t="shared" si="41"/>
        <v>0.82918758103004087</v>
      </c>
      <c r="O283" s="69">
        <f t="shared" si="41"/>
        <v>30.97772126931762</v>
      </c>
      <c r="P283" s="70">
        <f t="shared" si="41"/>
        <v>68.200425171795445</v>
      </c>
      <c r="Q283" s="86">
        <f>J283*VLOOKUP('Tipo de Pilha'!$E$1,'Área - us ur'!$A$4:$H$7,2,FALSE)/1000</f>
        <v>0</v>
      </c>
      <c r="R283" s="87">
        <f>K283*VLOOKUP('Tipo de Pilha'!$E$1,'Área - us ur'!$A$4:$H$7,3,FALSE)/1000</f>
        <v>0</v>
      </c>
      <c r="S283" s="87">
        <f>L283*VLOOKUP('Tipo de Pilha'!$E$1,'Área - us ur'!$A$4:$H$7,4,FALSE)/1000</f>
        <v>0</v>
      </c>
      <c r="T283" s="87">
        <f>M283*VLOOKUP('Tipo de Pilha'!$E$1,'Área - us ur'!$A$4:$H$7,5,FALSE)/1000</f>
        <v>3.9801003889441961E-4</v>
      </c>
      <c r="U283" s="87">
        <f>N283*VLOOKUP('Tipo de Pilha'!$E$1,'Área - us ur'!$A$4:$H$7,6,FALSE)/1000</f>
        <v>0</v>
      </c>
      <c r="V283" s="87">
        <f>O283*VLOOKUP('Tipo de Pilha'!$E$1,'Área - us ur'!$A$4:$H$7,7,FALSE)/1000</f>
        <v>3.7173265523181144E-3</v>
      </c>
      <c r="W283" s="88">
        <f>P283*VLOOKUP('Tipo de Pilha'!$E$1,'Área - us ur'!$A$4:$H$7,8,FALSE)/1000</f>
        <v>0</v>
      </c>
      <c r="X283" s="82">
        <f t="shared" si="40"/>
        <v>4.1153365912125336E-3</v>
      </c>
    </row>
    <row r="284" spans="1:24" ht="15" customHeight="1" x14ac:dyDescent="0.2">
      <c r="A284" s="126">
        <f>'Serie Vento - 1 dia'!D284</f>
        <v>42286</v>
      </c>
      <c r="B284" s="102">
        <f>'Serie Vento - 1 dia'!E284</f>
        <v>18.90067256</v>
      </c>
      <c r="C284" s="68">
        <f t="shared" si="42"/>
        <v>0.37801345120000007</v>
      </c>
      <c r="D284" s="69">
        <f t="shared" si="42"/>
        <v>0.37801345120000007</v>
      </c>
      <c r="E284" s="69">
        <f t="shared" si="42"/>
        <v>0.37801345120000007</v>
      </c>
      <c r="F284" s="69">
        <f t="shared" si="43"/>
        <v>1.1340403535999999</v>
      </c>
      <c r="G284" s="69">
        <f t="shared" si="43"/>
        <v>1.1340403535999999</v>
      </c>
      <c r="H284" s="69">
        <f t="shared" si="38"/>
        <v>1.7010605304000002</v>
      </c>
      <c r="I284" s="70">
        <f t="shared" si="39"/>
        <v>2.0790739816000001</v>
      </c>
      <c r="J284" s="68">
        <f t="shared" si="41"/>
        <v>0</v>
      </c>
      <c r="K284" s="69">
        <f t="shared" si="41"/>
        <v>0</v>
      </c>
      <c r="L284" s="69">
        <f t="shared" si="41"/>
        <v>0</v>
      </c>
      <c r="M284" s="69">
        <f t="shared" si="41"/>
        <v>4.3930841908063512</v>
      </c>
      <c r="N284" s="69">
        <f t="shared" si="41"/>
        <v>4.3930841908063512</v>
      </c>
      <c r="O284" s="69">
        <f t="shared" si="41"/>
        <v>46.032693562514318</v>
      </c>
      <c r="P284" s="70">
        <f t="shared" si="41"/>
        <v>94.512087690432494</v>
      </c>
      <c r="Q284" s="86">
        <f>J284*VLOOKUP('Tipo de Pilha'!$E$1,'Área - us ur'!$A$4:$H$7,2,FALSE)/1000</f>
        <v>0</v>
      </c>
      <c r="R284" s="87">
        <f>K284*VLOOKUP('Tipo de Pilha'!$E$1,'Área - us ur'!$A$4:$H$7,3,FALSE)/1000</f>
        <v>0</v>
      </c>
      <c r="S284" s="87">
        <f>L284*VLOOKUP('Tipo de Pilha'!$E$1,'Área - us ur'!$A$4:$H$7,4,FALSE)/1000</f>
        <v>0</v>
      </c>
      <c r="T284" s="87">
        <f>M284*VLOOKUP('Tipo de Pilha'!$E$1,'Área - us ur'!$A$4:$H$7,5,FALSE)/1000</f>
        <v>2.1086804115870487E-3</v>
      </c>
      <c r="U284" s="87">
        <f>N284*VLOOKUP('Tipo de Pilha'!$E$1,'Área - us ur'!$A$4:$H$7,6,FALSE)/1000</f>
        <v>0</v>
      </c>
      <c r="V284" s="87">
        <f>O284*VLOOKUP('Tipo de Pilha'!$E$1,'Área - us ur'!$A$4:$H$7,7,FALSE)/1000</f>
        <v>5.523923227501718E-3</v>
      </c>
      <c r="W284" s="88">
        <f>P284*VLOOKUP('Tipo de Pilha'!$E$1,'Área - us ur'!$A$4:$H$7,8,FALSE)/1000</f>
        <v>0</v>
      </c>
      <c r="X284" s="82">
        <f t="shared" si="40"/>
        <v>7.6326036390887662E-3</v>
      </c>
    </row>
    <row r="285" spans="1:24" ht="15" customHeight="1" x14ac:dyDescent="0.2">
      <c r="A285" s="126">
        <f>'Serie Vento - 1 dia'!D285</f>
        <v>42287</v>
      </c>
      <c r="B285" s="102">
        <f>'Serie Vento - 1 dia'!E285</f>
        <v>16.32330812</v>
      </c>
      <c r="C285" s="68">
        <f t="shared" si="42"/>
        <v>0.32646616240000009</v>
      </c>
      <c r="D285" s="69">
        <f t="shared" si="42"/>
        <v>0.32646616240000009</v>
      </c>
      <c r="E285" s="69">
        <f t="shared" si="42"/>
        <v>0.32646616240000009</v>
      </c>
      <c r="F285" s="69">
        <f t="shared" si="43"/>
        <v>0.9793984872</v>
      </c>
      <c r="G285" s="69">
        <f t="shared" si="43"/>
        <v>0.9793984872</v>
      </c>
      <c r="H285" s="69">
        <f t="shared" si="38"/>
        <v>1.4690977308000002</v>
      </c>
      <c r="I285" s="70">
        <f t="shared" si="39"/>
        <v>1.7955638932000002</v>
      </c>
      <c r="J285" s="68">
        <f t="shared" si="41"/>
        <v>0</v>
      </c>
      <c r="K285" s="69">
        <f t="shared" si="41"/>
        <v>0</v>
      </c>
      <c r="L285" s="69">
        <f t="shared" si="41"/>
        <v>0</v>
      </c>
      <c r="M285" s="69">
        <f t="shared" si="41"/>
        <v>0</v>
      </c>
      <c r="N285" s="69">
        <f t="shared" si="41"/>
        <v>0</v>
      </c>
      <c r="O285" s="69">
        <f t="shared" si="41"/>
        <v>24.490498770419151</v>
      </c>
      <c r="P285" s="70">
        <f t="shared" si="41"/>
        <v>56.598568003485404</v>
      </c>
      <c r="Q285" s="86">
        <f>J285*VLOOKUP('Tipo de Pilha'!$E$1,'Área - us ur'!$A$4:$H$7,2,FALSE)/1000</f>
        <v>0</v>
      </c>
      <c r="R285" s="87">
        <f>K285*VLOOKUP('Tipo de Pilha'!$E$1,'Área - us ur'!$A$4:$H$7,3,FALSE)/1000</f>
        <v>0</v>
      </c>
      <c r="S285" s="87">
        <f>L285*VLOOKUP('Tipo de Pilha'!$E$1,'Área - us ur'!$A$4:$H$7,4,FALSE)/1000</f>
        <v>0</v>
      </c>
      <c r="T285" s="87">
        <f>M285*VLOOKUP('Tipo de Pilha'!$E$1,'Área - us ur'!$A$4:$H$7,5,FALSE)/1000</f>
        <v>0</v>
      </c>
      <c r="U285" s="87">
        <f>N285*VLOOKUP('Tipo de Pilha'!$E$1,'Área - us ur'!$A$4:$H$7,6,FALSE)/1000</f>
        <v>0</v>
      </c>
      <c r="V285" s="87">
        <f>O285*VLOOKUP('Tipo de Pilha'!$E$1,'Área - us ur'!$A$4:$H$7,7,FALSE)/1000</f>
        <v>2.9388598524502981E-3</v>
      </c>
      <c r="W285" s="88">
        <f>P285*VLOOKUP('Tipo de Pilha'!$E$1,'Área - us ur'!$A$4:$H$7,8,FALSE)/1000</f>
        <v>0</v>
      </c>
      <c r="X285" s="82">
        <f t="shared" si="40"/>
        <v>2.9388598524502981E-3</v>
      </c>
    </row>
    <row r="286" spans="1:24" ht="15" customHeight="1" x14ac:dyDescent="0.2">
      <c r="A286" s="126">
        <f>'Serie Vento - 1 dia'!D286</f>
        <v>42288</v>
      </c>
      <c r="B286" s="102">
        <f>'Serie Vento - 1 dia'!E286</f>
        <v>18.041551079999998</v>
      </c>
      <c r="C286" s="68">
        <f t="shared" si="42"/>
        <v>0.36083102160000002</v>
      </c>
      <c r="D286" s="69">
        <f t="shared" si="42"/>
        <v>0.36083102160000002</v>
      </c>
      <c r="E286" s="69">
        <f t="shared" si="42"/>
        <v>0.36083102160000002</v>
      </c>
      <c r="F286" s="69">
        <f t="shared" si="43"/>
        <v>1.0824930647999997</v>
      </c>
      <c r="G286" s="69">
        <f t="shared" si="43"/>
        <v>1.0824930647999997</v>
      </c>
      <c r="H286" s="69">
        <f t="shared" si="38"/>
        <v>1.6237395971999999</v>
      </c>
      <c r="I286" s="70">
        <f t="shared" si="39"/>
        <v>1.9845706188000001</v>
      </c>
      <c r="J286" s="68">
        <f t="shared" si="41"/>
        <v>0</v>
      </c>
      <c r="K286" s="69">
        <f t="shared" si="41"/>
        <v>0</v>
      </c>
      <c r="L286" s="69">
        <f t="shared" si="41"/>
        <v>0</v>
      </c>
      <c r="M286" s="69">
        <f t="shared" si="41"/>
        <v>2.4570227529256168</v>
      </c>
      <c r="N286" s="69">
        <f t="shared" si="41"/>
        <v>2.4570227529256168</v>
      </c>
      <c r="O286" s="69">
        <f t="shared" si="41"/>
        <v>38.158452866682651</v>
      </c>
      <c r="P286" s="70">
        <f t="shared" si="41"/>
        <v>80.838265067444482</v>
      </c>
      <c r="Q286" s="86">
        <f>J286*VLOOKUP('Tipo de Pilha'!$E$1,'Área - us ur'!$A$4:$H$7,2,FALSE)/1000</f>
        <v>0</v>
      </c>
      <c r="R286" s="87">
        <f>K286*VLOOKUP('Tipo de Pilha'!$E$1,'Área - us ur'!$A$4:$H$7,3,FALSE)/1000</f>
        <v>0</v>
      </c>
      <c r="S286" s="87">
        <f>L286*VLOOKUP('Tipo de Pilha'!$E$1,'Área - us ur'!$A$4:$H$7,4,FALSE)/1000</f>
        <v>0</v>
      </c>
      <c r="T286" s="87">
        <f>M286*VLOOKUP('Tipo de Pilha'!$E$1,'Área - us ur'!$A$4:$H$7,5,FALSE)/1000</f>
        <v>1.1793709214042961E-3</v>
      </c>
      <c r="U286" s="87">
        <f>N286*VLOOKUP('Tipo de Pilha'!$E$1,'Área - us ur'!$A$4:$H$7,6,FALSE)/1000</f>
        <v>0</v>
      </c>
      <c r="V286" s="87">
        <f>O286*VLOOKUP('Tipo de Pilha'!$E$1,'Área - us ur'!$A$4:$H$7,7,FALSE)/1000</f>
        <v>4.5790143440019183E-3</v>
      </c>
      <c r="W286" s="88">
        <f>P286*VLOOKUP('Tipo de Pilha'!$E$1,'Área - us ur'!$A$4:$H$7,8,FALSE)/1000</f>
        <v>0</v>
      </c>
      <c r="X286" s="82">
        <f t="shared" si="40"/>
        <v>5.7583852654062139E-3</v>
      </c>
    </row>
    <row r="287" spans="1:24" ht="15" customHeight="1" x14ac:dyDescent="0.2">
      <c r="A287" s="126">
        <f>'Serie Vento - 1 dia'!D287</f>
        <v>42289</v>
      </c>
      <c r="B287" s="102">
        <f>'Serie Vento - 1 dia'!E287</f>
        <v>16.32330812</v>
      </c>
      <c r="C287" s="68">
        <f t="shared" si="42"/>
        <v>0.32646616240000009</v>
      </c>
      <c r="D287" s="69">
        <f t="shared" si="42"/>
        <v>0.32646616240000009</v>
      </c>
      <c r="E287" s="69">
        <f t="shared" si="42"/>
        <v>0.32646616240000009</v>
      </c>
      <c r="F287" s="69">
        <f t="shared" si="43"/>
        <v>0.9793984872</v>
      </c>
      <c r="G287" s="69">
        <f t="shared" si="43"/>
        <v>0.9793984872</v>
      </c>
      <c r="H287" s="69">
        <f t="shared" si="38"/>
        <v>1.4690977308000002</v>
      </c>
      <c r="I287" s="70">
        <f t="shared" si="39"/>
        <v>1.7955638932000002</v>
      </c>
      <c r="J287" s="68">
        <f t="shared" si="41"/>
        <v>0</v>
      </c>
      <c r="K287" s="69">
        <f t="shared" si="41"/>
        <v>0</v>
      </c>
      <c r="L287" s="69">
        <f t="shared" si="41"/>
        <v>0</v>
      </c>
      <c r="M287" s="69">
        <f t="shared" si="41"/>
        <v>0</v>
      </c>
      <c r="N287" s="69">
        <f t="shared" si="41"/>
        <v>0</v>
      </c>
      <c r="O287" s="69">
        <f t="shared" si="41"/>
        <v>24.490498770419151</v>
      </c>
      <c r="P287" s="70">
        <f t="shared" si="41"/>
        <v>56.598568003485404</v>
      </c>
      <c r="Q287" s="86">
        <f>J287*VLOOKUP('Tipo de Pilha'!$E$1,'Área - us ur'!$A$4:$H$7,2,FALSE)/1000</f>
        <v>0</v>
      </c>
      <c r="R287" s="87">
        <f>K287*VLOOKUP('Tipo de Pilha'!$E$1,'Área - us ur'!$A$4:$H$7,3,FALSE)/1000</f>
        <v>0</v>
      </c>
      <c r="S287" s="87">
        <f>L287*VLOOKUP('Tipo de Pilha'!$E$1,'Área - us ur'!$A$4:$H$7,4,FALSE)/1000</f>
        <v>0</v>
      </c>
      <c r="T287" s="87">
        <f>M287*VLOOKUP('Tipo de Pilha'!$E$1,'Área - us ur'!$A$4:$H$7,5,FALSE)/1000</f>
        <v>0</v>
      </c>
      <c r="U287" s="87">
        <f>N287*VLOOKUP('Tipo de Pilha'!$E$1,'Área - us ur'!$A$4:$H$7,6,FALSE)/1000</f>
        <v>0</v>
      </c>
      <c r="V287" s="87">
        <f>O287*VLOOKUP('Tipo de Pilha'!$E$1,'Área - us ur'!$A$4:$H$7,7,FALSE)/1000</f>
        <v>2.9388598524502981E-3</v>
      </c>
      <c r="W287" s="88">
        <f>P287*VLOOKUP('Tipo de Pilha'!$E$1,'Área - us ur'!$A$4:$H$7,8,FALSE)/1000</f>
        <v>0</v>
      </c>
      <c r="X287" s="82">
        <f t="shared" si="40"/>
        <v>2.9388598524502981E-3</v>
      </c>
    </row>
    <row r="288" spans="1:24" ht="15" customHeight="1" x14ac:dyDescent="0.2">
      <c r="A288" s="126">
        <f>'Serie Vento - 1 dia'!D288</f>
        <v>42290</v>
      </c>
      <c r="B288" s="102">
        <f>'Serie Vento - 1 dia'!E288</f>
        <v>19.759794039999999</v>
      </c>
      <c r="C288" s="68">
        <f t="shared" si="42"/>
        <v>0.39519588080000007</v>
      </c>
      <c r="D288" s="69">
        <f t="shared" si="42"/>
        <v>0.39519588080000007</v>
      </c>
      <c r="E288" s="69">
        <f t="shared" si="42"/>
        <v>0.39519588080000007</v>
      </c>
      <c r="F288" s="69">
        <f t="shared" si="43"/>
        <v>1.1855876423999998</v>
      </c>
      <c r="G288" s="69">
        <f t="shared" si="43"/>
        <v>1.1855876423999998</v>
      </c>
      <c r="H288" s="69">
        <f t="shared" si="38"/>
        <v>1.7783814636000002</v>
      </c>
      <c r="I288" s="70">
        <f t="shared" si="39"/>
        <v>2.1735773444000004</v>
      </c>
      <c r="J288" s="68">
        <f t="shared" si="41"/>
        <v>0</v>
      </c>
      <c r="K288" s="69">
        <f t="shared" si="41"/>
        <v>0</v>
      </c>
      <c r="L288" s="69">
        <f t="shared" si="41"/>
        <v>0</v>
      </c>
      <c r="M288" s="69">
        <f t="shared" si="41"/>
        <v>6.6373718946722269</v>
      </c>
      <c r="N288" s="69">
        <f t="shared" si="41"/>
        <v>6.6373718946722269</v>
      </c>
      <c r="O288" s="69">
        <f t="shared" si="41"/>
        <v>54.600443356812548</v>
      </c>
      <c r="P288" s="70">
        <f t="shared" si="41"/>
        <v>109.22189304075953</v>
      </c>
      <c r="Q288" s="86">
        <f>J288*VLOOKUP('Tipo de Pilha'!$E$1,'Área - us ur'!$A$4:$H$7,2,FALSE)/1000</f>
        <v>0</v>
      </c>
      <c r="R288" s="87">
        <f>K288*VLOOKUP('Tipo de Pilha'!$E$1,'Área - us ur'!$A$4:$H$7,3,FALSE)/1000</f>
        <v>0</v>
      </c>
      <c r="S288" s="87">
        <f>L288*VLOOKUP('Tipo de Pilha'!$E$1,'Área - us ur'!$A$4:$H$7,4,FALSE)/1000</f>
        <v>0</v>
      </c>
      <c r="T288" s="87">
        <f>M288*VLOOKUP('Tipo de Pilha'!$E$1,'Área - us ur'!$A$4:$H$7,5,FALSE)/1000</f>
        <v>3.1859385094426687E-3</v>
      </c>
      <c r="U288" s="87">
        <f>N288*VLOOKUP('Tipo de Pilha'!$E$1,'Área - us ur'!$A$4:$H$7,6,FALSE)/1000</f>
        <v>0</v>
      </c>
      <c r="V288" s="87">
        <f>O288*VLOOKUP('Tipo de Pilha'!$E$1,'Área - us ur'!$A$4:$H$7,7,FALSE)/1000</f>
        <v>6.5520532028175062E-3</v>
      </c>
      <c r="W288" s="88">
        <f>P288*VLOOKUP('Tipo de Pilha'!$E$1,'Área - us ur'!$A$4:$H$7,8,FALSE)/1000</f>
        <v>0</v>
      </c>
      <c r="X288" s="82">
        <f t="shared" si="40"/>
        <v>9.7379917122601758E-3</v>
      </c>
    </row>
    <row r="289" spans="1:24" ht="15" customHeight="1" x14ac:dyDescent="0.2">
      <c r="A289" s="126">
        <f>'Serie Vento - 1 dia'!D289</f>
        <v>42291</v>
      </c>
      <c r="B289" s="102">
        <f>'Serie Vento - 1 dia'!E289</f>
        <v>17.182429599999999</v>
      </c>
      <c r="C289" s="68">
        <f t="shared" si="42"/>
        <v>0.34364859200000003</v>
      </c>
      <c r="D289" s="69">
        <f t="shared" si="42"/>
        <v>0.34364859200000003</v>
      </c>
      <c r="E289" s="69">
        <f t="shared" si="42"/>
        <v>0.34364859200000003</v>
      </c>
      <c r="F289" s="69">
        <f t="shared" si="43"/>
        <v>1.0309457759999998</v>
      </c>
      <c r="G289" s="69">
        <f t="shared" si="43"/>
        <v>1.0309457759999998</v>
      </c>
      <c r="H289" s="69">
        <f t="shared" si="38"/>
        <v>1.5464186640000002</v>
      </c>
      <c r="I289" s="70">
        <f t="shared" si="39"/>
        <v>1.890067256</v>
      </c>
      <c r="J289" s="68">
        <f t="shared" si="41"/>
        <v>0</v>
      </c>
      <c r="K289" s="69">
        <f t="shared" si="41"/>
        <v>0</v>
      </c>
      <c r="L289" s="69">
        <f t="shared" si="41"/>
        <v>0</v>
      </c>
      <c r="M289" s="69">
        <f t="shared" si="41"/>
        <v>0.82918758103004087</v>
      </c>
      <c r="N289" s="69">
        <f t="shared" si="41"/>
        <v>0.82918758103004087</v>
      </c>
      <c r="O289" s="69">
        <f t="shared" si="41"/>
        <v>30.97772126931762</v>
      </c>
      <c r="P289" s="70">
        <f t="shared" si="41"/>
        <v>68.200425171795445</v>
      </c>
      <c r="Q289" s="86">
        <f>J289*VLOOKUP('Tipo de Pilha'!$E$1,'Área - us ur'!$A$4:$H$7,2,FALSE)/1000</f>
        <v>0</v>
      </c>
      <c r="R289" s="87">
        <f>K289*VLOOKUP('Tipo de Pilha'!$E$1,'Área - us ur'!$A$4:$H$7,3,FALSE)/1000</f>
        <v>0</v>
      </c>
      <c r="S289" s="87">
        <f>L289*VLOOKUP('Tipo de Pilha'!$E$1,'Área - us ur'!$A$4:$H$7,4,FALSE)/1000</f>
        <v>0</v>
      </c>
      <c r="T289" s="87">
        <f>M289*VLOOKUP('Tipo de Pilha'!$E$1,'Área - us ur'!$A$4:$H$7,5,FALSE)/1000</f>
        <v>3.9801003889441961E-4</v>
      </c>
      <c r="U289" s="87">
        <f>N289*VLOOKUP('Tipo de Pilha'!$E$1,'Área - us ur'!$A$4:$H$7,6,FALSE)/1000</f>
        <v>0</v>
      </c>
      <c r="V289" s="87">
        <f>O289*VLOOKUP('Tipo de Pilha'!$E$1,'Área - us ur'!$A$4:$H$7,7,FALSE)/1000</f>
        <v>3.7173265523181144E-3</v>
      </c>
      <c r="W289" s="88">
        <f>P289*VLOOKUP('Tipo de Pilha'!$E$1,'Área - us ur'!$A$4:$H$7,8,FALSE)/1000</f>
        <v>0</v>
      </c>
      <c r="X289" s="82">
        <f t="shared" si="40"/>
        <v>4.1153365912125336E-3</v>
      </c>
    </row>
    <row r="290" spans="1:24" ht="15" customHeight="1" x14ac:dyDescent="0.2">
      <c r="A290" s="126">
        <f>'Serie Vento - 1 dia'!D290</f>
        <v>42292</v>
      </c>
      <c r="B290" s="102">
        <f>'Serie Vento - 1 dia'!E290</f>
        <v>18.90067256</v>
      </c>
      <c r="C290" s="68">
        <f t="shared" si="42"/>
        <v>0.37801345120000007</v>
      </c>
      <c r="D290" s="69">
        <f t="shared" si="42"/>
        <v>0.37801345120000007</v>
      </c>
      <c r="E290" s="69">
        <f t="shared" si="42"/>
        <v>0.37801345120000007</v>
      </c>
      <c r="F290" s="69">
        <f t="shared" si="43"/>
        <v>1.1340403535999999</v>
      </c>
      <c r="G290" s="69">
        <f t="shared" si="43"/>
        <v>1.1340403535999999</v>
      </c>
      <c r="H290" s="69">
        <f t="shared" si="38"/>
        <v>1.7010605304000002</v>
      </c>
      <c r="I290" s="70">
        <f t="shared" si="39"/>
        <v>2.0790739816000001</v>
      </c>
      <c r="J290" s="68">
        <f t="shared" ref="J290:J353" si="44">IF(C290&gt;$AB$1,58*(C290-$AB$1)^2+25*(C290-$AB$1),0)</f>
        <v>0</v>
      </c>
      <c r="K290" s="69">
        <f t="shared" ref="K290:K353" si="45">IF(D290&gt;$AB$1,58*(D290-$AB$1)^2+25*(D290-$AB$1),0)</f>
        <v>0</v>
      </c>
      <c r="L290" s="69">
        <f t="shared" ref="L290:L353" si="46">IF(E290&gt;$AB$1,58*(E290-$AB$1)^2+25*(E290-$AB$1),0)</f>
        <v>0</v>
      </c>
      <c r="M290" s="69">
        <f t="shared" ref="M290:M353" si="47">IF(F290&gt;$AB$1,58*(F290-$AB$1)^2+25*(F290-$AB$1),0)</f>
        <v>4.3930841908063512</v>
      </c>
      <c r="N290" s="69">
        <f t="shared" ref="N290:N353" si="48">IF(G290&gt;$AB$1,58*(G290-$AB$1)^2+25*(G290-$AB$1),0)</f>
        <v>4.3930841908063512</v>
      </c>
      <c r="O290" s="69">
        <f t="shared" ref="O290:O353" si="49">IF(H290&gt;$AB$1,58*(H290-$AB$1)^2+25*(H290-$AB$1),0)</f>
        <v>46.032693562514318</v>
      </c>
      <c r="P290" s="70">
        <f t="shared" ref="P290:P353" si="50">IF(I290&gt;$AB$1,58*(I290-$AB$1)^2+25*(I290-$AB$1),0)</f>
        <v>94.512087690432494</v>
      </c>
      <c r="Q290" s="86">
        <f>J290*VLOOKUP('Tipo de Pilha'!$E$1,'Área - us ur'!$A$4:$H$7,2,FALSE)/1000</f>
        <v>0</v>
      </c>
      <c r="R290" s="87">
        <f>K290*VLOOKUP('Tipo de Pilha'!$E$1,'Área - us ur'!$A$4:$H$7,3,FALSE)/1000</f>
        <v>0</v>
      </c>
      <c r="S290" s="87">
        <f>L290*VLOOKUP('Tipo de Pilha'!$E$1,'Área - us ur'!$A$4:$H$7,4,FALSE)/1000</f>
        <v>0</v>
      </c>
      <c r="T290" s="87">
        <f>M290*VLOOKUP('Tipo de Pilha'!$E$1,'Área - us ur'!$A$4:$H$7,5,FALSE)/1000</f>
        <v>2.1086804115870487E-3</v>
      </c>
      <c r="U290" s="87">
        <f>N290*VLOOKUP('Tipo de Pilha'!$E$1,'Área - us ur'!$A$4:$H$7,6,FALSE)/1000</f>
        <v>0</v>
      </c>
      <c r="V290" s="87">
        <f>O290*VLOOKUP('Tipo de Pilha'!$E$1,'Área - us ur'!$A$4:$H$7,7,FALSE)/1000</f>
        <v>5.523923227501718E-3</v>
      </c>
      <c r="W290" s="88">
        <f>P290*VLOOKUP('Tipo de Pilha'!$E$1,'Área - us ur'!$A$4:$H$7,8,FALSE)/1000</f>
        <v>0</v>
      </c>
      <c r="X290" s="82">
        <f t="shared" ref="X290:X353" si="51">SUM(Q290:W290)</f>
        <v>7.6326036390887662E-3</v>
      </c>
    </row>
    <row r="291" spans="1:24" ht="15" customHeight="1" x14ac:dyDescent="0.2">
      <c r="A291" s="126">
        <f>'Serie Vento - 1 dia'!D291</f>
        <v>42293</v>
      </c>
      <c r="B291" s="102">
        <f>'Serie Vento - 1 dia'!E291</f>
        <v>19.759794039999999</v>
      </c>
      <c r="C291" s="68">
        <f t="shared" si="42"/>
        <v>0.39519588080000007</v>
      </c>
      <c r="D291" s="69">
        <f t="shared" si="42"/>
        <v>0.39519588080000007</v>
      </c>
      <c r="E291" s="69">
        <f t="shared" si="42"/>
        <v>0.39519588080000007</v>
      </c>
      <c r="F291" s="69">
        <f t="shared" si="43"/>
        <v>1.1855876423999998</v>
      </c>
      <c r="G291" s="69">
        <f t="shared" si="43"/>
        <v>1.1855876423999998</v>
      </c>
      <c r="H291" s="69">
        <f t="shared" si="38"/>
        <v>1.7783814636000002</v>
      </c>
      <c r="I291" s="70">
        <f t="shared" si="39"/>
        <v>2.1735773444000004</v>
      </c>
      <c r="J291" s="68">
        <f t="shared" si="44"/>
        <v>0</v>
      </c>
      <c r="K291" s="69">
        <f t="shared" si="45"/>
        <v>0</v>
      </c>
      <c r="L291" s="69">
        <f t="shared" si="46"/>
        <v>0</v>
      </c>
      <c r="M291" s="69">
        <f t="shared" si="47"/>
        <v>6.6373718946722269</v>
      </c>
      <c r="N291" s="69">
        <f t="shared" si="48"/>
        <v>6.6373718946722269</v>
      </c>
      <c r="O291" s="69">
        <f t="shared" si="49"/>
        <v>54.600443356812548</v>
      </c>
      <c r="P291" s="70">
        <f t="shared" si="50"/>
        <v>109.22189304075953</v>
      </c>
      <c r="Q291" s="86">
        <f>J291*VLOOKUP('Tipo de Pilha'!$E$1,'Área - us ur'!$A$4:$H$7,2,FALSE)/1000</f>
        <v>0</v>
      </c>
      <c r="R291" s="87">
        <f>K291*VLOOKUP('Tipo de Pilha'!$E$1,'Área - us ur'!$A$4:$H$7,3,FALSE)/1000</f>
        <v>0</v>
      </c>
      <c r="S291" s="87">
        <f>L291*VLOOKUP('Tipo de Pilha'!$E$1,'Área - us ur'!$A$4:$H$7,4,FALSE)/1000</f>
        <v>0</v>
      </c>
      <c r="T291" s="87">
        <f>M291*VLOOKUP('Tipo de Pilha'!$E$1,'Área - us ur'!$A$4:$H$7,5,FALSE)/1000</f>
        <v>3.1859385094426687E-3</v>
      </c>
      <c r="U291" s="87">
        <f>N291*VLOOKUP('Tipo de Pilha'!$E$1,'Área - us ur'!$A$4:$H$7,6,FALSE)/1000</f>
        <v>0</v>
      </c>
      <c r="V291" s="87">
        <f>O291*VLOOKUP('Tipo de Pilha'!$E$1,'Área - us ur'!$A$4:$H$7,7,FALSE)/1000</f>
        <v>6.5520532028175062E-3</v>
      </c>
      <c r="W291" s="88">
        <f>P291*VLOOKUP('Tipo de Pilha'!$E$1,'Área - us ur'!$A$4:$H$7,8,FALSE)/1000</f>
        <v>0</v>
      </c>
      <c r="X291" s="82">
        <f t="shared" si="51"/>
        <v>9.7379917122601758E-3</v>
      </c>
    </row>
    <row r="292" spans="1:24" ht="15" customHeight="1" x14ac:dyDescent="0.2">
      <c r="A292" s="126">
        <f>'Serie Vento - 1 dia'!D292</f>
        <v>42294</v>
      </c>
      <c r="B292" s="102">
        <f>'Serie Vento - 1 dia'!E292</f>
        <v>13.74594368</v>
      </c>
      <c r="C292" s="68">
        <f t="shared" ref="C292:E355" si="52">0.1*0.2*$B292</f>
        <v>0.27491887360000006</v>
      </c>
      <c r="D292" s="69">
        <f t="shared" si="52"/>
        <v>0.27491887360000006</v>
      </c>
      <c r="E292" s="69">
        <f t="shared" si="52"/>
        <v>0.27491887360000006</v>
      </c>
      <c r="F292" s="69">
        <f t="shared" ref="F292:G355" si="53">0.1*0.6*$B292</f>
        <v>0.82475662080000001</v>
      </c>
      <c r="G292" s="69">
        <f t="shared" si="53"/>
        <v>0.82475662080000001</v>
      </c>
      <c r="H292" s="69">
        <f t="shared" si="38"/>
        <v>1.2371349312000002</v>
      </c>
      <c r="I292" s="70">
        <f t="shared" si="39"/>
        <v>1.5120538048000003</v>
      </c>
      <c r="J292" s="68">
        <f t="shared" si="44"/>
        <v>0</v>
      </c>
      <c r="K292" s="69">
        <f t="shared" si="45"/>
        <v>0</v>
      </c>
      <c r="L292" s="69">
        <f t="shared" si="46"/>
        <v>0</v>
      </c>
      <c r="M292" s="69">
        <f t="shared" si="47"/>
        <v>0</v>
      </c>
      <c r="N292" s="69">
        <f t="shared" si="48"/>
        <v>0</v>
      </c>
      <c r="O292" s="69">
        <f t="shared" si="49"/>
        <v>9.1898858645232764</v>
      </c>
      <c r="P292" s="70">
        <f t="shared" si="50"/>
        <v>28.008892862589104</v>
      </c>
      <c r="Q292" s="86">
        <f>J292*VLOOKUP('Tipo de Pilha'!$E$1,'Área - us ur'!$A$4:$H$7,2,FALSE)/1000</f>
        <v>0</v>
      </c>
      <c r="R292" s="87">
        <f>K292*VLOOKUP('Tipo de Pilha'!$E$1,'Área - us ur'!$A$4:$H$7,3,FALSE)/1000</f>
        <v>0</v>
      </c>
      <c r="S292" s="87">
        <f>L292*VLOOKUP('Tipo de Pilha'!$E$1,'Área - us ur'!$A$4:$H$7,4,FALSE)/1000</f>
        <v>0</v>
      </c>
      <c r="T292" s="87">
        <f>M292*VLOOKUP('Tipo de Pilha'!$E$1,'Área - us ur'!$A$4:$H$7,5,FALSE)/1000</f>
        <v>0</v>
      </c>
      <c r="U292" s="87">
        <f>N292*VLOOKUP('Tipo de Pilha'!$E$1,'Área - us ur'!$A$4:$H$7,6,FALSE)/1000</f>
        <v>0</v>
      </c>
      <c r="V292" s="87">
        <f>O292*VLOOKUP('Tipo de Pilha'!$E$1,'Área - us ur'!$A$4:$H$7,7,FALSE)/1000</f>
        <v>1.1027863037427932E-3</v>
      </c>
      <c r="W292" s="88">
        <f>P292*VLOOKUP('Tipo de Pilha'!$E$1,'Área - us ur'!$A$4:$H$7,8,FALSE)/1000</f>
        <v>0</v>
      </c>
      <c r="X292" s="82">
        <f t="shared" si="51"/>
        <v>1.1027863037427932E-3</v>
      </c>
    </row>
    <row r="293" spans="1:24" ht="15" customHeight="1" x14ac:dyDescent="0.2">
      <c r="A293" s="126">
        <f>'Serie Vento - 1 dia'!D293</f>
        <v>42295</v>
      </c>
      <c r="B293" s="102">
        <f>'Serie Vento - 1 dia'!E293</f>
        <v>15.464186639999999</v>
      </c>
      <c r="C293" s="68">
        <f t="shared" si="52"/>
        <v>0.30928373280000004</v>
      </c>
      <c r="D293" s="69">
        <f t="shared" si="52"/>
        <v>0.30928373280000004</v>
      </c>
      <c r="E293" s="69">
        <f t="shared" si="52"/>
        <v>0.30928373280000004</v>
      </c>
      <c r="F293" s="69">
        <f t="shared" si="53"/>
        <v>0.92785119839999997</v>
      </c>
      <c r="G293" s="69">
        <f t="shared" si="53"/>
        <v>0.92785119839999997</v>
      </c>
      <c r="H293" s="69">
        <f t="shared" si="38"/>
        <v>1.3917767976000002</v>
      </c>
      <c r="I293" s="70">
        <f t="shared" si="39"/>
        <v>1.7010605304000002</v>
      </c>
      <c r="J293" s="68">
        <f t="shared" si="44"/>
        <v>0</v>
      </c>
      <c r="K293" s="69">
        <f t="shared" si="45"/>
        <v>0</v>
      </c>
      <c r="L293" s="69">
        <f t="shared" si="46"/>
        <v>0</v>
      </c>
      <c r="M293" s="69">
        <f t="shared" si="47"/>
        <v>0</v>
      </c>
      <c r="N293" s="69">
        <f t="shared" si="48"/>
        <v>0</v>
      </c>
      <c r="O293" s="69">
        <f t="shared" si="49"/>
        <v>18.696785369987271</v>
      </c>
      <c r="P293" s="70">
        <f t="shared" si="50"/>
        <v>46.032693562514318</v>
      </c>
      <c r="Q293" s="86">
        <f>J293*VLOOKUP('Tipo de Pilha'!$E$1,'Área - us ur'!$A$4:$H$7,2,FALSE)/1000</f>
        <v>0</v>
      </c>
      <c r="R293" s="87">
        <f>K293*VLOOKUP('Tipo de Pilha'!$E$1,'Área - us ur'!$A$4:$H$7,3,FALSE)/1000</f>
        <v>0</v>
      </c>
      <c r="S293" s="87">
        <f>L293*VLOOKUP('Tipo de Pilha'!$E$1,'Área - us ur'!$A$4:$H$7,4,FALSE)/1000</f>
        <v>0</v>
      </c>
      <c r="T293" s="87">
        <f>M293*VLOOKUP('Tipo de Pilha'!$E$1,'Área - us ur'!$A$4:$H$7,5,FALSE)/1000</f>
        <v>0</v>
      </c>
      <c r="U293" s="87">
        <f>N293*VLOOKUP('Tipo de Pilha'!$E$1,'Área - us ur'!$A$4:$H$7,6,FALSE)/1000</f>
        <v>0</v>
      </c>
      <c r="V293" s="87">
        <f>O293*VLOOKUP('Tipo de Pilha'!$E$1,'Área - us ur'!$A$4:$H$7,7,FALSE)/1000</f>
        <v>2.2436142443984725E-3</v>
      </c>
      <c r="W293" s="88">
        <f>P293*VLOOKUP('Tipo de Pilha'!$E$1,'Área - us ur'!$A$4:$H$7,8,FALSE)/1000</f>
        <v>0</v>
      </c>
      <c r="X293" s="82">
        <f t="shared" si="51"/>
        <v>2.2436142443984725E-3</v>
      </c>
    </row>
    <row r="294" spans="1:24" ht="15" customHeight="1" x14ac:dyDescent="0.2">
      <c r="A294" s="126">
        <f>'Serie Vento - 1 dia'!D294</f>
        <v>42296</v>
      </c>
      <c r="B294" s="102">
        <f>'Serie Vento - 1 dia'!E294</f>
        <v>10.309457759999999</v>
      </c>
      <c r="C294" s="68">
        <f t="shared" si="52"/>
        <v>0.20618915520000003</v>
      </c>
      <c r="D294" s="69">
        <f t="shared" si="52"/>
        <v>0.20618915520000003</v>
      </c>
      <c r="E294" s="69">
        <f t="shared" si="52"/>
        <v>0.20618915520000003</v>
      </c>
      <c r="F294" s="69">
        <f t="shared" si="53"/>
        <v>0.61856746559999987</v>
      </c>
      <c r="G294" s="69">
        <f t="shared" si="53"/>
        <v>0.61856746559999987</v>
      </c>
      <c r="H294" s="69">
        <f t="shared" si="38"/>
        <v>0.92785119839999997</v>
      </c>
      <c r="I294" s="70">
        <f t="shared" si="39"/>
        <v>1.1340403536000001</v>
      </c>
      <c r="J294" s="68">
        <f t="shared" si="44"/>
        <v>0</v>
      </c>
      <c r="K294" s="69">
        <f t="shared" si="45"/>
        <v>0</v>
      </c>
      <c r="L294" s="69">
        <f t="shared" si="46"/>
        <v>0</v>
      </c>
      <c r="M294" s="69">
        <f t="shared" si="47"/>
        <v>0</v>
      </c>
      <c r="N294" s="69">
        <f t="shared" si="48"/>
        <v>0</v>
      </c>
      <c r="O294" s="69">
        <f t="shared" si="49"/>
        <v>0</v>
      </c>
      <c r="P294" s="70">
        <f t="shared" si="50"/>
        <v>4.39308419080636</v>
      </c>
      <c r="Q294" s="86">
        <f>J294*VLOOKUP('Tipo de Pilha'!$E$1,'Área - us ur'!$A$4:$H$7,2,FALSE)/1000</f>
        <v>0</v>
      </c>
      <c r="R294" s="87">
        <f>K294*VLOOKUP('Tipo de Pilha'!$E$1,'Área - us ur'!$A$4:$H$7,3,FALSE)/1000</f>
        <v>0</v>
      </c>
      <c r="S294" s="87">
        <f>L294*VLOOKUP('Tipo de Pilha'!$E$1,'Área - us ur'!$A$4:$H$7,4,FALSE)/1000</f>
        <v>0</v>
      </c>
      <c r="T294" s="87">
        <f>M294*VLOOKUP('Tipo de Pilha'!$E$1,'Área - us ur'!$A$4:$H$7,5,FALSE)/1000</f>
        <v>0</v>
      </c>
      <c r="U294" s="87">
        <f>N294*VLOOKUP('Tipo de Pilha'!$E$1,'Área - us ur'!$A$4:$H$7,6,FALSE)/1000</f>
        <v>0</v>
      </c>
      <c r="V294" s="87">
        <f>O294*VLOOKUP('Tipo de Pilha'!$E$1,'Área - us ur'!$A$4:$H$7,7,FALSE)/1000</f>
        <v>0</v>
      </c>
      <c r="W294" s="88">
        <f>P294*VLOOKUP('Tipo de Pilha'!$E$1,'Área - us ur'!$A$4:$H$7,8,FALSE)/1000</f>
        <v>0</v>
      </c>
      <c r="X294" s="82">
        <f t="shared" si="51"/>
        <v>0</v>
      </c>
    </row>
    <row r="295" spans="1:24" ht="15" customHeight="1" x14ac:dyDescent="0.2">
      <c r="A295" s="126">
        <f>'Serie Vento - 1 dia'!D295</f>
        <v>42297</v>
      </c>
      <c r="B295" s="102">
        <f>'Serie Vento - 1 dia'!E295</f>
        <v>12.886822199999999</v>
      </c>
      <c r="C295" s="68">
        <f t="shared" si="52"/>
        <v>0.25773644400000001</v>
      </c>
      <c r="D295" s="69">
        <f t="shared" si="52"/>
        <v>0.25773644400000001</v>
      </c>
      <c r="E295" s="69">
        <f t="shared" si="52"/>
        <v>0.25773644400000001</v>
      </c>
      <c r="F295" s="69">
        <f t="shared" si="53"/>
        <v>0.77320933199999997</v>
      </c>
      <c r="G295" s="69">
        <f t="shared" si="53"/>
        <v>0.77320933199999997</v>
      </c>
      <c r="H295" s="69">
        <f t="shared" si="38"/>
        <v>1.159813998</v>
      </c>
      <c r="I295" s="70">
        <f t="shared" si="39"/>
        <v>1.417550442</v>
      </c>
      <c r="J295" s="68">
        <f t="shared" si="44"/>
        <v>0</v>
      </c>
      <c r="K295" s="69">
        <f t="shared" si="45"/>
        <v>0</v>
      </c>
      <c r="L295" s="69">
        <f t="shared" si="46"/>
        <v>0</v>
      </c>
      <c r="M295" s="69">
        <f t="shared" si="47"/>
        <v>0</v>
      </c>
      <c r="N295" s="69">
        <f t="shared" si="48"/>
        <v>0</v>
      </c>
      <c r="O295" s="69">
        <f t="shared" si="49"/>
        <v>5.47669975949115</v>
      </c>
      <c r="P295" s="70">
        <f t="shared" si="50"/>
        <v>20.550966603634933</v>
      </c>
      <c r="Q295" s="86">
        <f>J295*VLOOKUP('Tipo de Pilha'!$E$1,'Área - us ur'!$A$4:$H$7,2,FALSE)/1000</f>
        <v>0</v>
      </c>
      <c r="R295" s="87">
        <f>K295*VLOOKUP('Tipo de Pilha'!$E$1,'Área - us ur'!$A$4:$H$7,3,FALSE)/1000</f>
        <v>0</v>
      </c>
      <c r="S295" s="87">
        <f>L295*VLOOKUP('Tipo de Pilha'!$E$1,'Área - us ur'!$A$4:$H$7,4,FALSE)/1000</f>
        <v>0</v>
      </c>
      <c r="T295" s="87">
        <f>M295*VLOOKUP('Tipo de Pilha'!$E$1,'Área - us ur'!$A$4:$H$7,5,FALSE)/1000</f>
        <v>0</v>
      </c>
      <c r="U295" s="87">
        <f>N295*VLOOKUP('Tipo de Pilha'!$E$1,'Área - us ur'!$A$4:$H$7,6,FALSE)/1000</f>
        <v>0</v>
      </c>
      <c r="V295" s="87">
        <f>O295*VLOOKUP('Tipo de Pilha'!$E$1,'Área - us ur'!$A$4:$H$7,7,FALSE)/1000</f>
        <v>6.5720397113893801E-4</v>
      </c>
      <c r="W295" s="88">
        <f>P295*VLOOKUP('Tipo de Pilha'!$E$1,'Área - us ur'!$A$4:$H$7,8,FALSE)/1000</f>
        <v>0</v>
      </c>
      <c r="X295" s="82">
        <f t="shared" si="51"/>
        <v>6.5720397113893801E-4</v>
      </c>
    </row>
    <row r="296" spans="1:24" ht="15" customHeight="1" x14ac:dyDescent="0.2">
      <c r="A296" s="126">
        <f>'Serie Vento - 1 dia'!D296</f>
        <v>42298</v>
      </c>
      <c r="B296" s="102">
        <f>'Serie Vento - 1 dia'!E296</f>
        <v>17.182429599999999</v>
      </c>
      <c r="C296" s="68">
        <f t="shared" si="52"/>
        <v>0.34364859200000003</v>
      </c>
      <c r="D296" s="69">
        <f t="shared" si="52"/>
        <v>0.34364859200000003</v>
      </c>
      <c r="E296" s="69">
        <f t="shared" si="52"/>
        <v>0.34364859200000003</v>
      </c>
      <c r="F296" s="69">
        <f t="shared" si="53"/>
        <v>1.0309457759999998</v>
      </c>
      <c r="G296" s="69">
        <f t="shared" si="53"/>
        <v>1.0309457759999998</v>
      </c>
      <c r="H296" s="69">
        <f t="shared" si="38"/>
        <v>1.5464186640000002</v>
      </c>
      <c r="I296" s="70">
        <f t="shared" si="39"/>
        <v>1.890067256</v>
      </c>
      <c r="J296" s="68">
        <f t="shared" si="44"/>
        <v>0</v>
      </c>
      <c r="K296" s="69">
        <f t="shared" si="45"/>
        <v>0</v>
      </c>
      <c r="L296" s="69">
        <f t="shared" si="46"/>
        <v>0</v>
      </c>
      <c r="M296" s="69">
        <f t="shared" si="47"/>
        <v>0.82918758103004087</v>
      </c>
      <c r="N296" s="69">
        <f t="shared" si="48"/>
        <v>0.82918758103004087</v>
      </c>
      <c r="O296" s="69">
        <f t="shared" si="49"/>
        <v>30.97772126931762</v>
      </c>
      <c r="P296" s="70">
        <f t="shared" si="50"/>
        <v>68.200425171795445</v>
      </c>
      <c r="Q296" s="86">
        <f>J296*VLOOKUP('Tipo de Pilha'!$E$1,'Área - us ur'!$A$4:$H$7,2,FALSE)/1000</f>
        <v>0</v>
      </c>
      <c r="R296" s="87">
        <f>K296*VLOOKUP('Tipo de Pilha'!$E$1,'Área - us ur'!$A$4:$H$7,3,FALSE)/1000</f>
        <v>0</v>
      </c>
      <c r="S296" s="87">
        <f>L296*VLOOKUP('Tipo de Pilha'!$E$1,'Área - us ur'!$A$4:$H$7,4,FALSE)/1000</f>
        <v>0</v>
      </c>
      <c r="T296" s="87">
        <f>M296*VLOOKUP('Tipo de Pilha'!$E$1,'Área - us ur'!$A$4:$H$7,5,FALSE)/1000</f>
        <v>3.9801003889441961E-4</v>
      </c>
      <c r="U296" s="87">
        <f>N296*VLOOKUP('Tipo de Pilha'!$E$1,'Área - us ur'!$A$4:$H$7,6,FALSE)/1000</f>
        <v>0</v>
      </c>
      <c r="V296" s="87">
        <f>O296*VLOOKUP('Tipo de Pilha'!$E$1,'Área - us ur'!$A$4:$H$7,7,FALSE)/1000</f>
        <v>3.7173265523181144E-3</v>
      </c>
      <c r="W296" s="88">
        <f>P296*VLOOKUP('Tipo de Pilha'!$E$1,'Área - us ur'!$A$4:$H$7,8,FALSE)/1000</f>
        <v>0</v>
      </c>
      <c r="X296" s="82">
        <f t="shared" si="51"/>
        <v>4.1153365912125336E-3</v>
      </c>
    </row>
    <row r="297" spans="1:24" ht="15" customHeight="1" x14ac:dyDescent="0.2">
      <c r="A297" s="126">
        <f>'Serie Vento - 1 dia'!D297</f>
        <v>42299</v>
      </c>
      <c r="B297" s="102">
        <f>'Serie Vento - 1 dia'!E297</f>
        <v>17.182429599999999</v>
      </c>
      <c r="C297" s="68">
        <f t="shared" si="52"/>
        <v>0.34364859200000003</v>
      </c>
      <c r="D297" s="69">
        <f t="shared" si="52"/>
        <v>0.34364859200000003</v>
      </c>
      <c r="E297" s="69">
        <f t="shared" si="52"/>
        <v>0.34364859200000003</v>
      </c>
      <c r="F297" s="69">
        <f t="shared" si="53"/>
        <v>1.0309457759999998</v>
      </c>
      <c r="G297" s="69">
        <f t="shared" si="53"/>
        <v>1.0309457759999998</v>
      </c>
      <c r="H297" s="69">
        <f t="shared" si="38"/>
        <v>1.5464186640000002</v>
      </c>
      <c r="I297" s="70">
        <f t="shared" si="39"/>
        <v>1.890067256</v>
      </c>
      <c r="J297" s="68">
        <f t="shared" si="44"/>
        <v>0</v>
      </c>
      <c r="K297" s="69">
        <f t="shared" si="45"/>
        <v>0</v>
      </c>
      <c r="L297" s="69">
        <f t="shared" si="46"/>
        <v>0</v>
      </c>
      <c r="M297" s="69">
        <f t="shared" si="47"/>
        <v>0.82918758103004087</v>
      </c>
      <c r="N297" s="69">
        <f t="shared" si="48"/>
        <v>0.82918758103004087</v>
      </c>
      <c r="O297" s="69">
        <f t="shared" si="49"/>
        <v>30.97772126931762</v>
      </c>
      <c r="P297" s="70">
        <f t="shared" si="50"/>
        <v>68.200425171795445</v>
      </c>
      <c r="Q297" s="86">
        <f>J297*VLOOKUP('Tipo de Pilha'!$E$1,'Área - us ur'!$A$4:$H$7,2,FALSE)/1000</f>
        <v>0</v>
      </c>
      <c r="R297" s="87">
        <f>K297*VLOOKUP('Tipo de Pilha'!$E$1,'Área - us ur'!$A$4:$H$7,3,FALSE)/1000</f>
        <v>0</v>
      </c>
      <c r="S297" s="87">
        <f>L297*VLOOKUP('Tipo de Pilha'!$E$1,'Área - us ur'!$A$4:$H$7,4,FALSE)/1000</f>
        <v>0</v>
      </c>
      <c r="T297" s="87">
        <f>M297*VLOOKUP('Tipo de Pilha'!$E$1,'Área - us ur'!$A$4:$H$7,5,FALSE)/1000</f>
        <v>3.9801003889441961E-4</v>
      </c>
      <c r="U297" s="87">
        <f>N297*VLOOKUP('Tipo de Pilha'!$E$1,'Área - us ur'!$A$4:$H$7,6,FALSE)/1000</f>
        <v>0</v>
      </c>
      <c r="V297" s="87">
        <f>O297*VLOOKUP('Tipo de Pilha'!$E$1,'Área - us ur'!$A$4:$H$7,7,FALSE)/1000</f>
        <v>3.7173265523181144E-3</v>
      </c>
      <c r="W297" s="88">
        <f>P297*VLOOKUP('Tipo de Pilha'!$E$1,'Área - us ur'!$A$4:$H$7,8,FALSE)/1000</f>
        <v>0</v>
      </c>
      <c r="X297" s="82">
        <f t="shared" si="51"/>
        <v>4.1153365912125336E-3</v>
      </c>
    </row>
    <row r="298" spans="1:24" ht="15" customHeight="1" x14ac:dyDescent="0.2">
      <c r="A298" s="126">
        <f>'Serie Vento - 1 dia'!D298</f>
        <v>42300</v>
      </c>
      <c r="B298" s="102">
        <f>'Serie Vento - 1 dia'!E298</f>
        <v>13.74594368</v>
      </c>
      <c r="C298" s="68">
        <f t="shared" si="52"/>
        <v>0.27491887360000006</v>
      </c>
      <c r="D298" s="69">
        <f t="shared" si="52"/>
        <v>0.27491887360000006</v>
      </c>
      <c r="E298" s="69">
        <f t="shared" si="52"/>
        <v>0.27491887360000006</v>
      </c>
      <c r="F298" s="69">
        <f t="shared" si="53"/>
        <v>0.82475662080000001</v>
      </c>
      <c r="G298" s="69">
        <f t="shared" si="53"/>
        <v>0.82475662080000001</v>
      </c>
      <c r="H298" s="69">
        <f t="shared" si="38"/>
        <v>1.2371349312000002</v>
      </c>
      <c r="I298" s="70">
        <f t="shared" si="39"/>
        <v>1.5120538048000003</v>
      </c>
      <c r="J298" s="68">
        <f t="shared" si="44"/>
        <v>0</v>
      </c>
      <c r="K298" s="69">
        <f t="shared" si="45"/>
        <v>0</v>
      </c>
      <c r="L298" s="69">
        <f t="shared" si="46"/>
        <v>0</v>
      </c>
      <c r="M298" s="69">
        <f t="shared" si="47"/>
        <v>0</v>
      </c>
      <c r="N298" s="69">
        <f t="shared" si="48"/>
        <v>0</v>
      </c>
      <c r="O298" s="69">
        <f t="shared" si="49"/>
        <v>9.1898858645232764</v>
      </c>
      <c r="P298" s="70">
        <f t="shared" si="50"/>
        <v>28.008892862589104</v>
      </c>
      <c r="Q298" s="86">
        <f>J298*VLOOKUP('Tipo de Pilha'!$E$1,'Área - us ur'!$A$4:$H$7,2,FALSE)/1000</f>
        <v>0</v>
      </c>
      <c r="R298" s="87">
        <f>K298*VLOOKUP('Tipo de Pilha'!$E$1,'Área - us ur'!$A$4:$H$7,3,FALSE)/1000</f>
        <v>0</v>
      </c>
      <c r="S298" s="87">
        <f>L298*VLOOKUP('Tipo de Pilha'!$E$1,'Área - us ur'!$A$4:$H$7,4,FALSE)/1000</f>
        <v>0</v>
      </c>
      <c r="T298" s="87">
        <f>M298*VLOOKUP('Tipo de Pilha'!$E$1,'Área - us ur'!$A$4:$H$7,5,FALSE)/1000</f>
        <v>0</v>
      </c>
      <c r="U298" s="87">
        <f>N298*VLOOKUP('Tipo de Pilha'!$E$1,'Área - us ur'!$A$4:$H$7,6,FALSE)/1000</f>
        <v>0</v>
      </c>
      <c r="V298" s="87">
        <f>O298*VLOOKUP('Tipo de Pilha'!$E$1,'Área - us ur'!$A$4:$H$7,7,FALSE)/1000</f>
        <v>1.1027863037427932E-3</v>
      </c>
      <c r="W298" s="88">
        <f>P298*VLOOKUP('Tipo de Pilha'!$E$1,'Área - us ur'!$A$4:$H$7,8,FALSE)/1000</f>
        <v>0</v>
      </c>
      <c r="X298" s="82">
        <f t="shared" si="51"/>
        <v>1.1027863037427932E-3</v>
      </c>
    </row>
    <row r="299" spans="1:24" ht="15" customHeight="1" x14ac:dyDescent="0.2">
      <c r="A299" s="126">
        <f>'Serie Vento - 1 dia'!D299</f>
        <v>42301</v>
      </c>
      <c r="B299" s="102">
        <f>'Serie Vento - 1 dia'!E299</f>
        <v>15.464186639999999</v>
      </c>
      <c r="C299" s="68">
        <f t="shared" si="52"/>
        <v>0.30928373280000004</v>
      </c>
      <c r="D299" s="69">
        <f t="shared" si="52"/>
        <v>0.30928373280000004</v>
      </c>
      <c r="E299" s="69">
        <f t="shared" si="52"/>
        <v>0.30928373280000004</v>
      </c>
      <c r="F299" s="69">
        <f t="shared" si="53"/>
        <v>0.92785119839999997</v>
      </c>
      <c r="G299" s="69">
        <f t="shared" si="53"/>
        <v>0.92785119839999997</v>
      </c>
      <c r="H299" s="69">
        <f t="shared" si="38"/>
        <v>1.3917767976000002</v>
      </c>
      <c r="I299" s="70">
        <f t="shared" si="39"/>
        <v>1.7010605304000002</v>
      </c>
      <c r="J299" s="68">
        <f t="shared" si="44"/>
        <v>0</v>
      </c>
      <c r="K299" s="69">
        <f t="shared" si="45"/>
        <v>0</v>
      </c>
      <c r="L299" s="69">
        <f t="shared" si="46"/>
        <v>0</v>
      </c>
      <c r="M299" s="69">
        <f t="shared" si="47"/>
        <v>0</v>
      </c>
      <c r="N299" s="69">
        <f t="shared" si="48"/>
        <v>0</v>
      </c>
      <c r="O299" s="69">
        <f t="shared" si="49"/>
        <v>18.696785369987271</v>
      </c>
      <c r="P299" s="70">
        <f t="shared" si="50"/>
        <v>46.032693562514318</v>
      </c>
      <c r="Q299" s="86">
        <f>J299*VLOOKUP('Tipo de Pilha'!$E$1,'Área - us ur'!$A$4:$H$7,2,FALSE)/1000</f>
        <v>0</v>
      </c>
      <c r="R299" s="87">
        <f>K299*VLOOKUP('Tipo de Pilha'!$E$1,'Área - us ur'!$A$4:$H$7,3,FALSE)/1000</f>
        <v>0</v>
      </c>
      <c r="S299" s="87">
        <f>L299*VLOOKUP('Tipo de Pilha'!$E$1,'Área - us ur'!$A$4:$H$7,4,FALSE)/1000</f>
        <v>0</v>
      </c>
      <c r="T299" s="87">
        <f>M299*VLOOKUP('Tipo de Pilha'!$E$1,'Área - us ur'!$A$4:$H$7,5,FALSE)/1000</f>
        <v>0</v>
      </c>
      <c r="U299" s="87">
        <f>N299*VLOOKUP('Tipo de Pilha'!$E$1,'Área - us ur'!$A$4:$H$7,6,FALSE)/1000</f>
        <v>0</v>
      </c>
      <c r="V299" s="87">
        <f>O299*VLOOKUP('Tipo de Pilha'!$E$1,'Área - us ur'!$A$4:$H$7,7,FALSE)/1000</f>
        <v>2.2436142443984725E-3</v>
      </c>
      <c r="W299" s="88">
        <f>P299*VLOOKUP('Tipo de Pilha'!$E$1,'Área - us ur'!$A$4:$H$7,8,FALSE)/1000</f>
        <v>0</v>
      </c>
      <c r="X299" s="82">
        <f t="shared" si="51"/>
        <v>2.2436142443984725E-3</v>
      </c>
    </row>
    <row r="300" spans="1:24" ht="15" customHeight="1" x14ac:dyDescent="0.2">
      <c r="A300" s="126">
        <f>'Serie Vento - 1 dia'!D300</f>
        <v>42302</v>
      </c>
      <c r="B300" s="102">
        <f>'Serie Vento - 1 dia'!E300</f>
        <v>12.886822199999999</v>
      </c>
      <c r="C300" s="68">
        <f t="shared" si="52"/>
        <v>0.25773644400000001</v>
      </c>
      <c r="D300" s="69">
        <f t="shared" si="52"/>
        <v>0.25773644400000001</v>
      </c>
      <c r="E300" s="69">
        <f t="shared" si="52"/>
        <v>0.25773644400000001</v>
      </c>
      <c r="F300" s="69">
        <f t="shared" si="53"/>
        <v>0.77320933199999997</v>
      </c>
      <c r="G300" s="69">
        <f t="shared" si="53"/>
        <v>0.77320933199999997</v>
      </c>
      <c r="H300" s="69">
        <f t="shared" si="38"/>
        <v>1.159813998</v>
      </c>
      <c r="I300" s="70">
        <f t="shared" si="39"/>
        <v>1.417550442</v>
      </c>
      <c r="J300" s="68">
        <f t="shared" si="44"/>
        <v>0</v>
      </c>
      <c r="K300" s="69">
        <f t="shared" si="45"/>
        <v>0</v>
      </c>
      <c r="L300" s="69">
        <f t="shared" si="46"/>
        <v>0</v>
      </c>
      <c r="M300" s="69">
        <f t="shared" si="47"/>
        <v>0</v>
      </c>
      <c r="N300" s="69">
        <f t="shared" si="48"/>
        <v>0</v>
      </c>
      <c r="O300" s="69">
        <f t="shared" si="49"/>
        <v>5.47669975949115</v>
      </c>
      <c r="P300" s="70">
        <f t="shared" si="50"/>
        <v>20.550966603634933</v>
      </c>
      <c r="Q300" s="86">
        <f>J300*VLOOKUP('Tipo de Pilha'!$E$1,'Área - us ur'!$A$4:$H$7,2,FALSE)/1000</f>
        <v>0</v>
      </c>
      <c r="R300" s="87">
        <f>K300*VLOOKUP('Tipo de Pilha'!$E$1,'Área - us ur'!$A$4:$H$7,3,FALSE)/1000</f>
        <v>0</v>
      </c>
      <c r="S300" s="87">
        <f>L300*VLOOKUP('Tipo de Pilha'!$E$1,'Área - us ur'!$A$4:$H$7,4,FALSE)/1000</f>
        <v>0</v>
      </c>
      <c r="T300" s="87">
        <f>M300*VLOOKUP('Tipo de Pilha'!$E$1,'Área - us ur'!$A$4:$H$7,5,FALSE)/1000</f>
        <v>0</v>
      </c>
      <c r="U300" s="87">
        <f>N300*VLOOKUP('Tipo de Pilha'!$E$1,'Área - us ur'!$A$4:$H$7,6,FALSE)/1000</f>
        <v>0</v>
      </c>
      <c r="V300" s="87">
        <f>O300*VLOOKUP('Tipo de Pilha'!$E$1,'Área - us ur'!$A$4:$H$7,7,FALSE)/1000</f>
        <v>6.5720397113893801E-4</v>
      </c>
      <c r="W300" s="88">
        <f>P300*VLOOKUP('Tipo de Pilha'!$E$1,'Área - us ur'!$A$4:$H$7,8,FALSE)/1000</f>
        <v>0</v>
      </c>
      <c r="X300" s="82">
        <f t="shared" si="51"/>
        <v>6.5720397113893801E-4</v>
      </c>
    </row>
    <row r="301" spans="1:24" ht="15" customHeight="1" x14ac:dyDescent="0.2">
      <c r="A301" s="126">
        <f>'Serie Vento - 1 dia'!D301</f>
        <v>42303</v>
      </c>
      <c r="B301" s="102">
        <f>'Serie Vento - 1 dia'!E301</f>
        <v>7.7320933199999997</v>
      </c>
      <c r="C301" s="68">
        <f t="shared" si="52"/>
        <v>0.15464186640000002</v>
      </c>
      <c r="D301" s="69">
        <f t="shared" si="52"/>
        <v>0.15464186640000002</v>
      </c>
      <c r="E301" s="69">
        <f t="shared" si="52"/>
        <v>0.15464186640000002</v>
      </c>
      <c r="F301" s="69">
        <f t="shared" si="53"/>
        <v>0.46392559919999998</v>
      </c>
      <c r="G301" s="69">
        <f t="shared" si="53"/>
        <v>0.46392559919999998</v>
      </c>
      <c r="H301" s="69">
        <f t="shared" si="38"/>
        <v>0.69588839880000009</v>
      </c>
      <c r="I301" s="70">
        <f t="shared" si="39"/>
        <v>0.85053026520000008</v>
      </c>
      <c r="J301" s="68">
        <f t="shared" si="44"/>
        <v>0</v>
      </c>
      <c r="K301" s="69">
        <f t="shared" si="45"/>
        <v>0</v>
      </c>
      <c r="L301" s="69">
        <f t="shared" si="46"/>
        <v>0</v>
      </c>
      <c r="M301" s="69">
        <f t="shared" si="47"/>
        <v>0</v>
      </c>
      <c r="N301" s="69">
        <f t="shared" si="48"/>
        <v>0</v>
      </c>
      <c r="O301" s="69">
        <f t="shared" si="49"/>
        <v>0</v>
      </c>
      <c r="P301" s="70">
        <f t="shared" si="50"/>
        <v>0</v>
      </c>
      <c r="Q301" s="86">
        <f>J301*VLOOKUP('Tipo de Pilha'!$E$1,'Área - us ur'!$A$4:$H$7,2,FALSE)/1000</f>
        <v>0</v>
      </c>
      <c r="R301" s="87">
        <f>K301*VLOOKUP('Tipo de Pilha'!$E$1,'Área - us ur'!$A$4:$H$7,3,FALSE)/1000</f>
        <v>0</v>
      </c>
      <c r="S301" s="87">
        <f>L301*VLOOKUP('Tipo de Pilha'!$E$1,'Área - us ur'!$A$4:$H$7,4,FALSE)/1000</f>
        <v>0</v>
      </c>
      <c r="T301" s="87">
        <f>M301*VLOOKUP('Tipo de Pilha'!$E$1,'Área - us ur'!$A$4:$H$7,5,FALSE)/1000</f>
        <v>0</v>
      </c>
      <c r="U301" s="87">
        <f>N301*VLOOKUP('Tipo de Pilha'!$E$1,'Área - us ur'!$A$4:$H$7,6,FALSE)/1000</f>
        <v>0</v>
      </c>
      <c r="V301" s="87">
        <f>O301*VLOOKUP('Tipo de Pilha'!$E$1,'Área - us ur'!$A$4:$H$7,7,FALSE)/1000</f>
        <v>0</v>
      </c>
      <c r="W301" s="88">
        <f>P301*VLOOKUP('Tipo de Pilha'!$E$1,'Área - us ur'!$A$4:$H$7,8,FALSE)/1000</f>
        <v>0</v>
      </c>
      <c r="X301" s="82">
        <f t="shared" si="51"/>
        <v>0</v>
      </c>
    </row>
    <row r="302" spans="1:24" ht="15" customHeight="1" x14ac:dyDescent="0.2">
      <c r="A302" s="126">
        <f>'Serie Vento - 1 dia'!D302</f>
        <v>42304</v>
      </c>
      <c r="B302" s="102">
        <f>'Serie Vento - 1 dia'!E302</f>
        <v>13.74594368</v>
      </c>
      <c r="C302" s="68">
        <f t="shared" si="52"/>
        <v>0.27491887360000006</v>
      </c>
      <c r="D302" s="69">
        <f t="shared" si="52"/>
        <v>0.27491887360000006</v>
      </c>
      <c r="E302" s="69">
        <f t="shared" si="52"/>
        <v>0.27491887360000006</v>
      </c>
      <c r="F302" s="69">
        <f t="shared" si="53"/>
        <v>0.82475662080000001</v>
      </c>
      <c r="G302" s="69">
        <f t="shared" si="53"/>
        <v>0.82475662080000001</v>
      </c>
      <c r="H302" s="69">
        <f t="shared" si="38"/>
        <v>1.2371349312000002</v>
      </c>
      <c r="I302" s="70">
        <f t="shared" si="39"/>
        <v>1.5120538048000003</v>
      </c>
      <c r="J302" s="68">
        <f t="shared" si="44"/>
        <v>0</v>
      </c>
      <c r="K302" s="69">
        <f t="shared" si="45"/>
        <v>0</v>
      </c>
      <c r="L302" s="69">
        <f t="shared" si="46"/>
        <v>0</v>
      </c>
      <c r="M302" s="69">
        <f t="shared" si="47"/>
        <v>0</v>
      </c>
      <c r="N302" s="69">
        <f t="shared" si="48"/>
        <v>0</v>
      </c>
      <c r="O302" s="69">
        <f t="shared" si="49"/>
        <v>9.1898858645232764</v>
      </c>
      <c r="P302" s="70">
        <f t="shared" si="50"/>
        <v>28.008892862589104</v>
      </c>
      <c r="Q302" s="86">
        <f>J302*VLOOKUP('Tipo de Pilha'!$E$1,'Área - us ur'!$A$4:$H$7,2,FALSE)/1000</f>
        <v>0</v>
      </c>
      <c r="R302" s="87">
        <f>K302*VLOOKUP('Tipo de Pilha'!$E$1,'Área - us ur'!$A$4:$H$7,3,FALSE)/1000</f>
        <v>0</v>
      </c>
      <c r="S302" s="87">
        <f>L302*VLOOKUP('Tipo de Pilha'!$E$1,'Área - us ur'!$A$4:$H$7,4,FALSE)/1000</f>
        <v>0</v>
      </c>
      <c r="T302" s="87">
        <f>M302*VLOOKUP('Tipo de Pilha'!$E$1,'Área - us ur'!$A$4:$H$7,5,FALSE)/1000</f>
        <v>0</v>
      </c>
      <c r="U302" s="87">
        <f>N302*VLOOKUP('Tipo de Pilha'!$E$1,'Área - us ur'!$A$4:$H$7,6,FALSE)/1000</f>
        <v>0</v>
      </c>
      <c r="V302" s="87">
        <f>O302*VLOOKUP('Tipo de Pilha'!$E$1,'Área - us ur'!$A$4:$H$7,7,FALSE)/1000</f>
        <v>1.1027863037427932E-3</v>
      </c>
      <c r="W302" s="88">
        <f>P302*VLOOKUP('Tipo de Pilha'!$E$1,'Área - us ur'!$A$4:$H$7,8,FALSE)/1000</f>
        <v>0</v>
      </c>
      <c r="X302" s="82">
        <f t="shared" si="51"/>
        <v>1.1027863037427932E-3</v>
      </c>
    </row>
    <row r="303" spans="1:24" ht="15" customHeight="1" x14ac:dyDescent="0.2">
      <c r="A303" s="126">
        <f>'Serie Vento - 1 dia'!D303</f>
        <v>42305</v>
      </c>
      <c r="B303" s="102">
        <f>'Serie Vento - 1 dia'!E303</f>
        <v>13.74594368</v>
      </c>
      <c r="C303" s="68">
        <f t="shared" si="52"/>
        <v>0.27491887360000006</v>
      </c>
      <c r="D303" s="69">
        <f t="shared" si="52"/>
        <v>0.27491887360000006</v>
      </c>
      <c r="E303" s="69">
        <f t="shared" si="52"/>
        <v>0.27491887360000006</v>
      </c>
      <c r="F303" s="69">
        <f t="shared" si="53"/>
        <v>0.82475662080000001</v>
      </c>
      <c r="G303" s="69">
        <f t="shared" si="53"/>
        <v>0.82475662080000001</v>
      </c>
      <c r="H303" s="69">
        <f t="shared" si="38"/>
        <v>1.2371349312000002</v>
      </c>
      <c r="I303" s="70">
        <f t="shared" si="39"/>
        <v>1.5120538048000003</v>
      </c>
      <c r="J303" s="68">
        <f t="shared" si="44"/>
        <v>0</v>
      </c>
      <c r="K303" s="69">
        <f t="shared" si="45"/>
        <v>0</v>
      </c>
      <c r="L303" s="69">
        <f t="shared" si="46"/>
        <v>0</v>
      </c>
      <c r="M303" s="69">
        <f t="shared" si="47"/>
        <v>0</v>
      </c>
      <c r="N303" s="69">
        <f t="shared" si="48"/>
        <v>0</v>
      </c>
      <c r="O303" s="69">
        <f t="shared" si="49"/>
        <v>9.1898858645232764</v>
      </c>
      <c r="P303" s="70">
        <f t="shared" si="50"/>
        <v>28.008892862589104</v>
      </c>
      <c r="Q303" s="86">
        <f>J303*VLOOKUP('Tipo de Pilha'!$E$1,'Área - us ur'!$A$4:$H$7,2,FALSE)/1000</f>
        <v>0</v>
      </c>
      <c r="R303" s="87">
        <f>K303*VLOOKUP('Tipo de Pilha'!$E$1,'Área - us ur'!$A$4:$H$7,3,FALSE)/1000</f>
        <v>0</v>
      </c>
      <c r="S303" s="87">
        <f>L303*VLOOKUP('Tipo de Pilha'!$E$1,'Área - us ur'!$A$4:$H$7,4,FALSE)/1000</f>
        <v>0</v>
      </c>
      <c r="T303" s="87">
        <f>M303*VLOOKUP('Tipo de Pilha'!$E$1,'Área - us ur'!$A$4:$H$7,5,FALSE)/1000</f>
        <v>0</v>
      </c>
      <c r="U303" s="87">
        <f>N303*VLOOKUP('Tipo de Pilha'!$E$1,'Área - us ur'!$A$4:$H$7,6,FALSE)/1000</f>
        <v>0</v>
      </c>
      <c r="V303" s="87">
        <f>O303*VLOOKUP('Tipo de Pilha'!$E$1,'Área - us ur'!$A$4:$H$7,7,FALSE)/1000</f>
        <v>1.1027863037427932E-3</v>
      </c>
      <c r="W303" s="88">
        <f>P303*VLOOKUP('Tipo de Pilha'!$E$1,'Área - us ur'!$A$4:$H$7,8,FALSE)/1000</f>
        <v>0</v>
      </c>
      <c r="X303" s="82">
        <f t="shared" si="51"/>
        <v>1.1027863037427932E-3</v>
      </c>
    </row>
    <row r="304" spans="1:24" ht="15" customHeight="1" x14ac:dyDescent="0.2">
      <c r="A304" s="126">
        <f>'Serie Vento - 1 dia'!D304</f>
        <v>42306</v>
      </c>
      <c r="B304" s="102">
        <f>'Serie Vento - 1 dia'!E304</f>
        <v>18.041551079999998</v>
      </c>
      <c r="C304" s="68">
        <f t="shared" si="52"/>
        <v>0.36083102160000002</v>
      </c>
      <c r="D304" s="69">
        <f t="shared" si="52"/>
        <v>0.36083102160000002</v>
      </c>
      <c r="E304" s="69">
        <f t="shared" si="52"/>
        <v>0.36083102160000002</v>
      </c>
      <c r="F304" s="69">
        <f t="shared" si="53"/>
        <v>1.0824930647999997</v>
      </c>
      <c r="G304" s="69">
        <f t="shared" si="53"/>
        <v>1.0824930647999997</v>
      </c>
      <c r="H304" s="69">
        <f t="shared" si="38"/>
        <v>1.6237395971999999</v>
      </c>
      <c r="I304" s="70">
        <f t="shared" si="39"/>
        <v>1.9845706188000001</v>
      </c>
      <c r="J304" s="68">
        <f t="shared" si="44"/>
        <v>0</v>
      </c>
      <c r="K304" s="69">
        <f t="shared" si="45"/>
        <v>0</v>
      </c>
      <c r="L304" s="69">
        <f t="shared" si="46"/>
        <v>0</v>
      </c>
      <c r="M304" s="69">
        <f t="shared" si="47"/>
        <v>2.4570227529256168</v>
      </c>
      <c r="N304" s="69">
        <f t="shared" si="48"/>
        <v>2.4570227529256168</v>
      </c>
      <c r="O304" s="69">
        <f t="shared" si="49"/>
        <v>38.158452866682651</v>
      </c>
      <c r="P304" s="70">
        <f t="shared" si="50"/>
        <v>80.838265067444482</v>
      </c>
      <c r="Q304" s="86">
        <f>J304*VLOOKUP('Tipo de Pilha'!$E$1,'Área - us ur'!$A$4:$H$7,2,FALSE)/1000</f>
        <v>0</v>
      </c>
      <c r="R304" s="87">
        <f>K304*VLOOKUP('Tipo de Pilha'!$E$1,'Área - us ur'!$A$4:$H$7,3,FALSE)/1000</f>
        <v>0</v>
      </c>
      <c r="S304" s="87">
        <f>L304*VLOOKUP('Tipo de Pilha'!$E$1,'Área - us ur'!$A$4:$H$7,4,FALSE)/1000</f>
        <v>0</v>
      </c>
      <c r="T304" s="87">
        <f>M304*VLOOKUP('Tipo de Pilha'!$E$1,'Área - us ur'!$A$4:$H$7,5,FALSE)/1000</f>
        <v>1.1793709214042961E-3</v>
      </c>
      <c r="U304" s="87">
        <f>N304*VLOOKUP('Tipo de Pilha'!$E$1,'Área - us ur'!$A$4:$H$7,6,FALSE)/1000</f>
        <v>0</v>
      </c>
      <c r="V304" s="87">
        <f>O304*VLOOKUP('Tipo de Pilha'!$E$1,'Área - us ur'!$A$4:$H$7,7,FALSE)/1000</f>
        <v>4.5790143440019183E-3</v>
      </c>
      <c r="W304" s="88">
        <f>P304*VLOOKUP('Tipo de Pilha'!$E$1,'Área - us ur'!$A$4:$H$7,8,FALSE)/1000</f>
        <v>0</v>
      </c>
      <c r="X304" s="82">
        <f t="shared" si="51"/>
        <v>5.7583852654062139E-3</v>
      </c>
    </row>
    <row r="305" spans="1:24" ht="15" customHeight="1" x14ac:dyDescent="0.2">
      <c r="A305" s="126">
        <f>'Serie Vento - 1 dia'!D305</f>
        <v>42307</v>
      </c>
      <c r="B305" s="102">
        <f>'Serie Vento - 1 dia'!E305</f>
        <v>13.74594368</v>
      </c>
      <c r="C305" s="68">
        <f t="shared" si="52"/>
        <v>0.27491887360000006</v>
      </c>
      <c r="D305" s="69">
        <f t="shared" si="52"/>
        <v>0.27491887360000006</v>
      </c>
      <c r="E305" s="69">
        <f t="shared" si="52"/>
        <v>0.27491887360000006</v>
      </c>
      <c r="F305" s="69">
        <f t="shared" si="53"/>
        <v>0.82475662080000001</v>
      </c>
      <c r="G305" s="69">
        <f t="shared" si="53"/>
        <v>0.82475662080000001</v>
      </c>
      <c r="H305" s="69">
        <f t="shared" si="38"/>
        <v>1.2371349312000002</v>
      </c>
      <c r="I305" s="70">
        <f t="shared" si="39"/>
        <v>1.5120538048000003</v>
      </c>
      <c r="J305" s="68">
        <f t="shared" si="44"/>
        <v>0</v>
      </c>
      <c r="K305" s="69">
        <f t="shared" si="45"/>
        <v>0</v>
      </c>
      <c r="L305" s="69">
        <f t="shared" si="46"/>
        <v>0</v>
      </c>
      <c r="M305" s="69">
        <f t="shared" si="47"/>
        <v>0</v>
      </c>
      <c r="N305" s="69">
        <f t="shared" si="48"/>
        <v>0</v>
      </c>
      <c r="O305" s="69">
        <f t="shared" si="49"/>
        <v>9.1898858645232764</v>
      </c>
      <c r="P305" s="70">
        <f t="shared" si="50"/>
        <v>28.008892862589104</v>
      </c>
      <c r="Q305" s="86">
        <f>J305*VLOOKUP('Tipo de Pilha'!$E$1,'Área - us ur'!$A$4:$H$7,2,FALSE)/1000</f>
        <v>0</v>
      </c>
      <c r="R305" s="87">
        <f>K305*VLOOKUP('Tipo de Pilha'!$E$1,'Área - us ur'!$A$4:$H$7,3,FALSE)/1000</f>
        <v>0</v>
      </c>
      <c r="S305" s="87">
        <f>L305*VLOOKUP('Tipo de Pilha'!$E$1,'Área - us ur'!$A$4:$H$7,4,FALSE)/1000</f>
        <v>0</v>
      </c>
      <c r="T305" s="87">
        <f>M305*VLOOKUP('Tipo de Pilha'!$E$1,'Área - us ur'!$A$4:$H$7,5,FALSE)/1000</f>
        <v>0</v>
      </c>
      <c r="U305" s="87">
        <f>N305*VLOOKUP('Tipo de Pilha'!$E$1,'Área - us ur'!$A$4:$H$7,6,FALSE)/1000</f>
        <v>0</v>
      </c>
      <c r="V305" s="87">
        <f>O305*VLOOKUP('Tipo de Pilha'!$E$1,'Área - us ur'!$A$4:$H$7,7,FALSE)/1000</f>
        <v>1.1027863037427932E-3</v>
      </c>
      <c r="W305" s="88">
        <f>P305*VLOOKUP('Tipo de Pilha'!$E$1,'Área - us ur'!$A$4:$H$7,8,FALSE)/1000</f>
        <v>0</v>
      </c>
      <c r="X305" s="82">
        <f t="shared" si="51"/>
        <v>1.1027863037427932E-3</v>
      </c>
    </row>
    <row r="306" spans="1:24" ht="15" customHeight="1" x14ac:dyDescent="0.2">
      <c r="A306" s="126">
        <f>'Serie Vento - 1 dia'!D306</f>
        <v>42308</v>
      </c>
      <c r="B306" s="102">
        <f>'Serie Vento - 1 dia'!E306</f>
        <v>12.027700719999999</v>
      </c>
      <c r="C306" s="68">
        <f t="shared" si="52"/>
        <v>0.24055401440000002</v>
      </c>
      <c r="D306" s="69">
        <f t="shared" si="52"/>
        <v>0.24055401440000002</v>
      </c>
      <c r="E306" s="69">
        <f t="shared" si="52"/>
        <v>0.24055401440000002</v>
      </c>
      <c r="F306" s="69">
        <f t="shared" si="53"/>
        <v>0.72166204319999994</v>
      </c>
      <c r="G306" s="69">
        <f t="shared" si="53"/>
        <v>0.72166204319999994</v>
      </c>
      <c r="H306" s="69">
        <f t="shared" si="38"/>
        <v>1.0824930648</v>
      </c>
      <c r="I306" s="70">
        <f t="shared" si="39"/>
        <v>1.3230470792</v>
      </c>
      <c r="J306" s="68">
        <f t="shared" si="44"/>
        <v>0</v>
      </c>
      <c r="K306" s="69">
        <f t="shared" si="45"/>
        <v>0</v>
      </c>
      <c r="L306" s="69">
        <f t="shared" si="46"/>
        <v>0</v>
      </c>
      <c r="M306" s="69">
        <f t="shared" si="47"/>
        <v>0</v>
      </c>
      <c r="N306" s="69">
        <f t="shared" si="48"/>
        <v>0</v>
      </c>
      <c r="O306" s="69">
        <f t="shared" si="49"/>
        <v>2.4570227529256243</v>
      </c>
      <c r="P306" s="70">
        <f t="shared" si="50"/>
        <v>14.129023072019761</v>
      </c>
      <c r="Q306" s="86">
        <f>J306*VLOOKUP('Tipo de Pilha'!$E$1,'Área - us ur'!$A$4:$H$7,2,FALSE)/1000</f>
        <v>0</v>
      </c>
      <c r="R306" s="87">
        <f>K306*VLOOKUP('Tipo de Pilha'!$E$1,'Área - us ur'!$A$4:$H$7,3,FALSE)/1000</f>
        <v>0</v>
      </c>
      <c r="S306" s="87">
        <f>L306*VLOOKUP('Tipo de Pilha'!$E$1,'Área - us ur'!$A$4:$H$7,4,FALSE)/1000</f>
        <v>0</v>
      </c>
      <c r="T306" s="87">
        <f>M306*VLOOKUP('Tipo de Pilha'!$E$1,'Área - us ur'!$A$4:$H$7,5,FALSE)/1000</f>
        <v>0</v>
      </c>
      <c r="U306" s="87">
        <f>N306*VLOOKUP('Tipo de Pilha'!$E$1,'Área - us ur'!$A$4:$H$7,6,FALSE)/1000</f>
        <v>0</v>
      </c>
      <c r="V306" s="87">
        <f>O306*VLOOKUP('Tipo de Pilha'!$E$1,'Área - us ur'!$A$4:$H$7,7,FALSE)/1000</f>
        <v>2.9484273035107489E-4</v>
      </c>
      <c r="W306" s="88">
        <f>P306*VLOOKUP('Tipo de Pilha'!$E$1,'Área - us ur'!$A$4:$H$7,8,FALSE)/1000</f>
        <v>0</v>
      </c>
      <c r="X306" s="82">
        <f t="shared" si="51"/>
        <v>2.9484273035107489E-4</v>
      </c>
    </row>
    <row r="307" spans="1:24" ht="15" customHeight="1" x14ac:dyDescent="0.2">
      <c r="A307" s="126">
        <f>'Serie Vento - 1 dia'!D307</f>
        <v>42309</v>
      </c>
      <c r="B307" s="102">
        <f>'Serie Vento - 1 dia'!E307</f>
        <v>16.32330812</v>
      </c>
      <c r="C307" s="68">
        <f t="shared" si="52"/>
        <v>0.32646616240000009</v>
      </c>
      <c r="D307" s="69">
        <f t="shared" si="52"/>
        <v>0.32646616240000009</v>
      </c>
      <c r="E307" s="69">
        <f t="shared" si="52"/>
        <v>0.32646616240000009</v>
      </c>
      <c r="F307" s="69">
        <f t="shared" si="53"/>
        <v>0.9793984872</v>
      </c>
      <c r="G307" s="69">
        <f t="shared" si="53"/>
        <v>0.9793984872</v>
      </c>
      <c r="H307" s="69">
        <f t="shared" si="38"/>
        <v>1.4690977308000002</v>
      </c>
      <c r="I307" s="70">
        <f t="shared" si="39"/>
        <v>1.7955638932000002</v>
      </c>
      <c r="J307" s="68">
        <f t="shared" si="44"/>
        <v>0</v>
      </c>
      <c r="K307" s="69">
        <f t="shared" si="45"/>
        <v>0</v>
      </c>
      <c r="L307" s="69">
        <f t="shared" si="46"/>
        <v>0</v>
      </c>
      <c r="M307" s="69">
        <f t="shared" si="47"/>
        <v>0</v>
      </c>
      <c r="N307" s="69">
        <f t="shared" si="48"/>
        <v>0</v>
      </c>
      <c r="O307" s="69">
        <f t="shared" si="49"/>
        <v>24.490498770419151</v>
      </c>
      <c r="P307" s="70">
        <f t="shared" si="50"/>
        <v>56.598568003485404</v>
      </c>
      <c r="Q307" s="86">
        <f>J307*VLOOKUP('Tipo de Pilha'!$E$1,'Área - us ur'!$A$4:$H$7,2,FALSE)/1000</f>
        <v>0</v>
      </c>
      <c r="R307" s="87">
        <f>K307*VLOOKUP('Tipo de Pilha'!$E$1,'Área - us ur'!$A$4:$H$7,3,FALSE)/1000</f>
        <v>0</v>
      </c>
      <c r="S307" s="87">
        <f>L307*VLOOKUP('Tipo de Pilha'!$E$1,'Área - us ur'!$A$4:$H$7,4,FALSE)/1000</f>
        <v>0</v>
      </c>
      <c r="T307" s="87">
        <f>M307*VLOOKUP('Tipo de Pilha'!$E$1,'Área - us ur'!$A$4:$H$7,5,FALSE)/1000</f>
        <v>0</v>
      </c>
      <c r="U307" s="87">
        <f>N307*VLOOKUP('Tipo de Pilha'!$E$1,'Área - us ur'!$A$4:$H$7,6,FALSE)/1000</f>
        <v>0</v>
      </c>
      <c r="V307" s="87">
        <f>O307*VLOOKUP('Tipo de Pilha'!$E$1,'Área - us ur'!$A$4:$H$7,7,FALSE)/1000</f>
        <v>2.9388598524502981E-3</v>
      </c>
      <c r="W307" s="88">
        <f>P307*VLOOKUP('Tipo de Pilha'!$E$1,'Área - us ur'!$A$4:$H$7,8,FALSE)/1000</f>
        <v>0</v>
      </c>
      <c r="X307" s="82">
        <f t="shared" si="51"/>
        <v>2.9388598524502981E-3</v>
      </c>
    </row>
    <row r="308" spans="1:24" ht="15" customHeight="1" x14ac:dyDescent="0.2">
      <c r="A308" s="126">
        <f>'Serie Vento - 1 dia'!D308</f>
        <v>42310</v>
      </c>
      <c r="B308" s="102">
        <f>'Serie Vento - 1 dia'!E308</f>
        <v>18.90067256</v>
      </c>
      <c r="C308" s="68">
        <f t="shared" si="52"/>
        <v>0.37801345120000007</v>
      </c>
      <c r="D308" s="69">
        <f t="shared" si="52"/>
        <v>0.37801345120000007</v>
      </c>
      <c r="E308" s="69">
        <f t="shared" si="52"/>
        <v>0.37801345120000007</v>
      </c>
      <c r="F308" s="69">
        <f t="shared" si="53"/>
        <v>1.1340403535999999</v>
      </c>
      <c r="G308" s="69">
        <f t="shared" si="53"/>
        <v>1.1340403535999999</v>
      </c>
      <c r="H308" s="69">
        <f t="shared" si="38"/>
        <v>1.7010605304000002</v>
      </c>
      <c r="I308" s="70">
        <f t="shared" si="39"/>
        <v>2.0790739816000001</v>
      </c>
      <c r="J308" s="68">
        <f t="shared" si="44"/>
        <v>0</v>
      </c>
      <c r="K308" s="69">
        <f t="shared" si="45"/>
        <v>0</v>
      </c>
      <c r="L308" s="69">
        <f t="shared" si="46"/>
        <v>0</v>
      </c>
      <c r="M308" s="69">
        <f t="shared" si="47"/>
        <v>4.3930841908063512</v>
      </c>
      <c r="N308" s="69">
        <f t="shared" si="48"/>
        <v>4.3930841908063512</v>
      </c>
      <c r="O308" s="69">
        <f t="shared" si="49"/>
        <v>46.032693562514318</v>
      </c>
      <c r="P308" s="70">
        <f t="shared" si="50"/>
        <v>94.512087690432494</v>
      </c>
      <c r="Q308" s="86">
        <f>J308*VLOOKUP('Tipo de Pilha'!$E$1,'Área - us ur'!$A$4:$H$7,2,FALSE)/1000</f>
        <v>0</v>
      </c>
      <c r="R308" s="87">
        <f>K308*VLOOKUP('Tipo de Pilha'!$E$1,'Área - us ur'!$A$4:$H$7,3,FALSE)/1000</f>
        <v>0</v>
      </c>
      <c r="S308" s="87">
        <f>L308*VLOOKUP('Tipo de Pilha'!$E$1,'Área - us ur'!$A$4:$H$7,4,FALSE)/1000</f>
        <v>0</v>
      </c>
      <c r="T308" s="87">
        <f>M308*VLOOKUP('Tipo de Pilha'!$E$1,'Área - us ur'!$A$4:$H$7,5,FALSE)/1000</f>
        <v>2.1086804115870487E-3</v>
      </c>
      <c r="U308" s="87">
        <f>N308*VLOOKUP('Tipo de Pilha'!$E$1,'Área - us ur'!$A$4:$H$7,6,FALSE)/1000</f>
        <v>0</v>
      </c>
      <c r="V308" s="87">
        <f>O308*VLOOKUP('Tipo de Pilha'!$E$1,'Área - us ur'!$A$4:$H$7,7,FALSE)/1000</f>
        <v>5.523923227501718E-3</v>
      </c>
      <c r="W308" s="88">
        <f>P308*VLOOKUP('Tipo de Pilha'!$E$1,'Área - us ur'!$A$4:$H$7,8,FALSE)/1000</f>
        <v>0</v>
      </c>
      <c r="X308" s="82">
        <f t="shared" si="51"/>
        <v>7.6326036390887662E-3</v>
      </c>
    </row>
    <row r="309" spans="1:24" ht="15" customHeight="1" x14ac:dyDescent="0.2">
      <c r="A309" s="126">
        <f>'Serie Vento - 1 dia'!D309</f>
        <v>42311</v>
      </c>
      <c r="B309" s="102">
        <f>'Serie Vento - 1 dia'!E309</f>
        <v>17.182429599999999</v>
      </c>
      <c r="C309" s="68">
        <f t="shared" si="52"/>
        <v>0.34364859200000003</v>
      </c>
      <c r="D309" s="69">
        <f t="shared" si="52"/>
        <v>0.34364859200000003</v>
      </c>
      <c r="E309" s="69">
        <f t="shared" si="52"/>
        <v>0.34364859200000003</v>
      </c>
      <c r="F309" s="69">
        <f t="shared" si="53"/>
        <v>1.0309457759999998</v>
      </c>
      <c r="G309" s="69">
        <f t="shared" si="53"/>
        <v>1.0309457759999998</v>
      </c>
      <c r="H309" s="69">
        <f t="shared" si="38"/>
        <v>1.5464186640000002</v>
      </c>
      <c r="I309" s="70">
        <f t="shared" si="39"/>
        <v>1.890067256</v>
      </c>
      <c r="J309" s="68">
        <f t="shared" si="44"/>
        <v>0</v>
      </c>
      <c r="K309" s="69">
        <f t="shared" si="45"/>
        <v>0</v>
      </c>
      <c r="L309" s="69">
        <f t="shared" si="46"/>
        <v>0</v>
      </c>
      <c r="M309" s="69">
        <f t="shared" si="47"/>
        <v>0.82918758103004087</v>
      </c>
      <c r="N309" s="69">
        <f t="shared" si="48"/>
        <v>0.82918758103004087</v>
      </c>
      <c r="O309" s="69">
        <f t="shared" si="49"/>
        <v>30.97772126931762</v>
      </c>
      <c r="P309" s="70">
        <f t="shared" si="50"/>
        <v>68.200425171795445</v>
      </c>
      <c r="Q309" s="86">
        <f>J309*VLOOKUP('Tipo de Pilha'!$E$1,'Área - us ur'!$A$4:$H$7,2,FALSE)/1000</f>
        <v>0</v>
      </c>
      <c r="R309" s="87">
        <f>K309*VLOOKUP('Tipo de Pilha'!$E$1,'Área - us ur'!$A$4:$H$7,3,FALSE)/1000</f>
        <v>0</v>
      </c>
      <c r="S309" s="87">
        <f>L309*VLOOKUP('Tipo de Pilha'!$E$1,'Área - us ur'!$A$4:$H$7,4,FALSE)/1000</f>
        <v>0</v>
      </c>
      <c r="T309" s="87">
        <f>M309*VLOOKUP('Tipo de Pilha'!$E$1,'Área - us ur'!$A$4:$H$7,5,FALSE)/1000</f>
        <v>3.9801003889441961E-4</v>
      </c>
      <c r="U309" s="87">
        <f>N309*VLOOKUP('Tipo de Pilha'!$E$1,'Área - us ur'!$A$4:$H$7,6,FALSE)/1000</f>
        <v>0</v>
      </c>
      <c r="V309" s="87">
        <f>O309*VLOOKUP('Tipo de Pilha'!$E$1,'Área - us ur'!$A$4:$H$7,7,FALSE)/1000</f>
        <v>3.7173265523181144E-3</v>
      </c>
      <c r="W309" s="88">
        <f>P309*VLOOKUP('Tipo de Pilha'!$E$1,'Área - us ur'!$A$4:$H$7,8,FALSE)/1000</f>
        <v>0</v>
      </c>
      <c r="X309" s="82">
        <f t="shared" si="51"/>
        <v>4.1153365912125336E-3</v>
      </c>
    </row>
    <row r="310" spans="1:24" ht="15" customHeight="1" x14ac:dyDescent="0.2">
      <c r="A310" s="126">
        <f>'Serie Vento - 1 dia'!D310</f>
        <v>42312</v>
      </c>
      <c r="B310" s="102">
        <f>'Serie Vento - 1 dia'!E310</f>
        <v>15.464186639999999</v>
      </c>
      <c r="C310" s="68">
        <f t="shared" si="52"/>
        <v>0.30928373280000004</v>
      </c>
      <c r="D310" s="69">
        <f t="shared" si="52"/>
        <v>0.30928373280000004</v>
      </c>
      <c r="E310" s="69">
        <f t="shared" si="52"/>
        <v>0.30928373280000004</v>
      </c>
      <c r="F310" s="69">
        <f t="shared" si="53"/>
        <v>0.92785119839999997</v>
      </c>
      <c r="G310" s="69">
        <f t="shared" si="53"/>
        <v>0.92785119839999997</v>
      </c>
      <c r="H310" s="69">
        <f t="shared" si="38"/>
        <v>1.3917767976000002</v>
      </c>
      <c r="I310" s="70">
        <f t="shared" si="39"/>
        <v>1.7010605304000002</v>
      </c>
      <c r="J310" s="68">
        <f t="shared" si="44"/>
        <v>0</v>
      </c>
      <c r="K310" s="69">
        <f t="shared" si="45"/>
        <v>0</v>
      </c>
      <c r="L310" s="69">
        <f t="shared" si="46"/>
        <v>0</v>
      </c>
      <c r="M310" s="69">
        <f t="shared" si="47"/>
        <v>0</v>
      </c>
      <c r="N310" s="69">
        <f t="shared" si="48"/>
        <v>0</v>
      </c>
      <c r="O310" s="69">
        <f t="shared" si="49"/>
        <v>18.696785369987271</v>
      </c>
      <c r="P310" s="70">
        <f t="shared" si="50"/>
        <v>46.032693562514318</v>
      </c>
      <c r="Q310" s="86">
        <f>J310*VLOOKUP('Tipo de Pilha'!$E$1,'Área - us ur'!$A$4:$H$7,2,FALSE)/1000</f>
        <v>0</v>
      </c>
      <c r="R310" s="87">
        <f>K310*VLOOKUP('Tipo de Pilha'!$E$1,'Área - us ur'!$A$4:$H$7,3,FALSE)/1000</f>
        <v>0</v>
      </c>
      <c r="S310" s="87">
        <f>L310*VLOOKUP('Tipo de Pilha'!$E$1,'Área - us ur'!$A$4:$H$7,4,FALSE)/1000</f>
        <v>0</v>
      </c>
      <c r="T310" s="87">
        <f>M310*VLOOKUP('Tipo de Pilha'!$E$1,'Área - us ur'!$A$4:$H$7,5,FALSE)/1000</f>
        <v>0</v>
      </c>
      <c r="U310" s="87">
        <f>N310*VLOOKUP('Tipo de Pilha'!$E$1,'Área - us ur'!$A$4:$H$7,6,FALSE)/1000</f>
        <v>0</v>
      </c>
      <c r="V310" s="87">
        <f>O310*VLOOKUP('Tipo de Pilha'!$E$1,'Área - us ur'!$A$4:$H$7,7,FALSE)/1000</f>
        <v>2.2436142443984725E-3</v>
      </c>
      <c r="W310" s="88">
        <f>P310*VLOOKUP('Tipo de Pilha'!$E$1,'Área - us ur'!$A$4:$H$7,8,FALSE)/1000</f>
        <v>0</v>
      </c>
      <c r="X310" s="82">
        <f t="shared" si="51"/>
        <v>2.2436142443984725E-3</v>
      </c>
    </row>
    <row r="311" spans="1:24" ht="15" customHeight="1" x14ac:dyDescent="0.2">
      <c r="A311" s="126">
        <f>'Serie Vento - 1 dia'!D311</f>
        <v>42313</v>
      </c>
      <c r="B311" s="102">
        <f>'Serie Vento - 1 dia'!E311</f>
        <v>12.027700719999999</v>
      </c>
      <c r="C311" s="68">
        <f t="shared" si="52"/>
        <v>0.24055401440000002</v>
      </c>
      <c r="D311" s="69">
        <f t="shared" si="52"/>
        <v>0.24055401440000002</v>
      </c>
      <c r="E311" s="69">
        <f t="shared" si="52"/>
        <v>0.24055401440000002</v>
      </c>
      <c r="F311" s="69">
        <f t="shared" si="53"/>
        <v>0.72166204319999994</v>
      </c>
      <c r="G311" s="69">
        <f t="shared" si="53"/>
        <v>0.72166204319999994</v>
      </c>
      <c r="H311" s="69">
        <f t="shared" si="38"/>
        <v>1.0824930648</v>
      </c>
      <c r="I311" s="70">
        <f t="shared" si="39"/>
        <v>1.3230470792</v>
      </c>
      <c r="J311" s="68">
        <f t="shared" si="44"/>
        <v>0</v>
      </c>
      <c r="K311" s="69">
        <f t="shared" si="45"/>
        <v>0</v>
      </c>
      <c r="L311" s="69">
        <f t="shared" si="46"/>
        <v>0</v>
      </c>
      <c r="M311" s="69">
        <f t="shared" si="47"/>
        <v>0</v>
      </c>
      <c r="N311" s="69">
        <f t="shared" si="48"/>
        <v>0</v>
      </c>
      <c r="O311" s="69">
        <f t="shared" si="49"/>
        <v>2.4570227529256243</v>
      </c>
      <c r="P311" s="70">
        <f t="shared" si="50"/>
        <v>14.129023072019761</v>
      </c>
      <c r="Q311" s="86">
        <f>J311*VLOOKUP('Tipo de Pilha'!$E$1,'Área - us ur'!$A$4:$H$7,2,FALSE)/1000</f>
        <v>0</v>
      </c>
      <c r="R311" s="87">
        <f>K311*VLOOKUP('Tipo de Pilha'!$E$1,'Área - us ur'!$A$4:$H$7,3,FALSE)/1000</f>
        <v>0</v>
      </c>
      <c r="S311" s="87">
        <f>L311*VLOOKUP('Tipo de Pilha'!$E$1,'Área - us ur'!$A$4:$H$7,4,FALSE)/1000</f>
        <v>0</v>
      </c>
      <c r="T311" s="87">
        <f>M311*VLOOKUP('Tipo de Pilha'!$E$1,'Área - us ur'!$A$4:$H$7,5,FALSE)/1000</f>
        <v>0</v>
      </c>
      <c r="U311" s="87">
        <f>N311*VLOOKUP('Tipo de Pilha'!$E$1,'Área - us ur'!$A$4:$H$7,6,FALSE)/1000</f>
        <v>0</v>
      </c>
      <c r="V311" s="87">
        <f>O311*VLOOKUP('Tipo de Pilha'!$E$1,'Área - us ur'!$A$4:$H$7,7,FALSE)/1000</f>
        <v>2.9484273035107489E-4</v>
      </c>
      <c r="W311" s="88">
        <f>P311*VLOOKUP('Tipo de Pilha'!$E$1,'Área - us ur'!$A$4:$H$7,8,FALSE)/1000</f>
        <v>0</v>
      </c>
      <c r="X311" s="82">
        <f t="shared" si="51"/>
        <v>2.9484273035107489E-4</v>
      </c>
    </row>
    <row r="312" spans="1:24" ht="15" customHeight="1" x14ac:dyDescent="0.2">
      <c r="A312" s="126">
        <f>'Serie Vento - 1 dia'!D312</f>
        <v>42314</v>
      </c>
      <c r="B312" s="102">
        <f>'Serie Vento - 1 dia'!E312</f>
        <v>9.4503362800000001</v>
      </c>
      <c r="C312" s="68">
        <f t="shared" si="52"/>
        <v>0.18900672560000004</v>
      </c>
      <c r="D312" s="69">
        <f t="shared" si="52"/>
        <v>0.18900672560000004</v>
      </c>
      <c r="E312" s="69">
        <f t="shared" si="52"/>
        <v>0.18900672560000004</v>
      </c>
      <c r="F312" s="69">
        <f t="shared" si="53"/>
        <v>0.56702017679999994</v>
      </c>
      <c r="G312" s="69">
        <f t="shared" si="53"/>
        <v>0.56702017679999994</v>
      </c>
      <c r="H312" s="69">
        <f t="shared" si="38"/>
        <v>0.85053026520000008</v>
      </c>
      <c r="I312" s="70">
        <f t="shared" si="39"/>
        <v>1.0395369908000001</v>
      </c>
      <c r="J312" s="68">
        <f t="shared" si="44"/>
        <v>0</v>
      </c>
      <c r="K312" s="69">
        <f t="shared" si="45"/>
        <v>0</v>
      </c>
      <c r="L312" s="69">
        <f t="shared" si="46"/>
        <v>0</v>
      </c>
      <c r="M312" s="69">
        <f t="shared" si="47"/>
        <v>0</v>
      </c>
      <c r="N312" s="69">
        <f t="shared" si="48"/>
        <v>0</v>
      </c>
      <c r="O312" s="69">
        <f t="shared" si="49"/>
        <v>0</v>
      </c>
      <c r="P312" s="70">
        <f t="shared" si="50"/>
        <v>1.0790888412081203</v>
      </c>
      <c r="Q312" s="86">
        <f>J312*VLOOKUP('Tipo de Pilha'!$E$1,'Área - us ur'!$A$4:$H$7,2,FALSE)/1000</f>
        <v>0</v>
      </c>
      <c r="R312" s="87">
        <f>K312*VLOOKUP('Tipo de Pilha'!$E$1,'Área - us ur'!$A$4:$H$7,3,FALSE)/1000</f>
        <v>0</v>
      </c>
      <c r="S312" s="87">
        <f>L312*VLOOKUP('Tipo de Pilha'!$E$1,'Área - us ur'!$A$4:$H$7,4,FALSE)/1000</f>
        <v>0</v>
      </c>
      <c r="T312" s="87">
        <f>M312*VLOOKUP('Tipo de Pilha'!$E$1,'Área - us ur'!$A$4:$H$7,5,FALSE)/1000</f>
        <v>0</v>
      </c>
      <c r="U312" s="87">
        <f>N312*VLOOKUP('Tipo de Pilha'!$E$1,'Área - us ur'!$A$4:$H$7,6,FALSE)/1000</f>
        <v>0</v>
      </c>
      <c r="V312" s="87">
        <f>O312*VLOOKUP('Tipo de Pilha'!$E$1,'Área - us ur'!$A$4:$H$7,7,FALSE)/1000</f>
        <v>0</v>
      </c>
      <c r="W312" s="88">
        <f>P312*VLOOKUP('Tipo de Pilha'!$E$1,'Área - us ur'!$A$4:$H$7,8,FALSE)/1000</f>
        <v>0</v>
      </c>
      <c r="X312" s="82">
        <f t="shared" si="51"/>
        <v>0</v>
      </c>
    </row>
    <row r="313" spans="1:24" ht="15" customHeight="1" x14ac:dyDescent="0.2">
      <c r="A313" s="126">
        <f>'Serie Vento - 1 dia'!D313</f>
        <v>42315</v>
      </c>
      <c r="B313" s="102">
        <f>'Serie Vento - 1 dia'!E313</f>
        <v>13.74594368</v>
      </c>
      <c r="C313" s="68">
        <f t="shared" si="52"/>
        <v>0.27491887360000006</v>
      </c>
      <c r="D313" s="69">
        <f t="shared" si="52"/>
        <v>0.27491887360000006</v>
      </c>
      <c r="E313" s="69">
        <f t="shared" si="52"/>
        <v>0.27491887360000006</v>
      </c>
      <c r="F313" s="69">
        <f t="shared" si="53"/>
        <v>0.82475662080000001</v>
      </c>
      <c r="G313" s="69">
        <f t="shared" si="53"/>
        <v>0.82475662080000001</v>
      </c>
      <c r="H313" s="69">
        <f t="shared" si="38"/>
        <v>1.2371349312000002</v>
      </c>
      <c r="I313" s="70">
        <f t="shared" si="39"/>
        <v>1.5120538048000003</v>
      </c>
      <c r="J313" s="68">
        <f t="shared" si="44"/>
        <v>0</v>
      </c>
      <c r="K313" s="69">
        <f t="shared" si="45"/>
        <v>0</v>
      </c>
      <c r="L313" s="69">
        <f t="shared" si="46"/>
        <v>0</v>
      </c>
      <c r="M313" s="69">
        <f t="shared" si="47"/>
        <v>0</v>
      </c>
      <c r="N313" s="69">
        <f t="shared" si="48"/>
        <v>0</v>
      </c>
      <c r="O313" s="69">
        <f t="shared" si="49"/>
        <v>9.1898858645232764</v>
      </c>
      <c r="P313" s="70">
        <f t="shared" si="50"/>
        <v>28.008892862589104</v>
      </c>
      <c r="Q313" s="86">
        <f>J313*VLOOKUP('Tipo de Pilha'!$E$1,'Área - us ur'!$A$4:$H$7,2,FALSE)/1000</f>
        <v>0</v>
      </c>
      <c r="R313" s="87">
        <f>K313*VLOOKUP('Tipo de Pilha'!$E$1,'Área - us ur'!$A$4:$H$7,3,FALSE)/1000</f>
        <v>0</v>
      </c>
      <c r="S313" s="87">
        <f>L313*VLOOKUP('Tipo de Pilha'!$E$1,'Área - us ur'!$A$4:$H$7,4,FALSE)/1000</f>
        <v>0</v>
      </c>
      <c r="T313" s="87">
        <f>M313*VLOOKUP('Tipo de Pilha'!$E$1,'Área - us ur'!$A$4:$H$7,5,FALSE)/1000</f>
        <v>0</v>
      </c>
      <c r="U313" s="87">
        <f>N313*VLOOKUP('Tipo de Pilha'!$E$1,'Área - us ur'!$A$4:$H$7,6,FALSE)/1000</f>
        <v>0</v>
      </c>
      <c r="V313" s="87">
        <f>O313*VLOOKUP('Tipo de Pilha'!$E$1,'Área - us ur'!$A$4:$H$7,7,FALSE)/1000</f>
        <v>1.1027863037427932E-3</v>
      </c>
      <c r="W313" s="88">
        <f>P313*VLOOKUP('Tipo de Pilha'!$E$1,'Área - us ur'!$A$4:$H$7,8,FALSE)/1000</f>
        <v>0</v>
      </c>
      <c r="X313" s="82">
        <f t="shared" si="51"/>
        <v>1.1027863037427932E-3</v>
      </c>
    </row>
    <row r="314" spans="1:24" ht="15" customHeight="1" x14ac:dyDescent="0.2">
      <c r="A314" s="126">
        <f>'Serie Vento - 1 dia'!D314</f>
        <v>42316</v>
      </c>
      <c r="B314" s="102">
        <f>'Serie Vento - 1 dia'!E314</f>
        <v>17.182429599999999</v>
      </c>
      <c r="C314" s="68">
        <f t="shared" si="52"/>
        <v>0.34364859200000003</v>
      </c>
      <c r="D314" s="69">
        <f t="shared" si="52"/>
        <v>0.34364859200000003</v>
      </c>
      <c r="E314" s="69">
        <f t="shared" si="52"/>
        <v>0.34364859200000003</v>
      </c>
      <c r="F314" s="69">
        <f t="shared" si="53"/>
        <v>1.0309457759999998</v>
      </c>
      <c r="G314" s="69">
        <f t="shared" si="53"/>
        <v>1.0309457759999998</v>
      </c>
      <c r="H314" s="69">
        <f t="shared" si="38"/>
        <v>1.5464186640000002</v>
      </c>
      <c r="I314" s="70">
        <f t="shared" si="39"/>
        <v>1.890067256</v>
      </c>
      <c r="J314" s="68">
        <f t="shared" si="44"/>
        <v>0</v>
      </c>
      <c r="K314" s="69">
        <f t="shared" si="45"/>
        <v>0</v>
      </c>
      <c r="L314" s="69">
        <f t="shared" si="46"/>
        <v>0</v>
      </c>
      <c r="M314" s="69">
        <f t="shared" si="47"/>
        <v>0.82918758103004087</v>
      </c>
      <c r="N314" s="69">
        <f t="shared" si="48"/>
        <v>0.82918758103004087</v>
      </c>
      <c r="O314" s="69">
        <f t="shared" si="49"/>
        <v>30.97772126931762</v>
      </c>
      <c r="P314" s="70">
        <f t="shared" si="50"/>
        <v>68.200425171795445</v>
      </c>
      <c r="Q314" s="86">
        <f>J314*VLOOKUP('Tipo de Pilha'!$E$1,'Área - us ur'!$A$4:$H$7,2,FALSE)/1000</f>
        <v>0</v>
      </c>
      <c r="R314" s="87">
        <f>K314*VLOOKUP('Tipo de Pilha'!$E$1,'Área - us ur'!$A$4:$H$7,3,FALSE)/1000</f>
        <v>0</v>
      </c>
      <c r="S314" s="87">
        <f>L314*VLOOKUP('Tipo de Pilha'!$E$1,'Área - us ur'!$A$4:$H$7,4,FALSE)/1000</f>
        <v>0</v>
      </c>
      <c r="T314" s="87">
        <f>M314*VLOOKUP('Tipo de Pilha'!$E$1,'Área - us ur'!$A$4:$H$7,5,FALSE)/1000</f>
        <v>3.9801003889441961E-4</v>
      </c>
      <c r="U314" s="87">
        <f>N314*VLOOKUP('Tipo de Pilha'!$E$1,'Área - us ur'!$A$4:$H$7,6,FALSE)/1000</f>
        <v>0</v>
      </c>
      <c r="V314" s="87">
        <f>O314*VLOOKUP('Tipo de Pilha'!$E$1,'Área - us ur'!$A$4:$H$7,7,FALSE)/1000</f>
        <v>3.7173265523181144E-3</v>
      </c>
      <c r="W314" s="88">
        <f>P314*VLOOKUP('Tipo de Pilha'!$E$1,'Área - us ur'!$A$4:$H$7,8,FALSE)/1000</f>
        <v>0</v>
      </c>
      <c r="X314" s="82">
        <f t="shared" si="51"/>
        <v>4.1153365912125336E-3</v>
      </c>
    </row>
    <row r="315" spans="1:24" ht="15" customHeight="1" x14ac:dyDescent="0.2">
      <c r="A315" s="126">
        <f>'Serie Vento - 1 dia'!D315</f>
        <v>42317</v>
      </c>
      <c r="B315" s="102">
        <f>'Serie Vento - 1 dia'!E315</f>
        <v>16.32330812</v>
      </c>
      <c r="C315" s="68">
        <f t="shared" si="52"/>
        <v>0.32646616240000009</v>
      </c>
      <c r="D315" s="69">
        <f t="shared" si="52"/>
        <v>0.32646616240000009</v>
      </c>
      <c r="E315" s="69">
        <f t="shared" si="52"/>
        <v>0.32646616240000009</v>
      </c>
      <c r="F315" s="69">
        <f t="shared" si="53"/>
        <v>0.9793984872</v>
      </c>
      <c r="G315" s="69">
        <f t="shared" si="53"/>
        <v>0.9793984872</v>
      </c>
      <c r="H315" s="69">
        <f t="shared" si="38"/>
        <v>1.4690977308000002</v>
      </c>
      <c r="I315" s="70">
        <f t="shared" si="39"/>
        <v>1.7955638932000002</v>
      </c>
      <c r="J315" s="68">
        <f t="shared" si="44"/>
        <v>0</v>
      </c>
      <c r="K315" s="69">
        <f t="shared" si="45"/>
        <v>0</v>
      </c>
      <c r="L315" s="69">
        <f t="shared" si="46"/>
        <v>0</v>
      </c>
      <c r="M315" s="69">
        <f t="shared" si="47"/>
        <v>0</v>
      </c>
      <c r="N315" s="69">
        <f t="shared" si="48"/>
        <v>0</v>
      </c>
      <c r="O315" s="69">
        <f t="shared" si="49"/>
        <v>24.490498770419151</v>
      </c>
      <c r="P315" s="70">
        <f t="shared" si="50"/>
        <v>56.598568003485404</v>
      </c>
      <c r="Q315" s="86">
        <f>J315*VLOOKUP('Tipo de Pilha'!$E$1,'Área - us ur'!$A$4:$H$7,2,FALSE)/1000</f>
        <v>0</v>
      </c>
      <c r="R315" s="87">
        <f>K315*VLOOKUP('Tipo de Pilha'!$E$1,'Área - us ur'!$A$4:$H$7,3,FALSE)/1000</f>
        <v>0</v>
      </c>
      <c r="S315" s="87">
        <f>L315*VLOOKUP('Tipo de Pilha'!$E$1,'Área - us ur'!$A$4:$H$7,4,FALSE)/1000</f>
        <v>0</v>
      </c>
      <c r="T315" s="87">
        <f>M315*VLOOKUP('Tipo de Pilha'!$E$1,'Área - us ur'!$A$4:$H$7,5,FALSE)/1000</f>
        <v>0</v>
      </c>
      <c r="U315" s="87">
        <f>N315*VLOOKUP('Tipo de Pilha'!$E$1,'Área - us ur'!$A$4:$H$7,6,FALSE)/1000</f>
        <v>0</v>
      </c>
      <c r="V315" s="87">
        <f>O315*VLOOKUP('Tipo de Pilha'!$E$1,'Área - us ur'!$A$4:$H$7,7,FALSE)/1000</f>
        <v>2.9388598524502981E-3</v>
      </c>
      <c r="W315" s="88">
        <f>P315*VLOOKUP('Tipo de Pilha'!$E$1,'Área - us ur'!$A$4:$H$7,8,FALSE)/1000</f>
        <v>0</v>
      </c>
      <c r="X315" s="82">
        <f t="shared" si="51"/>
        <v>2.9388598524502981E-3</v>
      </c>
    </row>
    <row r="316" spans="1:24" ht="15" customHeight="1" x14ac:dyDescent="0.2">
      <c r="A316" s="126">
        <f>'Serie Vento - 1 dia'!D316</f>
        <v>42318</v>
      </c>
      <c r="B316" s="102">
        <f>'Serie Vento - 1 dia'!E316</f>
        <v>15.464186639999999</v>
      </c>
      <c r="C316" s="68">
        <f t="shared" si="52"/>
        <v>0.30928373280000004</v>
      </c>
      <c r="D316" s="69">
        <f t="shared" si="52"/>
        <v>0.30928373280000004</v>
      </c>
      <c r="E316" s="69">
        <f t="shared" si="52"/>
        <v>0.30928373280000004</v>
      </c>
      <c r="F316" s="69">
        <f t="shared" si="53"/>
        <v>0.92785119839999997</v>
      </c>
      <c r="G316" s="69">
        <f t="shared" si="53"/>
        <v>0.92785119839999997</v>
      </c>
      <c r="H316" s="69">
        <f t="shared" si="38"/>
        <v>1.3917767976000002</v>
      </c>
      <c r="I316" s="70">
        <f t="shared" si="39"/>
        <v>1.7010605304000002</v>
      </c>
      <c r="J316" s="68">
        <f t="shared" si="44"/>
        <v>0</v>
      </c>
      <c r="K316" s="69">
        <f t="shared" si="45"/>
        <v>0</v>
      </c>
      <c r="L316" s="69">
        <f t="shared" si="46"/>
        <v>0</v>
      </c>
      <c r="M316" s="69">
        <f t="shared" si="47"/>
        <v>0</v>
      </c>
      <c r="N316" s="69">
        <f t="shared" si="48"/>
        <v>0</v>
      </c>
      <c r="O316" s="69">
        <f t="shared" si="49"/>
        <v>18.696785369987271</v>
      </c>
      <c r="P316" s="70">
        <f t="shared" si="50"/>
        <v>46.032693562514318</v>
      </c>
      <c r="Q316" s="86">
        <f>J316*VLOOKUP('Tipo de Pilha'!$E$1,'Área - us ur'!$A$4:$H$7,2,FALSE)/1000</f>
        <v>0</v>
      </c>
      <c r="R316" s="87">
        <f>K316*VLOOKUP('Tipo de Pilha'!$E$1,'Área - us ur'!$A$4:$H$7,3,FALSE)/1000</f>
        <v>0</v>
      </c>
      <c r="S316" s="87">
        <f>L316*VLOOKUP('Tipo de Pilha'!$E$1,'Área - us ur'!$A$4:$H$7,4,FALSE)/1000</f>
        <v>0</v>
      </c>
      <c r="T316" s="87">
        <f>M316*VLOOKUP('Tipo de Pilha'!$E$1,'Área - us ur'!$A$4:$H$7,5,FALSE)/1000</f>
        <v>0</v>
      </c>
      <c r="U316" s="87">
        <f>N316*VLOOKUP('Tipo de Pilha'!$E$1,'Área - us ur'!$A$4:$H$7,6,FALSE)/1000</f>
        <v>0</v>
      </c>
      <c r="V316" s="87">
        <f>O316*VLOOKUP('Tipo de Pilha'!$E$1,'Área - us ur'!$A$4:$H$7,7,FALSE)/1000</f>
        <v>2.2436142443984725E-3</v>
      </c>
      <c r="W316" s="88">
        <f>P316*VLOOKUP('Tipo de Pilha'!$E$1,'Área - us ur'!$A$4:$H$7,8,FALSE)/1000</f>
        <v>0</v>
      </c>
      <c r="X316" s="82">
        <f t="shared" si="51"/>
        <v>2.2436142443984725E-3</v>
      </c>
    </row>
    <row r="317" spans="1:24" ht="15" customHeight="1" x14ac:dyDescent="0.2">
      <c r="A317" s="126">
        <f>'Serie Vento - 1 dia'!D317</f>
        <v>42319</v>
      </c>
      <c r="B317" s="102">
        <f>'Serie Vento - 1 dia'!E317</f>
        <v>16.32330812</v>
      </c>
      <c r="C317" s="68">
        <f t="shared" si="52"/>
        <v>0.32646616240000009</v>
      </c>
      <c r="D317" s="69">
        <f t="shared" si="52"/>
        <v>0.32646616240000009</v>
      </c>
      <c r="E317" s="69">
        <f t="shared" si="52"/>
        <v>0.32646616240000009</v>
      </c>
      <c r="F317" s="69">
        <f t="shared" si="53"/>
        <v>0.9793984872</v>
      </c>
      <c r="G317" s="69">
        <f t="shared" si="53"/>
        <v>0.9793984872</v>
      </c>
      <c r="H317" s="69">
        <f t="shared" si="38"/>
        <v>1.4690977308000002</v>
      </c>
      <c r="I317" s="70">
        <f t="shared" si="39"/>
        <v>1.7955638932000002</v>
      </c>
      <c r="J317" s="68">
        <f t="shared" si="44"/>
        <v>0</v>
      </c>
      <c r="K317" s="69">
        <f t="shared" si="45"/>
        <v>0</v>
      </c>
      <c r="L317" s="69">
        <f t="shared" si="46"/>
        <v>0</v>
      </c>
      <c r="M317" s="69">
        <f t="shared" si="47"/>
        <v>0</v>
      </c>
      <c r="N317" s="69">
        <f t="shared" si="48"/>
        <v>0</v>
      </c>
      <c r="O317" s="69">
        <f t="shared" si="49"/>
        <v>24.490498770419151</v>
      </c>
      <c r="P317" s="70">
        <f t="shared" si="50"/>
        <v>56.598568003485404</v>
      </c>
      <c r="Q317" s="86">
        <f>J317*VLOOKUP('Tipo de Pilha'!$E$1,'Área - us ur'!$A$4:$H$7,2,FALSE)/1000</f>
        <v>0</v>
      </c>
      <c r="R317" s="87">
        <f>K317*VLOOKUP('Tipo de Pilha'!$E$1,'Área - us ur'!$A$4:$H$7,3,FALSE)/1000</f>
        <v>0</v>
      </c>
      <c r="S317" s="87">
        <f>L317*VLOOKUP('Tipo de Pilha'!$E$1,'Área - us ur'!$A$4:$H$7,4,FALSE)/1000</f>
        <v>0</v>
      </c>
      <c r="T317" s="87">
        <f>M317*VLOOKUP('Tipo de Pilha'!$E$1,'Área - us ur'!$A$4:$H$7,5,FALSE)/1000</f>
        <v>0</v>
      </c>
      <c r="U317" s="87">
        <f>N317*VLOOKUP('Tipo de Pilha'!$E$1,'Área - us ur'!$A$4:$H$7,6,FALSE)/1000</f>
        <v>0</v>
      </c>
      <c r="V317" s="87">
        <f>O317*VLOOKUP('Tipo de Pilha'!$E$1,'Área - us ur'!$A$4:$H$7,7,FALSE)/1000</f>
        <v>2.9388598524502981E-3</v>
      </c>
      <c r="W317" s="88">
        <f>P317*VLOOKUP('Tipo de Pilha'!$E$1,'Área - us ur'!$A$4:$H$7,8,FALSE)/1000</f>
        <v>0</v>
      </c>
      <c r="X317" s="82">
        <f t="shared" si="51"/>
        <v>2.9388598524502981E-3</v>
      </c>
    </row>
    <row r="318" spans="1:24" ht="15" customHeight="1" x14ac:dyDescent="0.2">
      <c r="A318" s="126">
        <f>'Serie Vento - 1 dia'!D318</f>
        <v>42320</v>
      </c>
      <c r="B318" s="102">
        <f>'Serie Vento - 1 dia'!E318</f>
        <v>11.16857924</v>
      </c>
      <c r="C318" s="68">
        <f t="shared" si="52"/>
        <v>0.22337158480000005</v>
      </c>
      <c r="D318" s="69">
        <f t="shared" si="52"/>
        <v>0.22337158480000005</v>
      </c>
      <c r="E318" s="69">
        <f t="shared" si="52"/>
        <v>0.22337158480000005</v>
      </c>
      <c r="F318" s="69">
        <f t="shared" si="53"/>
        <v>0.6701147543999999</v>
      </c>
      <c r="G318" s="69">
        <f t="shared" si="53"/>
        <v>0.6701147543999999</v>
      </c>
      <c r="H318" s="69">
        <f t="shared" si="38"/>
        <v>1.0051721316000002</v>
      </c>
      <c r="I318" s="70">
        <f t="shared" si="39"/>
        <v>1.2285437164000002</v>
      </c>
      <c r="J318" s="68">
        <f t="shared" si="44"/>
        <v>0</v>
      </c>
      <c r="K318" s="69">
        <f t="shared" si="45"/>
        <v>0</v>
      </c>
      <c r="L318" s="69">
        <f t="shared" si="46"/>
        <v>0</v>
      </c>
      <c r="M318" s="69">
        <f t="shared" si="47"/>
        <v>0</v>
      </c>
      <c r="N318" s="69">
        <f t="shared" si="48"/>
        <v>0</v>
      </c>
      <c r="O318" s="69">
        <f t="shared" si="49"/>
        <v>0.13085484482669241</v>
      </c>
      <c r="P318" s="70">
        <f t="shared" si="50"/>
        <v>8.7430622677435785</v>
      </c>
      <c r="Q318" s="86">
        <f>J318*VLOOKUP('Tipo de Pilha'!$E$1,'Área - us ur'!$A$4:$H$7,2,FALSE)/1000</f>
        <v>0</v>
      </c>
      <c r="R318" s="87">
        <f>K318*VLOOKUP('Tipo de Pilha'!$E$1,'Área - us ur'!$A$4:$H$7,3,FALSE)/1000</f>
        <v>0</v>
      </c>
      <c r="S318" s="87">
        <f>L318*VLOOKUP('Tipo de Pilha'!$E$1,'Área - us ur'!$A$4:$H$7,4,FALSE)/1000</f>
        <v>0</v>
      </c>
      <c r="T318" s="87">
        <f>M318*VLOOKUP('Tipo de Pilha'!$E$1,'Área - us ur'!$A$4:$H$7,5,FALSE)/1000</f>
        <v>0</v>
      </c>
      <c r="U318" s="87">
        <f>N318*VLOOKUP('Tipo de Pilha'!$E$1,'Área - us ur'!$A$4:$H$7,6,FALSE)/1000</f>
        <v>0</v>
      </c>
      <c r="V318" s="87">
        <f>O318*VLOOKUP('Tipo de Pilha'!$E$1,'Área - us ur'!$A$4:$H$7,7,FALSE)/1000</f>
        <v>1.570258137920309E-5</v>
      </c>
      <c r="W318" s="88">
        <f>P318*VLOOKUP('Tipo de Pilha'!$E$1,'Área - us ur'!$A$4:$H$7,8,FALSE)/1000</f>
        <v>0</v>
      </c>
      <c r="X318" s="82">
        <f t="shared" si="51"/>
        <v>1.570258137920309E-5</v>
      </c>
    </row>
    <row r="319" spans="1:24" ht="15" customHeight="1" x14ac:dyDescent="0.2">
      <c r="A319" s="126">
        <f>'Serie Vento - 1 dia'!D319</f>
        <v>42321</v>
      </c>
      <c r="B319" s="102">
        <f>'Serie Vento - 1 dia'!E319</f>
        <v>10.309457759999999</v>
      </c>
      <c r="C319" s="68">
        <f t="shared" si="52"/>
        <v>0.20618915520000003</v>
      </c>
      <c r="D319" s="69">
        <f t="shared" si="52"/>
        <v>0.20618915520000003</v>
      </c>
      <c r="E319" s="69">
        <f t="shared" si="52"/>
        <v>0.20618915520000003</v>
      </c>
      <c r="F319" s="69">
        <f t="shared" si="53"/>
        <v>0.61856746559999987</v>
      </c>
      <c r="G319" s="69">
        <f t="shared" si="53"/>
        <v>0.61856746559999987</v>
      </c>
      <c r="H319" s="69">
        <f t="shared" si="38"/>
        <v>0.92785119839999997</v>
      </c>
      <c r="I319" s="70">
        <f t="shared" si="39"/>
        <v>1.1340403536000001</v>
      </c>
      <c r="J319" s="68">
        <f t="shared" si="44"/>
        <v>0</v>
      </c>
      <c r="K319" s="69">
        <f t="shared" si="45"/>
        <v>0</v>
      </c>
      <c r="L319" s="69">
        <f t="shared" si="46"/>
        <v>0</v>
      </c>
      <c r="M319" s="69">
        <f t="shared" si="47"/>
        <v>0</v>
      </c>
      <c r="N319" s="69">
        <f t="shared" si="48"/>
        <v>0</v>
      </c>
      <c r="O319" s="69">
        <f t="shared" si="49"/>
        <v>0</v>
      </c>
      <c r="P319" s="70">
        <f t="shared" si="50"/>
        <v>4.39308419080636</v>
      </c>
      <c r="Q319" s="86">
        <f>J319*VLOOKUP('Tipo de Pilha'!$E$1,'Área - us ur'!$A$4:$H$7,2,FALSE)/1000</f>
        <v>0</v>
      </c>
      <c r="R319" s="87">
        <f>K319*VLOOKUP('Tipo de Pilha'!$E$1,'Área - us ur'!$A$4:$H$7,3,FALSE)/1000</f>
        <v>0</v>
      </c>
      <c r="S319" s="87">
        <f>L319*VLOOKUP('Tipo de Pilha'!$E$1,'Área - us ur'!$A$4:$H$7,4,FALSE)/1000</f>
        <v>0</v>
      </c>
      <c r="T319" s="87">
        <f>M319*VLOOKUP('Tipo de Pilha'!$E$1,'Área - us ur'!$A$4:$H$7,5,FALSE)/1000</f>
        <v>0</v>
      </c>
      <c r="U319" s="87">
        <f>N319*VLOOKUP('Tipo de Pilha'!$E$1,'Área - us ur'!$A$4:$H$7,6,FALSE)/1000</f>
        <v>0</v>
      </c>
      <c r="V319" s="87">
        <f>O319*VLOOKUP('Tipo de Pilha'!$E$1,'Área - us ur'!$A$4:$H$7,7,FALSE)/1000</f>
        <v>0</v>
      </c>
      <c r="W319" s="88">
        <f>P319*VLOOKUP('Tipo de Pilha'!$E$1,'Área - us ur'!$A$4:$H$7,8,FALSE)/1000</f>
        <v>0</v>
      </c>
      <c r="X319" s="82">
        <f t="shared" si="51"/>
        <v>0</v>
      </c>
    </row>
    <row r="320" spans="1:24" ht="15" customHeight="1" x14ac:dyDescent="0.2">
      <c r="A320" s="126">
        <f>'Serie Vento - 1 dia'!D320</f>
        <v>42322</v>
      </c>
      <c r="B320" s="102">
        <f>'Serie Vento - 1 dia'!E320</f>
        <v>14.605065159999999</v>
      </c>
      <c r="C320" s="68">
        <f t="shared" si="52"/>
        <v>0.29210130320000005</v>
      </c>
      <c r="D320" s="69">
        <f t="shared" si="52"/>
        <v>0.29210130320000005</v>
      </c>
      <c r="E320" s="69">
        <f t="shared" si="52"/>
        <v>0.29210130320000005</v>
      </c>
      <c r="F320" s="69">
        <f t="shared" si="53"/>
        <v>0.87630390959999993</v>
      </c>
      <c r="G320" s="69">
        <f t="shared" si="53"/>
        <v>0.87630390959999993</v>
      </c>
      <c r="H320" s="69">
        <f t="shared" si="38"/>
        <v>1.3144558644</v>
      </c>
      <c r="I320" s="70">
        <f t="shared" si="39"/>
        <v>1.6065571676000001</v>
      </c>
      <c r="J320" s="68">
        <f t="shared" si="44"/>
        <v>0</v>
      </c>
      <c r="K320" s="69">
        <f t="shared" si="45"/>
        <v>0</v>
      </c>
      <c r="L320" s="69">
        <f t="shared" si="46"/>
        <v>0</v>
      </c>
      <c r="M320" s="69">
        <f t="shared" si="47"/>
        <v>0</v>
      </c>
      <c r="N320" s="69">
        <f t="shared" si="48"/>
        <v>0</v>
      </c>
      <c r="O320" s="69">
        <f t="shared" si="49"/>
        <v>13.596581068021965</v>
      </c>
      <c r="P320" s="70">
        <f t="shared" si="50"/>
        <v>36.502801848882214</v>
      </c>
      <c r="Q320" s="86">
        <f>J320*VLOOKUP('Tipo de Pilha'!$E$1,'Área - us ur'!$A$4:$H$7,2,FALSE)/1000</f>
        <v>0</v>
      </c>
      <c r="R320" s="87">
        <f>K320*VLOOKUP('Tipo de Pilha'!$E$1,'Área - us ur'!$A$4:$H$7,3,FALSE)/1000</f>
        <v>0</v>
      </c>
      <c r="S320" s="87">
        <f>L320*VLOOKUP('Tipo de Pilha'!$E$1,'Área - us ur'!$A$4:$H$7,4,FALSE)/1000</f>
        <v>0</v>
      </c>
      <c r="T320" s="87">
        <f>M320*VLOOKUP('Tipo de Pilha'!$E$1,'Área - us ur'!$A$4:$H$7,5,FALSE)/1000</f>
        <v>0</v>
      </c>
      <c r="U320" s="87">
        <f>N320*VLOOKUP('Tipo de Pilha'!$E$1,'Área - us ur'!$A$4:$H$7,6,FALSE)/1000</f>
        <v>0</v>
      </c>
      <c r="V320" s="87">
        <f>O320*VLOOKUP('Tipo de Pilha'!$E$1,'Área - us ur'!$A$4:$H$7,7,FALSE)/1000</f>
        <v>1.6315897281626358E-3</v>
      </c>
      <c r="W320" s="88">
        <f>P320*VLOOKUP('Tipo de Pilha'!$E$1,'Área - us ur'!$A$4:$H$7,8,FALSE)/1000</f>
        <v>0</v>
      </c>
      <c r="X320" s="82">
        <f t="shared" si="51"/>
        <v>1.6315897281626358E-3</v>
      </c>
    </row>
    <row r="321" spans="1:24" ht="15" customHeight="1" x14ac:dyDescent="0.2">
      <c r="A321" s="126">
        <f>'Serie Vento - 1 dia'!D321</f>
        <v>42323</v>
      </c>
      <c r="B321" s="102">
        <f>'Serie Vento - 1 dia'!E321</f>
        <v>12.886822199999999</v>
      </c>
      <c r="C321" s="68">
        <f t="shared" si="52"/>
        <v>0.25773644400000001</v>
      </c>
      <c r="D321" s="69">
        <f t="shared" si="52"/>
        <v>0.25773644400000001</v>
      </c>
      <c r="E321" s="69">
        <f t="shared" si="52"/>
        <v>0.25773644400000001</v>
      </c>
      <c r="F321" s="69">
        <f t="shared" si="53"/>
        <v>0.77320933199999997</v>
      </c>
      <c r="G321" s="69">
        <f t="shared" si="53"/>
        <v>0.77320933199999997</v>
      </c>
      <c r="H321" s="69">
        <f t="shared" si="38"/>
        <v>1.159813998</v>
      </c>
      <c r="I321" s="70">
        <f t="shared" si="39"/>
        <v>1.417550442</v>
      </c>
      <c r="J321" s="68">
        <f t="shared" si="44"/>
        <v>0</v>
      </c>
      <c r="K321" s="69">
        <f t="shared" si="45"/>
        <v>0</v>
      </c>
      <c r="L321" s="69">
        <f t="shared" si="46"/>
        <v>0</v>
      </c>
      <c r="M321" s="69">
        <f t="shared" si="47"/>
        <v>0</v>
      </c>
      <c r="N321" s="69">
        <f t="shared" si="48"/>
        <v>0</v>
      </c>
      <c r="O321" s="69">
        <f t="shared" si="49"/>
        <v>5.47669975949115</v>
      </c>
      <c r="P321" s="70">
        <f t="shared" si="50"/>
        <v>20.550966603634933</v>
      </c>
      <c r="Q321" s="86">
        <f>J321*VLOOKUP('Tipo de Pilha'!$E$1,'Área - us ur'!$A$4:$H$7,2,FALSE)/1000</f>
        <v>0</v>
      </c>
      <c r="R321" s="87">
        <f>K321*VLOOKUP('Tipo de Pilha'!$E$1,'Área - us ur'!$A$4:$H$7,3,FALSE)/1000</f>
        <v>0</v>
      </c>
      <c r="S321" s="87">
        <f>L321*VLOOKUP('Tipo de Pilha'!$E$1,'Área - us ur'!$A$4:$H$7,4,FALSE)/1000</f>
        <v>0</v>
      </c>
      <c r="T321" s="87">
        <f>M321*VLOOKUP('Tipo de Pilha'!$E$1,'Área - us ur'!$A$4:$H$7,5,FALSE)/1000</f>
        <v>0</v>
      </c>
      <c r="U321" s="87">
        <f>N321*VLOOKUP('Tipo de Pilha'!$E$1,'Área - us ur'!$A$4:$H$7,6,FALSE)/1000</f>
        <v>0</v>
      </c>
      <c r="V321" s="87">
        <f>O321*VLOOKUP('Tipo de Pilha'!$E$1,'Área - us ur'!$A$4:$H$7,7,FALSE)/1000</f>
        <v>6.5720397113893801E-4</v>
      </c>
      <c r="W321" s="88">
        <f>P321*VLOOKUP('Tipo de Pilha'!$E$1,'Área - us ur'!$A$4:$H$7,8,FALSE)/1000</f>
        <v>0</v>
      </c>
      <c r="X321" s="82">
        <f t="shared" si="51"/>
        <v>6.5720397113893801E-4</v>
      </c>
    </row>
    <row r="322" spans="1:24" ht="15" customHeight="1" x14ac:dyDescent="0.2">
      <c r="A322" s="126">
        <f>'Serie Vento - 1 dia'!D322</f>
        <v>42324</v>
      </c>
      <c r="B322" s="102">
        <f>'Serie Vento - 1 dia'!E322</f>
        <v>9.4503362800000001</v>
      </c>
      <c r="C322" s="68">
        <f t="shared" si="52"/>
        <v>0.18900672560000004</v>
      </c>
      <c r="D322" s="69">
        <f t="shared" si="52"/>
        <v>0.18900672560000004</v>
      </c>
      <c r="E322" s="69">
        <f t="shared" si="52"/>
        <v>0.18900672560000004</v>
      </c>
      <c r="F322" s="69">
        <f t="shared" si="53"/>
        <v>0.56702017679999994</v>
      </c>
      <c r="G322" s="69">
        <f t="shared" si="53"/>
        <v>0.56702017679999994</v>
      </c>
      <c r="H322" s="69">
        <f t="shared" si="38"/>
        <v>0.85053026520000008</v>
      </c>
      <c r="I322" s="70">
        <f t="shared" si="39"/>
        <v>1.0395369908000001</v>
      </c>
      <c r="J322" s="68">
        <f t="shared" si="44"/>
        <v>0</v>
      </c>
      <c r="K322" s="69">
        <f t="shared" si="45"/>
        <v>0</v>
      </c>
      <c r="L322" s="69">
        <f t="shared" si="46"/>
        <v>0</v>
      </c>
      <c r="M322" s="69">
        <f t="shared" si="47"/>
        <v>0</v>
      </c>
      <c r="N322" s="69">
        <f t="shared" si="48"/>
        <v>0</v>
      </c>
      <c r="O322" s="69">
        <f t="shared" si="49"/>
        <v>0</v>
      </c>
      <c r="P322" s="70">
        <f t="shared" si="50"/>
        <v>1.0790888412081203</v>
      </c>
      <c r="Q322" s="86">
        <f>J322*VLOOKUP('Tipo de Pilha'!$E$1,'Área - us ur'!$A$4:$H$7,2,FALSE)/1000</f>
        <v>0</v>
      </c>
      <c r="R322" s="87">
        <f>K322*VLOOKUP('Tipo de Pilha'!$E$1,'Área - us ur'!$A$4:$H$7,3,FALSE)/1000</f>
        <v>0</v>
      </c>
      <c r="S322" s="87">
        <f>L322*VLOOKUP('Tipo de Pilha'!$E$1,'Área - us ur'!$A$4:$H$7,4,FALSE)/1000</f>
        <v>0</v>
      </c>
      <c r="T322" s="87">
        <f>M322*VLOOKUP('Tipo de Pilha'!$E$1,'Área - us ur'!$A$4:$H$7,5,FALSE)/1000</f>
        <v>0</v>
      </c>
      <c r="U322" s="87">
        <f>N322*VLOOKUP('Tipo de Pilha'!$E$1,'Área - us ur'!$A$4:$H$7,6,FALSE)/1000</f>
        <v>0</v>
      </c>
      <c r="V322" s="87">
        <f>O322*VLOOKUP('Tipo de Pilha'!$E$1,'Área - us ur'!$A$4:$H$7,7,FALSE)/1000</f>
        <v>0</v>
      </c>
      <c r="W322" s="88">
        <f>P322*VLOOKUP('Tipo de Pilha'!$E$1,'Área - us ur'!$A$4:$H$7,8,FALSE)/1000</f>
        <v>0</v>
      </c>
      <c r="X322" s="82">
        <f t="shared" si="51"/>
        <v>0</v>
      </c>
    </row>
    <row r="323" spans="1:24" ht="15" customHeight="1" x14ac:dyDescent="0.2">
      <c r="A323" s="126">
        <f>'Serie Vento - 1 dia'!D323</f>
        <v>42325</v>
      </c>
      <c r="B323" s="102">
        <f>'Serie Vento - 1 dia'!E323</f>
        <v>8.5912147999999995</v>
      </c>
      <c r="C323" s="68">
        <f t="shared" si="52"/>
        <v>0.17182429600000002</v>
      </c>
      <c r="D323" s="69">
        <f t="shared" si="52"/>
        <v>0.17182429600000002</v>
      </c>
      <c r="E323" s="69">
        <f t="shared" si="52"/>
        <v>0.17182429600000002</v>
      </c>
      <c r="F323" s="69">
        <f t="shared" si="53"/>
        <v>0.51547288799999991</v>
      </c>
      <c r="G323" s="69">
        <f t="shared" si="53"/>
        <v>0.51547288799999991</v>
      </c>
      <c r="H323" s="69">
        <f t="shared" si="38"/>
        <v>0.77320933200000008</v>
      </c>
      <c r="I323" s="70">
        <f t="shared" si="39"/>
        <v>0.94503362800000001</v>
      </c>
      <c r="J323" s="68">
        <f t="shared" si="44"/>
        <v>0</v>
      </c>
      <c r="K323" s="69">
        <f t="shared" si="45"/>
        <v>0</v>
      </c>
      <c r="L323" s="69">
        <f t="shared" si="46"/>
        <v>0</v>
      </c>
      <c r="M323" s="69">
        <f t="shared" si="47"/>
        <v>0</v>
      </c>
      <c r="N323" s="69">
        <f t="shared" si="48"/>
        <v>0</v>
      </c>
      <c r="O323" s="69">
        <f t="shared" si="49"/>
        <v>0</v>
      </c>
      <c r="P323" s="70">
        <f t="shared" si="50"/>
        <v>0</v>
      </c>
      <c r="Q323" s="86">
        <f>J323*VLOOKUP('Tipo de Pilha'!$E$1,'Área - us ur'!$A$4:$H$7,2,FALSE)/1000</f>
        <v>0</v>
      </c>
      <c r="R323" s="87">
        <f>K323*VLOOKUP('Tipo de Pilha'!$E$1,'Área - us ur'!$A$4:$H$7,3,FALSE)/1000</f>
        <v>0</v>
      </c>
      <c r="S323" s="87">
        <f>L323*VLOOKUP('Tipo de Pilha'!$E$1,'Área - us ur'!$A$4:$H$7,4,FALSE)/1000</f>
        <v>0</v>
      </c>
      <c r="T323" s="87">
        <f>M323*VLOOKUP('Tipo de Pilha'!$E$1,'Área - us ur'!$A$4:$H$7,5,FALSE)/1000</f>
        <v>0</v>
      </c>
      <c r="U323" s="87">
        <f>N323*VLOOKUP('Tipo de Pilha'!$E$1,'Área - us ur'!$A$4:$H$7,6,FALSE)/1000</f>
        <v>0</v>
      </c>
      <c r="V323" s="87">
        <f>O323*VLOOKUP('Tipo de Pilha'!$E$1,'Área - us ur'!$A$4:$H$7,7,FALSE)/1000</f>
        <v>0</v>
      </c>
      <c r="W323" s="88">
        <f>P323*VLOOKUP('Tipo de Pilha'!$E$1,'Área - us ur'!$A$4:$H$7,8,FALSE)/1000</f>
        <v>0</v>
      </c>
      <c r="X323" s="82">
        <f t="shared" si="51"/>
        <v>0</v>
      </c>
    </row>
    <row r="324" spans="1:24" ht="15" customHeight="1" x14ac:dyDescent="0.2">
      <c r="A324" s="126">
        <f>'Serie Vento - 1 dia'!D324</f>
        <v>42326</v>
      </c>
      <c r="B324" s="102">
        <f>'Serie Vento - 1 dia'!E324</f>
        <v>14.605065159999999</v>
      </c>
      <c r="C324" s="68">
        <f t="shared" si="52"/>
        <v>0.29210130320000005</v>
      </c>
      <c r="D324" s="69">
        <f t="shared" si="52"/>
        <v>0.29210130320000005</v>
      </c>
      <c r="E324" s="69">
        <f t="shared" si="52"/>
        <v>0.29210130320000005</v>
      </c>
      <c r="F324" s="69">
        <f t="shared" si="53"/>
        <v>0.87630390959999993</v>
      </c>
      <c r="G324" s="69">
        <f t="shared" si="53"/>
        <v>0.87630390959999993</v>
      </c>
      <c r="H324" s="69">
        <f t="shared" ref="H324:H367" si="54">0.1*0.9*$B324</f>
        <v>1.3144558644</v>
      </c>
      <c r="I324" s="70">
        <f t="shared" ref="I324:I367" si="55">0.1*1.1*$B324</f>
        <v>1.6065571676000001</v>
      </c>
      <c r="J324" s="68">
        <f t="shared" si="44"/>
        <v>0</v>
      </c>
      <c r="K324" s="69">
        <f t="shared" si="45"/>
        <v>0</v>
      </c>
      <c r="L324" s="69">
        <f t="shared" si="46"/>
        <v>0</v>
      </c>
      <c r="M324" s="69">
        <f t="shared" si="47"/>
        <v>0</v>
      </c>
      <c r="N324" s="69">
        <f t="shared" si="48"/>
        <v>0</v>
      </c>
      <c r="O324" s="69">
        <f t="shared" si="49"/>
        <v>13.596581068021965</v>
      </c>
      <c r="P324" s="70">
        <f t="shared" si="50"/>
        <v>36.502801848882214</v>
      </c>
      <c r="Q324" s="86">
        <f>J324*VLOOKUP('Tipo de Pilha'!$E$1,'Área - us ur'!$A$4:$H$7,2,FALSE)/1000</f>
        <v>0</v>
      </c>
      <c r="R324" s="87">
        <f>K324*VLOOKUP('Tipo de Pilha'!$E$1,'Área - us ur'!$A$4:$H$7,3,FALSE)/1000</f>
        <v>0</v>
      </c>
      <c r="S324" s="87">
        <f>L324*VLOOKUP('Tipo de Pilha'!$E$1,'Área - us ur'!$A$4:$H$7,4,FALSE)/1000</f>
        <v>0</v>
      </c>
      <c r="T324" s="87">
        <f>M324*VLOOKUP('Tipo de Pilha'!$E$1,'Área - us ur'!$A$4:$H$7,5,FALSE)/1000</f>
        <v>0</v>
      </c>
      <c r="U324" s="87">
        <f>N324*VLOOKUP('Tipo de Pilha'!$E$1,'Área - us ur'!$A$4:$H$7,6,FALSE)/1000</f>
        <v>0</v>
      </c>
      <c r="V324" s="87">
        <f>O324*VLOOKUP('Tipo de Pilha'!$E$1,'Área - us ur'!$A$4:$H$7,7,FALSE)/1000</f>
        <v>1.6315897281626358E-3</v>
      </c>
      <c r="W324" s="88">
        <f>P324*VLOOKUP('Tipo de Pilha'!$E$1,'Área - us ur'!$A$4:$H$7,8,FALSE)/1000</f>
        <v>0</v>
      </c>
      <c r="X324" s="82">
        <f t="shared" si="51"/>
        <v>1.6315897281626358E-3</v>
      </c>
    </row>
    <row r="325" spans="1:24" ht="15" customHeight="1" x14ac:dyDescent="0.2">
      <c r="A325" s="126">
        <f>'Serie Vento - 1 dia'!D325</f>
        <v>42327</v>
      </c>
      <c r="B325" s="102">
        <f>'Serie Vento - 1 dia'!E325</f>
        <v>15.464186639999999</v>
      </c>
      <c r="C325" s="68">
        <f t="shared" si="52"/>
        <v>0.30928373280000004</v>
      </c>
      <c r="D325" s="69">
        <f t="shared" si="52"/>
        <v>0.30928373280000004</v>
      </c>
      <c r="E325" s="69">
        <f t="shared" si="52"/>
        <v>0.30928373280000004</v>
      </c>
      <c r="F325" s="69">
        <f t="shared" si="53"/>
        <v>0.92785119839999997</v>
      </c>
      <c r="G325" s="69">
        <f t="shared" si="53"/>
        <v>0.92785119839999997</v>
      </c>
      <c r="H325" s="69">
        <f t="shared" si="54"/>
        <v>1.3917767976000002</v>
      </c>
      <c r="I325" s="70">
        <f t="shared" si="55"/>
        <v>1.7010605304000002</v>
      </c>
      <c r="J325" s="68">
        <f t="shared" si="44"/>
        <v>0</v>
      </c>
      <c r="K325" s="69">
        <f t="shared" si="45"/>
        <v>0</v>
      </c>
      <c r="L325" s="69">
        <f t="shared" si="46"/>
        <v>0</v>
      </c>
      <c r="M325" s="69">
        <f t="shared" si="47"/>
        <v>0</v>
      </c>
      <c r="N325" s="69">
        <f t="shared" si="48"/>
        <v>0</v>
      </c>
      <c r="O325" s="69">
        <f t="shared" si="49"/>
        <v>18.696785369987271</v>
      </c>
      <c r="P325" s="70">
        <f t="shared" si="50"/>
        <v>46.032693562514318</v>
      </c>
      <c r="Q325" s="86">
        <f>J325*VLOOKUP('Tipo de Pilha'!$E$1,'Área - us ur'!$A$4:$H$7,2,FALSE)/1000</f>
        <v>0</v>
      </c>
      <c r="R325" s="87">
        <f>K325*VLOOKUP('Tipo de Pilha'!$E$1,'Área - us ur'!$A$4:$H$7,3,FALSE)/1000</f>
        <v>0</v>
      </c>
      <c r="S325" s="87">
        <f>L325*VLOOKUP('Tipo de Pilha'!$E$1,'Área - us ur'!$A$4:$H$7,4,FALSE)/1000</f>
        <v>0</v>
      </c>
      <c r="T325" s="87">
        <f>M325*VLOOKUP('Tipo de Pilha'!$E$1,'Área - us ur'!$A$4:$H$7,5,FALSE)/1000</f>
        <v>0</v>
      </c>
      <c r="U325" s="87">
        <f>N325*VLOOKUP('Tipo de Pilha'!$E$1,'Área - us ur'!$A$4:$H$7,6,FALSE)/1000</f>
        <v>0</v>
      </c>
      <c r="V325" s="87">
        <f>O325*VLOOKUP('Tipo de Pilha'!$E$1,'Área - us ur'!$A$4:$H$7,7,FALSE)/1000</f>
        <v>2.2436142443984725E-3</v>
      </c>
      <c r="W325" s="88">
        <f>P325*VLOOKUP('Tipo de Pilha'!$E$1,'Área - us ur'!$A$4:$H$7,8,FALSE)/1000</f>
        <v>0</v>
      </c>
      <c r="X325" s="82">
        <f t="shared" si="51"/>
        <v>2.2436142443984725E-3</v>
      </c>
    </row>
    <row r="326" spans="1:24" ht="15" customHeight="1" x14ac:dyDescent="0.2">
      <c r="A326" s="126">
        <f>'Serie Vento - 1 dia'!D326</f>
        <v>42328</v>
      </c>
      <c r="B326" s="102">
        <f>'Serie Vento - 1 dia'!E326</f>
        <v>13.74594368</v>
      </c>
      <c r="C326" s="68">
        <f t="shared" si="52"/>
        <v>0.27491887360000006</v>
      </c>
      <c r="D326" s="69">
        <f t="shared" si="52"/>
        <v>0.27491887360000006</v>
      </c>
      <c r="E326" s="69">
        <f t="shared" si="52"/>
        <v>0.27491887360000006</v>
      </c>
      <c r="F326" s="69">
        <f t="shared" si="53"/>
        <v>0.82475662080000001</v>
      </c>
      <c r="G326" s="69">
        <f t="shared" si="53"/>
        <v>0.82475662080000001</v>
      </c>
      <c r="H326" s="69">
        <f t="shared" si="54"/>
        <v>1.2371349312000002</v>
      </c>
      <c r="I326" s="70">
        <f t="shared" si="55"/>
        <v>1.5120538048000003</v>
      </c>
      <c r="J326" s="68">
        <f t="shared" si="44"/>
        <v>0</v>
      </c>
      <c r="K326" s="69">
        <f t="shared" si="45"/>
        <v>0</v>
      </c>
      <c r="L326" s="69">
        <f t="shared" si="46"/>
        <v>0</v>
      </c>
      <c r="M326" s="69">
        <f t="shared" si="47"/>
        <v>0</v>
      </c>
      <c r="N326" s="69">
        <f t="shared" si="48"/>
        <v>0</v>
      </c>
      <c r="O326" s="69">
        <f t="shared" si="49"/>
        <v>9.1898858645232764</v>
      </c>
      <c r="P326" s="70">
        <f t="shared" si="50"/>
        <v>28.008892862589104</v>
      </c>
      <c r="Q326" s="86">
        <f>J326*VLOOKUP('Tipo de Pilha'!$E$1,'Área - us ur'!$A$4:$H$7,2,FALSE)/1000</f>
        <v>0</v>
      </c>
      <c r="R326" s="87">
        <f>K326*VLOOKUP('Tipo de Pilha'!$E$1,'Área - us ur'!$A$4:$H$7,3,FALSE)/1000</f>
        <v>0</v>
      </c>
      <c r="S326" s="87">
        <f>L326*VLOOKUP('Tipo de Pilha'!$E$1,'Área - us ur'!$A$4:$H$7,4,FALSE)/1000</f>
        <v>0</v>
      </c>
      <c r="T326" s="87">
        <f>M326*VLOOKUP('Tipo de Pilha'!$E$1,'Área - us ur'!$A$4:$H$7,5,FALSE)/1000</f>
        <v>0</v>
      </c>
      <c r="U326" s="87">
        <f>N326*VLOOKUP('Tipo de Pilha'!$E$1,'Área - us ur'!$A$4:$H$7,6,FALSE)/1000</f>
        <v>0</v>
      </c>
      <c r="V326" s="87">
        <f>O326*VLOOKUP('Tipo de Pilha'!$E$1,'Área - us ur'!$A$4:$H$7,7,FALSE)/1000</f>
        <v>1.1027863037427932E-3</v>
      </c>
      <c r="W326" s="88">
        <f>P326*VLOOKUP('Tipo de Pilha'!$E$1,'Área - us ur'!$A$4:$H$7,8,FALSE)/1000</f>
        <v>0</v>
      </c>
      <c r="X326" s="82">
        <f t="shared" si="51"/>
        <v>1.1027863037427932E-3</v>
      </c>
    </row>
    <row r="327" spans="1:24" ht="15" customHeight="1" x14ac:dyDescent="0.2">
      <c r="A327" s="126">
        <f>'Serie Vento - 1 dia'!D327</f>
        <v>42329</v>
      </c>
      <c r="B327" s="102">
        <f>'Serie Vento - 1 dia'!E327</f>
        <v>19.759794039999999</v>
      </c>
      <c r="C327" s="68">
        <f t="shared" si="52"/>
        <v>0.39519588080000007</v>
      </c>
      <c r="D327" s="69">
        <f t="shared" si="52"/>
        <v>0.39519588080000007</v>
      </c>
      <c r="E327" s="69">
        <f t="shared" si="52"/>
        <v>0.39519588080000007</v>
      </c>
      <c r="F327" s="69">
        <f t="shared" si="53"/>
        <v>1.1855876423999998</v>
      </c>
      <c r="G327" s="69">
        <f t="shared" si="53"/>
        <v>1.1855876423999998</v>
      </c>
      <c r="H327" s="69">
        <f t="shared" si="54"/>
        <v>1.7783814636000002</v>
      </c>
      <c r="I327" s="70">
        <f t="shared" si="55"/>
        <v>2.1735773444000004</v>
      </c>
      <c r="J327" s="68">
        <f t="shared" si="44"/>
        <v>0</v>
      </c>
      <c r="K327" s="69">
        <f t="shared" si="45"/>
        <v>0</v>
      </c>
      <c r="L327" s="69">
        <f t="shared" si="46"/>
        <v>0</v>
      </c>
      <c r="M327" s="69">
        <f t="shared" si="47"/>
        <v>6.6373718946722269</v>
      </c>
      <c r="N327" s="69">
        <f t="shared" si="48"/>
        <v>6.6373718946722269</v>
      </c>
      <c r="O327" s="69">
        <f t="shared" si="49"/>
        <v>54.600443356812548</v>
      </c>
      <c r="P327" s="70">
        <f t="shared" si="50"/>
        <v>109.22189304075953</v>
      </c>
      <c r="Q327" s="86">
        <f>J327*VLOOKUP('Tipo de Pilha'!$E$1,'Área - us ur'!$A$4:$H$7,2,FALSE)/1000</f>
        <v>0</v>
      </c>
      <c r="R327" s="87">
        <f>K327*VLOOKUP('Tipo de Pilha'!$E$1,'Área - us ur'!$A$4:$H$7,3,FALSE)/1000</f>
        <v>0</v>
      </c>
      <c r="S327" s="87">
        <f>L327*VLOOKUP('Tipo de Pilha'!$E$1,'Área - us ur'!$A$4:$H$7,4,FALSE)/1000</f>
        <v>0</v>
      </c>
      <c r="T327" s="87">
        <f>M327*VLOOKUP('Tipo de Pilha'!$E$1,'Área - us ur'!$A$4:$H$7,5,FALSE)/1000</f>
        <v>3.1859385094426687E-3</v>
      </c>
      <c r="U327" s="87">
        <f>N327*VLOOKUP('Tipo de Pilha'!$E$1,'Área - us ur'!$A$4:$H$7,6,FALSE)/1000</f>
        <v>0</v>
      </c>
      <c r="V327" s="87">
        <f>O327*VLOOKUP('Tipo de Pilha'!$E$1,'Área - us ur'!$A$4:$H$7,7,FALSE)/1000</f>
        <v>6.5520532028175062E-3</v>
      </c>
      <c r="W327" s="88">
        <f>P327*VLOOKUP('Tipo de Pilha'!$E$1,'Área - us ur'!$A$4:$H$7,8,FALSE)/1000</f>
        <v>0</v>
      </c>
      <c r="X327" s="82">
        <f t="shared" si="51"/>
        <v>9.7379917122601758E-3</v>
      </c>
    </row>
    <row r="328" spans="1:24" ht="15" customHeight="1" x14ac:dyDescent="0.2">
      <c r="A328" s="126">
        <f>'Serie Vento - 1 dia'!D328</f>
        <v>42330</v>
      </c>
      <c r="B328" s="102">
        <f>'Serie Vento - 1 dia'!E328</f>
        <v>11.16857924</v>
      </c>
      <c r="C328" s="68">
        <f t="shared" si="52"/>
        <v>0.22337158480000005</v>
      </c>
      <c r="D328" s="69">
        <f t="shared" si="52"/>
        <v>0.22337158480000005</v>
      </c>
      <c r="E328" s="69">
        <f t="shared" si="52"/>
        <v>0.22337158480000005</v>
      </c>
      <c r="F328" s="69">
        <f t="shared" si="53"/>
        <v>0.6701147543999999</v>
      </c>
      <c r="G328" s="69">
        <f t="shared" si="53"/>
        <v>0.6701147543999999</v>
      </c>
      <c r="H328" s="69">
        <f t="shared" si="54"/>
        <v>1.0051721316000002</v>
      </c>
      <c r="I328" s="70">
        <f t="shared" si="55"/>
        <v>1.2285437164000002</v>
      </c>
      <c r="J328" s="68">
        <f t="shared" si="44"/>
        <v>0</v>
      </c>
      <c r="K328" s="69">
        <f t="shared" si="45"/>
        <v>0</v>
      </c>
      <c r="L328" s="69">
        <f t="shared" si="46"/>
        <v>0</v>
      </c>
      <c r="M328" s="69">
        <f t="shared" si="47"/>
        <v>0</v>
      </c>
      <c r="N328" s="69">
        <f t="shared" si="48"/>
        <v>0</v>
      </c>
      <c r="O328" s="69">
        <f t="shared" si="49"/>
        <v>0.13085484482669241</v>
      </c>
      <c r="P328" s="70">
        <f t="shared" si="50"/>
        <v>8.7430622677435785</v>
      </c>
      <c r="Q328" s="86">
        <f>J328*VLOOKUP('Tipo de Pilha'!$E$1,'Área - us ur'!$A$4:$H$7,2,FALSE)/1000</f>
        <v>0</v>
      </c>
      <c r="R328" s="87">
        <f>K328*VLOOKUP('Tipo de Pilha'!$E$1,'Área - us ur'!$A$4:$H$7,3,FALSE)/1000</f>
        <v>0</v>
      </c>
      <c r="S328" s="87">
        <f>L328*VLOOKUP('Tipo de Pilha'!$E$1,'Área - us ur'!$A$4:$H$7,4,FALSE)/1000</f>
        <v>0</v>
      </c>
      <c r="T328" s="87">
        <f>M328*VLOOKUP('Tipo de Pilha'!$E$1,'Área - us ur'!$A$4:$H$7,5,FALSE)/1000</f>
        <v>0</v>
      </c>
      <c r="U328" s="87">
        <f>N328*VLOOKUP('Tipo de Pilha'!$E$1,'Área - us ur'!$A$4:$H$7,6,FALSE)/1000</f>
        <v>0</v>
      </c>
      <c r="V328" s="87">
        <f>O328*VLOOKUP('Tipo de Pilha'!$E$1,'Área - us ur'!$A$4:$H$7,7,FALSE)/1000</f>
        <v>1.570258137920309E-5</v>
      </c>
      <c r="W328" s="88">
        <f>P328*VLOOKUP('Tipo de Pilha'!$E$1,'Área - us ur'!$A$4:$H$7,8,FALSE)/1000</f>
        <v>0</v>
      </c>
      <c r="X328" s="82">
        <f t="shared" si="51"/>
        <v>1.570258137920309E-5</v>
      </c>
    </row>
    <row r="329" spans="1:24" ht="15" customHeight="1" x14ac:dyDescent="0.2">
      <c r="A329" s="126">
        <f>'Serie Vento - 1 dia'!D329</f>
        <v>42331</v>
      </c>
      <c r="B329" s="102">
        <f>'Serie Vento - 1 dia'!E329</f>
        <v>10.309457759999999</v>
      </c>
      <c r="C329" s="68">
        <f t="shared" si="52"/>
        <v>0.20618915520000003</v>
      </c>
      <c r="D329" s="69">
        <f t="shared" si="52"/>
        <v>0.20618915520000003</v>
      </c>
      <c r="E329" s="69">
        <f t="shared" si="52"/>
        <v>0.20618915520000003</v>
      </c>
      <c r="F329" s="69">
        <f t="shared" si="53"/>
        <v>0.61856746559999987</v>
      </c>
      <c r="G329" s="69">
        <f t="shared" si="53"/>
        <v>0.61856746559999987</v>
      </c>
      <c r="H329" s="69">
        <f t="shared" si="54"/>
        <v>0.92785119839999997</v>
      </c>
      <c r="I329" s="70">
        <f t="shared" si="55"/>
        <v>1.1340403536000001</v>
      </c>
      <c r="J329" s="68">
        <f t="shared" si="44"/>
        <v>0</v>
      </c>
      <c r="K329" s="69">
        <f t="shared" si="45"/>
        <v>0</v>
      </c>
      <c r="L329" s="69">
        <f t="shared" si="46"/>
        <v>0</v>
      </c>
      <c r="M329" s="69">
        <f t="shared" si="47"/>
        <v>0</v>
      </c>
      <c r="N329" s="69">
        <f t="shared" si="48"/>
        <v>0</v>
      </c>
      <c r="O329" s="69">
        <f t="shared" si="49"/>
        <v>0</v>
      </c>
      <c r="P329" s="70">
        <f t="shared" si="50"/>
        <v>4.39308419080636</v>
      </c>
      <c r="Q329" s="86">
        <f>J329*VLOOKUP('Tipo de Pilha'!$E$1,'Área - us ur'!$A$4:$H$7,2,FALSE)/1000</f>
        <v>0</v>
      </c>
      <c r="R329" s="87">
        <f>K329*VLOOKUP('Tipo de Pilha'!$E$1,'Área - us ur'!$A$4:$H$7,3,FALSE)/1000</f>
        <v>0</v>
      </c>
      <c r="S329" s="87">
        <f>L329*VLOOKUP('Tipo de Pilha'!$E$1,'Área - us ur'!$A$4:$H$7,4,FALSE)/1000</f>
        <v>0</v>
      </c>
      <c r="T329" s="87">
        <f>M329*VLOOKUP('Tipo de Pilha'!$E$1,'Área - us ur'!$A$4:$H$7,5,FALSE)/1000</f>
        <v>0</v>
      </c>
      <c r="U329" s="87">
        <f>N329*VLOOKUP('Tipo de Pilha'!$E$1,'Área - us ur'!$A$4:$H$7,6,FALSE)/1000</f>
        <v>0</v>
      </c>
      <c r="V329" s="87">
        <f>O329*VLOOKUP('Tipo de Pilha'!$E$1,'Área - us ur'!$A$4:$H$7,7,FALSE)/1000</f>
        <v>0</v>
      </c>
      <c r="W329" s="88">
        <f>P329*VLOOKUP('Tipo de Pilha'!$E$1,'Área - us ur'!$A$4:$H$7,8,FALSE)/1000</f>
        <v>0</v>
      </c>
      <c r="X329" s="82">
        <f t="shared" si="51"/>
        <v>0</v>
      </c>
    </row>
    <row r="330" spans="1:24" ht="15" customHeight="1" x14ac:dyDescent="0.2">
      <c r="A330" s="126">
        <f>'Serie Vento - 1 dia'!D330</f>
        <v>42332</v>
      </c>
      <c r="B330" s="102">
        <f>'Serie Vento - 1 dia'!E330</f>
        <v>12.886822199999999</v>
      </c>
      <c r="C330" s="68">
        <f t="shared" si="52"/>
        <v>0.25773644400000001</v>
      </c>
      <c r="D330" s="69">
        <f t="shared" si="52"/>
        <v>0.25773644400000001</v>
      </c>
      <c r="E330" s="69">
        <f t="shared" si="52"/>
        <v>0.25773644400000001</v>
      </c>
      <c r="F330" s="69">
        <f t="shared" si="53"/>
        <v>0.77320933199999997</v>
      </c>
      <c r="G330" s="69">
        <f t="shared" si="53"/>
        <v>0.77320933199999997</v>
      </c>
      <c r="H330" s="69">
        <f t="shared" si="54"/>
        <v>1.159813998</v>
      </c>
      <c r="I330" s="70">
        <f t="shared" si="55"/>
        <v>1.417550442</v>
      </c>
      <c r="J330" s="68">
        <f t="shared" si="44"/>
        <v>0</v>
      </c>
      <c r="K330" s="69">
        <f t="shared" si="45"/>
        <v>0</v>
      </c>
      <c r="L330" s="69">
        <f t="shared" si="46"/>
        <v>0</v>
      </c>
      <c r="M330" s="69">
        <f t="shared" si="47"/>
        <v>0</v>
      </c>
      <c r="N330" s="69">
        <f t="shared" si="48"/>
        <v>0</v>
      </c>
      <c r="O330" s="69">
        <f t="shared" si="49"/>
        <v>5.47669975949115</v>
      </c>
      <c r="P330" s="70">
        <f t="shared" si="50"/>
        <v>20.550966603634933</v>
      </c>
      <c r="Q330" s="86">
        <f>J330*VLOOKUP('Tipo de Pilha'!$E$1,'Área - us ur'!$A$4:$H$7,2,FALSE)/1000</f>
        <v>0</v>
      </c>
      <c r="R330" s="87">
        <f>K330*VLOOKUP('Tipo de Pilha'!$E$1,'Área - us ur'!$A$4:$H$7,3,FALSE)/1000</f>
        <v>0</v>
      </c>
      <c r="S330" s="87">
        <f>L330*VLOOKUP('Tipo de Pilha'!$E$1,'Área - us ur'!$A$4:$H$7,4,FALSE)/1000</f>
        <v>0</v>
      </c>
      <c r="T330" s="87">
        <f>M330*VLOOKUP('Tipo de Pilha'!$E$1,'Área - us ur'!$A$4:$H$7,5,FALSE)/1000</f>
        <v>0</v>
      </c>
      <c r="U330" s="87">
        <f>N330*VLOOKUP('Tipo de Pilha'!$E$1,'Área - us ur'!$A$4:$H$7,6,FALSE)/1000</f>
        <v>0</v>
      </c>
      <c r="V330" s="87">
        <f>O330*VLOOKUP('Tipo de Pilha'!$E$1,'Área - us ur'!$A$4:$H$7,7,FALSE)/1000</f>
        <v>6.5720397113893801E-4</v>
      </c>
      <c r="W330" s="88">
        <f>P330*VLOOKUP('Tipo de Pilha'!$E$1,'Área - us ur'!$A$4:$H$7,8,FALSE)/1000</f>
        <v>0</v>
      </c>
      <c r="X330" s="82">
        <f t="shared" si="51"/>
        <v>6.5720397113893801E-4</v>
      </c>
    </row>
    <row r="331" spans="1:24" ht="15" customHeight="1" x14ac:dyDescent="0.2">
      <c r="A331" s="126">
        <f>'Serie Vento - 1 dia'!D331</f>
        <v>42333</v>
      </c>
      <c r="B331" s="102">
        <f>'Serie Vento - 1 dia'!E331</f>
        <v>12.027700719999999</v>
      </c>
      <c r="C331" s="68">
        <f t="shared" si="52"/>
        <v>0.24055401440000002</v>
      </c>
      <c r="D331" s="69">
        <f t="shared" si="52"/>
        <v>0.24055401440000002</v>
      </c>
      <c r="E331" s="69">
        <f t="shared" si="52"/>
        <v>0.24055401440000002</v>
      </c>
      <c r="F331" s="69">
        <f t="shared" si="53"/>
        <v>0.72166204319999994</v>
      </c>
      <c r="G331" s="69">
        <f t="shared" si="53"/>
        <v>0.72166204319999994</v>
      </c>
      <c r="H331" s="69">
        <f t="shared" si="54"/>
        <v>1.0824930648</v>
      </c>
      <c r="I331" s="70">
        <f t="shared" si="55"/>
        <v>1.3230470792</v>
      </c>
      <c r="J331" s="68">
        <f t="shared" si="44"/>
        <v>0</v>
      </c>
      <c r="K331" s="69">
        <f t="shared" si="45"/>
        <v>0</v>
      </c>
      <c r="L331" s="69">
        <f t="shared" si="46"/>
        <v>0</v>
      </c>
      <c r="M331" s="69">
        <f t="shared" si="47"/>
        <v>0</v>
      </c>
      <c r="N331" s="69">
        <f t="shared" si="48"/>
        <v>0</v>
      </c>
      <c r="O331" s="69">
        <f t="shared" si="49"/>
        <v>2.4570227529256243</v>
      </c>
      <c r="P331" s="70">
        <f t="shared" si="50"/>
        <v>14.129023072019761</v>
      </c>
      <c r="Q331" s="86">
        <f>J331*VLOOKUP('Tipo de Pilha'!$E$1,'Área - us ur'!$A$4:$H$7,2,FALSE)/1000</f>
        <v>0</v>
      </c>
      <c r="R331" s="87">
        <f>K331*VLOOKUP('Tipo de Pilha'!$E$1,'Área - us ur'!$A$4:$H$7,3,FALSE)/1000</f>
        <v>0</v>
      </c>
      <c r="S331" s="87">
        <f>L331*VLOOKUP('Tipo de Pilha'!$E$1,'Área - us ur'!$A$4:$H$7,4,FALSE)/1000</f>
        <v>0</v>
      </c>
      <c r="T331" s="87">
        <f>M331*VLOOKUP('Tipo de Pilha'!$E$1,'Área - us ur'!$A$4:$H$7,5,FALSE)/1000</f>
        <v>0</v>
      </c>
      <c r="U331" s="87">
        <f>N331*VLOOKUP('Tipo de Pilha'!$E$1,'Área - us ur'!$A$4:$H$7,6,FALSE)/1000</f>
        <v>0</v>
      </c>
      <c r="V331" s="87">
        <f>O331*VLOOKUP('Tipo de Pilha'!$E$1,'Área - us ur'!$A$4:$H$7,7,FALSE)/1000</f>
        <v>2.9484273035107489E-4</v>
      </c>
      <c r="W331" s="88">
        <f>P331*VLOOKUP('Tipo de Pilha'!$E$1,'Área - us ur'!$A$4:$H$7,8,FALSE)/1000</f>
        <v>0</v>
      </c>
      <c r="X331" s="82">
        <f t="shared" si="51"/>
        <v>2.9484273035107489E-4</v>
      </c>
    </row>
    <row r="332" spans="1:24" ht="15" customHeight="1" x14ac:dyDescent="0.2">
      <c r="A332" s="126">
        <f>'Serie Vento - 1 dia'!D332</f>
        <v>42334</v>
      </c>
      <c r="B332" s="102">
        <f>'Serie Vento - 1 dia'!E332</f>
        <v>9.4503362800000001</v>
      </c>
      <c r="C332" s="68">
        <f t="shared" si="52"/>
        <v>0.18900672560000004</v>
      </c>
      <c r="D332" s="69">
        <f t="shared" si="52"/>
        <v>0.18900672560000004</v>
      </c>
      <c r="E332" s="69">
        <f t="shared" si="52"/>
        <v>0.18900672560000004</v>
      </c>
      <c r="F332" s="69">
        <f t="shared" si="53"/>
        <v>0.56702017679999994</v>
      </c>
      <c r="G332" s="69">
        <f t="shared" si="53"/>
        <v>0.56702017679999994</v>
      </c>
      <c r="H332" s="69">
        <f t="shared" si="54"/>
        <v>0.85053026520000008</v>
      </c>
      <c r="I332" s="70">
        <f t="shared" si="55"/>
        <v>1.0395369908000001</v>
      </c>
      <c r="J332" s="68">
        <f t="shared" si="44"/>
        <v>0</v>
      </c>
      <c r="K332" s="69">
        <f t="shared" si="45"/>
        <v>0</v>
      </c>
      <c r="L332" s="69">
        <f t="shared" si="46"/>
        <v>0</v>
      </c>
      <c r="M332" s="69">
        <f t="shared" si="47"/>
        <v>0</v>
      </c>
      <c r="N332" s="69">
        <f t="shared" si="48"/>
        <v>0</v>
      </c>
      <c r="O332" s="69">
        <f t="shared" si="49"/>
        <v>0</v>
      </c>
      <c r="P332" s="70">
        <f t="shared" si="50"/>
        <v>1.0790888412081203</v>
      </c>
      <c r="Q332" s="86">
        <f>J332*VLOOKUP('Tipo de Pilha'!$E$1,'Área - us ur'!$A$4:$H$7,2,FALSE)/1000</f>
        <v>0</v>
      </c>
      <c r="R332" s="87">
        <f>K332*VLOOKUP('Tipo de Pilha'!$E$1,'Área - us ur'!$A$4:$H$7,3,FALSE)/1000</f>
        <v>0</v>
      </c>
      <c r="S332" s="87">
        <f>L332*VLOOKUP('Tipo de Pilha'!$E$1,'Área - us ur'!$A$4:$H$7,4,FALSE)/1000</f>
        <v>0</v>
      </c>
      <c r="T332" s="87">
        <f>M332*VLOOKUP('Tipo de Pilha'!$E$1,'Área - us ur'!$A$4:$H$7,5,FALSE)/1000</f>
        <v>0</v>
      </c>
      <c r="U332" s="87">
        <f>N332*VLOOKUP('Tipo de Pilha'!$E$1,'Área - us ur'!$A$4:$H$7,6,FALSE)/1000</f>
        <v>0</v>
      </c>
      <c r="V332" s="87">
        <f>O332*VLOOKUP('Tipo de Pilha'!$E$1,'Área - us ur'!$A$4:$H$7,7,FALSE)/1000</f>
        <v>0</v>
      </c>
      <c r="W332" s="88">
        <f>P332*VLOOKUP('Tipo de Pilha'!$E$1,'Área - us ur'!$A$4:$H$7,8,FALSE)/1000</f>
        <v>0</v>
      </c>
      <c r="X332" s="82">
        <f t="shared" si="51"/>
        <v>0</v>
      </c>
    </row>
    <row r="333" spans="1:24" ht="15" customHeight="1" x14ac:dyDescent="0.2">
      <c r="A333" s="126">
        <f>'Serie Vento - 1 dia'!D333</f>
        <v>42335</v>
      </c>
      <c r="B333" s="102">
        <f>'Serie Vento - 1 dia'!E333</f>
        <v>9.4503362800000001</v>
      </c>
      <c r="C333" s="68">
        <f t="shared" si="52"/>
        <v>0.18900672560000004</v>
      </c>
      <c r="D333" s="69">
        <f t="shared" si="52"/>
        <v>0.18900672560000004</v>
      </c>
      <c r="E333" s="69">
        <f t="shared" si="52"/>
        <v>0.18900672560000004</v>
      </c>
      <c r="F333" s="69">
        <f t="shared" si="53"/>
        <v>0.56702017679999994</v>
      </c>
      <c r="G333" s="69">
        <f t="shared" si="53"/>
        <v>0.56702017679999994</v>
      </c>
      <c r="H333" s="69">
        <f t="shared" si="54"/>
        <v>0.85053026520000008</v>
      </c>
      <c r="I333" s="70">
        <f t="shared" si="55"/>
        <v>1.0395369908000001</v>
      </c>
      <c r="J333" s="68">
        <f t="shared" si="44"/>
        <v>0</v>
      </c>
      <c r="K333" s="69">
        <f t="shared" si="45"/>
        <v>0</v>
      </c>
      <c r="L333" s="69">
        <f t="shared" si="46"/>
        <v>0</v>
      </c>
      <c r="M333" s="69">
        <f t="shared" si="47"/>
        <v>0</v>
      </c>
      <c r="N333" s="69">
        <f t="shared" si="48"/>
        <v>0</v>
      </c>
      <c r="O333" s="69">
        <f t="shared" si="49"/>
        <v>0</v>
      </c>
      <c r="P333" s="70">
        <f t="shared" si="50"/>
        <v>1.0790888412081203</v>
      </c>
      <c r="Q333" s="86">
        <f>J333*VLOOKUP('Tipo de Pilha'!$E$1,'Área - us ur'!$A$4:$H$7,2,FALSE)/1000</f>
        <v>0</v>
      </c>
      <c r="R333" s="87">
        <f>K333*VLOOKUP('Tipo de Pilha'!$E$1,'Área - us ur'!$A$4:$H$7,3,FALSE)/1000</f>
        <v>0</v>
      </c>
      <c r="S333" s="87">
        <f>L333*VLOOKUP('Tipo de Pilha'!$E$1,'Área - us ur'!$A$4:$H$7,4,FALSE)/1000</f>
        <v>0</v>
      </c>
      <c r="T333" s="87">
        <f>M333*VLOOKUP('Tipo de Pilha'!$E$1,'Área - us ur'!$A$4:$H$7,5,FALSE)/1000</f>
        <v>0</v>
      </c>
      <c r="U333" s="87">
        <f>N333*VLOOKUP('Tipo de Pilha'!$E$1,'Área - us ur'!$A$4:$H$7,6,FALSE)/1000</f>
        <v>0</v>
      </c>
      <c r="V333" s="87">
        <f>O333*VLOOKUP('Tipo de Pilha'!$E$1,'Área - us ur'!$A$4:$H$7,7,FALSE)/1000</f>
        <v>0</v>
      </c>
      <c r="W333" s="88">
        <f>P333*VLOOKUP('Tipo de Pilha'!$E$1,'Área - us ur'!$A$4:$H$7,8,FALSE)/1000</f>
        <v>0</v>
      </c>
      <c r="X333" s="82">
        <f t="shared" si="51"/>
        <v>0</v>
      </c>
    </row>
    <row r="334" spans="1:24" ht="15" customHeight="1" x14ac:dyDescent="0.2">
      <c r="A334" s="126">
        <f>'Serie Vento - 1 dia'!D334</f>
        <v>42336</v>
      </c>
      <c r="B334" s="102">
        <f>'Serie Vento - 1 dia'!E334</f>
        <v>14.605065159999999</v>
      </c>
      <c r="C334" s="68">
        <f t="shared" si="52"/>
        <v>0.29210130320000005</v>
      </c>
      <c r="D334" s="69">
        <f t="shared" si="52"/>
        <v>0.29210130320000005</v>
      </c>
      <c r="E334" s="69">
        <f t="shared" si="52"/>
        <v>0.29210130320000005</v>
      </c>
      <c r="F334" s="69">
        <f t="shared" si="53"/>
        <v>0.87630390959999993</v>
      </c>
      <c r="G334" s="69">
        <f t="shared" si="53"/>
        <v>0.87630390959999993</v>
      </c>
      <c r="H334" s="69">
        <f t="shared" si="54"/>
        <v>1.3144558644</v>
      </c>
      <c r="I334" s="70">
        <f t="shared" si="55"/>
        <v>1.6065571676000001</v>
      </c>
      <c r="J334" s="68">
        <f t="shared" si="44"/>
        <v>0</v>
      </c>
      <c r="K334" s="69">
        <f t="shared" si="45"/>
        <v>0</v>
      </c>
      <c r="L334" s="69">
        <f t="shared" si="46"/>
        <v>0</v>
      </c>
      <c r="M334" s="69">
        <f t="shared" si="47"/>
        <v>0</v>
      </c>
      <c r="N334" s="69">
        <f t="shared" si="48"/>
        <v>0</v>
      </c>
      <c r="O334" s="69">
        <f t="shared" si="49"/>
        <v>13.596581068021965</v>
      </c>
      <c r="P334" s="70">
        <f t="shared" si="50"/>
        <v>36.502801848882214</v>
      </c>
      <c r="Q334" s="86">
        <f>J334*VLOOKUP('Tipo de Pilha'!$E$1,'Área - us ur'!$A$4:$H$7,2,FALSE)/1000</f>
        <v>0</v>
      </c>
      <c r="R334" s="87">
        <f>K334*VLOOKUP('Tipo de Pilha'!$E$1,'Área - us ur'!$A$4:$H$7,3,FALSE)/1000</f>
        <v>0</v>
      </c>
      <c r="S334" s="87">
        <f>L334*VLOOKUP('Tipo de Pilha'!$E$1,'Área - us ur'!$A$4:$H$7,4,FALSE)/1000</f>
        <v>0</v>
      </c>
      <c r="T334" s="87">
        <f>M334*VLOOKUP('Tipo de Pilha'!$E$1,'Área - us ur'!$A$4:$H$7,5,FALSE)/1000</f>
        <v>0</v>
      </c>
      <c r="U334" s="87">
        <f>N334*VLOOKUP('Tipo de Pilha'!$E$1,'Área - us ur'!$A$4:$H$7,6,FALSE)/1000</f>
        <v>0</v>
      </c>
      <c r="V334" s="87">
        <f>O334*VLOOKUP('Tipo de Pilha'!$E$1,'Área - us ur'!$A$4:$H$7,7,FALSE)/1000</f>
        <v>1.6315897281626358E-3</v>
      </c>
      <c r="W334" s="88">
        <f>P334*VLOOKUP('Tipo de Pilha'!$E$1,'Área - us ur'!$A$4:$H$7,8,FALSE)/1000</f>
        <v>0</v>
      </c>
      <c r="X334" s="82">
        <f t="shared" si="51"/>
        <v>1.6315897281626358E-3</v>
      </c>
    </row>
    <row r="335" spans="1:24" ht="15" customHeight="1" x14ac:dyDescent="0.2">
      <c r="A335" s="126">
        <f>'Serie Vento - 1 dia'!D335</f>
        <v>42337</v>
      </c>
      <c r="B335" s="102">
        <f>'Serie Vento - 1 dia'!E335</f>
        <v>16.32330812</v>
      </c>
      <c r="C335" s="68">
        <f t="shared" si="52"/>
        <v>0.32646616240000009</v>
      </c>
      <c r="D335" s="69">
        <f t="shared" si="52"/>
        <v>0.32646616240000009</v>
      </c>
      <c r="E335" s="69">
        <f t="shared" si="52"/>
        <v>0.32646616240000009</v>
      </c>
      <c r="F335" s="69">
        <f t="shared" si="53"/>
        <v>0.9793984872</v>
      </c>
      <c r="G335" s="69">
        <f t="shared" si="53"/>
        <v>0.9793984872</v>
      </c>
      <c r="H335" s="69">
        <f t="shared" si="54"/>
        <v>1.4690977308000002</v>
      </c>
      <c r="I335" s="70">
        <f t="shared" si="55"/>
        <v>1.7955638932000002</v>
      </c>
      <c r="J335" s="68">
        <f t="shared" si="44"/>
        <v>0</v>
      </c>
      <c r="K335" s="69">
        <f t="shared" si="45"/>
        <v>0</v>
      </c>
      <c r="L335" s="69">
        <f t="shared" si="46"/>
        <v>0</v>
      </c>
      <c r="M335" s="69">
        <f t="shared" si="47"/>
        <v>0</v>
      </c>
      <c r="N335" s="69">
        <f t="shared" si="48"/>
        <v>0</v>
      </c>
      <c r="O335" s="69">
        <f t="shared" si="49"/>
        <v>24.490498770419151</v>
      </c>
      <c r="P335" s="70">
        <f t="shared" si="50"/>
        <v>56.598568003485404</v>
      </c>
      <c r="Q335" s="86">
        <f>J335*VLOOKUP('Tipo de Pilha'!$E$1,'Área - us ur'!$A$4:$H$7,2,FALSE)/1000</f>
        <v>0</v>
      </c>
      <c r="R335" s="87">
        <f>K335*VLOOKUP('Tipo de Pilha'!$E$1,'Área - us ur'!$A$4:$H$7,3,FALSE)/1000</f>
        <v>0</v>
      </c>
      <c r="S335" s="87">
        <f>L335*VLOOKUP('Tipo de Pilha'!$E$1,'Área - us ur'!$A$4:$H$7,4,FALSE)/1000</f>
        <v>0</v>
      </c>
      <c r="T335" s="87">
        <f>M335*VLOOKUP('Tipo de Pilha'!$E$1,'Área - us ur'!$A$4:$H$7,5,FALSE)/1000</f>
        <v>0</v>
      </c>
      <c r="U335" s="87">
        <f>N335*VLOOKUP('Tipo de Pilha'!$E$1,'Área - us ur'!$A$4:$H$7,6,FALSE)/1000</f>
        <v>0</v>
      </c>
      <c r="V335" s="87">
        <f>O335*VLOOKUP('Tipo de Pilha'!$E$1,'Área - us ur'!$A$4:$H$7,7,FALSE)/1000</f>
        <v>2.9388598524502981E-3</v>
      </c>
      <c r="W335" s="88">
        <f>P335*VLOOKUP('Tipo de Pilha'!$E$1,'Área - us ur'!$A$4:$H$7,8,FALSE)/1000</f>
        <v>0</v>
      </c>
      <c r="X335" s="82">
        <f t="shared" si="51"/>
        <v>2.9388598524502981E-3</v>
      </c>
    </row>
    <row r="336" spans="1:24" ht="15" customHeight="1" x14ac:dyDescent="0.2">
      <c r="A336" s="126">
        <f>'Serie Vento - 1 dia'!D336</f>
        <v>42338</v>
      </c>
      <c r="B336" s="102">
        <f>'Serie Vento - 1 dia'!E336</f>
        <v>15.464186639999999</v>
      </c>
      <c r="C336" s="68">
        <f t="shared" si="52"/>
        <v>0.30928373280000004</v>
      </c>
      <c r="D336" s="69">
        <f t="shared" si="52"/>
        <v>0.30928373280000004</v>
      </c>
      <c r="E336" s="69">
        <f t="shared" si="52"/>
        <v>0.30928373280000004</v>
      </c>
      <c r="F336" s="69">
        <f t="shared" si="53"/>
        <v>0.92785119839999997</v>
      </c>
      <c r="G336" s="69">
        <f t="shared" si="53"/>
        <v>0.92785119839999997</v>
      </c>
      <c r="H336" s="69">
        <f t="shared" si="54"/>
        <v>1.3917767976000002</v>
      </c>
      <c r="I336" s="70">
        <f t="shared" si="55"/>
        <v>1.7010605304000002</v>
      </c>
      <c r="J336" s="68">
        <f t="shared" si="44"/>
        <v>0</v>
      </c>
      <c r="K336" s="69">
        <f t="shared" si="45"/>
        <v>0</v>
      </c>
      <c r="L336" s="69">
        <f t="shared" si="46"/>
        <v>0</v>
      </c>
      <c r="M336" s="69">
        <f t="shared" si="47"/>
        <v>0</v>
      </c>
      <c r="N336" s="69">
        <f t="shared" si="48"/>
        <v>0</v>
      </c>
      <c r="O336" s="69">
        <f t="shared" si="49"/>
        <v>18.696785369987271</v>
      </c>
      <c r="P336" s="70">
        <f t="shared" si="50"/>
        <v>46.032693562514318</v>
      </c>
      <c r="Q336" s="86">
        <f>J336*VLOOKUP('Tipo de Pilha'!$E$1,'Área - us ur'!$A$4:$H$7,2,FALSE)/1000</f>
        <v>0</v>
      </c>
      <c r="R336" s="87">
        <f>K336*VLOOKUP('Tipo de Pilha'!$E$1,'Área - us ur'!$A$4:$H$7,3,FALSE)/1000</f>
        <v>0</v>
      </c>
      <c r="S336" s="87">
        <f>L336*VLOOKUP('Tipo de Pilha'!$E$1,'Área - us ur'!$A$4:$H$7,4,FALSE)/1000</f>
        <v>0</v>
      </c>
      <c r="T336" s="87">
        <f>M336*VLOOKUP('Tipo de Pilha'!$E$1,'Área - us ur'!$A$4:$H$7,5,FALSE)/1000</f>
        <v>0</v>
      </c>
      <c r="U336" s="87">
        <f>N336*VLOOKUP('Tipo de Pilha'!$E$1,'Área - us ur'!$A$4:$H$7,6,FALSE)/1000</f>
        <v>0</v>
      </c>
      <c r="V336" s="87">
        <f>O336*VLOOKUP('Tipo de Pilha'!$E$1,'Área - us ur'!$A$4:$H$7,7,FALSE)/1000</f>
        <v>2.2436142443984725E-3</v>
      </c>
      <c r="W336" s="88">
        <f>P336*VLOOKUP('Tipo de Pilha'!$E$1,'Área - us ur'!$A$4:$H$7,8,FALSE)/1000</f>
        <v>0</v>
      </c>
      <c r="X336" s="82">
        <f t="shared" si="51"/>
        <v>2.2436142443984725E-3</v>
      </c>
    </row>
    <row r="337" spans="1:24" ht="15" customHeight="1" x14ac:dyDescent="0.2">
      <c r="A337" s="126">
        <f>'Serie Vento - 1 dia'!D337</f>
        <v>42339</v>
      </c>
      <c r="B337" s="102">
        <f>'Serie Vento - 1 dia'!E337</f>
        <v>12.027700719999999</v>
      </c>
      <c r="C337" s="68">
        <f t="shared" si="52"/>
        <v>0.24055401440000002</v>
      </c>
      <c r="D337" s="69">
        <f t="shared" si="52"/>
        <v>0.24055401440000002</v>
      </c>
      <c r="E337" s="69">
        <f t="shared" si="52"/>
        <v>0.24055401440000002</v>
      </c>
      <c r="F337" s="69">
        <f t="shared" si="53"/>
        <v>0.72166204319999994</v>
      </c>
      <c r="G337" s="69">
        <f t="shared" si="53"/>
        <v>0.72166204319999994</v>
      </c>
      <c r="H337" s="69">
        <f t="shared" si="54"/>
        <v>1.0824930648</v>
      </c>
      <c r="I337" s="70">
        <f t="shared" si="55"/>
        <v>1.3230470792</v>
      </c>
      <c r="J337" s="68">
        <f t="shared" si="44"/>
        <v>0</v>
      </c>
      <c r="K337" s="69">
        <f t="shared" si="45"/>
        <v>0</v>
      </c>
      <c r="L337" s="69">
        <f t="shared" si="46"/>
        <v>0</v>
      </c>
      <c r="M337" s="69">
        <f t="shared" si="47"/>
        <v>0</v>
      </c>
      <c r="N337" s="69">
        <f t="shared" si="48"/>
        <v>0</v>
      </c>
      <c r="O337" s="69">
        <f t="shared" si="49"/>
        <v>2.4570227529256243</v>
      </c>
      <c r="P337" s="70">
        <f t="shared" si="50"/>
        <v>14.129023072019761</v>
      </c>
      <c r="Q337" s="86">
        <f>J337*VLOOKUP('Tipo de Pilha'!$E$1,'Área - us ur'!$A$4:$H$7,2,FALSE)/1000</f>
        <v>0</v>
      </c>
      <c r="R337" s="87">
        <f>K337*VLOOKUP('Tipo de Pilha'!$E$1,'Área - us ur'!$A$4:$H$7,3,FALSE)/1000</f>
        <v>0</v>
      </c>
      <c r="S337" s="87">
        <f>L337*VLOOKUP('Tipo de Pilha'!$E$1,'Área - us ur'!$A$4:$H$7,4,FALSE)/1000</f>
        <v>0</v>
      </c>
      <c r="T337" s="87">
        <f>M337*VLOOKUP('Tipo de Pilha'!$E$1,'Área - us ur'!$A$4:$H$7,5,FALSE)/1000</f>
        <v>0</v>
      </c>
      <c r="U337" s="87">
        <f>N337*VLOOKUP('Tipo de Pilha'!$E$1,'Área - us ur'!$A$4:$H$7,6,FALSE)/1000</f>
        <v>0</v>
      </c>
      <c r="V337" s="87">
        <f>O337*VLOOKUP('Tipo de Pilha'!$E$1,'Área - us ur'!$A$4:$H$7,7,FALSE)/1000</f>
        <v>2.9484273035107489E-4</v>
      </c>
      <c r="W337" s="88">
        <f>P337*VLOOKUP('Tipo de Pilha'!$E$1,'Área - us ur'!$A$4:$H$7,8,FALSE)/1000</f>
        <v>0</v>
      </c>
      <c r="X337" s="82">
        <f t="shared" si="51"/>
        <v>2.9484273035107489E-4</v>
      </c>
    </row>
    <row r="338" spans="1:24" ht="15" customHeight="1" x14ac:dyDescent="0.2">
      <c r="A338" s="126">
        <f>'Serie Vento - 1 dia'!D338</f>
        <v>42340</v>
      </c>
      <c r="B338" s="102">
        <f>'Serie Vento - 1 dia'!E338</f>
        <v>12.886822199999999</v>
      </c>
      <c r="C338" s="68">
        <f t="shared" si="52"/>
        <v>0.25773644400000001</v>
      </c>
      <c r="D338" s="69">
        <f t="shared" si="52"/>
        <v>0.25773644400000001</v>
      </c>
      <c r="E338" s="69">
        <f t="shared" si="52"/>
        <v>0.25773644400000001</v>
      </c>
      <c r="F338" s="69">
        <f t="shared" si="53"/>
        <v>0.77320933199999997</v>
      </c>
      <c r="G338" s="69">
        <f t="shared" si="53"/>
        <v>0.77320933199999997</v>
      </c>
      <c r="H338" s="69">
        <f t="shared" si="54"/>
        <v>1.159813998</v>
      </c>
      <c r="I338" s="70">
        <f t="shared" si="55"/>
        <v>1.417550442</v>
      </c>
      <c r="J338" s="68">
        <f t="shared" si="44"/>
        <v>0</v>
      </c>
      <c r="K338" s="69">
        <f t="shared" si="45"/>
        <v>0</v>
      </c>
      <c r="L338" s="69">
        <f t="shared" si="46"/>
        <v>0</v>
      </c>
      <c r="M338" s="69">
        <f t="shared" si="47"/>
        <v>0</v>
      </c>
      <c r="N338" s="69">
        <f t="shared" si="48"/>
        <v>0</v>
      </c>
      <c r="O338" s="69">
        <f t="shared" si="49"/>
        <v>5.47669975949115</v>
      </c>
      <c r="P338" s="70">
        <f t="shared" si="50"/>
        <v>20.550966603634933</v>
      </c>
      <c r="Q338" s="86">
        <f>J338*VLOOKUP('Tipo de Pilha'!$E$1,'Área - us ur'!$A$4:$H$7,2,FALSE)/1000</f>
        <v>0</v>
      </c>
      <c r="R338" s="87">
        <f>K338*VLOOKUP('Tipo de Pilha'!$E$1,'Área - us ur'!$A$4:$H$7,3,FALSE)/1000</f>
        <v>0</v>
      </c>
      <c r="S338" s="87">
        <f>L338*VLOOKUP('Tipo de Pilha'!$E$1,'Área - us ur'!$A$4:$H$7,4,FALSE)/1000</f>
        <v>0</v>
      </c>
      <c r="T338" s="87">
        <f>M338*VLOOKUP('Tipo de Pilha'!$E$1,'Área - us ur'!$A$4:$H$7,5,FALSE)/1000</f>
        <v>0</v>
      </c>
      <c r="U338" s="87">
        <f>N338*VLOOKUP('Tipo de Pilha'!$E$1,'Área - us ur'!$A$4:$H$7,6,FALSE)/1000</f>
        <v>0</v>
      </c>
      <c r="V338" s="87">
        <f>O338*VLOOKUP('Tipo de Pilha'!$E$1,'Área - us ur'!$A$4:$H$7,7,FALSE)/1000</f>
        <v>6.5720397113893801E-4</v>
      </c>
      <c r="W338" s="88">
        <f>P338*VLOOKUP('Tipo de Pilha'!$E$1,'Área - us ur'!$A$4:$H$7,8,FALSE)/1000</f>
        <v>0</v>
      </c>
      <c r="X338" s="82">
        <f t="shared" si="51"/>
        <v>6.5720397113893801E-4</v>
      </c>
    </row>
    <row r="339" spans="1:24" ht="15" customHeight="1" x14ac:dyDescent="0.2">
      <c r="A339" s="126">
        <f>'Serie Vento - 1 dia'!D339</f>
        <v>42341</v>
      </c>
      <c r="B339" s="102">
        <f>'Serie Vento - 1 dia'!E339</f>
        <v>11.16857924</v>
      </c>
      <c r="C339" s="68">
        <f t="shared" si="52"/>
        <v>0.22337158480000005</v>
      </c>
      <c r="D339" s="69">
        <f t="shared" si="52"/>
        <v>0.22337158480000005</v>
      </c>
      <c r="E339" s="69">
        <f t="shared" si="52"/>
        <v>0.22337158480000005</v>
      </c>
      <c r="F339" s="69">
        <f t="shared" si="53"/>
        <v>0.6701147543999999</v>
      </c>
      <c r="G339" s="69">
        <f t="shared" si="53"/>
        <v>0.6701147543999999</v>
      </c>
      <c r="H339" s="69">
        <f t="shared" si="54"/>
        <v>1.0051721316000002</v>
      </c>
      <c r="I339" s="70">
        <f t="shared" si="55"/>
        <v>1.2285437164000002</v>
      </c>
      <c r="J339" s="68">
        <f t="shared" si="44"/>
        <v>0</v>
      </c>
      <c r="K339" s="69">
        <f t="shared" si="45"/>
        <v>0</v>
      </c>
      <c r="L339" s="69">
        <f t="shared" si="46"/>
        <v>0</v>
      </c>
      <c r="M339" s="69">
        <f t="shared" si="47"/>
        <v>0</v>
      </c>
      <c r="N339" s="69">
        <f t="shared" si="48"/>
        <v>0</v>
      </c>
      <c r="O339" s="69">
        <f t="shared" si="49"/>
        <v>0.13085484482669241</v>
      </c>
      <c r="P339" s="70">
        <f t="shared" si="50"/>
        <v>8.7430622677435785</v>
      </c>
      <c r="Q339" s="86">
        <f>J339*VLOOKUP('Tipo de Pilha'!$E$1,'Área - us ur'!$A$4:$H$7,2,FALSE)/1000</f>
        <v>0</v>
      </c>
      <c r="R339" s="87">
        <f>K339*VLOOKUP('Tipo de Pilha'!$E$1,'Área - us ur'!$A$4:$H$7,3,FALSE)/1000</f>
        <v>0</v>
      </c>
      <c r="S339" s="87">
        <f>L339*VLOOKUP('Tipo de Pilha'!$E$1,'Área - us ur'!$A$4:$H$7,4,FALSE)/1000</f>
        <v>0</v>
      </c>
      <c r="T339" s="87">
        <f>M339*VLOOKUP('Tipo de Pilha'!$E$1,'Área - us ur'!$A$4:$H$7,5,FALSE)/1000</f>
        <v>0</v>
      </c>
      <c r="U339" s="87">
        <f>N339*VLOOKUP('Tipo de Pilha'!$E$1,'Área - us ur'!$A$4:$H$7,6,FALSE)/1000</f>
        <v>0</v>
      </c>
      <c r="V339" s="87">
        <f>O339*VLOOKUP('Tipo de Pilha'!$E$1,'Área - us ur'!$A$4:$H$7,7,FALSE)/1000</f>
        <v>1.570258137920309E-5</v>
      </c>
      <c r="W339" s="88">
        <f>P339*VLOOKUP('Tipo de Pilha'!$E$1,'Área - us ur'!$A$4:$H$7,8,FALSE)/1000</f>
        <v>0</v>
      </c>
      <c r="X339" s="82">
        <f t="shared" si="51"/>
        <v>1.570258137920309E-5</v>
      </c>
    </row>
    <row r="340" spans="1:24" ht="15" customHeight="1" x14ac:dyDescent="0.2">
      <c r="A340" s="126">
        <f>'Serie Vento - 1 dia'!D340</f>
        <v>42342</v>
      </c>
      <c r="B340" s="102">
        <f>'Serie Vento - 1 dia'!E340</f>
        <v>12.027700719999999</v>
      </c>
      <c r="C340" s="68">
        <f t="shared" si="52"/>
        <v>0.24055401440000002</v>
      </c>
      <c r="D340" s="69">
        <f t="shared" si="52"/>
        <v>0.24055401440000002</v>
      </c>
      <c r="E340" s="69">
        <f t="shared" si="52"/>
        <v>0.24055401440000002</v>
      </c>
      <c r="F340" s="69">
        <f t="shared" si="53"/>
        <v>0.72166204319999994</v>
      </c>
      <c r="G340" s="69">
        <f t="shared" si="53"/>
        <v>0.72166204319999994</v>
      </c>
      <c r="H340" s="69">
        <f t="shared" si="54"/>
        <v>1.0824930648</v>
      </c>
      <c r="I340" s="70">
        <f t="shared" si="55"/>
        <v>1.3230470792</v>
      </c>
      <c r="J340" s="68">
        <f t="shared" si="44"/>
        <v>0</v>
      </c>
      <c r="K340" s="69">
        <f t="shared" si="45"/>
        <v>0</v>
      </c>
      <c r="L340" s="69">
        <f t="shared" si="46"/>
        <v>0</v>
      </c>
      <c r="M340" s="69">
        <f t="shared" si="47"/>
        <v>0</v>
      </c>
      <c r="N340" s="69">
        <f t="shared" si="48"/>
        <v>0</v>
      </c>
      <c r="O340" s="69">
        <f t="shared" si="49"/>
        <v>2.4570227529256243</v>
      </c>
      <c r="P340" s="70">
        <f t="shared" si="50"/>
        <v>14.129023072019761</v>
      </c>
      <c r="Q340" s="86">
        <f>J340*VLOOKUP('Tipo de Pilha'!$E$1,'Área - us ur'!$A$4:$H$7,2,FALSE)/1000</f>
        <v>0</v>
      </c>
      <c r="R340" s="87">
        <f>K340*VLOOKUP('Tipo de Pilha'!$E$1,'Área - us ur'!$A$4:$H$7,3,FALSE)/1000</f>
        <v>0</v>
      </c>
      <c r="S340" s="87">
        <f>L340*VLOOKUP('Tipo de Pilha'!$E$1,'Área - us ur'!$A$4:$H$7,4,FALSE)/1000</f>
        <v>0</v>
      </c>
      <c r="T340" s="87">
        <f>M340*VLOOKUP('Tipo de Pilha'!$E$1,'Área - us ur'!$A$4:$H$7,5,FALSE)/1000</f>
        <v>0</v>
      </c>
      <c r="U340" s="87">
        <f>N340*VLOOKUP('Tipo de Pilha'!$E$1,'Área - us ur'!$A$4:$H$7,6,FALSE)/1000</f>
        <v>0</v>
      </c>
      <c r="V340" s="87">
        <f>O340*VLOOKUP('Tipo de Pilha'!$E$1,'Área - us ur'!$A$4:$H$7,7,FALSE)/1000</f>
        <v>2.9484273035107489E-4</v>
      </c>
      <c r="W340" s="88">
        <f>P340*VLOOKUP('Tipo de Pilha'!$E$1,'Área - us ur'!$A$4:$H$7,8,FALSE)/1000</f>
        <v>0</v>
      </c>
      <c r="X340" s="82">
        <f t="shared" si="51"/>
        <v>2.9484273035107489E-4</v>
      </c>
    </row>
    <row r="341" spans="1:24" ht="15" customHeight="1" x14ac:dyDescent="0.2">
      <c r="A341" s="126">
        <f>'Serie Vento - 1 dia'!D341</f>
        <v>42343</v>
      </c>
      <c r="B341" s="102">
        <f>'Serie Vento - 1 dia'!E341</f>
        <v>17.182429599999999</v>
      </c>
      <c r="C341" s="68">
        <f t="shared" si="52"/>
        <v>0.34364859200000003</v>
      </c>
      <c r="D341" s="69">
        <f t="shared" si="52"/>
        <v>0.34364859200000003</v>
      </c>
      <c r="E341" s="69">
        <f t="shared" si="52"/>
        <v>0.34364859200000003</v>
      </c>
      <c r="F341" s="69">
        <f t="shared" si="53"/>
        <v>1.0309457759999998</v>
      </c>
      <c r="G341" s="69">
        <f t="shared" si="53"/>
        <v>1.0309457759999998</v>
      </c>
      <c r="H341" s="69">
        <f t="shared" si="54"/>
        <v>1.5464186640000002</v>
      </c>
      <c r="I341" s="70">
        <f t="shared" si="55"/>
        <v>1.890067256</v>
      </c>
      <c r="J341" s="68">
        <f t="shared" si="44"/>
        <v>0</v>
      </c>
      <c r="K341" s="69">
        <f t="shared" si="45"/>
        <v>0</v>
      </c>
      <c r="L341" s="69">
        <f t="shared" si="46"/>
        <v>0</v>
      </c>
      <c r="M341" s="69">
        <f t="shared" si="47"/>
        <v>0.82918758103004087</v>
      </c>
      <c r="N341" s="69">
        <f t="shared" si="48"/>
        <v>0.82918758103004087</v>
      </c>
      <c r="O341" s="69">
        <f t="shared" si="49"/>
        <v>30.97772126931762</v>
      </c>
      <c r="P341" s="70">
        <f t="shared" si="50"/>
        <v>68.200425171795445</v>
      </c>
      <c r="Q341" s="86">
        <f>J341*VLOOKUP('Tipo de Pilha'!$E$1,'Área - us ur'!$A$4:$H$7,2,FALSE)/1000</f>
        <v>0</v>
      </c>
      <c r="R341" s="87">
        <f>K341*VLOOKUP('Tipo de Pilha'!$E$1,'Área - us ur'!$A$4:$H$7,3,FALSE)/1000</f>
        <v>0</v>
      </c>
      <c r="S341" s="87">
        <f>L341*VLOOKUP('Tipo de Pilha'!$E$1,'Área - us ur'!$A$4:$H$7,4,FALSE)/1000</f>
        <v>0</v>
      </c>
      <c r="T341" s="87">
        <f>M341*VLOOKUP('Tipo de Pilha'!$E$1,'Área - us ur'!$A$4:$H$7,5,FALSE)/1000</f>
        <v>3.9801003889441961E-4</v>
      </c>
      <c r="U341" s="87">
        <f>N341*VLOOKUP('Tipo de Pilha'!$E$1,'Área - us ur'!$A$4:$H$7,6,FALSE)/1000</f>
        <v>0</v>
      </c>
      <c r="V341" s="87">
        <f>O341*VLOOKUP('Tipo de Pilha'!$E$1,'Área - us ur'!$A$4:$H$7,7,FALSE)/1000</f>
        <v>3.7173265523181144E-3</v>
      </c>
      <c r="W341" s="88">
        <f>P341*VLOOKUP('Tipo de Pilha'!$E$1,'Área - us ur'!$A$4:$H$7,8,FALSE)/1000</f>
        <v>0</v>
      </c>
      <c r="X341" s="82">
        <f t="shared" si="51"/>
        <v>4.1153365912125336E-3</v>
      </c>
    </row>
    <row r="342" spans="1:24" ht="15" customHeight="1" x14ac:dyDescent="0.2">
      <c r="A342" s="126">
        <f>'Serie Vento - 1 dia'!D342</f>
        <v>42344</v>
      </c>
      <c r="B342" s="102">
        <f>'Serie Vento - 1 dia'!E342</f>
        <v>13.74594368</v>
      </c>
      <c r="C342" s="68">
        <f t="shared" si="52"/>
        <v>0.27491887360000006</v>
      </c>
      <c r="D342" s="69">
        <f t="shared" si="52"/>
        <v>0.27491887360000006</v>
      </c>
      <c r="E342" s="69">
        <f t="shared" si="52"/>
        <v>0.27491887360000006</v>
      </c>
      <c r="F342" s="69">
        <f t="shared" si="53"/>
        <v>0.82475662080000001</v>
      </c>
      <c r="G342" s="69">
        <f t="shared" si="53"/>
        <v>0.82475662080000001</v>
      </c>
      <c r="H342" s="69">
        <f t="shared" si="54"/>
        <v>1.2371349312000002</v>
      </c>
      <c r="I342" s="70">
        <f t="shared" si="55"/>
        <v>1.5120538048000003</v>
      </c>
      <c r="J342" s="68">
        <f t="shared" si="44"/>
        <v>0</v>
      </c>
      <c r="K342" s="69">
        <f t="shared" si="45"/>
        <v>0</v>
      </c>
      <c r="L342" s="69">
        <f t="shared" si="46"/>
        <v>0</v>
      </c>
      <c r="M342" s="69">
        <f t="shared" si="47"/>
        <v>0</v>
      </c>
      <c r="N342" s="69">
        <f t="shared" si="48"/>
        <v>0</v>
      </c>
      <c r="O342" s="69">
        <f t="shared" si="49"/>
        <v>9.1898858645232764</v>
      </c>
      <c r="P342" s="70">
        <f t="shared" si="50"/>
        <v>28.008892862589104</v>
      </c>
      <c r="Q342" s="86">
        <f>J342*VLOOKUP('Tipo de Pilha'!$E$1,'Área - us ur'!$A$4:$H$7,2,FALSE)/1000</f>
        <v>0</v>
      </c>
      <c r="R342" s="87">
        <f>K342*VLOOKUP('Tipo de Pilha'!$E$1,'Área - us ur'!$A$4:$H$7,3,FALSE)/1000</f>
        <v>0</v>
      </c>
      <c r="S342" s="87">
        <f>L342*VLOOKUP('Tipo de Pilha'!$E$1,'Área - us ur'!$A$4:$H$7,4,FALSE)/1000</f>
        <v>0</v>
      </c>
      <c r="T342" s="87">
        <f>M342*VLOOKUP('Tipo de Pilha'!$E$1,'Área - us ur'!$A$4:$H$7,5,FALSE)/1000</f>
        <v>0</v>
      </c>
      <c r="U342" s="87">
        <f>N342*VLOOKUP('Tipo de Pilha'!$E$1,'Área - us ur'!$A$4:$H$7,6,FALSE)/1000</f>
        <v>0</v>
      </c>
      <c r="V342" s="87">
        <f>O342*VLOOKUP('Tipo de Pilha'!$E$1,'Área - us ur'!$A$4:$H$7,7,FALSE)/1000</f>
        <v>1.1027863037427932E-3</v>
      </c>
      <c r="W342" s="88">
        <f>P342*VLOOKUP('Tipo de Pilha'!$E$1,'Área - us ur'!$A$4:$H$7,8,FALSE)/1000</f>
        <v>0</v>
      </c>
      <c r="X342" s="82">
        <f t="shared" si="51"/>
        <v>1.1027863037427932E-3</v>
      </c>
    </row>
    <row r="343" spans="1:24" ht="15" customHeight="1" x14ac:dyDescent="0.2">
      <c r="A343" s="126">
        <f>'Serie Vento - 1 dia'!D343</f>
        <v>42345</v>
      </c>
      <c r="B343" s="102">
        <f>'Serie Vento - 1 dia'!E343</f>
        <v>17.182429599999999</v>
      </c>
      <c r="C343" s="68">
        <f t="shared" si="52"/>
        <v>0.34364859200000003</v>
      </c>
      <c r="D343" s="69">
        <f t="shared" si="52"/>
        <v>0.34364859200000003</v>
      </c>
      <c r="E343" s="69">
        <f t="shared" si="52"/>
        <v>0.34364859200000003</v>
      </c>
      <c r="F343" s="69">
        <f t="shared" si="53"/>
        <v>1.0309457759999998</v>
      </c>
      <c r="G343" s="69">
        <f t="shared" si="53"/>
        <v>1.0309457759999998</v>
      </c>
      <c r="H343" s="69">
        <f t="shared" si="54"/>
        <v>1.5464186640000002</v>
      </c>
      <c r="I343" s="70">
        <f t="shared" si="55"/>
        <v>1.890067256</v>
      </c>
      <c r="J343" s="68">
        <f t="shared" si="44"/>
        <v>0</v>
      </c>
      <c r="K343" s="69">
        <f t="shared" si="45"/>
        <v>0</v>
      </c>
      <c r="L343" s="69">
        <f t="shared" si="46"/>
        <v>0</v>
      </c>
      <c r="M343" s="69">
        <f t="shared" si="47"/>
        <v>0.82918758103004087</v>
      </c>
      <c r="N343" s="69">
        <f t="shared" si="48"/>
        <v>0.82918758103004087</v>
      </c>
      <c r="O343" s="69">
        <f t="shared" si="49"/>
        <v>30.97772126931762</v>
      </c>
      <c r="P343" s="70">
        <f t="shared" si="50"/>
        <v>68.200425171795445</v>
      </c>
      <c r="Q343" s="86">
        <f>J343*VLOOKUP('Tipo de Pilha'!$E$1,'Área - us ur'!$A$4:$H$7,2,FALSE)/1000</f>
        <v>0</v>
      </c>
      <c r="R343" s="87">
        <f>K343*VLOOKUP('Tipo de Pilha'!$E$1,'Área - us ur'!$A$4:$H$7,3,FALSE)/1000</f>
        <v>0</v>
      </c>
      <c r="S343" s="87">
        <f>L343*VLOOKUP('Tipo de Pilha'!$E$1,'Área - us ur'!$A$4:$H$7,4,FALSE)/1000</f>
        <v>0</v>
      </c>
      <c r="T343" s="87">
        <f>M343*VLOOKUP('Tipo de Pilha'!$E$1,'Área - us ur'!$A$4:$H$7,5,FALSE)/1000</f>
        <v>3.9801003889441961E-4</v>
      </c>
      <c r="U343" s="87">
        <f>N343*VLOOKUP('Tipo de Pilha'!$E$1,'Área - us ur'!$A$4:$H$7,6,FALSE)/1000</f>
        <v>0</v>
      </c>
      <c r="V343" s="87">
        <f>O343*VLOOKUP('Tipo de Pilha'!$E$1,'Área - us ur'!$A$4:$H$7,7,FALSE)/1000</f>
        <v>3.7173265523181144E-3</v>
      </c>
      <c r="W343" s="88">
        <f>P343*VLOOKUP('Tipo de Pilha'!$E$1,'Área - us ur'!$A$4:$H$7,8,FALSE)/1000</f>
        <v>0</v>
      </c>
      <c r="X343" s="82">
        <f t="shared" si="51"/>
        <v>4.1153365912125336E-3</v>
      </c>
    </row>
    <row r="344" spans="1:24" ht="15" customHeight="1" x14ac:dyDescent="0.2">
      <c r="A344" s="126">
        <f>'Serie Vento - 1 dia'!D344</f>
        <v>42346</v>
      </c>
      <c r="B344" s="102">
        <f>'Serie Vento - 1 dia'!E344</f>
        <v>8.5912147999999995</v>
      </c>
      <c r="C344" s="68">
        <f t="shared" si="52"/>
        <v>0.17182429600000002</v>
      </c>
      <c r="D344" s="69">
        <f t="shared" si="52"/>
        <v>0.17182429600000002</v>
      </c>
      <c r="E344" s="69">
        <f t="shared" si="52"/>
        <v>0.17182429600000002</v>
      </c>
      <c r="F344" s="69">
        <f t="shared" si="53"/>
        <v>0.51547288799999991</v>
      </c>
      <c r="G344" s="69">
        <f t="shared" si="53"/>
        <v>0.51547288799999991</v>
      </c>
      <c r="H344" s="69">
        <f t="shared" si="54"/>
        <v>0.77320933200000008</v>
      </c>
      <c r="I344" s="70">
        <f t="shared" si="55"/>
        <v>0.94503362800000001</v>
      </c>
      <c r="J344" s="68">
        <f t="shared" si="44"/>
        <v>0</v>
      </c>
      <c r="K344" s="69">
        <f t="shared" si="45"/>
        <v>0</v>
      </c>
      <c r="L344" s="69">
        <f t="shared" si="46"/>
        <v>0</v>
      </c>
      <c r="M344" s="69">
        <f t="shared" si="47"/>
        <v>0</v>
      </c>
      <c r="N344" s="69">
        <f t="shared" si="48"/>
        <v>0</v>
      </c>
      <c r="O344" s="69">
        <f t="shared" si="49"/>
        <v>0</v>
      </c>
      <c r="P344" s="70">
        <f t="shared" si="50"/>
        <v>0</v>
      </c>
      <c r="Q344" s="86">
        <f>J344*VLOOKUP('Tipo de Pilha'!$E$1,'Área - us ur'!$A$4:$H$7,2,FALSE)/1000</f>
        <v>0</v>
      </c>
      <c r="R344" s="87">
        <f>K344*VLOOKUP('Tipo de Pilha'!$E$1,'Área - us ur'!$A$4:$H$7,3,FALSE)/1000</f>
        <v>0</v>
      </c>
      <c r="S344" s="87">
        <f>L344*VLOOKUP('Tipo de Pilha'!$E$1,'Área - us ur'!$A$4:$H$7,4,FALSE)/1000</f>
        <v>0</v>
      </c>
      <c r="T344" s="87">
        <f>M344*VLOOKUP('Tipo de Pilha'!$E$1,'Área - us ur'!$A$4:$H$7,5,FALSE)/1000</f>
        <v>0</v>
      </c>
      <c r="U344" s="87">
        <f>N344*VLOOKUP('Tipo de Pilha'!$E$1,'Área - us ur'!$A$4:$H$7,6,FALSE)/1000</f>
        <v>0</v>
      </c>
      <c r="V344" s="87">
        <f>O344*VLOOKUP('Tipo de Pilha'!$E$1,'Área - us ur'!$A$4:$H$7,7,FALSE)/1000</f>
        <v>0</v>
      </c>
      <c r="W344" s="88">
        <f>P344*VLOOKUP('Tipo de Pilha'!$E$1,'Área - us ur'!$A$4:$H$7,8,FALSE)/1000</f>
        <v>0</v>
      </c>
      <c r="X344" s="82">
        <f t="shared" si="51"/>
        <v>0</v>
      </c>
    </row>
    <row r="345" spans="1:24" ht="15" customHeight="1" x14ac:dyDescent="0.2">
      <c r="A345" s="126">
        <f>'Serie Vento - 1 dia'!D345</f>
        <v>42347</v>
      </c>
      <c r="B345" s="102">
        <f>'Serie Vento - 1 dia'!E345</f>
        <v>12.027700719999999</v>
      </c>
      <c r="C345" s="68">
        <f t="shared" si="52"/>
        <v>0.24055401440000002</v>
      </c>
      <c r="D345" s="69">
        <f t="shared" si="52"/>
        <v>0.24055401440000002</v>
      </c>
      <c r="E345" s="69">
        <f t="shared" si="52"/>
        <v>0.24055401440000002</v>
      </c>
      <c r="F345" s="69">
        <f t="shared" si="53"/>
        <v>0.72166204319999994</v>
      </c>
      <c r="G345" s="69">
        <f t="shared" si="53"/>
        <v>0.72166204319999994</v>
      </c>
      <c r="H345" s="69">
        <f t="shared" si="54"/>
        <v>1.0824930648</v>
      </c>
      <c r="I345" s="70">
        <f t="shared" si="55"/>
        <v>1.3230470792</v>
      </c>
      <c r="J345" s="68">
        <f t="shared" si="44"/>
        <v>0</v>
      </c>
      <c r="K345" s="69">
        <f t="shared" si="45"/>
        <v>0</v>
      </c>
      <c r="L345" s="69">
        <f t="shared" si="46"/>
        <v>0</v>
      </c>
      <c r="M345" s="69">
        <f t="shared" si="47"/>
        <v>0</v>
      </c>
      <c r="N345" s="69">
        <f t="shared" si="48"/>
        <v>0</v>
      </c>
      <c r="O345" s="69">
        <f t="shared" si="49"/>
        <v>2.4570227529256243</v>
      </c>
      <c r="P345" s="70">
        <f t="shared" si="50"/>
        <v>14.129023072019761</v>
      </c>
      <c r="Q345" s="86">
        <f>J345*VLOOKUP('Tipo de Pilha'!$E$1,'Área - us ur'!$A$4:$H$7,2,FALSE)/1000</f>
        <v>0</v>
      </c>
      <c r="R345" s="87">
        <f>K345*VLOOKUP('Tipo de Pilha'!$E$1,'Área - us ur'!$A$4:$H$7,3,FALSE)/1000</f>
        <v>0</v>
      </c>
      <c r="S345" s="87">
        <f>L345*VLOOKUP('Tipo de Pilha'!$E$1,'Área - us ur'!$A$4:$H$7,4,FALSE)/1000</f>
        <v>0</v>
      </c>
      <c r="T345" s="87">
        <f>M345*VLOOKUP('Tipo de Pilha'!$E$1,'Área - us ur'!$A$4:$H$7,5,FALSE)/1000</f>
        <v>0</v>
      </c>
      <c r="U345" s="87">
        <f>N345*VLOOKUP('Tipo de Pilha'!$E$1,'Área - us ur'!$A$4:$H$7,6,FALSE)/1000</f>
        <v>0</v>
      </c>
      <c r="V345" s="87">
        <f>O345*VLOOKUP('Tipo de Pilha'!$E$1,'Área - us ur'!$A$4:$H$7,7,FALSE)/1000</f>
        <v>2.9484273035107489E-4</v>
      </c>
      <c r="W345" s="88">
        <f>P345*VLOOKUP('Tipo de Pilha'!$E$1,'Área - us ur'!$A$4:$H$7,8,FALSE)/1000</f>
        <v>0</v>
      </c>
      <c r="X345" s="82">
        <f t="shared" si="51"/>
        <v>2.9484273035107489E-4</v>
      </c>
    </row>
    <row r="346" spans="1:24" ht="15" customHeight="1" x14ac:dyDescent="0.2">
      <c r="A346" s="126">
        <f>'Serie Vento - 1 dia'!D346</f>
        <v>42348</v>
      </c>
      <c r="B346" s="102">
        <f>'Serie Vento - 1 dia'!E346</f>
        <v>16.32330812</v>
      </c>
      <c r="C346" s="68">
        <f t="shared" si="52"/>
        <v>0.32646616240000009</v>
      </c>
      <c r="D346" s="69">
        <f t="shared" si="52"/>
        <v>0.32646616240000009</v>
      </c>
      <c r="E346" s="69">
        <f t="shared" si="52"/>
        <v>0.32646616240000009</v>
      </c>
      <c r="F346" s="69">
        <f t="shared" si="53"/>
        <v>0.9793984872</v>
      </c>
      <c r="G346" s="69">
        <f t="shared" si="53"/>
        <v>0.9793984872</v>
      </c>
      <c r="H346" s="69">
        <f t="shared" si="54"/>
        <v>1.4690977308000002</v>
      </c>
      <c r="I346" s="70">
        <f t="shared" si="55"/>
        <v>1.7955638932000002</v>
      </c>
      <c r="J346" s="68">
        <f t="shared" si="44"/>
        <v>0</v>
      </c>
      <c r="K346" s="69">
        <f t="shared" si="45"/>
        <v>0</v>
      </c>
      <c r="L346" s="69">
        <f t="shared" si="46"/>
        <v>0</v>
      </c>
      <c r="M346" s="69">
        <f t="shared" si="47"/>
        <v>0</v>
      </c>
      <c r="N346" s="69">
        <f t="shared" si="48"/>
        <v>0</v>
      </c>
      <c r="O346" s="69">
        <f t="shared" si="49"/>
        <v>24.490498770419151</v>
      </c>
      <c r="P346" s="70">
        <f t="shared" si="50"/>
        <v>56.598568003485404</v>
      </c>
      <c r="Q346" s="86">
        <f>J346*VLOOKUP('Tipo de Pilha'!$E$1,'Área - us ur'!$A$4:$H$7,2,FALSE)/1000</f>
        <v>0</v>
      </c>
      <c r="R346" s="87">
        <f>K346*VLOOKUP('Tipo de Pilha'!$E$1,'Área - us ur'!$A$4:$H$7,3,FALSE)/1000</f>
        <v>0</v>
      </c>
      <c r="S346" s="87">
        <f>L346*VLOOKUP('Tipo de Pilha'!$E$1,'Área - us ur'!$A$4:$H$7,4,FALSE)/1000</f>
        <v>0</v>
      </c>
      <c r="T346" s="87">
        <f>M346*VLOOKUP('Tipo de Pilha'!$E$1,'Área - us ur'!$A$4:$H$7,5,FALSE)/1000</f>
        <v>0</v>
      </c>
      <c r="U346" s="87">
        <f>N346*VLOOKUP('Tipo de Pilha'!$E$1,'Área - us ur'!$A$4:$H$7,6,FALSE)/1000</f>
        <v>0</v>
      </c>
      <c r="V346" s="87">
        <f>O346*VLOOKUP('Tipo de Pilha'!$E$1,'Área - us ur'!$A$4:$H$7,7,FALSE)/1000</f>
        <v>2.9388598524502981E-3</v>
      </c>
      <c r="W346" s="88">
        <f>P346*VLOOKUP('Tipo de Pilha'!$E$1,'Área - us ur'!$A$4:$H$7,8,FALSE)/1000</f>
        <v>0</v>
      </c>
      <c r="X346" s="82">
        <f t="shared" si="51"/>
        <v>2.9388598524502981E-3</v>
      </c>
    </row>
    <row r="347" spans="1:24" ht="15" customHeight="1" x14ac:dyDescent="0.2">
      <c r="A347" s="126">
        <f>'Serie Vento - 1 dia'!D347</f>
        <v>42349</v>
      </c>
      <c r="B347" s="102">
        <f>'Serie Vento - 1 dia'!E347</f>
        <v>9.4503362800000001</v>
      </c>
      <c r="C347" s="68">
        <f t="shared" si="52"/>
        <v>0.18900672560000004</v>
      </c>
      <c r="D347" s="69">
        <f t="shared" si="52"/>
        <v>0.18900672560000004</v>
      </c>
      <c r="E347" s="69">
        <f t="shared" si="52"/>
        <v>0.18900672560000004</v>
      </c>
      <c r="F347" s="69">
        <f t="shared" si="53"/>
        <v>0.56702017679999994</v>
      </c>
      <c r="G347" s="69">
        <f t="shared" si="53"/>
        <v>0.56702017679999994</v>
      </c>
      <c r="H347" s="69">
        <f t="shared" si="54"/>
        <v>0.85053026520000008</v>
      </c>
      <c r="I347" s="70">
        <f t="shared" si="55"/>
        <v>1.0395369908000001</v>
      </c>
      <c r="J347" s="68">
        <f t="shared" si="44"/>
        <v>0</v>
      </c>
      <c r="K347" s="69">
        <f t="shared" si="45"/>
        <v>0</v>
      </c>
      <c r="L347" s="69">
        <f t="shared" si="46"/>
        <v>0</v>
      </c>
      <c r="M347" s="69">
        <f t="shared" si="47"/>
        <v>0</v>
      </c>
      <c r="N347" s="69">
        <f t="shared" si="48"/>
        <v>0</v>
      </c>
      <c r="O347" s="69">
        <f t="shared" si="49"/>
        <v>0</v>
      </c>
      <c r="P347" s="70">
        <f t="shared" si="50"/>
        <v>1.0790888412081203</v>
      </c>
      <c r="Q347" s="86">
        <f>J347*VLOOKUP('Tipo de Pilha'!$E$1,'Área - us ur'!$A$4:$H$7,2,FALSE)/1000</f>
        <v>0</v>
      </c>
      <c r="R347" s="87">
        <f>K347*VLOOKUP('Tipo de Pilha'!$E$1,'Área - us ur'!$A$4:$H$7,3,FALSE)/1000</f>
        <v>0</v>
      </c>
      <c r="S347" s="87">
        <f>L347*VLOOKUP('Tipo de Pilha'!$E$1,'Área - us ur'!$A$4:$H$7,4,FALSE)/1000</f>
        <v>0</v>
      </c>
      <c r="T347" s="87">
        <f>M347*VLOOKUP('Tipo de Pilha'!$E$1,'Área - us ur'!$A$4:$H$7,5,FALSE)/1000</f>
        <v>0</v>
      </c>
      <c r="U347" s="87">
        <f>N347*VLOOKUP('Tipo de Pilha'!$E$1,'Área - us ur'!$A$4:$H$7,6,FALSE)/1000</f>
        <v>0</v>
      </c>
      <c r="V347" s="87">
        <f>O347*VLOOKUP('Tipo de Pilha'!$E$1,'Área - us ur'!$A$4:$H$7,7,FALSE)/1000</f>
        <v>0</v>
      </c>
      <c r="W347" s="88">
        <f>P347*VLOOKUP('Tipo de Pilha'!$E$1,'Área - us ur'!$A$4:$H$7,8,FALSE)/1000</f>
        <v>0</v>
      </c>
      <c r="X347" s="82">
        <f t="shared" si="51"/>
        <v>0</v>
      </c>
    </row>
    <row r="348" spans="1:24" ht="15" customHeight="1" x14ac:dyDescent="0.2">
      <c r="A348" s="126">
        <f>'Serie Vento - 1 dia'!D348</f>
        <v>42350</v>
      </c>
      <c r="B348" s="102">
        <f>'Serie Vento - 1 dia'!E348</f>
        <v>15.464186639999999</v>
      </c>
      <c r="C348" s="68">
        <f t="shared" si="52"/>
        <v>0.30928373280000004</v>
      </c>
      <c r="D348" s="69">
        <f t="shared" si="52"/>
        <v>0.30928373280000004</v>
      </c>
      <c r="E348" s="69">
        <f t="shared" si="52"/>
        <v>0.30928373280000004</v>
      </c>
      <c r="F348" s="69">
        <f t="shared" si="53"/>
        <v>0.92785119839999997</v>
      </c>
      <c r="G348" s="69">
        <f t="shared" si="53"/>
        <v>0.92785119839999997</v>
      </c>
      <c r="H348" s="69">
        <f t="shared" si="54"/>
        <v>1.3917767976000002</v>
      </c>
      <c r="I348" s="70">
        <f t="shared" si="55"/>
        <v>1.7010605304000002</v>
      </c>
      <c r="J348" s="68">
        <f t="shared" si="44"/>
        <v>0</v>
      </c>
      <c r="K348" s="69">
        <f t="shared" si="45"/>
        <v>0</v>
      </c>
      <c r="L348" s="69">
        <f t="shared" si="46"/>
        <v>0</v>
      </c>
      <c r="M348" s="69">
        <f t="shared" si="47"/>
        <v>0</v>
      </c>
      <c r="N348" s="69">
        <f t="shared" si="48"/>
        <v>0</v>
      </c>
      <c r="O348" s="69">
        <f t="shared" si="49"/>
        <v>18.696785369987271</v>
      </c>
      <c r="P348" s="70">
        <f t="shared" si="50"/>
        <v>46.032693562514318</v>
      </c>
      <c r="Q348" s="86">
        <f>J348*VLOOKUP('Tipo de Pilha'!$E$1,'Área - us ur'!$A$4:$H$7,2,FALSE)/1000</f>
        <v>0</v>
      </c>
      <c r="R348" s="87">
        <f>K348*VLOOKUP('Tipo de Pilha'!$E$1,'Área - us ur'!$A$4:$H$7,3,FALSE)/1000</f>
        <v>0</v>
      </c>
      <c r="S348" s="87">
        <f>L348*VLOOKUP('Tipo de Pilha'!$E$1,'Área - us ur'!$A$4:$H$7,4,FALSE)/1000</f>
        <v>0</v>
      </c>
      <c r="T348" s="87">
        <f>M348*VLOOKUP('Tipo de Pilha'!$E$1,'Área - us ur'!$A$4:$H$7,5,FALSE)/1000</f>
        <v>0</v>
      </c>
      <c r="U348" s="87">
        <f>N348*VLOOKUP('Tipo de Pilha'!$E$1,'Área - us ur'!$A$4:$H$7,6,FALSE)/1000</f>
        <v>0</v>
      </c>
      <c r="V348" s="87">
        <f>O348*VLOOKUP('Tipo de Pilha'!$E$1,'Área - us ur'!$A$4:$H$7,7,FALSE)/1000</f>
        <v>2.2436142443984725E-3</v>
      </c>
      <c r="W348" s="88">
        <f>P348*VLOOKUP('Tipo de Pilha'!$E$1,'Área - us ur'!$A$4:$H$7,8,FALSE)/1000</f>
        <v>0</v>
      </c>
      <c r="X348" s="82">
        <f t="shared" si="51"/>
        <v>2.2436142443984725E-3</v>
      </c>
    </row>
    <row r="349" spans="1:24" ht="15" customHeight="1" x14ac:dyDescent="0.2">
      <c r="A349" s="126">
        <f>'Serie Vento - 1 dia'!D349</f>
        <v>42351</v>
      </c>
      <c r="B349" s="102">
        <f>'Serie Vento - 1 dia'!E349</f>
        <v>17.182429599999999</v>
      </c>
      <c r="C349" s="68">
        <f t="shared" si="52"/>
        <v>0.34364859200000003</v>
      </c>
      <c r="D349" s="69">
        <f t="shared" si="52"/>
        <v>0.34364859200000003</v>
      </c>
      <c r="E349" s="69">
        <f t="shared" si="52"/>
        <v>0.34364859200000003</v>
      </c>
      <c r="F349" s="69">
        <f t="shared" si="53"/>
        <v>1.0309457759999998</v>
      </c>
      <c r="G349" s="69">
        <f t="shared" si="53"/>
        <v>1.0309457759999998</v>
      </c>
      <c r="H349" s="69">
        <f t="shared" si="54"/>
        <v>1.5464186640000002</v>
      </c>
      <c r="I349" s="70">
        <f t="shared" si="55"/>
        <v>1.890067256</v>
      </c>
      <c r="J349" s="68">
        <f t="shared" si="44"/>
        <v>0</v>
      </c>
      <c r="K349" s="69">
        <f t="shared" si="45"/>
        <v>0</v>
      </c>
      <c r="L349" s="69">
        <f t="shared" si="46"/>
        <v>0</v>
      </c>
      <c r="M349" s="69">
        <f t="shared" si="47"/>
        <v>0.82918758103004087</v>
      </c>
      <c r="N349" s="69">
        <f t="shared" si="48"/>
        <v>0.82918758103004087</v>
      </c>
      <c r="O349" s="69">
        <f t="shared" si="49"/>
        <v>30.97772126931762</v>
      </c>
      <c r="P349" s="70">
        <f t="shared" si="50"/>
        <v>68.200425171795445</v>
      </c>
      <c r="Q349" s="86">
        <f>J349*VLOOKUP('Tipo de Pilha'!$E$1,'Área - us ur'!$A$4:$H$7,2,FALSE)/1000</f>
        <v>0</v>
      </c>
      <c r="R349" s="87">
        <f>K349*VLOOKUP('Tipo de Pilha'!$E$1,'Área - us ur'!$A$4:$H$7,3,FALSE)/1000</f>
        <v>0</v>
      </c>
      <c r="S349" s="87">
        <f>L349*VLOOKUP('Tipo de Pilha'!$E$1,'Área - us ur'!$A$4:$H$7,4,FALSE)/1000</f>
        <v>0</v>
      </c>
      <c r="T349" s="87">
        <f>M349*VLOOKUP('Tipo de Pilha'!$E$1,'Área - us ur'!$A$4:$H$7,5,FALSE)/1000</f>
        <v>3.9801003889441961E-4</v>
      </c>
      <c r="U349" s="87">
        <f>N349*VLOOKUP('Tipo de Pilha'!$E$1,'Área - us ur'!$A$4:$H$7,6,FALSE)/1000</f>
        <v>0</v>
      </c>
      <c r="V349" s="87">
        <f>O349*VLOOKUP('Tipo de Pilha'!$E$1,'Área - us ur'!$A$4:$H$7,7,FALSE)/1000</f>
        <v>3.7173265523181144E-3</v>
      </c>
      <c r="W349" s="88">
        <f>P349*VLOOKUP('Tipo de Pilha'!$E$1,'Área - us ur'!$A$4:$H$7,8,FALSE)/1000</f>
        <v>0</v>
      </c>
      <c r="X349" s="82">
        <f t="shared" si="51"/>
        <v>4.1153365912125336E-3</v>
      </c>
    </row>
    <row r="350" spans="1:24" ht="15" customHeight="1" x14ac:dyDescent="0.2">
      <c r="A350" s="126">
        <f>'Serie Vento - 1 dia'!D350</f>
        <v>42352</v>
      </c>
      <c r="B350" s="102">
        <f>'Serie Vento - 1 dia'!E350</f>
        <v>15.464186639999999</v>
      </c>
      <c r="C350" s="68">
        <f t="shared" si="52"/>
        <v>0.30928373280000004</v>
      </c>
      <c r="D350" s="69">
        <f t="shared" si="52"/>
        <v>0.30928373280000004</v>
      </c>
      <c r="E350" s="69">
        <f t="shared" si="52"/>
        <v>0.30928373280000004</v>
      </c>
      <c r="F350" s="69">
        <f t="shared" si="53"/>
        <v>0.92785119839999997</v>
      </c>
      <c r="G350" s="69">
        <f t="shared" si="53"/>
        <v>0.92785119839999997</v>
      </c>
      <c r="H350" s="69">
        <f t="shared" si="54"/>
        <v>1.3917767976000002</v>
      </c>
      <c r="I350" s="70">
        <f t="shared" si="55"/>
        <v>1.7010605304000002</v>
      </c>
      <c r="J350" s="68">
        <f t="shared" si="44"/>
        <v>0</v>
      </c>
      <c r="K350" s="69">
        <f t="shared" si="45"/>
        <v>0</v>
      </c>
      <c r="L350" s="69">
        <f t="shared" si="46"/>
        <v>0</v>
      </c>
      <c r="M350" s="69">
        <f t="shared" si="47"/>
        <v>0</v>
      </c>
      <c r="N350" s="69">
        <f t="shared" si="48"/>
        <v>0</v>
      </c>
      <c r="O350" s="69">
        <f t="shared" si="49"/>
        <v>18.696785369987271</v>
      </c>
      <c r="P350" s="70">
        <f t="shared" si="50"/>
        <v>46.032693562514318</v>
      </c>
      <c r="Q350" s="86">
        <f>J350*VLOOKUP('Tipo de Pilha'!$E$1,'Área - us ur'!$A$4:$H$7,2,FALSE)/1000</f>
        <v>0</v>
      </c>
      <c r="R350" s="87">
        <f>K350*VLOOKUP('Tipo de Pilha'!$E$1,'Área - us ur'!$A$4:$H$7,3,FALSE)/1000</f>
        <v>0</v>
      </c>
      <c r="S350" s="87">
        <f>L350*VLOOKUP('Tipo de Pilha'!$E$1,'Área - us ur'!$A$4:$H$7,4,FALSE)/1000</f>
        <v>0</v>
      </c>
      <c r="T350" s="87">
        <f>M350*VLOOKUP('Tipo de Pilha'!$E$1,'Área - us ur'!$A$4:$H$7,5,FALSE)/1000</f>
        <v>0</v>
      </c>
      <c r="U350" s="87">
        <f>N350*VLOOKUP('Tipo de Pilha'!$E$1,'Área - us ur'!$A$4:$H$7,6,FALSE)/1000</f>
        <v>0</v>
      </c>
      <c r="V350" s="87">
        <f>O350*VLOOKUP('Tipo de Pilha'!$E$1,'Área - us ur'!$A$4:$H$7,7,FALSE)/1000</f>
        <v>2.2436142443984725E-3</v>
      </c>
      <c r="W350" s="88">
        <f>P350*VLOOKUP('Tipo de Pilha'!$E$1,'Área - us ur'!$A$4:$H$7,8,FALSE)/1000</f>
        <v>0</v>
      </c>
      <c r="X350" s="82">
        <f t="shared" si="51"/>
        <v>2.2436142443984725E-3</v>
      </c>
    </row>
    <row r="351" spans="1:24" ht="15" customHeight="1" x14ac:dyDescent="0.2">
      <c r="A351" s="126">
        <f>'Serie Vento - 1 dia'!D351</f>
        <v>42353</v>
      </c>
      <c r="B351" s="102">
        <f>'Serie Vento - 1 dia'!E351</f>
        <v>16.32330812</v>
      </c>
      <c r="C351" s="68">
        <f t="shared" si="52"/>
        <v>0.32646616240000009</v>
      </c>
      <c r="D351" s="69">
        <f t="shared" si="52"/>
        <v>0.32646616240000009</v>
      </c>
      <c r="E351" s="69">
        <f t="shared" si="52"/>
        <v>0.32646616240000009</v>
      </c>
      <c r="F351" s="69">
        <f t="shared" si="53"/>
        <v>0.9793984872</v>
      </c>
      <c r="G351" s="69">
        <f t="shared" si="53"/>
        <v>0.9793984872</v>
      </c>
      <c r="H351" s="69">
        <f t="shared" si="54"/>
        <v>1.4690977308000002</v>
      </c>
      <c r="I351" s="70">
        <f t="shared" si="55"/>
        <v>1.7955638932000002</v>
      </c>
      <c r="J351" s="68">
        <f t="shared" si="44"/>
        <v>0</v>
      </c>
      <c r="K351" s="69">
        <f t="shared" si="45"/>
        <v>0</v>
      </c>
      <c r="L351" s="69">
        <f t="shared" si="46"/>
        <v>0</v>
      </c>
      <c r="M351" s="69">
        <f t="shared" si="47"/>
        <v>0</v>
      </c>
      <c r="N351" s="69">
        <f t="shared" si="48"/>
        <v>0</v>
      </c>
      <c r="O351" s="69">
        <f t="shared" si="49"/>
        <v>24.490498770419151</v>
      </c>
      <c r="P351" s="70">
        <f t="shared" si="50"/>
        <v>56.598568003485404</v>
      </c>
      <c r="Q351" s="86">
        <f>J351*VLOOKUP('Tipo de Pilha'!$E$1,'Área - us ur'!$A$4:$H$7,2,FALSE)/1000</f>
        <v>0</v>
      </c>
      <c r="R351" s="87">
        <f>K351*VLOOKUP('Tipo de Pilha'!$E$1,'Área - us ur'!$A$4:$H$7,3,FALSE)/1000</f>
        <v>0</v>
      </c>
      <c r="S351" s="87">
        <f>L351*VLOOKUP('Tipo de Pilha'!$E$1,'Área - us ur'!$A$4:$H$7,4,FALSE)/1000</f>
        <v>0</v>
      </c>
      <c r="T351" s="87">
        <f>M351*VLOOKUP('Tipo de Pilha'!$E$1,'Área - us ur'!$A$4:$H$7,5,FALSE)/1000</f>
        <v>0</v>
      </c>
      <c r="U351" s="87">
        <f>N351*VLOOKUP('Tipo de Pilha'!$E$1,'Área - us ur'!$A$4:$H$7,6,FALSE)/1000</f>
        <v>0</v>
      </c>
      <c r="V351" s="87">
        <f>O351*VLOOKUP('Tipo de Pilha'!$E$1,'Área - us ur'!$A$4:$H$7,7,FALSE)/1000</f>
        <v>2.9388598524502981E-3</v>
      </c>
      <c r="W351" s="88">
        <f>P351*VLOOKUP('Tipo de Pilha'!$E$1,'Área - us ur'!$A$4:$H$7,8,FALSE)/1000</f>
        <v>0</v>
      </c>
      <c r="X351" s="82">
        <f t="shared" si="51"/>
        <v>2.9388598524502981E-3</v>
      </c>
    </row>
    <row r="352" spans="1:24" ht="15" customHeight="1" x14ac:dyDescent="0.2">
      <c r="A352" s="126">
        <f>'Serie Vento - 1 dia'!D352</f>
        <v>42354</v>
      </c>
      <c r="B352" s="102">
        <f>'Serie Vento - 1 dia'!E352</f>
        <v>15.464186639999999</v>
      </c>
      <c r="C352" s="68">
        <f t="shared" si="52"/>
        <v>0.30928373280000004</v>
      </c>
      <c r="D352" s="69">
        <f t="shared" si="52"/>
        <v>0.30928373280000004</v>
      </c>
      <c r="E352" s="69">
        <f t="shared" si="52"/>
        <v>0.30928373280000004</v>
      </c>
      <c r="F352" s="69">
        <f t="shared" si="53"/>
        <v>0.92785119839999997</v>
      </c>
      <c r="G352" s="69">
        <f t="shared" si="53"/>
        <v>0.92785119839999997</v>
      </c>
      <c r="H352" s="69">
        <f t="shared" si="54"/>
        <v>1.3917767976000002</v>
      </c>
      <c r="I352" s="70">
        <f t="shared" si="55"/>
        <v>1.7010605304000002</v>
      </c>
      <c r="J352" s="68">
        <f t="shared" si="44"/>
        <v>0</v>
      </c>
      <c r="K352" s="69">
        <f t="shared" si="45"/>
        <v>0</v>
      </c>
      <c r="L352" s="69">
        <f t="shared" si="46"/>
        <v>0</v>
      </c>
      <c r="M352" s="69">
        <f t="shared" si="47"/>
        <v>0</v>
      </c>
      <c r="N352" s="69">
        <f t="shared" si="48"/>
        <v>0</v>
      </c>
      <c r="O352" s="69">
        <f t="shared" si="49"/>
        <v>18.696785369987271</v>
      </c>
      <c r="P352" s="70">
        <f t="shared" si="50"/>
        <v>46.032693562514318</v>
      </c>
      <c r="Q352" s="86">
        <f>J352*VLOOKUP('Tipo de Pilha'!$E$1,'Área - us ur'!$A$4:$H$7,2,FALSE)/1000</f>
        <v>0</v>
      </c>
      <c r="R352" s="87">
        <f>K352*VLOOKUP('Tipo de Pilha'!$E$1,'Área - us ur'!$A$4:$H$7,3,FALSE)/1000</f>
        <v>0</v>
      </c>
      <c r="S352" s="87">
        <f>L352*VLOOKUP('Tipo de Pilha'!$E$1,'Área - us ur'!$A$4:$H$7,4,FALSE)/1000</f>
        <v>0</v>
      </c>
      <c r="T352" s="87">
        <f>M352*VLOOKUP('Tipo de Pilha'!$E$1,'Área - us ur'!$A$4:$H$7,5,FALSE)/1000</f>
        <v>0</v>
      </c>
      <c r="U352" s="87">
        <f>N352*VLOOKUP('Tipo de Pilha'!$E$1,'Área - us ur'!$A$4:$H$7,6,FALSE)/1000</f>
        <v>0</v>
      </c>
      <c r="V352" s="87">
        <f>O352*VLOOKUP('Tipo de Pilha'!$E$1,'Área - us ur'!$A$4:$H$7,7,FALSE)/1000</f>
        <v>2.2436142443984725E-3</v>
      </c>
      <c r="W352" s="88">
        <f>P352*VLOOKUP('Tipo de Pilha'!$E$1,'Área - us ur'!$A$4:$H$7,8,FALSE)/1000</f>
        <v>0</v>
      </c>
      <c r="X352" s="82">
        <f t="shared" si="51"/>
        <v>2.2436142443984725E-3</v>
      </c>
    </row>
    <row r="353" spans="1:24" ht="15" customHeight="1" x14ac:dyDescent="0.2">
      <c r="A353" s="126">
        <f>'Serie Vento - 1 dia'!D353</f>
        <v>42355</v>
      </c>
      <c r="B353" s="102">
        <f>'Serie Vento - 1 dia'!E353</f>
        <v>17.182429599999999</v>
      </c>
      <c r="C353" s="68">
        <f t="shared" si="52"/>
        <v>0.34364859200000003</v>
      </c>
      <c r="D353" s="69">
        <f t="shared" si="52"/>
        <v>0.34364859200000003</v>
      </c>
      <c r="E353" s="69">
        <f t="shared" si="52"/>
        <v>0.34364859200000003</v>
      </c>
      <c r="F353" s="69">
        <f t="shared" si="53"/>
        <v>1.0309457759999998</v>
      </c>
      <c r="G353" s="69">
        <f t="shared" si="53"/>
        <v>1.0309457759999998</v>
      </c>
      <c r="H353" s="69">
        <f t="shared" si="54"/>
        <v>1.5464186640000002</v>
      </c>
      <c r="I353" s="70">
        <f t="shared" si="55"/>
        <v>1.890067256</v>
      </c>
      <c r="J353" s="68">
        <f t="shared" si="44"/>
        <v>0</v>
      </c>
      <c r="K353" s="69">
        <f t="shared" si="45"/>
        <v>0</v>
      </c>
      <c r="L353" s="69">
        <f t="shared" si="46"/>
        <v>0</v>
      </c>
      <c r="M353" s="69">
        <f t="shared" si="47"/>
        <v>0.82918758103004087</v>
      </c>
      <c r="N353" s="69">
        <f t="shared" si="48"/>
        <v>0.82918758103004087</v>
      </c>
      <c r="O353" s="69">
        <f t="shared" si="49"/>
        <v>30.97772126931762</v>
      </c>
      <c r="P353" s="70">
        <f t="shared" si="50"/>
        <v>68.200425171795445</v>
      </c>
      <c r="Q353" s="86">
        <f>J353*VLOOKUP('Tipo de Pilha'!$E$1,'Área - us ur'!$A$4:$H$7,2,FALSE)/1000</f>
        <v>0</v>
      </c>
      <c r="R353" s="87">
        <f>K353*VLOOKUP('Tipo de Pilha'!$E$1,'Área - us ur'!$A$4:$H$7,3,FALSE)/1000</f>
        <v>0</v>
      </c>
      <c r="S353" s="87">
        <f>L353*VLOOKUP('Tipo de Pilha'!$E$1,'Área - us ur'!$A$4:$H$7,4,FALSE)/1000</f>
        <v>0</v>
      </c>
      <c r="T353" s="87">
        <f>M353*VLOOKUP('Tipo de Pilha'!$E$1,'Área - us ur'!$A$4:$H$7,5,FALSE)/1000</f>
        <v>3.9801003889441961E-4</v>
      </c>
      <c r="U353" s="87">
        <f>N353*VLOOKUP('Tipo de Pilha'!$E$1,'Área - us ur'!$A$4:$H$7,6,FALSE)/1000</f>
        <v>0</v>
      </c>
      <c r="V353" s="87">
        <f>O353*VLOOKUP('Tipo de Pilha'!$E$1,'Área - us ur'!$A$4:$H$7,7,FALSE)/1000</f>
        <v>3.7173265523181144E-3</v>
      </c>
      <c r="W353" s="88">
        <f>P353*VLOOKUP('Tipo de Pilha'!$E$1,'Área - us ur'!$A$4:$H$7,8,FALSE)/1000</f>
        <v>0</v>
      </c>
      <c r="X353" s="82">
        <f t="shared" si="51"/>
        <v>4.1153365912125336E-3</v>
      </c>
    </row>
    <row r="354" spans="1:24" ht="15" customHeight="1" x14ac:dyDescent="0.2">
      <c r="A354" s="126">
        <f>'Serie Vento - 1 dia'!D354</f>
        <v>42356</v>
      </c>
      <c r="B354" s="102">
        <f>'Serie Vento - 1 dia'!E354</f>
        <v>18.90067256</v>
      </c>
      <c r="C354" s="68">
        <f t="shared" si="52"/>
        <v>0.37801345120000007</v>
      </c>
      <c r="D354" s="69">
        <f t="shared" si="52"/>
        <v>0.37801345120000007</v>
      </c>
      <c r="E354" s="69">
        <f t="shared" si="52"/>
        <v>0.37801345120000007</v>
      </c>
      <c r="F354" s="69">
        <f t="shared" si="53"/>
        <v>1.1340403535999999</v>
      </c>
      <c r="G354" s="69">
        <f t="shared" si="53"/>
        <v>1.1340403535999999</v>
      </c>
      <c r="H354" s="69">
        <f t="shared" si="54"/>
        <v>1.7010605304000002</v>
      </c>
      <c r="I354" s="70">
        <f t="shared" si="55"/>
        <v>2.0790739816000001</v>
      </c>
      <c r="J354" s="68">
        <f t="shared" ref="J354:J367" si="56">IF(C354&gt;$AB$1,58*(C354-$AB$1)^2+25*(C354-$AB$1),0)</f>
        <v>0</v>
      </c>
      <c r="K354" s="69">
        <f t="shared" ref="K354:K367" si="57">IF(D354&gt;$AB$1,58*(D354-$AB$1)^2+25*(D354-$AB$1),0)</f>
        <v>0</v>
      </c>
      <c r="L354" s="69">
        <f t="shared" ref="L354:L367" si="58">IF(E354&gt;$AB$1,58*(E354-$AB$1)^2+25*(E354-$AB$1),0)</f>
        <v>0</v>
      </c>
      <c r="M354" s="69">
        <f t="shared" ref="M354:M367" si="59">IF(F354&gt;$AB$1,58*(F354-$AB$1)^2+25*(F354-$AB$1),0)</f>
        <v>4.3930841908063512</v>
      </c>
      <c r="N354" s="69">
        <f t="shared" ref="N354:N367" si="60">IF(G354&gt;$AB$1,58*(G354-$AB$1)^2+25*(G354-$AB$1),0)</f>
        <v>4.3930841908063512</v>
      </c>
      <c r="O354" s="69">
        <f t="shared" ref="O354:O367" si="61">IF(H354&gt;$AB$1,58*(H354-$AB$1)^2+25*(H354-$AB$1),0)</f>
        <v>46.032693562514318</v>
      </c>
      <c r="P354" s="70">
        <f t="shared" ref="P354:P367" si="62">IF(I354&gt;$AB$1,58*(I354-$AB$1)^2+25*(I354-$AB$1),0)</f>
        <v>94.512087690432494</v>
      </c>
      <c r="Q354" s="86">
        <f>J354*VLOOKUP('Tipo de Pilha'!$E$1,'Área - us ur'!$A$4:$H$7,2,FALSE)/1000</f>
        <v>0</v>
      </c>
      <c r="R354" s="87">
        <f>K354*VLOOKUP('Tipo de Pilha'!$E$1,'Área - us ur'!$A$4:$H$7,3,FALSE)/1000</f>
        <v>0</v>
      </c>
      <c r="S354" s="87">
        <f>L354*VLOOKUP('Tipo de Pilha'!$E$1,'Área - us ur'!$A$4:$H$7,4,FALSE)/1000</f>
        <v>0</v>
      </c>
      <c r="T354" s="87">
        <f>M354*VLOOKUP('Tipo de Pilha'!$E$1,'Área - us ur'!$A$4:$H$7,5,FALSE)/1000</f>
        <v>2.1086804115870487E-3</v>
      </c>
      <c r="U354" s="87">
        <f>N354*VLOOKUP('Tipo de Pilha'!$E$1,'Área - us ur'!$A$4:$H$7,6,FALSE)/1000</f>
        <v>0</v>
      </c>
      <c r="V354" s="87">
        <f>O354*VLOOKUP('Tipo de Pilha'!$E$1,'Área - us ur'!$A$4:$H$7,7,FALSE)/1000</f>
        <v>5.523923227501718E-3</v>
      </c>
      <c r="W354" s="88">
        <f>P354*VLOOKUP('Tipo de Pilha'!$E$1,'Área - us ur'!$A$4:$H$7,8,FALSE)/1000</f>
        <v>0</v>
      </c>
      <c r="X354" s="82">
        <f t="shared" ref="X354:X367" si="63">SUM(Q354:W354)</f>
        <v>7.6326036390887662E-3</v>
      </c>
    </row>
    <row r="355" spans="1:24" ht="15" customHeight="1" x14ac:dyDescent="0.2">
      <c r="A355" s="126">
        <f>'Serie Vento - 1 dia'!D355</f>
        <v>42357</v>
      </c>
      <c r="B355" s="102">
        <f>'Serie Vento - 1 dia'!E355</f>
        <v>18.041551079999998</v>
      </c>
      <c r="C355" s="68">
        <f t="shared" si="52"/>
        <v>0.36083102160000002</v>
      </c>
      <c r="D355" s="69">
        <f t="shared" si="52"/>
        <v>0.36083102160000002</v>
      </c>
      <c r="E355" s="69">
        <f t="shared" si="52"/>
        <v>0.36083102160000002</v>
      </c>
      <c r="F355" s="69">
        <f t="shared" si="53"/>
        <v>1.0824930647999997</v>
      </c>
      <c r="G355" s="69">
        <f t="shared" si="53"/>
        <v>1.0824930647999997</v>
      </c>
      <c r="H355" s="69">
        <f t="shared" si="54"/>
        <v>1.6237395971999999</v>
      </c>
      <c r="I355" s="70">
        <f t="shared" si="55"/>
        <v>1.9845706188000001</v>
      </c>
      <c r="J355" s="68">
        <f t="shared" si="56"/>
        <v>0</v>
      </c>
      <c r="K355" s="69">
        <f t="shared" si="57"/>
        <v>0</v>
      </c>
      <c r="L355" s="69">
        <f t="shared" si="58"/>
        <v>0</v>
      </c>
      <c r="M355" s="69">
        <f t="shared" si="59"/>
        <v>2.4570227529256168</v>
      </c>
      <c r="N355" s="69">
        <f t="shared" si="60"/>
        <v>2.4570227529256168</v>
      </c>
      <c r="O355" s="69">
        <f t="shared" si="61"/>
        <v>38.158452866682651</v>
      </c>
      <c r="P355" s="70">
        <f t="shared" si="62"/>
        <v>80.838265067444482</v>
      </c>
      <c r="Q355" s="86">
        <f>J355*VLOOKUP('Tipo de Pilha'!$E$1,'Área - us ur'!$A$4:$H$7,2,FALSE)/1000</f>
        <v>0</v>
      </c>
      <c r="R355" s="87">
        <f>K355*VLOOKUP('Tipo de Pilha'!$E$1,'Área - us ur'!$A$4:$H$7,3,FALSE)/1000</f>
        <v>0</v>
      </c>
      <c r="S355" s="87">
        <f>L355*VLOOKUP('Tipo de Pilha'!$E$1,'Área - us ur'!$A$4:$H$7,4,FALSE)/1000</f>
        <v>0</v>
      </c>
      <c r="T355" s="87">
        <f>M355*VLOOKUP('Tipo de Pilha'!$E$1,'Área - us ur'!$A$4:$H$7,5,FALSE)/1000</f>
        <v>1.1793709214042961E-3</v>
      </c>
      <c r="U355" s="87">
        <f>N355*VLOOKUP('Tipo de Pilha'!$E$1,'Área - us ur'!$A$4:$H$7,6,FALSE)/1000</f>
        <v>0</v>
      </c>
      <c r="V355" s="87">
        <f>O355*VLOOKUP('Tipo de Pilha'!$E$1,'Área - us ur'!$A$4:$H$7,7,FALSE)/1000</f>
        <v>4.5790143440019183E-3</v>
      </c>
      <c r="W355" s="88">
        <f>P355*VLOOKUP('Tipo de Pilha'!$E$1,'Área - us ur'!$A$4:$H$7,8,FALSE)/1000</f>
        <v>0</v>
      </c>
      <c r="X355" s="82">
        <f t="shared" si="63"/>
        <v>5.7583852654062139E-3</v>
      </c>
    </row>
    <row r="356" spans="1:24" ht="15" customHeight="1" x14ac:dyDescent="0.2">
      <c r="A356" s="126">
        <f>'Serie Vento - 1 dia'!D356</f>
        <v>42358</v>
      </c>
      <c r="B356" s="102">
        <f>'Serie Vento - 1 dia'!E356</f>
        <v>17.182429599999999</v>
      </c>
      <c r="C356" s="68">
        <f t="shared" ref="C356:E367" si="64">0.1*0.2*$B356</f>
        <v>0.34364859200000003</v>
      </c>
      <c r="D356" s="69">
        <f t="shared" si="64"/>
        <v>0.34364859200000003</v>
      </c>
      <c r="E356" s="69">
        <f t="shared" si="64"/>
        <v>0.34364859200000003</v>
      </c>
      <c r="F356" s="69">
        <f t="shared" ref="F356:G367" si="65">0.1*0.6*$B356</f>
        <v>1.0309457759999998</v>
      </c>
      <c r="G356" s="69">
        <f t="shared" si="65"/>
        <v>1.0309457759999998</v>
      </c>
      <c r="H356" s="69">
        <f t="shared" si="54"/>
        <v>1.5464186640000002</v>
      </c>
      <c r="I356" s="70">
        <f t="shared" si="55"/>
        <v>1.890067256</v>
      </c>
      <c r="J356" s="68">
        <f t="shared" si="56"/>
        <v>0</v>
      </c>
      <c r="K356" s="69">
        <f t="shared" si="57"/>
        <v>0</v>
      </c>
      <c r="L356" s="69">
        <f t="shared" si="58"/>
        <v>0</v>
      </c>
      <c r="M356" s="69">
        <f t="shared" si="59"/>
        <v>0.82918758103004087</v>
      </c>
      <c r="N356" s="69">
        <f t="shared" si="60"/>
        <v>0.82918758103004087</v>
      </c>
      <c r="O356" s="69">
        <f t="shared" si="61"/>
        <v>30.97772126931762</v>
      </c>
      <c r="P356" s="70">
        <f t="shared" si="62"/>
        <v>68.200425171795445</v>
      </c>
      <c r="Q356" s="86">
        <f>J356*VLOOKUP('Tipo de Pilha'!$E$1,'Área - us ur'!$A$4:$H$7,2,FALSE)/1000</f>
        <v>0</v>
      </c>
      <c r="R356" s="87">
        <f>K356*VLOOKUP('Tipo de Pilha'!$E$1,'Área - us ur'!$A$4:$H$7,3,FALSE)/1000</f>
        <v>0</v>
      </c>
      <c r="S356" s="87">
        <f>L356*VLOOKUP('Tipo de Pilha'!$E$1,'Área - us ur'!$A$4:$H$7,4,FALSE)/1000</f>
        <v>0</v>
      </c>
      <c r="T356" s="87">
        <f>M356*VLOOKUP('Tipo de Pilha'!$E$1,'Área - us ur'!$A$4:$H$7,5,FALSE)/1000</f>
        <v>3.9801003889441961E-4</v>
      </c>
      <c r="U356" s="87">
        <f>N356*VLOOKUP('Tipo de Pilha'!$E$1,'Área - us ur'!$A$4:$H$7,6,FALSE)/1000</f>
        <v>0</v>
      </c>
      <c r="V356" s="87">
        <f>O356*VLOOKUP('Tipo de Pilha'!$E$1,'Área - us ur'!$A$4:$H$7,7,FALSE)/1000</f>
        <v>3.7173265523181144E-3</v>
      </c>
      <c r="W356" s="88">
        <f>P356*VLOOKUP('Tipo de Pilha'!$E$1,'Área - us ur'!$A$4:$H$7,8,FALSE)/1000</f>
        <v>0</v>
      </c>
      <c r="X356" s="82">
        <f t="shared" si="63"/>
        <v>4.1153365912125336E-3</v>
      </c>
    </row>
    <row r="357" spans="1:24" ht="15" customHeight="1" x14ac:dyDescent="0.2">
      <c r="A357" s="126">
        <f>'Serie Vento - 1 dia'!D357</f>
        <v>42359</v>
      </c>
      <c r="B357" s="102">
        <f>'Serie Vento - 1 dia'!E357</f>
        <v>16.32330812</v>
      </c>
      <c r="C357" s="68">
        <f t="shared" si="64"/>
        <v>0.32646616240000009</v>
      </c>
      <c r="D357" s="69">
        <f t="shared" si="64"/>
        <v>0.32646616240000009</v>
      </c>
      <c r="E357" s="69">
        <f t="shared" si="64"/>
        <v>0.32646616240000009</v>
      </c>
      <c r="F357" s="69">
        <f t="shared" si="65"/>
        <v>0.9793984872</v>
      </c>
      <c r="G357" s="69">
        <f t="shared" si="65"/>
        <v>0.9793984872</v>
      </c>
      <c r="H357" s="69">
        <f t="shared" si="54"/>
        <v>1.4690977308000002</v>
      </c>
      <c r="I357" s="70">
        <f t="shared" si="55"/>
        <v>1.7955638932000002</v>
      </c>
      <c r="J357" s="68">
        <f t="shared" si="56"/>
        <v>0</v>
      </c>
      <c r="K357" s="69">
        <f t="shared" si="57"/>
        <v>0</v>
      </c>
      <c r="L357" s="69">
        <f t="shared" si="58"/>
        <v>0</v>
      </c>
      <c r="M357" s="69">
        <f t="shared" si="59"/>
        <v>0</v>
      </c>
      <c r="N357" s="69">
        <f t="shared" si="60"/>
        <v>0</v>
      </c>
      <c r="O357" s="69">
        <f t="shared" si="61"/>
        <v>24.490498770419151</v>
      </c>
      <c r="P357" s="70">
        <f t="shared" si="62"/>
        <v>56.598568003485404</v>
      </c>
      <c r="Q357" s="86">
        <f>J357*VLOOKUP('Tipo de Pilha'!$E$1,'Área - us ur'!$A$4:$H$7,2,FALSE)/1000</f>
        <v>0</v>
      </c>
      <c r="R357" s="87">
        <f>K357*VLOOKUP('Tipo de Pilha'!$E$1,'Área - us ur'!$A$4:$H$7,3,FALSE)/1000</f>
        <v>0</v>
      </c>
      <c r="S357" s="87">
        <f>L357*VLOOKUP('Tipo de Pilha'!$E$1,'Área - us ur'!$A$4:$H$7,4,FALSE)/1000</f>
        <v>0</v>
      </c>
      <c r="T357" s="87">
        <f>M357*VLOOKUP('Tipo de Pilha'!$E$1,'Área - us ur'!$A$4:$H$7,5,FALSE)/1000</f>
        <v>0</v>
      </c>
      <c r="U357" s="87">
        <f>N357*VLOOKUP('Tipo de Pilha'!$E$1,'Área - us ur'!$A$4:$H$7,6,FALSE)/1000</f>
        <v>0</v>
      </c>
      <c r="V357" s="87">
        <f>O357*VLOOKUP('Tipo de Pilha'!$E$1,'Área - us ur'!$A$4:$H$7,7,FALSE)/1000</f>
        <v>2.9388598524502981E-3</v>
      </c>
      <c r="W357" s="88">
        <f>P357*VLOOKUP('Tipo de Pilha'!$E$1,'Área - us ur'!$A$4:$H$7,8,FALSE)/1000</f>
        <v>0</v>
      </c>
      <c r="X357" s="82">
        <f t="shared" si="63"/>
        <v>2.9388598524502981E-3</v>
      </c>
    </row>
    <row r="358" spans="1:24" ht="15" customHeight="1" x14ac:dyDescent="0.2">
      <c r="A358" s="126">
        <f>'Serie Vento - 1 dia'!D358</f>
        <v>42360</v>
      </c>
      <c r="B358" s="102">
        <f>'Serie Vento - 1 dia'!E358</f>
        <v>16.32330812</v>
      </c>
      <c r="C358" s="68">
        <f t="shared" si="64"/>
        <v>0.32646616240000009</v>
      </c>
      <c r="D358" s="69">
        <f t="shared" si="64"/>
        <v>0.32646616240000009</v>
      </c>
      <c r="E358" s="69">
        <f t="shared" si="64"/>
        <v>0.32646616240000009</v>
      </c>
      <c r="F358" s="69">
        <f t="shared" si="65"/>
        <v>0.9793984872</v>
      </c>
      <c r="G358" s="69">
        <f t="shared" si="65"/>
        <v>0.9793984872</v>
      </c>
      <c r="H358" s="69">
        <f t="shared" si="54"/>
        <v>1.4690977308000002</v>
      </c>
      <c r="I358" s="70">
        <f t="shared" si="55"/>
        <v>1.7955638932000002</v>
      </c>
      <c r="J358" s="68">
        <f t="shared" si="56"/>
        <v>0</v>
      </c>
      <c r="K358" s="69">
        <f t="shared" si="57"/>
        <v>0</v>
      </c>
      <c r="L358" s="69">
        <f t="shared" si="58"/>
        <v>0</v>
      </c>
      <c r="M358" s="69">
        <f t="shared" si="59"/>
        <v>0</v>
      </c>
      <c r="N358" s="69">
        <f t="shared" si="60"/>
        <v>0</v>
      </c>
      <c r="O358" s="69">
        <f t="shared" si="61"/>
        <v>24.490498770419151</v>
      </c>
      <c r="P358" s="70">
        <f t="shared" si="62"/>
        <v>56.598568003485404</v>
      </c>
      <c r="Q358" s="86">
        <f>J358*VLOOKUP('Tipo de Pilha'!$E$1,'Área - us ur'!$A$4:$H$7,2,FALSE)/1000</f>
        <v>0</v>
      </c>
      <c r="R358" s="87">
        <f>K358*VLOOKUP('Tipo de Pilha'!$E$1,'Área - us ur'!$A$4:$H$7,3,FALSE)/1000</f>
        <v>0</v>
      </c>
      <c r="S358" s="87">
        <f>L358*VLOOKUP('Tipo de Pilha'!$E$1,'Área - us ur'!$A$4:$H$7,4,FALSE)/1000</f>
        <v>0</v>
      </c>
      <c r="T358" s="87">
        <f>M358*VLOOKUP('Tipo de Pilha'!$E$1,'Área - us ur'!$A$4:$H$7,5,FALSE)/1000</f>
        <v>0</v>
      </c>
      <c r="U358" s="87">
        <f>N358*VLOOKUP('Tipo de Pilha'!$E$1,'Área - us ur'!$A$4:$H$7,6,FALSE)/1000</f>
        <v>0</v>
      </c>
      <c r="V358" s="87">
        <f>O358*VLOOKUP('Tipo de Pilha'!$E$1,'Área - us ur'!$A$4:$H$7,7,FALSE)/1000</f>
        <v>2.9388598524502981E-3</v>
      </c>
      <c r="W358" s="88">
        <f>P358*VLOOKUP('Tipo de Pilha'!$E$1,'Área - us ur'!$A$4:$H$7,8,FALSE)/1000</f>
        <v>0</v>
      </c>
      <c r="X358" s="82">
        <f t="shared" si="63"/>
        <v>2.9388598524502981E-3</v>
      </c>
    </row>
    <row r="359" spans="1:24" ht="15" customHeight="1" x14ac:dyDescent="0.2">
      <c r="A359" s="126">
        <f>'Serie Vento - 1 dia'!D359</f>
        <v>42361</v>
      </c>
      <c r="B359" s="102">
        <f>'Serie Vento - 1 dia'!E359</f>
        <v>16.32330812</v>
      </c>
      <c r="C359" s="68">
        <f t="shared" si="64"/>
        <v>0.32646616240000009</v>
      </c>
      <c r="D359" s="69">
        <f t="shared" si="64"/>
        <v>0.32646616240000009</v>
      </c>
      <c r="E359" s="69">
        <f t="shared" si="64"/>
        <v>0.32646616240000009</v>
      </c>
      <c r="F359" s="69">
        <f t="shared" si="65"/>
        <v>0.9793984872</v>
      </c>
      <c r="G359" s="69">
        <f t="shared" si="65"/>
        <v>0.9793984872</v>
      </c>
      <c r="H359" s="69">
        <f t="shared" si="54"/>
        <v>1.4690977308000002</v>
      </c>
      <c r="I359" s="70">
        <f t="shared" si="55"/>
        <v>1.7955638932000002</v>
      </c>
      <c r="J359" s="68">
        <f t="shared" si="56"/>
        <v>0</v>
      </c>
      <c r="K359" s="69">
        <f t="shared" si="57"/>
        <v>0</v>
      </c>
      <c r="L359" s="69">
        <f t="shared" si="58"/>
        <v>0</v>
      </c>
      <c r="M359" s="69">
        <f t="shared" si="59"/>
        <v>0</v>
      </c>
      <c r="N359" s="69">
        <f t="shared" si="60"/>
        <v>0</v>
      </c>
      <c r="O359" s="69">
        <f t="shared" si="61"/>
        <v>24.490498770419151</v>
      </c>
      <c r="P359" s="70">
        <f t="shared" si="62"/>
        <v>56.598568003485404</v>
      </c>
      <c r="Q359" s="86">
        <f>J359*VLOOKUP('Tipo de Pilha'!$E$1,'Área - us ur'!$A$4:$H$7,2,FALSE)/1000</f>
        <v>0</v>
      </c>
      <c r="R359" s="87">
        <f>K359*VLOOKUP('Tipo de Pilha'!$E$1,'Área - us ur'!$A$4:$H$7,3,FALSE)/1000</f>
        <v>0</v>
      </c>
      <c r="S359" s="87">
        <f>L359*VLOOKUP('Tipo de Pilha'!$E$1,'Área - us ur'!$A$4:$H$7,4,FALSE)/1000</f>
        <v>0</v>
      </c>
      <c r="T359" s="87">
        <f>M359*VLOOKUP('Tipo de Pilha'!$E$1,'Área - us ur'!$A$4:$H$7,5,FALSE)/1000</f>
        <v>0</v>
      </c>
      <c r="U359" s="87">
        <f>N359*VLOOKUP('Tipo de Pilha'!$E$1,'Área - us ur'!$A$4:$H$7,6,FALSE)/1000</f>
        <v>0</v>
      </c>
      <c r="V359" s="87">
        <f>O359*VLOOKUP('Tipo de Pilha'!$E$1,'Área - us ur'!$A$4:$H$7,7,FALSE)/1000</f>
        <v>2.9388598524502981E-3</v>
      </c>
      <c r="W359" s="88">
        <f>P359*VLOOKUP('Tipo de Pilha'!$E$1,'Área - us ur'!$A$4:$H$7,8,FALSE)/1000</f>
        <v>0</v>
      </c>
      <c r="X359" s="82">
        <f t="shared" si="63"/>
        <v>2.9388598524502981E-3</v>
      </c>
    </row>
    <row r="360" spans="1:24" ht="15" customHeight="1" x14ac:dyDescent="0.2">
      <c r="A360" s="126">
        <f>'Serie Vento - 1 dia'!D360</f>
        <v>42362</v>
      </c>
      <c r="B360" s="102">
        <f>'Serie Vento - 1 dia'!E360</f>
        <v>18.90067256</v>
      </c>
      <c r="C360" s="68">
        <f t="shared" si="64"/>
        <v>0.37801345120000007</v>
      </c>
      <c r="D360" s="69">
        <f t="shared" si="64"/>
        <v>0.37801345120000007</v>
      </c>
      <c r="E360" s="69">
        <f t="shared" si="64"/>
        <v>0.37801345120000007</v>
      </c>
      <c r="F360" s="69">
        <f t="shared" si="65"/>
        <v>1.1340403535999999</v>
      </c>
      <c r="G360" s="69">
        <f t="shared" si="65"/>
        <v>1.1340403535999999</v>
      </c>
      <c r="H360" s="69">
        <f t="shared" si="54"/>
        <v>1.7010605304000002</v>
      </c>
      <c r="I360" s="70">
        <f t="shared" si="55"/>
        <v>2.0790739816000001</v>
      </c>
      <c r="J360" s="68">
        <f t="shared" si="56"/>
        <v>0</v>
      </c>
      <c r="K360" s="69">
        <f t="shared" si="57"/>
        <v>0</v>
      </c>
      <c r="L360" s="69">
        <f t="shared" si="58"/>
        <v>0</v>
      </c>
      <c r="M360" s="69">
        <f t="shared" si="59"/>
        <v>4.3930841908063512</v>
      </c>
      <c r="N360" s="69">
        <f t="shared" si="60"/>
        <v>4.3930841908063512</v>
      </c>
      <c r="O360" s="69">
        <f t="shared" si="61"/>
        <v>46.032693562514318</v>
      </c>
      <c r="P360" s="70">
        <f t="shared" si="62"/>
        <v>94.512087690432494</v>
      </c>
      <c r="Q360" s="86">
        <f>J360*VLOOKUP('Tipo de Pilha'!$E$1,'Área - us ur'!$A$4:$H$7,2,FALSE)/1000</f>
        <v>0</v>
      </c>
      <c r="R360" s="87">
        <f>K360*VLOOKUP('Tipo de Pilha'!$E$1,'Área - us ur'!$A$4:$H$7,3,FALSE)/1000</f>
        <v>0</v>
      </c>
      <c r="S360" s="87">
        <f>L360*VLOOKUP('Tipo de Pilha'!$E$1,'Área - us ur'!$A$4:$H$7,4,FALSE)/1000</f>
        <v>0</v>
      </c>
      <c r="T360" s="87">
        <f>M360*VLOOKUP('Tipo de Pilha'!$E$1,'Área - us ur'!$A$4:$H$7,5,FALSE)/1000</f>
        <v>2.1086804115870487E-3</v>
      </c>
      <c r="U360" s="87">
        <f>N360*VLOOKUP('Tipo de Pilha'!$E$1,'Área - us ur'!$A$4:$H$7,6,FALSE)/1000</f>
        <v>0</v>
      </c>
      <c r="V360" s="87">
        <f>O360*VLOOKUP('Tipo de Pilha'!$E$1,'Área - us ur'!$A$4:$H$7,7,FALSE)/1000</f>
        <v>5.523923227501718E-3</v>
      </c>
      <c r="W360" s="88">
        <f>P360*VLOOKUP('Tipo de Pilha'!$E$1,'Área - us ur'!$A$4:$H$7,8,FALSE)/1000</f>
        <v>0</v>
      </c>
      <c r="X360" s="82">
        <f t="shared" si="63"/>
        <v>7.6326036390887662E-3</v>
      </c>
    </row>
    <row r="361" spans="1:24" ht="15" customHeight="1" x14ac:dyDescent="0.2">
      <c r="A361" s="126">
        <f>'Serie Vento - 1 dia'!D361</f>
        <v>42363</v>
      </c>
      <c r="B361" s="102">
        <f>'Serie Vento - 1 dia'!E361</f>
        <v>16.32330812</v>
      </c>
      <c r="C361" s="68">
        <f t="shared" si="64"/>
        <v>0.32646616240000009</v>
      </c>
      <c r="D361" s="69">
        <f t="shared" si="64"/>
        <v>0.32646616240000009</v>
      </c>
      <c r="E361" s="69">
        <f t="shared" si="64"/>
        <v>0.32646616240000009</v>
      </c>
      <c r="F361" s="69">
        <f t="shared" si="65"/>
        <v>0.9793984872</v>
      </c>
      <c r="G361" s="69">
        <f t="shared" si="65"/>
        <v>0.9793984872</v>
      </c>
      <c r="H361" s="69">
        <f t="shared" si="54"/>
        <v>1.4690977308000002</v>
      </c>
      <c r="I361" s="70">
        <f t="shared" si="55"/>
        <v>1.7955638932000002</v>
      </c>
      <c r="J361" s="68">
        <f t="shared" si="56"/>
        <v>0</v>
      </c>
      <c r="K361" s="69">
        <f t="shared" si="57"/>
        <v>0</v>
      </c>
      <c r="L361" s="69">
        <f t="shared" si="58"/>
        <v>0</v>
      </c>
      <c r="M361" s="69">
        <f t="shared" si="59"/>
        <v>0</v>
      </c>
      <c r="N361" s="69">
        <f t="shared" si="60"/>
        <v>0</v>
      </c>
      <c r="O361" s="69">
        <f t="shared" si="61"/>
        <v>24.490498770419151</v>
      </c>
      <c r="P361" s="70">
        <f t="shared" si="62"/>
        <v>56.598568003485404</v>
      </c>
      <c r="Q361" s="86">
        <f>J361*VLOOKUP('Tipo de Pilha'!$E$1,'Área - us ur'!$A$4:$H$7,2,FALSE)/1000</f>
        <v>0</v>
      </c>
      <c r="R361" s="87">
        <f>K361*VLOOKUP('Tipo de Pilha'!$E$1,'Área - us ur'!$A$4:$H$7,3,FALSE)/1000</f>
        <v>0</v>
      </c>
      <c r="S361" s="87">
        <f>L361*VLOOKUP('Tipo de Pilha'!$E$1,'Área - us ur'!$A$4:$H$7,4,FALSE)/1000</f>
        <v>0</v>
      </c>
      <c r="T361" s="87">
        <f>M361*VLOOKUP('Tipo de Pilha'!$E$1,'Área - us ur'!$A$4:$H$7,5,FALSE)/1000</f>
        <v>0</v>
      </c>
      <c r="U361" s="87">
        <f>N361*VLOOKUP('Tipo de Pilha'!$E$1,'Área - us ur'!$A$4:$H$7,6,FALSE)/1000</f>
        <v>0</v>
      </c>
      <c r="V361" s="87">
        <f>O361*VLOOKUP('Tipo de Pilha'!$E$1,'Área - us ur'!$A$4:$H$7,7,FALSE)/1000</f>
        <v>2.9388598524502981E-3</v>
      </c>
      <c r="W361" s="88">
        <f>P361*VLOOKUP('Tipo de Pilha'!$E$1,'Área - us ur'!$A$4:$H$7,8,FALSE)/1000</f>
        <v>0</v>
      </c>
      <c r="X361" s="82">
        <f t="shared" si="63"/>
        <v>2.9388598524502981E-3</v>
      </c>
    </row>
    <row r="362" spans="1:24" ht="15" customHeight="1" x14ac:dyDescent="0.2">
      <c r="A362" s="126">
        <f>'Serie Vento - 1 dia'!D362</f>
        <v>42364</v>
      </c>
      <c r="B362" s="102">
        <f>'Serie Vento - 1 dia'!E362</f>
        <v>17.182429599999999</v>
      </c>
      <c r="C362" s="68">
        <f t="shared" si="64"/>
        <v>0.34364859200000003</v>
      </c>
      <c r="D362" s="69">
        <f t="shared" si="64"/>
        <v>0.34364859200000003</v>
      </c>
      <c r="E362" s="69">
        <f t="shared" si="64"/>
        <v>0.34364859200000003</v>
      </c>
      <c r="F362" s="69">
        <f t="shared" si="65"/>
        <v>1.0309457759999998</v>
      </c>
      <c r="G362" s="69">
        <f t="shared" si="65"/>
        <v>1.0309457759999998</v>
      </c>
      <c r="H362" s="69">
        <f t="shared" si="54"/>
        <v>1.5464186640000002</v>
      </c>
      <c r="I362" s="70">
        <f t="shared" si="55"/>
        <v>1.890067256</v>
      </c>
      <c r="J362" s="68">
        <f t="shared" si="56"/>
        <v>0</v>
      </c>
      <c r="K362" s="69">
        <f t="shared" si="57"/>
        <v>0</v>
      </c>
      <c r="L362" s="69">
        <f t="shared" si="58"/>
        <v>0</v>
      </c>
      <c r="M362" s="69">
        <f t="shared" si="59"/>
        <v>0.82918758103004087</v>
      </c>
      <c r="N362" s="69">
        <f t="shared" si="60"/>
        <v>0.82918758103004087</v>
      </c>
      <c r="O362" s="69">
        <f t="shared" si="61"/>
        <v>30.97772126931762</v>
      </c>
      <c r="P362" s="70">
        <f t="shared" si="62"/>
        <v>68.200425171795445</v>
      </c>
      <c r="Q362" s="86">
        <f>J362*VLOOKUP('Tipo de Pilha'!$E$1,'Área - us ur'!$A$4:$H$7,2,FALSE)/1000</f>
        <v>0</v>
      </c>
      <c r="R362" s="87">
        <f>K362*VLOOKUP('Tipo de Pilha'!$E$1,'Área - us ur'!$A$4:$H$7,3,FALSE)/1000</f>
        <v>0</v>
      </c>
      <c r="S362" s="87">
        <f>L362*VLOOKUP('Tipo de Pilha'!$E$1,'Área - us ur'!$A$4:$H$7,4,FALSE)/1000</f>
        <v>0</v>
      </c>
      <c r="T362" s="87">
        <f>M362*VLOOKUP('Tipo de Pilha'!$E$1,'Área - us ur'!$A$4:$H$7,5,FALSE)/1000</f>
        <v>3.9801003889441961E-4</v>
      </c>
      <c r="U362" s="87">
        <f>N362*VLOOKUP('Tipo de Pilha'!$E$1,'Área - us ur'!$A$4:$H$7,6,FALSE)/1000</f>
        <v>0</v>
      </c>
      <c r="V362" s="87">
        <f>O362*VLOOKUP('Tipo de Pilha'!$E$1,'Área - us ur'!$A$4:$H$7,7,FALSE)/1000</f>
        <v>3.7173265523181144E-3</v>
      </c>
      <c r="W362" s="88">
        <f>P362*VLOOKUP('Tipo de Pilha'!$E$1,'Área - us ur'!$A$4:$H$7,8,FALSE)/1000</f>
        <v>0</v>
      </c>
      <c r="X362" s="82">
        <f t="shared" si="63"/>
        <v>4.1153365912125336E-3</v>
      </c>
    </row>
    <row r="363" spans="1:24" ht="15" customHeight="1" x14ac:dyDescent="0.2">
      <c r="A363" s="126">
        <f>'Serie Vento - 1 dia'!D363</f>
        <v>42365</v>
      </c>
      <c r="B363" s="102">
        <f>'Serie Vento - 1 dia'!E363</f>
        <v>18.041551079999998</v>
      </c>
      <c r="C363" s="68">
        <f t="shared" si="64"/>
        <v>0.36083102160000002</v>
      </c>
      <c r="D363" s="69">
        <f t="shared" si="64"/>
        <v>0.36083102160000002</v>
      </c>
      <c r="E363" s="69">
        <f t="shared" si="64"/>
        <v>0.36083102160000002</v>
      </c>
      <c r="F363" s="69">
        <f t="shared" si="65"/>
        <v>1.0824930647999997</v>
      </c>
      <c r="G363" s="69">
        <f t="shared" si="65"/>
        <v>1.0824930647999997</v>
      </c>
      <c r="H363" s="69">
        <f t="shared" si="54"/>
        <v>1.6237395971999999</v>
      </c>
      <c r="I363" s="70">
        <f t="shared" si="55"/>
        <v>1.9845706188000001</v>
      </c>
      <c r="J363" s="68">
        <f t="shared" si="56"/>
        <v>0</v>
      </c>
      <c r="K363" s="69">
        <f t="shared" si="57"/>
        <v>0</v>
      </c>
      <c r="L363" s="69">
        <f t="shared" si="58"/>
        <v>0</v>
      </c>
      <c r="M363" s="69">
        <f t="shared" si="59"/>
        <v>2.4570227529256168</v>
      </c>
      <c r="N363" s="69">
        <f t="shared" si="60"/>
        <v>2.4570227529256168</v>
      </c>
      <c r="O363" s="69">
        <f t="shared" si="61"/>
        <v>38.158452866682651</v>
      </c>
      <c r="P363" s="70">
        <f t="shared" si="62"/>
        <v>80.838265067444482</v>
      </c>
      <c r="Q363" s="86">
        <f>J363*VLOOKUP('Tipo de Pilha'!$E$1,'Área - us ur'!$A$4:$H$7,2,FALSE)/1000</f>
        <v>0</v>
      </c>
      <c r="R363" s="87">
        <f>K363*VLOOKUP('Tipo de Pilha'!$E$1,'Área - us ur'!$A$4:$H$7,3,FALSE)/1000</f>
        <v>0</v>
      </c>
      <c r="S363" s="87">
        <f>L363*VLOOKUP('Tipo de Pilha'!$E$1,'Área - us ur'!$A$4:$H$7,4,FALSE)/1000</f>
        <v>0</v>
      </c>
      <c r="T363" s="87">
        <f>M363*VLOOKUP('Tipo de Pilha'!$E$1,'Área - us ur'!$A$4:$H$7,5,FALSE)/1000</f>
        <v>1.1793709214042961E-3</v>
      </c>
      <c r="U363" s="87">
        <f>N363*VLOOKUP('Tipo de Pilha'!$E$1,'Área - us ur'!$A$4:$H$7,6,FALSE)/1000</f>
        <v>0</v>
      </c>
      <c r="V363" s="87">
        <f>O363*VLOOKUP('Tipo de Pilha'!$E$1,'Área - us ur'!$A$4:$H$7,7,FALSE)/1000</f>
        <v>4.5790143440019183E-3</v>
      </c>
      <c r="W363" s="88">
        <f>P363*VLOOKUP('Tipo de Pilha'!$E$1,'Área - us ur'!$A$4:$H$7,8,FALSE)/1000</f>
        <v>0</v>
      </c>
      <c r="X363" s="82">
        <f t="shared" si="63"/>
        <v>5.7583852654062139E-3</v>
      </c>
    </row>
    <row r="364" spans="1:24" ht="15" customHeight="1" x14ac:dyDescent="0.2">
      <c r="A364" s="126">
        <f>'Serie Vento - 1 dia'!D364</f>
        <v>42366</v>
      </c>
      <c r="B364" s="102">
        <f>'Serie Vento - 1 dia'!E364</f>
        <v>18.041551079999998</v>
      </c>
      <c r="C364" s="68">
        <f t="shared" si="64"/>
        <v>0.36083102160000002</v>
      </c>
      <c r="D364" s="69">
        <f t="shared" si="64"/>
        <v>0.36083102160000002</v>
      </c>
      <c r="E364" s="69">
        <f t="shared" si="64"/>
        <v>0.36083102160000002</v>
      </c>
      <c r="F364" s="69">
        <f t="shared" si="65"/>
        <v>1.0824930647999997</v>
      </c>
      <c r="G364" s="69">
        <f t="shared" si="65"/>
        <v>1.0824930647999997</v>
      </c>
      <c r="H364" s="69">
        <f t="shared" si="54"/>
        <v>1.6237395971999999</v>
      </c>
      <c r="I364" s="70">
        <f t="shared" si="55"/>
        <v>1.9845706188000001</v>
      </c>
      <c r="J364" s="68">
        <f t="shared" si="56"/>
        <v>0</v>
      </c>
      <c r="K364" s="69">
        <f t="shared" si="57"/>
        <v>0</v>
      </c>
      <c r="L364" s="69">
        <f t="shared" si="58"/>
        <v>0</v>
      </c>
      <c r="M364" s="69">
        <f t="shared" si="59"/>
        <v>2.4570227529256168</v>
      </c>
      <c r="N364" s="69">
        <f t="shared" si="60"/>
        <v>2.4570227529256168</v>
      </c>
      <c r="O364" s="69">
        <f t="shared" si="61"/>
        <v>38.158452866682651</v>
      </c>
      <c r="P364" s="70">
        <f t="shared" si="62"/>
        <v>80.838265067444482</v>
      </c>
      <c r="Q364" s="86">
        <f>J364*VLOOKUP('Tipo de Pilha'!$E$1,'Área - us ur'!$A$4:$H$7,2,FALSE)/1000</f>
        <v>0</v>
      </c>
      <c r="R364" s="87">
        <f>K364*VLOOKUP('Tipo de Pilha'!$E$1,'Área - us ur'!$A$4:$H$7,3,FALSE)/1000</f>
        <v>0</v>
      </c>
      <c r="S364" s="87">
        <f>L364*VLOOKUP('Tipo de Pilha'!$E$1,'Área - us ur'!$A$4:$H$7,4,FALSE)/1000</f>
        <v>0</v>
      </c>
      <c r="T364" s="87">
        <f>M364*VLOOKUP('Tipo de Pilha'!$E$1,'Área - us ur'!$A$4:$H$7,5,FALSE)/1000</f>
        <v>1.1793709214042961E-3</v>
      </c>
      <c r="U364" s="87">
        <f>N364*VLOOKUP('Tipo de Pilha'!$E$1,'Área - us ur'!$A$4:$H$7,6,FALSE)/1000</f>
        <v>0</v>
      </c>
      <c r="V364" s="87">
        <f>O364*VLOOKUP('Tipo de Pilha'!$E$1,'Área - us ur'!$A$4:$H$7,7,FALSE)/1000</f>
        <v>4.5790143440019183E-3</v>
      </c>
      <c r="W364" s="88">
        <f>P364*VLOOKUP('Tipo de Pilha'!$E$1,'Área - us ur'!$A$4:$H$7,8,FALSE)/1000</f>
        <v>0</v>
      </c>
      <c r="X364" s="82">
        <f t="shared" si="63"/>
        <v>5.7583852654062139E-3</v>
      </c>
    </row>
    <row r="365" spans="1:24" ht="15" customHeight="1" x14ac:dyDescent="0.2">
      <c r="A365" s="126">
        <f>'Serie Vento - 1 dia'!D365</f>
        <v>42367</v>
      </c>
      <c r="B365" s="102">
        <f>'Serie Vento - 1 dia'!E365</f>
        <v>15.464186639999999</v>
      </c>
      <c r="C365" s="68">
        <f t="shared" si="64"/>
        <v>0.30928373280000004</v>
      </c>
      <c r="D365" s="69">
        <f t="shared" si="64"/>
        <v>0.30928373280000004</v>
      </c>
      <c r="E365" s="69">
        <f t="shared" si="64"/>
        <v>0.30928373280000004</v>
      </c>
      <c r="F365" s="69">
        <f t="shared" si="65"/>
        <v>0.92785119839999997</v>
      </c>
      <c r="G365" s="69">
        <f t="shared" si="65"/>
        <v>0.92785119839999997</v>
      </c>
      <c r="H365" s="69">
        <f t="shared" si="54"/>
        <v>1.3917767976000002</v>
      </c>
      <c r="I365" s="70">
        <f t="shared" si="55"/>
        <v>1.7010605304000002</v>
      </c>
      <c r="J365" s="68">
        <f t="shared" si="56"/>
        <v>0</v>
      </c>
      <c r="K365" s="69">
        <f t="shared" si="57"/>
        <v>0</v>
      </c>
      <c r="L365" s="69">
        <f t="shared" si="58"/>
        <v>0</v>
      </c>
      <c r="M365" s="69">
        <f t="shared" si="59"/>
        <v>0</v>
      </c>
      <c r="N365" s="69">
        <f t="shared" si="60"/>
        <v>0</v>
      </c>
      <c r="O365" s="69">
        <f t="shared" si="61"/>
        <v>18.696785369987271</v>
      </c>
      <c r="P365" s="70">
        <f t="shared" si="62"/>
        <v>46.032693562514318</v>
      </c>
      <c r="Q365" s="86">
        <f>J365*VLOOKUP('Tipo de Pilha'!$E$1,'Área - us ur'!$A$4:$H$7,2,FALSE)/1000</f>
        <v>0</v>
      </c>
      <c r="R365" s="87">
        <f>K365*VLOOKUP('Tipo de Pilha'!$E$1,'Área - us ur'!$A$4:$H$7,3,FALSE)/1000</f>
        <v>0</v>
      </c>
      <c r="S365" s="87">
        <f>L365*VLOOKUP('Tipo de Pilha'!$E$1,'Área - us ur'!$A$4:$H$7,4,FALSE)/1000</f>
        <v>0</v>
      </c>
      <c r="T365" s="87">
        <f>M365*VLOOKUP('Tipo de Pilha'!$E$1,'Área - us ur'!$A$4:$H$7,5,FALSE)/1000</f>
        <v>0</v>
      </c>
      <c r="U365" s="87">
        <f>N365*VLOOKUP('Tipo de Pilha'!$E$1,'Área - us ur'!$A$4:$H$7,6,FALSE)/1000</f>
        <v>0</v>
      </c>
      <c r="V365" s="87">
        <f>O365*VLOOKUP('Tipo de Pilha'!$E$1,'Área - us ur'!$A$4:$H$7,7,FALSE)/1000</f>
        <v>2.2436142443984725E-3</v>
      </c>
      <c r="W365" s="88">
        <f>P365*VLOOKUP('Tipo de Pilha'!$E$1,'Área - us ur'!$A$4:$H$7,8,FALSE)/1000</f>
        <v>0</v>
      </c>
      <c r="X365" s="82">
        <f t="shared" si="63"/>
        <v>2.2436142443984725E-3</v>
      </c>
    </row>
    <row r="366" spans="1:24" ht="15" customHeight="1" x14ac:dyDescent="0.2">
      <c r="A366" s="126">
        <f>'Serie Vento - 1 dia'!D366</f>
        <v>42368</v>
      </c>
      <c r="B366" s="102">
        <f>'Serie Vento - 1 dia'!E366</f>
        <v>17.182429599999999</v>
      </c>
      <c r="C366" s="68">
        <f t="shared" si="64"/>
        <v>0.34364859200000003</v>
      </c>
      <c r="D366" s="69">
        <f t="shared" si="64"/>
        <v>0.34364859200000003</v>
      </c>
      <c r="E366" s="69">
        <f t="shared" si="64"/>
        <v>0.34364859200000003</v>
      </c>
      <c r="F366" s="69">
        <f t="shared" si="65"/>
        <v>1.0309457759999998</v>
      </c>
      <c r="G366" s="69">
        <f t="shared" si="65"/>
        <v>1.0309457759999998</v>
      </c>
      <c r="H366" s="69">
        <f t="shared" si="54"/>
        <v>1.5464186640000002</v>
      </c>
      <c r="I366" s="70">
        <f t="shared" si="55"/>
        <v>1.890067256</v>
      </c>
      <c r="J366" s="68">
        <f t="shared" si="56"/>
        <v>0</v>
      </c>
      <c r="K366" s="69">
        <f t="shared" si="57"/>
        <v>0</v>
      </c>
      <c r="L366" s="69">
        <f t="shared" si="58"/>
        <v>0</v>
      </c>
      <c r="M366" s="69">
        <f t="shared" si="59"/>
        <v>0.82918758103004087</v>
      </c>
      <c r="N366" s="69">
        <f t="shared" si="60"/>
        <v>0.82918758103004087</v>
      </c>
      <c r="O366" s="69">
        <f t="shared" si="61"/>
        <v>30.97772126931762</v>
      </c>
      <c r="P366" s="70">
        <f t="shared" si="62"/>
        <v>68.200425171795445</v>
      </c>
      <c r="Q366" s="86">
        <f>J366*VLOOKUP('Tipo de Pilha'!$E$1,'Área - us ur'!$A$4:$H$7,2,FALSE)/1000</f>
        <v>0</v>
      </c>
      <c r="R366" s="87">
        <f>K366*VLOOKUP('Tipo de Pilha'!$E$1,'Área - us ur'!$A$4:$H$7,3,FALSE)/1000</f>
        <v>0</v>
      </c>
      <c r="S366" s="87">
        <f>L366*VLOOKUP('Tipo de Pilha'!$E$1,'Área - us ur'!$A$4:$H$7,4,FALSE)/1000</f>
        <v>0</v>
      </c>
      <c r="T366" s="87">
        <f>M366*VLOOKUP('Tipo de Pilha'!$E$1,'Área - us ur'!$A$4:$H$7,5,FALSE)/1000</f>
        <v>3.9801003889441961E-4</v>
      </c>
      <c r="U366" s="87">
        <f>N366*VLOOKUP('Tipo de Pilha'!$E$1,'Área - us ur'!$A$4:$H$7,6,FALSE)/1000</f>
        <v>0</v>
      </c>
      <c r="V366" s="87">
        <f>O366*VLOOKUP('Tipo de Pilha'!$E$1,'Área - us ur'!$A$4:$H$7,7,FALSE)/1000</f>
        <v>3.7173265523181144E-3</v>
      </c>
      <c r="W366" s="88">
        <f>P366*VLOOKUP('Tipo de Pilha'!$E$1,'Área - us ur'!$A$4:$H$7,8,FALSE)/1000</f>
        <v>0</v>
      </c>
      <c r="X366" s="82">
        <f t="shared" si="63"/>
        <v>4.1153365912125336E-3</v>
      </c>
    </row>
    <row r="367" spans="1:24" ht="15" customHeight="1" thickBot="1" x14ac:dyDescent="0.25">
      <c r="A367" s="127">
        <f>'Serie Vento - 1 dia'!D367</f>
        <v>42369</v>
      </c>
      <c r="B367" s="103">
        <f>'Serie Vento - 1 dia'!E367</f>
        <v>18.041551079999998</v>
      </c>
      <c r="C367" s="71">
        <f t="shared" si="64"/>
        <v>0.36083102160000002</v>
      </c>
      <c r="D367" s="72">
        <f t="shared" si="64"/>
        <v>0.36083102160000002</v>
      </c>
      <c r="E367" s="72">
        <f t="shared" si="64"/>
        <v>0.36083102160000002</v>
      </c>
      <c r="F367" s="72">
        <f t="shared" si="65"/>
        <v>1.0824930647999997</v>
      </c>
      <c r="G367" s="72">
        <f t="shared" si="65"/>
        <v>1.0824930647999997</v>
      </c>
      <c r="H367" s="72">
        <f t="shared" si="54"/>
        <v>1.6237395971999999</v>
      </c>
      <c r="I367" s="73">
        <f t="shared" si="55"/>
        <v>1.9845706188000001</v>
      </c>
      <c r="J367" s="71">
        <f t="shared" si="56"/>
        <v>0</v>
      </c>
      <c r="K367" s="72">
        <f t="shared" si="57"/>
        <v>0</v>
      </c>
      <c r="L367" s="72">
        <f t="shared" si="58"/>
        <v>0</v>
      </c>
      <c r="M367" s="72">
        <f t="shared" si="59"/>
        <v>2.4570227529256168</v>
      </c>
      <c r="N367" s="72">
        <f t="shared" si="60"/>
        <v>2.4570227529256168</v>
      </c>
      <c r="O367" s="72">
        <f t="shared" si="61"/>
        <v>38.158452866682651</v>
      </c>
      <c r="P367" s="73">
        <f t="shared" si="62"/>
        <v>80.838265067444482</v>
      </c>
      <c r="Q367" s="89">
        <f>J367*VLOOKUP('Tipo de Pilha'!$E$1,'Área - us ur'!$A$4:$H$7,2,FALSE)/1000</f>
        <v>0</v>
      </c>
      <c r="R367" s="90">
        <f>K367*VLOOKUP('Tipo de Pilha'!$E$1,'Área - us ur'!$A$4:$H$7,3,FALSE)/1000</f>
        <v>0</v>
      </c>
      <c r="S367" s="90">
        <f>L367*VLOOKUP('Tipo de Pilha'!$E$1,'Área - us ur'!$A$4:$H$7,4,FALSE)/1000</f>
        <v>0</v>
      </c>
      <c r="T367" s="90">
        <f>M367*VLOOKUP('Tipo de Pilha'!$E$1,'Área - us ur'!$A$4:$H$7,5,FALSE)/1000</f>
        <v>1.1793709214042961E-3</v>
      </c>
      <c r="U367" s="90">
        <f>N367*VLOOKUP('Tipo de Pilha'!$E$1,'Área - us ur'!$A$4:$H$7,6,FALSE)/1000</f>
        <v>0</v>
      </c>
      <c r="V367" s="90">
        <f>O367*VLOOKUP('Tipo de Pilha'!$E$1,'Área - us ur'!$A$4:$H$7,7,FALSE)/1000</f>
        <v>4.5790143440019183E-3</v>
      </c>
      <c r="W367" s="91">
        <f>P367*VLOOKUP('Tipo de Pilha'!$E$1,'Área - us ur'!$A$4:$H$7,8,FALSE)/1000</f>
        <v>0</v>
      </c>
      <c r="X367" s="83">
        <f t="shared" si="63"/>
        <v>5.7583852654062139E-3</v>
      </c>
    </row>
  </sheetData>
  <sheetProtection algorithmName="SHA-512" hashValue="tNznKOcwrwygeNrtr3XkeOwN5uYVmRzritpuH4b4EnKLcymhduvJsAx7epAdXijmgWUgveSe3QP6oTOdzrHNgA==" saltValue="tfifV1G45Bav4Q1rOTPwLQ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75"/>
  <sheetViews>
    <sheetView topLeftCell="I1" workbookViewId="0">
      <selection activeCell="AB14" sqref="AB14"/>
    </sheetView>
  </sheetViews>
  <sheetFormatPr defaultRowHeight="15" customHeight="1" x14ac:dyDescent="0.2"/>
  <cols>
    <col min="1" max="1" width="16.1640625" style="55" customWidth="1"/>
    <col min="2" max="2" width="20.5" style="3" bestFit="1" customWidth="1"/>
    <col min="3" max="23" width="9.33203125" style="3" customWidth="1"/>
    <col min="24" max="24" width="9.33203125" style="18" customWidth="1"/>
    <col min="25" max="27" width="9.33203125" style="3"/>
    <col min="28" max="28" width="15.83203125" style="3" bestFit="1" customWidth="1"/>
    <col min="29" max="29" width="9.33203125" style="3"/>
    <col min="30" max="30" width="11.5" style="3" bestFit="1" customWidth="1"/>
    <col min="31" max="16384" width="9.33203125" style="3"/>
  </cols>
  <sheetData>
    <row r="1" spans="1:34" ht="15" customHeight="1" thickBot="1" x14ac:dyDescent="0.25">
      <c r="A1" s="206" t="s">
        <v>19</v>
      </c>
      <c r="B1" s="206"/>
      <c r="C1" s="207" t="s">
        <v>13</v>
      </c>
      <c r="D1" s="208"/>
      <c r="E1" s="208"/>
      <c r="F1" s="208"/>
      <c r="G1" s="208"/>
      <c r="H1" s="208"/>
      <c r="I1" s="209"/>
      <c r="J1" s="207" t="s">
        <v>1</v>
      </c>
      <c r="K1" s="208"/>
      <c r="L1" s="208"/>
      <c r="M1" s="208"/>
      <c r="N1" s="208"/>
      <c r="O1" s="208"/>
      <c r="P1" s="209"/>
      <c r="Q1" s="207" t="s">
        <v>97</v>
      </c>
      <c r="R1" s="208"/>
      <c r="S1" s="208"/>
      <c r="T1" s="208"/>
      <c r="U1" s="208"/>
      <c r="V1" s="208"/>
      <c r="W1" s="208"/>
      <c r="X1" s="76"/>
      <c r="AA1" s="5" t="s">
        <v>140</v>
      </c>
      <c r="AB1" s="23">
        <v>1</v>
      </c>
      <c r="AD1" s="27" t="s">
        <v>32</v>
      </c>
      <c r="AE1" s="24" t="s">
        <v>33</v>
      </c>
    </row>
    <row r="2" spans="1:34" s="58" customFormat="1" ht="15" customHeight="1" thickBot="1" x14ac:dyDescent="0.25">
      <c r="A2" s="160" t="s">
        <v>0</v>
      </c>
      <c r="B2" s="161" t="s">
        <v>22</v>
      </c>
      <c r="C2" s="62" t="s">
        <v>8</v>
      </c>
      <c r="D2" s="62" t="s">
        <v>9</v>
      </c>
      <c r="E2" s="62" t="s">
        <v>10</v>
      </c>
      <c r="F2" s="62" t="s">
        <v>11</v>
      </c>
      <c r="G2" s="62" t="s">
        <v>12</v>
      </c>
      <c r="H2" s="62">
        <v>0.9</v>
      </c>
      <c r="I2" s="64">
        <v>1.1000000000000001</v>
      </c>
      <c r="J2" s="63" t="s">
        <v>8</v>
      </c>
      <c r="K2" s="62" t="s">
        <v>9</v>
      </c>
      <c r="L2" s="62" t="s">
        <v>10</v>
      </c>
      <c r="M2" s="62" t="s">
        <v>11</v>
      </c>
      <c r="N2" s="62" t="s">
        <v>12</v>
      </c>
      <c r="O2" s="62">
        <v>0.9</v>
      </c>
      <c r="P2" s="64">
        <v>1.1000000000000001</v>
      </c>
      <c r="Q2" s="115" t="s">
        <v>8</v>
      </c>
      <c r="R2" s="116" t="s">
        <v>9</v>
      </c>
      <c r="S2" s="116" t="s">
        <v>10</v>
      </c>
      <c r="T2" s="116" t="s">
        <v>11</v>
      </c>
      <c r="U2" s="116" t="s">
        <v>12</v>
      </c>
      <c r="V2" s="116">
        <v>0.9</v>
      </c>
      <c r="W2" s="117">
        <v>1.1000000000000001</v>
      </c>
      <c r="X2" s="80" t="s">
        <v>87</v>
      </c>
      <c r="AA2" s="74"/>
      <c r="AB2" s="75"/>
    </row>
    <row r="3" spans="1:34" ht="15" customHeight="1" x14ac:dyDescent="0.2">
      <c r="A3" s="162">
        <f ca="1">'Serie Vento - 5 dias'!J3</f>
        <v>42009</v>
      </c>
      <c r="B3" s="163">
        <f ca="1">'Serie Vento - 5 dias'!K3</f>
        <v>16.32330812</v>
      </c>
      <c r="C3" s="141">
        <f ca="1">0.1*0.2*$B3</f>
        <v>0.32646616240000009</v>
      </c>
      <c r="D3" s="141">
        <f t="shared" ref="D3:E19" ca="1" si="0">0.1*0.2*$B3</f>
        <v>0.32646616240000009</v>
      </c>
      <c r="E3" s="141">
        <f t="shared" ca="1" si="0"/>
        <v>0.32646616240000009</v>
      </c>
      <c r="F3" s="141">
        <f ca="1">0.1*0.6*$B3</f>
        <v>0.9793984872</v>
      </c>
      <c r="G3" s="141">
        <f ca="1">0.1*0.6*$B3</f>
        <v>0.9793984872</v>
      </c>
      <c r="H3" s="141">
        <f ca="1">0.1*0.9*$B3</f>
        <v>1.4690977308000002</v>
      </c>
      <c r="I3" s="142">
        <f ca="1">0.1*1.1*$B3</f>
        <v>1.7955638932000002</v>
      </c>
      <c r="J3" s="140">
        <f ca="1">IF(C3&gt;$AB$1,58*(C3-$AB$1)^2+25*(C3-$AB$1),0)</f>
        <v>0</v>
      </c>
      <c r="K3" s="141">
        <f t="shared" ref="K3:P18" ca="1" si="1">IF(D3&gt;$AB$1,58*(D3-$AB$1)^2+25*(D3-$AB$1),0)</f>
        <v>0</v>
      </c>
      <c r="L3" s="141">
        <f t="shared" ca="1" si="1"/>
        <v>0</v>
      </c>
      <c r="M3" s="141">
        <f t="shared" ca="1" si="1"/>
        <v>0</v>
      </c>
      <c r="N3" s="141">
        <f t="shared" ca="1" si="1"/>
        <v>0</v>
      </c>
      <c r="O3" s="141">
        <f t="shared" ca="1" si="1"/>
        <v>24.490498770419151</v>
      </c>
      <c r="P3" s="141">
        <f t="shared" ca="1" si="1"/>
        <v>56.598568003485404</v>
      </c>
      <c r="Q3" s="152">
        <f ca="1">J3*VLOOKUP('Tipo de Pilha'!$E$1,'Área - us ur'!$A$4:$H$7,2,FALSE)/1000</f>
        <v>0</v>
      </c>
      <c r="R3" s="153">
        <f ca="1">K3*VLOOKUP('Tipo de Pilha'!$E$1,'Área - us ur'!$A$4:$H$7,3,FALSE)/1000</f>
        <v>0</v>
      </c>
      <c r="S3" s="153">
        <f ca="1">L3*VLOOKUP('Tipo de Pilha'!$E$1,'Área - us ur'!$A$4:$H$7,4,FALSE)/1000</f>
        <v>0</v>
      </c>
      <c r="T3" s="153">
        <f ca="1">M3*VLOOKUP('Tipo de Pilha'!$E$1,'Área - us ur'!$A$4:$H$7,5,FALSE)/1000</f>
        <v>0</v>
      </c>
      <c r="U3" s="153">
        <f ca="1">N3*VLOOKUP('Tipo de Pilha'!$E$1,'Área - us ur'!$A$4:$H$7,6,FALSE)/1000</f>
        <v>0</v>
      </c>
      <c r="V3" s="153">
        <f ca="1">O3*VLOOKUP('Tipo de Pilha'!$E$1,'Área - us ur'!$A$4:$H$7,7,FALSE)/1000</f>
        <v>2.9388598524502981E-3</v>
      </c>
      <c r="W3" s="154">
        <f ca="1">P3*VLOOKUP('Tipo de Pilha'!$E$1,'Área - us ur'!$A$4:$H$7,8,FALSE)/1000</f>
        <v>0</v>
      </c>
      <c r="X3" s="143">
        <f ca="1">SUM(Q3:W3)</f>
        <v>2.9388598524502981E-3</v>
      </c>
    </row>
    <row r="4" spans="1:34" ht="15" customHeight="1" x14ac:dyDescent="0.2">
      <c r="A4" s="164">
        <f ca="1">'Serie Vento - 5 dias'!J4</f>
        <v>42014</v>
      </c>
      <c r="B4" s="165">
        <f ca="1">'Serie Vento - 5 dias'!K4</f>
        <v>17.182429599999999</v>
      </c>
      <c r="C4" s="66">
        <f t="shared" ref="C4:E46" ca="1" si="2">0.1*0.2*$B4</f>
        <v>0.34364859200000003</v>
      </c>
      <c r="D4" s="66">
        <f t="shared" ca="1" si="0"/>
        <v>0.34364859200000003</v>
      </c>
      <c r="E4" s="66">
        <f t="shared" ca="1" si="0"/>
        <v>0.34364859200000003</v>
      </c>
      <c r="F4" s="66">
        <f t="shared" ref="F4:G67" ca="1" si="3">0.1*0.6*$B4</f>
        <v>1.0309457759999998</v>
      </c>
      <c r="G4" s="66">
        <f t="shared" ca="1" si="3"/>
        <v>1.0309457759999998</v>
      </c>
      <c r="H4" s="66">
        <f t="shared" ref="H4:H67" ca="1" si="4">0.1*0.9*$B4</f>
        <v>1.5464186640000002</v>
      </c>
      <c r="I4" s="67">
        <f t="shared" ref="I4:I67" ca="1" si="5">0.1*1.1*$B4</f>
        <v>1.890067256</v>
      </c>
      <c r="J4" s="65">
        <f ca="1">IF(C4&gt;$AB$1,58*(C4-$AB$1)^2+25*(C4-$AB$1),0)</f>
        <v>0</v>
      </c>
      <c r="K4" s="66">
        <f t="shared" ca="1" si="1"/>
        <v>0</v>
      </c>
      <c r="L4" s="66">
        <f t="shared" ca="1" si="1"/>
        <v>0</v>
      </c>
      <c r="M4" s="66">
        <f t="shared" ca="1" si="1"/>
        <v>0.82918758103004087</v>
      </c>
      <c r="N4" s="66">
        <f t="shared" ca="1" si="1"/>
        <v>0.82918758103004087</v>
      </c>
      <c r="O4" s="66">
        <f t="shared" ca="1" si="1"/>
        <v>30.97772126931762</v>
      </c>
      <c r="P4" s="66">
        <f t="shared" ca="1" si="1"/>
        <v>68.200425171795445</v>
      </c>
      <c r="Q4" s="155">
        <f ca="1">J4*VLOOKUP('Tipo de Pilha'!$E$1,'Área - us ur'!$A$4:$H$7,2,FALSE)/1000</f>
        <v>0</v>
      </c>
      <c r="R4" s="151">
        <f ca="1">K4*VLOOKUP('Tipo de Pilha'!$E$1,'Área - us ur'!$A$4:$H$7,3,FALSE)/1000</f>
        <v>0</v>
      </c>
      <c r="S4" s="151">
        <f ca="1">L4*VLOOKUP('Tipo de Pilha'!$E$1,'Área - us ur'!$A$4:$H$7,4,FALSE)/1000</f>
        <v>0</v>
      </c>
      <c r="T4" s="151">
        <f ca="1">M4*VLOOKUP('Tipo de Pilha'!$E$1,'Área - us ur'!$A$4:$H$7,5,FALSE)/1000</f>
        <v>3.9801003889441961E-4</v>
      </c>
      <c r="U4" s="151">
        <f ca="1">N4*VLOOKUP('Tipo de Pilha'!$E$1,'Área - us ur'!$A$4:$H$7,6,FALSE)/1000</f>
        <v>0</v>
      </c>
      <c r="V4" s="151">
        <f ca="1">O4*VLOOKUP('Tipo de Pilha'!$E$1,'Área - us ur'!$A$4:$H$7,7,FALSE)/1000</f>
        <v>3.7173265523181144E-3</v>
      </c>
      <c r="W4" s="156">
        <f ca="1">P4*VLOOKUP('Tipo de Pilha'!$E$1,'Área - us ur'!$A$4:$H$7,8,FALSE)/1000</f>
        <v>0</v>
      </c>
      <c r="X4" s="144">
        <f ca="1">SUM(Q4:W4)</f>
        <v>4.1153365912125336E-3</v>
      </c>
      <c r="AH4" s="58"/>
    </row>
    <row r="5" spans="1:34" ht="15" customHeight="1" x14ac:dyDescent="0.2">
      <c r="A5" s="164">
        <f ca="1">'Serie Vento - 5 dias'!J5</f>
        <v>42019</v>
      </c>
      <c r="B5" s="165">
        <f ca="1">'Serie Vento - 5 dias'!K5</f>
        <v>19.759794039999999</v>
      </c>
      <c r="C5" s="66">
        <f t="shared" ca="1" si="2"/>
        <v>0.39519588080000007</v>
      </c>
      <c r="D5" s="66">
        <f t="shared" ca="1" si="0"/>
        <v>0.39519588080000007</v>
      </c>
      <c r="E5" s="66">
        <f t="shared" ca="1" si="0"/>
        <v>0.39519588080000007</v>
      </c>
      <c r="F5" s="66">
        <f t="shared" ca="1" si="3"/>
        <v>1.1855876423999998</v>
      </c>
      <c r="G5" s="66">
        <f t="shared" ca="1" si="3"/>
        <v>1.1855876423999998</v>
      </c>
      <c r="H5" s="66">
        <f t="shared" ca="1" si="4"/>
        <v>1.7783814636000002</v>
      </c>
      <c r="I5" s="67">
        <f t="shared" ca="1" si="5"/>
        <v>2.1735773444000004</v>
      </c>
      <c r="J5" s="65">
        <f t="shared" ref="J5:P53" ca="1" si="6">IF(C5&gt;$AB$1,58*(C5-$AB$1)^2+25*(C5-$AB$1),0)</f>
        <v>0</v>
      </c>
      <c r="K5" s="66">
        <f t="shared" ca="1" si="1"/>
        <v>0</v>
      </c>
      <c r="L5" s="66">
        <f t="shared" ca="1" si="1"/>
        <v>0</v>
      </c>
      <c r="M5" s="66">
        <f t="shared" ca="1" si="1"/>
        <v>6.6373718946722269</v>
      </c>
      <c r="N5" s="66">
        <f t="shared" ca="1" si="1"/>
        <v>6.6373718946722269</v>
      </c>
      <c r="O5" s="66">
        <f t="shared" ca="1" si="1"/>
        <v>54.600443356812548</v>
      </c>
      <c r="P5" s="66">
        <f t="shared" ca="1" si="1"/>
        <v>109.22189304075953</v>
      </c>
      <c r="Q5" s="155">
        <f ca="1">J5*VLOOKUP('Tipo de Pilha'!$E$1,'Área - us ur'!$A$4:$H$7,2,FALSE)/1000</f>
        <v>0</v>
      </c>
      <c r="R5" s="151">
        <f ca="1">K5*VLOOKUP('Tipo de Pilha'!$E$1,'Área - us ur'!$A$4:$H$7,3,FALSE)/1000</f>
        <v>0</v>
      </c>
      <c r="S5" s="151">
        <f ca="1">L5*VLOOKUP('Tipo de Pilha'!$E$1,'Área - us ur'!$A$4:$H$7,4,FALSE)/1000</f>
        <v>0</v>
      </c>
      <c r="T5" s="151">
        <f ca="1">M5*VLOOKUP('Tipo de Pilha'!$E$1,'Área - us ur'!$A$4:$H$7,5,FALSE)/1000</f>
        <v>3.1859385094426687E-3</v>
      </c>
      <c r="U5" s="151">
        <f ca="1">N5*VLOOKUP('Tipo de Pilha'!$E$1,'Área - us ur'!$A$4:$H$7,6,FALSE)/1000</f>
        <v>0</v>
      </c>
      <c r="V5" s="151">
        <f ca="1">O5*VLOOKUP('Tipo de Pilha'!$E$1,'Área - us ur'!$A$4:$H$7,7,FALSE)/1000</f>
        <v>6.5520532028175062E-3</v>
      </c>
      <c r="W5" s="156">
        <f ca="1">P5*VLOOKUP('Tipo de Pilha'!$E$1,'Área - us ur'!$A$4:$H$7,8,FALSE)/1000</f>
        <v>0</v>
      </c>
      <c r="X5" s="144">
        <f t="shared" ref="X5:X68" ca="1" si="7">SUM(Q5:W5)</f>
        <v>9.7379917122601758E-3</v>
      </c>
      <c r="Z5" s="76" t="s">
        <v>101</v>
      </c>
      <c r="AA5" s="58" t="s">
        <v>102</v>
      </c>
      <c r="AB5" s="58" t="s">
        <v>103</v>
      </c>
      <c r="AH5" s="58"/>
    </row>
    <row r="6" spans="1:34" ht="15" customHeight="1" x14ac:dyDescent="0.2">
      <c r="A6" s="164">
        <f ca="1">'Serie Vento - 5 dias'!J6</f>
        <v>42024</v>
      </c>
      <c r="B6" s="165">
        <f ca="1">'Serie Vento - 5 dias'!K6</f>
        <v>18.90067256</v>
      </c>
      <c r="C6" s="66">
        <f t="shared" ca="1" si="2"/>
        <v>0.37801345120000007</v>
      </c>
      <c r="D6" s="66">
        <f t="shared" ca="1" si="0"/>
        <v>0.37801345120000007</v>
      </c>
      <c r="E6" s="66">
        <f t="shared" ca="1" si="0"/>
        <v>0.37801345120000007</v>
      </c>
      <c r="F6" s="66">
        <f t="shared" ca="1" si="3"/>
        <v>1.1340403535999999</v>
      </c>
      <c r="G6" s="66">
        <f t="shared" ca="1" si="3"/>
        <v>1.1340403535999999</v>
      </c>
      <c r="H6" s="66">
        <f t="shared" ca="1" si="4"/>
        <v>1.7010605304000002</v>
      </c>
      <c r="I6" s="67">
        <f t="shared" ca="1" si="5"/>
        <v>2.0790739816000001</v>
      </c>
      <c r="J6" s="65">
        <f t="shared" ca="1" si="6"/>
        <v>0</v>
      </c>
      <c r="K6" s="66">
        <f t="shared" ca="1" si="1"/>
        <v>0</v>
      </c>
      <c r="L6" s="66">
        <f t="shared" ca="1" si="1"/>
        <v>0</v>
      </c>
      <c r="M6" s="66">
        <f t="shared" ca="1" si="1"/>
        <v>4.3930841908063512</v>
      </c>
      <c r="N6" s="66">
        <f t="shared" ca="1" si="1"/>
        <v>4.3930841908063512</v>
      </c>
      <c r="O6" s="66">
        <f t="shared" ca="1" si="1"/>
        <v>46.032693562514318</v>
      </c>
      <c r="P6" s="66">
        <f t="shared" ca="1" si="1"/>
        <v>94.512087690432494</v>
      </c>
      <c r="Q6" s="155">
        <f ca="1">J6*VLOOKUP('Tipo de Pilha'!$E$1,'Área - us ur'!$A$4:$H$7,2,FALSE)/1000</f>
        <v>0</v>
      </c>
      <c r="R6" s="151">
        <f ca="1">K6*VLOOKUP('Tipo de Pilha'!$E$1,'Área - us ur'!$A$4:$H$7,3,FALSE)/1000</f>
        <v>0</v>
      </c>
      <c r="S6" s="151">
        <f ca="1">L6*VLOOKUP('Tipo de Pilha'!$E$1,'Área - us ur'!$A$4:$H$7,4,FALSE)/1000</f>
        <v>0</v>
      </c>
      <c r="T6" s="151">
        <f ca="1">M6*VLOOKUP('Tipo de Pilha'!$E$1,'Área - us ur'!$A$4:$H$7,5,FALSE)/1000</f>
        <v>2.1086804115870487E-3</v>
      </c>
      <c r="U6" s="151">
        <f ca="1">N6*VLOOKUP('Tipo de Pilha'!$E$1,'Área - us ur'!$A$4:$H$7,6,FALSE)/1000</f>
        <v>0</v>
      </c>
      <c r="V6" s="151">
        <f ca="1">O6*VLOOKUP('Tipo de Pilha'!$E$1,'Área - us ur'!$A$4:$H$7,7,FALSE)/1000</f>
        <v>5.523923227501718E-3</v>
      </c>
      <c r="W6" s="156">
        <f ca="1">P6*VLOOKUP('Tipo de Pilha'!$E$1,'Área - us ur'!$A$4:$H$7,8,FALSE)/1000</f>
        <v>0</v>
      </c>
      <c r="X6" s="144">
        <f t="shared" ca="1" si="7"/>
        <v>7.6326036390887662E-3</v>
      </c>
      <c r="Z6" s="78" t="s">
        <v>98</v>
      </c>
      <c r="AA6" s="78" t="s">
        <v>98</v>
      </c>
      <c r="AB6" s="78" t="s">
        <v>98</v>
      </c>
      <c r="AH6" s="58"/>
    </row>
    <row r="7" spans="1:34" ht="15" customHeight="1" x14ac:dyDescent="0.2">
      <c r="A7" s="164">
        <f ca="1">'Serie Vento - 5 dias'!J7</f>
        <v>42029</v>
      </c>
      <c r="B7" s="165">
        <f ca="1">'Serie Vento - 5 dias'!K7</f>
        <v>17.182429599999999</v>
      </c>
      <c r="C7" s="66">
        <f t="shared" ca="1" si="2"/>
        <v>0.34364859200000003</v>
      </c>
      <c r="D7" s="66">
        <f t="shared" ca="1" si="0"/>
        <v>0.34364859200000003</v>
      </c>
      <c r="E7" s="66">
        <f t="shared" ca="1" si="0"/>
        <v>0.34364859200000003</v>
      </c>
      <c r="F7" s="66">
        <f t="shared" ca="1" si="3"/>
        <v>1.0309457759999998</v>
      </c>
      <c r="G7" s="66">
        <f t="shared" ca="1" si="3"/>
        <v>1.0309457759999998</v>
      </c>
      <c r="H7" s="66">
        <f t="shared" ca="1" si="4"/>
        <v>1.5464186640000002</v>
      </c>
      <c r="I7" s="67">
        <f t="shared" ca="1" si="5"/>
        <v>1.890067256</v>
      </c>
      <c r="J7" s="65">
        <f t="shared" ca="1" si="6"/>
        <v>0</v>
      </c>
      <c r="K7" s="66">
        <f t="shared" ca="1" si="1"/>
        <v>0</v>
      </c>
      <c r="L7" s="66">
        <f t="shared" ca="1" si="1"/>
        <v>0</v>
      </c>
      <c r="M7" s="66">
        <f t="shared" ca="1" si="1"/>
        <v>0.82918758103004087</v>
      </c>
      <c r="N7" s="66">
        <f t="shared" ca="1" si="1"/>
        <v>0.82918758103004087</v>
      </c>
      <c r="O7" s="66">
        <f t="shared" ca="1" si="1"/>
        <v>30.97772126931762</v>
      </c>
      <c r="P7" s="66">
        <f t="shared" ca="1" si="1"/>
        <v>68.200425171795445</v>
      </c>
      <c r="Q7" s="155">
        <f ca="1">J7*VLOOKUP('Tipo de Pilha'!$E$1,'Área - us ur'!$A$4:$H$7,2,FALSE)/1000</f>
        <v>0</v>
      </c>
      <c r="R7" s="151">
        <f ca="1">K7*VLOOKUP('Tipo de Pilha'!$E$1,'Área - us ur'!$A$4:$H$7,3,FALSE)/1000</f>
        <v>0</v>
      </c>
      <c r="S7" s="151">
        <f ca="1">L7*VLOOKUP('Tipo de Pilha'!$E$1,'Área - us ur'!$A$4:$H$7,4,FALSE)/1000</f>
        <v>0</v>
      </c>
      <c r="T7" s="151">
        <f ca="1">M7*VLOOKUP('Tipo de Pilha'!$E$1,'Área - us ur'!$A$4:$H$7,5,FALSE)/1000</f>
        <v>3.9801003889441961E-4</v>
      </c>
      <c r="U7" s="151">
        <f ca="1">N7*VLOOKUP('Tipo de Pilha'!$E$1,'Área - us ur'!$A$4:$H$7,6,FALSE)/1000</f>
        <v>0</v>
      </c>
      <c r="V7" s="151">
        <f ca="1">O7*VLOOKUP('Tipo de Pilha'!$E$1,'Área - us ur'!$A$4:$H$7,7,FALSE)/1000</f>
        <v>3.7173265523181144E-3</v>
      </c>
      <c r="W7" s="156">
        <f ca="1">P7*VLOOKUP('Tipo de Pilha'!$E$1,'Área - us ur'!$A$4:$H$7,8,FALSE)/1000</f>
        <v>0</v>
      </c>
      <c r="X7" s="144">
        <f t="shared" ca="1" si="7"/>
        <v>4.1153365912125336E-3</v>
      </c>
      <c r="Z7" s="79">
        <f ca="1">AVERAGE(X3:X75)</f>
        <v>3.6483223549887162E-3</v>
      </c>
      <c r="AA7" s="79">
        <f ca="1">SUM(X3:X75)</f>
        <v>0.2663275319141763</v>
      </c>
      <c r="AB7" s="79">
        <f ca="1">AVERAGEIF(X3:X75,"&gt;0")</f>
        <v>3.8046790273453756E-3</v>
      </c>
      <c r="AF7" s="25"/>
      <c r="AH7" s="58"/>
    </row>
    <row r="8" spans="1:34" ht="15" customHeight="1" x14ac:dyDescent="0.2">
      <c r="A8" s="164">
        <f ca="1">'Serie Vento - 5 dias'!J8</f>
        <v>42034</v>
      </c>
      <c r="B8" s="165">
        <f ca="1">'Serie Vento - 5 dias'!K8</f>
        <v>17.182429599999999</v>
      </c>
      <c r="C8" s="66">
        <f t="shared" ca="1" si="2"/>
        <v>0.34364859200000003</v>
      </c>
      <c r="D8" s="66">
        <f t="shared" ca="1" si="0"/>
        <v>0.34364859200000003</v>
      </c>
      <c r="E8" s="66">
        <f t="shared" ca="1" si="0"/>
        <v>0.34364859200000003</v>
      </c>
      <c r="F8" s="66">
        <f t="shared" ca="1" si="3"/>
        <v>1.0309457759999998</v>
      </c>
      <c r="G8" s="66">
        <f t="shared" ca="1" si="3"/>
        <v>1.0309457759999998</v>
      </c>
      <c r="H8" s="66">
        <f t="shared" ca="1" si="4"/>
        <v>1.5464186640000002</v>
      </c>
      <c r="I8" s="67">
        <f t="shared" ca="1" si="5"/>
        <v>1.890067256</v>
      </c>
      <c r="J8" s="65">
        <f t="shared" ca="1" si="6"/>
        <v>0</v>
      </c>
      <c r="K8" s="66">
        <f t="shared" ca="1" si="1"/>
        <v>0</v>
      </c>
      <c r="L8" s="66">
        <f t="shared" ca="1" si="1"/>
        <v>0</v>
      </c>
      <c r="M8" s="66">
        <f t="shared" ca="1" si="1"/>
        <v>0.82918758103004087</v>
      </c>
      <c r="N8" s="66">
        <f t="shared" ca="1" si="1"/>
        <v>0.82918758103004087</v>
      </c>
      <c r="O8" s="66">
        <f t="shared" ca="1" si="1"/>
        <v>30.97772126931762</v>
      </c>
      <c r="P8" s="66">
        <f t="shared" ca="1" si="1"/>
        <v>68.200425171795445</v>
      </c>
      <c r="Q8" s="155">
        <f ca="1">J8*VLOOKUP('Tipo de Pilha'!$E$1,'Área - us ur'!$A$4:$H$7,2,FALSE)/1000</f>
        <v>0</v>
      </c>
      <c r="R8" s="151">
        <f ca="1">K8*VLOOKUP('Tipo de Pilha'!$E$1,'Área - us ur'!$A$4:$H$7,3,FALSE)/1000</f>
        <v>0</v>
      </c>
      <c r="S8" s="151">
        <f ca="1">L8*VLOOKUP('Tipo de Pilha'!$E$1,'Área - us ur'!$A$4:$H$7,4,FALSE)/1000</f>
        <v>0</v>
      </c>
      <c r="T8" s="151">
        <f ca="1">M8*VLOOKUP('Tipo de Pilha'!$E$1,'Área - us ur'!$A$4:$H$7,5,FALSE)/1000</f>
        <v>3.9801003889441961E-4</v>
      </c>
      <c r="U8" s="151">
        <f ca="1">N8*VLOOKUP('Tipo de Pilha'!$E$1,'Área - us ur'!$A$4:$H$7,6,FALSE)/1000</f>
        <v>0</v>
      </c>
      <c r="V8" s="151">
        <f ca="1">O8*VLOOKUP('Tipo de Pilha'!$E$1,'Área - us ur'!$A$4:$H$7,7,FALSE)/1000</f>
        <v>3.7173265523181144E-3</v>
      </c>
      <c r="W8" s="156">
        <f ca="1">P8*VLOOKUP('Tipo de Pilha'!$E$1,'Área - us ur'!$A$4:$H$7,8,FALSE)/1000</f>
        <v>0</v>
      </c>
      <c r="X8" s="144">
        <f t="shared" ca="1" si="7"/>
        <v>4.1153365912125336E-3</v>
      </c>
      <c r="Z8" s="77"/>
      <c r="AA8" s="66"/>
      <c r="AH8" s="58"/>
    </row>
    <row r="9" spans="1:34" ht="15" customHeight="1" x14ac:dyDescent="0.2">
      <c r="A9" s="164">
        <f ca="1">'Serie Vento - 5 dias'!J9</f>
        <v>42039</v>
      </c>
      <c r="B9" s="165">
        <f ca="1">'Serie Vento - 5 dias'!K9</f>
        <v>19.759794039999999</v>
      </c>
      <c r="C9" s="66">
        <f t="shared" ca="1" si="2"/>
        <v>0.39519588080000007</v>
      </c>
      <c r="D9" s="66">
        <f t="shared" ca="1" si="0"/>
        <v>0.39519588080000007</v>
      </c>
      <c r="E9" s="66">
        <f t="shared" ca="1" si="0"/>
        <v>0.39519588080000007</v>
      </c>
      <c r="F9" s="66">
        <f t="shared" ca="1" si="3"/>
        <v>1.1855876423999998</v>
      </c>
      <c r="G9" s="66">
        <f t="shared" ca="1" si="3"/>
        <v>1.1855876423999998</v>
      </c>
      <c r="H9" s="66">
        <f t="shared" ca="1" si="4"/>
        <v>1.7783814636000002</v>
      </c>
      <c r="I9" s="67">
        <f t="shared" ca="1" si="5"/>
        <v>2.1735773444000004</v>
      </c>
      <c r="J9" s="65">
        <f t="shared" ca="1" si="6"/>
        <v>0</v>
      </c>
      <c r="K9" s="66">
        <f t="shared" ca="1" si="1"/>
        <v>0</v>
      </c>
      <c r="L9" s="66">
        <f t="shared" ca="1" si="1"/>
        <v>0</v>
      </c>
      <c r="M9" s="66">
        <f t="shared" ca="1" si="1"/>
        <v>6.6373718946722269</v>
      </c>
      <c r="N9" s="66">
        <f t="shared" ca="1" si="1"/>
        <v>6.6373718946722269</v>
      </c>
      <c r="O9" s="66">
        <f t="shared" ca="1" si="1"/>
        <v>54.600443356812548</v>
      </c>
      <c r="P9" s="66">
        <f t="shared" ca="1" si="1"/>
        <v>109.22189304075953</v>
      </c>
      <c r="Q9" s="155">
        <f ca="1">J9*VLOOKUP('Tipo de Pilha'!$E$1,'Área - us ur'!$A$4:$H$7,2,FALSE)/1000</f>
        <v>0</v>
      </c>
      <c r="R9" s="151">
        <f ca="1">K9*VLOOKUP('Tipo de Pilha'!$E$1,'Área - us ur'!$A$4:$H$7,3,FALSE)/1000</f>
        <v>0</v>
      </c>
      <c r="S9" s="151">
        <f ca="1">L9*VLOOKUP('Tipo de Pilha'!$E$1,'Área - us ur'!$A$4:$H$7,4,FALSE)/1000</f>
        <v>0</v>
      </c>
      <c r="T9" s="151">
        <f ca="1">M9*VLOOKUP('Tipo de Pilha'!$E$1,'Área - us ur'!$A$4:$H$7,5,FALSE)/1000</f>
        <v>3.1859385094426687E-3</v>
      </c>
      <c r="U9" s="151">
        <f ca="1">N9*VLOOKUP('Tipo de Pilha'!$E$1,'Área - us ur'!$A$4:$H$7,6,FALSE)/1000</f>
        <v>0</v>
      </c>
      <c r="V9" s="151">
        <f ca="1">O9*VLOOKUP('Tipo de Pilha'!$E$1,'Área - us ur'!$A$4:$H$7,7,FALSE)/1000</f>
        <v>6.5520532028175062E-3</v>
      </c>
      <c r="W9" s="156">
        <f ca="1">P9*VLOOKUP('Tipo de Pilha'!$E$1,'Área - us ur'!$A$4:$H$7,8,FALSE)/1000</f>
        <v>0</v>
      </c>
      <c r="X9" s="144">
        <f t="shared" ca="1" si="7"/>
        <v>9.7379917122601758E-3</v>
      </c>
      <c r="Z9" s="77"/>
      <c r="AA9" s="66"/>
      <c r="AD9" s="13"/>
      <c r="AH9" s="58"/>
    </row>
    <row r="10" spans="1:34" ht="15" customHeight="1" x14ac:dyDescent="0.2">
      <c r="A10" s="164">
        <f ca="1">'Serie Vento - 5 dias'!J10</f>
        <v>42044</v>
      </c>
      <c r="B10" s="165">
        <f ca="1">'Serie Vento - 5 dias'!K10</f>
        <v>14.605065159999999</v>
      </c>
      <c r="C10" s="66">
        <f t="shared" ca="1" si="2"/>
        <v>0.29210130320000005</v>
      </c>
      <c r="D10" s="66">
        <f t="shared" ca="1" si="0"/>
        <v>0.29210130320000005</v>
      </c>
      <c r="E10" s="66">
        <f t="shared" ca="1" si="0"/>
        <v>0.29210130320000005</v>
      </c>
      <c r="F10" s="66">
        <f t="shared" ca="1" si="3"/>
        <v>0.87630390959999993</v>
      </c>
      <c r="G10" s="66">
        <f t="shared" ca="1" si="3"/>
        <v>0.87630390959999993</v>
      </c>
      <c r="H10" s="66">
        <f t="shared" ca="1" si="4"/>
        <v>1.3144558644</v>
      </c>
      <c r="I10" s="67">
        <f t="shared" ca="1" si="5"/>
        <v>1.6065571676000001</v>
      </c>
      <c r="J10" s="65">
        <f t="shared" ca="1" si="6"/>
        <v>0</v>
      </c>
      <c r="K10" s="66">
        <f t="shared" ca="1" si="1"/>
        <v>0</v>
      </c>
      <c r="L10" s="66">
        <f t="shared" ca="1" si="1"/>
        <v>0</v>
      </c>
      <c r="M10" s="66">
        <f t="shared" ca="1" si="1"/>
        <v>0</v>
      </c>
      <c r="N10" s="66">
        <f t="shared" ca="1" si="1"/>
        <v>0</v>
      </c>
      <c r="O10" s="66">
        <f t="shared" ca="1" si="1"/>
        <v>13.596581068021965</v>
      </c>
      <c r="P10" s="66">
        <f t="shared" ca="1" si="1"/>
        <v>36.502801848882214</v>
      </c>
      <c r="Q10" s="155">
        <f ca="1">J10*VLOOKUP('Tipo de Pilha'!$E$1,'Área - us ur'!$A$4:$H$7,2,FALSE)/1000</f>
        <v>0</v>
      </c>
      <c r="R10" s="151">
        <f ca="1">K10*VLOOKUP('Tipo de Pilha'!$E$1,'Área - us ur'!$A$4:$H$7,3,FALSE)/1000</f>
        <v>0</v>
      </c>
      <c r="S10" s="151">
        <f ca="1">L10*VLOOKUP('Tipo de Pilha'!$E$1,'Área - us ur'!$A$4:$H$7,4,FALSE)/1000</f>
        <v>0</v>
      </c>
      <c r="T10" s="151">
        <f ca="1">M10*VLOOKUP('Tipo de Pilha'!$E$1,'Área - us ur'!$A$4:$H$7,5,FALSE)/1000</f>
        <v>0</v>
      </c>
      <c r="U10" s="151">
        <f ca="1">N10*VLOOKUP('Tipo de Pilha'!$E$1,'Área - us ur'!$A$4:$H$7,6,FALSE)/1000</f>
        <v>0</v>
      </c>
      <c r="V10" s="151">
        <f ca="1">O10*VLOOKUP('Tipo de Pilha'!$E$1,'Área - us ur'!$A$4:$H$7,7,FALSE)/1000</f>
        <v>1.6315897281626358E-3</v>
      </c>
      <c r="W10" s="156">
        <f ca="1">P10*VLOOKUP('Tipo de Pilha'!$E$1,'Área - us ur'!$A$4:$H$7,8,FALSE)/1000</f>
        <v>0</v>
      </c>
      <c r="X10" s="144">
        <f t="shared" ca="1" si="7"/>
        <v>1.6315897281626358E-3</v>
      </c>
      <c r="Z10" s="77"/>
      <c r="AA10" s="66"/>
      <c r="AH10" s="58"/>
    </row>
    <row r="11" spans="1:34" ht="15" customHeight="1" x14ac:dyDescent="0.2">
      <c r="A11" s="164">
        <f ca="1">'Serie Vento - 5 dias'!J11</f>
        <v>42049</v>
      </c>
      <c r="B11" s="165">
        <f ca="1">'Serie Vento - 5 dias'!K11</f>
        <v>17.182429599999999</v>
      </c>
      <c r="C11" s="66">
        <f t="shared" ca="1" si="2"/>
        <v>0.34364859200000003</v>
      </c>
      <c r="D11" s="66">
        <f t="shared" ca="1" si="0"/>
        <v>0.34364859200000003</v>
      </c>
      <c r="E11" s="66">
        <f t="shared" ca="1" si="0"/>
        <v>0.34364859200000003</v>
      </c>
      <c r="F11" s="66">
        <f t="shared" ca="1" si="3"/>
        <v>1.0309457759999998</v>
      </c>
      <c r="G11" s="66">
        <f t="shared" ca="1" si="3"/>
        <v>1.0309457759999998</v>
      </c>
      <c r="H11" s="66">
        <f t="shared" ca="1" si="4"/>
        <v>1.5464186640000002</v>
      </c>
      <c r="I11" s="67">
        <f t="shared" ca="1" si="5"/>
        <v>1.890067256</v>
      </c>
      <c r="J11" s="65">
        <f t="shared" ca="1" si="6"/>
        <v>0</v>
      </c>
      <c r="K11" s="66">
        <f t="shared" ca="1" si="1"/>
        <v>0</v>
      </c>
      <c r="L11" s="66">
        <f t="shared" ca="1" si="1"/>
        <v>0</v>
      </c>
      <c r="M11" s="66">
        <f t="shared" ca="1" si="1"/>
        <v>0.82918758103004087</v>
      </c>
      <c r="N11" s="66">
        <f t="shared" ca="1" si="1"/>
        <v>0.82918758103004087</v>
      </c>
      <c r="O11" s="66">
        <f t="shared" ca="1" si="1"/>
        <v>30.97772126931762</v>
      </c>
      <c r="P11" s="66">
        <f t="shared" ca="1" si="1"/>
        <v>68.200425171795445</v>
      </c>
      <c r="Q11" s="155">
        <f ca="1">J11*VLOOKUP('Tipo de Pilha'!$E$1,'Área - us ur'!$A$4:$H$7,2,FALSE)/1000</f>
        <v>0</v>
      </c>
      <c r="R11" s="151">
        <f ca="1">K11*VLOOKUP('Tipo de Pilha'!$E$1,'Área - us ur'!$A$4:$H$7,3,FALSE)/1000</f>
        <v>0</v>
      </c>
      <c r="S11" s="151">
        <f ca="1">L11*VLOOKUP('Tipo de Pilha'!$E$1,'Área - us ur'!$A$4:$H$7,4,FALSE)/1000</f>
        <v>0</v>
      </c>
      <c r="T11" s="151">
        <f ca="1">M11*VLOOKUP('Tipo de Pilha'!$E$1,'Área - us ur'!$A$4:$H$7,5,FALSE)/1000</f>
        <v>3.9801003889441961E-4</v>
      </c>
      <c r="U11" s="151">
        <f ca="1">N11*VLOOKUP('Tipo de Pilha'!$E$1,'Área - us ur'!$A$4:$H$7,6,FALSE)/1000</f>
        <v>0</v>
      </c>
      <c r="V11" s="151">
        <f ca="1">O11*VLOOKUP('Tipo de Pilha'!$E$1,'Área - us ur'!$A$4:$H$7,7,FALSE)/1000</f>
        <v>3.7173265523181144E-3</v>
      </c>
      <c r="W11" s="156">
        <f ca="1">P11*VLOOKUP('Tipo de Pilha'!$E$1,'Área - us ur'!$A$4:$H$7,8,FALSE)/1000</f>
        <v>0</v>
      </c>
      <c r="X11" s="144">
        <f t="shared" ca="1" si="7"/>
        <v>4.1153365912125336E-3</v>
      </c>
      <c r="Z11" s="77"/>
      <c r="AA11" s="66"/>
      <c r="AH11" s="58"/>
    </row>
    <row r="12" spans="1:34" ht="15" customHeight="1" x14ac:dyDescent="0.2">
      <c r="A12" s="164">
        <f ca="1">'Serie Vento - 5 dias'!J12</f>
        <v>42054</v>
      </c>
      <c r="B12" s="165">
        <f ca="1">'Serie Vento - 5 dias'!K12</f>
        <v>18.041551079999998</v>
      </c>
      <c r="C12" s="66">
        <f t="shared" ca="1" si="2"/>
        <v>0.36083102160000002</v>
      </c>
      <c r="D12" s="66">
        <f t="shared" ca="1" si="0"/>
        <v>0.36083102160000002</v>
      </c>
      <c r="E12" s="66">
        <f t="shared" ca="1" si="0"/>
        <v>0.36083102160000002</v>
      </c>
      <c r="F12" s="66">
        <f t="shared" ca="1" si="3"/>
        <v>1.0824930647999997</v>
      </c>
      <c r="G12" s="66">
        <f t="shared" ca="1" si="3"/>
        <v>1.0824930647999997</v>
      </c>
      <c r="H12" s="66">
        <f t="shared" ca="1" si="4"/>
        <v>1.6237395971999999</v>
      </c>
      <c r="I12" s="67">
        <f t="shared" ca="1" si="5"/>
        <v>1.9845706188000001</v>
      </c>
      <c r="J12" s="65">
        <f t="shared" ca="1" si="6"/>
        <v>0</v>
      </c>
      <c r="K12" s="66">
        <f t="shared" ca="1" si="1"/>
        <v>0</v>
      </c>
      <c r="L12" s="66">
        <f t="shared" ca="1" si="1"/>
        <v>0</v>
      </c>
      <c r="M12" s="66">
        <f t="shared" ca="1" si="1"/>
        <v>2.4570227529256168</v>
      </c>
      <c r="N12" s="66">
        <f t="shared" ca="1" si="1"/>
        <v>2.4570227529256168</v>
      </c>
      <c r="O12" s="66">
        <f t="shared" ca="1" si="1"/>
        <v>38.158452866682651</v>
      </c>
      <c r="P12" s="66">
        <f t="shared" ca="1" si="1"/>
        <v>80.838265067444482</v>
      </c>
      <c r="Q12" s="155">
        <f ca="1">J12*VLOOKUP('Tipo de Pilha'!$E$1,'Área - us ur'!$A$4:$H$7,2,FALSE)/1000</f>
        <v>0</v>
      </c>
      <c r="R12" s="151">
        <f ca="1">K12*VLOOKUP('Tipo de Pilha'!$E$1,'Área - us ur'!$A$4:$H$7,3,FALSE)/1000</f>
        <v>0</v>
      </c>
      <c r="S12" s="151">
        <f ca="1">L12*VLOOKUP('Tipo de Pilha'!$E$1,'Área - us ur'!$A$4:$H$7,4,FALSE)/1000</f>
        <v>0</v>
      </c>
      <c r="T12" s="151">
        <f ca="1">M12*VLOOKUP('Tipo de Pilha'!$E$1,'Área - us ur'!$A$4:$H$7,5,FALSE)/1000</f>
        <v>1.1793709214042961E-3</v>
      </c>
      <c r="U12" s="151">
        <f ca="1">N12*VLOOKUP('Tipo de Pilha'!$E$1,'Área - us ur'!$A$4:$H$7,6,FALSE)/1000</f>
        <v>0</v>
      </c>
      <c r="V12" s="151">
        <f ca="1">O12*VLOOKUP('Tipo de Pilha'!$E$1,'Área - us ur'!$A$4:$H$7,7,FALSE)/1000</f>
        <v>4.5790143440019183E-3</v>
      </c>
      <c r="W12" s="156">
        <f ca="1">P12*VLOOKUP('Tipo de Pilha'!$E$1,'Área - us ur'!$A$4:$H$7,8,FALSE)/1000</f>
        <v>0</v>
      </c>
      <c r="X12" s="144">
        <f t="shared" ca="1" si="7"/>
        <v>5.7583852654062139E-3</v>
      </c>
      <c r="Z12" s="77"/>
      <c r="AA12" s="66"/>
      <c r="AH12" s="58"/>
    </row>
    <row r="13" spans="1:34" ht="15" customHeight="1" x14ac:dyDescent="0.2">
      <c r="A13" s="164">
        <f ca="1">'Serie Vento - 5 dias'!J13</f>
        <v>42059</v>
      </c>
      <c r="B13" s="165">
        <f ca="1">'Serie Vento - 5 dias'!K13</f>
        <v>14.605065159999999</v>
      </c>
      <c r="C13" s="66">
        <f t="shared" ca="1" si="2"/>
        <v>0.29210130320000005</v>
      </c>
      <c r="D13" s="66">
        <f t="shared" ca="1" si="0"/>
        <v>0.29210130320000005</v>
      </c>
      <c r="E13" s="66">
        <f t="shared" ca="1" si="0"/>
        <v>0.29210130320000005</v>
      </c>
      <c r="F13" s="66">
        <f t="shared" ca="1" si="3"/>
        <v>0.87630390959999993</v>
      </c>
      <c r="G13" s="66">
        <f t="shared" ca="1" si="3"/>
        <v>0.87630390959999993</v>
      </c>
      <c r="H13" s="66">
        <f t="shared" ca="1" si="4"/>
        <v>1.3144558644</v>
      </c>
      <c r="I13" s="67">
        <f t="shared" ca="1" si="5"/>
        <v>1.6065571676000001</v>
      </c>
      <c r="J13" s="65">
        <f t="shared" ca="1" si="6"/>
        <v>0</v>
      </c>
      <c r="K13" s="66">
        <f t="shared" ca="1" si="1"/>
        <v>0</v>
      </c>
      <c r="L13" s="66">
        <f t="shared" ca="1" si="1"/>
        <v>0</v>
      </c>
      <c r="M13" s="66">
        <f t="shared" ca="1" si="1"/>
        <v>0</v>
      </c>
      <c r="N13" s="66">
        <f t="shared" ca="1" si="1"/>
        <v>0</v>
      </c>
      <c r="O13" s="66">
        <f t="shared" ca="1" si="1"/>
        <v>13.596581068021965</v>
      </c>
      <c r="P13" s="66">
        <f t="shared" ca="1" si="1"/>
        <v>36.502801848882214</v>
      </c>
      <c r="Q13" s="155">
        <f ca="1">J13*VLOOKUP('Tipo de Pilha'!$E$1,'Área - us ur'!$A$4:$H$7,2,FALSE)/1000</f>
        <v>0</v>
      </c>
      <c r="R13" s="151">
        <f ca="1">K13*VLOOKUP('Tipo de Pilha'!$E$1,'Área - us ur'!$A$4:$H$7,3,FALSE)/1000</f>
        <v>0</v>
      </c>
      <c r="S13" s="151">
        <f ca="1">L13*VLOOKUP('Tipo de Pilha'!$E$1,'Área - us ur'!$A$4:$H$7,4,FALSE)/1000</f>
        <v>0</v>
      </c>
      <c r="T13" s="151">
        <f ca="1">M13*VLOOKUP('Tipo de Pilha'!$E$1,'Área - us ur'!$A$4:$H$7,5,FALSE)/1000</f>
        <v>0</v>
      </c>
      <c r="U13" s="151">
        <f ca="1">N13*VLOOKUP('Tipo de Pilha'!$E$1,'Área - us ur'!$A$4:$H$7,6,FALSE)/1000</f>
        <v>0</v>
      </c>
      <c r="V13" s="151">
        <f ca="1">O13*VLOOKUP('Tipo de Pilha'!$E$1,'Área - us ur'!$A$4:$H$7,7,FALSE)/1000</f>
        <v>1.6315897281626358E-3</v>
      </c>
      <c r="W13" s="156">
        <f ca="1">P13*VLOOKUP('Tipo de Pilha'!$E$1,'Área - us ur'!$A$4:$H$7,8,FALSE)/1000</f>
        <v>0</v>
      </c>
      <c r="X13" s="144">
        <f t="shared" ca="1" si="7"/>
        <v>1.6315897281626358E-3</v>
      </c>
      <c r="Z13" s="77"/>
      <c r="AA13" s="66"/>
      <c r="AH13" s="58"/>
    </row>
    <row r="14" spans="1:34" ht="15" customHeight="1" x14ac:dyDescent="0.2">
      <c r="A14" s="164">
        <f ca="1">'Serie Vento - 5 dias'!J14</f>
        <v>42064</v>
      </c>
      <c r="B14" s="165">
        <f ca="1">'Serie Vento - 5 dias'!K14</f>
        <v>14.605065159999999</v>
      </c>
      <c r="C14" s="66">
        <f t="shared" ca="1" si="2"/>
        <v>0.29210130320000005</v>
      </c>
      <c r="D14" s="66">
        <f t="shared" ca="1" si="0"/>
        <v>0.29210130320000005</v>
      </c>
      <c r="E14" s="66">
        <f t="shared" ca="1" si="0"/>
        <v>0.29210130320000005</v>
      </c>
      <c r="F14" s="66">
        <f t="shared" ca="1" si="3"/>
        <v>0.87630390959999993</v>
      </c>
      <c r="G14" s="66">
        <f t="shared" ca="1" si="3"/>
        <v>0.87630390959999993</v>
      </c>
      <c r="H14" s="66">
        <f t="shared" ca="1" si="4"/>
        <v>1.3144558644</v>
      </c>
      <c r="I14" s="67">
        <f t="shared" ca="1" si="5"/>
        <v>1.6065571676000001</v>
      </c>
      <c r="J14" s="65">
        <f t="shared" ca="1" si="6"/>
        <v>0</v>
      </c>
      <c r="K14" s="66">
        <f t="shared" ca="1" si="1"/>
        <v>0</v>
      </c>
      <c r="L14" s="66">
        <f t="shared" ca="1" si="1"/>
        <v>0</v>
      </c>
      <c r="M14" s="66">
        <f t="shared" ca="1" si="1"/>
        <v>0</v>
      </c>
      <c r="N14" s="66">
        <f t="shared" ca="1" si="1"/>
        <v>0</v>
      </c>
      <c r="O14" s="66">
        <f t="shared" ca="1" si="1"/>
        <v>13.596581068021965</v>
      </c>
      <c r="P14" s="66">
        <f t="shared" ca="1" si="1"/>
        <v>36.502801848882214</v>
      </c>
      <c r="Q14" s="155">
        <f ca="1">J14*VLOOKUP('Tipo de Pilha'!$E$1,'Área - us ur'!$A$4:$H$7,2,FALSE)/1000</f>
        <v>0</v>
      </c>
      <c r="R14" s="151">
        <f ca="1">K14*VLOOKUP('Tipo de Pilha'!$E$1,'Área - us ur'!$A$4:$H$7,3,FALSE)/1000</f>
        <v>0</v>
      </c>
      <c r="S14" s="151">
        <f ca="1">L14*VLOOKUP('Tipo de Pilha'!$E$1,'Área - us ur'!$A$4:$H$7,4,FALSE)/1000</f>
        <v>0</v>
      </c>
      <c r="T14" s="151">
        <f ca="1">M14*VLOOKUP('Tipo de Pilha'!$E$1,'Área - us ur'!$A$4:$H$7,5,FALSE)/1000</f>
        <v>0</v>
      </c>
      <c r="U14" s="151">
        <f ca="1">N14*VLOOKUP('Tipo de Pilha'!$E$1,'Área - us ur'!$A$4:$H$7,6,FALSE)/1000</f>
        <v>0</v>
      </c>
      <c r="V14" s="151">
        <f ca="1">O14*VLOOKUP('Tipo de Pilha'!$E$1,'Área - us ur'!$A$4:$H$7,7,FALSE)/1000</f>
        <v>1.6315897281626358E-3</v>
      </c>
      <c r="W14" s="156">
        <f ca="1">P14*VLOOKUP('Tipo de Pilha'!$E$1,'Área - us ur'!$A$4:$H$7,8,FALSE)/1000</f>
        <v>0</v>
      </c>
      <c r="X14" s="144">
        <f t="shared" ca="1" si="7"/>
        <v>1.6315897281626358E-3</v>
      </c>
      <c r="Z14" s="77"/>
      <c r="AA14" s="66"/>
      <c r="AH14" s="58"/>
    </row>
    <row r="15" spans="1:34" ht="15" customHeight="1" x14ac:dyDescent="0.2">
      <c r="A15" s="164">
        <f ca="1">'Serie Vento - 5 dias'!J15</f>
        <v>42069</v>
      </c>
      <c r="B15" s="165">
        <f ca="1">'Serie Vento - 5 dias'!K15</f>
        <v>15.464186639999999</v>
      </c>
      <c r="C15" s="66">
        <f t="shared" ca="1" si="2"/>
        <v>0.30928373280000004</v>
      </c>
      <c r="D15" s="66">
        <f t="shared" ca="1" si="0"/>
        <v>0.30928373280000004</v>
      </c>
      <c r="E15" s="66">
        <f t="shared" ca="1" si="0"/>
        <v>0.30928373280000004</v>
      </c>
      <c r="F15" s="66">
        <f t="shared" ca="1" si="3"/>
        <v>0.92785119839999997</v>
      </c>
      <c r="G15" s="66">
        <f t="shared" ca="1" si="3"/>
        <v>0.92785119839999997</v>
      </c>
      <c r="H15" s="66">
        <f t="shared" ca="1" si="4"/>
        <v>1.3917767976000002</v>
      </c>
      <c r="I15" s="67">
        <f t="shared" ca="1" si="5"/>
        <v>1.7010605304000002</v>
      </c>
      <c r="J15" s="65">
        <f t="shared" ca="1" si="6"/>
        <v>0</v>
      </c>
      <c r="K15" s="66">
        <f t="shared" ca="1" si="1"/>
        <v>0</v>
      </c>
      <c r="L15" s="66">
        <f t="shared" ca="1" si="1"/>
        <v>0</v>
      </c>
      <c r="M15" s="66">
        <f t="shared" ca="1" si="1"/>
        <v>0</v>
      </c>
      <c r="N15" s="66">
        <f t="shared" ca="1" si="1"/>
        <v>0</v>
      </c>
      <c r="O15" s="66">
        <f t="shared" ca="1" si="1"/>
        <v>18.696785369987271</v>
      </c>
      <c r="P15" s="66">
        <f t="shared" ca="1" si="1"/>
        <v>46.032693562514318</v>
      </c>
      <c r="Q15" s="155">
        <f ca="1">J15*VLOOKUP('Tipo de Pilha'!$E$1,'Área - us ur'!$A$4:$H$7,2,FALSE)/1000</f>
        <v>0</v>
      </c>
      <c r="R15" s="151">
        <f ca="1">K15*VLOOKUP('Tipo de Pilha'!$E$1,'Área - us ur'!$A$4:$H$7,3,FALSE)/1000</f>
        <v>0</v>
      </c>
      <c r="S15" s="151">
        <f ca="1">L15*VLOOKUP('Tipo de Pilha'!$E$1,'Área - us ur'!$A$4:$H$7,4,FALSE)/1000</f>
        <v>0</v>
      </c>
      <c r="T15" s="151">
        <f ca="1">M15*VLOOKUP('Tipo de Pilha'!$E$1,'Área - us ur'!$A$4:$H$7,5,FALSE)/1000</f>
        <v>0</v>
      </c>
      <c r="U15" s="151">
        <f ca="1">N15*VLOOKUP('Tipo de Pilha'!$E$1,'Área - us ur'!$A$4:$H$7,6,FALSE)/1000</f>
        <v>0</v>
      </c>
      <c r="V15" s="151">
        <f ca="1">O15*VLOOKUP('Tipo de Pilha'!$E$1,'Área - us ur'!$A$4:$H$7,7,FALSE)/1000</f>
        <v>2.2436142443984725E-3</v>
      </c>
      <c r="W15" s="156">
        <f ca="1">P15*VLOOKUP('Tipo de Pilha'!$E$1,'Área - us ur'!$A$4:$H$7,8,FALSE)/1000</f>
        <v>0</v>
      </c>
      <c r="X15" s="144">
        <f t="shared" ca="1" si="7"/>
        <v>2.2436142443984725E-3</v>
      </c>
      <c r="Z15" s="77"/>
      <c r="AA15" s="77"/>
      <c r="AH15" s="58"/>
    </row>
    <row r="16" spans="1:34" ht="15" customHeight="1" x14ac:dyDescent="0.2">
      <c r="A16" s="164">
        <f ca="1">'Serie Vento - 5 dias'!J16</f>
        <v>42074</v>
      </c>
      <c r="B16" s="165">
        <f ca="1">'Serie Vento - 5 dias'!K16</f>
        <v>16.32330812</v>
      </c>
      <c r="C16" s="66">
        <f t="shared" ca="1" si="2"/>
        <v>0.32646616240000009</v>
      </c>
      <c r="D16" s="66">
        <f t="shared" ca="1" si="0"/>
        <v>0.32646616240000009</v>
      </c>
      <c r="E16" s="66">
        <f t="shared" ca="1" si="0"/>
        <v>0.32646616240000009</v>
      </c>
      <c r="F16" s="66">
        <f t="shared" ca="1" si="3"/>
        <v>0.9793984872</v>
      </c>
      <c r="G16" s="66">
        <f t="shared" ca="1" si="3"/>
        <v>0.9793984872</v>
      </c>
      <c r="H16" s="66">
        <f t="shared" ca="1" si="4"/>
        <v>1.4690977308000002</v>
      </c>
      <c r="I16" s="67">
        <f t="shared" ca="1" si="5"/>
        <v>1.7955638932000002</v>
      </c>
      <c r="J16" s="65">
        <f t="shared" ca="1" si="6"/>
        <v>0</v>
      </c>
      <c r="K16" s="66">
        <f t="shared" ca="1" si="1"/>
        <v>0</v>
      </c>
      <c r="L16" s="66">
        <f t="shared" ca="1" si="1"/>
        <v>0</v>
      </c>
      <c r="M16" s="66">
        <f t="shared" ca="1" si="1"/>
        <v>0</v>
      </c>
      <c r="N16" s="66">
        <f t="shared" ca="1" si="1"/>
        <v>0</v>
      </c>
      <c r="O16" s="66">
        <f t="shared" ca="1" si="1"/>
        <v>24.490498770419151</v>
      </c>
      <c r="P16" s="66">
        <f t="shared" ca="1" si="1"/>
        <v>56.598568003485404</v>
      </c>
      <c r="Q16" s="155">
        <f ca="1">J16*VLOOKUP('Tipo de Pilha'!$E$1,'Área - us ur'!$A$4:$H$7,2,FALSE)/1000</f>
        <v>0</v>
      </c>
      <c r="R16" s="151">
        <f ca="1">K16*VLOOKUP('Tipo de Pilha'!$E$1,'Área - us ur'!$A$4:$H$7,3,FALSE)/1000</f>
        <v>0</v>
      </c>
      <c r="S16" s="151">
        <f ca="1">L16*VLOOKUP('Tipo de Pilha'!$E$1,'Área - us ur'!$A$4:$H$7,4,FALSE)/1000</f>
        <v>0</v>
      </c>
      <c r="T16" s="151">
        <f ca="1">M16*VLOOKUP('Tipo de Pilha'!$E$1,'Área - us ur'!$A$4:$H$7,5,FALSE)/1000</f>
        <v>0</v>
      </c>
      <c r="U16" s="151">
        <f ca="1">N16*VLOOKUP('Tipo de Pilha'!$E$1,'Área - us ur'!$A$4:$H$7,6,FALSE)/1000</f>
        <v>0</v>
      </c>
      <c r="V16" s="151">
        <f ca="1">O16*VLOOKUP('Tipo de Pilha'!$E$1,'Área - us ur'!$A$4:$H$7,7,FALSE)/1000</f>
        <v>2.9388598524502981E-3</v>
      </c>
      <c r="W16" s="156">
        <f ca="1">P16*VLOOKUP('Tipo de Pilha'!$E$1,'Área - us ur'!$A$4:$H$7,8,FALSE)/1000</f>
        <v>0</v>
      </c>
      <c r="X16" s="144">
        <f t="shared" ca="1" si="7"/>
        <v>2.9388598524502981E-3</v>
      </c>
      <c r="AH16" s="58"/>
    </row>
    <row r="17" spans="1:34" ht="15" customHeight="1" x14ac:dyDescent="0.2">
      <c r="A17" s="164">
        <f ca="1">'Serie Vento - 5 dias'!J17</f>
        <v>42079</v>
      </c>
      <c r="B17" s="165">
        <f ca="1">'Serie Vento - 5 dias'!K17</f>
        <v>14.605065159999999</v>
      </c>
      <c r="C17" s="66">
        <f t="shared" ca="1" si="2"/>
        <v>0.29210130320000005</v>
      </c>
      <c r="D17" s="66">
        <f t="shared" ca="1" si="0"/>
        <v>0.29210130320000005</v>
      </c>
      <c r="E17" s="66">
        <f t="shared" ca="1" si="0"/>
        <v>0.29210130320000005</v>
      </c>
      <c r="F17" s="66">
        <f t="shared" ca="1" si="3"/>
        <v>0.87630390959999993</v>
      </c>
      <c r="G17" s="66">
        <f t="shared" ca="1" si="3"/>
        <v>0.87630390959999993</v>
      </c>
      <c r="H17" s="66">
        <f t="shared" ca="1" si="4"/>
        <v>1.3144558644</v>
      </c>
      <c r="I17" s="67">
        <f t="shared" ca="1" si="5"/>
        <v>1.6065571676000001</v>
      </c>
      <c r="J17" s="65">
        <f t="shared" ca="1" si="6"/>
        <v>0</v>
      </c>
      <c r="K17" s="66">
        <f t="shared" ca="1" si="1"/>
        <v>0</v>
      </c>
      <c r="L17" s="66">
        <f t="shared" ca="1" si="1"/>
        <v>0</v>
      </c>
      <c r="M17" s="66">
        <f t="shared" ca="1" si="1"/>
        <v>0</v>
      </c>
      <c r="N17" s="66">
        <f t="shared" ca="1" si="1"/>
        <v>0</v>
      </c>
      <c r="O17" s="66">
        <f t="shared" ca="1" si="1"/>
        <v>13.596581068021965</v>
      </c>
      <c r="P17" s="66">
        <f t="shared" ca="1" si="1"/>
        <v>36.502801848882214</v>
      </c>
      <c r="Q17" s="155">
        <f ca="1">J17*VLOOKUP('Tipo de Pilha'!$E$1,'Área - us ur'!$A$4:$H$7,2,FALSE)/1000</f>
        <v>0</v>
      </c>
      <c r="R17" s="151">
        <f ca="1">K17*VLOOKUP('Tipo de Pilha'!$E$1,'Área - us ur'!$A$4:$H$7,3,FALSE)/1000</f>
        <v>0</v>
      </c>
      <c r="S17" s="151">
        <f ca="1">L17*VLOOKUP('Tipo de Pilha'!$E$1,'Área - us ur'!$A$4:$H$7,4,FALSE)/1000</f>
        <v>0</v>
      </c>
      <c r="T17" s="151">
        <f ca="1">M17*VLOOKUP('Tipo de Pilha'!$E$1,'Área - us ur'!$A$4:$H$7,5,FALSE)/1000</f>
        <v>0</v>
      </c>
      <c r="U17" s="151">
        <f ca="1">N17*VLOOKUP('Tipo de Pilha'!$E$1,'Área - us ur'!$A$4:$H$7,6,FALSE)/1000</f>
        <v>0</v>
      </c>
      <c r="V17" s="151">
        <f ca="1">O17*VLOOKUP('Tipo de Pilha'!$E$1,'Área - us ur'!$A$4:$H$7,7,FALSE)/1000</f>
        <v>1.6315897281626358E-3</v>
      </c>
      <c r="W17" s="156">
        <f ca="1">P17*VLOOKUP('Tipo de Pilha'!$E$1,'Área - us ur'!$A$4:$H$7,8,FALSE)/1000</f>
        <v>0</v>
      </c>
      <c r="X17" s="144">
        <f t="shared" ca="1" si="7"/>
        <v>1.6315897281626358E-3</v>
      </c>
      <c r="Z17" s="3" t="s">
        <v>88</v>
      </c>
      <c r="AH17" s="58"/>
    </row>
    <row r="18" spans="1:34" ht="15" customHeight="1" x14ac:dyDescent="0.2">
      <c r="A18" s="164">
        <f ca="1">'Serie Vento - 5 dias'!J18</f>
        <v>42084</v>
      </c>
      <c r="B18" s="165">
        <f ca="1">'Serie Vento - 5 dias'!K18</f>
        <v>13.74594368</v>
      </c>
      <c r="C18" s="66">
        <f t="shared" ca="1" si="2"/>
        <v>0.27491887360000006</v>
      </c>
      <c r="D18" s="66">
        <f t="shared" ca="1" si="0"/>
        <v>0.27491887360000006</v>
      </c>
      <c r="E18" s="66">
        <f t="shared" ca="1" si="0"/>
        <v>0.27491887360000006</v>
      </c>
      <c r="F18" s="66">
        <f t="shared" ca="1" si="3"/>
        <v>0.82475662080000001</v>
      </c>
      <c r="G18" s="66">
        <f t="shared" ca="1" si="3"/>
        <v>0.82475662080000001</v>
      </c>
      <c r="H18" s="66">
        <f t="shared" ca="1" si="4"/>
        <v>1.2371349312000002</v>
      </c>
      <c r="I18" s="67">
        <f t="shared" ca="1" si="5"/>
        <v>1.5120538048000003</v>
      </c>
      <c r="J18" s="65">
        <f t="shared" ca="1" si="6"/>
        <v>0</v>
      </c>
      <c r="K18" s="66">
        <f t="shared" ca="1" si="1"/>
        <v>0</v>
      </c>
      <c r="L18" s="66">
        <f t="shared" ca="1" si="1"/>
        <v>0</v>
      </c>
      <c r="M18" s="66">
        <f t="shared" ca="1" si="1"/>
        <v>0</v>
      </c>
      <c r="N18" s="66">
        <f t="shared" ca="1" si="1"/>
        <v>0</v>
      </c>
      <c r="O18" s="66">
        <f t="shared" ca="1" si="1"/>
        <v>9.1898858645232764</v>
      </c>
      <c r="P18" s="66">
        <f t="shared" ca="1" si="1"/>
        <v>28.008892862589104</v>
      </c>
      <c r="Q18" s="155">
        <f ca="1">J18*VLOOKUP('Tipo de Pilha'!$E$1,'Área - us ur'!$A$4:$H$7,2,FALSE)/1000</f>
        <v>0</v>
      </c>
      <c r="R18" s="151">
        <f ca="1">K18*VLOOKUP('Tipo de Pilha'!$E$1,'Área - us ur'!$A$4:$H$7,3,FALSE)/1000</f>
        <v>0</v>
      </c>
      <c r="S18" s="151">
        <f ca="1">L18*VLOOKUP('Tipo de Pilha'!$E$1,'Área - us ur'!$A$4:$H$7,4,FALSE)/1000</f>
        <v>0</v>
      </c>
      <c r="T18" s="151">
        <f ca="1">M18*VLOOKUP('Tipo de Pilha'!$E$1,'Área - us ur'!$A$4:$H$7,5,FALSE)/1000</f>
        <v>0</v>
      </c>
      <c r="U18" s="151">
        <f ca="1">N18*VLOOKUP('Tipo de Pilha'!$E$1,'Área - us ur'!$A$4:$H$7,6,FALSE)/1000</f>
        <v>0</v>
      </c>
      <c r="V18" s="151">
        <f ca="1">O18*VLOOKUP('Tipo de Pilha'!$E$1,'Área - us ur'!$A$4:$H$7,7,FALSE)/1000</f>
        <v>1.1027863037427932E-3</v>
      </c>
      <c r="W18" s="156">
        <f ca="1">P18*VLOOKUP('Tipo de Pilha'!$E$1,'Área - us ur'!$A$4:$H$7,8,FALSE)/1000</f>
        <v>0</v>
      </c>
      <c r="X18" s="144">
        <f t="shared" ca="1" si="7"/>
        <v>1.1027863037427932E-3</v>
      </c>
      <c r="AH18" s="58"/>
    </row>
    <row r="19" spans="1:34" ht="15" customHeight="1" x14ac:dyDescent="0.2">
      <c r="A19" s="164">
        <f ca="1">'Serie Vento - 5 dias'!J19</f>
        <v>42089</v>
      </c>
      <c r="B19" s="165">
        <f ca="1">'Serie Vento - 5 dias'!K19</f>
        <v>14.605065159999999</v>
      </c>
      <c r="C19" s="66">
        <f t="shared" ca="1" si="2"/>
        <v>0.29210130320000005</v>
      </c>
      <c r="D19" s="66">
        <f t="shared" ca="1" si="0"/>
        <v>0.29210130320000005</v>
      </c>
      <c r="E19" s="66">
        <f t="shared" ca="1" si="0"/>
        <v>0.29210130320000005</v>
      </c>
      <c r="F19" s="66">
        <f t="shared" ca="1" si="3"/>
        <v>0.87630390959999993</v>
      </c>
      <c r="G19" s="66">
        <f t="shared" ca="1" si="3"/>
        <v>0.87630390959999993</v>
      </c>
      <c r="H19" s="66">
        <f t="shared" ca="1" si="4"/>
        <v>1.3144558644</v>
      </c>
      <c r="I19" s="67">
        <f t="shared" ca="1" si="5"/>
        <v>1.6065571676000001</v>
      </c>
      <c r="J19" s="65">
        <f t="shared" ca="1" si="6"/>
        <v>0</v>
      </c>
      <c r="K19" s="66">
        <f t="shared" ca="1" si="6"/>
        <v>0</v>
      </c>
      <c r="L19" s="66">
        <f t="shared" ca="1" si="6"/>
        <v>0</v>
      </c>
      <c r="M19" s="66">
        <f t="shared" ca="1" si="6"/>
        <v>0</v>
      </c>
      <c r="N19" s="66">
        <f t="shared" ca="1" si="6"/>
        <v>0</v>
      </c>
      <c r="O19" s="66">
        <f t="shared" ca="1" si="6"/>
        <v>13.596581068021965</v>
      </c>
      <c r="P19" s="66">
        <f t="shared" ca="1" si="6"/>
        <v>36.502801848882214</v>
      </c>
      <c r="Q19" s="155">
        <f ca="1">J19*VLOOKUP('Tipo de Pilha'!$E$1,'Área - us ur'!$A$4:$H$7,2,FALSE)/1000</f>
        <v>0</v>
      </c>
      <c r="R19" s="151">
        <f ca="1">K19*VLOOKUP('Tipo de Pilha'!$E$1,'Área - us ur'!$A$4:$H$7,3,FALSE)/1000</f>
        <v>0</v>
      </c>
      <c r="S19" s="151">
        <f ca="1">L19*VLOOKUP('Tipo de Pilha'!$E$1,'Área - us ur'!$A$4:$H$7,4,FALSE)/1000</f>
        <v>0</v>
      </c>
      <c r="T19" s="151">
        <f ca="1">M19*VLOOKUP('Tipo de Pilha'!$E$1,'Área - us ur'!$A$4:$H$7,5,FALSE)/1000</f>
        <v>0</v>
      </c>
      <c r="U19" s="151">
        <f ca="1">N19*VLOOKUP('Tipo de Pilha'!$E$1,'Área - us ur'!$A$4:$H$7,6,FALSE)/1000</f>
        <v>0</v>
      </c>
      <c r="V19" s="151">
        <f ca="1">O19*VLOOKUP('Tipo de Pilha'!$E$1,'Área - us ur'!$A$4:$H$7,7,FALSE)/1000</f>
        <v>1.6315897281626358E-3</v>
      </c>
      <c r="W19" s="156">
        <f ca="1">P19*VLOOKUP('Tipo de Pilha'!$E$1,'Área - us ur'!$A$4:$H$7,8,FALSE)/1000</f>
        <v>0</v>
      </c>
      <c r="X19" s="144">
        <f t="shared" ca="1" si="7"/>
        <v>1.6315897281626358E-3</v>
      </c>
      <c r="AH19" s="58"/>
    </row>
    <row r="20" spans="1:34" ht="15" customHeight="1" x14ac:dyDescent="0.2">
      <c r="A20" s="164">
        <f ca="1">'Serie Vento - 5 dias'!J20</f>
        <v>42094</v>
      </c>
      <c r="B20" s="165">
        <f ca="1">'Serie Vento - 5 dias'!K20</f>
        <v>14.605065159999999</v>
      </c>
      <c r="C20" s="66">
        <f t="shared" ca="1" si="2"/>
        <v>0.29210130320000005</v>
      </c>
      <c r="D20" s="66">
        <f t="shared" ca="1" si="2"/>
        <v>0.29210130320000005</v>
      </c>
      <c r="E20" s="66">
        <f t="shared" ca="1" si="2"/>
        <v>0.29210130320000005</v>
      </c>
      <c r="F20" s="66">
        <f t="shared" ca="1" si="3"/>
        <v>0.87630390959999993</v>
      </c>
      <c r="G20" s="66">
        <f t="shared" ca="1" si="3"/>
        <v>0.87630390959999993</v>
      </c>
      <c r="H20" s="66">
        <f t="shared" ca="1" si="4"/>
        <v>1.3144558644</v>
      </c>
      <c r="I20" s="67">
        <f t="shared" ca="1" si="5"/>
        <v>1.6065571676000001</v>
      </c>
      <c r="J20" s="65">
        <f t="shared" ca="1" si="6"/>
        <v>0</v>
      </c>
      <c r="K20" s="66">
        <f t="shared" ca="1" si="6"/>
        <v>0</v>
      </c>
      <c r="L20" s="66">
        <f t="shared" ca="1" si="6"/>
        <v>0</v>
      </c>
      <c r="M20" s="66">
        <f t="shared" ca="1" si="6"/>
        <v>0</v>
      </c>
      <c r="N20" s="66">
        <f t="shared" ca="1" si="6"/>
        <v>0</v>
      </c>
      <c r="O20" s="66">
        <f t="shared" ca="1" si="6"/>
        <v>13.596581068021965</v>
      </c>
      <c r="P20" s="66">
        <f t="shared" ca="1" si="6"/>
        <v>36.502801848882214</v>
      </c>
      <c r="Q20" s="155">
        <f ca="1">J20*VLOOKUP('Tipo de Pilha'!$E$1,'Área - us ur'!$A$4:$H$7,2,FALSE)/1000</f>
        <v>0</v>
      </c>
      <c r="R20" s="151">
        <f ca="1">K20*VLOOKUP('Tipo de Pilha'!$E$1,'Área - us ur'!$A$4:$H$7,3,FALSE)/1000</f>
        <v>0</v>
      </c>
      <c r="S20" s="151">
        <f ca="1">L20*VLOOKUP('Tipo de Pilha'!$E$1,'Área - us ur'!$A$4:$H$7,4,FALSE)/1000</f>
        <v>0</v>
      </c>
      <c r="T20" s="151">
        <f ca="1">M20*VLOOKUP('Tipo de Pilha'!$E$1,'Área - us ur'!$A$4:$H$7,5,FALSE)/1000</f>
        <v>0</v>
      </c>
      <c r="U20" s="151">
        <f ca="1">N20*VLOOKUP('Tipo de Pilha'!$E$1,'Área - us ur'!$A$4:$H$7,6,FALSE)/1000</f>
        <v>0</v>
      </c>
      <c r="V20" s="151">
        <f ca="1">O20*VLOOKUP('Tipo de Pilha'!$E$1,'Área - us ur'!$A$4:$H$7,7,FALSE)/1000</f>
        <v>1.6315897281626358E-3</v>
      </c>
      <c r="W20" s="156">
        <f ca="1">P20*VLOOKUP('Tipo de Pilha'!$E$1,'Área - us ur'!$A$4:$H$7,8,FALSE)/1000</f>
        <v>0</v>
      </c>
      <c r="X20" s="144">
        <f t="shared" ca="1" si="7"/>
        <v>1.6315897281626358E-3</v>
      </c>
      <c r="AH20" s="58"/>
    </row>
    <row r="21" spans="1:34" ht="15" customHeight="1" x14ac:dyDescent="0.2">
      <c r="A21" s="164">
        <f ca="1">'Serie Vento - 5 dias'!J21</f>
        <v>42099</v>
      </c>
      <c r="B21" s="165">
        <f ca="1">'Serie Vento - 5 dias'!K21</f>
        <v>12.886822199999999</v>
      </c>
      <c r="C21" s="66">
        <f t="shared" ca="1" si="2"/>
        <v>0.25773644400000001</v>
      </c>
      <c r="D21" s="66">
        <f t="shared" ca="1" si="2"/>
        <v>0.25773644400000001</v>
      </c>
      <c r="E21" s="66">
        <f t="shared" ca="1" si="2"/>
        <v>0.25773644400000001</v>
      </c>
      <c r="F21" s="66">
        <f t="shared" ca="1" si="3"/>
        <v>0.77320933199999997</v>
      </c>
      <c r="G21" s="66">
        <f t="shared" ca="1" si="3"/>
        <v>0.77320933199999997</v>
      </c>
      <c r="H21" s="66">
        <f t="shared" ca="1" si="4"/>
        <v>1.159813998</v>
      </c>
      <c r="I21" s="67">
        <f t="shared" ca="1" si="5"/>
        <v>1.417550442</v>
      </c>
      <c r="J21" s="65">
        <f t="shared" ca="1" si="6"/>
        <v>0</v>
      </c>
      <c r="K21" s="66">
        <f t="shared" ca="1" si="6"/>
        <v>0</v>
      </c>
      <c r="L21" s="66">
        <f t="shared" ca="1" si="6"/>
        <v>0</v>
      </c>
      <c r="M21" s="66">
        <f t="shared" ca="1" si="6"/>
        <v>0</v>
      </c>
      <c r="N21" s="66">
        <f t="shared" ca="1" si="6"/>
        <v>0</v>
      </c>
      <c r="O21" s="66">
        <f t="shared" ca="1" si="6"/>
        <v>5.47669975949115</v>
      </c>
      <c r="P21" s="66">
        <f t="shared" ca="1" si="6"/>
        <v>20.550966603634933</v>
      </c>
      <c r="Q21" s="155">
        <f ca="1">J21*VLOOKUP('Tipo de Pilha'!$E$1,'Área - us ur'!$A$4:$H$7,2,FALSE)/1000</f>
        <v>0</v>
      </c>
      <c r="R21" s="151">
        <f ca="1">K21*VLOOKUP('Tipo de Pilha'!$E$1,'Área - us ur'!$A$4:$H$7,3,FALSE)/1000</f>
        <v>0</v>
      </c>
      <c r="S21" s="151">
        <f ca="1">L21*VLOOKUP('Tipo de Pilha'!$E$1,'Área - us ur'!$A$4:$H$7,4,FALSE)/1000</f>
        <v>0</v>
      </c>
      <c r="T21" s="151">
        <f ca="1">M21*VLOOKUP('Tipo de Pilha'!$E$1,'Área - us ur'!$A$4:$H$7,5,FALSE)/1000</f>
        <v>0</v>
      </c>
      <c r="U21" s="151">
        <f ca="1">N21*VLOOKUP('Tipo de Pilha'!$E$1,'Área - us ur'!$A$4:$H$7,6,FALSE)/1000</f>
        <v>0</v>
      </c>
      <c r="V21" s="151">
        <f ca="1">O21*VLOOKUP('Tipo de Pilha'!$E$1,'Área - us ur'!$A$4:$H$7,7,FALSE)/1000</f>
        <v>6.5720397113893801E-4</v>
      </c>
      <c r="W21" s="156">
        <f ca="1">P21*VLOOKUP('Tipo de Pilha'!$E$1,'Área - us ur'!$A$4:$H$7,8,FALSE)/1000</f>
        <v>0</v>
      </c>
      <c r="X21" s="144">
        <f t="shared" ca="1" si="7"/>
        <v>6.5720397113893801E-4</v>
      </c>
      <c r="AH21" s="58"/>
    </row>
    <row r="22" spans="1:34" ht="15" customHeight="1" x14ac:dyDescent="0.2">
      <c r="A22" s="164">
        <f ca="1">'Serie Vento - 5 dias'!J22</f>
        <v>42104</v>
      </c>
      <c r="B22" s="165">
        <f ca="1">'Serie Vento - 5 dias'!K22</f>
        <v>19.759794039999999</v>
      </c>
      <c r="C22" s="66">
        <f t="shared" ca="1" si="2"/>
        <v>0.39519588080000007</v>
      </c>
      <c r="D22" s="66">
        <f t="shared" ca="1" si="2"/>
        <v>0.39519588080000007</v>
      </c>
      <c r="E22" s="66">
        <f t="shared" ca="1" si="2"/>
        <v>0.39519588080000007</v>
      </c>
      <c r="F22" s="66">
        <f t="shared" ca="1" si="3"/>
        <v>1.1855876423999998</v>
      </c>
      <c r="G22" s="66">
        <f t="shared" ca="1" si="3"/>
        <v>1.1855876423999998</v>
      </c>
      <c r="H22" s="66">
        <f t="shared" ca="1" si="4"/>
        <v>1.7783814636000002</v>
      </c>
      <c r="I22" s="67">
        <f t="shared" ca="1" si="5"/>
        <v>2.1735773444000004</v>
      </c>
      <c r="J22" s="65">
        <f t="shared" ca="1" si="6"/>
        <v>0</v>
      </c>
      <c r="K22" s="66">
        <f t="shared" ca="1" si="6"/>
        <v>0</v>
      </c>
      <c r="L22" s="66">
        <f t="shared" ca="1" si="6"/>
        <v>0</v>
      </c>
      <c r="M22" s="66">
        <f t="shared" ca="1" si="6"/>
        <v>6.6373718946722269</v>
      </c>
      <c r="N22" s="66">
        <f t="shared" ca="1" si="6"/>
        <v>6.6373718946722269</v>
      </c>
      <c r="O22" s="66">
        <f t="shared" ca="1" si="6"/>
        <v>54.600443356812548</v>
      </c>
      <c r="P22" s="66">
        <f t="shared" ca="1" si="6"/>
        <v>109.22189304075953</v>
      </c>
      <c r="Q22" s="155">
        <f ca="1">J22*VLOOKUP('Tipo de Pilha'!$E$1,'Área - us ur'!$A$4:$H$7,2,FALSE)/1000</f>
        <v>0</v>
      </c>
      <c r="R22" s="151">
        <f ca="1">K22*VLOOKUP('Tipo de Pilha'!$E$1,'Área - us ur'!$A$4:$H$7,3,FALSE)/1000</f>
        <v>0</v>
      </c>
      <c r="S22" s="151">
        <f ca="1">L22*VLOOKUP('Tipo de Pilha'!$E$1,'Área - us ur'!$A$4:$H$7,4,FALSE)/1000</f>
        <v>0</v>
      </c>
      <c r="T22" s="151">
        <f ca="1">M22*VLOOKUP('Tipo de Pilha'!$E$1,'Área - us ur'!$A$4:$H$7,5,FALSE)/1000</f>
        <v>3.1859385094426687E-3</v>
      </c>
      <c r="U22" s="151">
        <f ca="1">N22*VLOOKUP('Tipo de Pilha'!$E$1,'Área - us ur'!$A$4:$H$7,6,FALSE)/1000</f>
        <v>0</v>
      </c>
      <c r="V22" s="151">
        <f ca="1">O22*VLOOKUP('Tipo de Pilha'!$E$1,'Área - us ur'!$A$4:$H$7,7,FALSE)/1000</f>
        <v>6.5520532028175062E-3</v>
      </c>
      <c r="W22" s="156">
        <f ca="1">P22*VLOOKUP('Tipo de Pilha'!$E$1,'Área - us ur'!$A$4:$H$7,8,FALSE)/1000</f>
        <v>0</v>
      </c>
      <c r="X22" s="144">
        <f t="shared" ca="1" si="7"/>
        <v>9.7379917122601758E-3</v>
      </c>
      <c r="AH22" s="58"/>
    </row>
    <row r="23" spans="1:34" ht="15" customHeight="1" x14ac:dyDescent="0.2">
      <c r="A23" s="164">
        <f ca="1">'Serie Vento - 5 dias'!J23</f>
        <v>42109</v>
      </c>
      <c r="B23" s="165">
        <f ca="1">'Serie Vento - 5 dias'!K23</f>
        <v>12.886822199999999</v>
      </c>
      <c r="C23" s="66">
        <f t="shared" ca="1" si="2"/>
        <v>0.25773644400000001</v>
      </c>
      <c r="D23" s="66">
        <f t="shared" ca="1" si="2"/>
        <v>0.25773644400000001</v>
      </c>
      <c r="E23" s="66">
        <f t="shared" ca="1" si="2"/>
        <v>0.25773644400000001</v>
      </c>
      <c r="F23" s="66">
        <f t="shared" ca="1" si="3"/>
        <v>0.77320933199999997</v>
      </c>
      <c r="G23" s="66">
        <f t="shared" ca="1" si="3"/>
        <v>0.77320933199999997</v>
      </c>
      <c r="H23" s="66">
        <f t="shared" ca="1" si="4"/>
        <v>1.159813998</v>
      </c>
      <c r="I23" s="67">
        <f t="shared" ca="1" si="5"/>
        <v>1.417550442</v>
      </c>
      <c r="J23" s="65">
        <f t="shared" ca="1" si="6"/>
        <v>0</v>
      </c>
      <c r="K23" s="66">
        <f t="shared" ca="1" si="6"/>
        <v>0</v>
      </c>
      <c r="L23" s="66">
        <f t="shared" ca="1" si="6"/>
        <v>0</v>
      </c>
      <c r="M23" s="66">
        <f t="shared" ca="1" si="6"/>
        <v>0</v>
      </c>
      <c r="N23" s="66">
        <f t="shared" ca="1" si="6"/>
        <v>0</v>
      </c>
      <c r="O23" s="66">
        <f t="shared" ca="1" si="6"/>
        <v>5.47669975949115</v>
      </c>
      <c r="P23" s="66">
        <f t="shared" ca="1" si="6"/>
        <v>20.550966603634933</v>
      </c>
      <c r="Q23" s="155">
        <f ca="1">J23*VLOOKUP('Tipo de Pilha'!$E$1,'Área - us ur'!$A$4:$H$7,2,FALSE)/1000</f>
        <v>0</v>
      </c>
      <c r="R23" s="151">
        <f ca="1">K23*VLOOKUP('Tipo de Pilha'!$E$1,'Área - us ur'!$A$4:$H$7,3,FALSE)/1000</f>
        <v>0</v>
      </c>
      <c r="S23" s="151">
        <f ca="1">L23*VLOOKUP('Tipo de Pilha'!$E$1,'Área - us ur'!$A$4:$H$7,4,FALSE)/1000</f>
        <v>0</v>
      </c>
      <c r="T23" s="151">
        <f ca="1">M23*VLOOKUP('Tipo de Pilha'!$E$1,'Área - us ur'!$A$4:$H$7,5,FALSE)/1000</f>
        <v>0</v>
      </c>
      <c r="U23" s="151">
        <f ca="1">N23*VLOOKUP('Tipo de Pilha'!$E$1,'Área - us ur'!$A$4:$H$7,6,FALSE)/1000</f>
        <v>0</v>
      </c>
      <c r="V23" s="151">
        <f ca="1">O23*VLOOKUP('Tipo de Pilha'!$E$1,'Área - us ur'!$A$4:$H$7,7,FALSE)/1000</f>
        <v>6.5720397113893801E-4</v>
      </c>
      <c r="W23" s="156">
        <f ca="1">P23*VLOOKUP('Tipo de Pilha'!$E$1,'Área - us ur'!$A$4:$H$7,8,FALSE)/1000</f>
        <v>0</v>
      </c>
      <c r="X23" s="144">
        <f t="shared" ca="1" si="7"/>
        <v>6.5720397113893801E-4</v>
      </c>
      <c r="AH23" s="58"/>
    </row>
    <row r="24" spans="1:34" ht="15" customHeight="1" x14ac:dyDescent="0.2">
      <c r="A24" s="164">
        <f ca="1">'Serie Vento - 5 dias'!J24</f>
        <v>42114</v>
      </c>
      <c r="B24" s="165">
        <f ca="1">'Serie Vento - 5 dias'!K24</f>
        <v>12.886822199999999</v>
      </c>
      <c r="C24" s="66">
        <f t="shared" ca="1" si="2"/>
        <v>0.25773644400000001</v>
      </c>
      <c r="D24" s="66">
        <f t="shared" ca="1" si="2"/>
        <v>0.25773644400000001</v>
      </c>
      <c r="E24" s="66">
        <f t="shared" ca="1" si="2"/>
        <v>0.25773644400000001</v>
      </c>
      <c r="F24" s="66">
        <f t="shared" ca="1" si="3"/>
        <v>0.77320933199999997</v>
      </c>
      <c r="G24" s="66">
        <f t="shared" ca="1" si="3"/>
        <v>0.77320933199999997</v>
      </c>
      <c r="H24" s="66">
        <f t="shared" ca="1" si="4"/>
        <v>1.159813998</v>
      </c>
      <c r="I24" s="67">
        <f t="shared" ca="1" si="5"/>
        <v>1.417550442</v>
      </c>
      <c r="J24" s="65">
        <f t="shared" ca="1" si="6"/>
        <v>0</v>
      </c>
      <c r="K24" s="66">
        <f t="shared" ca="1" si="6"/>
        <v>0</v>
      </c>
      <c r="L24" s="66">
        <f t="shared" ca="1" si="6"/>
        <v>0</v>
      </c>
      <c r="M24" s="66">
        <f t="shared" ca="1" si="6"/>
        <v>0</v>
      </c>
      <c r="N24" s="66">
        <f t="shared" ca="1" si="6"/>
        <v>0</v>
      </c>
      <c r="O24" s="66">
        <f t="shared" ca="1" si="6"/>
        <v>5.47669975949115</v>
      </c>
      <c r="P24" s="66">
        <f t="shared" ca="1" si="6"/>
        <v>20.550966603634933</v>
      </c>
      <c r="Q24" s="155">
        <f ca="1">J24*VLOOKUP('Tipo de Pilha'!$E$1,'Área - us ur'!$A$4:$H$7,2,FALSE)/1000</f>
        <v>0</v>
      </c>
      <c r="R24" s="151">
        <f ca="1">K24*VLOOKUP('Tipo de Pilha'!$E$1,'Área - us ur'!$A$4:$H$7,3,FALSE)/1000</f>
        <v>0</v>
      </c>
      <c r="S24" s="151">
        <f ca="1">L24*VLOOKUP('Tipo de Pilha'!$E$1,'Área - us ur'!$A$4:$H$7,4,FALSE)/1000</f>
        <v>0</v>
      </c>
      <c r="T24" s="151">
        <f ca="1">M24*VLOOKUP('Tipo de Pilha'!$E$1,'Área - us ur'!$A$4:$H$7,5,FALSE)/1000</f>
        <v>0</v>
      </c>
      <c r="U24" s="151">
        <f ca="1">N24*VLOOKUP('Tipo de Pilha'!$E$1,'Área - us ur'!$A$4:$H$7,6,FALSE)/1000</f>
        <v>0</v>
      </c>
      <c r="V24" s="151">
        <f ca="1">O24*VLOOKUP('Tipo de Pilha'!$E$1,'Área - us ur'!$A$4:$H$7,7,FALSE)/1000</f>
        <v>6.5720397113893801E-4</v>
      </c>
      <c r="W24" s="156">
        <f ca="1">P24*VLOOKUP('Tipo de Pilha'!$E$1,'Área - us ur'!$A$4:$H$7,8,FALSE)/1000</f>
        <v>0</v>
      </c>
      <c r="X24" s="144">
        <f t="shared" ca="1" si="7"/>
        <v>6.5720397113893801E-4</v>
      </c>
      <c r="AH24" s="58"/>
    </row>
    <row r="25" spans="1:34" ht="15" customHeight="1" x14ac:dyDescent="0.2">
      <c r="A25" s="164">
        <f ca="1">'Serie Vento - 5 dias'!J25</f>
        <v>42119</v>
      </c>
      <c r="B25" s="165">
        <f ca="1">'Serie Vento - 5 dias'!K25</f>
        <v>25.773644399999998</v>
      </c>
      <c r="C25" s="66">
        <f t="shared" ca="1" si="2"/>
        <v>0.51547288800000002</v>
      </c>
      <c r="D25" s="66">
        <f t="shared" ca="1" si="2"/>
        <v>0.51547288800000002</v>
      </c>
      <c r="E25" s="66">
        <f t="shared" ca="1" si="2"/>
        <v>0.51547288800000002</v>
      </c>
      <c r="F25" s="66">
        <f t="shared" ca="1" si="3"/>
        <v>1.5464186639999999</v>
      </c>
      <c r="G25" s="66">
        <f t="shared" ca="1" si="3"/>
        <v>1.5464186639999999</v>
      </c>
      <c r="H25" s="66">
        <f t="shared" ca="1" si="4"/>
        <v>2.3196279959999999</v>
      </c>
      <c r="I25" s="67">
        <f t="shared" ca="1" si="5"/>
        <v>2.835100884</v>
      </c>
      <c r="J25" s="65">
        <f t="shared" ca="1" si="6"/>
        <v>0</v>
      </c>
      <c r="K25" s="66">
        <f t="shared" ca="1" si="6"/>
        <v>0</v>
      </c>
      <c r="L25" s="66">
        <f t="shared" ca="1" si="6"/>
        <v>0</v>
      </c>
      <c r="M25" s="66">
        <f t="shared" ca="1" si="6"/>
        <v>30.977721269317602</v>
      </c>
      <c r="N25" s="66">
        <f t="shared" ca="1" si="6"/>
        <v>30.977721269317602</v>
      </c>
      <c r="O25" s="66">
        <f t="shared" ca="1" si="6"/>
        <v>133.99294667396458</v>
      </c>
      <c r="P25" s="66">
        <f t="shared" ca="1" si="6"/>
        <v>241.19804685853973</v>
      </c>
      <c r="Q25" s="155">
        <f ca="1">J25*VLOOKUP('Tipo de Pilha'!$E$1,'Área - us ur'!$A$4:$H$7,2,FALSE)/1000</f>
        <v>0</v>
      </c>
      <c r="R25" s="151">
        <f ca="1">K25*VLOOKUP('Tipo de Pilha'!$E$1,'Área - us ur'!$A$4:$H$7,3,FALSE)/1000</f>
        <v>0</v>
      </c>
      <c r="S25" s="151">
        <f ca="1">L25*VLOOKUP('Tipo de Pilha'!$E$1,'Área - us ur'!$A$4:$H$7,4,FALSE)/1000</f>
        <v>0</v>
      </c>
      <c r="T25" s="151">
        <f ca="1">M25*VLOOKUP('Tipo de Pilha'!$E$1,'Área - us ur'!$A$4:$H$7,5,FALSE)/1000</f>
        <v>1.4869306209272449E-2</v>
      </c>
      <c r="U25" s="151">
        <f ca="1">N25*VLOOKUP('Tipo de Pilha'!$E$1,'Área - us ur'!$A$4:$H$7,6,FALSE)/1000</f>
        <v>0</v>
      </c>
      <c r="V25" s="151">
        <f ca="1">O25*VLOOKUP('Tipo de Pilha'!$E$1,'Área - us ur'!$A$4:$H$7,7,FALSE)/1000</f>
        <v>1.6079153600875747E-2</v>
      </c>
      <c r="W25" s="156">
        <f ca="1">P25*VLOOKUP('Tipo de Pilha'!$E$1,'Área - us ur'!$A$4:$H$7,8,FALSE)/1000</f>
        <v>0</v>
      </c>
      <c r="X25" s="144">
        <f t="shared" ca="1" si="7"/>
        <v>3.0948459810148196E-2</v>
      </c>
      <c r="AC25" s="2"/>
      <c r="AH25" s="58"/>
    </row>
    <row r="26" spans="1:34" ht="15" customHeight="1" x14ac:dyDescent="0.2">
      <c r="A26" s="164">
        <f ca="1">'Serie Vento - 5 dias'!J26</f>
        <v>42124</v>
      </c>
      <c r="B26" s="165">
        <f ca="1">'Serie Vento - 5 dias'!K26</f>
        <v>15.464186639999999</v>
      </c>
      <c r="C26" s="66">
        <f t="shared" ca="1" si="2"/>
        <v>0.30928373280000004</v>
      </c>
      <c r="D26" s="66">
        <f t="shared" ca="1" si="2"/>
        <v>0.30928373280000004</v>
      </c>
      <c r="E26" s="66">
        <f t="shared" ca="1" si="2"/>
        <v>0.30928373280000004</v>
      </c>
      <c r="F26" s="66">
        <f t="shared" ca="1" si="3"/>
        <v>0.92785119839999997</v>
      </c>
      <c r="G26" s="66">
        <f t="shared" ca="1" si="3"/>
        <v>0.92785119839999997</v>
      </c>
      <c r="H26" s="66">
        <f t="shared" ca="1" si="4"/>
        <v>1.3917767976000002</v>
      </c>
      <c r="I26" s="67">
        <f t="shared" ca="1" si="5"/>
        <v>1.7010605304000002</v>
      </c>
      <c r="J26" s="65">
        <f t="shared" ca="1" si="6"/>
        <v>0</v>
      </c>
      <c r="K26" s="66">
        <f t="shared" ca="1" si="6"/>
        <v>0</v>
      </c>
      <c r="L26" s="66">
        <f t="shared" ca="1" si="6"/>
        <v>0</v>
      </c>
      <c r="M26" s="66">
        <f t="shared" ca="1" si="6"/>
        <v>0</v>
      </c>
      <c r="N26" s="66">
        <f t="shared" ca="1" si="6"/>
        <v>0</v>
      </c>
      <c r="O26" s="66">
        <f t="shared" ca="1" si="6"/>
        <v>18.696785369987271</v>
      </c>
      <c r="P26" s="66">
        <f t="shared" ca="1" si="6"/>
        <v>46.032693562514318</v>
      </c>
      <c r="Q26" s="155">
        <f ca="1">J26*VLOOKUP('Tipo de Pilha'!$E$1,'Área - us ur'!$A$4:$H$7,2,FALSE)/1000</f>
        <v>0</v>
      </c>
      <c r="R26" s="151">
        <f ca="1">K26*VLOOKUP('Tipo de Pilha'!$E$1,'Área - us ur'!$A$4:$H$7,3,FALSE)/1000</f>
        <v>0</v>
      </c>
      <c r="S26" s="151">
        <f ca="1">L26*VLOOKUP('Tipo de Pilha'!$E$1,'Área - us ur'!$A$4:$H$7,4,FALSE)/1000</f>
        <v>0</v>
      </c>
      <c r="T26" s="151">
        <f ca="1">M26*VLOOKUP('Tipo de Pilha'!$E$1,'Área - us ur'!$A$4:$H$7,5,FALSE)/1000</f>
        <v>0</v>
      </c>
      <c r="U26" s="151">
        <f ca="1">N26*VLOOKUP('Tipo de Pilha'!$E$1,'Área - us ur'!$A$4:$H$7,6,FALSE)/1000</f>
        <v>0</v>
      </c>
      <c r="V26" s="151">
        <f ca="1">O26*VLOOKUP('Tipo de Pilha'!$E$1,'Área - us ur'!$A$4:$H$7,7,FALSE)/1000</f>
        <v>2.2436142443984725E-3</v>
      </c>
      <c r="W26" s="156">
        <f ca="1">P26*VLOOKUP('Tipo de Pilha'!$E$1,'Área - us ur'!$A$4:$H$7,8,FALSE)/1000</f>
        <v>0</v>
      </c>
      <c r="X26" s="144">
        <f t="shared" ca="1" si="7"/>
        <v>2.2436142443984725E-3</v>
      </c>
      <c r="AH26" s="58"/>
    </row>
    <row r="27" spans="1:34" ht="15" customHeight="1" x14ac:dyDescent="0.2">
      <c r="A27" s="164">
        <f ca="1">'Serie Vento - 5 dias'!J27</f>
        <v>42129</v>
      </c>
      <c r="B27" s="165">
        <f ca="1">'Serie Vento - 5 dias'!K27</f>
        <v>14.605065159999999</v>
      </c>
      <c r="C27" s="66">
        <f t="shared" ca="1" si="2"/>
        <v>0.29210130320000005</v>
      </c>
      <c r="D27" s="66">
        <f t="shared" ca="1" si="2"/>
        <v>0.29210130320000005</v>
      </c>
      <c r="E27" s="66">
        <f t="shared" ca="1" si="2"/>
        <v>0.29210130320000005</v>
      </c>
      <c r="F27" s="66">
        <f t="shared" ca="1" si="3"/>
        <v>0.87630390959999993</v>
      </c>
      <c r="G27" s="66">
        <f t="shared" ca="1" si="3"/>
        <v>0.87630390959999993</v>
      </c>
      <c r="H27" s="66">
        <f t="shared" ca="1" si="4"/>
        <v>1.3144558644</v>
      </c>
      <c r="I27" s="67">
        <f t="shared" ca="1" si="5"/>
        <v>1.6065571676000001</v>
      </c>
      <c r="J27" s="65">
        <f t="shared" ca="1" si="6"/>
        <v>0</v>
      </c>
      <c r="K27" s="66">
        <f t="shared" ca="1" si="6"/>
        <v>0</v>
      </c>
      <c r="L27" s="66">
        <f t="shared" ca="1" si="6"/>
        <v>0</v>
      </c>
      <c r="M27" s="66">
        <f t="shared" ca="1" si="6"/>
        <v>0</v>
      </c>
      <c r="N27" s="66">
        <f t="shared" ca="1" si="6"/>
        <v>0</v>
      </c>
      <c r="O27" s="66">
        <f t="shared" ca="1" si="6"/>
        <v>13.596581068021965</v>
      </c>
      <c r="P27" s="66">
        <f t="shared" ca="1" si="6"/>
        <v>36.502801848882214</v>
      </c>
      <c r="Q27" s="155">
        <f ca="1">J27*VLOOKUP('Tipo de Pilha'!$E$1,'Área - us ur'!$A$4:$H$7,2,FALSE)/1000</f>
        <v>0</v>
      </c>
      <c r="R27" s="151">
        <f ca="1">K27*VLOOKUP('Tipo de Pilha'!$E$1,'Área - us ur'!$A$4:$H$7,3,FALSE)/1000</f>
        <v>0</v>
      </c>
      <c r="S27" s="151">
        <f ca="1">L27*VLOOKUP('Tipo de Pilha'!$E$1,'Área - us ur'!$A$4:$H$7,4,FALSE)/1000</f>
        <v>0</v>
      </c>
      <c r="T27" s="151">
        <f ca="1">M27*VLOOKUP('Tipo de Pilha'!$E$1,'Área - us ur'!$A$4:$H$7,5,FALSE)/1000</f>
        <v>0</v>
      </c>
      <c r="U27" s="151">
        <f ca="1">N27*VLOOKUP('Tipo de Pilha'!$E$1,'Área - us ur'!$A$4:$H$7,6,FALSE)/1000</f>
        <v>0</v>
      </c>
      <c r="V27" s="151">
        <f ca="1">O27*VLOOKUP('Tipo de Pilha'!$E$1,'Área - us ur'!$A$4:$H$7,7,FALSE)/1000</f>
        <v>1.6315897281626358E-3</v>
      </c>
      <c r="W27" s="156">
        <f ca="1">P27*VLOOKUP('Tipo de Pilha'!$E$1,'Área - us ur'!$A$4:$H$7,8,FALSE)/1000</f>
        <v>0</v>
      </c>
      <c r="X27" s="144">
        <f t="shared" ca="1" si="7"/>
        <v>1.6315897281626358E-3</v>
      </c>
      <c r="Z27" s="58" t="s">
        <v>89</v>
      </c>
      <c r="AA27" s="3" t="s">
        <v>15</v>
      </c>
      <c r="AH27" s="58"/>
    </row>
    <row r="28" spans="1:34" ht="15" customHeight="1" x14ac:dyDescent="0.2">
      <c r="A28" s="164">
        <f ca="1">'Serie Vento - 5 dias'!J28</f>
        <v>42134</v>
      </c>
      <c r="B28" s="165">
        <f ca="1">'Serie Vento - 5 dias'!K28</f>
        <v>14.605065159999999</v>
      </c>
      <c r="C28" s="66">
        <f t="shared" ca="1" si="2"/>
        <v>0.29210130320000005</v>
      </c>
      <c r="D28" s="66">
        <f t="shared" ca="1" si="2"/>
        <v>0.29210130320000005</v>
      </c>
      <c r="E28" s="66">
        <f t="shared" ca="1" si="2"/>
        <v>0.29210130320000005</v>
      </c>
      <c r="F28" s="66">
        <f t="shared" ca="1" si="3"/>
        <v>0.87630390959999993</v>
      </c>
      <c r="G28" s="66">
        <f t="shared" ca="1" si="3"/>
        <v>0.87630390959999993</v>
      </c>
      <c r="H28" s="66">
        <f t="shared" ca="1" si="4"/>
        <v>1.3144558644</v>
      </c>
      <c r="I28" s="67">
        <f t="shared" ca="1" si="5"/>
        <v>1.6065571676000001</v>
      </c>
      <c r="J28" s="65">
        <f t="shared" ca="1" si="6"/>
        <v>0</v>
      </c>
      <c r="K28" s="66">
        <f t="shared" ca="1" si="6"/>
        <v>0</v>
      </c>
      <c r="L28" s="66">
        <f t="shared" ca="1" si="6"/>
        <v>0</v>
      </c>
      <c r="M28" s="66">
        <f t="shared" ca="1" si="6"/>
        <v>0</v>
      </c>
      <c r="N28" s="66">
        <f t="shared" ca="1" si="6"/>
        <v>0</v>
      </c>
      <c r="O28" s="66">
        <f t="shared" ca="1" si="6"/>
        <v>13.596581068021965</v>
      </c>
      <c r="P28" s="66">
        <f t="shared" ca="1" si="6"/>
        <v>36.502801848882214</v>
      </c>
      <c r="Q28" s="155">
        <f ca="1">J28*VLOOKUP('Tipo de Pilha'!$E$1,'Área - us ur'!$A$4:$H$7,2,FALSE)/1000</f>
        <v>0</v>
      </c>
      <c r="R28" s="151">
        <f ca="1">K28*VLOOKUP('Tipo de Pilha'!$E$1,'Área - us ur'!$A$4:$H$7,3,FALSE)/1000</f>
        <v>0</v>
      </c>
      <c r="S28" s="151">
        <f ca="1">L28*VLOOKUP('Tipo de Pilha'!$E$1,'Área - us ur'!$A$4:$H$7,4,FALSE)/1000</f>
        <v>0</v>
      </c>
      <c r="T28" s="151">
        <f ca="1">M28*VLOOKUP('Tipo de Pilha'!$E$1,'Área - us ur'!$A$4:$H$7,5,FALSE)/1000</f>
        <v>0</v>
      </c>
      <c r="U28" s="151">
        <f ca="1">N28*VLOOKUP('Tipo de Pilha'!$E$1,'Área - us ur'!$A$4:$H$7,6,FALSE)/1000</f>
        <v>0</v>
      </c>
      <c r="V28" s="151">
        <f ca="1">O28*VLOOKUP('Tipo de Pilha'!$E$1,'Área - us ur'!$A$4:$H$7,7,FALSE)/1000</f>
        <v>1.6315897281626358E-3</v>
      </c>
      <c r="W28" s="156">
        <f ca="1">P28*VLOOKUP('Tipo de Pilha'!$E$1,'Área - us ur'!$A$4:$H$7,8,FALSE)/1000</f>
        <v>0</v>
      </c>
      <c r="X28" s="144">
        <f t="shared" ca="1" si="7"/>
        <v>1.6315897281626358E-3</v>
      </c>
      <c r="Z28" s="58" t="s">
        <v>90</v>
      </c>
      <c r="AA28" s="3" t="s">
        <v>16</v>
      </c>
      <c r="AH28" s="58"/>
    </row>
    <row r="29" spans="1:34" ht="15" customHeight="1" x14ac:dyDescent="0.2">
      <c r="A29" s="164">
        <f ca="1">'Serie Vento - 5 dias'!J29</f>
        <v>42139</v>
      </c>
      <c r="B29" s="165">
        <f ca="1">'Serie Vento - 5 dias'!K29</f>
        <v>15.464186639999999</v>
      </c>
      <c r="C29" s="66">
        <f t="shared" ca="1" si="2"/>
        <v>0.30928373280000004</v>
      </c>
      <c r="D29" s="66">
        <f t="shared" ca="1" si="2"/>
        <v>0.30928373280000004</v>
      </c>
      <c r="E29" s="66">
        <f t="shared" ca="1" si="2"/>
        <v>0.30928373280000004</v>
      </c>
      <c r="F29" s="66">
        <f t="shared" ca="1" si="3"/>
        <v>0.92785119839999997</v>
      </c>
      <c r="G29" s="66">
        <f t="shared" ca="1" si="3"/>
        <v>0.92785119839999997</v>
      </c>
      <c r="H29" s="66">
        <f t="shared" ca="1" si="4"/>
        <v>1.3917767976000002</v>
      </c>
      <c r="I29" s="67">
        <f t="shared" ca="1" si="5"/>
        <v>1.7010605304000002</v>
      </c>
      <c r="J29" s="65">
        <f t="shared" ca="1" si="6"/>
        <v>0</v>
      </c>
      <c r="K29" s="66">
        <f t="shared" ca="1" si="6"/>
        <v>0</v>
      </c>
      <c r="L29" s="66">
        <f t="shared" ca="1" si="6"/>
        <v>0</v>
      </c>
      <c r="M29" s="66">
        <f t="shared" ca="1" si="6"/>
        <v>0</v>
      </c>
      <c r="N29" s="66">
        <f t="shared" ca="1" si="6"/>
        <v>0</v>
      </c>
      <c r="O29" s="66">
        <f t="shared" ca="1" si="6"/>
        <v>18.696785369987271</v>
      </c>
      <c r="P29" s="66">
        <f t="shared" ca="1" si="6"/>
        <v>46.032693562514318</v>
      </c>
      <c r="Q29" s="155">
        <f ca="1">J29*VLOOKUP('Tipo de Pilha'!$E$1,'Área - us ur'!$A$4:$H$7,2,FALSE)/1000</f>
        <v>0</v>
      </c>
      <c r="R29" s="151">
        <f ca="1">K29*VLOOKUP('Tipo de Pilha'!$E$1,'Área - us ur'!$A$4:$H$7,3,FALSE)/1000</f>
        <v>0</v>
      </c>
      <c r="S29" s="151">
        <f ca="1">L29*VLOOKUP('Tipo de Pilha'!$E$1,'Área - us ur'!$A$4:$H$7,4,FALSE)/1000</f>
        <v>0</v>
      </c>
      <c r="T29" s="151">
        <f ca="1">M29*VLOOKUP('Tipo de Pilha'!$E$1,'Área - us ur'!$A$4:$H$7,5,FALSE)/1000</f>
        <v>0</v>
      </c>
      <c r="U29" s="151">
        <f ca="1">N29*VLOOKUP('Tipo de Pilha'!$E$1,'Área - us ur'!$A$4:$H$7,6,FALSE)/1000</f>
        <v>0</v>
      </c>
      <c r="V29" s="151">
        <f ca="1">O29*VLOOKUP('Tipo de Pilha'!$E$1,'Área - us ur'!$A$4:$H$7,7,FALSE)/1000</f>
        <v>2.2436142443984725E-3</v>
      </c>
      <c r="W29" s="156">
        <f ca="1">P29*VLOOKUP('Tipo de Pilha'!$E$1,'Área - us ur'!$A$4:$H$7,8,FALSE)/1000</f>
        <v>0</v>
      </c>
      <c r="X29" s="144">
        <f t="shared" ca="1" si="7"/>
        <v>2.2436142443984725E-3</v>
      </c>
      <c r="Z29" s="1" t="s">
        <v>7</v>
      </c>
      <c r="AA29" s="3" t="s">
        <v>91</v>
      </c>
      <c r="AH29" s="58"/>
    </row>
    <row r="30" spans="1:34" ht="15" customHeight="1" x14ac:dyDescent="0.2">
      <c r="A30" s="164">
        <f ca="1">'Serie Vento - 5 dias'!J30</f>
        <v>42144</v>
      </c>
      <c r="B30" s="165">
        <f ca="1">'Serie Vento - 5 dias'!K30</f>
        <v>8.5912147999999995</v>
      </c>
      <c r="C30" s="66">
        <f t="shared" ca="1" si="2"/>
        <v>0.17182429600000002</v>
      </c>
      <c r="D30" s="66">
        <f t="shared" ca="1" si="2"/>
        <v>0.17182429600000002</v>
      </c>
      <c r="E30" s="66">
        <f t="shared" ca="1" si="2"/>
        <v>0.17182429600000002</v>
      </c>
      <c r="F30" s="66">
        <f t="shared" ca="1" si="3"/>
        <v>0.51547288799999991</v>
      </c>
      <c r="G30" s="66">
        <f t="shared" ca="1" si="3"/>
        <v>0.51547288799999991</v>
      </c>
      <c r="H30" s="66">
        <f t="shared" ca="1" si="4"/>
        <v>0.77320933200000008</v>
      </c>
      <c r="I30" s="67">
        <f t="shared" ca="1" si="5"/>
        <v>0.94503362800000001</v>
      </c>
      <c r="J30" s="65">
        <f t="shared" ca="1" si="6"/>
        <v>0</v>
      </c>
      <c r="K30" s="66">
        <f t="shared" ca="1" si="6"/>
        <v>0</v>
      </c>
      <c r="L30" s="66">
        <f t="shared" ca="1" si="6"/>
        <v>0</v>
      </c>
      <c r="M30" s="66">
        <f t="shared" ca="1" si="6"/>
        <v>0</v>
      </c>
      <c r="N30" s="66">
        <f t="shared" ca="1" si="6"/>
        <v>0</v>
      </c>
      <c r="O30" s="66">
        <f t="shared" ca="1" si="6"/>
        <v>0</v>
      </c>
      <c r="P30" s="66">
        <f t="shared" ca="1" si="6"/>
        <v>0</v>
      </c>
      <c r="Q30" s="155">
        <f ca="1">J30*VLOOKUP('Tipo de Pilha'!$E$1,'Área - us ur'!$A$4:$H$7,2,FALSE)/1000</f>
        <v>0</v>
      </c>
      <c r="R30" s="151">
        <f ca="1">K30*VLOOKUP('Tipo de Pilha'!$E$1,'Área - us ur'!$A$4:$H$7,3,FALSE)/1000</f>
        <v>0</v>
      </c>
      <c r="S30" s="151">
        <f ca="1">L30*VLOOKUP('Tipo de Pilha'!$E$1,'Área - us ur'!$A$4:$H$7,4,FALSE)/1000</f>
        <v>0</v>
      </c>
      <c r="T30" s="151">
        <f ca="1">M30*VLOOKUP('Tipo de Pilha'!$E$1,'Área - us ur'!$A$4:$H$7,5,FALSE)/1000</f>
        <v>0</v>
      </c>
      <c r="U30" s="151">
        <f ca="1">N30*VLOOKUP('Tipo de Pilha'!$E$1,'Área - us ur'!$A$4:$H$7,6,FALSE)/1000</f>
        <v>0</v>
      </c>
      <c r="V30" s="151">
        <f ca="1">O30*VLOOKUP('Tipo de Pilha'!$E$1,'Área - us ur'!$A$4:$H$7,7,FALSE)/1000</f>
        <v>0</v>
      </c>
      <c r="W30" s="156">
        <f ca="1">P30*VLOOKUP('Tipo de Pilha'!$E$1,'Área - us ur'!$A$4:$H$7,8,FALSE)/1000</f>
        <v>0</v>
      </c>
      <c r="X30" s="144">
        <f t="shared" ca="1" si="7"/>
        <v>0</v>
      </c>
      <c r="Z30" s="58" t="s">
        <v>92</v>
      </c>
      <c r="AA30" s="3" t="s">
        <v>93</v>
      </c>
    </row>
    <row r="31" spans="1:34" ht="15" customHeight="1" x14ac:dyDescent="0.2">
      <c r="A31" s="164">
        <f ca="1">'Serie Vento - 5 dias'!J31</f>
        <v>42149</v>
      </c>
      <c r="B31" s="165">
        <f ca="1">'Serie Vento - 5 dias'!K31</f>
        <v>11.16857924</v>
      </c>
      <c r="C31" s="66">
        <f t="shared" ca="1" si="2"/>
        <v>0.22337158480000005</v>
      </c>
      <c r="D31" s="66">
        <f t="shared" ca="1" si="2"/>
        <v>0.22337158480000005</v>
      </c>
      <c r="E31" s="66">
        <f t="shared" ca="1" si="2"/>
        <v>0.22337158480000005</v>
      </c>
      <c r="F31" s="66">
        <f t="shared" ca="1" si="3"/>
        <v>0.6701147543999999</v>
      </c>
      <c r="G31" s="66">
        <f t="shared" ca="1" si="3"/>
        <v>0.6701147543999999</v>
      </c>
      <c r="H31" s="66">
        <f t="shared" ca="1" si="4"/>
        <v>1.0051721316000002</v>
      </c>
      <c r="I31" s="67">
        <f t="shared" ca="1" si="5"/>
        <v>1.2285437164000002</v>
      </c>
      <c r="J31" s="65">
        <f t="shared" ca="1" si="6"/>
        <v>0</v>
      </c>
      <c r="K31" s="66">
        <f t="shared" ca="1" si="6"/>
        <v>0</v>
      </c>
      <c r="L31" s="66">
        <f t="shared" ca="1" si="6"/>
        <v>0</v>
      </c>
      <c r="M31" s="66">
        <f t="shared" ca="1" si="6"/>
        <v>0</v>
      </c>
      <c r="N31" s="66">
        <f t="shared" ca="1" si="6"/>
        <v>0</v>
      </c>
      <c r="O31" s="66">
        <f t="shared" ca="1" si="6"/>
        <v>0.13085484482669241</v>
      </c>
      <c r="P31" s="66">
        <f t="shared" ca="1" si="6"/>
        <v>8.7430622677435785</v>
      </c>
      <c r="Q31" s="155">
        <f ca="1">J31*VLOOKUP('Tipo de Pilha'!$E$1,'Área - us ur'!$A$4:$H$7,2,FALSE)/1000</f>
        <v>0</v>
      </c>
      <c r="R31" s="151">
        <f ca="1">K31*VLOOKUP('Tipo de Pilha'!$E$1,'Área - us ur'!$A$4:$H$7,3,FALSE)/1000</f>
        <v>0</v>
      </c>
      <c r="S31" s="151">
        <f ca="1">L31*VLOOKUP('Tipo de Pilha'!$E$1,'Área - us ur'!$A$4:$H$7,4,FALSE)/1000</f>
        <v>0</v>
      </c>
      <c r="T31" s="151">
        <f ca="1">M31*VLOOKUP('Tipo de Pilha'!$E$1,'Área - us ur'!$A$4:$H$7,5,FALSE)/1000</f>
        <v>0</v>
      </c>
      <c r="U31" s="151">
        <f ca="1">N31*VLOOKUP('Tipo de Pilha'!$E$1,'Área - us ur'!$A$4:$H$7,6,FALSE)/1000</f>
        <v>0</v>
      </c>
      <c r="V31" s="151">
        <f ca="1">O31*VLOOKUP('Tipo de Pilha'!$E$1,'Área - us ur'!$A$4:$H$7,7,FALSE)/1000</f>
        <v>1.570258137920309E-5</v>
      </c>
      <c r="W31" s="156">
        <f ca="1">P31*VLOOKUP('Tipo de Pilha'!$E$1,'Área - us ur'!$A$4:$H$7,8,FALSE)/1000</f>
        <v>0</v>
      </c>
      <c r="X31" s="144">
        <f t="shared" ca="1" si="7"/>
        <v>1.570258137920309E-5</v>
      </c>
      <c r="Z31" s="58" t="s">
        <v>17</v>
      </c>
      <c r="AA31" s="3" t="s">
        <v>94</v>
      </c>
    </row>
    <row r="32" spans="1:34" ht="15" customHeight="1" x14ac:dyDescent="0.2">
      <c r="A32" s="164">
        <f ca="1">'Serie Vento - 5 dias'!J32</f>
        <v>42154</v>
      </c>
      <c r="B32" s="165">
        <f ca="1">'Serie Vento - 5 dias'!K32</f>
        <v>16.32330812</v>
      </c>
      <c r="C32" s="66">
        <f t="shared" ca="1" si="2"/>
        <v>0.32646616240000009</v>
      </c>
      <c r="D32" s="66">
        <f t="shared" ca="1" si="2"/>
        <v>0.32646616240000009</v>
      </c>
      <c r="E32" s="66">
        <f t="shared" ca="1" si="2"/>
        <v>0.32646616240000009</v>
      </c>
      <c r="F32" s="66">
        <f t="shared" ca="1" si="3"/>
        <v>0.9793984872</v>
      </c>
      <c r="G32" s="66">
        <f t="shared" ca="1" si="3"/>
        <v>0.9793984872</v>
      </c>
      <c r="H32" s="66">
        <f t="shared" ca="1" si="4"/>
        <v>1.4690977308000002</v>
      </c>
      <c r="I32" s="67">
        <f t="shared" ca="1" si="5"/>
        <v>1.7955638932000002</v>
      </c>
      <c r="J32" s="65">
        <f t="shared" ca="1" si="6"/>
        <v>0</v>
      </c>
      <c r="K32" s="66">
        <f t="shared" ca="1" si="6"/>
        <v>0</v>
      </c>
      <c r="L32" s="66">
        <f t="shared" ca="1" si="6"/>
        <v>0</v>
      </c>
      <c r="M32" s="66">
        <f t="shared" ca="1" si="6"/>
        <v>0</v>
      </c>
      <c r="N32" s="66">
        <f t="shared" ca="1" si="6"/>
        <v>0</v>
      </c>
      <c r="O32" s="66">
        <f t="shared" ca="1" si="6"/>
        <v>24.490498770419151</v>
      </c>
      <c r="P32" s="66">
        <f t="shared" ca="1" si="6"/>
        <v>56.598568003485404</v>
      </c>
      <c r="Q32" s="155">
        <f ca="1">J32*VLOOKUP('Tipo de Pilha'!$E$1,'Área - us ur'!$A$4:$H$7,2,FALSE)/1000</f>
        <v>0</v>
      </c>
      <c r="R32" s="151">
        <f ca="1">K32*VLOOKUP('Tipo de Pilha'!$E$1,'Área - us ur'!$A$4:$H$7,3,FALSE)/1000</f>
        <v>0</v>
      </c>
      <c r="S32" s="151">
        <f ca="1">L32*VLOOKUP('Tipo de Pilha'!$E$1,'Área - us ur'!$A$4:$H$7,4,FALSE)/1000</f>
        <v>0</v>
      </c>
      <c r="T32" s="151">
        <f ca="1">M32*VLOOKUP('Tipo de Pilha'!$E$1,'Área - us ur'!$A$4:$H$7,5,FALSE)/1000</f>
        <v>0</v>
      </c>
      <c r="U32" s="151">
        <f ca="1">N32*VLOOKUP('Tipo de Pilha'!$E$1,'Área - us ur'!$A$4:$H$7,6,FALSE)/1000</f>
        <v>0</v>
      </c>
      <c r="V32" s="151">
        <f ca="1">O32*VLOOKUP('Tipo de Pilha'!$E$1,'Área - us ur'!$A$4:$H$7,7,FALSE)/1000</f>
        <v>2.9388598524502981E-3</v>
      </c>
      <c r="W32" s="156">
        <f ca="1">P32*VLOOKUP('Tipo de Pilha'!$E$1,'Área - us ur'!$A$4:$H$7,8,FALSE)/1000</f>
        <v>0</v>
      </c>
      <c r="X32" s="144">
        <f t="shared" ca="1" si="7"/>
        <v>2.9388598524502981E-3</v>
      </c>
      <c r="Z32" s="58" t="s">
        <v>95</v>
      </c>
      <c r="AA32" s="3" t="s">
        <v>96</v>
      </c>
    </row>
    <row r="33" spans="1:24" ht="15" customHeight="1" x14ac:dyDescent="0.2">
      <c r="A33" s="164">
        <f ca="1">'Serie Vento - 5 dias'!J33</f>
        <v>42159</v>
      </c>
      <c r="B33" s="165">
        <f ca="1">'Serie Vento - 5 dias'!K33</f>
        <v>12.027700719999999</v>
      </c>
      <c r="C33" s="66">
        <f t="shared" ca="1" si="2"/>
        <v>0.24055401440000002</v>
      </c>
      <c r="D33" s="66">
        <f t="shared" ca="1" si="2"/>
        <v>0.24055401440000002</v>
      </c>
      <c r="E33" s="66">
        <f t="shared" ca="1" si="2"/>
        <v>0.24055401440000002</v>
      </c>
      <c r="F33" s="66">
        <f t="shared" ca="1" si="3"/>
        <v>0.72166204319999994</v>
      </c>
      <c r="G33" s="66">
        <f t="shared" ca="1" si="3"/>
        <v>0.72166204319999994</v>
      </c>
      <c r="H33" s="66">
        <f t="shared" ca="1" si="4"/>
        <v>1.0824930648</v>
      </c>
      <c r="I33" s="67">
        <f t="shared" ca="1" si="5"/>
        <v>1.3230470792</v>
      </c>
      <c r="J33" s="65">
        <f t="shared" ca="1" si="6"/>
        <v>0</v>
      </c>
      <c r="K33" s="66">
        <f t="shared" ca="1" si="6"/>
        <v>0</v>
      </c>
      <c r="L33" s="66">
        <f t="shared" ca="1" si="6"/>
        <v>0</v>
      </c>
      <c r="M33" s="66">
        <f t="shared" ca="1" si="6"/>
        <v>0</v>
      </c>
      <c r="N33" s="66">
        <f t="shared" ca="1" si="6"/>
        <v>0</v>
      </c>
      <c r="O33" s="66">
        <f t="shared" ca="1" si="6"/>
        <v>2.4570227529256243</v>
      </c>
      <c r="P33" s="66">
        <f t="shared" ca="1" si="6"/>
        <v>14.129023072019761</v>
      </c>
      <c r="Q33" s="155">
        <f ca="1">J33*VLOOKUP('Tipo de Pilha'!$E$1,'Área - us ur'!$A$4:$H$7,2,FALSE)/1000</f>
        <v>0</v>
      </c>
      <c r="R33" s="151">
        <f ca="1">K33*VLOOKUP('Tipo de Pilha'!$E$1,'Área - us ur'!$A$4:$H$7,3,FALSE)/1000</f>
        <v>0</v>
      </c>
      <c r="S33" s="151">
        <f ca="1">L33*VLOOKUP('Tipo de Pilha'!$E$1,'Área - us ur'!$A$4:$H$7,4,FALSE)/1000</f>
        <v>0</v>
      </c>
      <c r="T33" s="151">
        <f ca="1">M33*VLOOKUP('Tipo de Pilha'!$E$1,'Área - us ur'!$A$4:$H$7,5,FALSE)/1000</f>
        <v>0</v>
      </c>
      <c r="U33" s="151">
        <f ca="1">N33*VLOOKUP('Tipo de Pilha'!$E$1,'Área - us ur'!$A$4:$H$7,6,FALSE)/1000</f>
        <v>0</v>
      </c>
      <c r="V33" s="151">
        <f ca="1">O33*VLOOKUP('Tipo de Pilha'!$E$1,'Área - us ur'!$A$4:$H$7,7,FALSE)/1000</f>
        <v>2.9484273035107489E-4</v>
      </c>
      <c r="W33" s="156">
        <f ca="1">P33*VLOOKUP('Tipo de Pilha'!$E$1,'Área - us ur'!$A$4:$H$7,8,FALSE)/1000</f>
        <v>0</v>
      </c>
      <c r="X33" s="144">
        <f t="shared" ca="1" si="7"/>
        <v>2.9484273035107489E-4</v>
      </c>
    </row>
    <row r="34" spans="1:24" ht="15" customHeight="1" x14ac:dyDescent="0.2">
      <c r="A34" s="164">
        <f ca="1">'Serie Vento - 5 dias'!J34</f>
        <v>42164</v>
      </c>
      <c r="B34" s="165">
        <f ca="1">'Serie Vento - 5 dias'!K34</f>
        <v>10.309457759999999</v>
      </c>
      <c r="C34" s="66">
        <f t="shared" ca="1" si="2"/>
        <v>0.20618915520000003</v>
      </c>
      <c r="D34" s="66">
        <f t="shared" ca="1" si="2"/>
        <v>0.20618915520000003</v>
      </c>
      <c r="E34" s="66">
        <f t="shared" ca="1" si="2"/>
        <v>0.20618915520000003</v>
      </c>
      <c r="F34" s="66">
        <f t="shared" ca="1" si="3"/>
        <v>0.61856746559999987</v>
      </c>
      <c r="G34" s="66">
        <f t="shared" ca="1" si="3"/>
        <v>0.61856746559999987</v>
      </c>
      <c r="H34" s="66">
        <f t="shared" ca="1" si="4"/>
        <v>0.92785119839999997</v>
      </c>
      <c r="I34" s="67">
        <f t="shared" ca="1" si="5"/>
        <v>1.1340403536000001</v>
      </c>
      <c r="J34" s="65">
        <f t="shared" ca="1" si="6"/>
        <v>0</v>
      </c>
      <c r="K34" s="66">
        <f t="shared" ca="1" si="6"/>
        <v>0</v>
      </c>
      <c r="L34" s="66">
        <f t="shared" ca="1" si="6"/>
        <v>0</v>
      </c>
      <c r="M34" s="66">
        <f t="shared" ca="1" si="6"/>
        <v>0</v>
      </c>
      <c r="N34" s="66">
        <f t="shared" ca="1" si="6"/>
        <v>0</v>
      </c>
      <c r="O34" s="66">
        <f t="shared" ca="1" si="6"/>
        <v>0</v>
      </c>
      <c r="P34" s="66">
        <f t="shared" ca="1" si="6"/>
        <v>4.39308419080636</v>
      </c>
      <c r="Q34" s="155">
        <f ca="1">J34*VLOOKUP('Tipo de Pilha'!$E$1,'Área - us ur'!$A$4:$H$7,2,FALSE)/1000</f>
        <v>0</v>
      </c>
      <c r="R34" s="151">
        <f ca="1">K34*VLOOKUP('Tipo de Pilha'!$E$1,'Área - us ur'!$A$4:$H$7,3,FALSE)/1000</f>
        <v>0</v>
      </c>
      <c r="S34" s="151">
        <f ca="1">L34*VLOOKUP('Tipo de Pilha'!$E$1,'Área - us ur'!$A$4:$H$7,4,FALSE)/1000</f>
        <v>0</v>
      </c>
      <c r="T34" s="151">
        <f ca="1">M34*VLOOKUP('Tipo de Pilha'!$E$1,'Área - us ur'!$A$4:$H$7,5,FALSE)/1000</f>
        <v>0</v>
      </c>
      <c r="U34" s="151">
        <f ca="1">N34*VLOOKUP('Tipo de Pilha'!$E$1,'Área - us ur'!$A$4:$H$7,6,FALSE)/1000</f>
        <v>0</v>
      </c>
      <c r="V34" s="151">
        <f ca="1">O34*VLOOKUP('Tipo de Pilha'!$E$1,'Área - us ur'!$A$4:$H$7,7,FALSE)/1000</f>
        <v>0</v>
      </c>
      <c r="W34" s="156">
        <f ca="1">P34*VLOOKUP('Tipo de Pilha'!$E$1,'Área - us ur'!$A$4:$H$7,8,FALSE)/1000</f>
        <v>0</v>
      </c>
      <c r="X34" s="144">
        <f t="shared" ca="1" si="7"/>
        <v>0</v>
      </c>
    </row>
    <row r="35" spans="1:24" ht="15" customHeight="1" x14ac:dyDescent="0.2">
      <c r="A35" s="164">
        <f ca="1">'Serie Vento - 5 dias'!J35</f>
        <v>42169</v>
      </c>
      <c r="B35" s="165">
        <f ca="1">'Serie Vento - 5 dias'!K35</f>
        <v>12.027700719999999</v>
      </c>
      <c r="C35" s="66">
        <f t="shared" ca="1" si="2"/>
        <v>0.24055401440000002</v>
      </c>
      <c r="D35" s="66">
        <f t="shared" ca="1" si="2"/>
        <v>0.24055401440000002</v>
      </c>
      <c r="E35" s="66">
        <f t="shared" ca="1" si="2"/>
        <v>0.24055401440000002</v>
      </c>
      <c r="F35" s="66">
        <f t="shared" ca="1" si="3"/>
        <v>0.72166204319999994</v>
      </c>
      <c r="G35" s="66">
        <f t="shared" ca="1" si="3"/>
        <v>0.72166204319999994</v>
      </c>
      <c r="H35" s="66">
        <f t="shared" ca="1" si="4"/>
        <v>1.0824930648</v>
      </c>
      <c r="I35" s="67">
        <f t="shared" ca="1" si="5"/>
        <v>1.3230470792</v>
      </c>
      <c r="J35" s="65">
        <f t="shared" ca="1" si="6"/>
        <v>0</v>
      </c>
      <c r="K35" s="66">
        <f t="shared" ca="1" si="6"/>
        <v>0</v>
      </c>
      <c r="L35" s="66">
        <f t="shared" ca="1" si="6"/>
        <v>0</v>
      </c>
      <c r="M35" s="66">
        <f t="shared" ca="1" si="6"/>
        <v>0</v>
      </c>
      <c r="N35" s="66">
        <f t="shared" ca="1" si="6"/>
        <v>0</v>
      </c>
      <c r="O35" s="66">
        <f t="shared" ca="1" si="6"/>
        <v>2.4570227529256243</v>
      </c>
      <c r="P35" s="66">
        <f t="shared" ca="1" si="6"/>
        <v>14.129023072019761</v>
      </c>
      <c r="Q35" s="155">
        <f ca="1">J35*VLOOKUP('Tipo de Pilha'!$E$1,'Área - us ur'!$A$4:$H$7,2,FALSE)/1000</f>
        <v>0</v>
      </c>
      <c r="R35" s="151">
        <f ca="1">K35*VLOOKUP('Tipo de Pilha'!$E$1,'Área - us ur'!$A$4:$H$7,3,FALSE)/1000</f>
        <v>0</v>
      </c>
      <c r="S35" s="151">
        <f ca="1">L35*VLOOKUP('Tipo de Pilha'!$E$1,'Área - us ur'!$A$4:$H$7,4,FALSE)/1000</f>
        <v>0</v>
      </c>
      <c r="T35" s="151">
        <f ca="1">M35*VLOOKUP('Tipo de Pilha'!$E$1,'Área - us ur'!$A$4:$H$7,5,FALSE)/1000</f>
        <v>0</v>
      </c>
      <c r="U35" s="151">
        <f ca="1">N35*VLOOKUP('Tipo de Pilha'!$E$1,'Área - us ur'!$A$4:$H$7,6,FALSE)/1000</f>
        <v>0</v>
      </c>
      <c r="V35" s="151">
        <f ca="1">O35*VLOOKUP('Tipo de Pilha'!$E$1,'Área - us ur'!$A$4:$H$7,7,FALSE)/1000</f>
        <v>2.9484273035107489E-4</v>
      </c>
      <c r="W35" s="156">
        <f ca="1">P35*VLOOKUP('Tipo de Pilha'!$E$1,'Área - us ur'!$A$4:$H$7,8,FALSE)/1000</f>
        <v>0</v>
      </c>
      <c r="X35" s="144">
        <f t="shared" ca="1" si="7"/>
        <v>2.9484273035107489E-4</v>
      </c>
    </row>
    <row r="36" spans="1:24" ht="15" customHeight="1" x14ac:dyDescent="0.2">
      <c r="A36" s="164">
        <f ca="1">'Serie Vento - 5 dias'!J36</f>
        <v>42174</v>
      </c>
      <c r="B36" s="165">
        <f ca="1">'Serie Vento - 5 dias'!K36</f>
        <v>17.182429599999999</v>
      </c>
      <c r="C36" s="66">
        <f t="shared" ca="1" si="2"/>
        <v>0.34364859200000003</v>
      </c>
      <c r="D36" s="66">
        <f t="shared" ca="1" si="2"/>
        <v>0.34364859200000003</v>
      </c>
      <c r="E36" s="66">
        <f t="shared" ca="1" si="2"/>
        <v>0.34364859200000003</v>
      </c>
      <c r="F36" s="66">
        <f t="shared" ca="1" si="3"/>
        <v>1.0309457759999998</v>
      </c>
      <c r="G36" s="66">
        <f t="shared" ca="1" si="3"/>
        <v>1.0309457759999998</v>
      </c>
      <c r="H36" s="66">
        <f t="shared" ca="1" si="4"/>
        <v>1.5464186640000002</v>
      </c>
      <c r="I36" s="67">
        <f t="shared" ca="1" si="5"/>
        <v>1.890067256</v>
      </c>
      <c r="J36" s="65">
        <f t="shared" ca="1" si="6"/>
        <v>0</v>
      </c>
      <c r="K36" s="66">
        <f t="shared" ca="1" si="6"/>
        <v>0</v>
      </c>
      <c r="L36" s="66">
        <f t="shared" ca="1" si="6"/>
        <v>0</v>
      </c>
      <c r="M36" s="66">
        <f t="shared" ca="1" si="6"/>
        <v>0.82918758103004087</v>
      </c>
      <c r="N36" s="66">
        <f t="shared" ca="1" si="6"/>
        <v>0.82918758103004087</v>
      </c>
      <c r="O36" s="66">
        <f t="shared" ca="1" si="6"/>
        <v>30.97772126931762</v>
      </c>
      <c r="P36" s="66">
        <f t="shared" ca="1" si="6"/>
        <v>68.200425171795445</v>
      </c>
      <c r="Q36" s="155">
        <f ca="1">J36*VLOOKUP('Tipo de Pilha'!$E$1,'Área - us ur'!$A$4:$H$7,2,FALSE)/1000</f>
        <v>0</v>
      </c>
      <c r="R36" s="151">
        <f ca="1">K36*VLOOKUP('Tipo de Pilha'!$E$1,'Área - us ur'!$A$4:$H$7,3,FALSE)/1000</f>
        <v>0</v>
      </c>
      <c r="S36" s="151">
        <f ca="1">L36*VLOOKUP('Tipo de Pilha'!$E$1,'Área - us ur'!$A$4:$H$7,4,FALSE)/1000</f>
        <v>0</v>
      </c>
      <c r="T36" s="151">
        <f ca="1">M36*VLOOKUP('Tipo de Pilha'!$E$1,'Área - us ur'!$A$4:$H$7,5,FALSE)/1000</f>
        <v>3.9801003889441961E-4</v>
      </c>
      <c r="U36" s="151">
        <f ca="1">N36*VLOOKUP('Tipo de Pilha'!$E$1,'Área - us ur'!$A$4:$H$7,6,FALSE)/1000</f>
        <v>0</v>
      </c>
      <c r="V36" s="151">
        <f ca="1">O36*VLOOKUP('Tipo de Pilha'!$E$1,'Área - us ur'!$A$4:$H$7,7,FALSE)/1000</f>
        <v>3.7173265523181144E-3</v>
      </c>
      <c r="W36" s="156">
        <f ca="1">P36*VLOOKUP('Tipo de Pilha'!$E$1,'Área - us ur'!$A$4:$H$7,8,FALSE)/1000</f>
        <v>0</v>
      </c>
      <c r="X36" s="144">
        <f t="shared" ca="1" si="7"/>
        <v>4.1153365912125336E-3</v>
      </c>
    </row>
    <row r="37" spans="1:24" ht="15" customHeight="1" x14ac:dyDescent="0.2">
      <c r="A37" s="164">
        <f ca="1">'Serie Vento - 5 dias'!J37</f>
        <v>42179</v>
      </c>
      <c r="B37" s="165">
        <f ca="1">'Serie Vento - 5 dias'!K37</f>
        <v>16.32330812</v>
      </c>
      <c r="C37" s="66">
        <f t="shared" ca="1" si="2"/>
        <v>0.32646616240000009</v>
      </c>
      <c r="D37" s="66">
        <f t="shared" ca="1" si="2"/>
        <v>0.32646616240000009</v>
      </c>
      <c r="E37" s="66">
        <f t="shared" ca="1" si="2"/>
        <v>0.32646616240000009</v>
      </c>
      <c r="F37" s="66">
        <f t="shared" ca="1" si="3"/>
        <v>0.9793984872</v>
      </c>
      <c r="G37" s="66">
        <f t="shared" ca="1" si="3"/>
        <v>0.9793984872</v>
      </c>
      <c r="H37" s="66">
        <f t="shared" ca="1" si="4"/>
        <v>1.4690977308000002</v>
      </c>
      <c r="I37" s="67">
        <f t="shared" ca="1" si="5"/>
        <v>1.7955638932000002</v>
      </c>
      <c r="J37" s="65">
        <f t="shared" ca="1" si="6"/>
        <v>0</v>
      </c>
      <c r="K37" s="66">
        <f t="shared" ca="1" si="6"/>
        <v>0</v>
      </c>
      <c r="L37" s="66">
        <f t="shared" ca="1" si="6"/>
        <v>0</v>
      </c>
      <c r="M37" s="66">
        <f t="shared" ca="1" si="6"/>
        <v>0</v>
      </c>
      <c r="N37" s="66">
        <f t="shared" ca="1" si="6"/>
        <v>0</v>
      </c>
      <c r="O37" s="66">
        <f t="shared" ca="1" si="6"/>
        <v>24.490498770419151</v>
      </c>
      <c r="P37" s="66">
        <f t="shared" ca="1" si="6"/>
        <v>56.598568003485404</v>
      </c>
      <c r="Q37" s="155">
        <f ca="1">J37*VLOOKUP('Tipo de Pilha'!$E$1,'Área - us ur'!$A$4:$H$7,2,FALSE)/1000</f>
        <v>0</v>
      </c>
      <c r="R37" s="151">
        <f ca="1">K37*VLOOKUP('Tipo de Pilha'!$E$1,'Área - us ur'!$A$4:$H$7,3,FALSE)/1000</f>
        <v>0</v>
      </c>
      <c r="S37" s="151">
        <f ca="1">L37*VLOOKUP('Tipo de Pilha'!$E$1,'Área - us ur'!$A$4:$H$7,4,FALSE)/1000</f>
        <v>0</v>
      </c>
      <c r="T37" s="151">
        <f ca="1">M37*VLOOKUP('Tipo de Pilha'!$E$1,'Área - us ur'!$A$4:$H$7,5,FALSE)/1000</f>
        <v>0</v>
      </c>
      <c r="U37" s="151">
        <f ca="1">N37*VLOOKUP('Tipo de Pilha'!$E$1,'Área - us ur'!$A$4:$H$7,6,FALSE)/1000</f>
        <v>0</v>
      </c>
      <c r="V37" s="151">
        <f ca="1">O37*VLOOKUP('Tipo de Pilha'!$E$1,'Área - us ur'!$A$4:$H$7,7,FALSE)/1000</f>
        <v>2.9388598524502981E-3</v>
      </c>
      <c r="W37" s="156">
        <f ca="1">P37*VLOOKUP('Tipo de Pilha'!$E$1,'Área - us ur'!$A$4:$H$7,8,FALSE)/1000</f>
        <v>0</v>
      </c>
      <c r="X37" s="144">
        <f t="shared" ca="1" si="7"/>
        <v>2.9388598524502981E-3</v>
      </c>
    </row>
    <row r="38" spans="1:24" ht="15" customHeight="1" x14ac:dyDescent="0.2">
      <c r="A38" s="164">
        <f ca="1">'Serie Vento - 5 dias'!J38</f>
        <v>42184</v>
      </c>
      <c r="B38" s="165">
        <f ca="1">'Serie Vento - 5 dias'!K38</f>
        <v>13.74594368</v>
      </c>
      <c r="C38" s="66">
        <f t="shared" ca="1" si="2"/>
        <v>0.27491887360000006</v>
      </c>
      <c r="D38" s="66">
        <f t="shared" ca="1" si="2"/>
        <v>0.27491887360000006</v>
      </c>
      <c r="E38" s="66">
        <f t="shared" ca="1" si="2"/>
        <v>0.27491887360000006</v>
      </c>
      <c r="F38" s="66">
        <f t="shared" ca="1" si="3"/>
        <v>0.82475662080000001</v>
      </c>
      <c r="G38" s="66">
        <f t="shared" ca="1" si="3"/>
        <v>0.82475662080000001</v>
      </c>
      <c r="H38" s="66">
        <f t="shared" ca="1" si="4"/>
        <v>1.2371349312000002</v>
      </c>
      <c r="I38" s="67">
        <f t="shared" ca="1" si="5"/>
        <v>1.5120538048000003</v>
      </c>
      <c r="J38" s="65">
        <f t="shared" ca="1" si="6"/>
        <v>0</v>
      </c>
      <c r="K38" s="66">
        <f t="shared" ca="1" si="6"/>
        <v>0</v>
      </c>
      <c r="L38" s="66">
        <f t="shared" ca="1" si="6"/>
        <v>0</v>
      </c>
      <c r="M38" s="66">
        <f t="shared" ca="1" si="6"/>
        <v>0</v>
      </c>
      <c r="N38" s="66">
        <f t="shared" ca="1" si="6"/>
        <v>0</v>
      </c>
      <c r="O38" s="66">
        <f t="shared" ca="1" si="6"/>
        <v>9.1898858645232764</v>
      </c>
      <c r="P38" s="66">
        <f t="shared" ca="1" si="6"/>
        <v>28.008892862589104</v>
      </c>
      <c r="Q38" s="155">
        <f ca="1">J38*VLOOKUP('Tipo de Pilha'!$E$1,'Área - us ur'!$A$4:$H$7,2,FALSE)/1000</f>
        <v>0</v>
      </c>
      <c r="R38" s="151">
        <f ca="1">K38*VLOOKUP('Tipo de Pilha'!$E$1,'Área - us ur'!$A$4:$H$7,3,FALSE)/1000</f>
        <v>0</v>
      </c>
      <c r="S38" s="151">
        <f ca="1">L38*VLOOKUP('Tipo de Pilha'!$E$1,'Área - us ur'!$A$4:$H$7,4,FALSE)/1000</f>
        <v>0</v>
      </c>
      <c r="T38" s="151">
        <f ca="1">M38*VLOOKUP('Tipo de Pilha'!$E$1,'Área - us ur'!$A$4:$H$7,5,FALSE)/1000</f>
        <v>0</v>
      </c>
      <c r="U38" s="151">
        <f ca="1">N38*VLOOKUP('Tipo de Pilha'!$E$1,'Área - us ur'!$A$4:$H$7,6,FALSE)/1000</f>
        <v>0</v>
      </c>
      <c r="V38" s="151">
        <f ca="1">O38*VLOOKUP('Tipo de Pilha'!$E$1,'Área - us ur'!$A$4:$H$7,7,FALSE)/1000</f>
        <v>1.1027863037427932E-3</v>
      </c>
      <c r="W38" s="156">
        <f ca="1">P38*VLOOKUP('Tipo de Pilha'!$E$1,'Área - us ur'!$A$4:$H$7,8,FALSE)/1000</f>
        <v>0</v>
      </c>
      <c r="X38" s="144">
        <f t="shared" ca="1" si="7"/>
        <v>1.1027863037427932E-3</v>
      </c>
    </row>
    <row r="39" spans="1:24" ht="15" customHeight="1" x14ac:dyDescent="0.2">
      <c r="A39" s="164">
        <f ca="1">'Serie Vento - 5 dias'!J39</f>
        <v>42189</v>
      </c>
      <c r="B39" s="165">
        <f ca="1">'Serie Vento - 5 dias'!K39</f>
        <v>11.16857924</v>
      </c>
      <c r="C39" s="66">
        <f t="shared" ca="1" si="2"/>
        <v>0.22337158480000005</v>
      </c>
      <c r="D39" s="66">
        <f t="shared" ca="1" si="2"/>
        <v>0.22337158480000005</v>
      </c>
      <c r="E39" s="66">
        <f t="shared" ca="1" si="2"/>
        <v>0.22337158480000005</v>
      </c>
      <c r="F39" s="66">
        <f t="shared" ca="1" si="3"/>
        <v>0.6701147543999999</v>
      </c>
      <c r="G39" s="66">
        <f t="shared" ca="1" si="3"/>
        <v>0.6701147543999999</v>
      </c>
      <c r="H39" s="66">
        <f t="shared" ca="1" si="4"/>
        <v>1.0051721316000002</v>
      </c>
      <c r="I39" s="67">
        <f t="shared" ca="1" si="5"/>
        <v>1.2285437164000002</v>
      </c>
      <c r="J39" s="65">
        <f t="shared" ca="1" si="6"/>
        <v>0</v>
      </c>
      <c r="K39" s="66">
        <f t="shared" ca="1" si="6"/>
        <v>0</v>
      </c>
      <c r="L39" s="66">
        <f t="shared" ca="1" si="6"/>
        <v>0</v>
      </c>
      <c r="M39" s="66">
        <f t="shared" ca="1" si="6"/>
        <v>0</v>
      </c>
      <c r="N39" s="66">
        <f t="shared" ca="1" si="6"/>
        <v>0</v>
      </c>
      <c r="O39" s="66">
        <f t="shared" ca="1" si="6"/>
        <v>0.13085484482669241</v>
      </c>
      <c r="P39" s="66">
        <f t="shared" ca="1" si="6"/>
        <v>8.7430622677435785</v>
      </c>
      <c r="Q39" s="155">
        <f ca="1">J39*VLOOKUP('Tipo de Pilha'!$E$1,'Área - us ur'!$A$4:$H$7,2,FALSE)/1000</f>
        <v>0</v>
      </c>
      <c r="R39" s="151">
        <f ca="1">K39*VLOOKUP('Tipo de Pilha'!$E$1,'Área - us ur'!$A$4:$H$7,3,FALSE)/1000</f>
        <v>0</v>
      </c>
      <c r="S39" s="151">
        <f ca="1">L39*VLOOKUP('Tipo de Pilha'!$E$1,'Área - us ur'!$A$4:$H$7,4,FALSE)/1000</f>
        <v>0</v>
      </c>
      <c r="T39" s="151">
        <f ca="1">M39*VLOOKUP('Tipo de Pilha'!$E$1,'Área - us ur'!$A$4:$H$7,5,FALSE)/1000</f>
        <v>0</v>
      </c>
      <c r="U39" s="151">
        <f ca="1">N39*VLOOKUP('Tipo de Pilha'!$E$1,'Área - us ur'!$A$4:$H$7,6,FALSE)/1000</f>
        <v>0</v>
      </c>
      <c r="V39" s="151">
        <f ca="1">O39*VLOOKUP('Tipo de Pilha'!$E$1,'Área - us ur'!$A$4:$H$7,7,FALSE)/1000</f>
        <v>1.570258137920309E-5</v>
      </c>
      <c r="W39" s="156">
        <f ca="1">P39*VLOOKUP('Tipo de Pilha'!$E$1,'Área - us ur'!$A$4:$H$7,8,FALSE)/1000</f>
        <v>0</v>
      </c>
      <c r="X39" s="144">
        <f t="shared" ca="1" si="7"/>
        <v>1.570258137920309E-5</v>
      </c>
    </row>
    <row r="40" spans="1:24" ht="15" customHeight="1" x14ac:dyDescent="0.2">
      <c r="A40" s="164">
        <f ca="1">'Serie Vento - 5 dias'!J40</f>
        <v>42194</v>
      </c>
      <c r="B40" s="165">
        <f ca="1">'Serie Vento - 5 dias'!K40</f>
        <v>15.464186639999999</v>
      </c>
      <c r="C40" s="66">
        <f t="shared" ca="1" si="2"/>
        <v>0.30928373280000004</v>
      </c>
      <c r="D40" s="66">
        <f t="shared" ca="1" si="2"/>
        <v>0.30928373280000004</v>
      </c>
      <c r="E40" s="66">
        <f t="shared" ca="1" si="2"/>
        <v>0.30928373280000004</v>
      </c>
      <c r="F40" s="66">
        <f t="shared" ca="1" si="3"/>
        <v>0.92785119839999997</v>
      </c>
      <c r="G40" s="66">
        <f t="shared" ca="1" si="3"/>
        <v>0.92785119839999997</v>
      </c>
      <c r="H40" s="66">
        <f t="shared" ca="1" si="4"/>
        <v>1.3917767976000002</v>
      </c>
      <c r="I40" s="67">
        <f t="shared" ca="1" si="5"/>
        <v>1.7010605304000002</v>
      </c>
      <c r="J40" s="65">
        <f t="shared" ca="1" si="6"/>
        <v>0</v>
      </c>
      <c r="K40" s="66">
        <f t="shared" ca="1" si="6"/>
        <v>0</v>
      </c>
      <c r="L40" s="66">
        <f t="shared" ca="1" si="6"/>
        <v>0</v>
      </c>
      <c r="M40" s="66">
        <f t="shared" ca="1" si="6"/>
        <v>0</v>
      </c>
      <c r="N40" s="66">
        <f t="shared" ca="1" si="6"/>
        <v>0</v>
      </c>
      <c r="O40" s="66">
        <f t="shared" ca="1" si="6"/>
        <v>18.696785369987271</v>
      </c>
      <c r="P40" s="66">
        <f t="shared" ca="1" si="6"/>
        <v>46.032693562514318</v>
      </c>
      <c r="Q40" s="155">
        <f ca="1">J40*VLOOKUP('Tipo de Pilha'!$E$1,'Área - us ur'!$A$4:$H$7,2,FALSE)/1000</f>
        <v>0</v>
      </c>
      <c r="R40" s="151">
        <f ca="1">K40*VLOOKUP('Tipo de Pilha'!$E$1,'Área - us ur'!$A$4:$H$7,3,FALSE)/1000</f>
        <v>0</v>
      </c>
      <c r="S40" s="151">
        <f ca="1">L40*VLOOKUP('Tipo de Pilha'!$E$1,'Área - us ur'!$A$4:$H$7,4,FALSE)/1000</f>
        <v>0</v>
      </c>
      <c r="T40" s="151">
        <f ca="1">M40*VLOOKUP('Tipo de Pilha'!$E$1,'Área - us ur'!$A$4:$H$7,5,FALSE)/1000</f>
        <v>0</v>
      </c>
      <c r="U40" s="151">
        <f ca="1">N40*VLOOKUP('Tipo de Pilha'!$E$1,'Área - us ur'!$A$4:$H$7,6,FALSE)/1000</f>
        <v>0</v>
      </c>
      <c r="V40" s="151">
        <f ca="1">O40*VLOOKUP('Tipo de Pilha'!$E$1,'Área - us ur'!$A$4:$H$7,7,FALSE)/1000</f>
        <v>2.2436142443984725E-3</v>
      </c>
      <c r="W40" s="156">
        <f ca="1">P40*VLOOKUP('Tipo de Pilha'!$E$1,'Área - us ur'!$A$4:$H$7,8,FALSE)/1000</f>
        <v>0</v>
      </c>
      <c r="X40" s="144">
        <f t="shared" ca="1" si="7"/>
        <v>2.2436142443984725E-3</v>
      </c>
    </row>
    <row r="41" spans="1:24" ht="15" customHeight="1" x14ac:dyDescent="0.2">
      <c r="A41" s="164">
        <f ca="1">'Serie Vento - 5 dias'!J41</f>
        <v>42199</v>
      </c>
      <c r="B41" s="165">
        <f ca="1">'Serie Vento - 5 dias'!K41</f>
        <v>12.027700719999999</v>
      </c>
      <c r="C41" s="66">
        <f t="shared" ca="1" si="2"/>
        <v>0.24055401440000002</v>
      </c>
      <c r="D41" s="66">
        <f t="shared" ca="1" si="2"/>
        <v>0.24055401440000002</v>
      </c>
      <c r="E41" s="66">
        <f t="shared" ca="1" si="2"/>
        <v>0.24055401440000002</v>
      </c>
      <c r="F41" s="66">
        <f t="shared" ca="1" si="3"/>
        <v>0.72166204319999994</v>
      </c>
      <c r="G41" s="66">
        <f t="shared" ca="1" si="3"/>
        <v>0.72166204319999994</v>
      </c>
      <c r="H41" s="66">
        <f t="shared" ca="1" si="4"/>
        <v>1.0824930648</v>
      </c>
      <c r="I41" s="67">
        <f t="shared" ca="1" si="5"/>
        <v>1.3230470792</v>
      </c>
      <c r="J41" s="65">
        <f t="shared" ca="1" si="6"/>
        <v>0</v>
      </c>
      <c r="K41" s="66">
        <f t="shared" ca="1" si="6"/>
        <v>0</v>
      </c>
      <c r="L41" s="66">
        <f t="shared" ca="1" si="6"/>
        <v>0</v>
      </c>
      <c r="M41" s="66">
        <f t="shared" ca="1" si="6"/>
        <v>0</v>
      </c>
      <c r="N41" s="66">
        <f t="shared" ca="1" si="6"/>
        <v>0</v>
      </c>
      <c r="O41" s="66">
        <f t="shared" ca="1" si="6"/>
        <v>2.4570227529256243</v>
      </c>
      <c r="P41" s="66">
        <f t="shared" ca="1" si="6"/>
        <v>14.129023072019761</v>
      </c>
      <c r="Q41" s="155">
        <f ca="1">J41*VLOOKUP('Tipo de Pilha'!$E$1,'Área - us ur'!$A$4:$H$7,2,FALSE)/1000</f>
        <v>0</v>
      </c>
      <c r="R41" s="151">
        <f ca="1">K41*VLOOKUP('Tipo de Pilha'!$E$1,'Área - us ur'!$A$4:$H$7,3,FALSE)/1000</f>
        <v>0</v>
      </c>
      <c r="S41" s="151">
        <f ca="1">L41*VLOOKUP('Tipo de Pilha'!$E$1,'Área - us ur'!$A$4:$H$7,4,FALSE)/1000</f>
        <v>0</v>
      </c>
      <c r="T41" s="151">
        <f ca="1">M41*VLOOKUP('Tipo de Pilha'!$E$1,'Área - us ur'!$A$4:$H$7,5,FALSE)/1000</f>
        <v>0</v>
      </c>
      <c r="U41" s="151">
        <f ca="1">N41*VLOOKUP('Tipo de Pilha'!$E$1,'Área - us ur'!$A$4:$H$7,6,FALSE)/1000</f>
        <v>0</v>
      </c>
      <c r="V41" s="151">
        <f ca="1">O41*VLOOKUP('Tipo de Pilha'!$E$1,'Área - us ur'!$A$4:$H$7,7,FALSE)/1000</f>
        <v>2.9484273035107489E-4</v>
      </c>
      <c r="W41" s="156">
        <f ca="1">P41*VLOOKUP('Tipo de Pilha'!$E$1,'Área - us ur'!$A$4:$H$7,8,FALSE)/1000</f>
        <v>0</v>
      </c>
      <c r="X41" s="144">
        <f t="shared" ca="1" si="7"/>
        <v>2.9484273035107489E-4</v>
      </c>
    </row>
    <row r="42" spans="1:24" ht="15" customHeight="1" x14ac:dyDescent="0.2">
      <c r="A42" s="164">
        <f ca="1">'Serie Vento - 5 dias'!J42</f>
        <v>42204</v>
      </c>
      <c r="B42" s="165">
        <f ca="1">'Serie Vento - 5 dias'!K42</f>
        <v>12.027700719999999</v>
      </c>
      <c r="C42" s="66">
        <f t="shared" ca="1" si="2"/>
        <v>0.24055401440000002</v>
      </c>
      <c r="D42" s="66">
        <f t="shared" ca="1" si="2"/>
        <v>0.24055401440000002</v>
      </c>
      <c r="E42" s="66">
        <f t="shared" ca="1" si="2"/>
        <v>0.24055401440000002</v>
      </c>
      <c r="F42" s="66">
        <f t="shared" ca="1" si="3"/>
        <v>0.72166204319999994</v>
      </c>
      <c r="G42" s="66">
        <f t="shared" ca="1" si="3"/>
        <v>0.72166204319999994</v>
      </c>
      <c r="H42" s="66">
        <f t="shared" ca="1" si="4"/>
        <v>1.0824930648</v>
      </c>
      <c r="I42" s="67">
        <f t="shared" ca="1" si="5"/>
        <v>1.3230470792</v>
      </c>
      <c r="J42" s="65">
        <f t="shared" ca="1" si="6"/>
        <v>0</v>
      </c>
      <c r="K42" s="66">
        <f t="shared" ca="1" si="6"/>
        <v>0</v>
      </c>
      <c r="L42" s="66">
        <f t="shared" ca="1" si="6"/>
        <v>0</v>
      </c>
      <c r="M42" s="66">
        <f t="shared" ca="1" si="6"/>
        <v>0</v>
      </c>
      <c r="N42" s="66">
        <f t="shared" ca="1" si="6"/>
        <v>0</v>
      </c>
      <c r="O42" s="66">
        <f t="shared" ca="1" si="6"/>
        <v>2.4570227529256243</v>
      </c>
      <c r="P42" s="66">
        <f t="shared" ca="1" si="6"/>
        <v>14.129023072019761</v>
      </c>
      <c r="Q42" s="155">
        <f ca="1">J42*VLOOKUP('Tipo de Pilha'!$E$1,'Área - us ur'!$A$4:$H$7,2,FALSE)/1000</f>
        <v>0</v>
      </c>
      <c r="R42" s="151">
        <f ca="1">K42*VLOOKUP('Tipo de Pilha'!$E$1,'Área - us ur'!$A$4:$H$7,3,FALSE)/1000</f>
        <v>0</v>
      </c>
      <c r="S42" s="151">
        <f ca="1">L42*VLOOKUP('Tipo de Pilha'!$E$1,'Área - us ur'!$A$4:$H$7,4,FALSE)/1000</f>
        <v>0</v>
      </c>
      <c r="T42" s="151">
        <f ca="1">M42*VLOOKUP('Tipo de Pilha'!$E$1,'Área - us ur'!$A$4:$H$7,5,FALSE)/1000</f>
        <v>0</v>
      </c>
      <c r="U42" s="151">
        <f ca="1">N42*VLOOKUP('Tipo de Pilha'!$E$1,'Área - us ur'!$A$4:$H$7,6,FALSE)/1000</f>
        <v>0</v>
      </c>
      <c r="V42" s="151">
        <f ca="1">O42*VLOOKUP('Tipo de Pilha'!$E$1,'Área - us ur'!$A$4:$H$7,7,FALSE)/1000</f>
        <v>2.9484273035107489E-4</v>
      </c>
      <c r="W42" s="156">
        <f ca="1">P42*VLOOKUP('Tipo de Pilha'!$E$1,'Área - us ur'!$A$4:$H$7,8,FALSE)/1000</f>
        <v>0</v>
      </c>
      <c r="X42" s="144">
        <f t="shared" ca="1" si="7"/>
        <v>2.9484273035107489E-4</v>
      </c>
    </row>
    <row r="43" spans="1:24" ht="15" customHeight="1" x14ac:dyDescent="0.2">
      <c r="A43" s="164">
        <f ca="1">'Serie Vento - 5 dias'!J43</f>
        <v>42209</v>
      </c>
      <c r="B43" s="165">
        <f ca="1">'Serie Vento - 5 dias'!K43</f>
        <v>14.605065159999999</v>
      </c>
      <c r="C43" s="66">
        <f t="shared" ca="1" si="2"/>
        <v>0.29210130320000005</v>
      </c>
      <c r="D43" s="66">
        <f t="shared" ca="1" si="2"/>
        <v>0.29210130320000005</v>
      </c>
      <c r="E43" s="66">
        <f t="shared" ca="1" si="2"/>
        <v>0.29210130320000005</v>
      </c>
      <c r="F43" s="66">
        <f t="shared" ca="1" si="3"/>
        <v>0.87630390959999993</v>
      </c>
      <c r="G43" s="66">
        <f t="shared" ca="1" si="3"/>
        <v>0.87630390959999993</v>
      </c>
      <c r="H43" s="66">
        <f t="shared" ca="1" si="4"/>
        <v>1.3144558644</v>
      </c>
      <c r="I43" s="67">
        <f t="shared" ca="1" si="5"/>
        <v>1.6065571676000001</v>
      </c>
      <c r="J43" s="65">
        <f t="shared" ca="1" si="6"/>
        <v>0</v>
      </c>
      <c r="K43" s="66">
        <f t="shared" ca="1" si="6"/>
        <v>0</v>
      </c>
      <c r="L43" s="66">
        <f t="shared" ca="1" si="6"/>
        <v>0</v>
      </c>
      <c r="M43" s="66">
        <f t="shared" ca="1" si="6"/>
        <v>0</v>
      </c>
      <c r="N43" s="66">
        <f t="shared" ca="1" si="6"/>
        <v>0</v>
      </c>
      <c r="O43" s="66">
        <f t="shared" ca="1" si="6"/>
        <v>13.596581068021965</v>
      </c>
      <c r="P43" s="66">
        <f t="shared" ca="1" si="6"/>
        <v>36.502801848882214</v>
      </c>
      <c r="Q43" s="155">
        <f ca="1">J43*VLOOKUP('Tipo de Pilha'!$E$1,'Área - us ur'!$A$4:$H$7,2,FALSE)/1000</f>
        <v>0</v>
      </c>
      <c r="R43" s="151">
        <f ca="1">K43*VLOOKUP('Tipo de Pilha'!$E$1,'Área - us ur'!$A$4:$H$7,3,FALSE)/1000</f>
        <v>0</v>
      </c>
      <c r="S43" s="151">
        <f ca="1">L43*VLOOKUP('Tipo de Pilha'!$E$1,'Área - us ur'!$A$4:$H$7,4,FALSE)/1000</f>
        <v>0</v>
      </c>
      <c r="T43" s="151">
        <f ca="1">M43*VLOOKUP('Tipo de Pilha'!$E$1,'Área - us ur'!$A$4:$H$7,5,FALSE)/1000</f>
        <v>0</v>
      </c>
      <c r="U43" s="151">
        <f ca="1">N43*VLOOKUP('Tipo de Pilha'!$E$1,'Área - us ur'!$A$4:$H$7,6,FALSE)/1000</f>
        <v>0</v>
      </c>
      <c r="V43" s="151">
        <f ca="1">O43*VLOOKUP('Tipo de Pilha'!$E$1,'Área - us ur'!$A$4:$H$7,7,FALSE)/1000</f>
        <v>1.6315897281626358E-3</v>
      </c>
      <c r="W43" s="156">
        <f ca="1">P43*VLOOKUP('Tipo de Pilha'!$E$1,'Área - us ur'!$A$4:$H$7,8,FALSE)/1000</f>
        <v>0</v>
      </c>
      <c r="X43" s="144">
        <f t="shared" ca="1" si="7"/>
        <v>1.6315897281626358E-3</v>
      </c>
    </row>
    <row r="44" spans="1:24" ht="15" customHeight="1" x14ac:dyDescent="0.2">
      <c r="A44" s="164">
        <f ca="1">'Serie Vento - 5 dias'!J44</f>
        <v>42214</v>
      </c>
      <c r="B44" s="165">
        <f ca="1">'Serie Vento - 5 dias'!K44</f>
        <v>13.74594368</v>
      </c>
      <c r="C44" s="66">
        <f t="shared" ca="1" si="2"/>
        <v>0.27491887360000006</v>
      </c>
      <c r="D44" s="66">
        <f t="shared" ca="1" si="2"/>
        <v>0.27491887360000006</v>
      </c>
      <c r="E44" s="66">
        <f t="shared" ca="1" si="2"/>
        <v>0.27491887360000006</v>
      </c>
      <c r="F44" s="66">
        <f t="shared" ca="1" si="3"/>
        <v>0.82475662080000001</v>
      </c>
      <c r="G44" s="66">
        <f t="shared" ca="1" si="3"/>
        <v>0.82475662080000001</v>
      </c>
      <c r="H44" s="66">
        <f t="shared" ca="1" si="4"/>
        <v>1.2371349312000002</v>
      </c>
      <c r="I44" s="67">
        <f t="shared" ca="1" si="5"/>
        <v>1.5120538048000003</v>
      </c>
      <c r="J44" s="65">
        <f t="shared" ca="1" si="6"/>
        <v>0</v>
      </c>
      <c r="K44" s="66">
        <f t="shared" ca="1" si="6"/>
        <v>0</v>
      </c>
      <c r="L44" s="66">
        <f t="shared" ca="1" si="6"/>
        <v>0</v>
      </c>
      <c r="M44" s="66">
        <f t="shared" ca="1" si="6"/>
        <v>0</v>
      </c>
      <c r="N44" s="66">
        <f t="shared" ca="1" si="6"/>
        <v>0</v>
      </c>
      <c r="O44" s="66">
        <f t="shared" ca="1" si="6"/>
        <v>9.1898858645232764</v>
      </c>
      <c r="P44" s="66">
        <f t="shared" ca="1" si="6"/>
        <v>28.008892862589104</v>
      </c>
      <c r="Q44" s="155">
        <f ca="1">J44*VLOOKUP('Tipo de Pilha'!$E$1,'Área - us ur'!$A$4:$H$7,2,FALSE)/1000</f>
        <v>0</v>
      </c>
      <c r="R44" s="151">
        <f ca="1">K44*VLOOKUP('Tipo de Pilha'!$E$1,'Área - us ur'!$A$4:$H$7,3,FALSE)/1000</f>
        <v>0</v>
      </c>
      <c r="S44" s="151">
        <f ca="1">L44*VLOOKUP('Tipo de Pilha'!$E$1,'Área - us ur'!$A$4:$H$7,4,FALSE)/1000</f>
        <v>0</v>
      </c>
      <c r="T44" s="151">
        <f ca="1">M44*VLOOKUP('Tipo de Pilha'!$E$1,'Área - us ur'!$A$4:$H$7,5,FALSE)/1000</f>
        <v>0</v>
      </c>
      <c r="U44" s="151">
        <f ca="1">N44*VLOOKUP('Tipo de Pilha'!$E$1,'Área - us ur'!$A$4:$H$7,6,FALSE)/1000</f>
        <v>0</v>
      </c>
      <c r="V44" s="151">
        <f ca="1">O44*VLOOKUP('Tipo de Pilha'!$E$1,'Área - us ur'!$A$4:$H$7,7,FALSE)/1000</f>
        <v>1.1027863037427932E-3</v>
      </c>
      <c r="W44" s="156">
        <f ca="1">P44*VLOOKUP('Tipo de Pilha'!$E$1,'Área - us ur'!$A$4:$H$7,8,FALSE)/1000</f>
        <v>0</v>
      </c>
      <c r="X44" s="144">
        <f t="shared" ca="1" si="7"/>
        <v>1.1027863037427932E-3</v>
      </c>
    </row>
    <row r="45" spans="1:24" ht="15" customHeight="1" x14ac:dyDescent="0.2">
      <c r="A45" s="164">
        <f ca="1">'Serie Vento - 5 dias'!J45</f>
        <v>42219</v>
      </c>
      <c r="B45" s="165">
        <f ca="1">'Serie Vento - 5 dias'!K45</f>
        <v>12.886822199999999</v>
      </c>
      <c r="C45" s="66">
        <f t="shared" ca="1" si="2"/>
        <v>0.25773644400000001</v>
      </c>
      <c r="D45" s="66">
        <f t="shared" ca="1" si="2"/>
        <v>0.25773644400000001</v>
      </c>
      <c r="E45" s="66">
        <f t="shared" ca="1" si="2"/>
        <v>0.25773644400000001</v>
      </c>
      <c r="F45" s="66">
        <f t="shared" ca="1" si="3"/>
        <v>0.77320933199999997</v>
      </c>
      <c r="G45" s="66">
        <f t="shared" ca="1" si="3"/>
        <v>0.77320933199999997</v>
      </c>
      <c r="H45" s="66">
        <f t="shared" ca="1" si="4"/>
        <v>1.159813998</v>
      </c>
      <c r="I45" s="67">
        <f t="shared" ca="1" si="5"/>
        <v>1.417550442</v>
      </c>
      <c r="J45" s="65">
        <f t="shared" ca="1" si="6"/>
        <v>0</v>
      </c>
      <c r="K45" s="66">
        <f t="shared" ca="1" si="6"/>
        <v>0</v>
      </c>
      <c r="L45" s="66">
        <f t="shared" ca="1" si="6"/>
        <v>0</v>
      </c>
      <c r="M45" s="66">
        <f t="shared" ca="1" si="6"/>
        <v>0</v>
      </c>
      <c r="N45" s="66">
        <f t="shared" ca="1" si="6"/>
        <v>0</v>
      </c>
      <c r="O45" s="66">
        <f t="shared" ca="1" si="6"/>
        <v>5.47669975949115</v>
      </c>
      <c r="P45" s="66">
        <f t="shared" ca="1" si="6"/>
        <v>20.550966603634933</v>
      </c>
      <c r="Q45" s="155">
        <f ca="1">J45*VLOOKUP('Tipo de Pilha'!$E$1,'Área - us ur'!$A$4:$H$7,2,FALSE)/1000</f>
        <v>0</v>
      </c>
      <c r="R45" s="151">
        <f ca="1">K45*VLOOKUP('Tipo de Pilha'!$E$1,'Área - us ur'!$A$4:$H$7,3,FALSE)/1000</f>
        <v>0</v>
      </c>
      <c r="S45" s="151">
        <f ca="1">L45*VLOOKUP('Tipo de Pilha'!$E$1,'Área - us ur'!$A$4:$H$7,4,FALSE)/1000</f>
        <v>0</v>
      </c>
      <c r="T45" s="151">
        <f ca="1">M45*VLOOKUP('Tipo de Pilha'!$E$1,'Área - us ur'!$A$4:$H$7,5,FALSE)/1000</f>
        <v>0</v>
      </c>
      <c r="U45" s="151">
        <f ca="1">N45*VLOOKUP('Tipo de Pilha'!$E$1,'Área - us ur'!$A$4:$H$7,6,FALSE)/1000</f>
        <v>0</v>
      </c>
      <c r="V45" s="151">
        <f ca="1">O45*VLOOKUP('Tipo de Pilha'!$E$1,'Área - us ur'!$A$4:$H$7,7,FALSE)/1000</f>
        <v>6.5720397113893801E-4</v>
      </c>
      <c r="W45" s="156">
        <f ca="1">P45*VLOOKUP('Tipo de Pilha'!$E$1,'Área - us ur'!$A$4:$H$7,8,FALSE)/1000</f>
        <v>0</v>
      </c>
      <c r="X45" s="144">
        <f t="shared" ca="1" si="7"/>
        <v>6.5720397113893801E-4</v>
      </c>
    </row>
    <row r="46" spans="1:24" ht="15" customHeight="1" x14ac:dyDescent="0.2">
      <c r="A46" s="164">
        <f ca="1">'Serie Vento - 5 dias'!J46</f>
        <v>42224</v>
      </c>
      <c r="B46" s="165">
        <f ca="1">'Serie Vento - 5 dias'!K46</f>
        <v>14.605065159999999</v>
      </c>
      <c r="C46" s="66">
        <f t="shared" ca="1" si="2"/>
        <v>0.29210130320000005</v>
      </c>
      <c r="D46" s="66">
        <f t="shared" ca="1" si="2"/>
        <v>0.29210130320000005</v>
      </c>
      <c r="E46" s="66">
        <f t="shared" ca="1" si="2"/>
        <v>0.29210130320000005</v>
      </c>
      <c r="F46" s="66">
        <f t="shared" ca="1" si="3"/>
        <v>0.87630390959999993</v>
      </c>
      <c r="G46" s="66">
        <f t="shared" ca="1" si="3"/>
        <v>0.87630390959999993</v>
      </c>
      <c r="H46" s="66">
        <f t="shared" ca="1" si="4"/>
        <v>1.3144558644</v>
      </c>
      <c r="I46" s="67">
        <f t="shared" ca="1" si="5"/>
        <v>1.6065571676000001</v>
      </c>
      <c r="J46" s="65">
        <f t="shared" ca="1" si="6"/>
        <v>0</v>
      </c>
      <c r="K46" s="66">
        <f t="shared" ca="1" si="6"/>
        <v>0</v>
      </c>
      <c r="L46" s="66">
        <f t="shared" ca="1" si="6"/>
        <v>0</v>
      </c>
      <c r="M46" s="66">
        <f t="shared" ca="1" si="6"/>
        <v>0</v>
      </c>
      <c r="N46" s="66">
        <f t="shared" ca="1" si="6"/>
        <v>0</v>
      </c>
      <c r="O46" s="66">
        <f t="shared" ca="1" si="6"/>
        <v>13.596581068021965</v>
      </c>
      <c r="P46" s="66">
        <f t="shared" ca="1" si="6"/>
        <v>36.502801848882214</v>
      </c>
      <c r="Q46" s="155">
        <f ca="1">J46*VLOOKUP('Tipo de Pilha'!$E$1,'Área - us ur'!$A$4:$H$7,2,FALSE)/1000</f>
        <v>0</v>
      </c>
      <c r="R46" s="151">
        <f ca="1">K46*VLOOKUP('Tipo de Pilha'!$E$1,'Área - us ur'!$A$4:$H$7,3,FALSE)/1000</f>
        <v>0</v>
      </c>
      <c r="S46" s="151">
        <f ca="1">L46*VLOOKUP('Tipo de Pilha'!$E$1,'Área - us ur'!$A$4:$H$7,4,FALSE)/1000</f>
        <v>0</v>
      </c>
      <c r="T46" s="151">
        <f ca="1">M46*VLOOKUP('Tipo de Pilha'!$E$1,'Área - us ur'!$A$4:$H$7,5,FALSE)/1000</f>
        <v>0</v>
      </c>
      <c r="U46" s="151">
        <f ca="1">N46*VLOOKUP('Tipo de Pilha'!$E$1,'Área - us ur'!$A$4:$H$7,6,FALSE)/1000</f>
        <v>0</v>
      </c>
      <c r="V46" s="151">
        <f ca="1">O46*VLOOKUP('Tipo de Pilha'!$E$1,'Área - us ur'!$A$4:$H$7,7,FALSE)/1000</f>
        <v>1.6315897281626358E-3</v>
      </c>
      <c r="W46" s="156">
        <f ca="1">P46*VLOOKUP('Tipo de Pilha'!$E$1,'Área - us ur'!$A$4:$H$7,8,FALSE)/1000</f>
        <v>0</v>
      </c>
      <c r="X46" s="144">
        <f t="shared" ca="1" si="7"/>
        <v>1.6315897281626358E-3</v>
      </c>
    </row>
    <row r="47" spans="1:24" ht="15" customHeight="1" x14ac:dyDescent="0.2">
      <c r="A47" s="164">
        <f ca="1">'Serie Vento - 5 dias'!J47</f>
        <v>42229</v>
      </c>
      <c r="B47" s="165">
        <f ca="1">'Serie Vento - 5 dias'!K47</f>
        <v>10.309457759999999</v>
      </c>
      <c r="C47" s="66">
        <f t="shared" ref="C47:E75" ca="1" si="8">0.1*0.2*$B47</f>
        <v>0.20618915520000003</v>
      </c>
      <c r="D47" s="66">
        <f t="shared" ca="1" si="8"/>
        <v>0.20618915520000003</v>
      </c>
      <c r="E47" s="66">
        <f t="shared" ca="1" si="8"/>
        <v>0.20618915520000003</v>
      </c>
      <c r="F47" s="66">
        <f t="shared" ca="1" si="3"/>
        <v>0.61856746559999987</v>
      </c>
      <c r="G47" s="66">
        <f t="shared" ca="1" si="3"/>
        <v>0.61856746559999987</v>
      </c>
      <c r="H47" s="66">
        <f t="shared" ca="1" si="4"/>
        <v>0.92785119839999997</v>
      </c>
      <c r="I47" s="67">
        <f t="shared" ca="1" si="5"/>
        <v>1.1340403536000001</v>
      </c>
      <c r="J47" s="65">
        <f t="shared" ca="1" si="6"/>
        <v>0</v>
      </c>
      <c r="K47" s="66">
        <f t="shared" ca="1" si="6"/>
        <v>0</v>
      </c>
      <c r="L47" s="66">
        <f t="shared" ca="1" si="6"/>
        <v>0</v>
      </c>
      <c r="M47" s="66">
        <f t="shared" ca="1" si="6"/>
        <v>0</v>
      </c>
      <c r="N47" s="66">
        <f t="shared" ca="1" si="6"/>
        <v>0</v>
      </c>
      <c r="O47" s="66">
        <f t="shared" ca="1" si="6"/>
        <v>0</v>
      </c>
      <c r="P47" s="66">
        <f t="shared" ca="1" si="6"/>
        <v>4.39308419080636</v>
      </c>
      <c r="Q47" s="155">
        <f ca="1">J47*VLOOKUP('Tipo de Pilha'!$E$1,'Área - us ur'!$A$4:$H$7,2,FALSE)/1000</f>
        <v>0</v>
      </c>
      <c r="R47" s="151">
        <f ca="1">K47*VLOOKUP('Tipo de Pilha'!$E$1,'Área - us ur'!$A$4:$H$7,3,FALSE)/1000</f>
        <v>0</v>
      </c>
      <c r="S47" s="151">
        <f ca="1">L47*VLOOKUP('Tipo de Pilha'!$E$1,'Área - us ur'!$A$4:$H$7,4,FALSE)/1000</f>
        <v>0</v>
      </c>
      <c r="T47" s="151">
        <f ca="1">M47*VLOOKUP('Tipo de Pilha'!$E$1,'Área - us ur'!$A$4:$H$7,5,FALSE)/1000</f>
        <v>0</v>
      </c>
      <c r="U47" s="151">
        <f ca="1">N47*VLOOKUP('Tipo de Pilha'!$E$1,'Área - us ur'!$A$4:$H$7,6,FALSE)/1000</f>
        <v>0</v>
      </c>
      <c r="V47" s="151">
        <f ca="1">O47*VLOOKUP('Tipo de Pilha'!$E$1,'Área - us ur'!$A$4:$H$7,7,FALSE)/1000</f>
        <v>0</v>
      </c>
      <c r="W47" s="156">
        <f ca="1">P47*VLOOKUP('Tipo de Pilha'!$E$1,'Área - us ur'!$A$4:$H$7,8,FALSE)/1000</f>
        <v>0</v>
      </c>
      <c r="X47" s="144">
        <f t="shared" ca="1" si="7"/>
        <v>0</v>
      </c>
    </row>
    <row r="48" spans="1:24" ht="15" customHeight="1" x14ac:dyDescent="0.2">
      <c r="A48" s="164">
        <f ca="1">'Serie Vento - 5 dias'!J48</f>
        <v>42234</v>
      </c>
      <c r="B48" s="165">
        <f ca="1">'Serie Vento - 5 dias'!K48</f>
        <v>11.16857924</v>
      </c>
      <c r="C48" s="66">
        <f t="shared" ca="1" si="8"/>
        <v>0.22337158480000005</v>
      </c>
      <c r="D48" s="66">
        <f t="shared" ca="1" si="8"/>
        <v>0.22337158480000005</v>
      </c>
      <c r="E48" s="66">
        <f t="shared" ca="1" si="8"/>
        <v>0.22337158480000005</v>
      </c>
      <c r="F48" s="66">
        <f t="shared" ca="1" si="3"/>
        <v>0.6701147543999999</v>
      </c>
      <c r="G48" s="66">
        <f t="shared" ca="1" si="3"/>
        <v>0.6701147543999999</v>
      </c>
      <c r="H48" s="66">
        <f t="shared" ca="1" si="4"/>
        <v>1.0051721316000002</v>
      </c>
      <c r="I48" s="67">
        <f t="shared" ca="1" si="5"/>
        <v>1.2285437164000002</v>
      </c>
      <c r="J48" s="65">
        <f t="shared" ca="1" si="6"/>
        <v>0</v>
      </c>
      <c r="K48" s="66">
        <f t="shared" ca="1" si="6"/>
        <v>0</v>
      </c>
      <c r="L48" s="66">
        <f t="shared" ca="1" si="6"/>
        <v>0</v>
      </c>
      <c r="M48" s="66">
        <f t="shared" ca="1" si="6"/>
        <v>0</v>
      </c>
      <c r="N48" s="66">
        <f t="shared" ca="1" si="6"/>
        <v>0</v>
      </c>
      <c r="O48" s="66">
        <f t="shared" ca="1" si="6"/>
        <v>0.13085484482669241</v>
      </c>
      <c r="P48" s="66">
        <f t="shared" ca="1" si="6"/>
        <v>8.7430622677435785</v>
      </c>
      <c r="Q48" s="155">
        <f ca="1">J48*VLOOKUP('Tipo de Pilha'!$E$1,'Área - us ur'!$A$4:$H$7,2,FALSE)/1000</f>
        <v>0</v>
      </c>
      <c r="R48" s="151">
        <f ca="1">K48*VLOOKUP('Tipo de Pilha'!$E$1,'Área - us ur'!$A$4:$H$7,3,FALSE)/1000</f>
        <v>0</v>
      </c>
      <c r="S48" s="151">
        <f ca="1">L48*VLOOKUP('Tipo de Pilha'!$E$1,'Área - us ur'!$A$4:$H$7,4,FALSE)/1000</f>
        <v>0</v>
      </c>
      <c r="T48" s="151">
        <f ca="1">M48*VLOOKUP('Tipo de Pilha'!$E$1,'Área - us ur'!$A$4:$H$7,5,FALSE)/1000</f>
        <v>0</v>
      </c>
      <c r="U48" s="151">
        <f ca="1">N48*VLOOKUP('Tipo de Pilha'!$E$1,'Área - us ur'!$A$4:$H$7,6,FALSE)/1000</f>
        <v>0</v>
      </c>
      <c r="V48" s="151">
        <f ca="1">O48*VLOOKUP('Tipo de Pilha'!$E$1,'Área - us ur'!$A$4:$H$7,7,FALSE)/1000</f>
        <v>1.570258137920309E-5</v>
      </c>
      <c r="W48" s="156">
        <f ca="1">P48*VLOOKUP('Tipo de Pilha'!$E$1,'Área - us ur'!$A$4:$H$7,8,FALSE)/1000</f>
        <v>0</v>
      </c>
      <c r="X48" s="144">
        <f t="shared" ca="1" si="7"/>
        <v>1.570258137920309E-5</v>
      </c>
    </row>
    <row r="49" spans="1:24" ht="15" customHeight="1" x14ac:dyDescent="0.2">
      <c r="A49" s="164">
        <f ca="1">'Serie Vento - 5 dias'!J49</f>
        <v>42239</v>
      </c>
      <c r="B49" s="165">
        <f ca="1">'Serie Vento - 5 dias'!K49</f>
        <v>13.74594368</v>
      </c>
      <c r="C49" s="66">
        <f t="shared" ca="1" si="8"/>
        <v>0.27491887360000006</v>
      </c>
      <c r="D49" s="66">
        <f t="shared" ca="1" si="8"/>
        <v>0.27491887360000006</v>
      </c>
      <c r="E49" s="66">
        <f t="shared" ca="1" si="8"/>
        <v>0.27491887360000006</v>
      </c>
      <c r="F49" s="66">
        <f t="shared" ca="1" si="3"/>
        <v>0.82475662080000001</v>
      </c>
      <c r="G49" s="66">
        <f t="shared" ca="1" si="3"/>
        <v>0.82475662080000001</v>
      </c>
      <c r="H49" s="66">
        <f t="shared" ca="1" si="4"/>
        <v>1.2371349312000002</v>
      </c>
      <c r="I49" s="67">
        <f t="shared" ca="1" si="5"/>
        <v>1.5120538048000003</v>
      </c>
      <c r="J49" s="65">
        <f t="shared" ca="1" si="6"/>
        <v>0</v>
      </c>
      <c r="K49" s="66">
        <f t="shared" ca="1" si="6"/>
        <v>0</v>
      </c>
      <c r="L49" s="66">
        <f t="shared" ca="1" si="6"/>
        <v>0</v>
      </c>
      <c r="M49" s="66">
        <f t="shared" ca="1" si="6"/>
        <v>0</v>
      </c>
      <c r="N49" s="66">
        <f t="shared" ca="1" si="6"/>
        <v>0</v>
      </c>
      <c r="O49" s="66">
        <f t="shared" ca="1" si="6"/>
        <v>9.1898858645232764</v>
      </c>
      <c r="P49" s="66">
        <f t="shared" ca="1" si="6"/>
        <v>28.008892862589104</v>
      </c>
      <c r="Q49" s="155">
        <f ca="1">J49*VLOOKUP('Tipo de Pilha'!$E$1,'Área - us ur'!$A$4:$H$7,2,FALSE)/1000</f>
        <v>0</v>
      </c>
      <c r="R49" s="151">
        <f ca="1">K49*VLOOKUP('Tipo de Pilha'!$E$1,'Área - us ur'!$A$4:$H$7,3,FALSE)/1000</f>
        <v>0</v>
      </c>
      <c r="S49" s="151">
        <f ca="1">L49*VLOOKUP('Tipo de Pilha'!$E$1,'Área - us ur'!$A$4:$H$7,4,FALSE)/1000</f>
        <v>0</v>
      </c>
      <c r="T49" s="151">
        <f ca="1">M49*VLOOKUP('Tipo de Pilha'!$E$1,'Área - us ur'!$A$4:$H$7,5,FALSE)/1000</f>
        <v>0</v>
      </c>
      <c r="U49" s="151">
        <f ca="1">N49*VLOOKUP('Tipo de Pilha'!$E$1,'Área - us ur'!$A$4:$H$7,6,FALSE)/1000</f>
        <v>0</v>
      </c>
      <c r="V49" s="151">
        <f ca="1">O49*VLOOKUP('Tipo de Pilha'!$E$1,'Área - us ur'!$A$4:$H$7,7,FALSE)/1000</f>
        <v>1.1027863037427932E-3</v>
      </c>
      <c r="W49" s="156">
        <f ca="1">P49*VLOOKUP('Tipo de Pilha'!$E$1,'Área - us ur'!$A$4:$H$7,8,FALSE)/1000</f>
        <v>0</v>
      </c>
      <c r="X49" s="144">
        <f t="shared" ca="1" si="7"/>
        <v>1.1027863037427932E-3</v>
      </c>
    </row>
    <row r="50" spans="1:24" ht="15" customHeight="1" x14ac:dyDescent="0.2">
      <c r="A50" s="164">
        <f ca="1">'Serie Vento - 5 dias'!J50</f>
        <v>42244</v>
      </c>
      <c r="B50" s="165">
        <f ca="1">'Serie Vento - 5 dias'!K50</f>
        <v>13.74594368</v>
      </c>
      <c r="C50" s="66">
        <f t="shared" ca="1" si="8"/>
        <v>0.27491887360000006</v>
      </c>
      <c r="D50" s="66">
        <f t="shared" ca="1" si="8"/>
        <v>0.27491887360000006</v>
      </c>
      <c r="E50" s="66">
        <f t="shared" ca="1" si="8"/>
        <v>0.27491887360000006</v>
      </c>
      <c r="F50" s="66">
        <f t="shared" ca="1" si="3"/>
        <v>0.82475662080000001</v>
      </c>
      <c r="G50" s="66">
        <f t="shared" ca="1" si="3"/>
        <v>0.82475662080000001</v>
      </c>
      <c r="H50" s="66">
        <f t="shared" ca="1" si="4"/>
        <v>1.2371349312000002</v>
      </c>
      <c r="I50" s="67">
        <f t="shared" ca="1" si="5"/>
        <v>1.5120538048000003</v>
      </c>
      <c r="J50" s="65">
        <f t="shared" ca="1" si="6"/>
        <v>0</v>
      </c>
      <c r="K50" s="66">
        <f t="shared" ca="1" si="6"/>
        <v>0</v>
      </c>
      <c r="L50" s="66">
        <f t="shared" ca="1" si="6"/>
        <v>0</v>
      </c>
      <c r="M50" s="66">
        <f t="shared" ca="1" si="6"/>
        <v>0</v>
      </c>
      <c r="N50" s="66">
        <f t="shared" ca="1" si="6"/>
        <v>0</v>
      </c>
      <c r="O50" s="66">
        <f t="shared" ca="1" si="6"/>
        <v>9.1898858645232764</v>
      </c>
      <c r="P50" s="66">
        <f t="shared" ca="1" si="6"/>
        <v>28.008892862589104</v>
      </c>
      <c r="Q50" s="155">
        <f ca="1">J50*VLOOKUP('Tipo de Pilha'!$E$1,'Área - us ur'!$A$4:$H$7,2,FALSE)/1000</f>
        <v>0</v>
      </c>
      <c r="R50" s="151">
        <f ca="1">K50*VLOOKUP('Tipo de Pilha'!$E$1,'Área - us ur'!$A$4:$H$7,3,FALSE)/1000</f>
        <v>0</v>
      </c>
      <c r="S50" s="151">
        <f ca="1">L50*VLOOKUP('Tipo de Pilha'!$E$1,'Área - us ur'!$A$4:$H$7,4,FALSE)/1000</f>
        <v>0</v>
      </c>
      <c r="T50" s="151">
        <f ca="1">M50*VLOOKUP('Tipo de Pilha'!$E$1,'Área - us ur'!$A$4:$H$7,5,FALSE)/1000</f>
        <v>0</v>
      </c>
      <c r="U50" s="151">
        <f ca="1">N50*VLOOKUP('Tipo de Pilha'!$E$1,'Área - us ur'!$A$4:$H$7,6,FALSE)/1000</f>
        <v>0</v>
      </c>
      <c r="V50" s="151">
        <f ca="1">O50*VLOOKUP('Tipo de Pilha'!$E$1,'Área - us ur'!$A$4:$H$7,7,FALSE)/1000</f>
        <v>1.1027863037427932E-3</v>
      </c>
      <c r="W50" s="156">
        <f ca="1">P50*VLOOKUP('Tipo de Pilha'!$E$1,'Área - us ur'!$A$4:$H$7,8,FALSE)/1000</f>
        <v>0</v>
      </c>
      <c r="X50" s="144">
        <f t="shared" ca="1" si="7"/>
        <v>1.1027863037427932E-3</v>
      </c>
    </row>
    <row r="51" spans="1:24" ht="15" customHeight="1" x14ac:dyDescent="0.2">
      <c r="A51" s="164">
        <f ca="1">'Serie Vento - 5 dias'!J51</f>
        <v>42249</v>
      </c>
      <c r="B51" s="165">
        <f ca="1">'Serie Vento - 5 dias'!K51</f>
        <v>17.182429599999999</v>
      </c>
      <c r="C51" s="66">
        <f t="shared" ca="1" si="8"/>
        <v>0.34364859200000003</v>
      </c>
      <c r="D51" s="66">
        <f t="shared" ca="1" si="8"/>
        <v>0.34364859200000003</v>
      </c>
      <c r="E51" s="66">
        <f t="shared" ca="1" si="8"/>
        <v>0.34364859200000003</v>
      </c>
      <c r="F51" s="66">
        <f t="shared" ca="1" si="3"/>
        <v>1.0309457759999998</v>
      </c>
      <c r="G51" s="66">
        <f t="shared" ca="1" si="3"/>
        <v>1.0309457759999998</v>
      </c>
      <c r="H51" s="66">
        <f t="shared" ca="1" si="4"/>
        <v>1.5464186640000002</v>
      </c>
      <c r="I51" s="67">
        <f t="shared" ca="1" si="5"/>
        <v>1.890067256</v>
      </c>
      <c r="J51" s="65">
        <f t="shared" ca="1" si="6"/>
        <v>0</v>
      </c>
      <c r="K51" s="66">
        <f t="shared" ca="1" si="6"/>
        <v>0</v>
      </c>
      <c r="L51" s="66">
        <f t="shared" ca="1" si="6"/>
        <v>0</v>
      </c>
      <c r="M51" s="66">
        <f t="shared" ca="1" si="6"/>
        <v>0.82918758103004087</v>
      </c>
      <c r="N51" s="66">
        <f t="shared" ca="1" si="6"/>
        <v>0.82918758103004087</v>
      </c>
      <c r="O51" s="66">
        <f t="shared" ca="1" si="6"/>
        <v>30.97772126931762</v>
      </c>
      <c r="P51" s="66">
        <f t="shared" ca="1" si="6"/>
        <v>68.200425171795445</v>
      </c>
      <c r="Q51" s="155">
        <f ca="1">J51*VLOOKUP('Tipo de Pilha'!$E$1,'Área - us ur'!$A$4:$H$7,2,FALSE)/1000</f>
        <v>0</v>
      </c>
      <c r="R51" s="151">
        <f ca="1">K51*VLOOKUP('Tipo de Pilha'!$E$1,'Área - us ur'!$A$4:$H$7,3,FALSE)/1000</f>
        <v>0</v>
      </c>
      <c r="S51" s="151">
        <f ca="1">L51*VLOOKUP('Tipo de Pilha'!$E$1,'Área - us ur'!$A$4:$H$7,4,FALSE)/1000</f>
        <v>0</v>
      </c>
      <c r="T51" s="151">
        <f ca="1">M51*VLOOKUP('Tipo de Pilha'!$E$1,'Área - us ur'!$A$4:$H$7,5,FALSE)/1000</f>
        <v>3.9801003889441961E-4</v>
      </c>
      <c r="U51" s="151">
        <f ca="1">N51*VLOOKUP('Tipo de Pilha'!$E$1,'Área - us ur'!$A$4:$H$7,6,FALSE)/1000</f>
        <v>0</v>
      </c>
      <c r="V51" s="151">
        <f ca="1">O51*VLOOKUP('Tipo de Pilha'!$E$1,'Área - us ur'!$A$4:$H$7,7,FALSE)/1000</f>
        <v>3.7173265523181144E-3</v>
      </c>
      <c r="W51" s="156">
        <f ca="1">P51*VLOOKUP('Tipo de Pilha'!$E$1,'Área - us ur'!$A$4:$H$7,8,FALSE)/1000</f>
        <v>0</v>
      </c>
      <c r="X51" s="144">
        <f t="shared" ca="1" si="7"/>
        <v>4.1153365912125336E-3</v>
      </c>
    </row>
    <row r="52" spans="1:24" ht="15" customHeight="1" x14ac:dyDescent="0.2">
      <c r="A52" s="164">
        <f ca="1">'Serie Vento - 5 dias'!J52</f>
        <v>42254</v>
      </c>
      <c r="B52" s="165">
        <f ca="1">'Serie Vento - 5 dias'!K52</f>
        <v>17.182429599999999</v>
      </c>
      <c r="C52" s="66">
        <f t="shared" ca="1" si="8"/>
        <v>0.34364859200000003</v>
      </c>
      <c r="D52" s="66">
        <f t="shared" ca="1" si="8"/>
        <v>0.34364859200000003</v>
      </c>
      <c r="E52" s="66">
        <f t="shared" ca="1" si="8"/>
        <v>0.34364859200000003</v>
      </c>
      <c r="F52" s="66">
        <f t="shared" ca="1" si="3"/>
        <v>1.0309457759999998</v>
      </c>
      <c r="G52" s="66">
        <f t="shared" ca="1" si="3"/>
        <v>1.0309457759999998</v>
      </c>
      <c r="H52" s="66">
        <f t="shared" ca="1" si="4"/>
        <v>1.5464186640000002</v>
      </c>
      <c r="I52" s="67">
        <f t="shared" ca="1" si="5"/>
        <v>1.890067256</v>
      </c>
      <c r="J52" s="65">
        <f t="shared" ca="1" si="6"/>
        <v>0</v>
      </c>
      <c r="K52" s="66">
        <f t="shared" ca="1" si="6"/>
        <v>0</v>
      </c>
      <c r="L52" s="66">
        <f t="shared" ca="1" si="6"/>
        <v>0</v>
      </c>
      <c r="M52" s="66">
        <f t="shared" ca="1" si="6"/>
        <v>0.82918758103004087</v>
      </c>
      <c r="N52" s="66">
        <f t="shared" ca="1" si="6"/>
        <v>0.82918758103004087</v>
      </c>
      <c r="O52" s="66">
        <f t="shared" ca="1" si="6"/>
        <v>30.97772126931762</v>
      </c>
      <c r="P52" s="66">
        <f t="shared" ca="1" si="6"/>
        <v>68.200425171795445</v>
      </c>
      <c r="Q52" s="155">
        <f ca="1">J52*VLOOKUP('Tipo de Pilha'!$E$1,'Área - us ur'!$A$4:$H$7,2,FALSE)/1000</f>
        <v>0</v>
      </c>
      <c r="R52" s="151">
        <f ca="1">K52*VLOOKUP('Tipo de Pilha'!$E$1,'Área - us ur'!$A$4:$H$7,3,FALSE)/1000</f>
        <v>0</v>
      </c>
      <c r="S52" s="151">
        <f ca="1">L52*VLOOKUP('Tipo de Pilha'!$E$1,'Área - us ur'!$A$4:$H$7,4,FALSE)/1000</f>
        <v>0</v>
      </c>
      <c r="T52" s="151">
        <f ca="1">M52*VLOOKUP('Tipo de Pilha'!$E$1,'Área - us ur'!$A$4:$H$7,5,FALSE)/1000</f>
        <v>3.9801003889441961E-4</v>
      </c>
      <c r="U52" s="151">
        <f ca="1">N52*VLOOKUP('Tipo de Pilha'!$E$1,'Área - us ur'!$A$4:$H$7,6,FALSE)/1000</f>
        <v>0</v>
      </c>
      <c r="V52" s="151">
        <f ca="1">O52*VLOOKUP('Tipo de Pilha'!$E$1,'Área - us ur'!$A$4:$H$7,7,FALSE)/1000</f>
        <v>3.7173265523181144E-3</v>
      </c>
      <c r="W52" s="156">
        <f ca="1">P52*VLOOKUP('Tipo de Pilha'!$E$1,'Área - us ur'!$A$4:$H$7,8,FALSE)/1000</f>
        <v>0</v>
      </c>
      <c r="X52" s="144">
        <f t="shared" ca="1" si="7"/>
        <v>4.1153365912125336E-3</v>
      </c>
    </row>
    <row r="53" spans="1:24" ht="15" customHeight="1" x14ac:dyDescent="0.2">
      <c r="A53" s="164">
        <f ca="1">'Serie Vento - 5 dias'!J53</f>
        <v>42259</v>
      </c>
      <c r="B53" s="165">
        <f ca="1">'Serie Vento - 5 dias'!K53</f>
        <v>15.464186639999999</v>
      </c>
      <c r="C53" s="66">
        <f t="shared" ca="1" si="8"/>
        <v>0.30928373280000004</v>
      </c>
      <c r="D53" s="66">
        <f t="shared" ca="1" si="8"/>
        <v>0.30928373280000004</v>
      </c>
      <c r="E53" s="66">
        <f t="shared" ca="1" si="8"/>
        <v>0.30928373280000004</v>
      </c>
      <c r="F53" s="66">
        <f t="shared" ca="1" si="3"/>
        <v>0.92785119839999997</v>
      </c>
      <c r="G53" s="66">
        <f t="shared" ca="1" si="3"/>
        <v>0.92785119839999997</v>
      </c>
      <c r="H53" s="66">
        <f t="shared" ca="1" si="4"/>
        <v>1.3917767976000002</v>
      </c>
      <c r="I53" s="67">
        <f t="shared" ca="1" si="5"/>
        <v>1.7010605304000002</v>
      </c>
      <c r="J53" s="65">
        <f t="shared" ca="1" si="6"/>
        <v>0</v>
      </c>
      <c r="K53" s="66">
        <f t="shared" ca="1" si="6"/>
        <v>0</v>
      </c>
      <c r="L53" s="66">
        <f t="shared" ca="1" si="6"/>
        <v>0</v>
      </c>
      <c r="M53" s="66">
        <f t="shared" ref="M53:P75" ca="1" si="9">IF(F53&gt;$AB$1,58*(F53-$AB$1)^2+25*(F53-$AB$1),0)</f>
        <v>0</v>
      </c>
      <c r="N53" s="66">
        <f t="shared" ca="1" si="9"/>
        <v>0</v>
      </c>
      <c r="O53" s="66">
        <f t="shared" ca="1" si="9"/>
        <v>18.696785369987271</v>
      </c>
      <c r="P53" s="66">
        <f t="shared" ca="1" si="9"/>
        <v>46.032693562514318</v>
      </c>
      <c r="Q53" s="155">
        <f ca="1">J53*VLOOKUP('Tipo de Pilha'!$E$1,'Área - us ur'!$A$4:$H$7,2,FALSE)/1000</f>
        <v>0</v>
      </c>
      <c r="R53" s="151">
        <f ca="1">K53*VLOOKUP('Tipo de Pilha'!$E$1,'Área - us ur'!$A$4:$H$7,3,FALSE)/1000</f>
        <v>0</v>
      </c>
      <c r="S53" s="151">
        <f ca="1">L53*VLOOKUP('Tipo de Pilha'!$E$1,'Área - us ur'!$A$4:$H$7,4,FALSE)/1000</f>
        <v>0</v>
      </c>
      <c r="T53" s="151">
        <f ca="1">M53*VLOOKUP('Tipo de Pilha'!$E$1,'Área - us ur'!$A$4:$H$7,5,FALSE)/1000</f>
        <v>0</v>
      </c>
      <c r="U53" s="151">
        <f ca="1">N53*VLOOKUP('Tipo de Pilha'!$E$1,'Área - us ur'!$A$4:$H$7,6,FALSE)/1000</f>
        <v>0</v>
      </c>
      <c r="V53" s="151">
        <f ca="1">O53*VLOOKUP('Tipo de Pilha'!$E$1,'Área - us ur'!$A$4:$H$7,7,FALSE)/1000</f>
        <v>2.2436142443984725E-3</v>
      </c>
      <c r="W53" s="156">
        <f ca="1">P53*VLOOKUP('Tipo de Pilha'!$E$1,'Área - us ur'!$A$4:$H$7,8,FALSE)/1000</f>
        <v>0</v>
      </c>
      <c r="X53" s="144">
        <f t="shared" ca="1" si="7"/>
        <v>2.2436142443984725E-3</v>
      </c>
    </row>
    <row r="54" spans="1:24" ht="15" customHeight="1" x14ac:dyDescent="0.2">
      <c r="A54" s="164">
        <f ca="1">'Serie Vento - 5 dias'!J54</f>
        <v>42264</v>
      </c>
      <c r="B54" s="165">
        <f ca="1">'Serie Vento - 5 dias'!K54</f>
        <v>17.182429599999999</v>
      </c>
      <c r="C54" s="66">
        <f t="shared" ca="1" si="8"/>
        <v>0.34364859200000003</v>
      </c>
      <c r="D54" s="66">
        <f t="shared" ca="1" si="8"/>
        <v>0.34364859200000003</v>
      </c>
      <c r="E54" s="66">
        <f t="shared" ca="1" si="8"/>
        <v>0.34364859200000003</v>
      </c>
      <c r="F54" s="66">
        <f t="shared" ca="1" si="3"/>
        <v>1.0309457759999998</v>
      </c>
      <c r="G54" s="66">
        <f t="shared" ca="1" si="3"/>
        <v>1.0309457759999998</v>
      </c>
      <c r="H54" s="66">
        <f t="shared" ca="1" si="4"/>
        <v>1.5464186640000002</v>
      </c>
      <c r="I54" s="67">
        <f t="shared" ca="1" si="5"/>
        <v>1.890067256</v>
      </c>
      <c r="J54" s="65">
        <f t="shared" ref="J54:L75" ca="1" si="10">IF(C54&gt;$AB$1,58*(C54-$AB$1)^2+25*(C54-$AB$1),0)</f>
        <v>0</v>
      </c>
      <c r="K54" s="66">
        <f t="shared" ca="1" si="10"/>
        <v>0</v>
      </c>
      <c r="L54" s="66">
        <f t="shared" ca="1" si="10"/>
        <v>0</v>
      </c>
      <c r="M54" s="66">
        <f t="shared" ca="1" si="9"/>
        <v>0.82918758103004087</v>
      </c>
      <c r="N54" s="66">
        <f t="shared" ca="1" si="9"/>
        <v>0.82918758103004087</v>
      </c>
      <c r="O54" s="66">
        <f t="shared" ca="1" si="9"/>
        <v>30.97772126931762</v>
      </c>
      <c r="P54" s="66">
        <f t="shared" ca="1" si="9"/>
        <v>68.200425171795445</v>
      </c>
      <c r="Q54" s="155">
        <f ca="1">J54*VLOOKUP('Tipo de Pilha'!$E$1,'Área - us ur'!$A$4:$H$7,2,FALSE)/1000</f>
        <v>0</v>
      </c>
      <c r="R54" s="151">
        <f ca="1">K54*VLOOKUP('Tipo de Pilha'!$E$1,'Área - us ur'!$A$4:$H$7,3,FALSE)/1000</f>
        <v>0</v>
      </c>
      <c r="S54" s="151">
        <f ca="1">L54*VLOOKUP('Tipo de Pilha'!$E$1,'Área - us ur'!$A$4:$H$7,4,FALSE)/1000</f>
        <v>0</v>
      </c>
      <c r="T54" s="151">
        <f ca="1">M54*VLOOKUP('Tipo de Pilha'!$E$1,'Área - us ur'!$A$4:$H$7,5,FALSE)/1000</f>
        <v>3.9801003889441961E-4</v>
      </c>
      <c r="U54" s="151">
        <f ca="1">N54*VLOOKUP('Tipo de Pilha'!$E$1,'Área - us ur'!$A$4:$H$7,6,FALSE)/1000</f>
        <v>0</v>
      </c>
      <c r="V54" s="151">
        <f ca="1">O54*VLOOKUP('Tipo de Pilha'!$E$1,'Área - us ur'!$A$4:$H$7,7,FALSE)/1000</f>
        <v>3.7173265523181144E-3</v>
      </c>
      <c r="W54" s="156">
        <f ca="1">P54*VLOOKUP('Tipo de Pilha'!$E$1,'Área - us ur'!$A$4:$H$7,8,FALSE)/1000</f>
        <v>0</v>
      </c>
      <c r="X54" s="144">
        <f t="shared" ca="1" si="7"/>
        <v>4.1153365912125336E-3</v>
      </c>
    </row>
    <row r="55" spans="1:24" ht="15" customHeight="1" x14ac:dyDescent="0.2">
      <c r="A55" s="164">
        <f ca="1">'Serie Vento - 5 dias'!J55</f>
        <v>42269</v>
      </c>
      <c r="B55" s="165">
        <f ca="1">'Serie Vento - 5 dias'!K55</f>
        <v>18.041551079999998</v>
      </c>
      <c r="C55" s="66">
        <f t="shared" ca="1" si="8"/>
        <v>0.36083102160000002</v>
      </c>
      <c r="D55" s="66">
        <f t="shared" ca="1" si="8"/>
        <v>0.36083102160000002</v>
      </c>
      <c r="E55" s="66">
        <f t="shared" ca="1" si="8"/>
        <v>0.36083102160000002</v>
      </c>
      <c r="F55" s="66">
        <f t="shared" ca="1" si="3"/>
        <v>1.0824930647999997</v>
      </c>
      <c r="G55" s="66">
        <f t="shared" ca="1" si="3"/>
        <v>1.0824930647999997</v>
      </c>
      <c r="H55" s="66">
        <f t="shared" ca="1" si="4"/>
        <v>1.6237395971999999</v>
      </c>
      <c r="I55" s="67">
        <f t="shared" ca="1" si="5"/>
        <v>1.9845706188000001</v>
      </c>
      <c r="J55" s="65">
        <f t="shared" ca="1" si="10"/>
        <v>0</v>
      </c>
      <c r="K55" s="66">
        <f t="shared" ca="1" si="10"/>
        <v>0</v>
      </c>
      <c r="L55" s="66">
        <f t="shared" ca="1" si="10"/>
        <v>0</v>
      </c>
      <c r="M55" s="66">
        <f t="shared" ca="1" si="9"/>
        <v>2.4570227529256168</v>
      </c>
      <c r="N55" s="66">
        <f t="shared" ca="1" si="9"/>
        <v>2.4570227529256168</v>
      </c>
      <c r="O55" s="66">
        <f t="shared" ca="1" si="9"/>
        <v>38.158452866682651</v>
      </c>
      <c r="P55" s="66">
        <f t="shared" ca="1" si="9"/>
        <v>80.838265067444482</v>
      </c>
      <c r="Q55" s="155">
        <f ca="1">J55*VLOOKUP('Tipo de Pilha'!$E$1,'Área - us ur'!$A$4:$H$7,2,FALSE)/1000</f>
        <v>0</v>
      </c>
      <c r="R55" s="151">
        <f ca="1">K55*VLOOKUP('Tipo de Pilha'!$E$1,'Área - us ur'!$A$4:$H$7,3,FALSE)/1000</f>
        <v>0</v>
      </c>
      <c r="S55" s="151">
        <f ca="1">L55*VLOOKUP('Tipo de Pilha'!$E$1,'Área - us ur'!$A$4:$H$7,4,FALSE)/1000</f>
        <v>0</v>
      </c>
      <c r="T55" s="151">
        <f ca="1">M55*VLOOKUP('Tipo de Pilha'!$E$1,'Área - us ur'!$A$4:$H$7,5,FALSE)/1000</f>
        <v>1.1793709214042961E-3</v>
      </c>
      <c r="U55" s="151">
        <f ca="1">N55*VLOOKUP('Tipo de Pilha'!$E$1,'Área - us ur'!$A$4:$H$7,6,FALSE)/1000</f>
        <v>0</v>
      </c>
      <c r="V55" s="151">
        <f ca="1">O55*VLOOKUP('Tipo de Pilha'!$E$1,'Área - us ur'!$A$4:$H$7,7,FALSE)/1000</f>
        <v>4.5790143440019183E-3</v>
      </c>
      <c r="W55" s="156">
        <f ca="1">P55*VLOOKUP('Tipo de Pilha'!$E$1,'Área - us ur'!$A$4:$H$7,8,FALSE)/1000</f>
        <v>0</v>
      </c>
      <c r="X55" s="144">
        <f t="shared" ca="1" si="7"/>
        <v>5.7583852654062139E-3</v>
      </c>
    </row>
    <row r="56" spans="1:24" ht="15" customHeight="1" x14ac:dyDescent="0.2">
      <c r="A56" s="164">
        <f ca="1">'Serie Vento - 5 dias'!J56</f>
        <v>42274</v>
      </c>
      <c r="B56" s="165">
        <f ca="1">'Serie Vento - 5 dias'!K56</f>
        <v>18.90067256</v>
      </c>
      <c r="C56" s="66">
        <f t="shared" ca="1" si="8"/>
        <v>0.37801345120000007</v>
      </c>
      <c r="D56" s="66">
        <f t="shared" ca="1" si="8"/>
        <v>0.37801345120000007</v>
      </c>
      <c r="E56" s="66">
        <f t="shared" ca="1" si="8"/>
        <v>0.37801345120000007</v>
      </c>
      <c r="F56" s="66">
        <f t="shared" ca="1" si="3"/>
        <v>1.1340403535999999</v>
      </c>
      <c r="G56" s="66">
        <f t="shared" ca="1" si="3"/>
        <v>1.1340403535999999</v>
      </c>
      <c r="H56" s="66">
        <f t="shared" ca="1" si="4"/>
        <v>1.7010605304000002</v>
      </c>
      <c r="I56" s="67">
        <f t="shared" ca="1" si="5"/>
        <v>2.0790739816000001</v>
      </c>
      <c r="J56" s="65">
        <f t="shared" ca="1" si="10"/>
        <v>0</v>
      </c>
      <c r="K56" s="66">
        <f t="shared" ca="1" si="10"/>
        <v>0</v>
      </c>
      <c r="L56" s="66">
        <f t="shared" ca="1" si="10"/>
        <v>0</v>
      </c>
      <c r="M56" s="66">
        <f t="shared" ca="1" si="9"/>
        <v>4.3930841908063512</v>
      </c>
      <c r="N56" s="66">
        <f t="shared" ca="1" si="9"/>
        <v>4.3930841908063512</v>
      </c>
      <c r="O56" s="66">
        <f t="shared" ca="1" si="9"/>
        <v>46.032693562514318</v>
      </c>
      <c r="P56" s="66">
        <f t="shared" ca="1" si="9"/>
        <v>94.512087690432494</v>
      </c>
      <c r="Q56" s="155">
        <f ca="1">J56*VLOOKUP('Tipo de Pilha'!$E$1,'Área - us ur'!$A$4:$H$7,2,FALSE)/1000</f>
        <v>0</v>
      </c>
      <c r="R56" s="151">
        <f ca="1">K56*VLOOKUP('Tipo de Pilha'!$E$1,'Área - us ur'!$A$4:$H$7,3,FALSE)/1000</f>
        <v>0</v>
      </c>
      <c r="S56" s="151">
        <f ca="1">L56*VLOOKUP('Tipo de Pilha'!$E$1,'Área - us ur'!$A$4:$H$7,4,FALSE)/1000</f>
        <v>0</v>
      </c>
      <c r="T56" s="151">
        <f ca="1">M56*VLOOKUP('Tipo de Pilha'!$E$1,'Área - us ur'!$A$4:$H$7,5,FALSE)/1000</f>
        <v>2.1086804115870487E-3</v>
      </c>
      <c r="U56" s="151">
        <f ca="1">N56*VLOOKUP('Tipo de Pilha'!$E$1,'Área - us ur'!$A$4:$H$7,6,FALSE)/1000</f>
        <v>0</v>
      </c>
      <c r="V56" s="151">
        <f ca="1">O56*VLOOKUP('Tipo de Pilha'!$E$1,'Área - us ur'!$A$4:$H$7,7,FALSE)/1000</f>
        <v>5.523923227501718E-3</v>
      </c>
      <c r="W56" s="156">
        <f ca="1">P56*VLOOKUP('Tipo de Pilha'!$E$1,'Área - us ur'!$A$4:$H$7,8,FALSE)/1000</f>
        <v>0</v>
      </c>
      <c r="X56" s="144">
        <f t="shared" ca="1" si="7"/>
        <v>7.6326036390887662E-3</v>
      </c>
    </row>
    <row r="57" spans="1:24" ht="15" customHeight="1" x14ac:dyDescent="0.2">
      <c r="A57" s="164">
        <f ca="1">'Serie Vento - 5 dias'!J57</f>
        <v>42279</v>
      </c>
      <c r="B57" s="165">
        <f ca="1">'Serie Vento - 5 dias'!K57</f>
        <v>17.182429599999999</v>
      </c>
      <c r="C57" s="66">
        <f t="shared" ca="1" si="8"/>
        <v>0.34364859200000003</v>
      </c>
      <c r="D57" s="66">
        <f t="shared" ca="1" si="8"/>
        <v>0.34364859200000003</v>
      </c>
      <c r="E57" s="66">
        <f t="shared" ca="1" si="8"/>
        <v>0.34364859200000003</v>
      </c>
      <c r="F57" s="66">
        <f t="shared" ca="1" si="3"/>
        <v>1.0309457759999998</v>
      </c>
      <c r="G57" s="66">
        <f t="shared" ca="1" si="3"/>
        <v>1.0309457759999998</v>
      </c>
      <c r="H57" s="66">
        <f t="shared" ca="1" si="4"/>
        <v>1.5464186640000002</v>
      </c>
      <c r="I57" s="67">
        <f t="shared" ca="1" si="5"/>
        <v>1.890067256</v>
      </c>
      <c r="J57" s="65">
        <f t="shared" ca="1" si="10"/>
        <v>0</v>
      </c>
      <c r="K57" s="66">
        <f t="shared" ca="1" si="10"/>
        <v>0</v>
      </c>
      <c r="L57" s="66">
        <f t="shared" ca="1" si="10"/>
        <v>0</v>
      </c>
      <c r="M57" s="66">
        <f t="shared" ca="1" si="9"/>
        <v>0.82918758103004087</v>
      </c>
      <c r="N57" s="66">
        <f t="shared" ca="1" si="9"/>
        <v>0.82918758103004087</v>
      </c>
      <c r="O57" s="66">
        <f t="shared" ca="1" si="9"/>
        <v>30.97772126931762</v>
      </c>
      <c r="P57" s="66">
        <f t="shared" ca="1" si="9"/>
        <v>68.200425171795445</v>
      </c>
      <c r="Q57" s="155">
        <f ca="1">J57*VLOOKUP('Tipo de Pilha'!$E$1,'Área - us ur'!$A$4:$H$7,2,FALSE)/1000</f>
        <v>0</v>
      </c>
      <c r="R57" s="151">
        <f ca="1">K57*VLOOKUP('Tipo de Pilha'!$E$1,'Área - us ur'!$A$4:$H$7,3,FALSE)/1000</f>
        <v>0</v>
      </c>
      <c r="S57" s="151">
        <f ca="1">L57*VLOOKUP('Tipo de Pilha'!$E$1,'Área - us ur'!$A$4:$H$7,4,FALSE)/1000</f>
        <v>0</v>
      </c>
      <c r="T57" s="151">
        <f ca="1">M57*VLOOKUP('Tipo de Pilha'!$E$1,'Área - us ur'!$A$4:$H$7,5,FALSE)/1000</f>
        <v>3.9801003889441961E-4</v>
      </c>
      <c r="U57" s="151">
        <f ca="1">N57*VLOOKUP('Tipo de Pilha'!$E$1,'Área - us ur'!$A$4:$H$7,6,FALSE)/1000</f>
        <v>0</v>
      </c>
      <c r="V57" s="151">
        <f ca="1">O57*VLOOKUP('Tipo de Pilha'!$E$1,'Área - us ur'!$A$4:$H$7,7,FALSE)/1000</f>
        <v>3.7173265523181144E-3</v>
      </c>
      <c r="W57" s="156">
        <f ca="1">P57*VLOOKUP('Tipo de Pilha'!$E$1,'Área - us ur'!$A$4:$H$7,8,FALSE)/1000</f>
        <v>0</v>
      </c>
      <c r="X57" s="144">
        <f t="shared" ca="1" si="7"/>
        <v>4.1153365912125336E-3</v>
      </c>
    </row>
    <row r="58" spans="1:24" ht="15" customHeight="1" x14ac:dyDescent="0.2">
      <c r="A58" s="164">
        <f ca="1">'Serie Vento - 5 dias'!J58</f>
        <v>42284</v>
      </c>
      <c r="B58" s="165">
        <f ca="1">'Serie Vento - 5 dias'!K58</f>
        <v>17.182429599999999</v>
      </c>
      <c r="C58" s="66">
        <f t="shared" ca="1" si="8"/>
        <v>0.34364859200000003</v>
      </c>
      <c r="D58" s="66">
        <f t="shared" ca="1" si="8"/>
        <v>0.34364859200000003</v>
      </c>
      <c r="E58" s="66">
        <f t="shared" ca="1" si="8"/>
        <v>0.34364859200000003</v>
      </c>
      <c r="F58" s="66">
        <f t="shared" ca="1" si="3"/>
        <v>1.0309457759999998</v>
      </c>
      <c r="G58" s="66">
        <f t="shared" ca="1" si="3"/>
        <v>1.0309457759999998</v>
      </c>
      <c r="H58" s="66">
        <f t="shared" ca="1" si="4"/>
        <v>1.5464186640000002</v>
      </c>
      <c r="I58" s="67">
        <f t="shared" ca="1" si="5"/>
        <v>1.890067256</v>
      </c>
      <c r="J58" s="65">
        <f t="shared" ca="1" si="10"/>
        <v>0</v>
      </c>
      <c r="K58" s="66">
        <f t="shared" ca="1" si="10"/>
        <v>0</v>
      </c>
      <c r="L58" s="66">
        <f t="shared" ca="1" si="10"/>
        <v>0</v>
      </c>
      <c r="M58" s="66">
        <f t="shared" ca="1" si="9"/>
        <v>0.82918758103004087</v>
      </c>
      <c r="N58" s="66">
        <f t="shared" ca="1" si="9"/>
        <v>0.82918758103004087</v>
      </c>
      <c r="O58" s="66">
        <f t="shared" ca="1" si="9"/>
        <v>30.97772126931762</v>
      </c>
      <c r="P58" s="66">
        <f t="shared" ca="1" si="9"/>
        <v>68.200425171795445</v>
      </c>
      <c r="Q58" s="155">
        <f ca="1">J58*VLOOKUP('Tipo de Pilha'!$E$1,'Área - us ur'!$A$4:$H$7,2,FALSE)/1000</f>
        <v>0</v>
      </c>
      <c r="R58" s="151">
        <f ca="1">K58*VLOOKUP('Tipo de Pilha'!$E$1,'Área - us ur'!$A$4:$H$7,3,FALSE)/1000</f>
        <v>0</v>
      </c>
      <c r="S58" s="151">
        <f ca="1">L58*VLOOKUP('Tipo de Pilha'!$E$1,'Área - us ur'!$A$4:$H$7,4,FALSE)/1000</f>
        <v>0</v>
      </c>
      <c r="T58" s="151">
        <f ca="1">M58*VLOOKUP('Tipo de Pilha'!$E$1,'Área - us ur'!$A$4:$H$7,5,FALSE)/1000</f>
        <v>3.9801003889441961E-4</v>
      </c>
      <c r="U58" s="151">
        <f ca="1">N58*VLOOKUP('Tipo de Pilha'!$E$1,'Área - us ur'!$A$4:$H$7,6,FALSE)/1000</f>
        <v>0</v>
      </c>
      <c r="V58" s="151">
        <f ca="1">O58*VLOOKUP('Tipo de Pilha'!$E$1,'Área - us ur'!$A$4:$H$7,7,FALSE)/1000</f>
        <v>3.7173265523181144E-3</v>
      </c>
      <c r="W58" s="156">
        <f ca="1">P58*VLOOKUP('Tipo de Pilha'!$E$1,'Área - us ur'!$A$4:$H$7,8,FALSE)/1000</f>
        <v>0</v>
      </c>
      <c r="X58" s="144">
        <f t="shared" ca="1" si="7"/>
        <v>4.1153365912125336E-3</v>
      </c>
    </row>
    <row r="59" spans="1:24" ht="15" customHeight="1" x14ac:dyDescent="0.2">
      <c r="A59" s="164">
        <f ca="1">'Serie Vento - 5 dias'!J59</f>
        <v>42289</v>
      </c>
      <c r="B59" s="165">
        <f ca="1">'Serie Vento - 5 dias'!K59</f>
        <v>18.90067256</v>
      </c>
      <c r="C59" s="66">
        <f t="shared" ca="1" si="8"/>
        <v>0.37801345120000007</v>
      </c>
      <c r="D59" s="66">
        <f t="shared" ca="1" si="8"/>
        <v>0.37801345120000007</v>
      </c>
      <c r="E59" s="66">
        <f t="shared" ca="1" si="8"/>
        <v>0.37801345120000007</v>
      </c>
      <c r="F59" s="66">
        <f t="shared" ca="1" si="3"/>
        <v>1.1340403535999999</v>
      </c>
      <c r="G59" s="66">
        <f t="shared" ca="1" si="3"/>
        <v>1.1340403535999999</v>
      </c>
      <c r="H59" s="66">
        <f t="shared" ca="1" si="4"/>
        <v>1.7010605304000002</v>
      </c>
      <c r="I59" s="67">
        <f t="shared" ca="1" si="5"/>
        <v>2.0790739816000001</v>
      </c>
      <c r="J59" s="65">
        <f t="shared" ca="1" si="10"/>
        <v>0</v>
      </c>
      <c r="K59" s="66">
        <f t="shared" ca="1" si="10"/>
        <v>0</v>
      </c>
      <c r="L59" s="66">
        <f t="shared" ca="1" si="10"/>
        <v>0</v>
      </c>
      <c r="M59" s="66">
        <f t="shared" ca="1" si="9"/>
        <v>4.3930841908063512</v>
      </c>
      <c r="N59" s="66">
        <f t="shared" ca="1" si="9"/>
        <v>4.3930841908063512</v>
      </c>
      <c r="O59" s="66">
        <f t="shared" ca="1" si="9"/>
        <v>46.032693562514318</v>
      </c>
      <c r="P59" s="66">
        <f t="shared" ca="1" si="9"/>
        <v>94.512087690432494</v>
      </c>
      <c r="Q59" s="155">
        <f ca="1">J59*VLOOKUP('Tipo de Pilha'!$E$1,'Área - us ur'!$A$4:$H$7,2,FALSE)/1000</f>
        <v>0</v>
      </c>
      <c r="R59" s="151">
        <f ca="1">K59*VLOOKUP('Tipo de Pilha'!$E$1,'Área - us ur'!$A$4:$H$7,3,FALSE)/1000</f>
        <v>0</v>
      </c>
      <c r="S59" s="151">
        <f ca="1">L59*VLOOKUP('Tipo de Pilha'!$E$1,'Área - us ur'!$A$4:$H$7,4,FALSE)/1000</f>
        <v>0</v>
      </c>
      <c r="T59" s="151">
        <f ca="1">M59*VLOOKUP('Tipo de Pilha'!$E$1,'Área - us ur'!$A$4:$H$7,5,FALSE)/1000</f>
        <v>2.1086804115870487E-3</v>
      </c>
      <c r="U59" s="151">
        <f ca="1">N59*VLOOKUP('Tipo de Pilha'!$E$1,'Área - us ur'!$A$4:$H$7,6,FALSE)/1000</f>
        <v>0</v>
      </c>
      <c r="V59" s="151">
        <f ca="1">O59*VLOOKUP('Tipo de Pilha'!$E$1,'Área - us ur'!$A$4:$H$7,7,FALSE)/1000</f>
        <v>5.523923227501718E-3</v>
      </c>
      <c r="W59" s="156">
        <f ca="1">P59*VLOOKUP('Tipo de Pilha'!$E$1,'Área - us ur'!$A$4:$H$7,8,FALSE)/1000</f>
        <v>0</v>
      </c>
      <c r="X59" s="144">
        <f t="shared" ca="1" si="7"/>
        <v>7.6326036390887662E-3</v>
      </c>
    </row>
    <row r="60" spans="1:24" ht="15" customHeight="1" x14ac:dyDescent="0.2">
      <c r="A60" s="164">
        <f ca="1">'Serie Vento - 5 dias'!J60</f>
        <v>42294</v>
      </c>
      <c r="B60" s="165">
        <f ca="1">'Serie Vento - 5 dias'!K60</f>
        <v>19.759794039999999</v>
      </c>
      <c r="C60" s="66">
        <f t="shared" ca="1" si="8"/>
        <v>0.39519588080000007</v>
      </c>
      <c r="D60" s="66">
        <f t="shared" ca="1" si="8"/>
        <v>0.39519588080000007</v>
      </c>
      <c r="E60" s="66">
        <f t="shared" ca="1" si="8"/>
        <v>0.39519588080000007</v>
      </c>
      <c r="F60" s="66">
        <f t="shared" ca="1" si="3"/>
        <v>1.1855876423999998</v>
      </c>
      <c r="G60" s="66">
        <f t="shared" ca="1" si="3"/>
        <v>1.1855876423999998</v>
      </c>
      <c r="H60" s="66">
        <f t="shared" ca="1" si="4"/>
        <v>1.7783814636000002</v>
      </c>
      <c r="I60" s="67">
        <f t="shared" ca="1" si="5"/>
        <v>2.1735773444000004</v>
      </c>
      <c r="J60" s="65">
        <f t="shared" ca="1" si="10"/>
        <v>0</v>
      </c>
      <c r="K60" s="66">
        <f t="shared" ca="1" si="10"/>
        <v>0</v>
      </c>
      <c r="L60" s="66">
        <f t="shared" ca="1" si="10"/>
        <v>0</v>
      </c>
      <c r="M60" s="66">
        <f t="shared" ca="1" si="9"/>
        <v>6.6373718946722269</v>
      </c>
      <c r="N60" s="66">
        <f t="shared" ca="1" si="9"/>
        <v>6.6373718946722269</v>
      </c>
      <c r="O60" s="66">
        <f t="shared" ca="1" si="9"/>
        <v>54.600443356812548</v>
      </c>
      <c r="P60" s="66">
        <f t="shared" ca="1" si="9"/>
        <v>109.22189304075953</v>
      </c>
      <c r="Q60" s="155">
        <f ca="1">J60*VLOOKUP('Tipo de Pilha'!$E$1,'Área - us ur'!$A$4:$H$7,2,FALSE)/1000</f>
        <v>0</v>
      </c>
      <c r="R60" s="151">
        <f ca="1">K60*VLOOKUP('Tipo de Pilha'!$E$1,'Área - us ur'!$A$4:$H$7,3,FALSE)/1000</f>
        <v>0</v>
      </c>
      <c r="S60" s="151">
        <f ca="1">L60*VLOOKUP('Tipo de Pilha'!$E$1,'Área - us ur'!$A$4:$H$7,4,FALSE)/1000</f>
        <v>0</v>
      </c>
      <c r="T60" s="151">
        <f ca="1">M60*VLOOKUP('Tipo de Pilha'!$E$1,'Área - us ur'!$A$4:$H$7,5,FALSE)/1000</f>
        <v>3.1859385094426687E-3</v>
      </c>
      <c r="U60" s="151">
        <f ca="1">N60*VLOOKUP('Tipo de Pilha'!$E$1,'Área - us ur'!$A$4:$H$7,6,FALSE)/1000</f>
        <v>0</v>
      </c>
      <c r="V60" s="151">
        <f ca="1">O60*VLOOKUP('Tipo de Pilha'!$E$1,'Área - us ur'!$A$4:$H$7,7,FALSE)/1000</f>
        <v>6.5520532028175062E-3</v>
      </c>
      <c r="W60" s="156">
        <f ca="1">P60*VLOOKUP('Tipo de Pilha'!$E$1,'Área - us ur'!$A$4:$H$7,8,FALSE)/1000</f>
        <v>0</v>
      </c>
      <c r="X60" s="144">
        <f t="shared" ca="1" si="7"/>
        <v>9.7379917122601758E-3</v>
      </c>
    </row>
    <row r="61" spans="1:24" ht="15" customHeight="1" x14ac:dyDescent="0.2">
      <c r="A61" s="164">
        <f ca="1">'Serie Vento - 5 dias'!J61</f>
        <v>42299</v>
      </c>
      <c r="B61" s="165">
        <f ca="1">'Serie Vento - 5 dias'!K61</f>
        <v>17.182429599999999</v>
      </c>
      <c r="C61" s="66">
        <f t="shared" ca="1" si="8"/>
        <v>0.34364859200000003</v>
      </c>
      <c r="D61" s="66">
        <f t="shared" ca="1" si="8"/>
        <v>0.34364859200000003</v>
      </c>
      <c r="E61" s="66">
        <f t="shared" ca="1" si="8"/>
        <v>0.34364859200000003</v>
      </c>
      <c r="F61" s="66">
        <f t="shared" ca="1" si="3"/>
        <v>1.0309457759999998</v>
      </c>
      <c r="G61" s="66">
        <f t="shared" ca="1" si="3"/>
        <v>1.0309457759999998</v>
      </c>
      <c r="H61" s="66">
        <f t="shared" ca="1" si="4"/>
        <v>1.5464186640000002</v>
      </c>
      <c r="I61" s="67">
        <f t="shared" ca="1" si="5"/>
        <v>1.890067256</v>
      </c>
      <c r="J61" s="65">
        <f t="shared" ca="1" si="10"/>
        <v>0</v>
      </c>
      <c r="K61" s="66">
        <f t="shared" ca="1" si="10"/>
        <v>0</v>
      </c>
      <c r="L61" s="66">
        <f t="shared" ca="1" si="10"/>
        <v>0</v>
      </c>
      <c r="M61" s="66">
        <f t="shared" ca="1" si="9"/>
        <v>0.82918758103004087</v>
      </c>
      <c r="N61" s="66">
        <f t="shared" ca="1" si="9"/>
        <v>0.82918758103004087</v>
      </c>
      <c r="O61" s="66">
        <f t="shared" ca="1" si="9"/>
        <v>30.97772126931762</v>
      </c>
      <c r="P61" s="66">
        <f t="shared" ca="1" si="9"/>
        <v>68.200425171795445</v>
      </c>
      <c r="Q61" s="155">
        <f ca="1">J61*VLOOKUP('Tipo de Pilha'!$E$1,'Área - us ur'!$A$4:$H$7,2,FALSE)/1000</f>
        <v>0</v>
      </c>
      <c r="R61" s="151">
        <f ca="1">K61*VLOOKUP('Tipo de Pilha'!$E$1,'Área - us ur'!$A$4:$H$7,3,FALSE)/1000</f>
        <v>0</v>
      </c>
      <c r="S61" s="151">
        <f ca="1">L61*VLOOKUP('Tipo de Pilha'!$E$1,'Área - us ur'!$A$4:$H$7,4,FALSE)/1000</f>
        <v>0</v>
      </c>
      <c r="T61" s="151">
        <f ca="1">M61*VLOOKUP('Tipo de Pilha'!$E$1,'Área - us ur'!$A$4:$H$7,5,FALSE)/1000</f>
        <v>3.9801003889441961E-4</v>
      </c>
      <c r="U61" s="151">
        <f ca="1">N61*VLOOKUP('Tipo de Pilha'!$E$1,'Área - us ur'!$A$4:$H$7,6,FALSE)/1000</f>
        <v>0</v>
      </c>
      <c r="V61" s="151">
        <f ca="1">O61*VLOOKUP('Tipo de Pilha'!$E$1,'Área - us ur'!$A$4:$H$7,7,FALSE)/1000</f>
        <v>3.7173265523181144E-3</v>
      </c>
      <c r="W61" s="156">
        <f ca="1">P61*VLOOKUP('Tipo de Pilha'!$E$1,'Área - us ur'!$A$4:$H$7,8,FALSE)/1000</f>
        <v>0</v>
      </c>
      <c r="X61" s="144">
        <f t="shared" ca="1" si="7"/>
        <v>4.1153365912125336E-3</v>
      </c>
    </row>
    <row r="62" spans="1:24" ht="15" customHeight="1" x14ac:dyDescent="0.2">
      <c r="A62" s="164">
        <f ca="1">'Serie Vento - 5 dias'!J62</f>
        <v>42304</v>
      </c>
      <c r="B62" s="165">
        <f ca="1">'Serie Vento - 5 dias'!K62</f>
        <v>15.464186639999999</v>
      </c>
      <c r="C62" s="66">
        <f t="shared" ca="1" si="8"/>
        <v>0.30928373280000004</v>
      </c>
      <c r="D62" s="66">
        <f t="shared" ca="1" si="8"/>
        <v>0.30928373280000004</v>
      </c>
      <c r="E62" s="66">
        <f t="shared" ca="1" si="8"/>
        <v>0.30928373280000004</v>
      </c>
      <c r="F62" s="66">
        <f t="shared" ca="1" si="3"/>
        <v>0.92785119839999997</v>
      </c>
      <c r="G62" s="66">
        <f t="shared" ca="1" si="3"/>
        <v>0.92785119839999997</v>
      </c>
      <c r="H62" s="66">
        <f t="shared" ca="1" si="4"/>
        <v>1.3917767976000002</v>
      </c>
      <c r="I62" s="67">
        <f t="shared" ca="1" si="5"/>
        <v>1.7010605304000002</v>
      </c>
      <c r="J62" s="65">
        <f t="shared" ca="1" si="10"/>
        <v>0</v>
      </c>
      <c r="K62" s="66">
        <f t="shared" ca="1" si="10"/>
        <v>0</v>
      </c>
      <c r="L62" s="66">
        <f t="shared" ca="1" si="10"/>
        <v>0</v>
      </c>
      <c r="M62" s="66">
        <f t="shared" ca="1" si="9"/>
        <v>0</v>
      </c>
      <c r="N62" s="66">
        <f t="shared" ca="1" si="9"/>
        <v>0</v>
      </c>
      <c r="O62" s="66">
        <f t="shared" ca="1" si="9"/>
        <v>18.696785369987271</v>
      </c>
      <c r="P62" s="66">
        <f t="shared" ca="1" si="9"/>
        <v>46.032693562514318</v>
      </c>
      <c r="Q62" s="155">
        <f ca="1">J62*VLOOKUP('Tipo de Pilha'!$E$1,'Área - us ur'!$A$4:$H$7,2,FALSE)/1000</f>
        <v>0</v>
      </c>
      <c r="R62" s="151">
        <f ca="1">K62*VLOOKUP('Tipo de Pilha'!$E$1,'Área - us ur'!$A$4:$H$7,3,FALSE)/1000</f>
        <v>0</v>
      </c>
      <c r="S62" s="151">
        <f ca="1">L62*VLOOKUP('Tipo de Pilha'!$E$1,'Área - us ur'!$A$4:$H$7,4,FALSE)/1000</f>
        <v>0</v>
      </c>
      <c r="T62" s="151">
        <f ca="1">M62*VLOOKUP('Tipo de Pilha'!$E$1,'Área - us ur'!$A$4:$H$7,5,FALSE)/1000</f>
        <v>0</v>
      </c>
      <c r="U62" s="151">
        <f ca="1">N62*VLOOKUP('Tipo de Pilha'!$E$1,'Área - us ur'!$A$4:$H$7,6,FALSE)/1000</f>
        <v>0</v>
      </c>
      <c r="V62" s="151">
        <f ca="1">O62*VLOOKUP('Tipo de Pilha'!$E$1,'Área - us ur'!$A$4:$H$7,7,FALSE)/1000</f>
        <v>2.2436142443984725E-3</v>
      </c>
      <c r="W62" s="156">
        <f ca="1">P62*VLOOKUP('Tipo de Pilha'!$E$1,'Área - us ur'!$A$4:$H$7,8,FALSE)/1000</f>
        <v>0</v>
      </c>
      <c r="X62" s="144">
        <f t="shared" ca="1" si="7"/>
        <v>2.2436142443984725E-3</v>
      </c>
    </row>
    <row r="63" spans="1:24" ht="15" customHeight="1" x14ac:dyDescent="0.2">
      <c r="A63" s="164">
        <f ca="1">'Serie Vento - 5 dias'!J63</f>
        <v>42309</v>
      </c>
      <c r="B63" s="165">
        <f ca="1">'Serie Vento - 5 dias'!K63</f>
        <v>18.041551079999998</v>
      </c>
      <c r="C63" s="66">
        <f t="shared" ca="1" si="8"/>
        <v>0.36083102160000002</v>
      </c>
      <c r="D63" s="66">
        <f t="shared" ca="1" si="8"/>
        <v>0.36083102160000002</v>
      </c>
      <c r="E63" s="66">
        <f t="shared" ca="1" si="8"/>
        <v>0.36083102160000002</v>
      </c>
      <c r="F63" s="66">
        <f t="shared" ca="1" si="3"/>
        <v>1.0824930647999997</v>
      </c>
      <c r="G63" s="66">
        <f t="shared" ca="1" si="3"/>
        <v>1.0824930647999997</v>
      </c>
      <c r="H63" s="66">
        <f t="shared" ca="1" si="4"/>
        <v>1.6237395971999999</v>
      </c>
      <c r="I63" s="67">
        <f t="shared" ca="1" si="5"/>
        <v>1.9845706188000001</v>
      </c>
      <c r="J63" s="65">
        <f t="shared" ca="1" si="10"/>
        <v>0</v>
      </c>
      <c r="K63" s="66">
        <f t="shared" ca="1" si="10"/>
        <v>0</v>
      </c>
      <c r="L63" s="66">
        <f t="shared" ca="1" si="10"/>
        <v>0</v>
      </c>
      <c r="M63" s="66">
        <f t="shared" ca="1" si="9"/>
        <v>2.4570227529256168</v>
      </c>
      <c r="N63" s="66">
        <f t="shared" ca="1" si="9"/>
        <v>2.4570227529256168</v>
      </c>
      <c r="O63" s="66">
        <f t="shared" ca="1" si="9"/>
        <v>38.158452866682651</v>
      </c>
      <c r="P63" s="66">
        <f t="shared" ca="1" si="9"/>
        <v>80.838265067444482</v>
      </c>
      <c r="Q63" s="155">
        <f ca="1">J63*VLOOKUP('Tipo de Pilha'!$E$1,'Área - us ur'!$A$4:$H$7,2,FALSE)/1000</f>
        <v>0</v>
      </c>
      <c r="R63" s="151">
        <f ca="1">K63*VLOOKUP('Tipo de Pilha'!$E$1,'Área - us ur'!$A$4:$H$7,3,FALSE)/1000</f>
        <v>0</v>
      </c>
      <c r="S63" s="151">
        <f ca="1">L63*VLOOKUP('Tipo de Pilha'!$E$1,'Área - us ur'!$A$4:$H$7,4,FALSE)/1000</f>
        <v>0</v>
      </c>
      <c r="T63" s="151">
        <f ca="1">M63*VLOOKUP('Tipo de Pilha'!$E$1,'Área - us ur'!$A$4:$H$7,5,FALSE)/1000</f>
        <v>1.1793709214042961E-3</v>
      </c>
      <c r="U63" s="151">
        <f ca="1">N63*VLOOKUP('Tipo de Pilha'!$E$1,'Área - us ur'!$A$4:$H$7,6,FALSE)/1000</f>
        <v>0</v>
      </c>
      <c r="V63" s="151">
        <f ca="1">O63*VLOOKUP('Tipo de Pilha'!$E$1,'Área - us ur'!$A$4:$H$7,7,FALSE)/1000</f>
        <v>4.5790143440019183E-3</v>
      </c>
      <c r="W63" s="156">
        <f ca="1">P63*VLOOKUP('Tipo de Pilha'!$E$1,'Área - us ur'!$A$4:$H$7,8,FALSE)/1000</f>
        <v>0</v>
      </c>
      <c r="X63" s="144">
        <f t="shared" ca="1" si="7"/>
        <v>5.7583852654062139E-3</v>
      </c>
    </row>
    <row r="64" spans="1:24" ht="15" customHeight="1" x14ac:dyDescent="0.2">
      <c r="A64" s="164">
        <f ca="1">'Serie Vento - 5 dias'!J64</f>
        <v>42314</v>
      </c>
      <c r="B64" s="165">
        <f ca="1">'Serie Vento - 5 dias'!K64</f>
        <v>18.90067256</v>
      </c>
      <c r="C64" s="66">
        <f t="shared" ca="1" si="8"/>
        <v>0.37801345120000007</v>
      </c>
      <c r="D64" s="66">
        <f t="shared" ca="1" si="8"/>
        <v>0.37801345120000007</v>
      </c>
      <c r="E64" s="66">
        <f t="shared" ca="1" si="8"/>
        <v>0.37801345120000007</v>
      </c>
      <c r="F64" s="66">
        <f t="shared" ca="1" si="3"/>
        <v>1.1340403535999999</v>
      </c>
      <c r="G64" s="66">
        <f t="shared" ca="1" si="3"/>
        <v>1.1340403535999999</v>
      </c>
      <c r="H64" s="66">
        <f t="shared" ca="1" si="4"/>
        <v>1.7010605304000002</v>
      </c>
      <c r="I64" s="67">
        <f t="shared" ca="1" si="5"/>
        <v>2.0790739816000001</v>
      </c>
      <c r="J64" s="65">
        <f t="shared" ca="1" si="10"/>
        <v>0</v>
      </c>
      <c r="K64" s="66">
        <f t="shared" ca="1" si="10"/>
        <v>0</v>
      </c>
      <c r="L64" s="66">
        <f t="shared" ca="1" si="10"/>
        <v>0</v>
      </c>
      <c r="M64" s="66">
        <f t="shared" ca="1" si="9"/>
        <v>4.3930841908063512</v>
      </c>
      <c r="N64" s="66">
        <f t="shared" ca="1" si="9"/>
        <v>4.3930841908063512</v>
      </c>
      <c r="O64" s="66">
        <f t="shared" ca="1" si="9"/>
        <v>46.032693562514318</v>
      </c>
      <c r="P64" s="66">
        <f t="shared" ca="1" si="9"/>
        <v>94.512087690432494</v>
      </c>
      <c r="Q64" s="155">
        <f ca="1">J64*VLOOKUP('Tipo de Pilha'!$E$1,'Área - us ur'!$A$4:$H$7,2,FALSE)/1000</f>
        <v>0</v>
      </c>
      <c r="R64" s="151">
        <f ca="1">K64*VLOOKUP('Tipo de Pilha'!$E$1,'Área - us ur'!$A$4:$H$7,3,FALSE)/1000</f>
        <v>0</v>
      </c>
      <c r="S64" s="151">
        <f ca="1">L64*VLOOKUP('Tipo de Pilha'!$E$1,'Área - us ur'!$A$4:$H$7,4,FALSE)/1000</f>
        <v>0</v>
      </c>
      <c r="T64" s="151">
        <f ca="1">M64*VLOOKUP('Tipo de Pilha'!$E$1,'Área - us ur'!$A$4:$H$7,5,FALSE)/1000</f>
        <v>2.1086804115870487E-3</v>
      </c>
      <c r="U64" s="151">
        <f ca="1">N64*VLOOKUP('Tipo de Pilha'!$E$1,'Área - us ur'!$A$4:$H$7,6,FALSE)/1000</f>
        <v>0</v>
      </c>
      <c r="V64" s="151">
        <f ca="1">O64*VLOOKUP('Tipo de Pilha'!$E$1,'Área - us ur'!$A$4:$H$7,7,FALSE)/1000</f>
        <v>5.523923227501718E-3</v>
      </c>
      <c r="W64" s="156">
        <f ca="1">P64*VLOOKUP('Tipo de Pilha'!$E$1,'Área - us ur'!$A$4:$H$7,8,FALSE)/1000</f>
        <v>0</v>
      </c>
      <c r="X64" s="144">
        <f t="shared" ca="1" si="7"/>
        <v>7.6326036390887662E-3</v>
      </c>
    </row>
    <row r="65" spans="1:24" ht="15" customHeight="1" x14ac:dyDescent="0.2">
      <c r="A65" s="164">
        <f ca="1">'Serie Vento - 5 dias'!J65</f>
        <v>42319</v>
      </c>
      <c r="B65" s="165">
        <f ca="1">'Serie Vento - 5 dias'!K65</f>
        <v>17.182429599999999</v>
      </c>
      <c r="C65" s="66">
        <f t="shared" ca="1" si="8"/>
        <v>0.34364859200000003</v>
      </c>
      <c r="D65" s="66">
        <f t="shared" ca="1" si="8"/>
        <v>0.34364859200000003</v>
      </c>
      <c r="E65" s="66">
        <f t="shared" ca="1" si="8"/>
        <v>0.34364859200000003</v>
      </c>
      <c r="F65" s="66">
        <f t="shared" ca="1" si="3"/>
        <v>1.0309457759999998</v>
      </c>
      <c r="G65" s="66">
        <f t="shared" ca="1" si="3"/>
        <v>1.0309457759999998</v>
      </c>
      <c r="H65" s="66">
        <f t="shared" ca="1" si="4"/>
        <v>1.5464186640000002</v>
      </c>
      <c r="I65" s="67">
        <f t="shared" ca="1" si="5"/>
        <v>1.890067256</v>
      </c>
      <c r="J65" s="65">
        <f t="shared" ca="1" si="10"/>
        <v>0</v>
      </c>
      <c r="K65" s="66">
        <f t="shared" ca="1" si="10"/>
        <v>0</v>
      </c>
      <c r="L65" s="66">
        <f t="shared" ca="1" si="10"/>
        <v>0</v>
      </c>
      <c r="M65" s="66">
        <f t="shared" ca="1" si="9"/>
        <v>0.82918758103004087</v>
      </c>
      <c r="N65" s="66">
        <f t="shared" ca="1" si="9"/>
        <v>0.82918758103004087</v>
      </c>
      <c r="O65" s="66">
        <f t="shared" ca="1" si="9"/>
        <v>30.97772126931762</v>
      </c>
      <c r="P65" s="66">
        <f t="shared" ca="1" si="9"/>
        <v>68.200425171795445</v>
      </c>
      <c r="Q65" s="155">
        <f ca="1">J65*VLOOKUP('Tipo de Pilha'!$E$1,'Área - us ur'!$A$4:$H$7,2,FALSE)/1000</f>
        <v>0</v>
      </c>
      <c r="R65" s="151">
        <f ca="1">K65*VLOOKUP('Tipo de Pilha'!$E$1,'Área - us ur'!$A$4:$H$7,3,FALSE)/1000</f>
        <v>0</v>
      </c>
      <c r="S65" s="151">
        <f ca="1">L65*VLOOKUP('Tipo de Pilha'!$E$1,'Área - us ur'!$A$4:$H$7,4,FALSE)/1000</f>
        <v>0</v>
      </c>
      <c r="T65" s="151">
        <f ca="1">M65*VLOOKUP('Tipo de Pilha'!$E$1,'Área - us ur'!$A$4:$H$7,5,FALSE)/1000</f>
        <v>3.9801003889441961E-4</v>
      </c>
      <c r="U65" s="151">
        <f ca="1">N65*VLOOKUP('Tipo de Pilha'!$E$1,'Área - us ur'!$A$4:$H$7,6,FALSE)/1000</f>
        <v>0</v>
      </c>
      <c r="V65" s="151">
        <f ca="1">O65*VLOOKUP('Tipo de Pilha'!$E$1,'Área - us ur'!$A$4:$H$7,7,FALSE)/1000</f>
        <v>3.7173265523181144E-3</v>
      </c>
      <c r="W65" s="156">
        <f ca="1">P65*VLOOKUP('Tipo de Pilha'!$E$1,'Área - us ur'!$A$4:$H$7,8,FALSE)/1000</f>
        <v>0</v>
      </c>
      <c r="X65" s="144">
        <f t="shared" ca="1" si="7"/>
        <v>4.1153365912125336E-3</v>
      </c>
    </row>
    <row r="66" spans="1:24" ht="15" customHeight="1" x14ac:dyDescent="0.2">
      <c r="A66" s="164">
        <f ca="1">'Serie Vento - 5 dias'!J66</f>
        <v>42324</v>
      </c>
      <c r="B66" s="165">
        <f ca="1">'Serie Vento - 5 dias'!K66</f>
        <v>14.605065159999999</v>
      </c>
      <c r="C66" s="66">
        <f t="shared" ca="1" si="8"/>
        <v>0.29210130320000005</v>
      </c>
      <c r="D66" s="66">
        <f t="shared" ca="1" si="8"/>
        <v>0.29210130320000005</v>
      </c>
      <c r="E66" s="66">
        <f t="shared" ca="1" si="8"/>
        <v>0.29210130320000005</v>
      </c>
      <c r="F66" s="66">
        <f t="shared" ca="1" si="3"/>
        <v>0.87630390959999993</v>
      </c>
      <c r="G66" s="66">
        <f t="shared" ca="1" si="3"/>
        <v>0.87630390959999993</v>
      </c>
      <c r="H66" s="66">
        <f t="shared" ca="1" si="4"/>
        <v>1.3144558644</v>
      </c>
      <c r="I66" s="67">
        <f t="shared" ca="1" si="5"/>
        <v>1.6065571676000001</v>
      </c>
      <c r="J66" s="65">
        <f t="shared" ca="1" si="10"/>
        <v>0</v>
      </c>
      <c r="K66" s="66">
        <f t="shared" ca="1" si="10"/>
        <v>0</v>
      </c>
      <c r="L66" s="66">
        <f t="shared" ca="1" si="10"/>
        <v>0</v>
      </c>
      <c r="M66" s="66">
        <f t="shared" ca="1" si="9"/>
        <v>0</v>
      </c>
      <c r="N66" s="66">
        <f t="shared" ca="1" si="9"/>
        <v>0</v>
      </c>
      <c r="O66" s="66">
        <f t="shared" ca="1" si="9"/>
        <v>13.596581068021965</v>
      </c>
      <c r="P66" s="66">
        <f t="shared" ca="1" si="9"/>
        <v>36.502801848882214</v>
      </c>
      <c r="Q66" s="155">
        <f ca="1">J66*VLOOKUP('Tipo de Pilha'!$E$1,'Área - us ur'!$A$4:$H$7,2,FALSE)/1000</f>
        <v>0</v>
      </c>
      <c r="R66" s="151">
        <f ca="1">K66*VLOOKUP('Tipo de Pilha'!$E$1,'Área - us ur'!$A$4:$H$7,3,FALSE)/1000</f>
        <v>0</v>
      </c>
      <c r="S66" s="151">
        <f ca="1">L66*VLOOKUP('Tipo de Pilha'!$E$1,'Área - us ur'!$A$4:$H$7,4,FALSE)/1000</f>
        <v>0</v>
      </c>
      <c r="T66" s="151">
        <f ca="1">M66*VLOOKUP('Tipo de Pilha'!$E$1,'Área - us ur'!$A$4:$H$7,5,FALSE)/1000</f>
        <v>0</v>
      </c>
      <c r="U66" s="151">
        <f ca="1">N66*VLOOKUP('Tipo de Pilha'!$E$1,'Área - us ur'!$A$4:$H$7,6,FALSE)/1000</f>
        <v>0</v>
      </c>
      <c r="V66" s="151">
        <f ca="1">O66*VLOOKUP('Tipo de Pilha'!$E$1,'Área - us ur'!$A$4:$H$7,7,FALSE)/1000</f>
        <v>1.6315897281626358E-3</v>
      </c>
      <c r="W66" s="156">
        <f ca="1">P66*VLOOKUP('Tipo de Pilha'!$E$1,'Área - us ur'!$A$4:$H$7,8,FALSE)/1000</f>
        <v>0</v>
      </c>
      <c r="X66" s="144">
        <f t="shared" ca="1" si="7"/>
        <v>1.6315897281626358E-3</v>
      </c>
    </row>
    <row r="67" spans="1:24" ht="15" customHeight="1" x14ac:dyDescent="0.2">
      <c r="A67" s="164">
        <f ca="1">'Serie Vento - 5 dias'!J67</f>
        <v>42329</v>
      </c>
      <c r="B67" s="165">
        <f ca="1">'Serie Vento - 5 dias'!K67</f>
        <v>19.759794039999999</v>
      </c>
      <c r="C67" s="66">
        <f t="shared" ca="1" si="8"/>
        <v>0.39519588080000007</v>
      </c>
      <c r="D67" s="66">
        <f t="shared" ca="1" si="8"/>
        <v>0.39519588080000007</v>
      </c>
      <c r="E67" s="66">
        <f t="shared" ca="1" si="8"/>
        <v>0.39519588080000007</v>
      </c>
      <c r="F67" s="66">
        <f t="shared" ca="1" si="3"/>
        <v>1.1855876423999998</v>
      </c>
      <c r="G67" s="66">
        <f t="shared" ca="1" si="3"/>
        <v>1.1855876423999998</v>
      </c>
      <c r="H67" s="66">
        <f t="shared" ca="1" si="4"/>
        <v>1.7783814636000002</v>
      </c>
      <c r="I67" s="67">
        <f t="shared" ca="1" si="5"/>
        <v>2.1735773444000004</v>
      </c>
      <c r="J67" s="65">
        <f t="shared" ca="1" si="10"/>
        <v>0</v>
      </c>
      <c r="K67" s="66">
        <f t="shared" ca="1" si="10"/>
        <v>0</v>
      </c>
      <c r="L67" s="66">
        <f t="shared" ca="1" si="10"/>
        <v>0</v>
      </c>
      <c r="M67" s="66">
        <f t="shared" ca="1" si="9"/>
        <v>6.6373718946722269</v>
      </c>
      <c r="N67" s="66">
        <f t="shared" ca="1" si="9"/>
        <v>6.6373718946722269</v>
      </c>
      <c r="O67" s="66">
        <f t="shared" ca="1" si="9"/>
        <v>54.600443356812548</v>
      </c>
      <c r="P67" s="66">
        <f t="shared" ca="1" si="9"/>
        <v>109.22189304075953</v>
      </c>
      <c r="Q67" s="155">
        <f ca="1">J67*VLOOKUP('Tipo de Pilha'!$E$1,'Área - us ur'!$A$4:$H$7,2,FALSE)/1000</f>
        <v>0</v>
      </c>
      <c r="R67" s="151">
        <f ca="1">K67*VLOOKUP('Tipo de Pilha'!$E$1,'Área - us ur'!$A$4:$H$7,3,FALSE)/1000</f>
        <v>0</v>
      </c>
      <c r="S67" s="151">
        <f ca="1">L67*VLOOKUP('Tipo de Pilha'!$E$1,'Área - us ur'!$A$4:$H$7,4,FALSE)/1000</f>
        <v>0</v>
      </c>
      <c r="T67" s="151">
        <f ca="1">M67*VLOOKUP('Tipo de Pilha'!$E$1,'Área - us ur'!$A$4:$H$7,5,FALSE)/1000</f>
        <v>3.1859385094426687E-3</v>
      </c>
      <c r="U67" s="151">
        <f ca="1">N67*VLOOKUP('Tipo de Pilha'!$E$1,'Área - us ur'!$A$4:$H$7,6,FALSE)/1000</f>
        <v>0</v>
      </c>
      <c r="V67" s="151">
        <f ca="1">O67*VLOOKUP('Tipo de Pilha'!$E$1,'Área - us ur'!$A$4:$H$7,7,FALSE)/1000</f>
        <v>6.5520532028175062E-3</v>
      </c>
      <c r="W67" s="156">
        <f ca="1">P67*VLOOKUP('Tipo de Pilha'!$E$1,'Área - us ur'!$A$4:$H$7,8,FALSE)/1000</f>
        <v>0</v>
      </c>
      <c r="X67" s="144">
        <f t="shared" ca="1" si="7"/>
        <v>9.7379917122601758E-3</v>
      </c>
    </row>
    <row r="68" spans="1:24" ht="15" customHeight="1" x14ac:dyDescent="0.2">
      <c r="A68" s="164">
        <f ca="1">'Serie Vento - 5 dias'!J68</f>
        <v>42334</v>
      </c>
      <c r="B68" s="165">
        <f ca="1">'Serie Vento - 5 dias'!K68</f>
        <v>12.886822199999999</v>
      </c>
      <c r="C68" s="66">
        <f t="shared" ca="1" si="8"/>
        <v>0.25773644400000001</v>
      </c>
      <c r="D68" s="66">
        <f t="shared" ca="1" si="8"/>
        <v>0.25773644400000001</v>
      </c>
      <c r="E68" s="66">
        <f t="shared" ca="1" si="8"/>
        <v>0.25773644400000001</v>
      </c>
      <c r="F68" s="66">
        <f t="shared" ref="F68:G75" ca="1" si="11">0.1*0.6*$B68</f>
        <v>0.77320933199999997</v>
      </c>
      <c r="G68" s="66">
        <f t="shared" ca="1" si="11"/>
        <v>0.77320933199999997</v>
      </c>
      <c r="H68" s="66">
        <f t="shared" ref="H68:H75" ca="1" si="12">0.1*0.9*$B68</f>
        <v>1.159813998</v>
      </c>
      <c r="I68" s="67">
        <f t="shared" ref="I68:I75" ca="1" si="13">0.1*1.1*$B68</f>
        <v>1.417550442</v>
      </c>
      <c r="J68" s="65">
        <f t="shared" ca="1" si="10"/>
        <v>0</v>
      </c>
      <c r="K68" s="66">
        <f t="shared" ca="1" si="10"/>
        <v>0</v>
      </c>
      <c r="L68" s="66">
        <f t="shared" ca="1" si="10"/>
        <v>0</v>
      </c>
      <c r="M68" s="66">
        <f t="shared" ca="1" si="9"/>
        <v>0</v>
      </c>
      <c r="N68" s="66">
        <f t="shared" ca="1" si="9"/>
        <v>0</v>
      </c>
      <c r="O68" s="66">
        <f t="shared" ca="1" si="9"/>
        <v>5.47669975949115</v>
      </c>
      <c r="P68" s="66">
        <f t="shared" ca="1" si="9"/>
        <v>20.550966603634933</v>
      </c>
      <c r="Q68" s="155">
        <f ca="1">J68*VLOOKUP('Tipo de Pilha'!$E$1,'Área - us ur'!$A$4:$H$7,2,FALSE)/1000</f>
        <v>0</v>
      </c>
      <c r="R68" s="151">
        <f ca="1">K68*VLOOKUP('Tipo de Pilha'!$E$1,'Área - us ur'!$A$4:$H$7,3,FALSE)/1000</f>
        <v>0</v>
      </c>
      <c r="S68" s="151">
        <f ca="1">L68*VLOOKUP('Tipo de Pilha'!$E$1,'Área - us ur'!$A$4:$H$7,4,FALSE)/1000</f>
        <v>0</v>
      </c>
      <c r="T68" s="151">
        <f ca="1">M68*VLOOKUP('Tipo de Pilha'!$E$1,'Área - us ur'!$A$4:$H$7,5,FALSE)/1000</f>
        <v>0</v>
      </c>
      <c r="U68" s="151">
        <f ca="1">N68*VLOOKUP('Tipo de Pilha'!$E$1,'Área - us ur'!$A$4:$H$7,6,FALSE)/1000</f>
        <v>0</v>
      </c>
      <c r="V68" s="151">
        <f ca="1">O68*VLOOKUP('Tipo de Pilha'!$E$1,'Área - us ur'!$A$4:$H$7,7,FALSE)/1000</f>
        <v>6.5720397113893801E-4</v>
      </c>
      <c r="W68" s="156">
        <f ca="1">P68*VLOOKUP('Tipo de Pilha'!$E$1,'Área - us ur'!$A$4:$H$7,8,FALSE)/1000</f>
        <v>0</v>
      </c>
      <c r="X68" s="144">
        <f t="shared" ca="1" si="7"/>
        <v>6.5720397113893801E-4</v>
      </c>
    </row>
    <row r="69" spans="1:24" ht="15" customHeight="1" x14ac:dyDescent="0.2">
      <c r="A69" s="164">
        <f ca="1">'Serie Vento - 5 dias'!J69</f>
        <v>42339</v>
      </c>
      <c r="B69" s="165">
        <f ca="1">'Serie Vento - 5 dias'!K69</f>
        <v>16.32330812</v>
      </c>
      <c r="C69" s="66">
        <f t="shared" ca="1" si="8"/>
        <v>0.32646616240000009</v>
      </c>
      <c r="D69" s="66">
        <f t="shared" ca="1" si="8"/>
        <v>0.32646616240000009</v>
      </c>
      <c r="E69" s="66">
        <f t="shared" ca="1" si="8"/>
        <v>0.32646616240000009</v>
      </c>
      <c r="F69" s="66">
        <f t="shared" ca="1" si="11"/>
        <v>0.9793984872</v>
      </c>
      <c r="G69" s="66">
        <f t="shared" ca="1" si="11"/>
        <v>0.9793984872</v>
      </c>
      <c r="H69" s="66">
        <f t="shared" ca="1" si="12"/>
        <v>1.4690977308000002</v>
      </c>
      <c r="I69" s="67">
        <f t="shared" ca="1" si="13"/>
        <v>1.7955638932000002</v>
      </c>
      <c r="J69" s="65">
        <f t="shared" ca="1" si="10"/>
        <v>0</v>
      </c>
      <c r="K69" s="66">
        <f t="shared" ca="1" si="10"/>
        <v>0</v>
      </c>
      <c r="L69" s="66">
        <f t="shared" ca="1" si="10"/>
        <v>0</v>
      </c>
      <c r="M69" s="66">
        <f t="shared" ca="1" si="9"/>
        <v>0</v>
      </c>
      <c r="N69" s="66">
        <f t="shared" ca="1" si="9"/>
        <v>0</v>
      </c>
      <c r="O69" s="66">
        <f t="shared" ca="1" si="9"/>
        <v>24.490498770419151</v>
      </c>
      <c r="P69" s="66">
        <f t="shared" ca="1" si="9"/>
        <v>56.598568003485404</v>
      </c>
      <c r="Q69" s="155">
        <f ca="1">J69*VLOOKUP('Tipo de Pilha'!$E$1,'Área - us ur'!$A$4:$H$7,2,FALSE)/1000</f>
        <v>0</v>
      </c>
      <c r="R69" s="151">
        <f ca="1">K69*VLOOKUP('Tipo de Pilha'!$E$1,'Área - us ur'!$A$4:$H$7,3,FALSE)/1000</f>
        <v>0</v>
      </c>
      <c r="S69" s="151">
        <f ca="1">L69*VLOOKUP('Tipo de Pilha'!$E$1,'Área - us ur'!$A$4:$H$7,4,FALSE)/1000</f>
        <v>0</v>
      </c>
      <c r="T69" s="151">
        <f ca="1">M69*VLOOKUP('Tipo de Pilha'!$E$1,'Área - us ur'!$A$4:$H$7,5,FALSE)/1000</f>
        <v>0</v>
      </c>
      <c r="U69" s="151">
        <f ca="1">N69*VLOOKUP('Tipo de Pilha'!$E$1,'Área - us ur'!$A$4:$H$7,6,FALSE)/1000</f>
        <v>0</v>
      </c>
      <c r="V69" s="151">
        <f ca="1">O69*VLOOKUP('Tipo de Pilha'!$E$1,'Área - us ur'!$A$4:$H$7,7,FALSE)/1000</f>
        <v>2.9388598524502981E-3</v>
      </c>
      <c r="W69" s="156">
        <f ca="1">P69*VLOOKUP('Tipo de Pilha'!$E$1,'Área - us ur'!$A$4:$H$7,8,FALSE)/1000</f>
        <v>0</v>
      </c>
      <c r="X69" s="144">
        <f t="shared" ref="X69:X75" ca="1" si="14">SUM(Q69:W69)</f>
        <v>2.9388598524502981E-3</v>
      </c>
    </row>
    <row r="70" spans="1:24" ht="15" customHeight="1" x14ac:dyDescent="0.2">
      <c r="A70" s="164">
        <f ca="1">'Serie Vento - 5 dias'!J70</f>
        <v>42344</v>
      </c>
      <c r="B70" s="165">
        <f ca="1">'Serie Vento - 5 dias'!K70</f>
        <v>17.182429599999999</v>
      </c>
      <c r="C70" s="66">
        <f t="shared" ca="1" si="8"/>
        <v>0.34364859200000003</v>
      </c>
      <c r="D70" s="66">
        <f t="shared" ca="1" si="8"/>
        <v>0.34364859200000003</v>
      </c>
      <c r="E70" s="66">
        <f t="shared" ca="1" si="8"/>
        <v>0.34364859200000003</v>
      </c>
      <c r="F70" s="66">
        <f t="shared" ca="1" si="11"/>
        <v>1.0309457759999998</v>
      </c>
      <c r="G70" s="66">
        <f t="shared" ca="1" si="11"/>
        <v>1.0309457759999998</v>
      </c>
      <c r="H70" s="66">
        <f t="shared" ca="1" si="12"/>
        <v>1.5464186640000002</v>
      </c>
      <c r="I70" s="67">
        <f t="shared" ca="1" si="13"/>
        <v>1.890067256</v>
      </c>
      <c r="J70" s="65">
        <f t="shared" ca="1" si="10"/>
        <v>0</v>
      </c>
      <c r="K70" s="66">
        <f t="shared" ca="1" si="10"/>
        <v>0</v>
      </c>
      <c r="L70" s="66">
        <f t="shared" ca="1" si="10"/>
        <v>0</v>
      </c>
      <c r="M70" s="66">
        <f t="shared" ca="1" si="9"/>
        <v>0.82918758103004087</v>
      </c>
      <c r="N70" s="66">
        <f t="shared" ca="1" si="9"/>
        <v>0.82918758103004087</v>
      </c>
      <c r="O70" s="66">
        <f t="shared" ca="1" si="9"/>
        <v>30.97772126931762</v>
      </c>
      <c r="P70" s="66">
        <f t="shared" ca="1" si="9"/>
        <v>68.200425171795445</v>
      </c>
      <c r="Q70" s="155">
        <f ca="1">J70*VLOOKUP('Tipo de Pilha'!$E$1,'Área - us ur'!$A$4:$H$7,2,FALSE)/1000</f>
        <v>0</v>
      </c>
      <c r="R70" s="151">
        <f ca="1">K70*VLOOKUP('Tipo de Pilha'!$E$1,'Área - us ur'!$A$4:$H$7,3,FALSE)/1000</f>
        <v>0</v>
      </c>
      <c r="S70" s="151">
        <f ca="1">L70*VLOOKUP('Tipo de Pilha'!$E$1,'Área - us ur'!$A$4:$H$7,4,FALSE)/1000</f>
        <v>0</v>
      </c>
      <c r="T70" s="151">
        <f ca="1">M70*VLOOKUP('Tipo de Pilha'!$E$1,'Área - us ur'!$A$4:$H$7,5,FALSE)/1000</f>
        <v>3.9801003889441961E-4</v>
      </c>
      <c r="U70" s="151">
        <f ca="1">N70*VLOOKUP('Tipo de Pilha'!$E$1,'Área - us ur'!$A$4:$H$7,6,FALSE)/1000</f>
        <v>0</v>
      </c>
      <c r="V70" s="151">
        <f ca="1">O70*VLOOKUP('Tipo de Pilha'!$E$1,'Área - us ur'!$A$4:$H$7,7,FALSE)/1000</f>
        <v>3.7173265523181144E-3</v>
      </c>
      <c r="W70" s="156">
        <f ca="1">P70*VLOOKUP('Tipo de Pilha'!$E$1,'Área - us ur'!$A$4:$H$7,8,FALSE)/1000</f>
        <v>0</v>
      </c>
      <c r="X70" s="144">
        <f t="shared" ca="1" si="14"/>
        <v>4.1153365912125336E-3</v>
      </c>
    </row>
    <row r="71" spans="1:24" ht="15" customHeight="1" x14ac:dyDescent="0.2">
      <c r="A71" s="164">
        <f ca="1">'Serie Vento - 5 dias'!J71</f>
        <v>42349</v>
      </c>
      <c r="B71" s="165">
        <f ca="1">'Serie Vento - 5 dias'!K71</f>
        <v>17.182429599999999</v>
      </c>
      <c r="C71" s="66">
        <f t="shared" ca="1" si="8"/>
        <v>0.34364859200000003</v>
      </c>
      <c r="D71" s="66">
        <f t="shared" ca="1" si="8"/>
        <v>0.34364859200000003</v>
      </c>
      <c r="E71" s="66">
        <f t="shared" ca="1" si="8"/>
        <v>0.34364859200000003</v>
      </c>
      <c r="F71" s="66">
        <f t="shared" ca="1" si="11"/>
        <v>1.0309457759999998</v>
      </c>
      <c r="G71" s="66">
        <f t="shared" ca="1" si="11"/>
        <v>1.0309457759999998</v>
      </c>
      <c r="H71" s="66">
        <f t="shared" ca="1" si="12"/>
        <v>1.5464186640000002</v>
      </c>
      <c r="I71" s="67">
        <f t="shared" ca="1" si="13"/>
        <v>1.890067256</v>
      </c>
      <c r="J71" s="65">
        <f t="shared" ca="1" si="10"/>
        <v>0</v>
      </c>
      <c r="K71" s="66">
        <f t="shared" ca="1" si="10"/>
        <v>0</v>
      </c>
      <c r="L71" s="66">
        <f t="shared" ca="1" si="10"/>
        <v>0</v>
      </c>
      <c r="M71" s="66">
        <f t="shared" ca="1" si="9"/>
        <v>0.82918758103004087</v>
      </c>
      <c r="N71" s="66">
        <f t="shared" ca="1" si="9"/>
        <v>0.82918758103004087</v>
      </c>
      <c r="O71" s="66">
        <f t="shared" ca="1" si="9"/>
        <v>30.97772126931762</v>
      </c>
      <c r="P71" s="66">
        <f t="shared" ca="1" si="9"/>
        <v>68.200425171795445</v>
      </c>
      <c r="Q71" s="155">
        <f ca="1">J71*VLOOKUP('Tipo de Pilha'!$E$1,'Área - us ur'!$A$4:$H$7,2,FALSE)/1000</f>
        <v>0</v>
      </c>
      <c r="R71" s="151">
        <f ca="1">K71*VLOOKUP('Tipo de Pilha'!$E$1,'Área - us ur'!$A$4:$H$7,3,FALSE)/1000</f>
        <v>0</v>
      </c>
      <c r="S71" s="151">
        <f ca="1">L71*VLOOKUP('Tipo de Pilha'!$E$1,'Área - us ur'!$A$4:$H$7,4,FALSE)/1000</f>
        <v>0</v>
      </c>
      <c r="T71" s="151">
        <f ca="1">M71*VLOOKUP('Tipo de Pilha'!$E$1,'Área - us ur'!$A$4:$H$7,5,FALSE)/1000</f>
        <v>3.9801003889441961E-4</v>
      </c>
      <c r="U71" s="151">
        <f ca="1">N71*VLOOKUP('Tipo de Pilha'!$E$1,'Área - us ur'!$A$4:$H$7,6,FALSE)/1000</f>
        <v>0</v>
      </c>
      <c r="V71" s="151">
        <f ca="1">O71*VLOOKUP('Tipo de Pilha'!$E$1,'Área - us ur'!$A$4:$H$7,7,FALSE)/1000</f>
        <v>3.7173265523181144E-3</v>
      </c>
      <c r="W71" s="156">
        <f ca="1">P71*VLOOKUP('Tipo de Pilha'!$E$1,'Área - us ur'!$A$4:$H$7,8,FALSE)/1000</f>
        <v>0</v>
      </c>
      <c r="X71" s="144">
        <f t="shared" ca="1" si="14"/>
        <v>4.1153365912125336E-3</v>
      </c>
    </row>
    <row r="72" spans="1:24" ht="15" customHeight="1" x14ac:dyDescent="0.2">
      <c r="A72" s="164">
        <f ca="1">'Serie Vento - 5 dias'!J72</f>
        <v>42354</v>
      </c>
      <c r="B72" s="165">
        <f ca="1">'Serie Vento - 5 dias'!K72</f>
        <v>17.182429599999999</v>
      </c>
      <c r="C72" s="66">
        <f t="shared" ca="1" si="8"/>
        <v>0.34364859200000003</v>
      </c>
      <c r="D72" s="66">
        <f t="shared" ca="1" si="8"/>
        <v>0.34364859200000003</v>
      </c>
      <c r="E72" s="66">
        <f t="shared" ca="1" si="8"/>
        <v>0.34364859200000003</v>
      </c>
      <c r="F72" s="66">
        <f t="shared" ca="1" si="11"/>
        <v>1.0309457759999998</v>
      </c>
      <c r="G72" s="66">
        <f t="shared" ca="1" si="11"/>
        <v>1.0309457759999998</v>
      </c>
      <c r="H72" s="66">
        <f t="shared" ca="1" si="12"/>
        <v>1.5464186640000002</v>
      </c>
      <c r="I72" s="67">
        <f t="shared" ca="1" si="13"/>
        <v>1.890067256</v>
      </c>
      <c r="J72" s="65">
        <f t="shared" ca="1" si="10"/>
        <v>0</v>
      </c>
      <c r="K72" s="66">
        <f t="shared" ca="1" si="10"/>
        <v>0</v>
      </c>
      <c r="L72" s="66">
        <f t="shared" ca="1" si="10"/>
        <v>0</v>
      </c>
      <c r="M72" s="66">
        <f t="shared" ca="1" si="9"/>
        <v>0.82918758103004087</v>
      </c>
      <c r="N72" s="66">
        <f t="shared" ca="1" si="9"/>
        <v>0.82918758103004087</v>
      </c>
      <c r="O72" s="66">
        <f t="shared" ca="1" si="9"/>
        <v>30.97772126931762</v>
      </c>
      <c r="P72" s="66">
        <f t="shared" ca="1" si="9"/>
        <v>68.200425171795445</v>
      </c>
      <c r="Q72" s="155">
        <f ca="1">J72*VLOOKUP('Tipo de Pilha'!$E$1,'Área - us ur'!$A$4:$H$7,2,FALSE)/1000</f>
        <v>0</v>
      </c>
      <c r="R72" s="151">
        <f ca="1">K72*VLOOKUP('Tipo de Pilha'!$E$1,'Área - us ur'!$A$4:$H$7,3,FALSE)/1000</f>
        <v>0</v>
      </c>
      <c r="S72" s="151">
        <f ca="1">L72*VLOOKUP('Tipo de Pilha'!$E$1,'Área - us ur'!$A$4:$H$7,4,FALSE)/1000</f>
        <v>0</v>
      </c>
      <c r="T72" s="151">
        <f ca="1">M72*VLOOKUP('Tipo de Pilha'!$E$1,'Área - us ur'!$A$4:$H$7,5,FALSE)/1000</f>
        <v>3.9801003889441961E-4</v>
      </c>
      <c r="U72" s="151">
        <f ca="1">N72*VLOOKUP('Tipo de Pilha'!$E$1,'Área - us ur'!$A$4:$H$7,6,FALSE)/1000</f>
        <v>0</v>
      </c>
      <c r="V72" s="151">
        <f ca="1">O72*VLOOKUP('Tipo de Pilha'!$E$1,'Área - us ur'!$A$4:$H$7,7,FALSE)/1000</f>
        <v>3.7173265523181144E-3</v>
      </c>
      <c r="W72" s="156">
        <f ca="1">P72*VLOOKUP('Tipo de Pilha'!$E$1,'Área - us ur'!$A$4:$H$7,8,FALSE)/1000</f>
        <v>0</v>
      </c>
      <c r="X72" s="144">
        <f t="shared" ca="1" si="14"/>
        <v>4.1153365912125336E-3</v>
      </c>
    </row>
    <row r="73" spans="1:24" ht="15" customHeight="1" x14ac:dyDescent="0.2">
      <c r="A73" s="164">
        <f ca="1">'Serie Vento - 5 dias'!J73</f>
        <v>42359</v>
      </c>
      <c r="B73" s="165">
        <f ca="1">'Serie Vento - 5 dias'!K73</f>
        <v>18.90067256</v>
      </c>
      <c r="C73" s="66">
        <f t="shared" ca="1" si="8"/>
        <v>0.37801345120000007</v>
      </c>
      <c r="D73" s="66">
        <f t="shared" ca="1" si="8"/>
        <v>0.37801345120000007</v>
      </c>
      <c r="E73" s="66">
        <f t="shared" ca="1" si="8"/>
        <v>0.37801345120000007</v>
      </c>
      <c r="F73" s="66">
        <f t="shared" ca="1" si="11"/>
        <v>1.1340403535999999</v>
      </c>
      <c r="G73" s="66">
        <f t="shared" ca="1" si="11"/>
        <v>1.1340403535999999</v>
      </c>
      <c r="H73" s="66">
        <f t="shared" ca="1" si="12"/>
        <v>1.7010605304000002</v>
      </c>
      <c r="I73" s="67">
        <f t="shared" ca="1" si="13"/>
        <v>2.0790739816000001</v>
      </c>
      <c r="J73" s="65">
        <f t="shared" ca="1" si="10"/>
        <v>0</v>
      </c>
      <c r="K73" s="66">
        <f t="shared" ca="1" si="10"/>
        <v>0</v>
      </c>
      <c r="L73" s="66">
        <f t="shared" ca="1" si="10"/>
        <v>0</v>
      </c>
      <c r="M73" s="66">
        <f t="shared" ca="1" si="9"/>
        <v>4.3930841908063512</v>
      </c>
      <c r="N73" s="66">
        <f t="shared" ca="1" si="9"/>
        <v>4.3930841908063512</v>
      </c>
      <c r="O73" s="66">
        <f t="shared" ca="1" si="9"/>
        <v>46.032693562514318</v>
      </c>
      <c r="P73" s="66">
        <f t="shared" ca="1" si="9"/>
        <v>94.512087690432494</v>
      </c>
      <c r="Q73" s="155">
        <f ca="1">J73*VLOOKUP('Tipo de Pilha'!$E$1,'Área - us ur'!$A$4:$H$7,2,FALSE)/1000</f>
        <v>0</v>
      </c>
      <c r="R73" s="151">
        <f ca="1">K73*VLOOKUP('Tipo de Pilha'!$E$1,'Área - us ur'!$A$4:$H$7,3,FALSE)/1000</f>
        <v>0</v>
      </c>
      <c r="S73" s="151">
        <f ca="1">L73*VLOOKUP('Tipo de Pilha'!$E$1,'Área - us ur'!$A$4:$H$7,4,FALSE)/1000</f>
        <v>0</v>
      </c>
      <c r="T73" s="151">
        <f ca="1">M73*VLOOKUP('Tipo de Pilha'!$E$1,'Área - us ur'!$A$4:$H$7,5,FALSE)/1000</f>
        <v>2.1086804115870487E-3</v>
      </c>
      <c r="U73" s="151">
        <f ca="1">N73*VLOOKUP('Tipo de Pilha'!$E$1,'Área - us ur'!$A$4:$H$7,6,FALSE)/1000</f>
        <v>0</v>
      </c>
      <c r="V73" s="151">
        <f ca="1">O73*VLOOKUP('Tipo de Pilha'!$E$1,'Área - us ur'!$A$4:$H$7,7,FALSE)/1000</f>
        <v>5.523923227501718E-3</v>
      </c>
      <c r="W73" s="156">
        <f ca="1">P73*VLOOKUP('Tipo de Pilha'!$E$1,'Área - us ur'!$A$4:$H$7,8,FALSE)/1000</f>
        <v>0</v>
      </c>
      <c r="X73" s="144">
        <f t="shared" ca="1" si="14"/>
        <v>7.6326036390887662E-3</v>
      </c>
    </row>
    <row r="74" spans="1:24" ht="15" customHeight="1" x14ac:dyDescent="0.2">
      <c r="A74" s="164">
        <f ca="1">'Serie Vento - 5 dias'!J74</f>
        <v>42364</v>
      </c>
      <c r="B74" s="165">
        <f ca="1">'Serie Vento - 5 dias'!K74</f>
        <v>18.90067256</v>
      </c>
      <c r="C74" s="66">
        <f t="shared" ca="1" si="8"/>
        <v>0.37801345120000007</v>
      </c>
      <c r="D74" s="66">
        <f t="shared" ca="1" si="8"/>
        <v>0.37801345120000007</v>
      </c>
      <c r="E74" s="66">
        <f t="shared" ca="1" si="8"/>
        <v>0.37801345120000007</v>
      </c>
      <c r="F74" s="66">
        <f t="shared" ca="1" si="11"/>
        <v>1.1340403535999999</v>
      </c>
      <c r="G74" s="66">
        <f t="shared" ca="1" si="11"/>
        <v>1.1340403535999999</v>
      </c>
      <c r="H74" s="66">
        <f t="shared" ca="1" si="12"/>
        <v>1.7010605304000002</v>
      </c>
      <c r="I74" s="67">
        <f t="shared" ca="1" si="13"/>
        <v>2.0790739816000001</v>
      </c>
      <c r="J74" s="65">
        <f t="shared" ca="1" si="10"/>
        <v>0</v>
      </c>
      <c r="K74" s="66">
        <f t="shared" ca="1" si="10"/>
        <v>0</v>
      </c>
      <c r="L74" s="66">
        <f t="shared" ca="1" si="10"/>
        <v>0</v>
      </c>
      <c r="M74" s="66">
        <f t="shared" ca="1" si="9"/>
        <v>4.3930841908063512</v>
      </c>
      <c r="N74" s="66">
        <f t="shared" ca="1" si="9"/>
        <v>4.3930841908063512</v>
      </c>
      <c r="O74" s="66">
        <f t="shared" ca="1" si="9"/>
        <v>46.032693562514318</v>
      </c>
      <c r="P74" s="66">
        <f t="shared" ca="1" si="9"/>
        <v>94.512087690432494</v>
      </c>
      <c r="Q74" s="155">
        <f ca="1">J74*VLOOKUP('Tipo de Pilha'!$E$1,'Área - us ur'!$A$4:$H$7,2,FALSE)/1000</f>
        <v>0</v>
      </c>
      <c r="R74" s="151">
        <f ca="1">K74*VLOOKUP('Tipo de Pilha'!$E$1,'Área - us ur'!$A$4:$H$7,3,FALSE)/1000</f>
        <v>0</v>
      </c>
      <c r="S74" s="151">
        <f ca="1">L74*VLOOKUP('Tipo de Pilha'!$E$1,'Área - us ur'!$A$4:$H$7,4,FALSE)/1000</f>
        <v>0</v>
      </c>
      <c r="T74" s="151">
        <f ca="1">M74*VLOOKUP('Tipo de Pilha'!$E$1,'Área - us ur'!$A$4:$H$7,5,FALSE)/1000</f>
        <v>2.1086804115870487E-3</v>
      </c>
      <c r="U74" s="151">
        <f ca="1">N74*VLOOKUP('Tipo de Pilha'!$E$1,'Área - us ur'!$A$4:$H$7,6,FALSE)/1000</f>
        <v>0</v>
      </c>
      <c r="V74" s="151">
        <f ca="1">O74*VLOOKUP('Tipo de Pilha'!$E$1,'Área - us ur'!$A$4:$H$7,7,FALSE)/1000</f>
        <v>5.523923227501718E-3</v>
      </c>
      <c r="W74" s="156">
        <f ca="1">P74*VLOOKUP('Tipo de Pilha'!$E$1,'Área - us ur'!$A$4:$H$7,8,FALSE)/1000</f>
        <v>0</v>
      </c>
      <c r="X74" s="144">
        <f t="shared" ca="1" si="14"/>
        <v>7.6326036390887662E-3</v>
      </c>
    </row>
    <row r="75" spans="1:24" ht="15" customHeight="1" thickBot="1" x14ac:dyDescent="0.25">
      <c r="A75" s="166">
        <f ca="1">'Serie Vento - 5 dias'!J75</f>
        <v>42369</v>
      </c>
      <c r="B75" s="167">
        <f ca="1">'Serie Vento - 5 dias'!K75</f>
        <v>18.041551079999998</v>
      </c>
      <c r="C75" s="146">
        <f t="shared" ca="1" si="8"/>
        <v>0.36083102160000002</v>
      </c>
      <c r="D75" s="146">
        <f t="shared" ca="1" si="8"/>
        <v>0.36083102160000002</v>
      </c>
      <c r="E75" s="146">
        <f t="shared" ca="1" si="8"/>
        <v>0.36083102160000002</v>
      </c>
      <c r="F75" s="146">
        <f t="shared" ca="1" si="11"/>
        <v>1.0824930647999997</v>
      </c>
      <c r="G75" s="146">
        <f t="shared" ca="1" si="11"/>
        <v>1.0824930647999997</v>
      </c>
      <c r="H75" s="146">
        <f t="shared" ca="1" si="12"/>
        <v>1.6237395971999999</v>
      </c>
      <c r="I75" s="147">
        <f t="shared" ca="1" si="13"/>
        <v>1.9845706188000001</v>
      </c>
      <c r="J75" s="145">
        <f t="shared" ca="1" si="10"/>
        <v>0</v>
      </c>
      <c r="K75" s="146">
        <f t="shared" ca="1" si="10"/>
        <v>0</v>
      </c>
      <c r="L75" s="146">
        <f t="shared" ca="1" si="10"/>
        <v>0</v>
      </c>
      <c r="M75" s="146">
        <f t="shared" ca="1" si="9"/>
        <v>2.4570227529256168</v>
      </c>
      <c r="N75" s="146">
        <f t="shared" ca="1" si="9"/>
        <v>2.4570227529256168</v>
      </c>
      <c r="O75" s="146">
        <f t="shared" ca="1" si="9"/>
        <v>38.158452866682651</v>
      </c>
      <c r="P75" s="146">
        <f t="shared" ca="1" si="9"/>
        <v>80.838265067444482</v>
      </c>
      <c r="Q75" s="157">
        <f ca="1">J75*VLOOKUP('Tipo de Pilha'!$E$1,'Área - us ur'!$A$4:$H$7,2,FALSE)/1000</f>
        <v>0</v>
      </c>
      <c r="R75" s="158">
        <f ca="1">K75*VLOOKUP('Tipo de Pilha'!$E$1,'Área - us ur'!$A$4:$H$7,3,FALSE)/1000</f>
        <v>0</v>
      </c>
      <c r="S75" s="158">
        <f ca="1">L75*VLOOKUP('Tipo de Pilha'!$E$1,'Área - us ur'!$A$4:$H$7,4,FALSE)/1000</f>
        <v>0</v>
      </c>
      <c r="T75" s="158">
        <f ca="1">M75*VLOOKUP('Tipo de Pilha'!$E$1,'Área - us ur'!$A$4:$H$7,5,FALSE)/1000</f>
        <v>1.1793709214042961E-3</v>
      </c>
      <c r="U75" s="158">
        <f ca="1">N75*VLOOKUP('Tipo de Pilha'!$E$1,'Área - us ur'!$A$4:$H$7,6,FALSE)/1000</f>
        <v>0</v>
      </c>
      <c r="V75" s="158">
        <f ca="1">O75*VLOOKUP('Tipo de Pilha'!$E$1,'Área - us ur'!$A$4:$H$7,7,FALSE)/1000</f>
        <v>4.5790143440019183E-3</v>
      </c>
      <c r="W75" s="159">
        <f ca="1">P75*VLOOKUP('Tipo de Pilha'!$E$1,'Área - us ur'!$A$4:$H$7,8,FALSE)/1000</f>
        <v>0</v>
      </c>
      <c r="X75" s="148">
        <f t="shared" ca="1" si="14"/>
        <v>5.7583852654062139E-3</v>
      </c>
    </row>
  </sheetData>
  <sheetProtection algorithmName="SHA-512" hashValue="Osckz9P43Fe7/iX1FFIVkW9UQ1jjhZ6znD4U7wwAlsKmbRqO0Yfs2tfKLG8o7WjNL3EVghiYc9xUOHx28VQ5DQ==" saltValue="DCLDav55jPcHXYIXSr9tbw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7"/>
  <sheetViews>
    <sheetView topLeftCell="I1" workbookViewId="0">
      <selection activeCell="AB16" sqref="AB16"/>
    </sheetView>
  </sheetViews>
  <sheetFormatPr defaultRowHeight="15" customHeight="1" x14ac:dyDescent="0.2"/>
  <cols>
    <col min="1" max="1" width="16.1640625" style="55" customWidth="1"/>
    <col min="2" max="2" width="20.5" style="3" bestFit="1" customWidth="1"/>
    <col min="3" max="23" width="9.33203125" style="3" customWidth="1"/>
    <col min="24" max="24" width="9.33203125" style="18" customWidth="1"/>
    <col min="25" max="27" width="9.33203125" style="3"/>
    <col min="28" max="28" width="16.6640625" style="3" customWidth="1"/>
    <col min="29" max="29" width="9.33203125" style="3"/>
    <col min="30" max="30" width="11.5" style="3" bestFit="1" customWidth="1"/>
    <col min="31" max="16384" width="9.33203125" style="3"/>
  </cols>
  <sheetData>
    <row r="1" spans="1:34" ht="15" customHeight="1" thickBot="1" x14ac:dyDescent="0.25">
      <c r="A1" s="206" t="s">
        <v>19</v>
      </c>
      <c r="B1" s="206"/>
      <c r="C1" s="207" t="s">
        <v>13</v>
      </c>
      <c r="D1" s="208"/>
      <c r="E1" s="208"/>
      <c r="F1" s="208"/>
      <c r="G1" s="208"/>
      <c r="H1" s="208"/>
      <c r="I1" s="209"/>
      <c r="J1" s="207" t="s">
        <v>1</v>
      </c>
      <c r="K1" s="208"/>
      <c r="L1" s="208"/>
      <c r="M1" s="208"/>
      <c r="N1" s="208"/>
      <c r="O1" s="208"/>
      <c r="P1" s="209"/>
      <c r="Q1" s="207" t="s">
        <v>97</v>
      </c>
      <c r="R1" s="208"/>
      <c r="S1" s="208"/>
      <c r="T1" s="208"/>
      <c r="U1" s="208"/>
      <c r="V1" s="208"/>
      <c r="W1" s="208"/>
      <c r="X1" s="76"/>
      <c r="AA1" s="5" t="s">
        <v>140</v>
      </c>
      <c r="AB1" s="23">
        <v>1</v>
      </c>
      <c r="AD1" s="27" t="s">
        <v>32</v>
      </c>
      <c r="AE1" s="24" t="s">
        <v>33</v>
      </c>
    </row>
    <row r="2" spans="1:34" s="58" customFormat="1" ht="15" customHeight="1" thickBot="1" x14ac:dyDescent="0.25">
      <c r="A2" s="149" t="s">
        <v>0</v>
      </c>
      <c r="B2" s="150" t="s">
        <v>22</v>
      </c>
      <c r="C2" s="63" t="s">
        <v>8</v>
      </c>
      <c r="D2" s="62" t="s">
        <v>9</v>
      </c>
      <c r="E2" s="62" t="s">
        <v>10</v>
      </c>
      <c r="F2" s="62" t="s">
        <v>11</v>
      </c>
      <c r="G2" s="62" t="s">
        <v>12</v>
      </c>
      <c r="H2" s="62">
        <v>0.9</v>
      </c>
      <c r="I2" s="64">
        <v>1.1000000000000001</v>
      </c>
      <c r="J2" s="63" t="s">
        <v>8</v>
      </c>
      <c r="K2" s="62" t="s">
        <v>9</v>
      </c>
      <c r="L2" s="62" t="s">
        <v>10</v>
      </c>
      <c r="M2" s="62" t="s">
        <v>11</v>
      </c>
      <c r="N2" s="62" t="s">
        <v>12</v>
      </c>
      <c r="O2" s="62">
        <v>0.9</v>
      </c>
      <c r="P2" s="64">
        <v>1.1000000000000001</v>
      </c>
      <c r="Q2" s="115" t="s">
        <v>8</v>
      </c>
      <c r="R2" s="116" t="s">
        <v>9</v>
      </c>
      <c r="S2" s="116" t="s">
        <v>10</v>
      </c>
      <c r="T2" s="116" t="s">
        <v>11</v>
      </c>
      <c r="U2" s="116" t="s">
        <v>12</v>
      </c>
      <c r="V2" s="116">
        <v>0.9</v>
      </c>
      <c r="W2" s="117">
        <v>1.1000000000000001</v>
      </c>
      <c r="X2" s="80" t="s">
        <v>87</v>
      </c>
      <c r="AA2" s="74"/>
      <c r="AB2" s="75"/>
    </row>
    <row r="3" spans="1:34" ht="15" customHeight="1" x14ac:dyDescent="0.2">
      <c r="A3" s="162">
        <f ca="1">'Serie Vento - 8 dias'!J3</f>
        <v>42012</v>
      </c>
      <c r="B3" s="163">
        <f ca="1">'Serie Vento - 8 dias'!K3</f>
        <v>16.32330812</v>
      </c>
      <c r="C3" s="141">
        <f ca="1">0.1*0.2*$B3</f>
        <v>0.32646616240000009</v>
      </c>
      <c r="D3" s="141">
        <f t="shared" ref="D3:E19" ca="1" si="0">0.1*0.2*$B3</f>
        <v>0.32646616240000009</v>
      </c>
      <c r="E3" s="141">
        <f t="shared" ca="1" si="0"/>
        <v>0.32646616240000009</v>
      </c>
      <c r="F3" s="141">
        <f ca="1">0.1*0.6*$B3</f>
        <v>0.9793984872</v>
      </c>
      <c r="G3" s="141">
        <f ca="1">0.1*0.6*$B3</f>
        <v>0.9793984872</v>
      </c>
      <c r="H3" s="141">
        <f ca="1">0.1*0.9*$B3</f>
        <v>1.4690977308000002</v>
      </c>
      <c r="I3" s="142">
        <f ca="1">0.1*1.1*$B3</f>
        <v>1.7955638932000002</v>
      </c>
      <c r="J3" s="140">
        <f ca="1">IF(C3&gt;$AB$1,58*(C3-$AB$1)^2+25*(C3-$AB$1),0)</f>
        <v>0</v>
      </c>
      <c r="K3" s="141">
        <f t="shared" ref="K3:P18" ca="1" si="1">IF(D3&gt;$AB$1,58*(D3-$AB$1)^2+25*(D3-$AB$1),0)</f>
        <v>0</v>
      </c>
      <c r="L3" s="141">
        <f t="shared" ca="1" si="1"/>
        <v>0</v>
      </c>
      <c r="M3" s="141">
        <f t="shared" ca="1" si="1"/>
        <v>0</v>
      </c>
      <c r="N3" s="141">
        <f t="shared" ca="1" si="1"/>
        <v>0</v>
      </c>
      <c r="O3" s="141">
        <f t="shared" ca="1" si="1"/>
        <v>24.490498770419151</v>
      </c>
      <c r="P3" s="141">
        <f t="shared" ca="1" si="1"/>
        <v>56.598568003485404</v>
      </c>
      <c r="Q3" s="152">
        <f ca="1">J3*VLOOKUP('Tipo de Pilha'!$E$1,'Área - us ur'!$A$4:$H$7,2,FALSE)/1000</f>
        <v>0</v>
      </c>
      <c r="R3" s="153">
        <f ca="1">K3*VLOOKUP('Tipo de Pilha'!$E$1,'Área - us ur'!$A$4:$H$7,3,FALSE)/1000</f>
        <v>0</v>
      </c>
      <c r="S3" s="153">
        <f ca="1">L3*VLOOKUP('Tipo de Pilha'!$E$1,'Área - us ur'!$A$4:$H$7,4,FALSE)/1000</f>
        <v>0</v>
      </c>
      <c r="T3" s="153">
        <f ca="1">M3*VLOOKUP('Tipo de Pilha'!$E$1,'Área - us ur'!$A$4:$H$7,5,FALSE)/1000</f>
        <v>0</v>
      </c>
      <c r="U3" s="153">
        <f ca="1">N3*VLOOKUP('Tipo de Pilha'!$E$1,'Área - us ur'!$A$4:$H$7,6,FALSE)/1000</f>
        <v>0</v>
      </c>
      <c r="V3" s="153">
        <f ca="1">O3*VLOOKUP('Tipo de Pilha'!$E$1,'Área - us ur'!$A$4:$H$7,7,FALSE)/1000</f>
        <v>2.9388598524502981E-3</v>
      </c>
      <c r="W3" s="154">
        <f ca="1">P3*VLOOKUP('Tipo de Pilha'!$E$1,'Área - us ur'!$A$4:$H$7,8,FALSE)/1000</f>
        <v>0</v>
      </c>
      <c r="X3" s="143">
        <f ca="1">SUM(Q3:W3)</f>
        <v>2.9388598524502981E-3</v>
      </c>
    </row>
    <row r="4" spans="1:34" ht="15" customHeight="1" x14ac:dyDescent="0.2">
      <c r="A4" s="164">
        <f ca="1">'Serie Vento - 8 dias'!J4</f>
        <v>42020</v>
      </c>
      <c r="B4" s="165">
        <f ca="1">'Serie Vento - 8 dias'!K4</f>
        <v>19.759794039999999</v>
      </c>
      <c r="C4" s="66">
        <f t="shared" ref="C4:E47" ca="1" si="2">0.1*0.2*$B4</f>
        <v>0.39519588080000007</v>
      </c>
      <c r="D4" s="66">
        <f t="shared" ca="1" si="0"/>
        <v>0.39519588080000007</v>
      </c>
      <c r="E4" s="66">
        <f t="shared" ca="1" si="0"/>
        <v>0.39519588080000007</v>
      </c>
      <c r="F4" s="66">
        <f t="shared" ref="F4:G47" ca="1" si="3">0.1*0.6*$B4</f>
        <v>1.1855876423999998</v>
      </c>
      <c r="G4" s="66">
        <f t="shared" ca="1" si="3"/>
        <v>1.1855876423999998</v>
      </c>
      <c r="H4" s="66">
        <f t="shared" ref="H4:H47" ca="1" si="4">0.1*0.9*$B4</f>
        <v>1.7783814636000002</v>
      </c>
      <c r="I4" s="67">
        <f t="shared" ref="I4:I47" ca="1" si="5">0.1*1.1*$B4</f>
        <v>2.1735773444000004</v>
      </c>
      <c r="J4" s="65">
        <f t="shared" ref="J4:P47" ca="1" si="6">IF(C4&gt;$AB$1,58*(C4-$AB$1)^2+25*(C4-$AB$1),0)</f>
        <v>0</v>
      </c>
      <c r="K4" s="66">
        <f t="shared" ca="1" si="1"/>
        <v>0</v>
      </c>
      <c r="L4" s="66">
        <f t="shared" ca="1" si="1"/>
        <v>0</v>
      </c>
      <c r="M4" s="66">
        <f t="shared" ca="1" si="1"/>
        <v>6.6373718946722269</v>
      </c>
      <c r="N4" s="66">
        <f t="shared" ca="1" si="1"/>
        <v>6.6373718946722269</v>
      </c>
      <c r="O4" s="66">
        <f t="shared" ca="1" si="1"/>
        <v>54.600443356812548</v>
      </c>
      <c r="P4" s="66">
        <f t="shared" ca="1" si="1"/>
        <v>109.22189304075953</v>
      </c>
      <c r="Q4" s="155">
        <f ca="1">J4*VLOOKUP('Tipo de Pilha'!$E$1,'Área - us ur'!$A$4:$H$7,2,FALSE)/1000</f>
        <v>0</v>
      </c>
      <c r="R4" s="151">
        <f ca="1">K4*VLOOKUP('Tipo de Pilha'!$E$1,'Área - us ur'!$A$4:$H$7,3,FALSE)/1000</f>
        <v>0</v>
      </c>
      <c r="S4" s="151">
        <f ca="1">L4*VLOOKUP('Tipo de Pilha'!$E$1,'Área - us ur'!$A$4:$H$7,4,FALSE)/1000</f>
        <v>0</v>
      </c>
      <c r="T4" s="151">
        <f ca="1">M4*VLOOKUP('Tipo de Pilha'!$E$1,'Área - us ur'!$A$4:$H$7,5,FALSE)/1000</f>
        <v>3.1859385094426687E-3</v>
      </c>
      <c r="U4" s="151">
        <f ca="1">N4*VLOOKUP('Tipo de Pilha'!$E$1,'Área - us ur'!$A$4:$H$7,6,FALSE)/1000</f>
        <v>0</v>
      </c>
      <c r="V4" s="151">
        <f ca="1">O4*VLOOKUP('Tipo de Pilha'!$E$1,'Área - us ur'!$A$4:$H$7,7,FALSE)/1000</f>
        <v>6.5520532028175062E-3</v>
      </c>
      <c r="W4" s="156">
        <f ca="1">P4*VLOOKUP('Tipo de Pilha'!$E$1,'Área - us ur'!$A$4:$H$7,8,FALSE)/1000</f>
        <v>0</v>
      </c>
      <c r="X4" s="144">
        <f ca="1">SUM(Q4:W4)</f>
        <v>9.7379917122601758E-3</v>
      </c>
      <c r="AH4" s="58"/>
    </row>
    <row r="5" spans="1:34" ht="15" customHeight="1" x14ac:dyDescent="0.2">
      <c r="A5" s="164">
        <f ca="1">'Serie Vento - 8 dias'!J5</f>
        <v>42028</v>
      </c>
      <c r="B5" s="165">
        <f ca="1">'Serie Vento - 8 dias'!K5</f>
        <v>18.90067256</v>
      </c>
      <c r="C5" s="66">
        <f t="shared" ca="1" si="2"/>
        <v>0.37801345120000007</v>
      </c>
      <c r="D5" s="66">
        <f t="shared" ca="1" si="0"/>
        <v>0.37801345120000007</v>
      </c>
      <c r="E5" s="66">
        <f t="shared" ca="1" si="0"/>
        <v>0.37801345120000007</v>
      </c>
      <c r="F5" s="66">
        <f t="shared" ca="1" si="3"/>
        <v>1.1340403535999999</v>
      </c>
      <c r="G5" s="66">
        <f t="shared" ca="1" si="3"/>
        <v>1.1340403535999999</v>
      </c>
      <c r="H5" s="66">
        <f t="shared" ca="1" si="4"/>
        <v>1.7010605304000002</v>
      </c>
      <c r="I5" s="67">
        <f t="shared" ca="1" si="5"/>
        <v>2.0790739816000001</v>
      </c>
      <c r="J5" s="65">
        <f t="shared" ca="1" si="6"/>
        <v>0</v>
      </c>
      <c r="K5" s="66">
        <f t="shared" ca="1" si="1"/>
        <v>0</v>
      </c>
      <c r="L5" s="66">
        <f t="shared" ca="1" si="1"/>
        <v>0</v>
      </c>
      <c r="M5" s="66">
        <f t="shared" ca="1" si="1"/>
        <v>4.3930841908063512</v>
      </c>
      <c r="N5" s="66">
        <f t="shared" ca="1" si="1"/>
        <v>4.3930841908063512</v>
      </c>
      <c r="O5" s="66">
        <f t="shared" ca="1" si="1"/>
        <v>46.032693562514318</v>
      </c>
      <c r="P5" s="66">
        <f t="shared" ca="1" si="1"/>
        <v>94.512087690432494</v>
      </c>
      <c r="Q5" s="155">
        <f ca="1">J5*VLOOKUP('Tipo de Pilha'!$E$1,'Área - us ur'!$A$4:$H$7,2,FALSE)/1000</f>
        <v>0</v>
      </c>
      <c r="R5" s="151">
        <f ca="1">K5*VLOOKUP('Tipo de Pilha'!$E$1,'Área - us ur'!$A$4:$H$7,3,FALSE)/1000</f>
        <v>0</v>
      </c>
      <c r="S5" s="151">
        <f ca="1">L5*VLOOKUP('Tipo de Pilha'!$E$1,'Área - us ur'!$A$4:$H$7,4,FALSE)/1000</f>
        <v>0</v>
      </c>
      <c r="T5" s="151">
        <f ca="1">M5*VLOOKUP('Tipo de Pilha'!$E$1,'Área - us ur'!$A$4:$H$7,5,FALSE)/1000</f>
        <v>2.1086804115870487E-3</v>
      </c>
      <c r="U5" s="151">
        <f ca="1">N5*VLOOKUP('Tipo de Pilha'!$E$1,'Área - us ur'!$A$4:$H$7,6,FALSE)/1000</f>
        <v>0</v>
      </c>
      <c r="V5" s="151">
        <f ca="1">O5*VLOOKUP('Tipo de Pilha'!$E$1,'Área - us ur'!$A$4:$H$7,7,FALSE)/1000</f>
        <v>5.523923227501718E-3</v>
      </c>
      <c r="W5" s="156">
        <f ca="1">P5*VLOOKUP('Tipo de Pilha'!$E$1,'Área - us ur'!$A$4:$H$7,8,FALSE)/1000</f>
        <v>0</v>
      </c>
      <c r="X5" s="144">
        <f t="shared" ref="X5:X47" ca="1" si="7">SUM(Q5:W5)</f>
        <v>7.6326036390887662E-3</v>
      </c>
      <c r="Z5" s="76" t="s">
        <v>101</v>
      </c>
      <c r="AA5" s="58" t="s">
        <v>102</v>
      </c>
      <c r="AB5" s="58" t="s">
        <v>103</v>
      </c>
      <c r="AH5" s="58"/>
    </row>
    <row r="6" spans="1:34" ht="15" customHeight="1" x14ac:dyDescent="0.2">
      <c r="A6" s="164">
        <f ca="1">'Serie Vento - 8 dias'!J6</f>
        <v>42036</v>
      </c>
      <c r="B6" s="165">
        <f ca="1">'Serie Vento - 8 dias'!K6</f>
        <v>17.182429599999999</v>
      </c>
      <c r="C6" s="66">
        <f t="shared" ca="1" si="2"/>
        <v>0.34364859200000003</v>
      </c>
      <c r="D6" s="66">
        <f t="shared" ca="1" si="0"/>
        <v>0.34364859200000003</v>
      </c>
      <c r="E6" s="66">
        <f t="shared" ca="1" si="0"/>
        <v>0.34364859200000003</v>
      </c>
      <c r="F6" s="66">
        <f t="shared" ca="1" si="3"/>
        <v>1.0309457759999998</v>
      </c>
      <c r="G6" s="66">
        <f t="shared" ca="1" si="3"/>
        <v>1.0309457759999998</v>
      </c>
      <c r="H6" s="66">
        <f t="shared" ca="1" si="4"/>
        <v>1.5464186640000002</v>
      </c>
      <c r="I6" s="67">
        <f t="shared" ca="1" si="5"/>
        <v>1.890067256</v>
      </c>
      <c r="J6" s="65">
        <f t="shared" ca="1" si="6"/>
        <v>0</v>
      </c>
      <c r="K6" s="66">
        <f t="shared" ca="1" si="1"/>
        <v>0</v>
      </c>
      <c r="L6" s="66">
        <f t="shared" ca="1" si="1"/>
        <v>0</v>
      </c>
      <c r="M6" s="66">
        <f t="shared" ca="1" si="1"/>
        <v>0.82918758103004087</v>
      </c>
      <c r="N6" s="66">
        <f t="shared" ca="1" si="1"/>
        <v>0.82918758103004087</v>
      </c>
      <c r="O6" s="66">
        <f t="shared" ca="1" si="1"/>
        <v>30.97772126931762</v>
      </c>
      <c r="P6" s="66">
        <f t="shared" ca="1" si="1"/>
        <v>68.200425171795445</v>
      </c>
      <c r="Q6" s="155">
        <f ca="1">J6*VLOOKUP('Tipo de Pilha'!$E$1,'Área - us ur'!$A$4:$H$7,2,FALSE)/1000</f>
        <v>0</v>
      </c>
      <c r="R6" s="151">
        <f ca="1">K6*VLOOKUP('Tipo de Pilha'!$E$1,'Área - us ur'!$A$4:$H$7,3,FALSE)/1000</f>
        <v>0</v>
      </c>
      <c r="S6" s="151">
        <f ca="1">L6*VLOOKUP('Tipo de Pilha'!$E$1,'Área - us ur'!$A$4:$H$7,4,FALSE)/1000</f>
        <v>0</v>
      </c>
      <c r="T6" s="151">
        <f ca="1">M6*VLOOKUP('Tipo de Pilha'!$E$1,'Área - us ur'!$A$4:$H$7,5,FALSE)/1000</f>
        <v>3.9801003889441961E-4</v>
      </c>
      <c r="U6" s="151">
        <f ca="1">N6*VLOOKUP('Tipo de Pilha'!$E$1,'Área - us ur'!$A$4:$H$7,6,FALSE)/1000</f>
        <v>0</v>
      </c>
      <c r="V6" s="151">
        <f ca="1">O6*VLOOKUP('Tipo de Pilha'!$E$1,'Área - us ur'!$A$4:$H$7,7,FALSE)/1000</f>
        <v>3.7173265523181144E-3</v>
      </c>
      <c r="W6" s="156">
        <f ca="1">P6*VLOOKUP('Tipo de Pilha'!$E$1,'Área - us ur'!$A$4:$H$7,8,FALSE)/1000</f>
        <v>0</v>
      </c>
      <c r="X6" s="144">
        <f t="shared" ca="1" si="7"/>
        <v>4.1153365912125336E-3</v>
      </c>
      <c r="Z6" s="78" t="s">
        <v>98</v>
      </c>
      <c r="AA6" s="78" t="s">
        <v>98</v>
      </c>
      <c r="AB6" s="78" t="s">
        <v>98</v>
      </c>
      <c r="AH6" s="58"/>
    </row>
    <row r="7" spans="1:34" ht="15" customHeight="1" x14ac:dyDescent="0.2">
      <c r="A7" s="164">
        <f ca="1">'Serie Vento - 8 dias'!J7</f>
        <v>42044</v>
      </c>
      <c r="B7" s="165">
        <f ca="1">'Serie Vento - 8 dias'!K7</f>
        <v>19.759794039999999</v>
      </c>
      <c r="C7" s="66">
        <f t="shared" ca="1" si="2"/>
        <v>0.39519588080000007</v>
      </c>
      <c r="D7" s="66">
        <f t="shared" ca="1" si="0"/>
        <v>0.39519588080000007</v>
      </c>
      <c r="E7" s="66">
        <f t="shared" ca="1" si="0"/>
        <v>0.39519588080000007</v>
      </c>
      <c r="F7" s="66">
        <f t="shared" ca="1" si="3"/>
        <v>1.1855876423999998</v>
      </c>
      <c r="G7" s="66">
        <f t="shared" ca="1" si="3"/>
        <v>1.1855876423999998</v>
      </c>
      <c r="H7" s="66">
        <f t="shared" ca="1" si="4"/>
        <v>1.7783814636000002</v>
      </c>
      <c r="I7" s="67">
        <f t="shared" ca="1" si="5"/>
        <v>2.1735773444000004</v>
      </c>
      <c r="J7" s="65">
        <f t="shared" ca="1" si="6"/>
        <v>0</v>
      </c>
      <c r="K7" s="66">
        <f t="shared" ca="1" si="1"/>
        <v>0</v>
      </c>
      <c r="L7" s="66">
        <f t="shared" ca="1" si="1"/>
        <v>0</v>
      </c>
      <c r="M7" s="66">
        <f t="shared" ca="1" si="1"/>
        <v>6.6373718946722269</v>
      </c>
      <c r="N7" s="66">
        <f t="shared" ca="1" si="1"/>
        <v>6.6373718946722269</v>
      </c>
      <c r="O7" s="66">
        <f t="shared" ca="1" si="1"/>
        <v>54.600443356812548</v>
      </c>
      <c r="P7" s="66">
        <f t="shared" ca="1" si="1"/>
        <v>109.22189304075953</v>
      </c>
      <c r="Q7" s="155">
        <f ca="1">J7*VLOOKUP('Tipo de Pilha'!$E$1,'Área - us ur'!$A$4:$H$7,2,FALSE)/1000</f>
        <v>0</v>
      </c>
      <c r="R7" s="151">
        <f ca="1">K7*VLOOKUP('Tipo de Pilha'!$E$1,'Área - us ur'!$A$4:$H$7,3,FALSE)/1000</f>
        <v>0</v>
      </c>
      <c r="S7" s="151">
        <f ca="1">L7*VLOOKUP('Tipo de Pilha'!$E$1,'Área - us ur'!$A$4:$H$7,4,FALSE)/1000</f>
        <v>0</v>
      </c>
      <c r="T7" s="151">
        <f ca="1">M7*VLOOKUP('Tipo de Pilha'!$E$1,'Área - us ur'!$A$4:$H$7,5,FALSE)/1000</f>
        <v>3.1859385094426687E-3</v>
      </c>
      <c r="U7" s="151">
        <f ca="1">N7*VLOOKUP('Tipo de Pilha'!$E$1,'Área - us ur'!$A$4:$H$7,6,FALSE)/1000</f>
        <v>0</v>
      </c>
      <c r="V7" s="151">
        <f ca="1">O7*VLOOKUP('Tipo de Pilha'!$E$1,'Área - us ur'!$A$4:$H$7,7,FALSE)/1000</f>
        <v>6.5520532028175062E-3</v>
      </c>
      <c r="W7" s="156">
        <f ca="1">P7*VLOOKUP('Tipo de Pilha'!$E$1,'Área - us ur'!$A$4:$H$7,8,FALSE)/1000</f>
        <v>0</v>
      </c>
      <c r="X7" s="144">
        <f t="shared" ca="1" si="7"/>
        <v>9.7379917122601758E-3</v>
      </c>
      <c r="Z7" s="79">
        <f ca="1">AVERAGE(X3:X47)</f>
        <v>4.6538505352024442E-3</v>
      </c>
      <c r="AA7" s="79">
        <f ca="1">SUM(X3:X47)</f>
        <v>0.20942327408410999</v>
      </c>
      <c r="AB7" s="79">
        <f ca="1">AVERAGEIF(X3:X47,"&gt;0")</f>
        <v>4.7596198655479541E-3</v>
      </c>
      <c r="AF7" s="25"/>
      <c r="AH7" s="58"/>
    </row>
    <row r="8" spans="1:34" ht="15" customHeight="1" x14ac:dyDescent="0.2">
      <c r="A8" s="164">
        <f ca="1">'Serie Vento - 8 dias'!J8</f>
        <v>42052</v>
      </c>
      <c r="B8" s="165">
        <f ca="1">'Serie Vento - 8 dias'!K8</f>
        <v>18.041551079999998</v>
      </c>
      <c r="C8" s="66">
        <f t="shared" ca="1" si="2"/>
        <v>0.36083102160000002</v>
      </c>
      <c r="D8" s="66">
        <f t="shared" ca="1" si="0"/>
        <v>0.36083102160000002</v>
      </c>
      <c r="E8" s="66">
        <f t="shared" ca="1" si="0"/>
        <v>0.36083102160000002</v>
      </c>
      <c r="F8" s="66">
        <f t="shared" ca="1" si="3"/>
        <v>1.0824930647999997</v>
      </c>
      <c r="G8" s="66">
        <f t="shared" ca="1" si="3"/>
        <v>1.0824930647999997</v>
      </c>
      <c r="H8" s="66">
        <f t="shared" ca="1" si="4"/>
        <v>1.6237395971999999</v>
      </c>
      <c r="I8" s="67">
        <f t="shared" ca="1" si="5"/>
        <v>1.9845706188000001</v>
      </c>
      <c r="J8" s="65">
        <f t="shared" ca="1" si="6"/>
        <v>0</v>
      </c>
      <c r="K8" s="66">
        <f t="shared" ca="1" si="1"/>
        <v>0</v>
      </c>
      <c r="L8" s="66">
        <f t="shared" ca="1" si="1"/>
        <v>0</v>
      </c>
      <c r="M8" s="66">
        <f t="shared" ca="1" si="1"/>
        <v>2.4570227529256168</v>
      </c>
      <c r="N8" s="66">
        <f t="shared" ca="1" si="1"/>
        <v>2.4570227529256168</v>
      </c>
      <c r="O8" s="66">
        <f t="shared" ca="1" si="1"/>
        <v>38.158452866682651</v>
      </c>
      <c r="P8" s="66">
        <f t="shared" ca="1" si="1"/>
        <v>80.838265067444482</v>
      </c>
      <c r="Q8" s="155">
        <f ca="1">J8*VLOOKUP('Tipo de Pilha'!$E$1,'Área - us ur'!$A$4:$H$7,2,FALSE)/1000</f>
        <v>0</v>
      </c>
      <c r="R8" s="151">
        <f ca="1">K8*VLOOKUP('Tipo de Pilha'!$E$1,'Área - us ur'!$A$4:$H$7,3,FALSE)/1000</f>
        <v>0</v>
      </c>
      <c r="S8" s="151">
        <f ca="1">L8*VLOOKUP('Tipo de Pilha'!$E$1,'Área - us ur'!$A$4:$H$7,4,FALSE)/1000</f>
        <v>0</v>
      </c>
      <c r="T8" s="151">
        <f ca="1">M8*VLOOKUP('Tipo de Pilha'!$E$1,'Área - us ur'!$A$4:$H$7,5,FALSE)/1000</f>
        <v>1.1793709214042961E-3</v>
      </c>
      <c r="U8" s="151">
        <f ca="1">N8*VLOOKUP('Tipo de Pilha'!$E$1,'Área - us ur'!$A$4:$H$7,6,FALSE)/1000</f>
        <v>0</v>
      </c>
      <c r="V8" s="151">
        <f ca="1">O8*VLOOKUP('Tipo de Pilha'!$E$1,'Área - us ur'!$A$4:$H$7,7,FALSE)/1000</f>
        <v>4.5790143440019183E-3</v>
      </c>
      <c r="W8" s="156">
        <f ca="1">P8*VLOOKUP('Tipo de Pilha'!$E$1,'Área - us ur'!$A$4:$H$7,8,FALSE)/1000</f>
        <v>0</v>
      </c>
      <c r="X8" s="144">
        <f t="shared" ca="1" si="7"/>
        <v>5.7583852654062139E-3</v>
      </c>
      <c r="Z8" s="77"/>
      <c r="AA8" s="66"/>
      <c r="AH8" s="58"/>
    </row>
    <row r="9" spans="1:34" ht="15" customHeight="1" x14ac:dyDescent="0.2">
      <c r="A9" s="164">
        <f ca="1">'Serie Vento - 8 dias'!J9</f>
        <v>42060</v>
      </c>
      <c r="B9" s="165">
        <f ca="1">'Serie Vento - 8 dias'!K9</f>
        <v>17.182429599999999</v>
      </c>
      <c r="C9" s="66">
        <f t="shared" ca="1" si="2"/>
        <v>0.34364859200000003</v>
      </c>
      <c r="D9" s="66">
        <f t="shared" ca="1" si="0"/>
        <v>0.34364859200000003</v>
      </c>
      <c r="E9" s="66">
        <f t="shared" ca="1" si="0"/>
        <v>0.34364859200000003</v>
      </c>
      <c r="F9" s="66">
        <f t="shared" ca="1" si="3"/>
        <v>1.0309457759999998</v>
      </c>
      <c r="G9" s="66">
        <f t="shared" ca="1" si="3"/>
        <v>1.0309457759999998</v>
      </c>
      <c r="H9" s="66">
        <f t="shared" ca="1" si="4"/>
        <v>1.5464186640000002</v>
      </c>
      <c r="I9" s="67">
        <f t="shared" ca="1" si="5"/>
        <v>1.890067256</v>
      </c>
      <c r="J9" s="65">
        <f t="shared" ca="1" si="6"/>
        <v>0</v>
      </c>
      <c r="K9" s="66">
        <f t="shared" ca="1" si="1"/>
        <v>0</v>
      </c>
      <c r="L9" s="66">
        <f t="shared" ca="1" si="1"/>
        <v>0</v>
      </c>
      <c r="M9" s="66">
        <f t="shared" ca="1" si="1"/>
        <v>0.82918758103004087</v>
      </c>
      <c r="N9" s="66">
        <f t="shared" ca="1" si="1"/>
        <v>0.82918758103004087</v>
      </c>
      <c r="O9" s="66">
        <f t="shared" ca="1" si="1"/>
        <v>30.97772126931762</v>
      </c>
      <c r="P9" s="66">
        <f t="shared" ca="1" si="1"/>
        <v>68.200425171795445</v>
      </c>
      <c r="Q9" s="155">
        <f ca="1">J9*VLOOKUP('Tipo de Pilha'!$E$1,'Área - us ur'!$A$4:$H$7,2,FALSE)/1000</f>
        <v>0</v>
      </c>
      <c r="R9" s="151">
        <f ca="1">K9*VLOOKUP('Tipo de Pilha'!$E$1,'Área - us ur'!$A$4:$H$7,3,FALSE)/1000</f>
        <v>0</v>
      </c>
      <c r="S9" s="151">
        <f ca="1">L9*VLOOKUP('Tipo de Pilha'!$E$1,'Área - us ur'!$A$4:$H$7,4,FALSE)/1000</f>
        <v>0</v>
      </c>
      <c r="T9" s="151">
        <f ca="1">M9*VLOOKUP('Tipo de Pilha'!$E$1,'Área - us ur'!$A$4:$H$7,5,FALSE)/1000</f>
        <v>3.9801003889441961E-4</v>
      </c>
      <c r="U9" s="151">
        <f ca="1">N9*VLOOKUP('Tipo de Pilha'!$E$1,'Área - us ur'!$A$4:$H$7,6,FALSE)/1000</f>
        <v>0</v>
      </c>
      <c r="V9" s="151">
        <f ca="1">O9*VLOOKUP('Tipo de Pilha'!$E$1,'Área - us ur'!$A$4:$H$7,7,FALSE)/1000</f>
        <v>3.7173265523181144E-3</v>
      </c>
      <c r="W9" s="156">
        <f ca="1">P9*VLOOKUP('Tipo de Pilha'!$E$1,'Área - us ur'!$A$4:$H$7,8,FALSE)/1000</f>
        <v>0</v>
      </c>
      <c r="X9" s="144">
        <f t="shared" ca="1" si="7"/>
        <v>4.1153365912125336E-3</v>
      </c>
      <c r="Z9" s="77"/>
      <c r="AA9" s="66"/>
      <c r="AD9" s="13"/>
      <c r="AH9" s="58"/>
    </row>
    <row r="10" spans="1:34" ht="15" customHeight="1" x14ac:dyDescent="0.2">
      <c r="A10" s="164">
        <f ca="1">'Serie Vento - 8 dias'!J10</f>
        <v>42068</v>
      </c>
      <c r="B10" s="165">
        <f ca="1">'Serie Vento - 8 dias'!K10</f>
        <v>12.886822199999999</v>
      </c>
      <c r="C10" s="66">
        <f t="shared" ca="1" si="2"/>
        <v>0.25773644400000001</v>
      </c>
      <c r="D10" s="66">
        <f t="shared" ca="1" si="0"/>
        <v>0.25773644400000001</v>
      </c>
      <c r="E10" s="66">
        <f t="shared" ca="1" si="0"/>
        <v>0.25773644400000001</v>
      </c>
      <c r="F10" s="66">
        <f t="shared" ca="1" si="3"/>
        <v>0.77320933199999997</v>
      </c>
      <c r="G10" s="66">
        <f t="shared" ca="1" si="3"/>
        <v>0.77320933199999997</v>
      </c>
      <c r="H10" s="66">
        <f t="shared" ca="1" si="4"/>
        <v>1.159813998</v>
      </c>
      <c r="I10" s="67">
        <f t="shared" ca="1" si="5"/>
        <v>1.417550442</v>
      </c>
      <c r="J10" s="65">
        <f t="shared" ca="1" si="6"/>
        <v>0</v>
      </c>
      <c r="K10" s="66">
        <f t="shared" ca="1" si="1"/>
        <v>0</v>
      </c>
      <c r="L10" s="66">
        <f t="shared" ca="1" si="1"/>
        <v>0</v>
      </c>
      <c r="M10" s="66">
        <f t="shared" ca="1" si="1"/>
        <v>0</v>
      </c>
      <c r="N10" s="66">
        <f t="shared" ca="1" si="1"/>
        <v>0</v>
      </c>
      <c r="O10" s="66">
        <f t="shared" ca="1" si="1"/>
        <v>5.47669975949115</v>
      </c>
      <c r="P10" s="66">
        <f t="shared" ca="1" si="1"/>
        <v>20.550966603634933</v>
      </c>
      <c r="Q10" s="155">
        <f ca="1">J10*VLOOKUP('Tipo de Pilha'!$E$1,'Área - us ur'!$A$4:$H$7,2,FALSE)/1000</f>
        <v>0</v>
      </c>
      <c r="R10" s="151">
        <f ca="1">K10*VLOOKUP('Tipo de Pilha'!$E$1,'Área - us ur'!$A$4:$H$7,3,FALSE)/1000</f>
        <v>0</v>
      </c>
      <c r="S10" s="151">
        <f ca="1">L10*VLOOKUP('Tipo de Pilha'!$E$1,'Área - us ur'!$A$4:$H$7,4,FALSE)/1000</f>
        <v>0</v>
      </c>
      <c r="T10" s="151">
        <f ca="1">M10*VLOOKUP('Tipo de Pilha'!$E$1,'Área - us ur'!$A$4:$H$7,5,FALSE)/1000</f>
        <v>0</v>
      </c>
      <c r="U10" s="151">
        <f ca="1">N10*VLOOKUP('Tipo de Pilha'!$E$1,'Área - us ur'!$A$4:$H$7,6,FALSE)/1000</f>
        <v>0</v>
      </c>
      <c r="V10" s="151">
        <f ca="1">O10*VLOOKUP('Tipo de Pilha'!$E$1,'Área - us ur'!$A$4:$H$7,7,FALSE)/1000</f>
        <v>6.5720397113893801E-4</v>
      </c>
      <c r="W10" s="156">
        <f ca="1">P10*VLOOKUP('Tipo de Pilha'!$E$1,'Área - us ur'!$A$4:$H$7,8,FALSE)/1000</f>
        <v>0</v>
      </c>
      <c r="X10" s="144">
        <f t="shared" ca="1" si="7"/>
        <v>6.5720397113893801E-4</v>
      </c>
      <c r="Z10" s="77"/>
      <c r="AA10" s="66"/>
      <c r="AH10" s="58"/>
    </row>
    <row r="11" spans="1:34" ht="15" customHeight="1" x14ac:dyDescent="0.2">
      <c r="A11" s="164">
        <f ca="1">'Serie Vento - 8 dias'!J11</f>
        <v>42076</v>
      </c>
      <c r="B11" s="165">
        <f ca="1">'Serie Vento - 8 dias'!K11</f>
        <v>16.32330812</v>
      </c>
      <c r="C11" s="66">
        <f t="shared" ca="1" si="2"/>
        <v>0.32646616240000009</v>
      </c>
      <c r="D11" s="66">
        <f t="shared" ca="1" si="0"/>
        <v>0.32646616240000009</v>
      </c>
      <c r="E11" s="66">
        <f t="shared" ca="1" si="0"/>
        <v>0.32646616240000009</v>
      </c>
      <c r="F11" s="66">
        <f t="shared" ca="1" si="3"/>
        <v>0.9793984872</v>
      </c>
      <c r="G11" s="66">
        <f t="shared" ca="1" si="3"/>
        <v>0.9793984872</v>
      </c>
      <c r="H11" s="66">
        <f t="shared" ca="1" si="4"/>
        <v>1.4690977308000002</v>
      </c>
      <c r="I11" s="67">
        <f t="shared" ca="1" si="5"/>
        <v>1.7955638932000002</v>
      </c>
      <c r="J11" s="65">
        <f t="shared" ca="1" si="6"/>
        <v>0</v>
      </c>
      <c r="K11" s="66">
        <f t="shared" ca="1" si="1"/>
        <v>0</v>
      </c>
      <c r="L11" s="66">
        <f t="shared" ca="1" si="1"/>
        <v>0</v>
      </c>
      <c r="M11" s="66">
        <f t="shared" ca="1" si="1"/>
        <v>0</v>
      </c>
      <c r="N11" s="66">
        <f t="shared" ca="1" si="1"/>
        <v>0</v>
      </c>
      <c r="O11" s="66">
        <f t="shared" ca="1" si="1"/>
        <v>24.490498770419151</v>
      </c>
      <c r="P11" s="66">
        <f t="shared" ca="1" si="1"/>
        <v>56.598568003485404</v>
      </c>
      <c r="Q11" s="155">
        <f ca="1">J11*VLOOKUP('Tipo de Pilha'!$E$1,'Área - us ur'!$A$4:$H$7,2,FALSE)/1000</f>
        <v>0</v>
      </c>
      <c r="R11" s="151">
        <f ca="1">K11*VLOOKUP('Tipo de Pilha'!$E$1,'Área - us ur'!$A$4:$H$7,3,FALSE)/1000</f>
        <v>0</v>
      </c>
      <c r="S11" s="151">
        <f ca="1">L11*VLOOKUP('Tipo de Pilha'!$E$1,'Área - us ur'!$A$4:$H$7,4,FALSE)/1000</f>
        <v>0</v>
      </c>
      <c r="T11" s="151">
        <f ca="1">M11*VLOOKUP('Tipo de Pilha'!$E$1,'Área - us ur'!$A$4:$H$7,5,FALSE)/1000</f>
        <v>0</v>
      </c>
      <c r="U11" s="151">
        <f ca="1">N11*VLOOKUP('Tipo de Pilha'!$E$1,'Área - us ur'!$A$4:$H$7,6,FALSE)/1000</f>
        <v>0</v>
      </c>
      <c r="V11" s="151">
        <f ca="1">O11*VLOOKUP('Tipo de Pilha'!$E$1,'Área - us ur'!$A$4:$H$7,7,FALSE)/1000</f>
        <v>2.9388598524502981E-3</v>
      </c>
      <c r="W11" s="156">
        <f ca="1">P11*VLOOKUP('Tipo de Pilha'!$E$1,'Área - us ur'!$A$4:$H$7,8,FALSE)/1000</f>
        <v>0</v>
      </c>
      <c r="X11" s="144">
        <f t="shared" ca="1" si="7"/>
        <v>2.9388598524502981E-3</v>
      </c>
      <c r="Z11" s="77"/>
      <c r="AA11" s="66"/>
      <c r="AH11" s="58"/>
    </row>
    <row r="12" spans="1:34" ht="15" customHeight="1" x14ac:dyDescent="0.2">
      <c r="A12" s="164">
        <f ca="1">'Serie Vento - 8 dias'!J12</f>
        <v>42084</v>
      </c>
      <c r="B12" s="165">
        <f ca="1">'Serie Vento - 8 dias'!K12</f>
        <v>13.74594368</v>
      </c>
      <c r="C12" s="66">
        <f t="shared" ca="1" si="2"/>
        <v>0.27491887360000006</v>
      </c>
      <c r="D12" s="66">
        <f t="shared" ca="1" si="0"/>
        <v>0.27491887360000006</v>
      </c>
      <c r="E12" s="66">
        <f t="shared" ca="1" si="0"/>
        <v>0.27491887360000006</v>
      </c>
      <c r="F12" s="66">
        <f t="shared" ca="1" si="3"/>
        <v>0.82475662080000001</v>
      </c>
      <c r="G12" s="66">
        <f t="shared" ca="1" si="3"/>
        <v>0.82475662080000001</v>
      </c>
      <c r="H12" s="66">
        <f t="shared" ca="1" si="4"/>
        <v>1.2371349312000002</v>
      </c>
      <c r="I12" s="67">
        <f t="shared" ca="1" si="5"/>
        <v>1.5120538048000003</v>
      </c>
      <c r="J12" s="65">
        <f t="shared" ca="1" si="6"/>
        <v>0</v>
      </c>
      <c r="K12" s="66">
        <f t="shared" ca="1" si="1"/>
        <v>0</v>
      </c>
      <c r="L12" s="66">
        <f t="shared" ca="1" si="1"/>
        <v>0</v>
      </c>
      <c r="M12" s="66">
        <f t="shared" ca="1" si="1"/>
        <v>0</v>
      </c>
      <c r="N12" s="66">
        <f t="shared" ca="1" si="1"/>
        <v>0</v>
      </c>
      <c r="O12" s="66">
        <f t="shared" ca="1" si="1"/>
        <v>9.1898858645232764</v>
      </c>
      <c r="P12" s="66">
        <f t="shared" ca="1" si="1"/>
        <v>28.008892862589104</v>
      </c>
      <c r="Q12" s="155">
        <f ca="1">J12*VLOOKUP('Tipo de Pilha'!$E$1,'Área - us ur'!$A$4:$H$7,2,FALSE)/1000</f>
        <v>0</v>
      </c>
      <c r="R12" s="151">
        <f ca="1">K12*VLOOKUP('Tipo de Pilha'!$E$1,'Área - us ur'!$A$4:$H$7,3,FALSE)/1000</f>
        <v>0</v>
      </c>
      <c r="S12" s="151">
        <f ca="1">L12*VLOOKUP('Tipo de Pilha'!$E$1,'Área - us ur'!$A$4:$H$7,4,FALSE)/1000</f>
        <v>0</v>
      </c>
      <c r="T12" s="151">
        <f ca="1">M12*VLOOKUP('Tipo de Pilha'!$E$1,'Área - us ur'!$A$4:$H$7,5,FALSE)/1000</f>
        <v>0</v>
      </c>
      <c r="U12" s="151">
        <f ca="1">N12*VLOOKUP('Tipo de Pilha'!$E$1,'Área - us ur'!$A$4:$H$7,6,FALSE)/1000</f>
        <v>0</v>
      </c>
      <c r="V12" s="151">
        <f ca="1">O12*VLOOKUP('Tipo de Pilha'!$E$1,'Área - us ur'!$A$4:$H$7,7,FALSE)/1000</f>
        <v>1.1027863037427932E-3</v>
      </c>
      <c r="W12" s="156">
        <f ca="1">P12*VLOOKUP('Tipo de Pilha'!$E$1,'Área - us ur'!$A$4:$H$7,8,FALSE)/1000</f>
        <v>0</v>
      </c>
      <c r="X12" s="144">
        <f t="shared" ca="1" si="7"/>
        <v>1.1027863037427932E-3</v>
      </c>
      <c r="Z12" s="77"/>
      <c r="AA12" s="66"/>
      <c r="AH12" s="58"/>
    </row>
    <row r="13" spans="1:34" ht="15" customHeight="1" x14ac:dyDescent="0.2">
      <c r="A13" s="164">
        <f ca="1">'Serie Vento - 8 dias'!J13</f>
        <v>42092</v>
      </c>
      <c r="B13" s="165">
        <f ca="1">'Serie Vento - 8 dias'!K13</f>
        <v>14.605065159999999</v>
      </c>
      <c r="C13" s="66">
        <f t="shared" ca="1" si="2"/>
        <v>0.29210130320000005</v>
      </c>
      <c r="D13" s="66">
        <f t="shared" ca="1" si="0"/>
        <v>0.29210130320000005</v>
      </c>
      <c r="E13" s="66">
        <f t="shared" ca="1" si="0"/>
        <v>0.29210130320000005</v>
      </c>
      <c r="F13" s="66">
        <f t="shared" ca="1" si="3"/>
        <v>0.87630390959999993</v>
      </c>
      <c r="G13" s="66">
        <f t="shared" ca="1" si="3"/>
        <v>0.87630390959999993</v>
      </c>
      <c r="H13" s="66">
        <f t="shared" ca="1" si="4"/>
        <v>1.3144558644</v>
      </c>
      <c r="I13" s="67">
        <f t="shared" ca="1" si="5"/>
        <v>1.6065571676000001</v>
      </c>
      <c r="J13" s="65">
        <f t="shared" ca="1" si="6"/>
        <v>0</v>
      </c>
      <c r="K13" s="66">
        <f t="shared" ca="1" si="1"/>
        <v>0</v>
      </c>
      <c r="L13" s="66">
        <f t="shared" ca="1" si="1"/>
        <v>0</v>
      </c>
      <c r="M13" s="66">
        <f t="shared" ca="1" si="1"/>
        <v>0</v>
      </c>
      <c r="N13" s="66">
        <f t="shared" ca="1" si="1"/>
        <v>0</v>
      </c>
      <c r="O13" s="66">
        <f t="shared" ca="1" si="1"/>
        <v>13.596581068021965</v>
      </c>
      <c r="P13" s="66">
        <f t="shared" ca="1" si="1"/>
        <v>36.502801848882214</v>
      </c>
      <c r="Q13" s="155">
        <f ca="1">J13*VLOOKUP('Tipo de Pilha'!$E$1,'Área - us ur'!$A$4:$H$7,2,FALSE)/1000</f>
        <v>0</v>
      </c>
      <c r="R13" s="151">
        <f ca="1">K13*VLOOKUP('Tipo de Pilha'!$E$1,'Área - us ur'!$A$4:$H$7,3,FALSE)/1000</f>
        <v>0</v>
      </c>
      <c r="S13" s="151">
        <f ca="1">L13*VLOOKUP('Tipo de Pilha'!$E$1,'Área - us ur'!$A$4:$H$7,4,FALSE)/1000</f>
        <v>0</v>
      </c>
      <c r="T13" s="151">
        <f ca="1">M13*VLOOKUP('Tipo de Pilha'!$E$1,'Área - us ur'!$A$4:$H$7,5,FALSE)/1000</f>
        <v>0</v>
      </c>
      <c r="U13" s="151">
        <f ca="1">N13*VLOOKUP('Tipo de Pilha'!$E$1,'Área - us ur'!$A$4:$H$7,6,FALSE)/1000</f>
        <v>0</v>
      </c>
      <c r="V13" s="151">
        <f ca="1">O13*VLOOKUP('Tipo de Pilha'!$E$1,'Área - us ur'!$A$4:$H$7,7,FALSE)/1000</f>
        <v>1.6315897281626358E-3</v>
      </c>
      <c r="W13" s="156">
        <f ca="1">P13*VLOOKUP('Tipo de Pilha'!$E$1,'Área - us ur'!$A$4:$H$7,8,FALSE)/1000</f>
        <v>0</v>
      </c>
      <c r="X13" s="144">
        <f t="shared" ca="1" si="7"/>
        <v>1.6315897281626358E-3</v>
      </c>
      <c r="Z13" s="77"/>
      <c r="AA13" s="66"/>
      <c r="AH13" s="58"/>
    </row>
    <row r="14" spans="1:34" ht="15" customHeight="1" x14ac:dyDescent="0.2">
      <c r="A14" s="164">
        <f ca="1">'Serie Vento - 8 dias'!J14</f>
        <v>42100</v>
      </c>
      <c r="B14" s="165">
        <f ca="1">'Serie Vento - 8 dias'!K14</f>
        <v>14.605065159999999</v>
      </c>
      <c r="C14" s="66">
        <f t="shared" ca="1" si="2"/>
        <v>0.29210130320000005</v>
      </c>
      <c r="D14" s="66">
        <f t="shared" ca="1" si="0"/>
        <v>0.29210130320000005</v>
      </c>
      <c r="E14" s="66">
        <f t="shared" ca="1" si="0"/>
        <v>0.29210130320000005</v>
      </c>
      <c r="F14" s="66">
        <f t="shared" ca="1" si="3"/>
        <v>0.87630390959999993</v>
      </c>
      <c r="G14" s="66">
        <f t="shared" ca="1" si="3"/>
        <v>0.87630390959999993</v>
      </c>
      <c r="H14" s="66">
        <f t="shared" ca="1" si="4"/>
        <v>1.3144558644</v>
      </c>
      <c r="I14" s="67">
        <f t="shared" ca="1" si="5"/>
        <v>1.6065571676000001</v>
      </c>
      <c r="J14" s="65">
        <f t="shared" ca="1" si="6"/>
        <v>0</v>
      </c>
      <c r="K14" s="66">
        <f t="shared" ca="1" si="1"/>
        <v>0</v>
      </c>
      <c r="L14" s="66">
        <f t="shared" ca="1" si="1"/>
        <v>0</v>
      </c>
      <c r="M14" s="66">
        <f t="shared" ca="1" si="1"/>
        <v>0</v>
      </c>
      <c r="N14" s="66">
        <f t="shared" ca="1" si="1"/>
        <v>0</v>
      </c>
      <c r="O14" s="66">
        <f t="shared" ca="1" si="1"/>
        <v>13.596581068021965</v>
      </c>
      <c r="P14" s="66">
        <f t="shared" ca="1" si="1"/>
        <v>36.502801848882214</v>
      </c>
      <c r="Q14" s="155">
        <f ca="1">J14*VLOOKUP('Tipo de Pilha'!$E$1,'Área - us ur'!$A$4:$H$7,2,FALSE)/1000</f>
        <v>0</v>
      </c>
      <c r="R14" s="151">
        <f ca="1">K14*VLOOKUP('Tipo de Pilha'!$E$1,'Área - us ur'!$A$4:$H$7,3,FALSE)/1000</f>
        <v>0</v>
      </c>
      <c r="S14" s="151">
        <f ca="1">L14*VLOOKUP('Tipo de Pilha'!$E$1,'Área - us ur'!$A$4:$H$7,4,FALSE)/1000</f>
        <v>0</v>
      </c>
      <c r="T14" s="151">
        <f ca="1">M14*VLOOKUP('Tipo de Pilha'!$E$1,'Área - us ur'!$A$4:$H$7,5,FALSE)/1000</f>
        <v>0</v>
      </c>
      <c r="U14" s="151">
        <f ca="1">N14*VLOOKUP('Tipo de Pilha'!$E$1,'Área - us ur'!$A$4:$H$7,6,FALSE)/1000</f>
        <v>0</v>
      </c>
      <c r="V14" s="151">
        <f ca="1">O14*VLOOKUP('Tipo de Pilha'!$E$1,'Área - us ur'!$A$4:$H$7,7,FALSE)/1000</f>
        <v>1.6315897281626358E-3</v>
      </c>
      <c r="W14" s="156">
        <f ca="1">P14*VLOOKUP('Tipo de Pilha'!$E$1,'Área - us ur'!$A$4:$H$7,8,FALSE)/1000</f>
        <v>0</v>
      </c>
      <c r="X14" s="144">
        <f t="shared" ca="1" si="7"/>
        <v>1.6315897281626358E-3</v>
      </c>
      <c r="Z14" s="77"/>
      <c r="AA14" s="66"/>
      <c r="AH14" s="58"/>
    </row>
    <row r="15" spans="1:34" ht="15" customHeight="1" x14ac:dyDescent="0.2">
      <c r="A15" s="164">
        <f ca="1">'Serie Vento - 8 dias'!J15</f>
        <v>42108</v>
      </c>
      <c r="B15" s="165">
        <f ca="1">'Serie Vento - 8 dias'!K15</f>
        <v>19.759794039999999</v>
      </c>
      <c r="C15" s="66">
        <f t="shared" ca="1" si="2"/>
        <v>0.39519588080000007</v>
      </c>
      <c r="D15" s="66">
        <f t="shared" ca="1" si="0"/>
        <v>0.39519588080000007</v>
      </c>
      <c r="E15" s="66">
        <f t="shared" ca="1" si="0"/>
        <v>0.39519588080000007</v>
      </c>
      <c r="F15" s="66">
        <f t="shared" ca="1" si="3"/>
        <v>1.1855876423999998</v>
      </c>
      <c r="G15" s="66">
        <f t="shared" ca="1" si="3"/>
        <v>1.1855876423999998</v>
      </c>
      <c r="H15" s="66">
        <f t="shared" ca="1" si="4"/>
        <v>1.7783814636000002</v>
      </c>
      <c r="I15" s="67">
        <f t="shared" ca="1" si="5"/>
        <v>2.1735773444000004</v>
      </c>
      <c r="J15" s="65">
        <f t="shared" ca="1" si="6"/>
        <v>0</v>
      </c>
      <c r="K15" s="66">
        <f t="shared" ca="1" si="1"/>
        <v>0</v>
      </c>
      <c r="L15" s="66">
        <f t="shared" ca="1" si="1"/>
        <v>0</v>
      </c>
      <c r="M15" s="66">
        <f t="shared" ca="1" si="1"/>
        <v>6.6373718946722269</v>
      </c>
      <c r="N15" s="66">
        <f t="shared" ca="1" si="1"/>
        <v>6.6373718946722269</v>
      </c>
      <c r="O15" s="66">
        <f t="shared" ca="1" si="1"/>
        <v>54.600443356812548</v>
      </c>
      <c r="P15" s="66">
        <f t="shared" ca="1" si="1"/>
        <v>109.22189304075953</v>
      </c>
      <c r="Q15" s="155">
        <f ca="1">J15*VLOOKUP('Tipo de Pilha'!$E$1,'Área - us ur'!$A$4:$H$7,2,FALSE)/1000</f>
        <v>0</v>
      </c>
      <c r="R15" s="151">
        <f ca="1">K15*VLOOKUP('Tipo de Pilha'!$E$1,'Área - us ur'!$A$4:$H$7,3,FALSE)/1000</f>
        <v>0</v>
      </c>
      <c r="S15" s="151">
        <f ca="1">L15*VLOOKUP('Tipo de Pilha'!$E$1,'Área - us ur'!$A$4:$H$7,4,FALSE)/1000</f>
        <v>0</v>
      </c>
      <c r="T15" s="151">
        <f ca="1">M15*VLOOKUP('Tipo de Pilha'!$E$1,'Área - us ur'!$A$4:$H$7,5,FALSE)/1000</f>
        <v>3.1859385094426687E-3</v>
      </c>
      <c r="U15" s="151">
        <f ca="1">N15*VLOOKUP('Tipo de Pilha'!$E$1,'Área - us ur'!$A$4:$H$7,6,FALSE)/1000</f>
        <v>0</v>
      </c>
      <c r="V15" s="151">
        <f ca="1">O15*VLOOKUP('Tipo de Pilha'!$E$1,'Área - us ur'!$A$4:$H$7,7,FALSE)/1000</f>
        <v>6.5520532028175062E-3</v>
      </c>
      <c r="W15" s="156">
        <f ca="1">P15*VLOOKUP('Tipo de Pilha'!$E$1,'Área - us ur'!$A$4:$H$7,8,FALSE)/1000</f>
        <v>0</v>
      </c>
      <c r="X15" s="144">
        <f t="shared" ca="1" si="7"/>
        <v>9.7379917122601758E-3</v>
      </c>
      <c r="Z15" s="77"/>
      <c r="AA15" s="77"/>
      <c r="AH15" s="58"/>
    </row>
    <row r="16" spans="1:34" ht="15" customHeight="1" x14ac:dyDescent="0.2">
      <c r="A16" s="164">
        <f ca="1">'Serie Vento - 8 dias'!J16</f>
        <v>42116</v>
      </c>
      <c r="B16" s="165">
        <f ca="1">'Serie Vento - 8 dias'!K16</f>
        <v>13.74594368</v>
      </c>
      <c r="C16" s="66">
        <f t="shared" ca="1" si="2"/>
        <v>0.27491887360000006</v>
      </c>
      <c r="D16" s="66">
        <f t="shared" ca="1" si="0"/>
        <v>0.27491887360000006</v>
      </c>
      <c r="E16" s="66">
        <f t="shared" ca="1" si="0"/>
        <v>0.27491887360000006</v>
      </c>
      <c r="F16" s="66">
        <f t="shared" ca="1" si="3"/>
        <v>0.82475662080000001</v>
      </c>
      <c r="G16" s="66">
        <f t="shared" ca="1" si="3"/>
        <v>0.82475662080000001</v>
      </c>
      <c r="H16" s="66">
        <f t="shared" ca="1" si="4"/>
        <v>1.2371349312000002</v>
      </c>
      <c r="I16" s="67">
        <f t="shared" ca="1" si="5"/>
        <v>1.5120538048000003</v>
      </c>
      <c r="J16" s="65">
        <f t="shared" ca="1" si="6"/>
        <v>0</v>
      </c>
      <c r="K16" s="66">
        <f t="shared" ca="1" si="1"/>
        <v>0</v>
      </c>
      <c r="L16" s="66">
        <f t="shared" ca="1" si="1"/>
        <v>0</v>
      </c>
      <c r="M16" s="66">
        <f t="shared" ca="1" si="1"/>
        <v>0</v>
      </c>
      <c r="N16" s="66">
        <f t="shared" ca="1" si="1"/>
        <v>0</v>
      </c>
      <c r="O16" s="66">
        <f t="shared" ca="1" si="1"/>
        <v>9.1898858645232764</v>
      </c>
      <c r="P16" s="66">
        <f t="shared" ca="1" si="1"/>
        <v>28.008892862589104</v>
      </c>
      <c r="Q16" s="155">
        <f ca="1">J16*VLOOKUP('Tipo de Pilha'!$E$1,'Área - us ur'!$A$4:$H$7,2,FALSE)/1000</f>
        <v>0</v>
      </c>
      <c r="R16" s="151">
        <f ca="1">K16*VLOOKUP('Tipo de Pilha'!$E$1,'Área - us ur'!$A$4:$H$7,3,FALSE)/1000</f>
        <v>0</v>
      </c>
      <c r="S16" s="151">
        <f ca="1">L16*VLOOKUP('Tipo de Pilha'!$E$1,'Área - us ur'!$A$4:$H$7,4,FALSE)/1000</f>
        <v>0</v>
      </c>
      <c r="T16" s="151">
        <f ca="1">M16*VLOOKUP('Tipo de Pilha'!$E$1,'Área - us ur'!$A$4:$H$7,5,FALSE)/1000</f>
        <v>0</v>
      </c>
      <c r="U16" s="151">
        <f ca="1">N16*VLOOKUP('Tipo de Pilha'!$E$1,'Área - us ur'!$A$4:$H$7,6,FALSE)/1000</f>
        <v>0</v>
      </c>
      <c r="V16" s="151">
        <f ca="1">O16*VLOOKUP('Tipo de Pilha'!$E$1,'Área - us ur'!$A$4:$H$7,7,FALSE)/1000</f>
        <v>1.1027863037427932E-3</v>
      </c>
      <c r="W16" s="156">
        <f ca="1">P16*VLOOKUP('Tipo de Pilha'!$E$1,'Área - us ur'!$A$4:$H$7,8,FALSE)/1000</f>
        <v>0</v>
      </c>
      <c r="X16" s="144">
        <f t="shared" ca="1" si="7"/>
        <v>1.1027863037427932E-3</v>
      </c>
      <c r="AH16" s="58"/>
    </row>
    <row r="17" spans="1:34" ht="15" customHeight="1" x14ac:dyDescent="0.2">
      <c r="A17" s="164">
        <f ca="1">'Serie Vento - 8 dias'!J17</f>
        <v>42124</v>
      </c>
      <c r="B17" s="165">
        <f ca="1">'Serie Vento - 8 dias'!K17</f>
        <v>25.773644399999998</v>
      </c>
      <c r="C17" s="66">
        <f t="shared" ca="1" si="2"/>
        <v>0.51547288800000002</v>
      </c>
      <c r="D17" s="66">
        <f t="shared" ca="1" si="0"/>
        <v>0.51547288800000002</v>
      </c>
      <c r="E17" s="66">
        <f t="shared" ca="1" si="0"/>
        <v>0.51547288800000002</v>
      </c>
      <c r="F17" s="66">
        <f t="shared" ca="1" si="3"/>
        <v>1.5464186639999999</v>
      </c>
      <c r="G17" s="66">
        <f t="shared" ca="1" si="3"/>
        <v>1.5464186639999999</v>
      </c>
      <c r="H17" s="66">
        <f t="shared" ca="1" si="4"/>
        <v>2.3196279959999999</v>
      </c>
      <c r="I17" s="67">
        <f t="shared" ca="1" si="5"/>
        <v>2.835100884</v>
      </c>
      <c r="J17" s="65">
        <f t="shared" ca="1" si="6"/>
        <v>0</v>
      </c>
      <c r="K17" s="66">
        <f t="shared" ca="1" si="1"/>
        <v>0</v>
      </c>
      <c r="L17" s="66">
        <f t="shared" ca="1" si="1"/>
        <v>0</v>
      </c>
      <c r="M17" s="66">
        <f t="shared" ca="1" si="1"/>
        <v>30.977721269317602</v>
      </c>
      <c r="N17" s="66">
        <f t="shared" ca="1" si="1"/>
        <v>30.977721269317602</v>
      </c>
      <c r="O17" s="66">
        <f t="shared" ca="1" si="1"/>
        <v>133.99294667396458</v>
      </c>
      <c r="P17" s="66">
        <f t="shared" ca="1" si="1"/>
        <v>241.19804685853973</v>
      </c>
      <c r="Q17" s="155">
        <f ca="1">J17*VLOOKUP('Tipo de Pilha'!$E$1,'Área - us ur'!$A$4:$H$7,2,FALSE)/1000</f>
        <v>0</v>
      </c>
      <c r="R17" s="151">
        <f ca="1">K17*VLOOKUP('Tipo de Pilha'!$E$1,'Área - us ur'!$A$4:$H$7,3,FALSE)/1000</f>
        <v>0</v>
      </c>
      <c r="S17" s="151">
        <f ca="1">L17*VLOOKUP('Tipo de Pilha'!$E$1,'Área - us ur'!$A$4:$H$7,4,FALSE)/1000</f>
        <v>0</v>
      </c>
      <c r="T17" s="151">
        <f ca="1">M17*VLOOKUP('Tipo de Pilha'!$E$1,'Área - us ur'!$A$4:$H$7,5,FALSE)/1000</f>
        <v>1.4869306209272449E-2</v>
      </c>
      <c r="U17" s="151">
        <f ca="1">N17*VLOOKUP('Tipo de Pilha'!$E$1,'Área - us ur'!$A$4:$H$7,6,FALSE)/1000</f>
        <v>0</v>
      </c>
      <c r="V17" s="151">
        <f ca="1">O17*VLOOKUP('Tipo de Pilha'!$E$1,'Área - us ur'!$A$4:$H$7,7,FALSE)/1000</f>
        <v>1.6079153600875747E-2</v>
      </c>
      <c r="W17" s="156">
        <f ca="1">P17*VLOOKUP('Tipo de Pilha'!$E$1,'Área - us ur'!$A$4:$H$7,8,FALSE)/1000</f>
        <v>0</v>
      </c>
      <c r="X17" s="144">
        <f t="shared" ca="1" si="7"/>
        <v>3.0948459810148196E-2</v>
      </c>
      <c r="Z17" s="3" t="s">
        <v>88</v>
      </c>
      <c r="AH17" s="58"/>
    </row>
    <row r="18" spans="1:34" ht="15" customHeight="1" x14ac:dyDescent="0.2">
      <c r="A18" s="164">
        <f ca="1">'Serie Vento - 8 dias'!J18</f>
        <v>42132</v>
      </c>
      <c r="B18" s="165">
        <f ca="1">'Serie Vento - 8 dias'!K18</f>
        <v>14.605065159999999</v>
      </c>
      <c r="C18" s="66">
        <f t="shared" ca="1" si="2"/>
        <v>0.29210130320000005</v>
      </c>
      <c r="D18" s="66">
        <f t="shared" ca="1" si="0"/>
        <v>0.29210130320000005</v>
      </c>
      <c r="E18" s="66">
        <f t="shared" ca="1" si="0"/>
        <v>0.29210130320000005</v>
      </c>
      <c r="F18" s="66">
        <f t="shared" ca="1" si="3"/>
        <v>0.87630390959999993</v>
      </c>
      <c r="G18" s="66">
        <f t="shared" ca="1" si="3"/>
        <v>0.87630390959999993</v>
      </c>
      <c r="H18" s="66">
        <f t="shared" ca="1" si="4"/>
        <v>1.3144558644</v>
      </c>
      <c r="I18" s="67">
        <f t="shared" ca="1" si="5"/>
        <v>1.6065571676000001</v>
      </c>
      <c r="J18" s="65">
        <f t="shared" ca="1" si="6"/>
        <v>0</v>
      </c>
      <c r="K18" s="66">
        <f t="shared" ca="1" si="1"/>
        <v>0</v>
      </c>
      <c r="L18" s="66">
        <f t="shared" ca="1" si="1"/>
        <v>0</v>
      </c>
      <c r="M18" s="66">
        <f t="shared" ca="1" si="1"/>
        <v>0</v>
      </c>
      <c r="N18" s="66">
        <f t="shared" ca="1" si="1"/>
        <v>0</v>
      </c>
      <c r="O18" s="66">
        <f t="shared" ca="1" si="1"/>
        <v>13.596581068021965</v>
      </c>
      <c r="P18" s="66">
        <f t="shared" ca="1" si="1"/>
        <v>36.502801848882214</v>
      </c>
      <c r="Q18" s="155">
        <f ca="1">J18*VLOOKUP('Tipo de Pilha'!$E$1,'Área - us ur'!$A$4:$H$7,2,FALSE)/1000</f>
        <v>0</v>
      </c>
      <c r="R18" s="151">
        <f ca="1">K18*VLOOKUP('Tipo de Pilha'!$E$1,'Área - us ur'!$A$4:$H$7,3,FALSE)/1000</f>
        <v>0</v>
      </c>
      <c r="S18" s="151">
        <f ca="1">L18*VLOOKUP('Tipo de Pilha'!$E$1,'Área - us ur'!$A$4:$H$7,4,FALSE)/1000</f>
        <v>0</v>
      </c>
      <c r="T18" s="151">
        <f ca="1">M18*VLOOKUP('Tipo de Pilha'!$E$1,'Área - us ur'!$A$4:$H$7,5,FALSE)/1000</f>
        <v>0</v>
      </c>
      <c r="U18" s="151">
        <f ca="1">N18*VLOOKUP('Tipo de Pilha'!$E$1,'Área - us ur'!$A$4:$H$7,6,FALSE)/1000</f>
        <v>0</v>
      </c>
      <c r="V18" s="151">
        <f ca="1">O18*VLOOKUP('Tipo de Pilha'!$E$1,'Área - us ur'!$A$4:$H$7,7,FALSE)/1000</f>
        <v>1.6315897281626358E-3</v>
      </c>
      <c r="W18" s="156">
        <f ca="1">P18*VLOOKUP('Tipo de Pilha'!$E$1,'Área - us ur'!$A$4:$H$7,8,FALSE)/1000</f>
        <v>0</v>
      </c>
      <c r="X18" s="144">
        <f t="shared" ca="1" si="7"/>
        <v>1.6315897281626358E-3</v>
      </c>
      <c r="AH18" s="58"/>
    </row>
    <row r="19" spans="1:34" ht="15" customHeight="1" x14ac:dyDescent="0.2">
      <c r="A19" s="164">
        <f ca="1">'Serie Vento - 8 dias'!J19</f>
        <v>42140</v>
      </c>
      <c r="B19" s="165">
        <f ca="1">'Serie Vento - 8 dias'!K19</f>
        <v>15.464186639999999</v>
      </c>
      <c r="C19" s="66">
        <f t="shared" ca="1" si="2"/>
        <v>0.30928373280000004</v>
      </c>
      <c r="D19" s="66">
        <f t="shared" ca="1" si="0"/>
        <v>0.30928373280000004</v>
      </c>
      <c r="E19" s="66">
        <f t="shared" ca="1" si="0"/>
        <v>0.30928373280000004</v>
      </c>
      <c r="F19" s="66">
        <f t="shared" ca="1" si="3"/>
        <v>0.92785119839999997</v>
      </c>
      <c r="G19" s="66">
        <f t="shared" ca="1" si="3"/>
        <v>0.92785119839999997</v>
      </c>
      <c r="H19" s="66">
        <f t="shared" ca="1" si="4"/>
        <v>1.3917767976000002</v>
      </c>
      <c r="I19" s="67">
        <f t="shared" ca="1" si="5"/>
        <v>1.7010605304000002</v>
      </c>
      <c r="J19" s="65">
        <f t="shared" ca="1" si="6"/>
        <v>0</v>
      </c>
      <c r="K19" s="66">
        <f t="shared" ca="1" si="6"/>
        <v>0</v>
      </c>
      <c r="L19" s="66">
        <f t="shared" ca="1" si="6"/>
        <v>0</v>
      </c>
      <c r="M19" s="66">
        <f t="shared" ca="1" si="6"/>
        <v>0</v>
      </c>
      <c r="N19" s="66">
        <f t="shared" ca="1" si="6"/>
        <v>0</v>
      </c>
      <c r="O19" s="66">
        <f t="shared" ca="1" si="6"/>
        <v>18.696785369987271</v>
      </c>
      <c r="P19" s="66">
        <f t="shared" ca="1" si="6"/>
        <v>46.032693562514318</v>
      </c>
      <c r="Q19" s="155">
        <f ca="1">J19*VLOOKUP('Tipo de Pilha'!$E$1,'Área - us ur'!$A$4:$H$7,2,FALSE)/1000</f>
        <v>0</v>
      </c>
      <c r="R19" s="151">
        <f ca="1">K19*VLOOKUP('Tipo de Pilha'!$E$1,'Área - us ur'!$A$4:$H$7,3,FALSE)/1000</f>
        <v>0</v>
      </c>
      <c r="S19" s="151">
        <f ca="1">L19*VLOOKUP('Tipo de Pilha'!$E$1,'Área - us ur'!$A$4:$H$7,4,FALSE)/1000</f>
        <v>0</v>
      </c>
      <c r="T19" s="151">
        <f ca="1">M19*VLOOKUP('Tipo de Pilha'!$E$1,'Área - us ur'!$A$4:$H$7,5,FALSE)/1000</f>
        <v>0</v>
      </c>
      <c r="U19" s="151">
        <f ca="1">N19*VLOOKUP('Tipo de Pilha'!$E$1,'Área - us ur'!$A$4:$H$7,6,FALSE)/1000</f>
        <v>0</v>
      </c>
      <c r="V19" s="151">
        <f ca="1">O19*VLOOKUP('Tipo de Pilha'!$E$1,'Área - us ur'!$A$4:$H$7,7,FALSE)/1000</f>
        <v>2.2436142443984725E-3</v>
      </c>
      <c r="W19" s="156">
        <f ca="1">P19*VLOOKUP('Tipo de Pilha'!$E$1,'Área - us ur'!$A$4:$H$7,8,FALSE)/1000</f>
        <v>0</v>
      </c>
      <c r="X19" s="144">
        <f t="shared" ca="1" si="7"/>
        <v>2.2436142443984725E-3</v>
      </c>
      <c r="AH19" s="58"/>
    </row>
    <row r="20" spans="1:34" ht="15" customHeight="1" x14ac:dyDescent="0.2">
      <c r="A20" s="164">
        <f ca="1">'Serie Vento - 8 dias'!J20</f>
        <v>42148</v>
      </c>
      <c r="B20" s="165">
        <f ca="1">'Serie Vento - 8 dias'!K20</f>
        <v>11.16857924</v>
      </c>
      <c r="C20" s="66">
        <f t="shared" ca="1" si="2"/>
        <v>0.22337158480000005</v>
      </c>
      <c r="D20" s="66">
        <f t="shared" ca="1" si="2"/>
        <v>0.22337158480000005</v>
      </c>
      <c r="E20" s="66">
        <f t="shared" ca="1" si="2"/>
        <v>0.22337158480000005</v>
      </c>
      <c r="F20" s="66">
        <f t="shared" ca="1" si="3"/>
        <v>0.6701147543999999</v>
      </c>
      <c r="G20" s="66">
        <f t="shared" ca="1" si="3"/>
        <v>0.6701147543999999</v>
      </c>
      <c r="H20" s="66">
        <f t="shared" ca="1" si="4"/>
        <v>1.0051721316000002</v>
      </c>
      <c r="I20" s="67">
        <f t="shared" ca="1" si="5"/>
        <v>1.2285437164000002</v>
      </c>
      <c r="J20" s="65">
        <f t="shared" ca="1" si="6"/>
        <v>0</v>
      </c>
      <c r="K20" s="66">
        <f t="shared" ca="1" si="6"/>
        <v>0</v>
      </c>
      <c r="L20" s="66">
        <f t="shared" ca="1" si="6"/>
        <v>0</v>
      </c>
      <c r="M20" s="66">
        <f t="shared" ca="1" si="6"/>
        <v>0</v>
      </c>
      <c r="N20" s="66">
        <f t="shared" ca="1" si="6"/>
        <v>0</v>
      </c>
      <c r="O20" s="66">
        <f t="shared" ca="1" si="6"/>
        <v>0.13085484482669241</v>
      </c>
      <c r="P20" s="66">
        <f t="shared" ca="1" si="6"/>
        <v>8.7430622677435785</v>
      </c>
      <c r="Q20" s="155">
        <f ca="1">J20*VLOOKUP('Tipo de Pilha'!$E$1,'Área - us ur'!$A$4:$H$7,2,FALSE)/1000</f>
        <v>0</v>
      </c>
      <c r="R20" s="151">
        <f ca="1">K20*VLOOKUP('Tipo de Pilha'!$E$1,'Área - us ur'!$A$4:$H$7,3,FALSE)/1000</f>
        <v>0</v>
      </c>
      <c r="S20" s="151">
        <f ca="1">L20*VLOOKUP('Tipo de Pilha'!$E$1,'Área - us ur'!$A$4:$H$7,4,FALSE)/1000</f>
        <v>0</v>
      </c>
      <c r="T20" s="151">
        <f ca="1">M20*VLOOKUP('Tipo de Pilha'!$E$1,'Área - us ur'!$A$4:$H$7,5,FALSE)/1000</f>
        <v>0</v>
      </c>
      <c r="U20" s="151">
        <f ca="1">N20*VLOOKUP('Tipo de Pilha'!$E$1,'Área - us ur'!$A$4:$H$7,6,FALSE)/1000</f>
        <v>0</v>
      </c>
      <c r="V20" s="151">
        <f ca="1">O20*VLOOKUP('Tipo de Pilha'!$E$1,'Área - us ur'!$A$4:$H$7,7,FALSE)/1000</f>
        <v>1.570258137920309E-5</v>
      </c>
      <c r="W20" s="156">
        <f ca="1">P20*VLOOKUP('Tipo de Pilha'!$E$1,'Área - us ur'!$A$4:$H$7,8,FALSE)/1000</f>
        <v>0</v>
      </c>
      <c r="X20" s="144">
        <f t="shared" ca="1" si="7"/>
        <v>1.570258137920309E-5</v>
      </c>
      <c r="AH20" s="58"/>
    </row>
    <row r="21" spans="1:34" ht="15" customHeight="1" x14ac:dyDescent="0.2">
      <c r="A21" s="164">
        <f ca="1">'Serie Vento - 8 dias'!J21</f>
        <v>42156</v>
      </c>
      <c r="B21" s="165">
        <f ca="1">'Serie Vento - 8 dias'!K21</f>
        <v>16.32330812</v>
      </c>
      <c r="C21" s="66">
        <f t="shared" ca="1" si="2"/>
        <v>0.32646616240000009</v>
      </c>
      <c r="D21" s="66">
        <f t="shared" ca="1" si="2"/>
        <v>0.32646616240000009</v>
      </c>
      <c r="E21" s="66">
        <f t="shared" ca="1" si="2"/>
        <v>0.32646616240000009</v>
      </c>
      <c r="F21" s="66">
        <f t="shared" ca="1" si="3"/>
        <v>0.9793984872</v>
      </c>
      <c r="G21" s="66">
        <f t="shared" ca="1" si="3"/>
        <v>0.9793984872</v>
      </c>
      <c r="H21" s="66">
        <f t="shared" ca="1" si="4"/>
        <v>1.4690977308000002</v>
      </c>
      <c r="I21" s="67">
        <f t="shared" ca="1" si="5"/>
        <v>1.7955638932000002</v>
      </c>
      <c r="J21" s="65">
        <f t="shared" ca="1" si="6"/>
        <v>0</v>
      </c>
      <c r="K21" s="66">
        <f t="shared" ca="1" si="6"/>
        <v>0</v>
      </c>
      <c r="L21" s="66">
        <f t="shared" ca="1" si="6"/>
        <v>0</v>
      </c>
      <c r="M21" s="66">
        <f t="shared" ca="1" si="6"/>
        <v>0</v>
      </c>
      <c r="N21" s="66">
        <f t="shared" ca="1" si="6"/>
        <v>0</v>
      </c>
      <c r="O21" s="66">
        <f t="shared" ca="1" si="6"/>
        <v>24.490498770419151</v>
      </c>
      <c r="P21" s="66">
        <f t="shared" ca="1" si="6"/>
        <v>56.598568003485404</v>
      </c>
      <c r="Q21" s="155">
        <f ca="1">J21*VLOOKUP('Tipo de Pilha'!$E$1,'Área - us ur'!$A$4:$H$7,2,FALSE)/1000</f>
        <v>0</v>
      </c>
      <c r="R21" s="151">
        <f ca="1">K21*VLOOKUP('Tipo de Pilha'!$E$1,'Área - us ur'!$A$4:$H$7,3,FALSE)/1000</f>
        <v>0</v>
      </c>
      <c r="S21" s="151">
        <f ca="1">L21*VLOOKUP('Tipo de Pilha'!$E$1,'Área - us ur'!$A$4:$H$7,4,FALSE)/1000</f>
        <v>0</v>
      </c>
      <c r="T21" s="151">
        <f ca="1">M21*VLOOKUP('Tipo de Pilha'!$E$1,'Área - us ur'!$A$4:$H$7,5,FALSE)/1000</f>
        <v>0</v>
      </c>
      <c r="U21" s="151">
        <f ca="1">N21*VLOOKUP('Tipo de Pilha'!$E$1,'Área - us ur'!$A$4:$H$7,6,FALSE)/1000</f>
        <v>0</v>
      </c>
      <c r="V21" s="151">
        <f ca="1">O21*VLOOKUP('Tipo de Pilha'!$E$1,'Área - us ur'!$A$4:$H$7,7,FALSE)/1000</f>
        <v>2.9388598524502981E-3</v>
      </c>
      <c r="W21" s="156">
        <f ca="1">P21*VLOOKUP('Tipo de Pilha'!$E$1,'Área - us ur'!$A$4:$H$7,8,FALSE)/1000</f>
        <v>0</v>
      </c>
      <c r="X21" s="144">
        <f t="shared" ca="1" si="7"/>
        <v>2.9388598524502981E-3</v>
      </c>
      <c r="AH21" s="58"/>
    </row>
    <row r="22" spans="1:34" ht="15" customHeight="1" x14ac:dyDescent="0.2">
      <c r="A22" s="164">
        <f ca="1">'Serie Vento - 8 dias'!J22</f>
        <v>42164</v>
      </c>
      <c r="B22" s="165">
        <f ca="1">'Serie Vento - 8 dias'!K22</f>
        <v>10.309457759999999</v>
      </c>
      <c r="C22" s="66">
        <f t="shared" ca="1" si="2"/>
        <v>0.20618915520000003</v>
      </c>
      <c r="D22" s="66">
        <f t="shared" ca="1" si="2"/>
        <v>0.20618915520000003</v>
      </c>
      <c r="E22" s="66">
        <f t="shared" ca="1" si="2"/>
        <v>0.20618915520000003</v>
      </c>
      <c r="F22" s="66">
        <f t="shared" ca="1" si="3"/>
        <v>0.61856746559999987</v>
      </c>
      <c r="G22" s="66">
        <f t="shared" ca="1" si="3"/>
        <v>0.61856746559999987</v>
      </c>
      <c r="H22" s="66">
        <f t="shared" ca="1" si="4"/>
        <v>0.92785119839999997</v>
      </c>
      <c r="I22" s="67">
        <f t="shared" ca="1" si="5"/>
        <v>1.1340403536000001</v>
      </c>
      <c r="J22" s="65">
        <f t="shared" ca="1" si="6"/>
        <v>0</v>
      </c>
      <c r="K22" s="66">
        <f t="shared" ca="1" si="6"/>
        <v>0</v>
      </c>
      <c r="L22" s="66">
        <f t="shared" ca="1" si="6"/>
        <v>0</v>
      </c>
      <c r="M22" s="66">
        <f t="shared" ca="1" si="6"/>
        <v>0</v>
      </c>
      <c r="N22" s="66">
        <f t="shared" ca="1" si="6"/>
        <v>0</v>
      </c>
      <c r="O22" s="66">
        <f t="shared" ca="1" si="6"/>
        <v>0</v>
      </c>
      <c r="P22" s="66">
        <f t="shared" ca="1" si="6"/>
        <v>4.39308419080636</v>
      </c>
      <c r="Q22" s="155">
        <f ca="1">J22*VLOOKUP('Tipo de Pilha'!$E$1,'Área - us ur'!$A$4:$H$7,2,FALSE)/1000</f>
        <v>0</v>
      </c>
      <c r="R22" s="151">
        <f ca="1">K22*VLOOKUP('Tipo de Pilha'!$E$1,'Área - us ur'!$A$4:$H$7,3,FALSE)/1000</f>
        <v>0</v>
      </c>
      <c r="S22" s="151">
        <f ca="1">L22*VLOOKUP('Tipo de Pilha'!$E$1,'Área - us ur'!$A$4:$H$7,4,FALSE)/1000</f>
        <v>0</v>
      </c>
      <c r="T22" s="151">
        <f ca="1">M22*VLOOKUP('Tipo de Pilha'!$E$1,'Área - us ur'!$A$4:$H$7,5,FALSE)/1000</f>
        <v>0</v>
      </c>
      <c r="U22" s="151">
        <f ca="1">N22*VLOOKUP('Tipo de Pilha'!$E$1,'Área - us ur'!$A$4:$H$7,6,FALSE)/1000</f>
        <v>0</v>
      </c>
      <c r="V22" s="151">
        <f ca="1">O22*VLOOKUP('Tipo de Pilha'!$E$1,'Área - us ur'!$A$4:$H$7,7,FALSE)/1000</f>
        <v>0</v>
      </c>
      <c r="W22" s="156">
        <f ca="1">P22*VLOOKUP('Tipo de Pilha'!$E$1,'Área - us ur'!$A$4:$H$7,8,FALSE)/1000</f>
        <v>0</v>
      </c>
      <c r="X22" s="144">
        <f t="shared" ca="1" si="7"/>
        <v>0</v>
      </c>
      <c r="AH22" s="58"/>
    </row>
    <row r="23" spans="1:34" ht="15" customHeight="1" x14ac:dyDescent="0.2">
      <c r="A23" s="164">
        <f ca="1">'Serie Vento - 8 dias'!J23</f>
        <v>42172</v>
      </c>
      <c r="B23" s="165">
        <f ca="1">'Serie Vento - 8 dias'!K23</f>
        <v>17.182429599999999</v>
      </c>
      <c r="C23" s="66">
        <f t="shared" ca="1" si="2"/>
        <v>0.34364859200000003</v>
      </c>
      <c r="D23" s="66">
        <f t="shared" ca="1" si="2"/>
        <v>0.34364859200000003</v>
      </c>
      <c r="E23" s="66">
        <f t="shared" ca="1" si="2"/>
        <v>0.34364859200000003</v>
      </c>
      <c r="F23" s="66">
        <f t="shared" ca="1" si="3"/>
        <v>1.0309457759999998</v>
      </c>
      <c r="G23" s="66">
        <f t="shared" ca="1" si="3"/>
        <v>1.0309457759999998</v>
      </c>
      <c r="H23" s="66">
        <f t="shared" ca="1" si="4"/>
        <v>1.5464186640000002</v>
      </c>
      <c r="I23" s="67">
        <f t="shared" ca="1" si="5"/>
        <v>1.890067256</v>
      </c>
      <c r="J23" s="65">
        <f t="shared" ca="1" si="6"/>
        <v>0</v>
      </c>
      <c r="K23" s="66">
        <f t="shared" ca="1" si="6"/>
        <v>0</v>
      </c>
      <c r="L23" s="66">
        <f t="shared" ca="1" si="6"/>
        <v>0</v>
      </c>
      <c r="M23" s="66">
        <f t="shared" ca="1" si="6"/>
        <v>0.82918758103004087</v>
      </c>
      <c r="N23" s="66">
        <f t="shared" ca="1" si="6"/>
        <v>0.82918758103004087</v>
      </c>
      <c r="O23" s="66">
        <f t="shared" ca="1" si="6"/>
        <v>30.97772126931762</v>
      </c>
      <c r="P23" s="66">
        <f t="shared" ca="1" si="6"/>
        <v>68.200425171795445</v>
      </c>
      <c r="Q23" s="155">
        <f ca="1">J23*VLOOKUP('Tipo de Pilha'!$E$1,'Área - us ur'!$A$4:$H$7,2,FALSE)/1000</f>
        <v>0</v>
      </c>
      <c r="R23" s="151">
        <f ca="1">K23*VLOOKUP('Tipo de Pilha'!$E$1,'Área - us ur'!$A$4:$H$7,3,FALSE)/1000</f>
        <v>0</v>
      </c>
      <c r="S23" s="151">
        <f ca="1">L23*VLOOKUP('Tipo de Pilha'!$E$1,'Área - us ur'!$A$4:$H$7,4,FALSE)/1000</f>
        <v>0</v>
      </c>
      <c r="T23" s="151">
        <f ca="1">M23*VLOOKUP('Tipo de Pilha'!$E$1,'Área - us ur'!$A$4:$H$7,5,FALSE)/1000</f>
        <v>3.9801003889441961E-4</v>
      </c>
      <c r="U23" s="151">
        <f ca="1">N23*VLOOKUP('Tipo de Pilha'!$E$1,'Área - us ur'!$A$4:$H$7,6,FALSE)/1000</f>
        <v>0</v>
      </c>
      <c r="V23" s="151">
        <f ca="1">O23*VLOOKUP('Tipo de Pilha'!$E$1,'Área - us ur'!$A$4:$H$7,7,FALSE)/1000</f>
        <v>3.7173265523181144E-3</v>
      </c>
      <c r="W23" s="156">
        <f ca="1">P23*VLOOKUP('Tipo de Pilha'!$E$1,'Área - us ur'!$A$4:$H$7,8,FALSE)/1000</f>
        <v>0</v>
      </c>
      <c r="X23" s="144">
        <f t="shared" ca="1" si="7"/>
        <v>4.1153365912125336E-3</v>
      </c>
      <c r="AH23" s="58"/>
    </row>
    <row r="24" spans="1:34" ht="15" customHeight="1" x14ac:dyDescent="0.2">
      <c r="A24" s="164">
        <f ca="1">'Serie Vento - 8 dias'!J24</f>
        <v>42180</v>
      </c>
      <c r="B24" s="165">
        <f ca="1">'Serie Vento - 8 dias'!K24</f>
        <v>16.32330812</v>
      </c>
      <c r="C24" s="66">
        <f t="shared" ca="1" si="2"/>
        <v>0.32646616240000009</v>
      </c>
      <c r="D24" s="66">
        <f t="shared" ca="1" si="2"/>
        <v>0.32646616240000009</v>
      </c>
      <c r="E24" s="66">
        <f t="shared" ca="1" si="2"/>
        <v>0.32646616240000009</v>
      </c>
      <c r="F24" s="66">
        <f t="shared" ca="1" si="3"/>
        <v>0.9793984872</v>
      </c>
      <c r="G24" s="66">
        <f t="shared" ca="1" si="3"/>
        <v>0.9793984872</v>
      </c>
      <c r="H24" s="66">
        <f t="shared" ca="1" si="4"/>
        <v>1.4690977308000002</v>
      </c>
      <c r="I24" s="67">
        <f t="shared" ca="1" si="5"/>
        <v>1.7955638932000002</v>
      </c>
      <c r="J24" s="65">
        <f t="shared" ca="1" si="6"/>
        <v>0</v>
      </c>
      <c r="K24" s="66">
        <f t="shared" ca="1" si="6"/>
        <v>0</v>
      </c>
      <c r="L24" s="66">
        <f t="shared" ca="1" si="6"/>
        <v>0</v>
      </c>
      <c r="M24" s="66">
        <f t="shared" ca="1" si="6"/>
        <v>0</v>
      </c>
      <c r="N24" s="66">
        <f t="shared" ca="1" si="6"/>
        <v>0</v>
      </c>
      <c r="O24" s="66">
        <f t="shared" ca="1" si="6"/>
        <v>24.490498770419151</v>
      </c>
      <c r="P24" s="66">
        <f t="shared" ca="1" si="6"/>
        <v>56.598568003485404</v>
      </c>
      <c r="Q24" s="155">
        <f ca="1">J24*VLOOKUP('Tipo de Pilha'!$E$1,'Área - us ur'!$A$4:$H$7,2,FALSE)/1000</f>
        <v>0</v>
      </c>
      <c r="R24" s="151">
        <f ca="1">K24*VLOOKUP('Tipo de Pilha'!$E$1,'Área - us ur'!$A$4:$H$7,3,FALSE)/1000</f>
        <v>0</v>
      </c>
      <c r="S24" s="151">
        <f ca="1">L24*VLOOKUP('Tipo de Pilha'!$E$1,'Área - us ur'!$A$4:$H$7,4,FALSE)/1000</f>
        <v>0</v>
      </c>
      <c r="T24" s="151">
        <f ca="1">M24*VLOOKUP('Tipo de Pilha'!$E$1,'Área - us ur'!$A$4:$H$7,5,FALSE)/1000</f>
        <v>0</v>
      </c>
      <c r="U24" s="151">
        <f ca="1">N24*VLOOKUP('Tipo de Pilha'!$E$1,'Área - us ur'!$A$4:$H$7,6,FALSE)/1000</f>
        <v>0</v>
      </c>
      <c r="V24" s="151">
        <f ca="1">O24*VLOOKUP('Tipo de Pilha'!$E$1,'Área - us ur'!$A$4:$H$7,7,FALSE)/1000</f>
        <v>2.9388598524502981E-3</v>
      </c>
      <c r="W24" s="156">
        <f ca="1">P24*VLOOKUP('Tipo de Pilha'!$E$1,'Área - us ur'!$A$4:$H$7,8,FALSE)/1000</f>
        <v>0</v>
      </c>
      <c r="X24" s="144">
        <f t="shared" ca="1" si="7"/>
        <v>2.9388598524502981E-3</v>
      </c>
      <c r="AH24" s="58"/>
    </row>
    <row r="25" spans="1:34" ht="15" customHeight="1" x14ac:dyDescent="0.2">
      <c r="A25" s="164">
        <f ca="1">'Serie Vento - 8 dias'!J25</f>
        <v>42188</v>
      </c>
      <c r="B25" s="165">
        <f ca="1">'Serie Vento - 8 dias'!K25</f>
        <v>12.027700719999999</v>
      </c>
      <c r="C25" s="66">
        <f t="shared" ca="1" si="2"/>
        <v>0.24055401440000002</v>
      </c>
      <c r="D25" s="66">
        <f t="shared" ca="1" si="2"/>
        <v>0.24055401440000002</v>
      </c>
      <c r="E25" s="66">
        <f t="shared" ca="1" si="2"/>
        <v>0.24055401440000002</v>
      </c>
      <c r="F25" s="66">
        <f t="shared" ca="1" si="3"/>
        <v>0.72166204319999994</v>
      </c>
      <c r="G25" s="66">
        <f t="shared" ca="1" si="3"/>
        <v>0.72166204319999994</v>
      </c>
      <c r="H25" s="66">
        <f t="shared" ca="1" si="4"/>
        <v>1.0824930648</v>
      </c>
      <c r="I25" s="67">
        <f t="shared" ca="1" si="5"/>
        <v>1.3230470792</v>
      </c>
      <c r="J25" s="65">
        <f t="shared" ca="1" si="6"/>
        <v>0</v>
      </c>
      <c r="K25" s="66">
        <f t="shared" ca="1" si="6"/>
        <v>0</v>
      </c>
      <c r="L25" s="66">
        <f t="shared" ca="1" si="6"/>
        <v>0</v>
      </c>
      <c r="M25" s="66">
        <f t="shared" ca="1" si="6"/>
        <v>0</v>
      </c>
      <c r="N25" s="66">
        <f t="shared" ca="1" si="6"/>
        <v>0</v>
      </c>
      <c r="O25" s="66">
        <f t="shared" ca="1" si="6"/>
        <v>2.4570227529256243</v>
      </c>
      <c r="P25" s="66">
        <f t="shared" ca="1" si="6"/>
        <v>14.129023072019761</v>
      </c>
      <c r="Q25" s="155">
        <f ca="1">J25*VLOOKUP('Tipo de Pilha'!$E$1,'Área - us ur'!$A$4:$H$7,2,FALSE)/1000</f>
        <v>0</v>
      </c>
      <c r="R25" s="151">
        <f ca="1">K25*VLOOKUP('Tipo de Pilha'!$E$1,'Área - us ur'!$A$4:$H$7,3,FALSE)/1000</f>
        <v>0</v>
      </c>
      <c r="S25" s="151">
        <f ca="1">L25*VLOOKUP('Tipo de Pilha'!$E$1,'Área - us ur'!$A$4:$H$7,4,FALSE)/1000</f>
        <v>0</v>
      </c>
      <c r="T25" s="151">
        <f ca="1">M25*VLOOKUP('Tipo de Pilha'!$E$1,'Área - us ur'!$A$4:$H$7,5,FALSE)/1000</f>
        <v>0</v>
      </c>
      <c r="U25" s="151">
        <f ca="1">N25*VLOOKUP('Tipo de Pilha'!$E$1,'Área - us ur'!$A$4:$H$7,6,FALSE)/1000</f>
        <v>0</v>
      </c>
      <c r="V25" s="151">
        <f ca="1">O25*VLOOKUP('Tipo de Pilha'!$E$1,'Área - us ur'!$A$4:$H$7,7,FALSE)/1000</f>
        <v>2.9484273035107489E-4</v>
      </c>
      <c r="W25" s="156">
        <f ca="1">P25*VLOOKUP('Tipo de Pilha'!$E$1,'Área - us ur'!$A$4:$H$7,8,FALSE)/1000</f>
        <v>0</v>
      </c>
      <c r="X25" s="144">
        <f t="shared" ca="1" si="7"/>
        <v>2.9484273035107489E-4</v>
      </c>
      <c r="AC25" s="2"/>
      <c r="AH25" s="58"/>
    </row>
    <row r="26" spans="1:34" ht="15" customHeight="1" x14ac:dyDescent="0.2">
      <c r="A26" s="164">
        <f ca="1">'Serie Vento - 8 dias'!J26</f>
        <v>42196</v>
      </c>
      <c r="B26" s="165">
        <f ca="1">'Serie Vento - 8 dias'!K26</f>
        <v>15.464186639999999</v>
      </c>
      <c r="C26" s="66">
        <f t="shared" ca="1" si="2"/>
        <v>0.30928373280000004</v>
      </c>
      <c r="D26" s="66">
        <f t="shared" ca="1" si="2"/>
        <v>0.30928373280000004</v>
      </c>
      <c r="E26" s="66">
        <f t="shared" ca="1" si="2"/>
        <v>0.30928373280000004</v>
      </c>
      <c r="F26" s="66">
        <f t="shared" ca="1" si="3"/>
        <v>0.92785119839999997</v>
      </c>
      <c r="G26" s="66">
        <f t="shared" ca="1" si="3"/>
        <v>0.92785119839999997</v>
      </c>
      <c r="H26" s="66">
        <f t="shared" ca="1" si="4"/>
        <v>1.3917767976000002</v>
      </c>
      <c r="I26" s="67">
        <f t="shared" ca="1" si="5"/>
        <v>1.7010605304000002</v>
      </c>
      <c r="J26" s="65">
        <f t="shared" ca="1" si="6"/>
        <v>0</v>
      </c>
      <c r="K26" s="66">
        <f t="shared" ca="1" si="6"/>
        <v>0</v>
      </c>
      <c r="L26" s="66">
        <f t="shared" ca="1" si="6"/>
        <v>0</v>
      </c>
      <c r="M26" s="66">
        <f t="shared" ca="1" si="6"/>
        <v>0</v>
      </c>
      <c r="N26" s="66">
        <f t="shared" ca="1" si="6"/>
        <v>0</v>
      </c>
      <c r="O26" s="66">
        <f t="shared" ca="1" si="6"/>
        <v>18.696785369987271</v>
      </c>
      <c r="P26" s="66">
        <f t="shared" ca="1" si="6"/>
        <v>46.032693562514318</v>
      </c>
      <c r="Q26" s="155">
        <f ca="1">J26*VLOOKUP('Tipo de Pilha'!$E$1,'Área - us ur'!$A$4:$H$7,2,FALSE)/1000</f>
        <v>0</v>
      </c>
      <c r="R26" s="151">
        <f ca="1">K26*VLOOKUP('Tipo de Pilha'!$E$1,'Área - us ur'!$A$4:$H$7,3,FALSE)/1000</f>
        <v>0</v>
      </c>
      <c r="S26" s="151">
        <f ca="1">L26*VLOOKUP('Tipo de Pilha'!$E$1,'Área - us ur'!$A$4:$H$7,4,FALSE)/1000</f>
        <v>0</v>
      </c>
      <c r="T26" s="151">
        <f ca="1">M26*VLOOKUP('Tipo de Pilha'!$E$1,'Área - us ur'!$A$4:$H$7,5,FALSE)/1000</f>
        <v>0</v>
      </c>
      <c r="U26" s="151">
        <f ca="1">N26*VLOOKUP('Tipo de Pilha'!$E$1,'Área - us ur'!$A$4:$H$7,6,FALSE)/1000</f>
        <v>0</v>
      </c>
      <c r="V26" s="151">
        <f ca="1">O26*VLOOKUP('Tipo de Pilha'!$E$1,'Área - us ur'!$A$4:$H$7,7,FALSE)/1000</f>
        <v>2.2436142443984725E-3</v>
      </c>
      <c r="W26" s="156">
        <f ca="1">P26*VLOOKUP('Tipo de Pilha'!$E$1,'Área - us ur'!$A$4:$H$7,8,FALSE)/1000</f>
        <v>0</v>
      </c>
      <c r="X26" s="144">
        <f t="shared" ca="1" si="7"/>
        <v>2.2436142443984725E-3</v>
      </c>
      <c r="AH26" s="58"/>
    </row>
    <row r="27" spans="1:34" ht="15" customHeight="1" x14ac:dyDescent="0.2">
      <c r="A27" s="164">
        <f ca="1">'Serie Vento - 8 dias'!J27</f>
        <v>42204</v>
      </c>
      <c r="B27" s="165">
        <f ca="1">'Serie Vento - 8 dias'!K27</f>
        <v>12.027700719999999</v>
      </c>
      <c r="C27" s="69">
        <f t="shared" ca="1" si="2"/>
        <v>0.24055401440000002</v>
      </c>
      <c r="D27" s="69">
        <f t="shared" ca="1" si="2"/>
        <v>0.24055401440000002</v>
      </c>
      <c r="E27" s="69">
        <f t="shared" ca="1" si="2"/>
        <v>0.24055401440000002</v>
      </c>
      <c r="F27" s="69">
        <f t="shared" ca="1" si="3"/>
        <v>0.72166204319999994</v>
      </c>
      <c r="G27" s="69">
        <f t="shared" ca="1" si="3"/>
        <v>0.72166204319999994</v>
      </c>
      <c r="H27" s="69">
        <f t="shared" ca="1" si="4"/>
        <v>1.0824930648</v>
      </c>
      <c r="I27" s="70">
        <f t="shared" ca="1" si="5"/>
        <v>1.3230470792</v>
      </c>
      <c r="J27" s="68">
        <f t="shared" ca="1" si="6"/>
        <v>0</v>
      </c>
      <c r="K27" s="69">
        <f t="shared" ca="1" si="6"/>
        <v>0</v>
      </c>
      <c r="L27" s="69">
        <f t="shared" ca="1" si="6"/>
        <v>0</v>
      </c>
      <c r="M27" s="69">
        <f t="shared" ca="1" si="6"/>
        <v>0</v>
      </c>
      <c r="N27" s="69">
        <f t="shared" ca="1" si="6"/>
        <v>0</v>
      </c>
      <c r="O27" s="69">
        <f t="shared" ca="1" si="6"/>
        <v>2.4570227529256243</v>
      </c>
      <c r="P27" s="69">
        <f t="shared" ca="1" si="6"/>
        <v>14.129023072019761</v>
      </c>
      <c r="Q27" s="155">
        <f ca="1">J27*VLOOKUP('Tipo de Pilha'!$E$1,'Área - us ur'!$A$4:$H$7,2,FALSE)/1000</f>
        <v>0</v>
      </c>
      <c r="R27" s="151">
        <f ca="1">K27*VLOOKUP('Tipo de Pilha'!$E$1,'Área - us ur'!$A$4:$H$7,3,FALSE)/1000</f>
        <v>0</v>
      </c>
      <c r="S27" s="151">
        <f ca="1">L27*VLOOKUP('Tipo de Pilha'!$E$1,'Área - us ur'!$A$4:$H$7,4,FALSE)/1000</f>
        <v>0</v>
      </c>
      <c r="T27" s="151">
        <f ca="1">M27*VLOOKUP('Tipo de Pilha'!$E$1,'Área - us ur'!$A$4:$H$7,5,FALSE)/1000</f>
        <v>0</v>
      </c>
      <c r="U27" s="151">
        <f ca="1">N27*VLOOKUP('Tipo de Pilha'!$E$1,'Área - us ur'!$A$4:$H$7,6,FALSE)/1000</f>
        <v>0</v>
      </c>
      <c r="V27" s="151">
        <f ca="1">O27*VLOOKUP('Tipo de Pilha'!$E$1,'Área - us ur'!$A$4:$H$7,7,FALSE)/1000</f>
        <v>2.9484273035107489E-4</v>
      </c>
      <c r="W27" s="156">
        <f ca="1">P27*VLOOKUP('Tipo de Pilha'!$E$1,'Área - us ur'!$A$4:$H$7,8,FALSE)/1000</f>
        <v>0</v>
      </c>
      <c r="X27" s="144">
        <f t="shared" ca="1" si="7"/>
        <v>2.9484273035107489E-4</v>
      </c>
      <c r="Z27" s="58" t="s">
        <v>89</v>
      </c>
      <c r="AA27" s="3" t="s">
        <v>15</v>
      </c>
      <c r="AH27" s="58"/>
    </row>
    <row r="28" spans="1:34" ht="15" customHeight="1" x14ac:dyDescent="0.2">
      <c r="A28" s="164">
        <f ca="1">'Serie Vento - 8 dias'!J28</f>
        <v>42212</v>
      </c>
      <c r="B28" s="165">
        <f ca="1">'Serie Vento - 8 dias'!K28</f>
        <v>14.605065159999999</v>
      </c>
      <c r="C28" s="69">
        <f t="shared" ca="1" si="2"/>
        <v>0.29210130320000005</v>
      </c>
      <c r="D28" s="69">
        <f t="shared" ca="1" si="2"/>
        <v>0.29210130320000005</v>
      </c>
      <c r="E28" s="69">
        <f t="shared" ca="1" si="2"/>
        <v>0.29210130320000005</v>
      </c>
      <c r="F28" s="69">
        <f t="shared" ca="1" si="3"/>
        <v>0.87630390959999993</v>
      </c>
      <c r="G28" s="69">
        <f t="shared" ca="1" si="3"/>
        <v>0.87630390959999993</v>
      </c>
      <c r="H28" s="69">
        <f t="shared" ca="1" si="4"/>
        <v>1.3144558644</v>
      </c>
      <c r="I28" s="70">
        <f t="shared" ca="1" si="5"/>
        <v>1.6065571676000001</v>
      </c>
      <c r="J28" s="68">
        <f t="shared" ca="1" si="6"/>
        <v>0</v>
      </c>
      <c r="K28" s="69">
        <f t="shared" ca="1" si="6"/>
        <v>0</v>
      </c>
      <c r="L28" s="69">
        <f t="shared" ca="1" si="6"/>
        <v>0</v>
      </c>
      <c r="M28" s="69">
        <f t="shared" ca="1" si="6"/>
        <v>0</v>
      </c>
      <c r="N28" s="69">
        <f t="shared" ca="1" si="6"/>
        <v>0</v>
      </c>
      <c r="O28" s="69">
        <f t="shared" ca="1" si="6"/>
        <v>13.596581068021965</v>
      </c>
      <c r="P28" s="69">
        <f t="shared" ca="1" si="6"/>
        <v>36.502801848882214</v>
      </c>
      <c r="Q28" s="155">
        <f ca="1">J28*VLOOKUP('Tipo de Pilha'!$E$1,'Área - us ur'!$A$4:$H$7,2,FALSE)/1000</f>
        <v>0</v>
      </c>
      <c r="R28" s="151">
        <f ca="1">K28*VLOOKUP('Tipo de Pilha'!$E$1,'Área - us ur'!$A$4:$H$7,3,FALSE)/1000</f>
        <v>0</v>
      </c>
      <c r="S28" s="151">
        <f ca="1">L28*VLOOKUP('Tipo de Pilha'!$E$1,'Área - us ur'!$A$4:$H$7,4,FALSE)/1000</f>
        <v>0</v>
      </c>
      <c r="T28" s="151">
        <f ca="1">M28*VLOOKUP('Tipo de Pilha'!$E$1,'Área - us ur'!$A$4:$H$7,5,FALSE)/1000</f>
        <v>0</v>
      </c>
      <c r="U28" s="151">
        <f ca="1">N28*VLOOKUP('Tipo de Pilha'!$E$1,'Área - us ur'!$A$4:$H$7,6,FALSE)/1000</f>
        <v>0</v>
      </c>
      <c r="V28" s="151">
        <f ca="1">O28*VLOOKUP('Tipo de Pilha'!$E$1,'Área - us ur'!$A$4:$H$7,7,FALSE)/1000</f>
        <v>1.6315897281626358E-3</v>
      </c>
      <c r="W28" s="156">
        <f ca="1">P28*VLOOKUP('Tipo de Pilha'!$E$1,'Área - us ur'!$A$4:$H$7,8,FALSE)/1000</f>
        <v>0</v>
      </c>
      <c r="X28" s="144">
        <f t="shared" ca="1" si="7"/>
        <v>1.6315897281626358E-3</v>
      </c>
      <c r="Z28" s="58" t="s">
        <v>90</v>
      </c>
      <c r="AA28" s="3" t="s">
        <v>16</v>
      </c>
      <c r="AH28" s="58"/>
    </row>
    <row r="29" spans="1:34" ht="15" customHeight="1" x14ac:dyDescent="0.2">
      <c r="A29" s="164">
        <f ca="1">'Serie Vento - 8 dias'!J29</f>
        <v>42220</v>
      </c>
      <c r="B29" s="165">
        <f ca="1">'Serie Vento - 8 dias'!K29</f>
        <v>12.886822199999999</v>
      </c>
      <c r="C29" s="69">
        <f t="shared" ca="1" si="2"/>
        <v>0.25773644400000001</v>
      </c>
      <c r="D29" s="69">
        <f t="shared" ca="1" si="2"/>
        <v>0.25773644400000001</v>
      </c>
      <c r="E29" s="69">
        <f t="shared" ca="1" si="2"/>
        <v>0.25773644400000001</v>
      </c>
      <c r="F29" s="69">
        <f t="shared" ca="1" si="3"/>
        <v>0.77320933199999997</v>
      </c>
      <c r="G29" s="69">
        <f t="shared" ca="1" si="3"/>
        <v>0.77320933199999997</v>
      </c>
      <c r="H29" s="69">
        <f t="shared" ca="1" si="4"/>
        <v>1.159813998</v>
      </c>
      <c r="I29" s="70">
        <f t="shared" ca="1" si="5"/>
        <v>1.417550442</v>
      </c>
      <c r="J29" s="68">
        <f t="shared" ca="1" si="6"/>
        <v>0</v>
      </c>
      <c r="K29" s="69">
        <f t="shared" ca="1" si="6"/>
        <v>0</v>
      </c>
      <c r="L29" s="69">
        <f t="shared" ca="1" si="6"/>
        <v>0</v>
      </c>
      <c r="M29" s="69">
        <f t="shared" ca="1" si="6"/>
        <v>0</v>
      </c>
      <c r="N29" s="69">
        <f t="shared" ca="1" si="6"/>
        <v>0</v>
      </c>
      <c r="O29" s="69">
        <f t="shared" ca="1" si="6"/>
        <v>5.47669975949115</v>
      </c>
      <c r="P29" s="69">
        <f t="shared" ca="1" si="6"/>
        <v>20.550966603634933</v>
      </c>
      <c r="Q29" s="155">
        <f ca="1">J29*VLOOKUP('Tipo de Pilha'!$E$1,'Área - us ur'!$A$4:$H$7,2,FALSE)/1000</f>
        <v>0</v>
      </c>
      <c r="R29" s="151">
        <f ca="1">K29*VLOOKUP('Tipo de Pilha'!$E$1,'Área - us ur'!$A$4:$H$7,3,FALSE)/1000</f>
        <v>0</v>
      </c>
      <c r="S29" s="151">
        <f ca="1">L29*VLOOKUP('Tipo de Pilha'!$E$1,'Área - us ur'!$A$4:$H$7,4,FALSE)/1000</f>
        <v>0</v>
      </c>
      <c r="T29" s="151">
        <f ca="1">M29*VLOOKUP('Tipo de Pilha'!$E$1,'Área - us ur'!$A$4:$H$7,5,FALSE)/1000</f>
        <v>0</v>
      </c>
      <c r="U29" s="151">
        <f ca="1">N29*VLOOKUP('Tipo de Pilha'!$E$1,'Área - us ur'!$A$4:$H$7,6,FALSE)/1000</f>
        <v>0</v>
      </c>
      <c r="V29" s="151">
        <f ca="1">O29*VLOOKUP('Tipo de Pilha'!$E$1,'Área - us ur'!$A$4:$H$7,7,FALSE)/1000</f>
        <v>6.5720397113893801E-4</v>
      </c>
      <c r="W29" s="156">
        <f ca="1">P29*VLOOKUP('Tipo de Pilha'!$E$1,'Área - us ur'!$A$4:$H$7,8,FALSE)/1000</f>
        <v>0</v>
      </c>
      <c r="X29" s="144">
        <f t="shared" ca="1" si="7"/>
        <v>6.5720397113893801E-4</v>
      </c>
      <c r="Z29" s="1" t="s">
        <v>7</v>
      </c>
      <c r="AA29" s="3" t="s">
        <v>91</v>
      </c>
      <c r="AH29" s="58"/>
    </row>
    <row r="30" spans="1:34" ht="15" customHeight="1" x14ac:dyDescent="0.2">
      <c r="A30" s="164">
        <f ca="1">'Serie Vento - 8 dias'!J30</f>
        <v>42228</v>
      </c>
      <c r="B30" s="165">
        <f ca="1">'Serie Vento - 8 dias'!K30</f>
        <v>14.605065159999999</v>
      </c>
      <c r="C30" s="69">
        <f t="shared" ca="1" si="2"/>
        <v>0.29210130320000005</v>
      </c>
      <c r="D30" s="69">
        <f t="shared" ca="1" si="2"/>
        <v>0.29210130320000005</v>
      </c>
      <c r="E30" s="69">
        <f t="shared" ca="1" si="2"/>
        <v>0.29210130320000005</v>
      </c>
      <c r="F30" s="69">
        <f t="shared" ca="1" si="3"/>
        <v>0.87630390959999993</v>
      </c>
      <c r="G30" s="69">
        <f t="shared" ca="1" si="3"/>
        <v>0.87630390959999993</v>
      </c>
      <c r="H30" s="69">
        <f t="shared" ca="1" si="4"/>
        <v>1.3144558644</v>
      </c>
      <c r="I30" s="70">
        <f t="shared" ca="1" si="5"/>
        <v>1.6065571676000001</v>
      </c>
      <c r="J30" s="68">
        <f t="shared" ca="1" si="6"/>
        <v>0</v>
      </c>
      <c r="K30" s="69">
        <f t="shared" ca="1" si="6"/>
        <v>0</v>
      </c>
      <c r="L30" s="69">
        <f t="shared" ca="1" si="6"/>
        <v>0</v>
      </c>
      <c r="M30" s="69">
        <f t="shared" ca="1" si="6"/>
        <v>0</v>
      </c>
      <c r="N30" s="69">
        <f t="shared" ca="1" si="6"/>
        <v>0</v>
      </c>
      <c r="O30" s="69">
        <f t="shared" ca="1" si="6"/>
        <v>13.596581068021965</v>
      </c>
      <c r="P30" s="69">
        <f t="shared" ca="1" si="6"/>
        <v>36.502801848882214</v>
      </c>
      <c r="Q30" s="155">
        <f ca="1">J30*VLOOKUP('Tipo de Pilha'!$E$1,'Área - us ur'!$A$4:$H$7,2,FALSE)/1000</f>
        <v>0</v>
      </c>
      <c r="R30" s="151">
        <f ca="1">K30*VLOOKUP('Tipo de Pilha'!$E$1,'Área - us ur'!$A$4:$H$7,3,FALSE)/1000</f>
        <v>0</v>
      </c>
      <c r="S30" s="151">
        <f ca="1">L30*VLOOKUP('Tipo de Pilha'!$E$1,'Área - us ur'!$A$4:$H$7,4,FALSE)/1000</f>
        <v>0</v>
      </c>
      <c r="T30" s="151">
        <f ca="1">M30*VLOOKUP('Tipo de Pilha'!$E$1,'Área - us ur'!$A$4:$H$7,5,FALSE)/1000</f>
        <v>0</v>
      </c>
      <c r="U30" s="151">
        <f ca="1">N30*VLOOKUP('Tipo de Pilha'!$E$1,'Área - us ur'!$A$4:$H$7,6,FALSE)/1000</f>
        <v>0</v>
      </c>
      <c r="V30" s="151">
        <f ca="1">O30*VLOOKUP('Tipo de Pilha'!$E$1,'Área - us ur'!$A$4:$H$7,7,FALSE)/1000</f>
        <v>1.6315897281626358E-3</v>
      </c>
      <c r="W30" s="156">
        <f ca="1">P30*VLOOKUP('Tipo de Pilha'!$E$1,'Área - us ur'!$A$4:$H$7,8,FALSE)/1000</f>
        <v>0</v>
      </c>
      <c r="X30" s="144">
        <f t="shared" ca="1" si="7"/>
        <v>1.6315897281626358E-3</v>
      </c>
      <c r="Z30" s="58" t="s">
        <v>92</v>
      </c>
      <c r="AA30" s="3" t="s">
        <v>93</v>
      </c>
    </row>
    <row r="31" spans="1:34" ht="15" customHeight="1" x14ac:dyDescent="0.2">
      <c r="A31" s="164">
        <f ca="1">'Serie Vento - 8 dias'!J31</f>
        <v>42236</v>
      </c>
      <c r="B31" s="165">
        <f ca="1">'Serie Vento - 8 dias'!K31</f>
        <v>12.027700719999999</v>
      </c>
      <c r="C31" s="69">
        <f t="shared" ca="1" si="2"/>
        <v>0.24055401440000002</v>
      </c>
      <c r="D31" s="69">
        <f t="shared" ca="1" si="2"/>
        <v>0.24055401440000002</v>
      </c>
      <c r="E31" s="69">
        <f t="shared" ca="1" si="2"/>
        <v>0.24055401440000002</v>
      </c>
      <c r="F31" s="69">
        <f t="shared" ca="1" si="3"/>
        <v>0.72166204319999994</v>
      </c>
      <c r="G31" s="69">
        <f t="shared" ca="1" si="3"/>
        <v>0.72166204319999994</v>
      </c>
      <c r="H31" s="69">
        <f t="shared" ca="1" si="4"/>
        <v>1.0824930648</v>
      </c>
      <c r="I31" s="70">
        <f t="shared" ca="1" si="5"/>
        <v>1.3230470792</v>
      </c>
      <c r="J31" s="68">
        <f t="shared" ca="1" si="6"/>
        <v>0</v>
      </c>
      <c r="K31" s="69">
        <f t="shared" ca="1" si="6"/>
        <v>0</v>
      </c>
      <c r="L31" s="69">
        <f t="shared" ca="1" si="6"/>
        <v>0</v>
      </c>
      <c r="M31" s="69">
        <f t="shared" ca="1" si="6"/>
        <v>0</v>
      </c>
      <c r="N31" s="69">
        <f t="shared" ca="1" si="6"/>
        <v>0</v>
      </c>
      <c r="O31" s="69">
        <f t="shared" ca="1" si="6"/>
        <v>2.4570227529256243</v>
      </c>
      <c r="P31" s="69">
        <f t="shared" ca="1" si="6"/>
        <v>14.129023072019761</v>
      </c>
      <c r="Q31" s="155">
        <f ca="1">J31*VLOOKUP('Tipo de Pilha'!$E$1,'Área - us ur'!$A$4:$H$7,2,FALSE)/1000</f>
        <v>0</v>
      </c>
      <c r="R31" s="151">
        <f ca="1">K31*VLOOKUP('Tipo de Pilha'!$E$1,'Área - us ur'!$A$4:$H$7,3,FALSE)/1000</f>
        <v>0</v>
      </c>
      <c r="S31" s="151">
        <f ca="1">L31*VLOOKUP('Tipo de Pilha'!$E$1,'Área - us ur'!$A$4:$H$7,4,FALSE)/1000</f>
        <v>0</v>
      </c>
      <c r="T31" s="151">
        <f ca="1">M31*VLOOKUP('Tipo de Pilha'!$E$1,'Área - us ur'!$A$4:$H$7,5,FALSE)/1000</f>
        <v>0</v>
      </c>
      <c r="U31" s="151">
        <f ca="1">N31*VLOOKUP('Tipo de Pilha'!$E$1,'Área - us ur'!$A$4:$H$7,6,FALSE)/1000</f>
        <v>0</v>
      </c>
      <c r="V31" s="151">
        <f ca="1">O31*VLOOKUP('Tipo de Pilha'!$E$1,'Área - us ur'!$A$4:$H$7,7,FALSE)/1000</f>
        <v>2.9484273035107489E-4</v>
      </c>
      <c r="W31" s="156">
        <f ca="1">P31*VLOOKUP('Tipo de Pilha'!$E$1,'Área - us ur'!$A$4:$H$7,8,FALSE)/1000</f>
        <v>0</v>
      </c>
      <c r="X31" s="144">
        <f t="shared" ca="1" si="7"/>
        <v>2.9484273035107489E-4</v>
      </c>
      <c r="Z31" s="58" t="s">
        <v>17</v>
      </c>
      <c r="AA31" s="3" t="s">
        <v>94</v>
      </c>
    </row>
    <row r="32" spans="1:34" ht="15" customHeight="1" x14ac:dyDescent="0.2">
      <c r="A32" s="164">
        <f ca="1">'Serie Vento - 8 dias'!J32</f>
        <v>42244</v>
      </c>
      <c r="B32" s="165">
        <f ca="1">'Serie Vento - 8 dias'!K32</f>
        <v>13.74594368</v>
      </c>
      <c r="C32" s="69">
        <f t="shared" ca="1" si="2"/>
        <v>0.27491887360000006</v>
      </c>
      <c r="D32" s="69">
        <f t="shared" ca="1" si="2"/>
        <v>0.27491887360000006</v>
      </c>
      <c r="E32" s="69">
        <f t="shared" ca="1" si="2"/>
        <v>0.27491887360000006</v>
      </c>
      <c r="F32" s="69">
        <f t="shared" ca="1" si="3"/>
        <v>0.82475662080000001</v>
      </c>
      <c r="G32" s="69">
        <f t="shared" ca="1" si="3"/>
        <v>0.82475662080000001</v>
      </c>
      <c r="H32" s="69">
        <f t="shared" ca="1" si="4"/>
        <v>1.2371349312000002</v>
      </c>
      <c r="I32" s="70">
        <f t="shared" ca="1" si="5"/>
        <v>1.5120538048000003</v>
      </c>
      <c r="J32" s="68">
        <f t="shared" ca="1" si="6"/>
        <v>0</v>
      </c>
      <c r="K32" s="69">
        <f t="shared" ca="1" si="6"/>
        <v>0</v>
      </c>
      <c r="L32" s="69">
        <f t="shared" ca="1" si="6"/>
        <v>0</v>
      </c>
      <c r="M32" s="69">
        <f t="shared" ca="1" si="6"/>
        <v>0</v>
      </c>
      <c r="N32" s="69">
        <f t="shared" ca="1" si="6"/>
        <v>0</v>
      </c>
      <c r="O32" s="69">
        <f t="shared" ca="1" si="6"/>
        <v>9.1898858645232764</v>
      </c>
      <c r="P32" s="69">
        <f t="shared" ca="1" si="6"/>
        <v>28.008892862589104</v>
      </c>
      <c r="Q32" s="155">
        <f ca="1">J32*VLOOKUP('Tipo de Pilha'!$E$1,'Área - us ur'!$A$4:$H$7,2,FALSE)/1000</f>
        <v>0</v>
      </c>
      <c r="R32" s="151">
        <f ca="1">K32*VLOOKUP('Tipo de Pilha'!$E$1,'Área - us ur'!$A$4:$H$7,3,FALSE)/1000</f>
        <v>0</v>
      </c>
      <c r="S32" s="151">
        <f ca="1">L32*VLOOKUP('Tipo de Pilha'!$E$1,'Área - us ur'!$A$4:$H$7,4,FALSE)/1000</f>
        <v>0</v>
      </c>
      <c r="T32" s="151">
        <f ca="1">M32*VLOOKUP('Tipo de Pilha'!$E$1,'Área - us ur'!$A$4:$H$7,5,FALSE)/1000</f>
        <v>0</v>
      </c>
      <c r="U32" s="151">
        <f ca="1">N32*VLOOKUP('Tipo de Pilha'!$E$1,'Área - us ur'!$A$4:$H$7,6,FALSE)/1000</f>
        <v>0</v>
      </c>
      <c r="V32" s="151">
        <f ca="1">O32*VLOOKUP('Tipo de Pilha'!$E$1,'Área - us ur'!$A$4:$H$7,7,FALSE)/1000</f>
        <v>1.1027863037427932E-3</v>
      </c>
      <c r="W32" s="156">
        <f ca="1">P32*VLOOKUP('Tipo de Pilha'!$E$1,'Área - us ur'!$A$4:$H$7,8,FALSE)/1000</f>
        <v>0</v>
      </c>
      <c r="X32" s="144">
        <f t="shared" ca="1" si="7"/>
        <v>1.1027863037427932E-3</v>
      </c>
      <c r="Z32" s="58" t="s">
        <v>95</v>
      </c>
      <c r="AA32" s="3" t="s">
        <v>96</v>
      </c>
    </row>
    <row r="33" spans="1:24" ht="15" customHeight="1" x14ac:dyDescent="0.2">
      <c r="A33" s="164">
        <f ca="1">'Serie Vento - 8 dias'!J33</f>
        <v>42252</v>
      </c>
      <c r="B33" s="165">
        <f ca="1">'Serie Vento - 8 dias'!K33</f>
        <v>17.182429599999999</v>
      </c>
      <c r="C33" s="69">
        <f t="shared" ca="1" si="2"/>
        <v>0.34364859200000003</v>
      </c>
      <c r="D33" s="69">
        <f t="shared" ca="1" si="2"/>
        <v>0.34364859200000003</v>
      </c>
      <c r="E33" s="69">
        <f t="shared" ca="1" si="2"/>
        <v>0.34364859200000003</v>
      </c>
      <c r="F33" s="69">
        <f t="shared" ca="1" si="3"/>
        <v>1.0309457759999998</v>
      </c>
      <c r="G33" s="69">
        <f t="shared" ca="1" si="3"/>
        <v>1.0309457759999998</v>
      </c>
      <c r="H33" s="69">
        <f t="shared" ca="1" si="4"/>
        <v>1.5464186640000002</v>
      </c>
      <c r="I33" s="70">
        <f t="shared" ca="1" si="5"/>
        <v>1.890067256</v>
      </c>
      <c r="J33" s="68">
        <f t="shared" ca="1" si="6"/>
        <v>0</v>
      </c>
      <c r="K33" s="69">
        <f t="shared" ca="1" si="6"/>
        <v>0</v>
      </c>
      <c r="L33" s="69">
        <f t="shared" ca="1" si="6"/>
        <v>0</v>
      </c>
      <c r="M33" s="69">
        <f t="shared" ca="1" si="6"/>
        <v>0.82918758103004087</v>
      </c>
      <c r="N33" s="69">
        <f t="shared" ca="1" si="6"/>
        <v>0.82918758103004087</v>
      </c>
      <c r="O33" s="69">
        <f t="shared" ca="1" si="6"/>
        <v>30.97772126931762</v>
      </c>
      <c r="P33" s="69">
        <f t="shared" ca="1" si="6"/>
        <v>68.200425171795445</v>
      </c>
      <c r="Q33" s="155">
        <f ca="1">J33*VLOOKUP('Tipo de Pilha'!$E$1,'Área - us ur'!$A$4:$H$7,2,FALSE)/1000</f>
        <v>0</v>
      </c>
      <c r="R33" s="151">
        <f ca="1">K33*VLOOKUP('Tipo de Pilha'!$E$1,'Área - us ur'!$A$4:$H$7,3,FALSE)/1000</f>
        <v>0</v>
      </c>
      <c r="S33" s="151">
        <f ca="1">L33*VLOOKUP('Tipo de Pilha'!$E$1,'Área - us ur'!$A$4:$H$7,4,FALSE)/1000</f>
        <v>0</v>
      </c>
      <c r="T33" s="151">
        <f ca="1">M33*VLOOKUP('Tipo de Pilha'!$E$1,'Área - us ur'!$A$4:$H$7,5,FALSE)/1000</f>
        <v>3.9801003889441961E-4</v>
      </c>
      <c r="U33" s="151">
        <f ca="1">N33*VLOOKUP('Tipo de Pilha'!$E$1,'Área - us ur'!$A$4:$H$7,6,FALSE)/1000</f>
        <v>0</v>
      </c>
      <c r="V33" s="151">
        <f ca="1">O33*VLOOKUP('Tipo de Pilha'!$E$1,'Área - us ur'!$A$4:$H$7,7,FALSE)/1000</f>
        <v>3.7173265523181144E-3</v>
      </c>
      <c r="W33" s="156">
        <f ca="1">P33*VLOOKUP('Tipo de Pilha'!$E$1,'Área - us ur'!$A$4:$H$7,8,FALSE)/1000</f>
        <v>0</v>
      </c>
      <c r="X33" s="144">
        <f t="shared" ca="1" si="7"/>
        <v>4.1153365912125336E-3</v>
      </c>
    </row>
    <row r="34" spans="1:24" ht="15" customHeight="1" x14ac:dyDescent="0.2">
      <c r="A34" s="164">
        <f ca="1">'Serie Vento - 8 dias'!J34</f>
        <v>42260</v>
      </c>
      <c r="B34" s="165">
        <f ca="1">'Serie Vento - 8 dias'!K34</f>
        <v>17.182429599999999</v>
      </c>
      <c r="C34" s="69">
        <f t="shared" ca="1" si="2"/>
        <v>0.34364859200000003</v>
      </c>
      <c r="D34" s="69">
        <f t="shared" ca="1" si="2"/>
        <v>0.34364859200000003</v>
      </c>
      <c r="E34" s="69">
        <f t="shared" ca="1" si="2"/>
        <v>0.34364859200000003</v>
      </c>
      <c r="F34" s="69">
        <f t="shared" ca="1" si="3"/>
        <v>1.0309457759999998</v>
      </c>
      <c r="G34" s="69">
        <f t="shared" ca="1" si="3"/>
        <v>1.0309457759999998</v>
      </c>
      <c r="H34" s="69">
        <f t="shared" ca="1" si="4"/>
        <v>1.5464186640000002</v>
      </c>
      <c r="I34" s="70">
        <f t="shared" ca="1" si="5"/>
        <v>1.890067256</v>
      </c>
      <c r="J34" s="68">
        <f t="shared" ca="1" si="6"/>
        <v>0</v>
      </c>
      <c r="K34" s="69">
        <f t="shared" ca="1" si="6"/>
        <v>0</v>
      </c>
      <c r="L34" s="69">
        <f t="shared" ca="1" si="6"/>
        <v>0</v>
      </c>
      <c r="M34" s="69">
        <f t="shared" ca="1" si="6"/>
        <v>0.82918758103004087</v>
      </c>
      <c r="N34" s="69">
        <f t="shared" ca="1" si="6"/>
        <v>0.82918758103004087</v>
      </c>
      <c r="O34" s="69">
        <f t="shared" ca="1" si="6"/>
        <v>30.97772126931762</v>
      </c>
      <c r="P34" s="69">
        <f t="shared" ca="1" si="6"/>
        <v>68.200425171795445</v>
      </c>
      <c r="Q34" s="155">
        <f ca="1">J34*VLOOKUP('Tipo de Pilha'!$E$1,'Área - us ur'!$A$4:$H$7,2,FALSE)/1000</f>
        <v>0</v>
      </c>
      <c r="R34" s="151">
        <f ca="1">K34*VLOOKUP('Tipo de Pilha'!$E$1,'Área - us ur'!$A$4:$H$7,3,FALSE)/1000</f>
        <v>0</v>
      </c>
      <c r="S34" s="151">
        <f ca="1">L34*VLOOKUP('Tipo de Pilha'!$E$1,'Área - us ur'!$A$4:$H$7,4,FALSE)/1000</f>
        <v>0</v>
      </c>
      <c r="T34" s="151">
        <f ca="1">M34*VLOOKUP('Tipo de Pilha'!$E$1,'Área - us ur'!$A$4:$H$7,5,FALSE)/1000</f>
        <v>3.9801003889441961E-4</v>
      </c>
      <c r="U34" s="151">
        <f ca="1">N34*VLOOKUP('Tipo de Pilha'!$E$1,'Área - us ur'!$A$4:$H$7,6,FALSE)/1000</f>
        <v>0</v>
      </c>
      <c r="V34" s="151">
        <f ca="1">O34*VLOOKUP('Tipo de Pilha'!$E$1,'Área - us ur'!$A$4:$H$7,7,FALSE)/1000</f>
        <v>3.7173265523181144E-3</v>
      </c>
      <c r="W34" s="156">
        <f ca="1">P34*VLOOKUP('Tipo de Pilha'!$E$1,'Área - us ur'!$A$4:$H$7,8,FALSE)/1000</f>
        <v>0</v>
      </c>
      <c r="X34" s="144">
        <f t="shared" ca="1" si="7"/>
        <v>4.1153365912125336E-3</v>
      </c>
    </row>
    <row r="35" spans="1:24" ht="15" customHeight="1" x14ac:dyDescent="0.2">
      <c r="A35" s="164">
        <f ca="1">'Serie Vento - 8 dias'!J35</f>
        <v>42268</v>
      </c>
      <c r="B35" s="165">
        <f ca="1">'Serie Vento - 8 dias'!K35</f>
        <v>18.041551079999998</v>
      </c>
      <c r="C35" s="69">
        <f t="shared" ca="1" si="2"/>
        <v>0.36083102160000002</v>
      </c>
      <c r="D35" s="69">
        <f t="shared" ca="1" si="2"/>
        <v>0.36083102160000002</v>
      </c>
      <c r="E35" s="69">
        <f t="shared" ca="1" si="2"/>
        <v>0.36083102160000002</v>
      </c>
      <c r="F35" s="69">
        <f t="shared" ca="1" si="3"/>
        <v>1.0824930647999997</v>
      </c>
      <c r="G35" s="69">
        <f t="shared" ca="1" si="3"/>
        <v>1.0824930647999997</v>
      </c>
      <c r="H35" s="69">
        <f t="shared" ca="1" si="4"/>
        <v>1.6237395971999999</v>
      </c>
      <c r="I35" s="70">
        <f t="shared" ca="1" si="5"/>
        <v>1.9845706188000001</v>
      </c>
      <c r="J35" s="68">
        <f t="shared" ca="1" si="6"/>
        <v>0</v>
      </c>
      <c r="K35" s="69">
        <f t="shared" ca="1" si="6"/>
        <v>0</v>
      </c>
      <c r="L35" s="69">
        <f t="shared" ca="1" si="6"/>
        <v>0</v>
      </c>
      <c r="M35" s="69">
        <f t="shared" ca="1" si="6"/>
        <v>2.4570227529256168</v>
      </c>
      <c r="N35" s="69">
        <f t="shared" ca="1" si="6"/>
        <v>2.4570227529256168</v>
      </c>
      <c r="O35" s="69">
        <f t="shared" ca="1" si="6"/>
        <v>38.158452866682651</v>
      </c>
      <c r="P35" s="69">
        <f t="shared" ca="1" si="6"/>
        <v>80.838265067444482</v>
      </c>
      <c r="Q35" s="155">
        <f ca="1">J35*VLOOKUP('Tipo de Pilha'!$E$1,'Área - us ur'!$A$4:$H$7,2,FALSE)/1000</f>
        <v>0</v>
      </c>
      <c r="R35" s="151">
        <f ca="1">K35*VLOOKUP('Tipo de Pilha'!$E$1,'Área - us ur'!$A$4:$H$7,3,FALSE)/1000</f>
        <v>0</v>
      </c>
      <c r="S35" s="151">
        <f ca="1">L35*VLOOKUP('Tipo de Pilha'!$E$1,'Área - us ur'!$A$4:$H$7,4,FALSE)/1000</f>
        <v>0</v>
      </c>
      <c r="T35" s="151">
        <f ca="1">M35*VLOOKUP('Tipo de Pilha'!$E$1,'Área - us ur'!$A$4:$H$7,5,FALSE)/1000</f>
        <v>1.1793709214042961E-3</v>
      </c>
      <c r="U35" s="151">
        <f ca="1">N35*VLOOKUP('Tipo de Pilha'!$E$1,'Área - us ur'!$A$4:$H$7,6,FALSE)/1000</f>
        <v>0</v>
      </c>
      <c r="V35" s="151">
        <f ca="1">O35*VLOOKUP('Tipo de Pilha'!$E$1,'Área - us ur'!$A$4:$H$7,7,FALSE)/1000</f>
        <v>4.5790143440019183E-3</v>
      </c>
      <c r="W35" s="156">
        <f ca="1">P35*VLOOKUP('Tipo de Pilha'!$E$1,'Área - us ur'!$A$4:$H$7,8,FALSE)/1000</f>
        <v>0</v>
      </c>
      <c r="X35" s="144">
        <f t="shared" ca="1" si="7"/>
        <v>5.7583852654062139E-3</v>
      </c>
    </row>
    <row r="36" spans="1:24" ht="15" customHeight="1" x14ac:dyDescent="0.2">
      <c r="A36" s="164">
        <f ca="1">'Serie Vento - 8 dias'!J36</f>
        <v>42276</v>
      </c>
      <c r="B36" s="165">
        <f ca="1">'Serie Vento - 8 dias'!K36</f>
        <v>18.90067256</v>
      </c>
      <c r="C36" s="69">
        <f t="shared" ca="1" si="2"/>
        <v>0.37801345120000007</v>
      </c>
      <c r="D36" s="69">
        <f t="shared" ca="1" si="2"/>
        <v>0.37801345120000007</v>
      </c>
      <c r="E36" s="69">
        <f t="shared" ca="1" si="2"/>
        <v>0.37801345120000007</v>
      </c>
      <c r="F36" s="69">
        <f t="shared" ca="1" si="3"/>
        <v>1.1340403535999999</v>
      </c>
      <c r="G36" s="69">
        <f t="shared" ca="1" si="3"/>
        <v>1.1340403535999999</v>
      </c>
      <c r="H36" s="69">
        <f t="shared" ca="1" si="4"/>
        <v>1.7010605304000002</v>
      </c>
      <c r="I36" s="70">
        <f t="shared" ca="1" si="5"/>
        <v>2.0790739816000001</v>
      </c>
      <c r="J36" s="68">
        <f t="shared" ca="1" si="6"/>
        <v>0</v>
      </c>
      <c r="K36" s="69">
        <f t="shared" ca="1" si="6"/>
        <v>0</v>
      </c>
      <c r="L36" s="69">
        <f t="shared" ca="1" si="6"/>
        <v>0</v>
      </c>
      <c r="M36" s="69">
        <f t="shared" ca="1" si="6"/>
        <v>4.3930841908063512</v>
      </c>
      <c r="N36" s="69">
        <f t="shared" ca="1" si="6"/>
        <v>4.3930841908063512</v>
      </c>
      <c r="O36" s="69">
        <f t="shared" ca="1" si="6"/>
        <v>46.032693562514318</v>
      </c>
      <c r="P36" s="69">
        <f t="shared" ca="1" si="6"/>
        <v>94.512087690432494</v>
      </c>
      <c r="Q36" s="155">
        <f ca="1">J36*VLOOKUP('Tipo de Pilha'!$E$1,'Área - us ur'!$A$4:$H$7,2,FALSE)/1000</f>
        <v>0</v>
      </c>
      <c r="R36" s="151">
        <f ca="1">K36*VLOOKUP('Tipo de Pilha'!$E$1,'Área - us ur'!$A$4:$H$7,3,FALSE)/1000</f>
        <v>0</v>
      </c>
      <c r="S36" s="151">
        <f ca="1">L36*VLOOKUP('Tipo de Pilha'!$E$1,'Área - us ur'!$A$4:$H$7,4,FALSE)/1000</f>
        <v>0</v>
      </c>
      <c r="T36" s="151">
        <f ca="1">M36*VLOOKUP('Tipo de Pilha'!$E$1,'Área - us ur'!$A$4:$H$7,5,FALSE)/1000</f>
        <v>2.1086804115870487E-3</v>
      </c>
      <c r="U36" s="151">
        <f ca="1">N36*VLOOKUP('Tipo de Pilha'!$E$1,'Área - us ur'!$A$4:$H$7,6,FALSE)/1000</f>
        <v>0</v>
      </c>
      <c r="V36" s="151">
        <f ca="1">O36*VLOOKUP('Tipo de Pilha'!$E$1,'Área - us ur'!$A$4:$H$7,7,FALSE)/1000</f>
        <v>5.523923227501718E-3</v>
      </c>
      <c r="W36" s="156">
        <f ca="1">P36*VLOOKUP('Tipo de Pilha'!$E$1,'Área - us ur'!$A$4:$H$7,8,FALSE)/1000</f>
        <v>0</v>
      </c>
      <c r="X36" s="144">
        <f t="shared" ca="1" si="7"/>
        <v>7.6326036390887662E-3</v>
      </c>
    </row>
    <row r="37" spans="1:24" ht="15" customHeight="1" x14ac:dyDescent="0.2">
      <c r="A37" s="164">
        <f ca="1">'Serie Vento - 8 dias'!J37</f>
        <v>42284</v>
      </c>
      <c r="B37" s="165">
        <f ca="1">'Serie Vento - 8 dias'!K37</f>
        <v>17.182429599999999</v>
      </c>
      <c r="C37" s="69">
        <f t="shared" ca="1" si="2"/>
        <v>0.34364859200000003</v>
      </c>
      <c r="D37" s="69">
        <f t="shared" ca="1" si="2"/>
        <v>0.34364859200000003</v>
      </c>
      <c r="E37" s="69">
        <f t="shared" ca="1" si="2"/>
        <v>0.34364859200000003</v>
      </c>
      <c r="F37" s="69">
        <f t="shared" ca="1" si="3"/>
        <v>1.0309457759999998</v>
      </c>
      <c r="G37" s="69">
        <f t="shared" ca="1" si="3"/>
        <v>1.0309457759999998</v>
      </c>
      <c r="H37" s="69">
        <f t="shared" ca="1" si="4"/>
        <v>1.5464186640000002</v>
      </c>
      <c r="I37" s="70">
        <f t="shared" ca="1" si="5"/>
        <v>1.890067256</v>
      </c>
      <c r="J37" s="68">
        <f t="shared" ca="1" si="6"/>
        <v>0</v>
      </c>
      <c r="K37" s="69">
        <f t="shared" ca="1" si="6"/>
        <v>0</v>
      </c>
      <c r="L37" s="69">
        <f t="shared" ca="1" si="6"/>
        <v>0</v>
      </c>
      <c r="M37" s="69">
        <f t="shared" ca="1" si="6"/>
        <v>0.82918758103004087</v>
      </c>
      <c r="N37" s="69">
        <f t="shared" ca="1" si="6"/>
        <v>0.82918758103004087</v>
      </c>
      <c r="O37" s="69">
        <f t="shared" ca="1" si="6"/>
        <v>30.97772126931762</v>
      </c>
      <c r="P37" s="69">
        <f t="shared" ca="1" si="6"/>
        <v>68.200425171795445</v>
      </c>
      <c r="Q37" s="155">
        <f ca="1">J37*VLOOKUP('Tipo de Pilha'!$E$1,'Área - us ur'!$A$4:$H$7,2,FALSE)/1000</f>
        <v>0</v>
      </c>
      <c r="R37" s="151">
        <f ca="1">K37*VLOOKUP('Tipo de Pilha'!$E$1,'Área - us ur'!$A$4:$H$7,3,FALSE)/1000</f>
        <v>0</v>
      </c>
      <c r="S37" s="151">
        <f ca="1">L37*VLOOKUP('Tipo de Pilha'!$E$1,'Área - us ur'!$A$4:$H$7,4,FALSE)/1000</f>
        <v>0</v>
      </c>
      <c r="T37" s="151">
        <f ca="1">M37*VLOOKUP('Tipo de Pilha'!$E$1,'Área - us ur'!$A$4:$H$7,5,FALSE)/1000</f>
        <v>3.9801003889441961E-4</v>
      </c>
      <c r="U37" s="151">
        <f ca="1">N37*VLOOKUP('Tipo de Pilha'!$E$1,'Área - us ur'!$A$4:$H$7,6,FALSE)/1000</f>
        <v>0</v>
      </c>
      <c r="V37" s="151">
        <f ca="1">O37*VLOOKUP('Tipo de Pilha'!$E$1,'Área - us ur'!$A$4:$H$7,7,FALSE)/1000</f>
        <v>3.7173265523181144E-3</v>
      </c>
      <c r="W37" s="156">
        <f ca="1">P37*VLOOKUP('Tipo de Pilha'!$E$1,'Área - us ur'!$A$4:$H$7,8,FALSE)/1000</f>
        <v>0</v>
      </c>
      <c r="X37" s="144">
        <f t="shared" ca="1" si="7"/>
        <v>4.1153365912125336E-3</v>
      </c>
    </row>
    <row r="38" spans="1:24" ht="15" customHeight="1" x14ac:dyDescent="0.2">
      <c r="A38" s="164">
        <f ca="1">'Serie Vento - 8 dias'!J38</f>
        <v>42292</v>
      </c>
      <c r="B38" s="165">
        <f ca="1">'Serie Vento - 8 dias'!K38</f>
        <v>19.759794039999999</v>
      </c>
      <c r="C38" s="69">
        <f t="shared" ca="1" si="2"/>
        <v>0.39519588080000007</v>
      </c>
      <c r="D38" s="69">
        <f t="shared" ca="1" si="2"/>
        <v>0.39519588080000007</v>
      </c>
      <c r="E38" s="69">
        <f t="shared" ca="1" si="2"/>
        <v>0.39519588080000007</v>
      </c>
      <c r="F38" s="69">
        <f t="shared" ca="1" si="3"/>
        <v>1.1855876423999998</v>
      </c>
      <c r="G38" s="69">
        <f t="shared" ca="1" si="3"/>
        <v>1.1855876423999998</v>
      </c>
      <c r="H38" s="69">
        <f t="shared" ca="1" si="4"/>
        <v>1.7783814636000002</v>
      </c>
      <c r="I38" s="70">
        <f t="shared" ca="1" si="5"/>
        <v>2.1735773444000004</v>
      </c>
      <c r="J38" s="68">
        <f t="shared" ca="1" si="6"/>
        <v>0</v>
      </c>
      <c r="K38" s="69">
        <f t="shared" ca="1" si="6"/>
        <v>0</v>
      </c>
      <c r="L38" s="69">
        <f t="shared" ca="1" si="6"/>
        <v>0</v>
      </c>
      <c r="M38" s="69">
        <f t="shared" ca="1" si="6"/>
        <v>6.6373718946722269</v>
      </c>
      <c r="N38" s="69">
        <f t="shared" ca="1" si="6"/>
        <v>6.6373718946722269</v>
      </c>
      <c r="O38" s="69">
        <f t="shared" ca="1" si="6"/>
        <v>54.600443356812548</v>
      </c>
      <c r="P38" s="69">
        <f t="shared" ca="1" si="6"/>
        <v>109.22189304075953</v>
      </c>
      <c r="Q38" s="155">
        <f ca="1">J38*VLOOKUP('Tipo de Pilha'!$E$1,'Área - us ur'!$A$4:$H$7,2,FALSE)/1000</f>
        <v>0</v>
      </c>
      <c r="R38" s="151">
        <f ca="1">K38*VLOOKUP('Tipo de Pilha'!$E$1,'Área - us ur'!$A$4:$H$7,3,FALSE)/1000</f>
        <v>0</v>
      </c>
      <c r="S38" s="151">
        <f ca="1">L38*VLOOKUP('Tipo de Pilha'!$E$1,'Área - us ur'!$A$4:$H$7,4,FALSE)/1000</f>
        <v>0</v>
      </c>
      <c r="T38" s="151">
        <f ca="1">M38*VLOOKUP('Tipo de Pilha'!$E$1,'Área - us ur'!$A$4:$H$7,5,FALSE)/1000</f>
        <v>3.1859385094426687E-3</v>
      </c>
      <c r="U38" s="151">
        <f ca="1">N38*VLOOKUP('Tipo de Pilha'!$E$1,'Área - us ur'!$A$4:$H$7,6,FALSE)/1000</f>
        <v>0</v>
      </c>
      <c r="V38" s="151">
        <f ca="1">O38*VLOOKUP('Tipo de Pilha'!$E$1,'Área - us ur'!$A$4:$H$7,7,FALSE)/1000</f>
        <v>6.5520532028175062E-3</v>
      </c>
      <c r="W38" s="156">
        <f ca="1">P38*VLOOKUP('Tipo de Pilha'!$E$1,'Área - us ur'!$A$4:$H$7,8,FALSE)/1000</f>
        <v>0</v>
      </c>
      <c r="X38" s="144">
        <f t="shared" ca="1" si="7"/>
        <v>9.7379917122601758E-3</v>
      </c>
    </row>
    <row r="39" spans="1:24" ht="15" customHeight="1" x14ac:dyDescent="0.2">
      <c r="A39" s="164">
        <f ca="1">'Serie Vento - 8 dias'!J39</f>
        <v>42300</v>
      </c>
      <c r="B39" s="165">
        <f ca="1">'Serie Vento - 8 dias'!K39</f>
        <v>19.759794039999999</v>
      </c>
      <c r="C39" s="69">
        <f t="shared" ca="1" si="2"/>
        <v>0.39519588080000007</v>
      </c>
      <c r="D39" s="69">
        <f t="shared" ca="1" si="2"/>
        <v>0.39519588080000007</v>
      </c>
      <c r="E39" s="69">
        <f t="shared" ca="1" si="2"/>
        <v>0.39519588080000007</v>
      </c>
      <c r="F39" s="69">
        <f t="shared" ca="1" si="3"/>
        <v>1.1855876423999998</v>
      </c>
      <c r="G39" s="69">
        <f t="shared" ca="1" si="3"/>
        <v>1.1855876423999998</v>
      </c>
      <c r="H39" s="69">
        <f t="shared" ca="1" si="4"/>
        <v>1.7783814636000002</v>
      </c>
      <c r="I39" s="70">
        <f t="shared" ca="1" si="5"/>
        <v>2.1735773444000004</v>
      </c>
      <c r="J39" s="68">
        <f t="shared" ca="1" si="6"/>
        <v>0</v>
      </c>
      <c r="K39" s="69">
        <f t="shared" ca="1" si="6"/>
        <v>0</v>
      </c>
      <c r="L39" s="69">
        <f t="shared" ca="1" si="6"/>
        <v>0</v>
      </c>
      <c r="M39" s="69">
        <f t="shared" ca="1" si="6"/>
        <v>6.6373718946722269</v>
      </c>
      <c r="N39" s="69">
        <f t="shared" ca="1" si="6"/>
        <v>6.6373718946722269</v>
      </c>
      <c r="O39" s="69">
        <f t="shared" ca="1" si="6"/>
        <v>54.600443356812548</v>
      </c>
      <c r="P39" s="69">
        <f t="shared" ca="1" si="6"/>
        <v>109.22189304075953</v>
      </c>
      <c r="Q39" s="155">
        <f ca="1">J39*VLOOKUP('Tipo de Pilha'!$E$1,'Área - us ur'!$A$4:$H$7,2,FALSE)/1000</f>
        <v>0</v>
      </c>
      <c r="R39" s="151">
        <f ca="1">K39*VLOOKUP('Tipo de Pilha'!$E$1,'Área - us ur'!$A$4:$H$7,3,FALSE)/1000</f>
        <v>0</v>
      </c>
      <c r="S39" s="151">
        <f ca="1">L39*VLOOKUP('Tipo de Pilha'!$E$1,'Área - us ur'!$A$4:$H$7,4,FALSE)/1000</f>
        <v>0</v>
      </c>
      <c r="T39" s="151">
        <f ca="1">M39*VLOOKUP('Tipo de Pilha'!$E$1,'Área - us ur'!$A$4:$H$7,5,FALSE)/1000</f>
        <v>3.1859385094426687E-3</v>
      </c>
      <c r="U39" s="151">
        <f ca="1">N39*VLOOKUP('Tipo de Pilha'!$E$1,'Área - us ur'!$A$4:$H$7,6,FALSE)/1000</f>
        <v>0</v>
      </c>
      <c r="V39" s="151">
        <f ca="1">O39*VLOOKUP('Tipo de Pilha'!$E$1,'Área - us ur'!$A$4:$H$7,7,FALSE)/1000</f>
        <v>6.5520532028175062E-3</v>
      </c>
      <c r="W39" s="156">
        <f ca="1">P39*VLOOKUP('Tipo de Pilha'!$E$1,'Área - us ur'!$A$4:$H$7,8,FALSE)/1000</f>
        <v>0</v>
      </c>
      <c r="X39" s="144">
        <f t="shared" ca="1" si="7"/>
        <v>9.7379917122601758E-3</v>
      </c>
    </row>
    <row r="40" spans="1:24" ht="15" customHeight="1" x14ac:dyDescent="0.2">
      <c r="A40" s="164">
        <f ca="1">'Serie Vento - 8 dias'!J40</f>
        <v>42308</v>
      </c>
      <c r="B40" s="165">
        <f ca="1">'Serie Vento - 8 dias'!K40</f>
        <v>18.041551079999998</v>
      </c>
      <c r="C40" s="69">
        <f t="shared" ca="1" si="2"/>
        <v>0.36083102160000002</v>
      </c>
      <c r="D40" s="69">
        <f t="shared" ca="1" si="2"/>
        <v>0.36083102160000002</v>
      </c>
      <c r="E40" s="69">
        <f t="shared" ca="1" si="2"/>
        <v>0.36083102160000002</v>
      </c>
      <c r="F40" s="69">
        <f t="shared" ca="1" si="3"/>
        <v>1.0824930647999997</v>
      </c>
      <c r="G40" s="69">
        <f t="shared" ca="1" si="3"/>
        <v>1.0824930647999997</v>
      </c>
      <c r="H40" s="69">
        <f t="shared" ca="1" si="4"/>
        <v>1.6237395971999999</v>
      </c>
      <c r="I40" s="70">
        <f t="shared" ca="1" si="5"/>
        <v>1.9845706188000001</v>
      </c>
      <c r="J40" s="68">
        <f t="shared" ca="1" si="6"/>
        <v>0</v>
      </c>
      <c r="K40" s="69">
        <f t="shared" ca="1" si="6"/>
        <v>0</v>
      </c>
      <c r="L40" s="69">
        <f t="shared" ca="1" si="6"/>
        <v>0</v>
      </c>
      <c r="M40" s="69">
        <f t="shared" ca="1" si="6"/>
        <v>2.4570227529256168</v>
      </c>
      <c r="N40" s="69">
        <f t="shared" ca="1" si="6"/>
        <v>2.4570227529256168</v>
      </c>
      <c r="O40" s="69">
        <f t="shared" ca="1" si="6"/>
        <v>38.158452866682651</v>
      </c>
      <c r="P40" s="69">
        <f t="shared" ca="1" si="6"/>
        <v>80.838265067444482</v>
      </c>
      <c r="Q40" s="155">
        <f ca="1">J40*VLOOKUP('Tipo de Pilha'!$E$1,'Área - us ur'!$A$4:$H$7,2,FALSE)/1000</f>
        <v>0</v>
      </c>
      <c r="R40" s="151">
        <f ca="1">K40*VLOOKUP('Tipo de Pilha'!$E$1,'Área - us ur'!$A$4:$H$7,3,FALSE)/1000</f>
        <v>0</v>
      </c>
      <c r="S40" s="151">
        <f ca="1">L40*VLOOKUP('Tipo de Pilha'!$E$1,'Área - us ur'!$A$4:$H$7,4,FALSE)/1000</f>
        <v>0</v>
      </c>
      <c r="T40" s="151">
        <f ca="1">M40*VLOOKUP('Tipo de Pilha'!$E$1,'Área - us ur'!$A$4:$H$7,5,FALSE)/1000</f>
        <v>1.1793709214042961E-3</v>
      </c>
      <c r="U40" s="151">
        <f ca="1">N40*VLOOKUP('Tipo de Pilha'!$E$1,'Área - us ur'!$A$4:$H$7,6,FALSE)/1000</f>
        <v>0</v>
      </c>
      <c r="V40" s="151">
        <f ca="1">O40*VLOOKUP('Tipo de Pilha'!$E$1,'Área - us ur'!$A$4:$H$7,7,FALSE)/1000</f>
        <v>4.5790143440019183E-3</v>
      </c>
      <c r="W40" s="156">
        <f ca="1">P40*VLOOKUP('Tipo de Pilha'!$E$1,'Área - us ur'!$A$4:$H$7,8,FALSE)/1000</f>
        <v>0</v>
      </c>
      <c r="X40" s="144">
        <f t="shared" ca="1" si="7"/>
        <v>5.7583852654062139E-3</v>
      </c>
    </row>
    <row r="41" spans="1:24" ht="15" customHeight="1" x14ac:dyDescent="0.2">
      <c r="A41" s="164">
        <f ca="1">'Serie Vento - 8 dias'!J41</f>
        <v>42316</v>
      </c>
      <c r="B41" s="165">
        <f ca="1">'Serie Vento - 8 dias'!K41</f>
        <v>18.90067256</v>
      </c>
      <c r="C41" s="69">
        <f t="shared" ca="1" si="2"/>
        <v>0.37801345120000007</v>
      </c>
      <c r="D41" s="69">
        <f t="shared" ca="1" si="2"/>
        <v>0.37801345120000007</v>
      </c>
      <c r="E41" s="69">
        <f t="shared" ca="1" si="2"/>
        <v>0.37801345120000007</v>
      </c>
      <c r="F41" s="69">
        <f t="shared" ca="1" si="3"/>
        <v>1.1340403535999999</v>
      </c>
      <c r="G41" s="69">
        <f t="shared" ca="1" si="3"/>
        <v>1.1340403535999999</v>
      </c>
      <c r="H41" s="69">
        <f t="shared" ca="1" si="4"/>
        <v>1.7010605304000002</v>
      </c>
      <c r="I41" s="70">
        <f t="shared" ca="1" si="5"/>
        <v>2.0790739816000001</v>
      </c>
      <c r="J41" s="68">
        <f t="shared" ca="1" si="6"/>
        <v>0</v>
      </c>
      <c r="K41" s="69">
        <f t="shared" ca="1" si="6"/>
        <v>0</v>
      </c>
      <c r="L41" s="69">
        <f t="shared" ca="1" si="6"/>
        <v>0</v>
      </c>
      <c r="M41" s="69">
        <f t="shared" ca="1" si="6"/>
        <v>4.3930841908063512</v>
      </c>
      <c r="N41" s="69">
        <f t="shared" ca="1" si="6"/>
        <v>4.3930841908063512</v>
      </c>
      <c r="O41" s="69">
        <f t="shared" ca="1" si="6"/>
        <v>46.032693562514318</v>
      </c>
      <c r="P41" s="69">
        <f t="shared" ca="1" si="6"/>
        <v>94.512087690432494</v>
      </c>
      <c r="Q41" s="155">
        <f ca="1">J41*VLOOKUP('Tipo de Pilha'!$E$1,'Área - us ur'!$A$4:$H$7,2,FALSE)/1000</f>
        <v>0</v>
      </c>
      <c r="R41" s="151">
        <f ca="1">K41*VLOOKUP('Tipo de Pilha'!$E$1,'Área - us ur'!$A$4:$H$7,3,FALSE)/1000</f>
        <v>0</v>
      </c>
      <c r="S41" s="151">
        <f ca="1">L41*VLOOKUP('Tipo de Pilha'!$E$1,'Área - us ur'!$A$4:$H$7,4,FALSE)/1000</f>
        <v>0</v>
      </c>
      <c r="T41" s="151">
        <f ca="1">M41*VLOOKUP('Tipo de Pilha'!$E$1,'Área - us ur'!$A$4:$H$7,5,FALSE)/1000</f>
        <v>2.1086804115870487E-3</v>
      </c>
      <c r="U41" s="151">
        <f ca="1">N41*VLOOKUP('Tipo de Pilha'!$E$1,'Área - us ur'!$A$4:$H$7,6,FALSE)/1000</f>
        <v>0</v>
      </c>
      <c r="V41" s="151">
        <f ca="1">O41*VLOOKUP('Tipo de Pilha'!$E$1,'Área - us ur'!$A$4:$H$7,7,FALSE)/1000</f>
        <v>5.523923227501718E-3</v>
      </c>
      <c r="W41" s="156">
        <f ca="1">P41*VLOOKUP('Tipo de Pilha'!$E$1,'Área - us ur'!$A$4:$H$7,8,FALSE)/1000</f>
        <v>0</v>
      </c>
      <c r="X41" s="144">
        <f t="shared" ca="1" si="7"/>
        <v>7.6326036390887662E-3</v>
      </c>
    </row>
    <row r="42" spans="1:24" ht="15" customHeight="1" x14ac:dyDescent="0.2">
      <c r="A42" s="164">
        <f ca="1">'Serie Vento - 8 dias'!J42</f>
        <v>42324</v>
      </c>
      <c r="B42" s="165">
        <f ca="1">'Serie Vento - 8 dias'!K42</f>
        <v>16.32330812</v>
      </c>
      <c r="C42" s="69">
        <f t="shared" ca="1" si="2"/>
        <v>0.32646616240000009</v>
      </c>
      <c r="D42" s="69">
        <f t="shared" ca="1" si="2"/>
        <v>0.32646616240000009</v>
      </c>
      <c r="E42" s="69">
        <f t="shared" ca="1" si="2"/>
        <v>0.32646616240000009</v>
      </c>
      <c r="F42" s="69">
        <f t="shared" ca="1" si="3"/>
        <v>0.9793984872</v>
      </c>
      <c r="G42" s="69">
        <f t="shared" ca="1" si="3"/>
        <v>0.9793984872</v>
      </c>
      <c r="H42" s="69">
        <f t="shared" ca="1" si="4"/>
        <v>1.4690977308000002</v>
      </c>
      <c r="I42" s="70">
        <f t="shared" ca="1" si="5"/>
        <v>1.7955638932000002</v>
      </c>
      <c r="J42" s="68">
        <f t="shared" ca="1" si="6"/>
        <v>0</v>
      </c>
      <c r="K42" s="69">
        <f t="shared" ca="1" si="6"/>
        <v>0</v>
      </c>
      <c r="L42" s="69">
        <f t="shared" ca="1" si="6"/>
        <v>0</v>
      </c>
      <c r="M42" s="69">
        <f t="shared" ca="1" si="6"/>
        <v>0</v>
      </c>
      <c r="N42" s="69">
        <f t="shared" ca="1" si="6"/>
        <v>0</v>
      </c>
      <c r="O42" s="69">
        <f t="shared" ca="1" si="6"/>
        <v>24.490498770419151</v>
      </c>
      <c r="P42" s="69">
        <f t="shared" ca="1" si="6"/>
        <v>56.598568003485404</v>
      </c>
      <c r="Q42" s="155">
        <f ca="1">J42*VLOOKUP('Tipo de Pilha'!$E$1,'Área - us ur'!$A$4:$H$7,2,FALSE)/1000</f>
        <v>0</v>
      </c>
      <c r="R42" s="151">
        <f ca="1">K42*VLOOKUP('Tipo de Pilha'!$E$1,'Área - us ur'!$A$4:$H$7,3,FALSE)/1000</f>
        <v>0</v>
      </c>
      <c r="S42" s="151">
        <f ca="1">L42*VLOOKUP('Tipo de Pilha'!$E$1,'Área - us ur'!$A$4:$H$7,4,FALSE)/1000</f>
        <v>0</v>
      </c>
      <c r="T42" s="151">
        <f ca="1">M42*VLOOKUP('Tipo de Pilha'!$E$1,'Área - us ur'!$A$4:$H$7,5,FALSE)/1000</f>
        <v>0</v>
      </c>
      <c r="U42" s="151">
        <f ca="1">N42*VLOOKUP('Tipo de Pilha'!$E$1,'Área - us ur'!$A$4:$H$7,6,FALSE)/1000</f>
        <v>0</v>
      </c>
      <c r="V42" s="151">
        <f ca="1">O42*VLOOKUP('Tipo de Pilha'!$E$1,'Área - us ur'!$A$4:$H$7,7,FALSE)/1000</f>
        <v>2.9388598524502981E-3</v>
      </c>
      <c r="W42" s="156">
        <f ca="1">P42*VLOOKUP('Tipo de Pilha'!$E$1,'Área - us ur'!$A$4:$H$7,8,FALSE)/1000</f>
        <v>0</v>
      </c>
      <c r="X42" s="144">
        <f t="shared" ca="1" si="7"/>
        <v>2.9388598524502981E-3</v>
      </c>
    </row>
    <row r="43" spans="1:24" ht="15" customHeight="1" x14ac:dyDescent="0.2">
      <c r="A43" s="164">
        <f ca="1">'Serie Vento - 8 dias'!J43</f>
        <v>42332</v>
      </c>
      <c r="B43" s="165">
        <f ca="1">'Serie Vento - 8 dias'!K43</f>
        <v>19.759794039999999</v>
      </c>
      <c r="C43" s="69">
        <f t="shared" ca="1" si="2"/>
        <v>0.39519588080000007</v>
      </c>
      <c r="D43" s="69">
        <f t="shared" ca="1" si="2"/>
        <v>0.39519588080000007</v>
      </c>
      <c r="E43" s="69">
        <f t="shared" ca="1" si="2"/>
        <v>0.39519588080000007</v>
      </c>
      <c r="F43" s="69">
        <f t="shared" ca="1" si="3"/>
        <v>1.1855876423999998</v>
      </c>
      <c r="G43" s="69">
        <f t="shared" ca="1" si="3"/>
        <v>1.1855876423999998</v>
      </c>
      <c r="H43" s="69">
        <f t="shared" ca="1" si="4"/>
        <v>1.7783814636000002</v>
      </c>
      <c r="I43" s="70">
        <f t="shared" ca="1" si="5"/>
        <v>2.1735773444000004</v>
      </c>
      <c r="J43" s="68">
        <f t="shared" ca="1" si="6"/>
        <v>0</v>
      </c>
      <c r="K43" s="69">
        <f t="shared" ca="1" si="6"/>
        <v>0</v>
      </c>
      <c r="L43" s="69">
        <f t="shared" ca="1" si="6"/>
        <v>0</v>
      </c>
      <c r="M43" s="69">
        <f t="shared" ca="1" si="6"/>
        <v>6.6373718946722269</v>
      </c>
      <c r="N43" s="69">
        <f t="shared" ca="1" si="6"/>
        <v>6.6373718946722269</v>
      </c>
      <c r="O43" s="69">
        <f t="shared" ca="1" si="6"/>
        <v>54.600443356812548</v>
      </c>
      <c r="P43" s="69">
        <f t="shared" ca="1" si="6"/>
        <v>109.22189304075953</v>
      </c>
      <c r="Q43" s="155">
        <f ca="1">J43*VLOOKUP('Tipo de Pilha'!$E$1,'Área - us ur'!$A$4:$H$7,2,FALSE)/1000</f>
        <v>0</v>
      </c>
      <c r="R43" s="151">
        <f ca="1">K43*VLOOKUP('Tipo de Pilha'!$E$1,'Área - us ur'!$A$4:$H$7,3,FALSE)/1000</f>
        <v>0</v>
      </c>
      <c r="S43" s="151">
        <f ca="1">L43*VLOOKUP('Tipo de Pilha'!$E$1,'Área - us ur'!$A$4:$H$7,4,FALSE)/1000</f>
        <v>0</v>
      </c>
      <c r="T43" s="151">
        <f ca="1">M43*VLOOKUP('Tipo de Pilha'!$E$1,'Área - us ur'!$A$4:$H$7,5,FALSE)/1000</f>
        <v>3.1859385094426687E-3</v>
      </c>
      <c r="U43" s="151">
        <f ca="1">N43*VLOOKUP('Tipo de Pilha'!$E$1,'Área - us ur'!$A$4:$H$7,6,FALSE)/1000</f>
        <v>0</v>
      </c>
      <c r="V43" s="151">
        <f ca="1">O43*VLOOKUP('Tipo de Pilha'!$E$1,'Área - us ur'!$A$4:$H$7,7,FALSE)/1000</f>
        <v>6.5520532028175062E-3</v>
      </c>
      <c r="W43" s="156">
        <f ca="1">P43*VLOOKUP('Tipo de Pilha'!$E$1,'Área - us ur'!$A$4:$H$7,8,FALSE)/1000</f>
        <v>0</v>
      </c>
      <c r="X43" s="144">
        <f t="shared" ca="1" si="7"/>
        <v>9.7379917122601758E-3</v>
      </c>
    </row>
    <row r="44" spans="1:24" ht="15" customHeight="1" x14ac:dyDescent="0.2">
      <c r="A44" s="164">
        <f ca="1">'Serie Vento - 8 dias'!J44</f>
        <v>42340</v>
      </c>
      <c r="B44" s="165">
        <f ca="1">'Serie Vento - 8 dias'!K44</f>
        <v>16.32330812</v>
      </c>
      <c r="C44" s="69">
        <f t="shared" ca="1" si="2"/>
        <v>0.32646616240000009</v>
      </c>
      <c r="D44" s="69">
        <f t="shared" ca="1" si="2"/>
        <v>0.32646616240000009</v>
      </c>
      <c r="E44" s="69">
        <f t="shared" ca="1" si="2"/>
        <v>0.32646616240000009</v>
      </c>
      <c r="F44" s="69">
        <f t="shared" ca="1" si="3"/>
        <v>0.9793984872</v>
      </c>
      <c r="G44" s="69">
        <f t="shared" ca="1" si="3"/>
        <v>0.9793984872</v>
      </c>
      <c r="H44" s="69">
        <f t="shared" ca="1" si="4"/>
        <v>1.4690977308000002</v>
      </c>
      <c r="I44" s="70">
        <f t="shared" ca="1" si="5"/>
        <v>1.7955638932000002</v>
      </c>
      <c r="J44" s="68">
        <f t="shared" ca="1" si="6"/>
        <v>0</v>
      </c>
      <c r="K44" s="69">
        <f t="shared" ca="1" si="6"/>
        <v>0</v>
      </c>
      <c r="L44" s="69">
        <f t="shared" ca="1" si="6"/>
        <v>0</v>
      </c>
      <c r="M44" s="69">
        <f t="shared" ca="1" si="6"/>
        <v>0</v>
      </c>
      <c r="N44" s="69">
        <f t="shared" ca="1" si="6"/>
        <v>0</v>
      </c>
      <c r="O44" s="69">
        <f t="shared" ca="1" si="6"/>
        <v>24.490498770419151</v>
      </c>
      <c r="P44" s="69">
        <f t="shared" ca="1" si="6"/>
        <v>56.598568003485404</v>
      </c>
      <c r="Q44" s="155">
        <f ca="1">J44*VLOOKUP('Tipo de Pilha'!$E$1,'Área - us ur'!$A$4:$H$7,2,FALSE)/1000</f>
        <v>0</v>
      </c>
      <c r="R44" s="151">
        <f ca="1">K44*VLOOKUP('Tipo de Pilha'!$E$1,'Área - us ur'!$A$4:$H$7,3,FALSE)/1000</f>
        <v>0</v>
      </c>
      <c r="S44" s="151">
        <f ca="1">L44*VLOOKUP('Tipo de Pilha'!$E$1,'Área - us ur'!$A$4:$H$7,4,FALSE)/1000</f>
        <v>0</v>
      </c>
      <c r="T44" s="151">
        <f ca="1">M44*VLOOKUP('Tipo de Pilha'!$E$1,'Área - us ur'!$A$4:$H$7,5,FALSE)/1000</f>
        <v>0</v>
      </c>
      <c r="U44" s="151">
        <f ca="1">N44*VLOOKUP('Tipo de Pilha'!$E$1,'Área - us ur'!$A$4:$H$7,6,FALSE)/1000</f>
        <v>0</v>
      </c>
      <c r="V44" s="151">
        <f ca="1">O44*VLOOKUP('Tipo de Pilha'!$E$1,'Área - us ur'!$A$4:$H$7,7,FALSE)/1000</f>
        <v>2.9388598524502981E-3</v>
      </c>
      <c r="W44" s="156">
        <f ca="1">P44*VLOOKUP('Tipo de Pilha'!$E$1,'Área - us ur'!$A$4:$H$7,8,FALSE)/1000</f>
        <v>0</v>
      </c>
      <c r="X44" s="144">
        <f t="shared" ca="1" si="7"/>
        <v>2.9388598524502981E-3</v>
      </c>
    </row>
    <row r="45" spans="1:24" ht="15" customHeight="1" x14ac:dyDescent="0.2">
      <c r="A45" s="164">
        <f ca="1">'Serie Vento - 8 dias'!J45</f>
        <v>42348</v>
      </c>
      <c r="B45" s="165">
        <f ca="1">'Serie Vento - 8 dias'!K45</f>
        <v>17.182429599999999</v>
      </c>
      <c r="C45" s="69">
        <f t="shared" ca="1" si="2"/>
        <v>0.34364859200000003</v>
      </c>
      <c r="D45" s="69">
        <f t="shared" ca="1" si="2"/>
        <v>0.34364859200000003</v>
      </c>
      <c r="E45" s="69">
        <f t="shared" ca="1" si="2"/>
        <v>0.34364859200000003</v>
      </c>
      <c r="F45" s="69">
        <f t="shared" ca="1" si="3"/>
        <v>1.0309457759999998</v>
      </c>
      <c r="G45" s="69">
        <f t="shared" ca="1" si="3"/>
        <v>1.0309457759999998</v>
      </c>
      <c r="H45" s="69">
        <f t="shared" ca="1" si="4"/>
        <v>1.5464186640000002</v>
      </c>
      <c r="I45" s="70">
        <f t="shared" ca="1" si="5"/>
        <v>1.890067256</v>
      </c>
      <c r="J45" s="68">
        <f t="shared" ca="1" si="6"/>
        <v>0</v>
      </c>
      <c r="K45" s="69">
        <f t="shared" ca="1" si="6"/>
        <v>0</v>
      </c>
      <c r="L45" s="69">
        <f t="shared" ca="1" si="6"/>
        <v>0</v>
      </c>
      <c r="M45" s="69">
        <f t="shared" ca="1" si="6"/>
        <v>0.82918758103004087</v>
      </c>
      <c r="N45" s="69">
        <f t="shared" ca="1" si="6"/>
        <v>0.82918758103004087</v>
      </c>
      <c r="O45" s="69">
        <f t="shared" ca="1" si="6"/>
        <v>30.97772126931762</v>
      </c>
      <c r="P45" s="69">
        <f t="shared" ca="1" si="6"/>
        <v>68.200425171795445</v>
      </c>
      <c r="Q45" s="155">
        <f ca="1">J45*VLOOKUP('Tipo de Pilha'!$E$1,'Área - us ur'!$A$4:$H$7,2,FALSE)/1000</f>
        <v>0</v>
      </c>
      <c r="R45" s="151">
        <f ca="1">K45*VLOOKUP('Tipo de Pilha'!$E$1,'Área - us ur'!$A$4:$H$7,3,FALSE)/1000</f>
        <v>0</v>
      </c>
      <c r="S45" s="151">
        <f ca="1">L45*VLOOKUP('Tipo de Pilha'!$E$1,'Área - us ur'!$A$4:$H$7,4,FALSE)/1000</f>
        <v>0</v>
      </c>
      <c r="T45" s="151">
        <f ca="1">M45*VLOOKUP('Tipo de Pilha'!$E$1,'Área - us ur'!$A$4:$H$7,5,FALSE)/1000</f>
        <v>3.9801003889441961E-4</v>
      </c>
      <c r="U45" s="151">
        <f ca="1">N45*VLOOKUP('Tipo de Pilha'!$E$1,'Área - us ur'!$A$4:$H$7,6,FALSE)/1000</f>
        <v>0</v>
      </c>
      <c r="V45" s="151">
        <f ca="1">O45*VLOOKUP('Tipo de Pilha'!$E$1,'Área - us ur'!$A$4:$H$7,7,FALSE)/1000</f>
        <v>3.7173265523181144E-3</v>
      </c>
      <c r="W45" s="156">
        <f ca="1">P45*VLOOKUP('Tipo de Pilha'!$E$1,'Área - us ur'!$A$4:$H$7,8,FALSE)/1000</f>
        <v>0</v>
      </c>
      <c r="X45" s="144">
        <f t="shared" ca="1" si="7"/>
        <v>4.1153365912125336E-3</v>
      </c>
    </row>
    <row r="46" spans="1:24" ht="15" customHeight="1" x14ac:dyDescent="0.2">
      <c r="A46" s="164">
        <f ca="1">'Serie Vento - 8 dias'!J46</f>
        <v>42356</v>
      </c>
      <c r="B46" s="165">
        <f ca="1">'Serie Vento - 8 dias'!K46</f>
        <v>18.90067256</v>
      </c>
      <c r="C46" s="69">
        <f t="shared" ca="1" si="2"/>
        <v>0.37801345120000007</v>
      </c>
      <c r="D46" s="69">
        <f t="shared" ca="1" si="2"/>
        <v>0.37801345120000007</v>
      </c>
      <c r="E46" s="69">
        <f t="shared" ca="1" si="2"/>
        <v>0.37801345120000007</v>
      </c>
      <c r="F46" s="69">
        <f t="shared" ca="1" si="3"/>
        <v>1.1340403535999999</v>
      </c>
      <c r="G46" s="69">
        <f t="shared" ca="1" si="3"/>
        <v>1.1340403535999999</v>
      </c>
      <c r="H46" s="69">
        <f t="shared" ca="1" si="4"/>
        <v>1.7010605304000002</v>
      </c>
      <c r="I46" s="70">
        <f t="shared" ca="1" si="5"/>
        <v>2.0790739816000001</v>
      </c>
      <c r="J46" s="68">
        <f t="shared" ca="1" si="6"/>
        <v>0</v>
      </c>
      <c r="K46" s="69">
        <f t="shared" ca="1" si="6"/>
        <v>0</v>
      </c>
      <c r="L46" s="69">
        <f t="shared" ca="1" si="6"/>
        <v>0</v>
      </c>
      <c r="M46" s="69">
        <f t="shared" ca="1" si="6"/>
        <v>4.3930841908063512</v>
      </c>
      <c r="N46" s="69">
        <f t="shared" ca="1" si="6"/>
        <v>4.3930841908063512</v>
      </c>
      <c r="O46" s="69">
        <f t="shared" ca="1" si="6"/>
        <v>46.032693562514318</v>
      </c>
      <c r="P46" s="69">
        <f t="shared" ca="1" si="6"/>
        <v>94.512087690432494</v>
      </c>
      <c r="Q46" s="155">
        <f ca="1">J46*VLOOKUP('Tipo de Pilha'!$E$1,'Área - us ur'!$A$4:$H$7,2,FALSE)/1000</f>
        <v>0</v>
      </c>
      <c r="R46" s="151">
        <f ca="1">K46*VLOOKUP('Tipo de Pilha'!$E$1,'Área - us ur'!$A$4:$H$7,3,FALSE)/1000</f>
        <v>0</v>
      </c>
      <c r="S46" s="151">
        <f ca="1">L46*VLOOKUP('Tipo de Pilha'!$E$1,'Área - us ur'!$A$4:$H$7,4,FALSE)/1000</f>
        <v>0</v>
      </c>
      <c r="T46" s="151">
        <f ca="1">M46*VLOOKUP('Tipo de Pilha'!$E$1,'Área - us ur'!$A$4:$H$7,5,FALSE)/1000</f>
        <v>2.1086804115870487E-3</v>
      </c>
      <c r="U46" s="151">
        <f ca="1">N46*VLOOKUP('Tipo de Pilha'!$E$1,'Área - us ur'!$A$4:$H$7,6,FALSE)/1000</f>
        <v>0</v>
      </c>
      <c r="V46" s="151">
        <f ca="1">O46*VLOOKUP('Tipo de Pilha'!$E$1,'Área - us ur'!$A$4:$H$7,7,FALSE)/1000</f>
        <v>5.523923227501718E-3</v>
      </c>
      <c r="W46" s="156">
        <f ca="1">P46*VLOOKUP('Tipo de Pilha'!$E$1,'Área - us ur'!$A$4:$H$7,8,FALSE)/1000</f>
        <v>0</v>
      </c>
      <c r="X46" s="144">
        <f t="shared" ca="1" si="7"/>
        <v>7.6326036390887662E-3</v>
      </c>
    </row>
    <row r="47" spans="1:24" ht="15" customHeight="1" thickBot="1" x14ac:dyDescent="0.25">
      <c r="A47" s="166">
        <f ca="1">'Serie Vento - 8 dias'!J47</f>
        <v>42364</v>
      </c>
      <c r="B47" s="167">
        <f ca="1">'Serie Vento - 8 dias'!K47</f>
        <v>18.90067256</v>
      </c>
      <c r="C47" s="72">
        <f t="shared" ca="1" si="2"/>
        <v>0.37801345120000007</v>
      </c>
      <c r="D47" s="72">
        <f t="shared" ca="1" si="2"/>
        <v>0.37801345120000007</v>
      </c>
      <c r="E47" s="72">
        <f t="shared" ca="1" si="2"/>
        <v>0.37801345120000007</v>
      </c>
      <c r="F47" s="72">
        <f t="shared" ca="1" si="3"/>
        <v>1.1340403535999999</v>
      </c>
      <c r="G47" s="72">
        <f t="shared" ca="1" si="3"/>
        <v>1.1340403535999999</v>
      </c>
      <c r="H47" s="72">
        <f t="shared" ca="1" si="4"/>
        <v>1.7010605304000002</v>
      </c>
      <c r="I47" s="73">
        <f t="shared" ca="1" si="5"/>
        <v>2.0790739816000001</v>
      </c>
      <c r="J47" s="71">
        <f t="shared" ca="1" si="6"/>
        <v>0</v>
      </c>
      <c r="K47" s="72">
        <f t="shared" ca="1" si="6"/>
        <v>0</v>
      </c>
      <c r="L47" s="72">
        <f t="shared" ca="1" si="6"/>
        <v>0</v>
      </c>
      <c r="M47" s="72">
        <f t="shared" ca="1" si="6"/>
        <v>4.3930841908063512</v>
      </c>
      <c r="N47" s="72">
        <f t="shared" ca="1" si="6"/>
        <v>4.3930841908063512</v>
      </c>
      <c r="O47" s="72">
        <f t="shared" ca="1" si="6"/>
        <v>46.032693562514318</v>
      </c>
      <c r="P47" s="72">
        <f t="shared" ca="1" si="6"/>
        <v>94.512087690432494</v>
      </c>
      <c r="Q47" s="157">
        <f ca="1">J47*VLOOKUP('Tipo de Pilha'!$E$1,'Área - us ur'!$A$4:$H$7,2,FALSE)/1000</f>
        <v>0</v>
      </c>
      <c r="R47" s="158">
        <f ca="1">K47*VLOOKUP('Tipo de Pilha'!$E$1,'Área - us ur'!$A$4:$H$7,3,FALSE)/1000</f>
        <v>0</v>
      </c>
      <c r="S47" s="158">
        <f ca="1">L47*VLOOKUP('Tipo de Pilha'!$E$1,'Área - us ur'!$A$4:$H$7,4,FALSE)/1000</f>
        <v>0</v>
      </c>
      <c r="T47" s="158">
        <f ca="1">M47*VLOOKUP('Tipo de Pilha'!$E$1,'Área - us ur'!$A$4:$H$7,5,FALSE)/1000</f>
        <v>2.1086804115870487E-3</v>
      </c>
      <c r="U47" s="158">
        <f ca="1">N47*VLOOKUP('Tipo de Pilha'!$E$1,'Área - us ur'!$A$4:$H$7,6,FALSE)/1000</f>
        <v>0</v>
      </c>
      <c r="V47" s="158">
        <f ca="1">O47*VLOOKUP('Tipo de Pilha'!$E$1,'Área - us ur'!$A$4:$H$7,7,FALSE)/1000</f>
        <v>5.523923227501718E-3</v>
      </c>
      <c r="W47" s="159">
        <f ca="1">P47*VLOOKUP('Tipo de Pilha'!$E$1,'Área - us ur'!$A$4:$H$7,8,FALSE)/1000</f>
        <v>0</v>
      </c>
      <c r="X47" s="148">
        <f t="shared" ca="1" si="7"/>
        <v>7.6326036390887662E-3</v>
      </c>
    </row>
  </sheetData>
  <sheetProtection algorithmName="SHA-512" hashValue="mzDD9/tAKMp1EC9mOKYk1gvMbprdY1NSBSOn63XYZKy5tIh4BGbs6N7vksr4e3qYVwovQBsvsi5hbwsVUGMqoA==" saltValue="bzZYQ8V9Dym5eOwGebFHkA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3"/>
  <sheetViews>
    <sheetView tabSelected="1" workbookViewId="0">
      <selection activeCell="H23" sqref="H23"/>
    </sheetView>
  </sheetViews>
  <sheetFormatPr defaultRowHeight="15" customHeight="1" x14ac:dyDescent="0.2"/>
  <cols>
    <col min="1" max="1" width="25" bestFit="1" customWidth="1"/>
    <col min="2" max="3" width="18.83203125" style="2" customWidth="1"/>
    <col min="4" max="4" width="22.83203125" style="2" customWidth="1"/>
    <col min="5" max="5" width="18.83203125" style="2" customWidth="1"/>
    <col min="6" max="6" width="18.83203125" customWidth="1"/>
    <col min="7" max="7" width="18.83203125" style="2" customWidth="1"/>
    <col min="8" max="8" width="18.83203125" customWidth="1"/>
  </cols>
  <sheetData>
    <row r="1" spans="1:9" s="2" customFormat="1" ht="15" customHeight="1" x14ac:dyDescent="0.2">
      <c r="A1" s="212" t="s">
        <v>100</v>
      </c>
      <c r="B1" s="213"/>
      <c r="C1" s="213"/>
      <c r="D1" s="213"/>
      <c r="E1" s="213"/>
      <c r="F1" s="213"/>
      <c r="G1" s="213"/>
      <c r="H1" s="213"/>
    </row>
    <row r="2" spans="1:9" s="2" customFormat="1" ht="20.100000000000001" customHeight="1" x14ac:dyDescent="0.2">
      <c r="A2" s="221" t="s">
        <v>35</v>
      </c>
      <c r="B2" s="221" t="s">
        <v>99</v>
      </c>
      <c r="C2" s="221" t="s">
        <v>142</v>
      </c>
      <c r="D2" s="221" t="s">
        <v>141</v>
      </c>
      <c r="E2" s="221" t="s">
        <v>143</v>
      </c>
      <c r="F2" s="220" t="s">
        <v>125</v>
      </c>
      <c r="G2" s="220"/>
      <c r="H2" s="220"/>
    </row>
    <row r="3" spans="1:9" ht="20.100000000000001" customHeight="1" x14ac:dyDescent="0.2">
      <c r="A3" s="222"/>
      <c r="B3" s="222"/>
      <c r="C3" s="222"/>
      <c r="D3" s="222"/>
      <c r="E3" s="222"/>
      <c r="F3" s="84" t="s">
        <v>126</v>
      </c>
      <c r="G3" s="84" t="s">
        <v>127</v>
      </c>
      <c r="H3" s="84" t="s">
        <v>128</v>
      </c>
    </row>
    <row r="4" spans="1:9" ht="15" customHeight="1" x14ac:dyDescent="0.2">
      <c r="A4" s="29" t="s">
        <v>84</v>
      </c>
      <c r="B4" s="30">
        <f>Dados!$E$7/6</f>
        <v>1617.1790607075616</v>
      </c>
      <c r="C4" s="214">
        <f>Dados!O7</f>
        <v>0.86507657975473751</v>
      </c>
      <c r="D4" s="217">
        <v>1</v>
      </c>
      <c r="E4" s="217">
        <v>1</v>
      </c>
      <c r="F4" s="30">
        <f>B4*$E$4*'P - 1 dia'!$AB$7</f>
        <v>3.8092790554998879</v>
      </c>
      <c r="G4" s="85">
        <f>H4/365</f>
        <v>2.5882224815451291</v>
      </c>
      <c r="H4" s="14">
        <f>B4*'P - 1 dia'!$AA$7</f>
        <v>944.70120576397221</v>
      </c>
    </row>
    <row r="5" spans="1:9" s="2" customFormat="1" ht="15" customHeight="1" x14ac:dyDescent="0.2">
      <c r="A5" s="29" t="s">
        <v>105</v>
      </c>
      <c r="B5" s="30">
        <f>Dados!$E$7/6</f>
        <v>1617.1790607075616</v>
      </c>
      <c r="C5" s="215"/>
      <c r="D5" s="218"/>
      <c r="E5" s="218"/>
      <c r="F5" s="30">
        <f>B5*$E$4*'P - 1 dia'!$AB$7</f>
        <v>3.8092790554998879</v>
      </c>
      <c r="G5" s="85">
        <f t="shared" ref="G5:G11" si="0">H5/365</f>
        <v>2.5882224815451291</v>
      </c>
      <c r="H5" s="14">
        <f>B5*'P - 1 dia'!$AA$7</f>
        <v>944.70120576397221</v>
      </c>
    </row>
    <row r="6" spans="1:9" s="2" customFormat="1" ht="15" customHeight="1" x14ac:dyDescent="0.2">
      <c r="A6" s="29" t="s">
        <v>106</v>
      </c>
      <c r="B6" s="30">
        <f>Dados!$E$7/6</f>
        <v>1617.1790607075616</v>
      </c>
      <c r="C6" s="215"/>
      <c r="D6" s="218"/>
      <c r="E6" s="218"/>
      <c r="F6" s="30">
        <f>B6*$E$4*'P - 1 dia'!$AB$7</f>
        <v>3.8092790554998879</v>
      </c>
      <c r="G6" s="85">
        <f t="shared" si="0"/>
        <v>2.5882224815451291</v>
      </c>
      <c r="H6" s="14">
        <f>B6*'P - 1 dia'!$AA$7</f>
        <v>944.70120576397221</v>
      </c>
    </row>
    <row r="7" spans="1:9" s="2" customFormat="1" ht="15" customHeight="1" x14ac:dyDescent="0.2">
      <c r="A7" s="29" t="s">
        <v>107</v>
      </c>
      <c r="B7" s="30">
        <f>Dados!$E$7/6</f>
        <v>1617.1790607075616</v>
      </c>
      <c r="C7" s="215"/>
      <c r="D7" s="218"/>
      <c r="E7" s="218"/>
      <c r="F7" s="30">
        <f>B7*$E$4*'P - 1 dia'!$AB$7</f>
        <v>3.8092790554998879</v>
      </c>
      <c r="G7" s="85">
        <f t="shared" si="0"/>
        <v>2.5882224815451291</v>
      </c>
      <c r="H7" s="14">
        <f>B7*'P - 1 dia'!$AA$7</f>
        <v>944.70120576397221</v>
      </c>
    </row>
    <row r="8" spans="1:9" s="2" customFormat="1" ht="15" customHeight="1" x14ac:dyDescent="0.2">
      <c r="A8" s="29" t="s">
        <v>108</v>
      </c>
      <c r="B8" s="30">
        <f>Dados!$E$7/6</f>
        <v>1617.1790607075616</v>
      </c>
      <c r="C8" s="215"/>
      <c r="D8" s="218"/>
      <c r="E8" s="218"/>
      <c r="F8" s="30">
        <f>B8*$E$4*'P - 1 dia'!$AB$7</f>
        <v>3.8092790554998879</v>
      </c>
      <c r="G8" s="85">
        <f t="shared" si="0"/>
        <v>2.5882224815451291</v>
      </c>
      <c r="H8" s="14">
        <f>B8*'P - 1 dia'!$AA$7</f>
        <v>944.70120576397221</v>
      </c>
    </row>
    <row r="9" spans="1:9" s="2" customFormat="1" ht="15" customHeight="1" x14ac:dyDescent="0.2">
      <c r="A9" s="29" t="s">
        <v>109</v>
      </c>
      <c r="B9" s="30">
        <f>Dados!$E$7/6</f>
        <v>1617.1790607075616</v>
      </c>
      <c r="C9" s="216"/>
      <c r="D9" s="219"/>
      <c r="E9" s="219"/>
      <c r="F9" s="30">
        <f>B9*$E$4*'P - 1 dia'!$AB$7</f>
        <v>3.8092790554998879</v>
      </c>
      <c r="G9" s="85">
        <f t="shared" si="0"/>
        <v>2.5882224815451291</v>
      </c>
      <c r="H9" s="14">
        <f>B9*'P - 1 dia'!$AA$7</f>
        <v>944.70120576397221</v>
      </c>
    </row>
    <row r="10" spans="1:9" s="2" customFormat="1" ht="15" customHeight="1" x14ac:dyDescent="0.2">
      <c r="A10" s="168" t="s">
        <v>55</v>
      </c>
      <c r="B10" s="169">
        <f>Dados!E6</f>
        <v>2430.1760431603584</v>
      </c>
      <c r="C10" s="170">
        <f>Dados!O6</f>
        <v>4.953706593994208</v>
      </c>
      <c r="D10" s="170">
        <v>5</v>
      </c>
      <c r="E10" s="171">
        <v>1</v>
      </c>
      <c r="F10" s="169">
        <f ca="1">B10*$E$10*'P - 5 dias'!AB7</f>
        <v>9.2460398241693866</v>
      </c>
      <c r="G10" s="85">
        <f t="shared" ca="1" si="0"/>
        <v>1.7732131169639918</v>
      </c>
      <c r="H10" s="14">
        <f ca="1">B10*'P - 5 dias'!AA7</f>
        <v>647.22278769185698</v>
      </c>
    </row>
    <row r="11" spans="1:9" s="2" customFormat="1" ht="15" customHeight="1" x14ac:dyDescent="0.2">
      <c r="A11" s="168" t="s">
        <v>57</v>
      </c>
      <c r="B11" s="169">
        <f>Dados!E8</f>
        <v>3398.1520197416926</v>
      </c>
      <c r="C11" s="170">
        <f>365/(Dados!N8/100)</f>
        <v>7.7991452991452999</v>
      </c>
      <c r="D11" s="170">
        <v>8</v>
      </c>
      <c r="E11" s="171">
        <v>1</v>
      </c>
      <c r="F11" s="169">
        <f ca="1">B11*$E$11*'P - 8 dias'!AB7</f>
        <v>16.173911859314465</v>
      </c>
      <c r="G11" s="85">
        <f t="shared" ca="1" si="0"/>
        <v>1.9497318405748945</v>
      </c>
      <c r="H11" s="14">
        <f ca="1">B11*'P - 8 dias'!AA7</f>
        <v>711.65212180983644</v>
      </c>
    </row>
    <row r="12" spans="1:9" ht="15" customHeight="1" x14ac:dyDescent="0.2">
      <c r="A12" s="210" t="s">
        <v>36</v>
      </c>
      <c r="B12" s="211"/>
      <c r="C12" s="211"/>
      <c r="D12" s="211"/>
      <c r="E12" s="211"/>
      <c r="F12" s="31">
        <f ca="1">SUM(F4:F11)</f>
        <v>48.27562601648318</v>
      </c>
      <c r="G12" s="31">
        <f t="shared" ref="G12:H12" ca="1" si="1">SUM(G4:G11)</f>
        <v>19.25227984680966</v>
      </c>
      <c r="H12" s="31">
        <f t="shared" ca="1" si="1"/>
        <v>7027.082144085527</v>
      </c>
    </row>
    <row r="13" spans="1:9" ht="15" customHeight="1" x14ac:dyDescent="0.2">
      <c r="A13" s="28"/>
      <c r="B13" s="28"/>
      <c r="C13" s="28"/>
      <c r="D13" s="28"/>
      <c r="E13" s="28"/>
      <c r="F13" s="28"/>
      <c r="G13" s="56"/>
      <c r="I13" s="32"/>
    </row>
  </sheetData>
  <sheetProtection algorithmName="SHA-512" hashValue="A83PPAFtGHlE093eHkwnOtCs+CnKX6qY56IGlBy3I5KCpw/cezNMAymDLKsCsDeLa+q9u6imVAOAFL+v7t7/lQ==" saltValue="PaFaZkStyVNeUEYLuO+rvg==" spinCount="100000" sheet="1" objects="1" scenarios="1"/>
  <mergeCells count="11">
    <mergeCell ref="A12:E12"/>
    <mergeCell ref="A1:H1"/>
    <mergeCell ref="C4:C9"/>
    <mergeCell ref="D4:D9"/>
    <mergeCell ref="E4:E9"/>
    <mergeCell ref="F2:H2"/>
    <mergeCell ref="A2:A3"/>
    <mergeCell ref="B2:B3"/>
    <mergeCell ref="C2:C3"/>
    <mergeCell ref="D2:D3"/>
    <mergeCell ref="E2:E3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Info</vt:lpstr>
      <vt:lpstr>Dados</vt:lpstr>
      <vt:lpstr>Tipo de Pilha</vt:lpstr>
      <vt:lpstr>Área - us ur</vt:lpstr>
      <vt:lpstr>Material</vt:lpstr>
      <vt:lpstr>Série Vento-Bruta</vt:lpstr>
      <vt:lpstr>Serie Vento - 1 dia</vt:lpstr>
      <vt:lpstr>Serie Vento - 5 dias</vt:lpstr>
      <vt:lpstr>Serie Vento - 8 dias</vt:lpstr>
      <vt:lpstr>P - 1 dia</vt:lpstr>
      <vt:lpstr>P - 5 dias</vt:lpstr>
      <vt:lpstr>P - 8 dias</vt:lpstr>
      <vt:lpstr>TE - Total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</dc:creator>
  <cp:lastModifiedBy>Tatiane Jardim Morais</cp:lastModifiedBy>
  <dcterms:created xsi:type="dcterms:W3CDTF">2012-12-20T11:23:53Z</dcterms:created>
  <dcterms:modified xsi:type="dcterms:W3CDTF">2019-06-06T20:53:01Z</dcterms:modified>
</cp:coreProperties>
</file>